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BHIJITPAUL\Desktop\Python\Input\"/>
    </mc:Choice>
  </mc:AlternateContent>
  <xr:revisionPtr revIDLastSave="0" documentId="13_ncr:1_{A406054B-5768-4D8B-B6A4-0EFCBA98D4BF}" xr6:coauthVersionLast="47" xr6:coauthVersionMax="47" xr10:uidLastSave="{00000000-0000-0000-0000-000000000000}"/>
  <bookViews>
    <workbookView xWindow="-108" yWindow="-108" windowWidth="23256" windowHeight="12576" tabRatio="818" activeTab="8" xr2:uid="{00000000-000D-0000-FFFF-FFFF00000000}"/>
  </bookViews>
  <sheets>
    <sheet name="Daily Rslved Tickets" sheetId="1" r:id="rId1"/>
    <sheet name="Daily Crted Tickets" sheetId="2" r:id="rId2"/>
    <sheet name="Weekly Created Tickets" sheetId="3" r:id="rId3"/>
    <sheet name="Weekly Resolved Tickets" sheetId="4" r:id="rId4"/>
    <sheet name="Aging" sheetId="5" r:id="rId5"/>
    <sheet name="Aging by Name" sheetId="6" r:id="rId6"/>
    <sheet name="Backlog" sheetId="7" r:id="rId7"/>
    <sheet name=" Incident" sheetId="8" r:id="rId8"/>
    <sheet name="SheetNew" sheetId="9" r:id="rId9"/>
    <sheet name="GD Team" sheetId="10" r:id="rId10"/>
  </sheets>
  <definedNames>
    <definedName name="Slicer_Assignment_group111">#N/A</definedName>
    <definedName name="Slicer_Assignment_group12">#N/A</definedName>
    <definedName name="Slicer_Assignment_group3">#N/A</definedName>
    <definedName name="Slicer_Assignment_group31">#N/A</definedName>
    <definedName name="Slicer_Assignment_group311">#N/A</definedName>
    <definedName name="Slicer_State">#N/A</definedName>
    <definedName name="Slicer_State1">#N/A</definedName>
    <definedName name="Slicer_Ticket_type111">#N/A</definedName>
    <definedName name="Slicer_Ticket_type12">#N/A</definedName>
    <definedName name="Slicer_Ticket_type3">#N/A</definedName>
    <definedName name="Slicer_Ticket_type31">#N/A</definedName>
    <definedName name="Slicer_Ticket_type311">#N/A</definedName>
    <definedName name="Slicer_Type_of_Resource111">#N/A</definedName>
    <definedName name="Slicer_Type_of_Resource12">#N/A</definedName>
    <definedName name="Slicer_Type_of_Resource3">#N/A</definedName>
    <definedName name="Slicer_Type_of_Resource31">#N/A</definedName>
    <definedName name="Slicer_Type_of_Resource311">#N/A</definedName>
  </definedNames>
  <calcPr calcId="191029"/>
  <pivotCaches>
    <pivotCache cacheId="15"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X1410" i="8" l="1"/>
  <c r="AW1410" i="8"/>
  <c r="AV1410" i="8"/>
  <c r="AU1410" i="8"/>
  <c r="AT1410" i="8"/>
  <c r="AS1410" i="8"/>
  <c r="AR1410" i="8"/>
  <c r="AQ1410" i="8"/>
  <c r="AO1410" i="8"/>
  <c r="AP1410" i="8" s="1"/>
  <c r="AN1410" i="8"/>
  <c r="AM1410" i="8"/>
  <c r="AL1410" i="8"/>
  <c r="AJ1410" i="8"/>
  <c r="AK1410" i="8" s="1"/>
  <c r="AX1409" i="8"/>
  <c r="AW1409" i="8"/>
  <c r="AV1409" i="8"/>
  <c r="AU1409" i="8"/>
  <c r="AT1409" i="8"/>
  <c r="AS1409" i="8"/>
  <c r="AR1409" i="8"/>
  <c r="AQ1409" i="8"/>
  <c r="AO1409" i="8"/>
  <c r="AP1409" i="8" s="1"/>
  <c r="AN1409" i="8"/>
  <c r="AM1409" i="8"/>
  <c r="AL1409" i="8"/>
  <c r="AJ1409" i="8"/>
  <c r="AK1409" i="8" s="1"/>
  <c r="AX1408" i="8"/>
  <c r="AW1408" i="8"/>
  <c r="AV1408" i="8"/>
  <c r="AU1408" i="8"/>
  <c r="AT1408" i="8"/>
  <c r="AS1408" i="8"/>
  <c r="AR1408" i="8"/>
  <c r="AQ1408" i="8"/>
  <c r="AO1408" i="8"/>
  <c r="AP1408" i="8" s="1"/>
  <c r="AN1408" i="8"/>
  <c r="AM1408" i="8"/>
  <c r="AL1408" i="8"/>
  <c r="AJ1408" i="8"/>
  <c r="AK1408" i="8" s="1"/>
  <c r="AX1407" i="8"/>
  <c r="AW1407" i="8"/>
  <c r="AV1407" i="8"/>
  <c r="AU1407" i="8"/>
  <c r="AT1407" i="8"/>
  <c r="AS1407" i="8"/>
  <c r="AR1407" i="8"/>
  <c r="AQ1407" i="8"/>
  <c r="AO1407" i="8"/>
  <c r="AP1407" i="8" s="1"/>
  <c r="AN1407" i="8"/>
  <c r="AM1407" i="8"/>
  <c r="AL1407" i="8"/>
  <c r="AJ1407" i="8"/>
  <c r="AK1407" i="8" s="1"/>
  <c r="AX1406" i="8"/>
  <c r="AW1406" i="8"/>
  <c r="AV1406" i="8"/>
  <c r="AU1406" i="8"/>
  <c r="AT1406" i="8"/>
  <c r="AS1406" i="8"/>
  <c r="AR1406" i="8"/>
  <c r="AQ1406" i="8"/>
  <c r="AO1406" i="8"/>
  <c r="AP1406" i="8" s="1"/>
  <c r="AN1406" i="8"/>
  <c r="AM1406" i="8"/>
  <c r="AL1406" i="8"/>
  <c r="AJ1406" i="8"/>
  <c r="AK1406" i="8" s="1"/>
  <c r="AX1405" i="8"/>
  <c r="AW1405" i="8"/>
  <c r="AV1405" i="8"/>
  <c r="AU1405" i="8"/>
  <c r="AT1405" i="8"/>
  <c r="AS1405" i="8"/>
  <c r="AR1405" i="8"/>
  <c r="AQ1405" i="8"/>
  <c r="AO1405" i="8"/>
  <c r="AP1405" i="8" s="1"/>
  <c r="AN1405" i="8"/>
  <c r="AM1405" i="8"/>
  <c r="AL1405" i="8"/>
  <c r="AJ1405" i="8"/>
  <c r="AK1405" i="8" s="1"/>
  <c r="AX1404" i="8"/>
  <c r="AW1404" i="8"/>
  <c r="AV1404" i="8"/>
  <c r="AU1404" i="8"/>
  <c r="AT1404" i="8"/>
  <c r="AS1404" i="8"/>
  <c r="AR1404" i="8"/>
  <c r="AQ1404" i="8"/>
  <c r="AO1404" i="8"/>
  <c r="AP1404" i="8" s="1"/>
  <c r="AN1404" i="8"/>
  <c r="AM1404" i="8"/>
  <c r="AL1404" i="8"/>
  <c r="AJ1404" i="8"/>
  <c r="AK1404" i="8" s="1"/>
  <c r="AX1403" i="8"/>
  <c r="AW1403" i="8"/>
  <c r="AV1403" i="8"/>
  <c r="AU1403" i="8"/>
  <c r="AT1403" i="8"/>
  <c r="AS1403" i="8"/>
  <c r="AR1403" i="8"/>
  <c r="AQ1403" i="8"/>
  <c r="AO1403" i="8"/>
  <c r="AP1403" i="8" s="1"/>
  <c r="AN1403" i="8"/>
  <c r="AM1403" i="8"/>
  <c r="AL1403" i="8"/>
  <c r="AJ1403" i="8"/>
  <c r="AK1403" i="8" s="1"/>
  <c r="AX1402" i="8"/>
  <c r="AW1402" i="8"/>
  <c r="AV1402" i="8"/>
  <c r="AU1402" i="8"/>
  <c r="AT1402" i="8"/>
  <c r="AS1402" i="8"/>
  <c r="AR1402" i="8"/>
  <c r="AQ1402" i="8"/>
  <c r="AP1402" i="8"/>
  <c r="AO1402" i="8"/>
  <c r="AN1402" i="8"/>
  <c r="AM1402" i="8"/>
  <c r="AL1402" i="8"/>
  <c r="AK1402" i="8"/>
  <c r="AJ1402" i="8"/>
  <c r="AX1401" i="8"/>
  <c r="AW1401" i="8"/>
  <c r="AV1401" i="8"/>
  <c r="AU1401" i="8"/>
  <c r="AT1401" i="8"/>
  <c r="AS1401" i="8"/>
  <c r="AR1401" i="8"/>
  <c r="AQ1401" i="8"/>
  <c r="AO1401" i="8"/>
  <c r="AP1401" i="8" s="1"/>
  <c r="AN1401" i="8"/>
  <c r="AM1401" i="8"/>
  <c r="AL1401" i="8"/>
  <c r="AJ1401" i="8"/>
  <c r="AK1401" i="8" s="1"/>
  <c r="AX1400" i="8"/>
  <c r="AW1400" i="8"/>
  <c r="AV1400" i="8"/>
  <c r="AU1400" i="8"/>
  <c r="AT1400" i="8"/>
  <c r="AS1400" i="8"/>
  <c r="AR1400" i="8"/>
  <c r="AQ1400" i="8"/>
  <c r="AO1400" i="8"/>
  <c r="AP1400" i="8" s="1"/>
  <c r="AN1400" i="8"/>
  <c r="AM1400" i="8"/>
  <c r="AL1400" i="8"/>
  <c r="AJ1400" i="8"/>
  <c r="AK1400" i="8" s="1"/>
  <c r="AX1399" i="8"/>
  <c r="AW1399" i="8"/>
  <c r="AV1399" i="8"/>
  <c r="AU1399" i="8"/>
  <c r="AT1399" i="8"/>
  <c r="AS1399" i="8"/>
  <c r="AR1399" i="8"/>
  <c r="AQ1399" i="8"/>
  <c r="AP1399" i="8"/>
  <c r="AO1399" i="8"/>
  <c r="AN1399" i="8"/>
  <c r="AM1399" i="8"/>
  <c r="AL1399" i="8"/>
  <c r="AJ1399" i="8"/>
  <c r="AK1399" i="8" s="1"/>
  <c r="AX1398" i="8"/>
  <c r="AW1398" i="8"/>
  <c r="AV1398" i="8"/>
  <c r="AU1398" i="8"/>
  <c r="AT1398" i="8"/>
  <c r="AS1398" i="8"/>
  <c r="AR1398" i="8"/>
  <c r="AQ1398" i="8"/>
  <c r="AP1398" i="8"/>
  <c r="AO1398" i="8"/>
  <c r="AN1398" i="8"/>
  <c r="AM1398" i="8"/>
  <c r="AL1398" i="8"/>
  <c r="AJ1398" i="8"/>
  <c r="AK1398" i="8" s="1"/>
  <c r="AX1397" i="8"/>
  <c r="AW1397" i="8"/>
  <c r="AV1397" i="8"/>
  <c r="AU1397" i="8"/>
  <c r="AT1397" i="8"/>
  <c r="AS1397" i="8"/>
  <c r="AR1397" i="8"/>
  <c r="AQ1397" i="8"/>
  <c r="AO1397" i="8"/>
  <c r="AP1397" i="8" s="1"/>
  <c r="AN1397" i="8"/>
  <c r="AM1397" i="8"/>
  <c r="AL1397" i="8"/>
  <c r="AJ1397" i="8"/>
  <c r="AK1397" i="8" s="1"/>
  <c r="AX1396" i="8"/>
  <c r="AW1396" i="8"/>
  <c r="AV1396" i="8"/>
  <c r="AU1396" i="8"/>
  <c r="AT1396" i="8"/>
  <c r="AS1396" i="8"/>
  <c r="AR1396" i="8"/>
  <c r="AQ1396" i="8"/>
  <c r="AO1396" i="8"/>
  <c r="AP1396" i="8" s="1"/>
  <c r="AN1396" i="8"/>
  <c r="AM1396" i="8"/>
  <c r="AL1396" i="8"/>
  <c r="AJ1396" i="8"/>
  <c r="AK1396" i="8" s="1"/>
  <c r="AX1395" i="8"/>
  <c r="AW1395" i="8"/>
  <c r="AV1395" i="8"/>
  <c r="AU1395" i="8"/>
  <c r="AT1395" i="8"/>
  <c r="AS1395" i="8"/>
  <c r="AR1395" i="8"/>
  <c r="AQ1395" i="8"/>
  <c r="AO1395" i="8"/>
  <c r="AP1395" i="8" s="1"/>
  <c r="AN1395" i="8"/>
  <c r="AM1395" i="8"/>
  <c r="AL1395" i="8"/>
  <c r="AJ1395" i="8"/>
  <c r="AK1395" i="8" s="1"/>
  <c r="AX1394" i="8"/>
  <c r="AW1394" i="8"/>
  <c r="AV1394" i="8"/>
  <c r="AU1394" i="8"/>
  <c r="AT1394" i="8"/>
  <c r="AS1394" i="8"/>
  <c r="AR1394" i="8"/>
  <c r="AQ1394" i="8"/>
  <c r="AP1394" i="8"/>
  <c r="AO1394" i="8"/>
  <c r="AN1394" i="8"/>
  <c r="AM1394" i="8"/>
  <c r="AL1394" i="8"/>
  <c r="AJ1394" i="8"/>
  <c r="AK1394" i="8" s="1"/>
  <c r="AX1393" i="8"/>
  <c r="AW1393" i="8"/>
  <c r="AV1393" i="8"/>
  <c r="AU1393" i="8"/>
  <c r="AT1393" i="8"/>
  <c r="AS1393" i="8"/>
  <c r="AR1393" i="8"/>
  <c r="AQ1393" i="8"/>
  <c r="AO1393" i="8"/>
  <c r="AP1393" i="8" s="1"/>
  <c r="AN1393" i="8"/>
  <c r="AM1393" i="8"/>
  <c r="AL1393" i="8"/>
  <c r="AK1393" i="8"/>
  <c r="AJ1393" i="8"/>
  <c r="AX1392" i="8"/>
  <c r="AW1392" i="8"/>
  <c r="AV1392" i="8"/>
  <c r="AU1392" i="8"/>
  <c r="AT1392" i="8"/>
  <c r="AS1392" i="8"/>
  <c r="AR1392" i="8"/>
  <c r="AQ1392" i="8"/>
  <c r="AO1392" i="8"/>
  <c r="AP1392" i="8" s="1"/>
  <c r="AN1392" i="8"/>
  <c r="AM1392" i="8"/>
  <c r="AL1392" i="8"/>
  <c r="AJ1392" i="8"/>
  <c r="AK1392" i="8" s="1"/>
  <c r="AX1391" i="8"/>
  <c r="AW1391" i="8"/>
  <c r="AV1391" i="8"/>
  <c r="AU1391" i="8"/>
  <c r="AT1391" i="8"/>
  <c r="AS1391" i="8"/>
  <c r="AR1391" i="8"/>
  <c r="AQ1391" i="8"/>
  <c r="AP1391" i="8"/>
  <c r="AO1391" i="8"/>
  <c r="AN1391" i="8"/>
  <c r="AM1391" i="8"/>
  <c r="AL1391" i="8"/>
  <c r="AJ1391" i="8"/>
  <c r="AK1391" i="8" s="1"/>
  <c r="AX1390" i="8"/>
  <c r="AW1390" i="8"/>
  <c r="AV1390" i="8"/>
  <c r="AU1390" i="8"/>
  <c r="AT1390" i="8"/>
  <c r="AS1390" i="8"/>
  <c r="AR1390" i="8"/>
  <c r="AQ1390" i="8"/>
  <c r="AP1390" i="8"/>
  <c r="AO1390" i="8"/>
  <c r="AN1390" i="8"/>
  <c r="AM1390" i="8"/>
  <c r="AL1390" i="8"/>
  <c r="AJ1390" i="8"/>
  <c r="AK1390" i="8" s="1"/>
  <c r="AX1389" i="8"/>
  <c r="AW1389" i="8"/>
  <c r="AV1389" i="8"/>
  <c r="AU1389" i="8"/>
  <c r="AT1389" i="8"/>
  <c r="AS1389" i="8"/>
  <c r="AR1389" i="8"/>
  <c r="AQ1389" i="8"/>
  <c r="AO1389" i="8"/>
  <c r="AP1389" i="8" s="1"/>
  <c r="AN1389" i="8"/>
  <c r="AM1389" i="8"/>
  <c r="AL1389" i="8"/>
  <c r="AJ1389" i="8"/>
  <c r="AK1389" i="8" s="1"/>
  <c r="AX1388" i="8"/>
  <c r="AW1388" i="8"/>
  <c r="AV1388" i="8"/>
  <c r="AU1388" i="8"/>
  <c r="AT1388" i="8"/>
  <c r="AS1388" i="8"/>
  <c r="AR1388" i="8"/>
  <c r="AQ1388" i="8"/>
  <c r="AO1388" i="8"/>
  <c r="AP1388" i="8" s="1"/>
  <c r="AN1388" i="8"/>
  <c r="AM1388" i="8"/>
  <c r="AL1388" i="8"/>
  <c r="AJ1388" i="8"/>
  <c r="AK1388" i="8" s="1"/>
  <c r="AX1387" i="8"/>
  <c r="AW1387" i="8"/>
  <c r="AV1387" i="8"/>
  <c r="AU1387" i="8"/>
  <c r="AT1387" i="8"/>
  <c r="AS1387" i="8"/>
  <c r="AR1387" i="8"/>
  <c r="AQ1387" i="8"/>
  <c r="AO1387" i="8"/>
  <c r="AP1387" i="8" s="1"/>
  <c r="AN1387" i="8"/>
  <c r="AM1387" i="8"/>
  <c r="AL1387" i="8"/>
  <c r="AJ1387" i="8"/>
  <c r="AK1387" i="8" s="1"/>
  <c r="AX1386" i="8"/>
  <c r="AW1386" i="8"/>
  <c r="AV1386" i="8"/>
  <c r="AU1386" i="8"/>
  <c r="AT1386" i="8"/>
  <c r="AS1386" i="8"/>
  <c r="AR1386" i="8"/>
  <c r="AQ1386" i="8"/>
  <c r="AP1386" i="8"/>
  <c r="AO1386" i="8"/>
  <c r="AN1386" i="8"/>
  <c r="AM1386" i="8"/>
  <c r="AL1386" i="8"/>
  <c r="AJ1386" i="8"/>
  <c r="AK1386" i="8" s="1"/>
  <c r="AX1385" i="8"/>
  <c r="AW1385" i="8"/>
  <c r="AV1385" i="8"/>
  <c r="AU1385" i="8"/>
  <c r="AT1385" i="8"/>
  <c r="AS1385" i="8"/>
  <c r="AR1385" i="8"/>
  <c r="AQ1385" i="8"/>
  <c r="AO1385" i="8"/>
  <c r="AP1385" i="8" s="1"/>
  <c r="AN1385" i="8"/>
  <c r="AM1385" i="8"/>
  <c r="AL1385" i="8"/>
  <c r="AJ1385" i="8"/>
  <c r="AK1385" i="8" s="1"/>
  <c r="AX1384" i="8"/>
  <c r="AW1384" i="8"/>
  <c r="AV1384" i="8"/>
  <c r="AU1384" i="8"/>
  <c r="AT1384" i="8"/>
  <c r="AS1384" i="8"/>
  <c r="AR1384" i="8"/>
  <c r="AQ1384" i="8"/>
  <c r="AO1384" i="8"/>
  <c r="AP1384" i="8" s="1"/>
  <c r="AN1384" i="8"/>
  <c r="AM1384" i="8"/>
  <c r="AL1384" i="8"/>
  <c r="AJ1384" i="8"/>
  <c r="AK1384" i="8" s="1"/>
  <c r="AX1383" i="8"/>
  <c r="AW1383" i="8"/>
  <c r="AV1383" i="8"/>
  <c r="AU1383" i="8"/>
  <c r="AT1383" i="8"/>
  <c r="AS1383" i="8"/>
  <c r="AR1383" i="8"/>
  <c r="AQ1383" i="8"/>
  <c r="AP1383" i="8"/>
  <c r="AO1383" i="8"/>
  <c r="AN1383" i="8"/>
  <c r="AM1383" i="8"/>
  <c r="AL1383" i="8"/>
  <c r="AJ1383" i="8"/>
  <c r="AK1383" i="8" s="1"/>
  <c r="AX1382" i="8"/>
  <c r="AW1382" i="8"/>
  <c r="AV1382" i="8"/>
  <c r="AU1382" i="8"/>
  <c r="AT1382" i="8"/>
  <c r="AS1382" i="8"/>
  <c r="AR1382" i="8"/>
  <c r="AQ1382" i="8"/>
  <c r="AP1382" i="8"/>
  <c r="AO1382" i="8"/>
  <c r="AN1382" i="8"/>
  <c r="AM1382" i="8"/>
  <c r="AL1382" i="8"/>
  <c r="AJ1382" i="8"/>
  <c r="AK1382" i="8" s="1"/>
  <c r="AX1381" i="8"/>
  <c r="AW1381" i="8"/>
  <c r="AV1381" i="8"/>
  <c r="AU1381" i="8"/>
  <c r="AT1381" i="8"/>
  <c r="AS1381" i="8"/>
  <c r="AR1381" i="8"/>
  <c r="AQ1381" i="8"/>
  <c r="AO1381" i="8"/>
  <c r="AP1381" i="8" s="1"/>
  <c r="AN1381" i="8"/>
  <c r="AM1381" i="8"/>
  <c r="AL1381" i="8"/>
  <c r="AJ1381" i="8"/>
  <c r="AK1381" i="8" s="1"/>
  <c r="AX1380" i="8"/>
  <c r="AW1380" i="8"/>
  <c r="AV1380" i="8"/>
  <c r="AU1380" i="8"/>
  <c r="AT1380" i="8"/>
  <c r="AS1380" i="8"/>
  <c r="AR1380" i="8"/>
  <c r="AQ1380" i="8"/>
  <c r="AO1380" i="8"/>
  <c r="AP1380" i="8" s="1"/>
  <c r="AN1380" i="8"/>
  <c r="AM1380" i="8"/>
  <c r="AL1380" i="8"/>
  <c r="AJ1380" i="8"/>
  <c r="AK1380" i="8" s="1"/>
  <c r="AX1379" i="8"/>
  <c r="AW1379" i="8"/>
  <c r="AV1379" i="8"/>
  <c r="AU1379" i="8"/>
  <c r="AT1379" i="8"/>
  <c r="AS1379" i="8"/>
  <c r="AR1379" i="8"/>
  <c r="AQ1379" i="8"/>
  <c r="AO1379" i="8"/>
  <c r="AP1379" i="8" s="1"/>
  <c r="AN1379" i="8"/>
  <c r="AM1379" i="8"/>
  <c r="AL1379" i="8"/>
  <c r="AJ1379" i="8"/>
  <c r="AK1379" i="8" s="1"/>
  <c r="AX1378" i="8"/>
  <c r="AW1378" i="8"/>
  <c r="AV1378" i="8"/>
  <c r="AU1378" i="8"/>
  <c r="AT1378" i="8"/>
  <c r="AS1378" i="8"/>
  <c r="AR1378" i="8"/>
  <c r="AQ1378" i="8"/>
  <c r="AP1378" i="8"/>
  <c r="AO1378" i="8"/>
  <c r="AN1378" i="8"/>
  <c r="AM1378" i="8"/>
  <c r="AL1378" i="8"/>
  <c r="AK1378" i="8"/>
  <c r="AJ1378" i="8"/>
  <c r="AX1377" i="8"/>
  <c r="AW1377" i="8"/>
  <c r="AV1377" i="8"/>
  <c r="AU1377" i="8"/>
  <c r="AT1377" i="8"/>
  <c r="AS1377" i="8"/>
  <c r="AR1377" i="8"/>
  <c r="AQ1377" i="8"/>
  <c r="AO1377" i="8"/>
  <c r="AP1377" i="8" s="1"/>
  <c r="AN1377" i="8"/>
  <c r="AM1377" i="8"/>
  <c r="AL1377" i="8"/>
  <c r="AJ1377" i="8"/>
  <c r="AK1377" i="8" s="1"/>
  <c r="AX1376" i="8"/>
  <c r="AW1376" i="8"/>
  <c r="AV1376" i="8"/>
  <c r="AU1376" i="8"/>
  <c r="AT1376" i="8"/>
  <c r="AS1376" i="8"/>
  <c r="AR1376" i="8"/>
  <c r="AQ1376" i="8"/>
  <c r="AO1376" i="8"/>
  <c r="AP1376" i="8" s="1"/>
  <c r="AN1376" i="8"/>
  <c r="AM1376" i="8"/>
  <c r="AL1376" i="8"/>
  <c r="AJ1376" i="8"/>
  <c r="AK1376" i="8" s="1"/>
  <c r="AX1375" i="8"/>
  <c r="AW1375" i="8"/>
  <c r="AV1375" i="8"/>
  <c r="AU1375" i="8"/>
  <c r="AT1375" i="8"/>
  <c r="AS1375" i="8"/>
  <c r="AR1375" i="8"/>
  <c r="AQ1375" i="8"/>
  <c r="AP1375" i="8"/>
  <c r="AO1375" i="8"/>
  <c r="AN1375" i="8"/>
  <c r="AM1375" i="8"/>
  <c r="AL1375" i="8"/>
  <c r="AJ1375" i="8"/>
  <c r="AK1375" i="8" s="1"/>
  <c r="AX1374" i="8"/>
  <c r="AW1374" i="8"/>
  <c r="AV1374" i="8"/>
  <c r="AU1374" i="8"/>
  <c r="AT1374" i="8"/>
  <c r="AS1374" i="8"/>
  <c r="AR1374" i="8"/>
  <c r="AQ1374" i="8"/>
  <c r="AP1374" i="8"/>
  <c r="AO1374" i="8"/>
  <c r="AN1374" i="8"/>
  <c r="AM1374" i="8"/>
  <c r="AL1374" i="8"/>
  <c r="AJ1374" i="8"/>
  <c r="AK1374" i="8" s="1"/>
  <c r="AX1373" i="8"/>
  <c r="AW1373" i="8"/>
  <c r="AV1373" i="8"/>
  <c r="AU1373" i="8"/>
  <c r="AT1373" i="8"/>
  <c r="AS1373" i="8"/>
  <c r="AR1373" i="8"/>
  <c r="AQ1373" i="8"/>
  <c r="AO1373" i="8"/>
  <c r="AP1373" i="8" s="1"/>
  <c r="AN1373" i="8"/>
  <c r="AM1373" i="8"/>
  <c r="AL1373" i="8"/>
  <c r="AJ1373" i="8"/>
  <c r="AK1373" i="8" s="1"/>
  <c r="AX1372" i="8"/>
  <c r="AW1372" i="8"/>
  <c r="AV1372" i="8"/>
  <c r="AU1372" i="8"/>
  <c r="AT1372" i="8"/>
  <c r="AS1372" i="8"/>
  <c r="AR1372" i="8"/>
  <c r="AQ1372" i="8"/>
  <c r="AO1372" i="8"/>
  <c r="AP1372" i="8" s="1"/>
  <c r="AN1372" i="8"/>
  <c r="AM1372" i="8"/>
  <c r="AL1372" i="8"/>
  <c r="AJ1372" i="8"/>
  <c r="AK1372" i="8" s="1"/>
  <c r="AX1371" i="8"/>
  <c r="AW1371" i="8"/>
  <c r="AV1371" i="8"/>
  <c r="AU1371" i="8"/>
  <c r="AT1371" i="8"/>
  <c r="AS1371" i="8"/>
  <c r="AR1371" i="8"/>
  <c r="AQ1371" i="8"/>
  <c r="AO1371" i="8"/>
  <c r="AP1371" i="8" s="1"/>
  <c r="AN1371" i="8"/>
  <c r="AM1371" i="8"/>
  <c r="AL1371" i="8"/>
  <c r="AJ1371" i="8"/>
  <c r="AK1371" i="8" s="1"/>
  <c r="AX1370" i="8"/>
  <c r="AW1370" i="8"/>
  <c r="AV1370" i="8"/>
  <c r="AU1370" i="8"/>
  <c r="AT1370" i="8"/>
  <c r="AS1370" i="8"/>
  <c r="AR1370" i="8"/>
  <c r="AQ1370" i="8"/>
  <c r="AP1370" i="8"/>
  <c r="AO1370" i="8"/>
  <c r="AN1370" i="8"/>
  <c r="AM1370" i="8"/>
  <c r="AL1370" i="8"/>
  <c r="AJ1370" i="8"/>
  <c r="AK1370" i="8" s="1"/>
  <c r="AX1369" i="8"/>
  <c r="AW1369" i="8"/>
  <c r="AV1369" i="8"/>
  <c r="AU1369" i="8"/>
  <c r="AT1369" i="8"/>
  <c r="AS1369" i="8"/>
  <c r="AR1369" i="8"/>
  <c r="AQ1369" i="8"/>
  <c r="AO1369" i="8"/>
  <c r="AP1369" i="8" s="1"/>
  <c r="AN1369" i="8"/>
  <c r="AM1369" i="8"/>
  <c r="AL1369" i="8"/>
  <c r="AJ1369" i="8"/>
  <c r="AK1369" i="8" s="1"/>
  <c r="AX1368" i="8"/>
  <c r="AW1368" i="8"/>
  <c r="AV1368" i="8"/>
  <c r="AU1368" i="8"/>
  <c r="AT1368" i="8"/>
  <c r="AS1368" i="8"/>
  <c r="AR1368" i="8"/>
  <c r="AQ1368" i="8"/>
  <c r="AO1368" i="8"/>
  <c r="AP1368" i="8" s="1"/>
  <c r="AN1368" i="8"/>
  <c r="AM1368" i="8"/>
  <c r="AL1368" i="8"/>
  <c r="AJ1368" i="8"/>
  <c r="AK1368" i="8" s="1"/>
  <c r="AX1367" i="8"/>
  <c r="AW1367" i="8"/>
  <c r="AV1367" i="8"/>
  <c r="AU1367" i="8"/>
  <c r="AT1367" i="8"/>
  <c r="AS1367" i="8"/>
  <c r="AR1367" i="8"/>
  <c r="AQ1367" i="8"/>
  <c r="AP1367" i="8"/>
  <c r="AO1367" i="8"/>
  <c r="AN1367" i="8"/>
  <c r="AM1367" i="8"/>
  <c r="AL1367" i="8"/>
  <c r="AJ1367" i="8"/>
  <c r="AK1367" i="8" s="1"/>
  <c r="AX1366" i="8"/>
  <c r="AW1366" i="8"/>
  <c r="AV1366" i="8"/>
  <c r="AU1366" i="8"/>
  <c r="AT1366" i="8"/>
  <c r="AS1366" i="8"/>
  <c r="AR1366" i="8"/>
  <c r="AQ1366" i="8"/>
  <c r="AP1366" i="8"/>
  <c r="AO1366" i="8"/>
  <c r="AN1366" i="8"/>
  <c r="AM1366" i="8"/>
  <c r="AL1366" i="8"/>
  <c r="AJ1366" i="8"/>
  <c r="AK1366" i="8" s="1"/>
  <c r="AX1365" i="8"/>
  <c r="AW1365" i="8"/>
  <c r="AV1365" i="8"/>
  <c r="AU1365" i="8"/>
  <c r="AT1365" i="8"/>
  <c r="AS1365" i="8"/>
  <c r="AR1365" i="8"/>
  <c r="AQ1365" i="8"/>
  <c r="AO1365" i="8"/>
  <c r="AP1365" i="8" s="1"/>
  <c r="AN1365" i="8"/>
  <c r="AM1365" i="8"/>
  <c r="AL1365" i="8"/>
  <c r="AK1365" i="8"/>
  <c r="AJ1365" i="8"/>
  <c r="AX1364" i="8"/>
  <c r="AW1364" i="8"/>
  <c r="AV1364" i="8"/>
  <c r="AU1364" i="8"/>
  <c r="AT1364" i="8"/>
  <c r="AS1364" i="8"/>
  <c r="AR1364" i="8"/>
  <c r="AQ1364" i="8"/>
  <c r="AO1364" i="8"/>
  <c r="AP1364" i="8" s="1"/>
  <c r="AN1364" i="8"/>
  <c r="AM1364" i="8"/>
  <c r="AL1364" i="8"/>
  <c r="AJ1364" i="8"/>
  <c r="AK1364" i="8" s="1"/>
  <c r="AX1363" i="8"/>
  <c r="AW1363" i="8"/>
  <c r="AV1363" i="8"/>
  <c r="AU1363" i="8"/>
  <c r="AT1363" i="8"/>
  <c r="AS1363" i="8"/>
  <c r="AR1363" i="8"/>
  <c r="AQ1363" i="8"/>
  <c r="AO1363" i="8"/>
  <c r="AP1363" i="8" s="1"/>
  <c r="AN1363" i="8"/>
  <c r="AM1363" i="8"/>
  <c r="AL1363" i="8"/>
  <c r="AJ1363" i="8"/>
  <c r="AK1363" i="8" s="1"/>
  <c r="AX1362" i="8"/>
  <c r="AW1362" i="8"/>
  <c r="AV1362" i="8"/>
  <c r="AU1362" i="8"/>
  <c r="AT1362" i="8"/>
  <c r="AS1362" i="8"/>
  <c r="AR1362" i="8"/>
  <c r="AQ1362" i="8"/>
  <c r="AP1362" i="8"/>
  <c r="AO1362" i="8"/>
  <c r="AN1362" i="8"/>
  <c r="AM1362" i="8"/>
  <c r="AL1362" i="8"/>
  <c r="AJ1362" i="8"/>
  <c r="AK1362" i="8" s="1"/>
  <c r="AX1361" i="8"/>
  <c r="AW1361" i="8"/>
  <c r="AV1361" i="8"/>
  <c r="AU1361" i="8"/>
  <c r="AT1361" i="8"/>
  <c r="AS1361" i="8"/>
  <c r="AR1361" i="8"/>
  <c r="AQ1361" i="8"/>
  <c r="AO1361" i="8"/>
  <c r="AP1361" i="8" s="1"/>
  <c r="AN1361" i="8"/>
  <c r="AM1361" i="8"/>
  <c r="AL1361" i="8"/>
  <c r="AK1361" i="8"/>
  <c r="AJ1361" i="8"/>
  <c r="AX1360" i="8"/>
  <c r="AW1360" i="8"/>
  <c r="AV1360" i="8"/>
  <c r="AU1360" i="8"/>
  <c r="AT1360" i="8"/>
  <c r="AS1360" i="8"/>
  <c r="AR1360" i="8"/>
  <c r="AQ1360" i="8"/>
  <c r="AO1360" i="8"/>
  <c r="AP1360" i="8" s="1"/>
  <c r="AN1360" i="8"/>
  <c r="AM1360" i="8"/>
  <c r="AL1360" i="8"/>
  <c r="AJ1360" i="8"/>
  <c r="AK1360" i="8" s="1"/>
  <c r="AX1359" i="8"/>
  <c r="AW1359" i="8"/>
  <c r="AV1359" i="8"/>
  <c r="AU1359" i="8"/>
  <c r="AT1359" i="8"/>
  <c r="AS1359" i="8"/>
  <c r="AR1359" i="8"/>
  <c r="AQ1359" i="8"/>
  <c r="AP1359" i="8"/>
  <c r="AO1359" i="8"/>
  <c r="AN1359" i="8"/>
  <c r="AM1359" i="8"/>
  <c r="AL1359" i="8"/>
  <c r="AJ1359" i="8"/>
  <c r="AK1359" i="8" s="1"/>
  <c r="AX1358" i="8"/>
  <c r="AW1358" i="8"/>
  <c r="AV1358" i="8"/>
  <c r="AU1358" i="8"/>
  <c r="AT1358" i="8"/>
  <c r="AS1358" i="8"/>
  <c r="AR1358" i="8"/>
  <c r="AQ1358" i="8"/>
  <c r="AP1358" i="8"/>
  <c r="AO1358" i="8"/>
  <c r="AN1358" i="8"/>
  <c r="AM1358" i="8"/>
  <c r="AL1358" i="8"/>
  <c r="AJ1358" i="8"/>
  <c r="AK1358" i="8" s="1"/>
  <c r="AX1357" i="8"/>
  <c r="AW1357" i="8"/>
  <c r="AV1357" i="8"/>
  <c r="AU1357" i="8"/>
  <c r="AT1357" i="8"/>
  <c r="AS1357" i="8"/>
  <c r="AR1357" i="8"/>
  <c r="AQ1357" i="8"/>
  <c r="AO1357" i="8"/>
  <c r="AP1357" i="8" s="1"/>
  <c r="AN1357" i="8"/>
  <c r="AM1357" i="8"/>
  <c r="AL1357" i="8"/>
  <c r="AJ1357" i="8"/>
  <c r="AK1357" i="8" s="1"/>
  <c r="AX1356" i="8"/>
  <c r="AW1356" i="8"/>
  <c r="AV1356" i="8"/>
  <c r="AU1356" i="8"/>
  <c r="AT1356" i="8"/>
  <c r="AS1356" i="8"/>
  <c r="AR1356" i="8"/>
  <c r="AQ1356" i="8"/>
  <c r="AO1356" i="8"/>
  <c r="AP1356" i="8" s="1"/>
  <c r="AN1356" i="8"/>
  <c r="AM1356" i="8"/>
  <c r="AL1356" i="8"/>
  <c r="AJ1356" i="8"/>
  <c r="AK1356" i="8" s="1"/>
  <c r="AX1355" i="8"/>
  <c r="AW1355" i="8"/>
  <c r="AV1355" i="8"/>
  <c r="AU1355" i="8"/>
  <c r="AT1355" i="8"/>
  <c r="AS1355" i="8"/>
  <c r="AR1355" i="8"/>
  <c r="AQ1355" i="8"/>
  <c r="AO1355" i="8"/>
  <c r="AP1355" i="8" s="1"/>
  <c r="AN1355" i="8"/>
  <c r="AM1355" i="8"/>
  <c r="AL1355" i="8"/>
  <c r="AJ1355" i="8"/>
  <c r="AK1355" i="8" s="1"/>
  <c r="AX1354" i="8"/>
  <c r="AW1354" i="8"/>
  <c r="AV1354" i="8"/>
  <c r="AU1354" i="8"/>
  <c r="AT1354" i="8"/>
  <c r="AS1354" i="8"/>
  <c r="AR1354" i="8"/>
  <c r="AQ1354" i="8"/>
  <c r="AP1354" i="8"/>
  <c r="AO1354" i="8"/>
  <c r="AN1354" i="8"/>
  <c r="AM1354" i="8"/>
  <c r="AL1354" i="8"/>
  <c r="AJ1354" i="8"/>
  <c r="AK1354" i="8" s="1"/>
  <c r="AX1353" i="8"/>
  <c r="AW1353" i="8"/>
  <c r="AV1353" i="8"/>
  <c r="AU1353" i="8"/>
  <c r="AT1353" i="8"/>
  <c r="AS1353" i="8"/>
  <c r="AR1353" i="8"/>
  <c r="AQ1353" i="8"/>
  <c r="AO1353" i="8"/>
  <c r="AP1353" i="8" s="1"/>
  <c r="AN1353" i="8"/>
  <c r="AM1353" i="8"/>
  <c r="AL1353" i="8"/>
  <c r="AJ1353" i="8"/>
  <c r="AK1353" i="8" s="1"/>
  <c r="AX1352" i="8"/>
  <c r="AW1352" i="8"/>
  <c r="AV1352" i="8"/>
  <c r="AU1352" i="8"/>
  <c r="AT1352" i="8"/>
  <c r="AS1352" i="8"/>
  <c r="AR1352" i="8"/>
  <c r="AQ1352" i="8"/>
  <c r="AO1352" i="8"/>
  <c r="AP1352" i="8" s="1"/>
  <c r="AN1352" i="8"/>
  <c r="AM1352" i="8"/>
  <c r="AL1352" i="8"/>
  <c r="AJ1352" i="8"/>
  <c r="AK1352" i="8" s="1"/>
  <c r="AX1351" i="8"/>
  <c r="AW1351" i="8"/>
  <c r="AV1351" i="8"/>
  <c r="AU1351" i="8"/>
  <c r="AT1351" i="8"/>
  <c r="AS1351" i="8"/>
  <c r="AR1351" i="8"/>
  <c r="AQ1351" i="8"/>
  <c r="AP1351" i="8"/>
  <c r="AO1351" i="8"/>
  <c r="AN1351" i="8"/>
  <c r="AM1351" i="8"/>
  <c r="AL1351" i="8"/>
  <c r="AJ1351" i="8"/>
  <c r="AK1351" i="8" s="1"/>
  <c r="AX1350" i="8"/>
  <c r="AW1350" i="8"/>
  <c r="AV1350" i="8"/>
  <c r="AU1350" i="8"/>
  <c r="AT1350" i="8"/>
  <c r="AS1350" i="8"/>
  <c r="AR1350" i="8"/>
  <c r="AQ1350" i="8"/>
  <c r="AP1350" i="8"/>
  <c r="AO1350" i="8"/>
  <c r="AN1350" i="8"/>
  <c r="AM1350" i="8"/>
  <c r="AL1350" i="8"/>
  <c r="AJ1350" i="8"/>
  <c r="AK1350" i="8" s="1"/>
  <c r="AX1349" i="8"/>
  <c r="AW1349" i="8"/>
  <c r="AV1349" i="8"/>
  <c r="AU1349" i="8"/>
  <c r="AT1349" i="8"/>
  <c r="AS1349" i="8"/>
  <c r="AR1349" i="8"/>
  <c r="AQ1349" i="8"/>
  <c r="AO1349" i="8"/>
  <c r="AP1349" i="8" s="1"/>
  <c r="AN1349" i="8"/>
  <c r="AM1349" i="8"/>
  <c r="AL1349" i="8"/>
  <c r="AJ1349" i="8"/>
  <c r="AK1349" i="8" s="1"/>
  <c r="AX1348" i="8"/>
  <c r="AW1348" i="8"/>
  <c r="AV1348" i="8"/>
  <c r="AU1348" i="8"/>
  <c r="AT1348" i="8"/>
  <c r="AS1348" i="8"/>
  <c r="AR1348" i="8"/>
  <c r="AQ1348" i="8"/>
  <c r="AO1348" i="8"/>
  <c r="AP1348" i="8" s="1"/>
  <c r="AN1348" i="8"/>
  <c r="AM1348" i="8"/>
  <c r="AL1348" i="8"/>
  <c r="AJ1348" i="8"/>
  <c r="AK1348" i="8" s="1"/>
  <c r="AX1347" i="8"/>
  <c r="AW1347" i="8"/>
  <c r="AV1347" i="8"/>
  <c r="AU1347" i="8"/>
  <c r="AT1347" i="8"/>
  <c r="AS1347" i="8"/>
  <c r="AR1347" i="8"/>
  <c r="AQ1347" i="8"/>
  <c r="AO1347" i="8"/>
  <c r="AP1347" i="8" s="1"/>
  <c r="AN1347" i="8"/>
  <c r="AM1347" i="8"/>
  <c r="AL1347" i="8"/>
  <c r="AJ1347" i="8"/>
  <c r="AK1347" i="8" s="1"/>
  <c r="AX1346" i="8"/>
  <c r="AW1346" i="8"/>
  <c r="AV1346" i="8"/>
  <c r="AU1346" i="8"/>
  <c r="AT1346" i="8"/>
  <c r="AS1346" i="8"/>
  <c r="AR1346" i="8"/>
  <c r="AQ1346" i="8"/>
  <c r="AP1346" i="8"/>
  <c r="AO1346" i="8"/>
  <c r="AN1346" i="8"/>
  <c r="AM1346" i="8"/>
  <c r="AL1346" i="8"/>
  <c r="AK1346" i="8"/>
  <c r="AJ1346" i="8"/>
  <c r="AX1345" i="8"/>
  <c r="AW1345" i="8"/>
  <c r="AV1345" i="8"/>
  <c r="AU1345" i="8"/>
  <c r="AT1345" i="8"/>
  <c r="AS1345" i="8"/>
  <c r="AR1345" i="8"/>
  <c r="AQ1345" i="8"/>
  <c r="AO1345" i="8"/>
  <c r="AP1345" i="8" s="1"/>
  <c r="AN1345" i="8"/>
  <c r="AM1345" i="8"/>
  <c r="AL1345" i="8"/>
  <c r="AK1345" i="8"/>
  <c r="AJ1345" i="8"/>
  <c r="AX1344" i="8"/>
  <c r="AW1344" i="8"/>
  <c r="AV1344" i="8"/>
  <c r="AU1344" i="8"/>
  <c r="AT1344" i="8"/>
  <c r="AS1344" i="8"/>
  <c r="AR1344" i="8"/>
  <c r="AQ1344" i="8"/>
  <c r="AO1344" i="8"/>
  <c r="AP1344" i="8" s="1"/>
  <c r="AN1344" i="8"/>
  <c r="AM1344" i="8"/>
  <c r="AL1344" i="8"/>
  <c r="AJ1344" i="8"/>
  <c r="AK1344" i="8" s="1"/>
  <c r="AX1343" i="8"/>
  <c r="AW1343" i="8"/>
  <c r="AV1343" i="8"/>
  <c r="AU1343" i="8"/>
  <c r="AT1343" i="8"/>
  <c r="AS1343" i="8"/>
  <c r="AR1343" i="8"/>
  <c r="AQ1343" i="8"/>
  <c r="AP1343" i="8"/>
  <c r="AO1343" i="8"/>
  <c r="AN1343" i="8"/>
  <c r="AM1343" i="8"/>
  <c r="AL1343" i="8"/>
  <c r="AJ1343" i="8"/>
  <c r="AK1343" i="8" s="1"/>
  <c r="AX1342" i="8"/>
  <c r="AW1342" i="8"/>
  <c r="AV1342" i="8"/>
  <c r="AU1342" i="8"/>
  <c r="AT1342" i="8"/>
  <c r="AS1342" i="8"/>
  <c r="AR1342" i="8"/>
  <c r="AQ1342" i="8"/>
  <c r="AP1342" i="8"/>
  <c r="AO1342" i="8"/>
  <c r="AN1342" i="8"/>
  <c r="AM1342" i="8"/>
  <c r="AL1342" i="8"/>
  <c r="AK1342" i="8"/>
  <c r="AJ1342" i="8"/>
  <c r="AX1341" i="8"/>
  <c r="AW1341" i="8"/>
  <c r="AV1341" i="8"/>
  <c r="AU1341" i="8"/>
  <c r="AT1341" i="8"/>
  <c r="AS1341" i="8"/>
  <c r="AR1341" i="8"/>
  <c r="AQ1341" i="8"/>
  <c r="AO1341" i="8"/>
  <c r="AP1341" i="8" s="1"/>
  <c r="AN1341" i="8"/>
  <c r="AM1341" i="8"/>
  <c r="AL1341" i="8"/>
  <c r="AK1341" i="8"/>
  <c r="AJ1341" i="8"/>
  <c r="AX1340" i="8"/>
  <c r="AW1340" i="8"/>
  <c r="AV1340" i="8"/>
  <c r="AU1340" i="8"/>
  <c r="AT1340" i="8"/>
  <c r="AS1340" i="8"/>
  <c r="AR1340" i="8"/>
  <c r="AQ1340" i="8"/>
  <c r="AO1340" i="8"/>
  <c r="AP1340" i="8" s="1"/>
  <c r="AN1340" i="8"/>
  <c r="AM1340" i="8"/>
  <c r="AL1340" i="8"/>
  <c r="AJ1340" i="8"/>
  <c r="AK1340" i="8" s="1"/>
  <c r="AX1339" i="8"/>
  <c r="AW1339" i="8"/>
  <c r="AV1339" i="8"/>
  <c r="AU1339" i="8"/>
  <c r="AT1339" i="8"/>
  <c r="AS1339" i="8"/>
  <c r="AR1339" i="8"/>
  <c r="AQ1339" i="8"/>
  <c r="AP1339" i="8"/>
  <c r="AO1339" i="8"/>
  <c r="AN1339" i="8"/>
  <c r="AM1339" i="8"/>
  <c r="AL1339" i="8"/>
  <c r="AJ1339" i="8"/>
  <c r="AK1339" i="8" s="1"/>
  <c r="AX1338" i="8"/>
  <c r="AW1338" i="8"/>
  <c r="AV1338" i="8"/>
  <c r="AU1338" i="8"/>
  <c r="AT1338" i="8"/>
  <c r="AS1338" i="8"/>
  <c r="AR1338" i="8"/>
  <c r="AQ1338" i="8"/>
  <c r="AP1338" i="8"/>
  <c r="AO1338" i="8"/>
  <c r="AN1338" i="8"/>
  <c r="AM1338" i="8"/>
  <c r="AL1338" i="8"/>
  <c r="AK1338" i="8"/>
  <c r="AJ1338" i="8"/>
  <c r="AX1337" i="8"/>
  <c r="AW1337" i="8"/>
  <c r="AV1337" i="8"/>
  <c r="AU1337" i="8"/>
  <c r="AT1337" i="8"/>
  <c r="AS1337" i="8"/>
  <c r="AR1337" i="8"/>
  <c r="AQ1337" i="8"/>
  <c r="AO1337" i="8"/>
  <c r="AP1337" i="8" s="1"/>
  <c r="AN1337" i="8"/>
  <c r="AM1337" i="8"/>
  <c r="AL1337" i="8"/>
  <c r="AK1337" i="8"/>
  <c r="AJ1337" i="8"/>
  <c r="AX1336" i="8"/>
  <c r="AW1336" i="8"/>
  <c r="AV1336" i="8"/>
  <c r="AU1336" i="8"/>
  <c r="AT1336" i="8"/>
  <c r="AS1336" i="8"/>
  <c r="AR1336" i="8"/>
  <c r="AQ1336" i="8"/>
  <c r="AO1336" i="8"/>
  <c r="AP1336" i="8" s="1"/>
  <c r="AN1336" i="8"/>
  <c r="AM1336" i="8"/>
  <c r="AL1336" i="8"/>
  <c r="AJ1336" i="8"/>
  <c r="AK1336" i="8" s="1"/>
  <c r="AX1335" i="8"/>
  <c r="AW1335" i="8"/>
  <c r="AV1335" i="8"/>
  <c r="AU1335" i="8"/>
  <c r="AT1335" i="8"/>
  <c r="AS1335" i="8"/>
  <c r="AR1335" i="8"/>
  <c r="AQ1335" i="8"/>
  <c r="AO1335" i="8"/>
  <c r="AP1335" i="8" s="1"/>
  <c r="AN1335" i="8"/>
  <c r="AM1335" i="8"/>
  <c r="AL1335" i="8"/>
  <c r="AJ1335" i="8"/>
  <c r="AK1335" i="8" s="1"/>
  <c r="AX1334" i="8"/>
  <c r="AW1334" i="8"/>
  <c r="AV1334" i="8"/>
  <c r="AU1334" i="8"/>
  <c r="AT1334" i="8"/>
  <c r="AS1334" i="8"/>
  <c r="AR1334" i="8"/>
  <c r="AQ1334" i="8"/>
  <c r="AP1334" i="8"/>
  <c r="AO1334" i="8"/>
  <c r="AN1334" i="8"/>
  <c r="AM1334" i="8"/>
  <c r="AL1334" i="8"/>
  <c r="AJ1334" i="8"/>
  <c r="AK1334" i="8" s="1"/>
  <c r="AX1333" i="8"/>
  <c r="AW1333" i="8"/>
  <c r="AV1333" i="8"/>
  <c r="AU1333" i="8"/>
  <c r="AT1333" i="8"/>
  <c r="AS1333" i="8"/>
  <c r="AR1333" i="8"/>
  <c r="AQ1333" i="8"/>
  <c r="AO1333" i="8"/>
  <c r="AP1333" i="8" s="1"/>
  <c r="AN1333" i="8"/>
  <c r="AM1333" i="8"/>
  <c r="AL1333" i="8"/>
  <c r="AK1333" i="8"/>
  <c r="AJ1333" i="8"/>
  <c r="AX1332" i="8"/>
  <c r="AW1332" i="8"/>
  <c r="AV1332" i="8"/>
  <c r="AU1332" i="8"/>
  <c r="AT1332" i="8"/>
  <c r="AS1332" i="8"/>
  <c r="AR1332" i="8"/>
  <c r="AQ1332" i="8"/>
  <c r="AO1332" i="8"/>
  <c r="AP1332" i="8" s="1"/>
  <c r="AN1332" i="8"/>
  <c r="AM1332" i="8"/>
  <c r="AL1332" i="8"/>
  <c r="AJ1332" i="8"/>
  <c r="AK1332" i="8" s="1"/>
  <c r="AX1331" i="8"/>
  <c r="AW1331" i="8"/>
  <c r="AV1331" i="8"/>
  <c r="AU1331" i="8"/>
  <c r="AT1331" i="8"/>
  <c r="AS1331" i="8"/>
  <c r="AR1331" i="8"/>
  <c r="AQ1331" i="8"/>
  <c r="AP1331" i="8"/>
  <c r="AO1331" i="8"/>
  <c r="AN1331" i="8"/>
  <c r="AM1331" i="8"/>
  <c r="AL1331" i="8"/>
  <c r="AJ1331" i="8"/>
  <c r="AK1331" i="8" s="1"/>
  <c r="AX1330" i="8"/>
  <c r="AW1330" i="8"/>
  <c r="AV1330" i="8"/>
  <c r="AU1330" i="8"/>
  <c r="AT1330" i="8"/>
  <c r="AS1330" i="8"/>
  <c r="AR1330" i="8"/>
  <c r="AQ1330" i="8"/>
  <c r="AP1330" i="8"/>
  <c r="AO1330" i="8"/>
  <c r="AN1330" i="8"/>
  <c r="AM1330" i="8"/>
  <c r="AL1330" i="8"/>
  <c r="AJ1330" i="8"/>
  <c r="AK1330" i="8" s="1"/>
  <c r="AX1329" i="8"/>
  <c r="AW1329" i="8"/>
  <c r="AV1329" i="8"/>
  <c r="AU1329" i="8"/>
  <c r="AT1329" i="8"/>
  <c r="AS1329" i="8"/>
  <c r="AR1329" i="8"/>
  <c r="AQ1329" i="8"/>
  <c r="AO1329" i="8"/>
  <c r="AP1329" i="8" s="1"/>
  <c r="AN1329" i="8"/>
  <c r="AM1329" i="8"/>
  <c r="AL1329" i="8"/>
  <c r="AJ1329" i="8"/>
  <c r="AK1329" i="8" s="1"/>
  <c r="AX1328" i="8"/>
  <c r="AW1328" i="8"/>
  <c r="AV1328" i="8"/>
  <c r="AU1328" i="8"/>
  <c r="AT1328" i="8"/>
  <c r="AS1328" i="8"/>
  <c r="AR1328" i="8"/>
  <c r="AQ1328" i="8"/>
  <c r="AO1328" i="8"/>
  <c r="AP1328" i="8" s="1"/>
  <c r="AN1328" i="8"/>
  <c r="AM1328" i="8"/>
  <c r="AL1328" i="8"/>
  <c r="AJ1328" i="8"/>
  <c r="AK1328" i="8" s="1"/>
  <c r="AX1327" i="8"/>
  <c r="AW1327" i="8"/>
  <c r="AV1327" i="8"/>
  <c r="AU1327" i="8"/>
  <c r="AT1327" i="8"/>
  <c r="AS1327" i="8"/>
  <c r="AR1327" i="8"/>
  <c r="AQ1327" i="8"/>
  <c r="AP1327" i="8"/>
  <c r="AO1327" i="8"/>
  <c r="AN1327" i="8"/>
  <c r="AM1327" i="8"/>
  <c r="AL1327" i="8"/>
  <c r="AJ1327" i="8"/>
  <c r="AK1327" i="8" s="1"/>
  <c r="AX1326" i="8"/>
  <c r="AW1326" i="8"/>
  <c r="AV1326" i="8"/>
  <c r="AU1326" i="8"/>
  <c r="AT1326" i="8"/>
  <c r="AS1326" i="8"/>
  <c r="AR1326" i="8"/>
  <c r="AQ1326" i="8"/>
  <c r="AP1326" i="8"/>
  <c r="AO1326" i="8"/>
  <c r="AN1326" i="8"/>
  <c r="AM1326" i="8"/>
  <c r="AL1326" i="8"/>
  <c r="AJ1326" i="8"/>
  <c r="AK1326" i="8" s="1"/>
  <c r="AX1325" i="8"/>
  <c r="AW1325" i="8"/>
  <c r="AV1325" i="8"/>
  <c r="AU1325" i="8"/>
  <c r="AT1325" i="8"/>
  <c r="AS1325" i="8"/>
  <c r="AR1325" i="8"/>
  <c r="AQ1325" i="8"/>
  <c r="AO1325" i="8"/>
  <c r="AP1325" i="8" s="1"/>
  <c r="AN1325" i="8"/>
  <c r="AM1325" i="8"/>
  <c r="AL1325" i="8"/>
  <c r="AK1325" i="8"/>
  <c r="AJ1325" i="8"/>
  <c r="AX1324" i="8"/>
  <c r="AW1324" i="8"/>
  <c r="AV1324" i="8"/>
  <c r="AU1324" i="8"/>
  <c r="AT1324" i="8"/>
  <c r="AS1324" i="8"/>
  <c r="AR1324" i="8"/>
  <c r="AQ1324" i="8"/>
  <c r="AO1324" i="8"/>
  <c r="AP1324" i="8" s="1"/>
  <c r="AN1324" i="8"/>
  <c r="AM1324" i="8"/>
  <c r="AL1324" i="8"/>
  <c r="AJ1324" i="8"/>
  <c r="AK1324" i="8" s="1"/>
  <c r="AX1323" i="8"/>
  <c r="AW1323" i="8"/>
  <c r="AV1323" i="8"/>
  <c r="AU1323" i="8"/>
  <c r="AT1323" i="8"/>
  <c r="AS1323" i="8"/>
  <c r="AR1323" i="8"/>
  <c r="AQ1323" i="8"/>
  <c r="AP1323" i="8"/>
  <c r="AO1323" i="8"/>
  <c r="AN1323" i="8"/>
  <c r="AM1323" i="8"/>
  <c r="AL1323" i="8"/>
  <c r="AJ1323" i="8"/>
  <c r="AK1323" i="8" s="1"/>
  <c r="AX1322" i="8"/>
  <c r="AW1322" i="8"/>
  <c r="AV1322" i="8"/>
  <c r="AU1322" i="8"/>
  <c r="AT1322" i="8"/>
  <c r="AS1322" i="8"/>
  <c r="AR1322" i="8"/>
  <c r="AQ1322" i="8"/>
  <c r="AP1322" i="8"/>
  <c r="AO1322" i="8"/>
  <c r="AN1322" i="8"/>
  <c r="AM1322" i="8"/>
  <c r="AL1322" i="8"/>
  <c r="AJ1322" i="8"/>
  <c r="AK1322" i="8" s="1"/>
  <c r="AX1321" i="8"/>
  <c r="AW1321" i="8"/>
  <c r="AV1321" i="8"/>
  <c r="AU1321" i="8"/>
  <c r="AT1321" i="8"/>
  <c r="AS1321" i="8"/>
  <c r="AR1321" i="8"/>
  <c r="AQ1321" i="8"/>
  <c r="AO1321" i="8"/>
  <c r="AP1321" i="8" s="1"/>
  <c r="AN1321" i="8"/>
  <c r="AM1321" i="8"/>
  <c r="AL1321" i="8"/>
  <c r="AJ1321" i="8"/>
  <c r="AK1321" i="8" s="1"/>
  <c r="AX1320" i="8"/>
  <c r="AW1320" i="8"/>
  <c r="AV1320" i="8"/>
  <c r="AU1320" i="8"/>
  <c r="AT1320" i="8"/>
  <c r="AS1320" i="8"/>
  <c r="AR1320" i="8"/>
  <c r="AQ1320" i="8"/>
  <c r="AO1320" i="8"/>
  <c r="AP1320" i="8" s="1"/>
  <c r="AN1320" i="8"/>
  <c r="AM1320" i="8"/>
  <c r="AL1320" i="8"/>
  <c r="AJ1320" i="8"/>
  <c r="AK1320" i="8" s="1"/>
  <c r="AX1319" i="8"/>
  <c r="AW1319" i="8"/>
  <c r="AV1319" i="8"/>
  <c r="AU1319" i="8"/>
  <c r="AT1319" i="8"/>
  <c r="AS1319" i="8"/>
  <c r="AR1319" i="8"/>
  <c r="AQ1319" i="8"/>
  <c r="AP1319" i="8"/>
  <c r="AO1319" i="8"/>
  <c r="AN1319" i="8"/>
  <c r="AM1319" i="8"/>
  <c r="AL1319" i="8"/>
  <c r="AJ1319" i="8"/>
  <c r="AK1319" i="8" s="1"/>
  <c r="AX1318" i="8"/>
  <c r="AW1318" i="8"/>
  <c r="AV1318" i="8"/>
  <c r="AU1318" i="8"/>
  <c r="AT1318" i="8"/>
  <c r="AS1318" i="8"/>
  <c r="AR1318" i="8"/>
  <c r="AQ1318" i="8"/>
  <c r="AP1318" i="8"/>
  <c r="AO1318" i="8"/>
  <c r="AN1318" i="8"/>
  <c r="AM1318" i="8"/>
  <c r="AL1318" i="8"/>
  <c r="AJ1318" i="8"/>
  <c r="AK1318" i="8" s="1"/>
  <c r="AX1317" i="8"/>
  <c r="AW1317" i="8"/>
  <c r="AV1317" i="8"/>
  <c r="AU1317" i="8"/>
  <c r="AT1317" i="8"/>
  <c r="AS1317" i="8"/>
  <c r="AR1317" i="8"/>
  <c r="AQ1317" i="8"/>
  <c r="AO1317" i="8"/>
  <c r="AP1317" i="8" s="1"/>
  <c r="AN1317" i="8"/>
  <c r="AM1317" i="8"/>
  <c r="AL1317" i="8"/>
  <c r="AK1317" i="8"/>
  <c r="AJ1317" i="8"/>
  <c r="AX1316" i="8"/>
  <c r="AW1316" i="8"/>
  <c r="AV1316" i="8"/>
  <c r="AU1316" i="8"/>
  <c r="AT1316" i="8"/>
  <c r="AS1316" i="8"/>
  <c r="AR1316" i="8"/>
  <c r="AQ1316" i="8"/>
  <c r="AO1316" i="8"/>
  <c r="AP1316" i="8" s="1"/>
  <c r="AN1316" i="8"/>
  <c r="AM1316" i="8"/>
  <c r="AL1316" i="8"/>
  <c r="AJ1316" i="8"/>
  <c r="AK1316" i="8" s="1"/>
  <c r="AX1315" i="8"/>
  <c r="AW1315" i="8"/>
  <c r="AV1315" i="8"/>
  <c r="AU1315" i="8"/>
  <c r="AT1315" i="8"/>
  <c r="AS1315" i="8"/>
  <c r="AR1315" i="8"/>
  <c r="AQ1315" i="8"/>
  <c r="AP1315" i="8"/>
  <c r="AO1315" i="8"/>
  <c r="AN1315" i="8"/>
  <c r="AM1315" i="8"/>
  <c r="AL1315" i="8"/>
  <c r="AJ1315" i="8"/>
  <c r="AK1315" i="8" s="1"/>
  <c r="AX1314" i="8"/>
  <c r="AW1314" i="8"/>
  <c r="AV1314" i="8"/>
  <c r="AU1314" i="8"/>
  <c r="AT1314" i="8"/>
  <c r="AS1314" i="8"/>
  <c r="AR1314" i="8"/>
  <c r="AQ1314" i="8"/>
  <c r="AP1314" i="8"/>
  <c r="AO1314" i="8"/>
  <c r="AN1314" i="8"/>
  <c r="AM1314" i="8"/>
  <c r="AL1314" i="8"/>
  <c r="AJ1314" i="8"/>
  <c r="AK1314" i="8" s="1"/>
  <c r="AX1313" i="8"/>
  <c r="AW1313" i="8"/>
  <c r="AV1313" i="8"/>
  <c r="AU1313" i="8"/>
  <c r="AT1313" i="8"/>
  <c r="AS1313" i="8"/>
  <c r="AR1313" i="8"/>
  <c r="AQ1313" i="8"/>
  <c r="AO1313" i="8"/>
  <c r="AP1313" i="8" s="1"/>
  <c r="AN1313" i="8"/>
  <c r="AM1313" i="8"/>
  <c r="AL1313" i="8"/>
  <c r="AJ1313" i="8"/>
  <c r="AK1313" i="8" s="1"/>
  <c r="AX1312" i="8"/>
  <c r="AW1312" i="8"/>
  <c r="AV1312" i="8"/>
  <c r="AU1312" i="8"/>
  <c r="AT1312" i="8"/>
  <c r="AS1312" i="8"/>
  <c r="AR1312" i="8"/>
  <c r="AQ1312" i="8"/>
  <c r="AO1312" i="8"/>
  <c r="AP1312" i="8" s="1"/>
  <c r="AN1312" i="8"/>
  <c r="AM1312" i="8"/>
  <c r="AL1312" i="8"/>
  <c r="AJ1312" i="8"/>
  <c r="AK1312" i="8" s="1"/>
  <c r="AX1311" i="8"/>
  <c r="AW1311" i="8"/>
  <c r="AV1311" i="8"/>
  <c r="AU1311" i="8"/>
  <c r="AT1311" i="8"/>
  <c r="AS1311" i="8"/>
  <c r="AR1311" i="8"/>
  <c r="AQ1311" i="8"/>
  <c r="AP1311" i="8"/>
  <c r="AO1311" i="8"/>
  <c r="AN1311" i="8"/>
  <c r="AM1311" i="8"/>
  <c r="AL1311" i="8"/>
  <c r="AJ1311" i="8"/>
  <c r="AK1311" i="8" s="1"/>
  <c r="AX1310" i="8"/>
  <c r="AW1310" i="8"/>
  <c r="AV1310" i="8"/>
  <c r="AU1310" i="8"/>
  <c r="AT1310" i="8"/>
  <c r="AS1310" i="8"/>
  <c r="AR1310" i="8"/>
  <c r="AQ1310" i="8"/>
  <c r="AP1310" i="8"/>
  <c r="AO1310" i="8"/>
  <c r="AN1310" i="8"/>
  <c r="AM1310" i="8"/>
  <c r="AL1310" i="8"/>
  <c r="AJ1310" i="8"/>
  <c r="AK1310" i="8" s="1"/>
  <c r="AX1309" i="8"/>
  <c r="AW1309" i="8"/>
  <c r="AV1309" i="8"/>
  <c r="AU1309" i="8"/>
  <c r="AT1309" i="8"/>
  <c r="AS1309" i="8"/>
  <c r="AR1309" i="8"/>
  <c r="AQ1309" i="8"/>
  <c r="AO1309" i="8"/>
  <c r="AP1309" i="8" s="1"/>
  <c r="AN1309" i="8"/>
  <c r="AM1309" i="8"/>
  <c r="AL1309" i="8"/>
  <c r="AK1309" i="8"/>
  <c r="AJ1309" i="8"/>
  <c r="AX1308" i="8"/>
  <c r="AW1308" i="8"/>
  <c r="AV1308" i="8"/>
  <c r="AU1308" i="8"/>
  <c r="AT1308" i="8"/>
  <c r="AS1308" i="8"/>
  <c r="AR1308" i="8"/>
  <c r="AQ1308" i="8"/>
  <c r="AO1308" i="8"/>
  <c r="AP1308" i="8" s="1"/>
  <c r="AN1308" i="8"/>
  <c r="AM1308" i="8"/>
  <c r="AL1308" i="8"/>
  <c r="AJ1308" i="8"/>
  <c r="AK1308" i="8" s="1"/>
  <c r="AX1307" i="8"/>
  <c r="AW1307" i="8"/>
  <c r="AV1307" i="8"/>
  <c r="AU1307" i="8"/>
  <c r="AT1307" i="8"/>
  <c r="AS1307" i="8"/>
  <c r="AR1307" i="8"/>
  <c r="AQ1307" i="8"/>
  <c r="AP1307" i="8"/>
  <c r="AO1307" i="8"/>
  <c r="AN1307" i="8"/>
  <c r="AM1307" i="8"/>
  <c r="AL1307" i="8"/>
  <c r="AJ1307" i="8"/>
  <c r="AK1307" i="8" s="1"/>
  <c r="AX1306" i="8"/>
  <c r="AW1306" i="8"/>
  <c r="AV1306" i="8"/>
  <c r="AU1306" i="8"/>
  <c r="AT1306" i="8"/>
  <c r="AS1306" i="8"/>
  <c r="AR1306" i="8"/>
  <c r="AQ1306" i="8"/>
  <c r="AP1306" i="8"/>
  <c r="AO1306" i="8"/>
  <c r="AN1306" i="8"/>
  <c r="AM1306" i="8"/>
  <c r="AL1306" i="8"/>
  <c r="AJ1306" i="8"/>
  <c r="AK1306" i="8" s="1"/>
  <c r="AX1305" i="8"/>
  <c r="AW1305" i="8"/>
  <c r="AV1305" i="8"/>
  <c r="AU1305" i="8"/>
  <c r="AT1305" i="8"/>
  <c r="AS1305" i="8"/>
  <c r="AR1305" i="8"/>
  <c r="AQ1305" i="8"/>
  <c r="AO1305" i="8"/>
  <c r="AP1305" i="8" s="1"/>
  <c r="AN1305" i="8"/>
  <c r="AM1305" i="8"/>
  <c r="AL1305" i="8"/>
  <c r="AJ1305" i="8"/>
  <c r="AK1305" i="8" s="1"/>
  <c r="AX1304" i="8"/>
  <c r="AW1304" i="8"/>
  <c r="AV1304" i="8"/>
  <c r="AU1304" i="8"/>
  <c r="AT1304" i="8"/>
  <c r="AS1304" i="8"/>
  <c r="AR1304" i="8"/>
  <c r="AQ1304" i="8"/>
  <c r="AO1304" i="8"/>
  <c r="AP1304" i="8" s="1"/>
  <c r="AN1304" i="8"/>
  <c r="AM1304" i="8"/>
  <c r="AL1304" i="8"/>
  <c r="AJ1304" i="8"/>
  <c r="AK1304" i="8" s="1"/>
  <c r="AX1303" i="8"/>
  <c r="AW1303" i="8"/>
  <c r="AV1303" i="8"/>
  <c r="AU1303" i="8"/>
  <c r="AT1303" i="8"/>
  <c r="AS1303" i="8"/>
  <c r="AR1303" i="8"/>
  <c r="AQ1303" i="8"/>
  <c r="AP1303" i="8"/>
  <c r="AO1303" i="8"/>
  <c r="AN1303" i="8"/>
  <c r="AM1303" i="8"/>
  <c r="AL1303" i="8"/>
  <c r="AJ1303" i="8"/>
  <c r="AK1303" i="8" s="1"/>
  <c r="AX1302" i="8"/>
  <c r="AW1302" i="8"/>
  <c r="AV1302" i="8"/>
  <c r="AU1302" i="8"/>
  <c r="AT1302" i="8"/>
  <c r="AS1302" i="8"/>
  <c r="AR1302" i="8"/>
  <c r="AQ1302" i="8"/>
  <c r="AO1302" i="8"/>
  <c r="AP1302" i="8" s="1"/>
  <c r="AN1302" i="8"/>
  <c r="AM1302" i="8"/>
  <c r="AL1302" i="8"/>
  <c r="AJ1302" i="8"/>
  <c r="AK1302" i="8" s="1"/>
  <c r="AX1301" i="8"/>
  <c r="AW1301" i="8"/>
  <c r="AV1301" i="8"/>
  <c r="AU1301" i="8"/>
  <c r="AT1301" i="8"/>
  <c r="AS1301" i="8"/>
  <c r="AR1301" i="8"/>
  <c r="AQ1301" i="8"/>
  <c r="AO1301" i="8"/>
  <c r="AP1301" i="8" s="1"/>
  <c r="AN1301" i="8"/>
  <c r="AM1301" i="8"/>
  <c r="AL1301" i="8"/>
  <c r="AJ1301" i="8"/>
  <c r="AK1301" i="8" s="1"/>
  <c r="AX1300" i="8"/>
  <c r="AW1300" i="8"/>
  <c r="AV1300" i="8"/>
  <c r="AU1300" i="8"/>
  <c r="AT1300" i="8"/>
  <c r="AS1300" i="8"/>
  <c r="AR1300" i="8"/>
  <c r="AQ1300" i="8"/>
  <c r="AO1300" i="8"/>
  <c r="AP1300" i="8" s="1"/>
  <c r="AN1300" i="8"/>
  <c r="AM1300" i="8"/>
  <c r="AL1300" i="8"/>
  <c r="AJ1300" i="8"/>
  <c r="AK1300" i="8" s="1"/>
  <c r="AX1299" i="8"/>
  <c r="AW1299" i="8"/>
  <c r="AV1299" i="8"/>
  <c r="AU1299" i="8"/>
  <c r="AT1299" i="8"/>
  <c r="AS1299" i="8"/>
  <c r="AR1299" i="8"/>
  <c r="AQ1299" i="8"/>
  <c r="AP1299" i="8"/>
  <c r="AO1299" i="8"/>
  <c r="AN1299" i="8"/>
  <c r="AM1299" i="8"/>
  <c r="AL1299" i="8"/>
  <c r="AJ1299" i="8"/>
  <c r="AK1299" i="8" s="1"/>
  <c r="AX1298" i="8"/>
  <c r="AW1298" i="8"/>
  <c r="AV1298" i="8"/>
  <c r="AU1298" i="8"/>
  <c r="AT1298" i="8"/>
  <c r="AS1298" i="8"/>
  <c r="AR1298" i="8"/>
  <c r="AQ1298" i="8"/>
  <c r="AP1298" i="8"/>
  <c r="AO1298" i="8"/>
  <c r="AN1298" i="8"/>
  <c r="AM1298" i="8"/>
  <c r="AL1298" i="8"/>
  <c r="AJ1298" i="8"/>
  <c r="AK1298" i="8" s="1"/>
  <c r="AX1297" i="8"/>
  <c r="AW1297" i="8"/>
  <c r="AV1297" i="8"/>
  <c r="AU1297" i="8"/>
  <c r="AT1297" i="8"/>
  <c r="AS1297" i="8"/>
  <c r="AR1297" i="8"/>
  <c r="AQ1297" i="8"/>
  <c r="AO1297" i="8"/>
  <c r="AP1297" i="8" s="1"/>
  <c r="AN1297" i="8"/>
  <c r="AM1297" i="8"/>
  <c r="AL1297" i="8"/>
  <c r="AJ1297" i="8"/>
  <c r="AK1297" i="8" s="1"/>
  <c r="AX1296" i="8"/>
  <c r="AW1296" i="8"/>
  <c r="AV1296" i="8"/>
  <c r="AU1296" i="8"/>
  <c r="AT1296" i="8"/>
  <c r="AS1296" i="8"/>
  <c r="AR1296" i="8"/>
  <c r="AQ1296" i="8"/>
  <c r="AO1296" i="8"/>
  <c r="AP1296" i="8" s="1"/>
  <c r="AN1296" i="8"/>
  <c r="AM1296" i="8"/>
  <c r="AL1296" i="8"/>
  <c r="AJ1296" i="8"/>
  <c r="AK1296" i="8" s="1"/>
  <c r="AX1295" i="8"/>
  <c r="AW1295" i="8"/>
  <c r="AV1295" i="8"/>
  <c r="AU1295" i="8"/>
  <c r="AT1295" i="8"/>
  <c r="AS1295" i="8"/>
  <c r="AR1295" i="8"/>
  <c r="AQ1295" i="8"/>
  <c r="AP1295" i="8"/>
  <c r="AO1295" i="8"/>
  <c r="AN1295" i="8"/>
  <c r="AM1295" i="8"/>
  <c r="AL1295" i="8"/>
  <c r="AJ1295" i="8"/>
  <c r="AK1295" i="8" s="1"/>
  <c r="AX1294" i="8"/>
  <c r="AW1294" i="8"/>
  <c r="AV1294" i="8"/>
  <c r="AU1294" i="8"/>
  <c r="AT1294" i="8"/>
  <c r="AS1294" i="8"/>
  <c r="AR1294" i="8"/>
  <c r="AQ1294" i="8"/>
  <c r="AP1294" i="8"/>
  <c r="AO1294" i="8"/>
  <c r="AN1294" i="8"/>
  <c r="AM1294" i="8"/>
  <c r="AL1294" i="8"/>
  <c r="AJ1294" i="8"/>
  <c r="AK1294" i="8" s="1"/>
  <c r="AX1293" i="8"/>
  <c r="AW1293" i="8"/>
  <c r="AV1293" i="8"/>
  <c r="AU1293" i="8"/>
  <c r="AT1293" i="8"/>
  <c r="AS1293" i="8"/>
  <c r="AR1293" i="8"/>
  <c r="AQ1293" i="8"/>
  <c r="AO1293" i="8"/>
  <c r="AP1293" i="8" s="1"/>
  <c r="AN1293" i="8"/>
  <c r="AM1293" i="8"/>
  <c r="AL1293" i="8"/>
  <c r="AJ1293" i="8"/>
  <c r="AK1293" i="8" s="1"/>
  <c r="AX1292" i="8"/>
  <c r="AW1292" i="8"/>
  <c r="AV1292" i="8"/>
  <c r="AU1292" i="8"/>
  <c r="AT1292" i="8"/>
  <c r="AS1292" i="8"/>
  <c r="AR1292" i="8"/>
  <c r="AQ1292" i="8"/>
  <c r="AO1292" i="8"/>
  <c r="AP1292" i="8" s="1"/>
  <c r="AN1292" i="8"/>
  <c r="AM1292" i="8"/>
  <c r="AL1292" i="8"/>
  <c r="AJ1292" i="8"/>
  <c r="AK1292" i="8" s="1"/>
  <c r="AX1291" i="8"/>
  <c r="AW1291" i="8"/>
  <c r="AV1291" i="8"/>
  <c r="AU1291" i="8"/>
  <c r="AT1291" i="8"/>
  <c r="AS1291" i="8"/>
  <c r="AR1291" i="8"/>
  <c r="AQ1291" i="8"/>
  <c r="AP1291" i="8"/>
  <c r="AO1291" i="8"/>
  <c r="AN1291" i="8"/>
  <c r="AM1291" i="8"/>
  <c r="AL1291" i="8"/>
  <c r="AJ1291" i="8"/>
  <c r="AK1291" i="8" s="1"/>
  <c r="AX1290" i="8"/>
  <c r="AW1290" i="8"/>
  <c r="AV1290" i="8"/>
  <c r="AU1290" i="8"/>
  <c r="AT1290" i="8"/>
  <c r="AS1290" i="8"/>
  <c r="AR1290" i="8"/>
  <c r="AQ1290" i="8"/>
  <c r="AP1290" i="8"/>
  <c r="AO1290" i="8"/>
  <c r="AN1290" i="8"/>
  <c r="AM1290" i="8"/>
  <c r="AL1290" i="8"/>
  <c r="AK1290" i="8"/>
  <c r="AJ1290" i="8"/>
  <c r="AX1289" i="8"/>
  <c r="AW1289" i="8"/>
  <c r="AV1289" i="8"/>
  <c r="AU1289" i="8"/>
  <c r="AT1289" i="8"/>
  <c r="AS1289" i="8"/>
  <c r="AR1289" i="8"/>
  <c r="AQ1289" i="8"/>
  <c r="AO1289" i="8"/>
  <c r="AP1289" i="8" s="1"/>
  <c r="AN1289" i="8"/>
  <c r="AM1289" i="8"/>
  <c r="AL1289" i="8"/>
  <c r="AJ1289" i="8"/>
  <c r="AK1289" i="8" s="1"/>
  <c r="AX1288" i="8"/>
  <c r="AW1288" i="8"/>
  <c r="AV1288" i="8"/>
  <c r="AU1288" i="8"/>
  <c r="AT1288" i="8"/>
  <c r="AS1288" i="8"/>
  <c r="AR1288" i="8"/>
  <c r="AQ1288" i="8"/>
  <c r="AO1288" i="8"/>
  <c r="AP1288" i="8" s="1"/>
  <c r="AN1288" i="8"/>
  <c r="AM1288" i="8"/>
  <c r="AL1288" i="8"/>
  <c r="AJ1288" i="8"/>
  <c r="AK1288" i="8" s="1"/>
  <c r="AX1287" i="8"/>
  <c r="AW1287" i="8"/>
  <c r="AV1287" i="8"/>
  <c r="AU1287" i="8"/>
  <c r="AT1287" i="8"/>
  <c r="AS1287" i="8"/>
  <c r="AR1287" i="8"/>
  <c r="AQ1287" i="8"/>
  <c r="AP1287" i="8"/>
  <c r="AO1287" i="8"/>
  <c r="AN1287" i="8"/>
  <c r="AM1287" i="8"/>
  <c r="AL1287" i="8"/>
  <c r="AJ1287" i="8"/>
  <c r="AK1287" i="8" s="1"/>
  <c r="AX1286" i="8"/>
  <c r="AW1286" i="8"/>
  <c r="AV1286" i="8"/>
  <c r="AU1286" i="8"/>
  <c r="AT1286" i="8"/>
  <c r="AS1286" i="8"/>
  <c r="AR1286" i="8"/>
  <c r="AQ1286" i="8"/>
  <c r="AP1286" i="8"/>
  <c r="AO1286" i="8"/>
  <c r="AN1286" i="8"/>
  <c r="AM1286" i="8"/>
  <c r="AL1286" i="8"/>
  <c r="AJ1286" i="8"/>
  <c r="AK1286" i="8" s="1"/>
  <c r="AX1285" i="8"/>
  <c r="AW1285" i="8"/>
  <c r="AV1285" i="8"/>
  <c r="AU1285" i="8"/>
  <c r="AT1285" i="8"/>
  <c r="AS1285" i="8"/>
  <c r="AR1285" i="8"/>
  <c r="AQ1285" i="8"/>
  <c r="AO1285" i="8"/>
  <c r="AP1285" i="8" s="1"/>
  <c r="AN1285" i="8"/>
  <c r="AM1285" i="8"/>
  <c r="AL1285" i="8"/>
  <c r="AJ1285" i="8"/>
  <c r="AK1285" i="8" s="1"/>
  <c r="AX1284" i="8"/>
  <c r="AW1284" i="8"/>
  <c r="AV1284" i="8"/>
  <c r="AU1284" i="8"/>
  <c r="AT1284" i="8"/>
  <c r="AS1284" i="8"/>
  <c r="AR1284" i="8"/>
  <c r="AQ1284" i="8"/>
  <c r="AO1284" i="8"/>
  <c r="AP1284" i="8" s="1"/>
  <c r="AN1284" i="8"/>
  <c r="AM1284" i="8"/>
  <c r="AL1284" i="8"/>
  <c r="AJ1284" i="8"/>
  <c r="AK1284" i="8" s="1"/>
  <c r="AX1283" i="8"/>
  <c r="AW1283" i="8"/>
  <c r="AV1283" i="8"/>
  <c r="AU1283" i="8"/>
  <c r="AT1283" i="8"/>
  <c r="AS1283" i="8"/>
  <c r="AR1283" i="8"/>
  <c r="AQ1283" i="8"/>
  <c r="AP1283" i="8"/>
  <c r="AO1283" i="8"/>
  <c r="AN1283" i="8"/>
  <c r="AM1283" i="8"/>
  <c r="AL1283" i="8"/>
  <c r="AJ1283" i="8"/>
  <c r="AK1283" i="8" s="1"/>
  <c r="AX1282" i="8"/>
  <c r="AW1282" i="8"/>
  <c r="AV1282" i="8"/>
  <c r="AU1282" i="8"/>
  <c r="AT1282" i="8"/>
  <c r="AS1282" i="8"/>
  <c r="AR1282" i="8"/>
  <c r="AQ1282" i="8"/>
  <c r="AP1282" i="8"/>
  <c r="AO1282" i="8"/>
  <c r="AN1282" i="8"/>
  <c r="AM1282" i="8"/>
  <c r="AL1282" i="8"/>
  <c r="AJ1282" i="8"/>
  <c r="AK1282" i="8" s="1"/>
  <c r="AX1281" i="8"/>
  <c r="AW1281" i="8"/>
  <c r="AV1281" i="8"/>
  <c r="AU1281" i="8"/>
  <c r="AT1281" i="8"/>
  <c r="AS1281" i="8"/>
  <c r="AR1281" i="8"/>
  <c r="AQ1281" i="8"/>
  <c r="AO1281" i="8"/>
  <c r="AP1281" i="8" s="1"/>
  <c r="AN1281" i="8"/>
  <c r="AM1281" i="8"/>
  <c r="AL1281" i="8"/>
  <c r="AK1281" i="8"/>
  <c r="AJ1281" i="8"/>
  <c r="AX1280" i="8"/>
  <c r="AW1280" i="8"/>
  <c r="AV1280" i="8"/>
  <c r="AU1280" i="8"/>
  <c r="AT1280" i="8"/>
  <c r="AS1280" i="8"/>
  <c r="AR1280" i="8"/>
  <c r="AQ1280" i="8"/>
  <c r="AO1280" i="8"/>
  <c r="AP1280" i="8" s="1"/>
  <c r="AN1280" i="8"/>
  <c r="AM1280" i="8"/>
  <c r="AL1280" i="8"/>
  <c r="AJ1280" i="8"/>
  <c r="AK1280" i="8" s="1"/>
  <c r="AX1279" i="8"/>
  <c r="AW1279" i="8"/>
  <c r="AV1279" i="8"/>
  <c r="AU1279" i="8"/>
  <c r="AT1279" i="8"/>
  <c r="AS1279" i="8"/>
  <c r="AR1279" i="8"/>
  <c r="AQ1279" i="8"/>
  <c r="AP1279" i="8"/>
  <c r="AO1279" i="8"/>
  <c r="AN1279" i="8"/>
  <c r="AM1279" i="8"/>
  <c r="AL1279" i="8"/>
  <c r="AJ1279" i="8"/>
  <c r="AK1279" i="8" s="1"/>
  <c r="AX1278" i="8"/>
  <c r="AW1278" i="8"/>
  <c r="AV1278" i="8"/>
  <c r="AU1278" i="8"/>
  <c r="AT1278" i="8"/>
  <c r="AS1278" i="8"/>
  <c r="AR1278" i="8"/>
  <c r="AQ1278" i="8"/>
  <c r="AP1278" i="8"/>
  <c r="AO1278" i="8"/>
  <c r="AN1278" i="8"/>
  <c r="AM1278" i="8"/>
  <c r="AL1278" i="8"/>
  <c r="AJ1278" i="8"/>
  <c r="AK1278" i="8" s="1"/>
  <c r="AX1277" i="8"/>
  <c r="AW1277" i="8"/>
  <c r="AV1277" i="8"/>
  <c r="AU1277" i="8"/>
  <c r="AT1277" i="8"/>
  <c r="AS1277" i="8"/>
  <c r="AR1277" i="8"/>
  <c r="AQ1277" i="8"/>
  <c r="AO1277" i="8"/>
  <c r="AP1277" i="8" s="1"/>
  <c r="AN1277" i="8"/>
  <c r="AM1277" i="8"/>
  <c r="AL1277" i="8"/>
  <c r="AK1277" i="8"/>
  <c r="AJ1277" i="8"/>
  <c r="AX1276" i="8"/>
  <c r="AW1276" i="8"/>
  <c r="AV1276" i="8"/>
  <c r="AU1276" i="8"/>
  <c r="AT1276" i="8"/>
  <c r="AS1276" i="8"/>
  <c r="AR1276" i="8"/>
  <c r="AQ1276" i="8"/>
  <c r="AO1276" i="8"/>
  <c r="AP1276" i="8" s="1"/>
  <c r="AN1276" i="8"/>
  <c r="AM1276" i="8"/>
  <c r="AL1276" i="8"/>
  <c r="AJ1276" i="8"/>
  <c r="AK1276" i="8" s="1"/>
  <c r="AX1275" i="8"/>
  <c r="AW1275" i="8"/>
  <c r="AV1275" i="8"/>
  <c r="AU1275" i="8"/>
  <c r="AT1275" i="8"/>
  <c r="AS1275" i="8"/>
  <c r="AR1275" i="8"/>
  <c r="AQ1275" i="8"/>
  <c r="AP1275" i="8"/>
  <c r="AO1275" i="8"/>
  <c r="AN1275" i="8"/>
  <c r="AM1275" i="8"/>
  <c r="AL1275" i="8"/>
  <c r="AJ1275" i="8"/>
  <c r="AK1275" i="8" s="1"/>
  <c r="AX1274" i="8"/>
  <c r="AW1274" i="8"/>
  <c r="AV1274" i="8"/>
  <c r="AU1274" i="8"/>
  <c r="AT1274" i="8"/>
  <c r="AS1274" i="8"/>
  <c r="AR1274" i="8"/>
  <c r="AQ1274" i="8"/>
  <c r="AP1274" i="8"/>
  <c r="AO1274" i="8"/>
  <c r="AN1274" i="8"/>
  <c r="AM1274" i="8"/>
  <c r="AL1274" i="8"/>
  <c r="AJ1274" i="8"/>
  <c r="AK1274" i="8" s="1"/>
  <c r="AX1273" i="8"/>
  <c r="AW1273" i="8"/>
  <c r="AV1273" i="8"/>
  <c r="AU1273" i="8"/>
  <c r="AT1273" i="8"/>
  <c r="AS1273" i="8"/>
  <c r="AR1273" i="8"/>
  <c r="AQ1273" i="8"/>
  <c r="AO1273" i="8"/>
  <c r="AP1273" i="8" s="1"/>
  <c r="AN1273" i="8"/>
  <c r="AM1273" i="8"/>
  <c r="AL1273" i="8"/>
  <c r="AK1273" i="8"/>
  <c r="AJ1273" i="8"/>
  <c r="AX1272" i="8"/>
  <c r="AW1272" i="8"/>
  <c r="AV1272" i="8"/>
  <c r="AU1272" i="8"/>
  <c r="AT1272" i="8"/>
  <c r="AS1272" i="8"/>
  <c r="AR1272" i="8"/>
  <c r="AQ1272" i="8"/>
  <c r="AO1272" i="8"/>
  <c r="AP1272" i="8" s="1"/>
  <c r="AN1272" i="8"/>
  <c r="AM1272" i="8"/>
  <c r="AL1272" i="8"/>
  <c r="AJ1272" i="8"/>
  <c r="AK1272" i="8" s="1"/>
  <c r="AX1271" i="8"/>
  <c r="AW1271" i="8"/>
  <c r="AV1271" i="8"/>
  <c r="AU1271" i="8"/>
  <c r="AT1271" i="8"/>
  <c r="AS1271" i="8"/>
  <c r="AR1271" i="8"/>
  <c r="AQ1271" i="8"/>
  <c r="AP1271" i="8"/>
  <c r="AO1271" i="8"/>
  <c r="AN1271" i="8"/>
  <c r="AM1271" i="8"/>
  <c r="AL1271" i="8"/>
  <c r="AJ1271" i="8"/>
  <c r="AK1271" i="8" s="1"/>
  <c r="AX1270" i="8"/>
  <c r="AW1270" i="8"/>
  <c r="AV1270" i="8"/>
  <c r="AU1270" i="8"/>
  <c r="AT1270" i="8"/>
  <c r="AS1270" i="8"/>
  <c r="AR1270" i="8"/>
  <c r="AQ1270" i="8"/>
  <c r="AP1270" i="8"/>
  <c r="AO1270" i="8"/>
  <c r="AN1270" i="8"/>
  <c r="AM1270" i="8"/>
  <c r="AL1270" i="8"/>
  <c r="AJ1270" i="8"/>
  <c r="AK1270" i="8" s="1"/>
  <c r="AX1269" i="8"/>
  <c r="AW1269" i="8"/>
  <c r="AV1269" i="8"/>
  <c r="AU1269" i="8"/>
  <c r="AT1269" i="8"/>
  <c r="AS1269" i="8"/>
  <c r="AR1269" i="8"/>
  <c r="AQ1269" i="8"/>
  <c r="AO1269" i="8"/>
  <c r="AP1269" i="8" s="1"/>
  <c r="AN1269" i="8"/>
  <c r="AM1269" i="8"/>
  <c r="AL1269" i="8"/>
  <c r="AJ1269" i="8"/>
  <c r="AK1269" i="8" s="1"/>
  <c r="AX1268" i="8"/>
  <c r="AW1268" i="8"/>
  <c r="AV1268" i="8"/>
  <c r="AU1268" i="8"/>
  <c r="AT1268" i="8"/>
  <c r="AS1268" i="8"/>
  <c r="AR1268" i="8"/>
  <c r="AQ1268" i="8"/>
  <c r="AO1268" i="8"/>
  <c r="AP1268" i="8" s="1"/>
  <c r="AN1268" i="8"/>
  <c r="AM1268" i="8"/>
  <c r="AL1268" i="8"/>
  <c r="AJ1268" i="8"/>
  <c r="AK1268" i="8" s="1"/>
  <c r="AX1267" i="8"/>
  <c r="AW1267" i="8"/>
  <c r="AV1267" i="8"/>
  <c r="AU1267" i="8"/>
  <c r="AT1267" i="8"/>
  <c r="AS1267" i="8"/>
  <c r="AR1267" i="8"/>
  <c r="AQ1267" i="8"/>
  <c r="AP1267" i="8"/>
  <c r="AO1267" i="8"/>
  <c r="AN1267" i="8"/>
  <c r="AM1267" i="8"/>
  <c r="AL1267" i="8"/>
  <c r="AJ1267" i="8"/>
  <c r="AK1267" i="8" s="1"/>
  <c r="AX1266" i="8"/>
  <c r="AW1266" i="8"/>
  <c r="AV1266" i="8"/>
  <c r="AU1266" i="8"/>
  <c r="AT1266" i="8"/>
  <c r="AS1266" i="8"/>
  <c r="AR1266" i="8"/>
  <c r="AQ1266" i="8"/>
  <c r="AP1266" i="8"/>
  <c r="AO1266" i="8"/>
  <c r="AN1266" i="8"/>
  <c r="AM1266" i="8"/>
  <c r="AL1266" i="8"/>
  <c r="AJ1266" i="8"/>
  <c r="AK1266" i="8" s="1"/>
  <c r="AX1265" i="8"/>
  <c r="AW1265" i="8"/>
  <c r="AV1265" i="8"/>
  <c r="AU1265" i="8"/>
  <c r="AT1265" i="8"/>
  <c r="AS1265" i="8"/>
  <c r="AR1265" i="8"/>
  <c r="AQ1265" i="8"/>
  <c r="AO1265" i="8"/>
  <c r="AP1265" i="8" s="1"/>
  <c r="AN1265" i="8"/>
  <c r="AM1265" i="8"/>
  <c r="AL1265" i="8"/>
  <c r="AK1265" i="8"/>
  <c r="AJ1265" i="8"/>
  <c r="AX1264" i="8"/>
  <c r="AW1264" i="8"/>
  <c r="AV1264" i="8"/>
  <c r="AU1264" i="8"/>
  <c r="AT1264" i="8"/>
  <c r="AS1264" i="8"/>
  <c r="AR1264" i="8"/>
  <c r="AQ1264" i="8"/>
  <c r="AO1264" i="8"/>
  <c r="AP1264" i="8" s="1"/>
  <c r="AN1264" i="8"/>
  <c r="AM1264" i="8"/>
  <c r="AL1264" i="8"/>
  <c r="AJ1264" i="8"/>
  <c r="AK1264" i="8" s="1"/>
  <c r="AX1263" i="8"/>
  <c r="AW1263" i="8"/>
  <c r="AV1263" i="8"/>
  <c r="AU1263" i="8"/>
  <c r="AT1263" i="8"/>
  <c r="AS1263" i="8"/>
  <c r="AR1263" i="8"/>
  <c r="AQ1263" i="8"/>
  <c r="AP1263" i="8"/>
  <c r="AO1263" i="8"/>
  <c r="AN1263" i="8"/>
  <c r="AM1263" i="8"/>
  <c r="AL1263" i="8"/>
  <c r="AJ1263" i="8"/>
  <c r="AK1263" i="8" s="1"/>
  <c r="AX1262" i="8"/>
  <c r="AW1262" i="8"/>
  <c r="AV1262" i="8"/>
  <c r="AU1262" i="8"/>
  <c r="AT1262" i="8"/>
  <c r="AS1262" i="8"/>
  <c r="AR1262" i="8"/>
  <c r="AQ1262" i="8"/>
  <c r="AP1262" i="8"/>
  <c r="AO1262" i="8"/>
  <c r="AN1262" i="8"/>
  <c r="AM1262" i="8"/>
  <c r="AL1262" i="8"/>
  <c r="AJ1262" i="8"/>
  <c r="AK1262" i="8" s="1"/>
  <c r="AX1261" i="8"/>
  <c r="AW1261" i="8"/>
  <c r="AV1261" i="8"/>
  <c r="AU1261" i="8"/>
  <c r="AT1261" i="8"/>
  <c r="AS1261" i="8"/>
  <c r="AR1261" i="8"/>
  <c r="AQ1261" i="8"/>
  <c r="AO1261" i="8"/>
  <c r="AP1261" i="8" s="1"/>
  <c r="AN1261" i="8"/>
  <c r="AM1261" i="8"/>
  <c r="AL1261" i="8"/>
  <c r="AJ1261" i="8"/>
  <c r="AK1261" i="8" s="1"/>
  <c r="AX1260" i="8"/>
  <c r="AW1260" i="8"/>
  <c r="AV1260" i="8"/>
  <c r="AU1260" i="8"/>
  <c r="AT1260" i="8"/>
  <c r="AS1260" i="8"/>
  <c r="AR1260" i="8"/>
  <c r="AQ1260" i="8"/>
  <c r="AO1260" i="8"/>
  <c r="AP1260" i="8" s="1"/>
  <c r="AN1260" i="8"/>
  <c r="AM1260" i="8"/>
  <c r="AL1260" i="8"/>
  <c r="AJ1260" i="8"/>
  <c r="AK1260" i="8" s="1"/>
  <c r="AX1259" i="8"/>
  <c r="AW1259" i="8"/>
  <c r="AV1259" i="8"/>
  <c r="AU1259" i="8"/>
  <c r="AT1259" i="8"/>
  <c r="AS1259" i="8"/>
  <c r="AR1259" i="8"/>
  <c r="AQ1259" i="8"/>
  <c r="AP1259" i="8"/>
  <c r="AO1259" i="8"/>
  <c r="AN1259" i="8"/>
  <c r="AM1259" i="8"/>
  <c r="AL1259" i="8"/>
  <c r="AJ1259" i="8"/>
  <c r="AK1259" i="8" s="1"/>
  <c r="AX1258" i="8"/>
  <c r="AW1258" i="8"/>
  <c r="AV1258" i="8"/>
  <c r="AU1258" i="8"/>
  <c r="AT1258" i="8"/>
  <c r="AS1258" i="8"/>
  <c r="AR1258" i="8"/>
  <c r="AQ1258" i="8"/>
  <c r="AP1258" i="8"/>
  <c r="AO1258" i="8"/>
  <c r="AN1258" i="8"/>
  <c r="AM1258" i="8"/>
  <c r="AL1258" i="8"/>
  <c r="AJ1258" i="8"/>
  <c r="AK1258" i="8" s="1"/>
  <c r="AX1257" i="8"/>
  <c r="AW1257" i="8"/>
  <c r="AV1257" i="8"/>
  <c r="AU1257" i="8"/>
  <c r="AT1257" i="8"/>
  <c r="AS1257" i="8"/>
  <c r="AR1257" i="8"/>
  <c r="AQ1257" i="8"/>
  <c r="AO1257" i="8"/>
  <c r="AP1257" i="8" s="1"/>
  <c r="AN1257" i="8"/>
  <c r="AM1257" i="8"/>
  <c r="AL1257" i="8"/>
  <c r="AK1257" i="8"/>
  <c r="AJ1257" i="8"/>
  <c r="AX1256" i="8"/>
  <c r="AW1256" i="8"/>
  <c r="AV1256" i="8"/>
  <c r="AU1256" i="8"/>
  <c r="AT1256" i="8"/>
  <c r="AS1256" i="8"/>
  <c r="AR1256" i="8"/>
  <c r="AQ1256" i="8"/>
  <c r="AO1256" i="8"/>
  <c r="AP1256" i="8" s="1"/>
  <c r="AN1256" i="8"/>
  <c r="AM1256" i="8"/>
  <c r="AL1256" i="8"/>
  <c r="AJ1256" i="8"/>
  <c r="AK1256" i="8" s="1"/>
  <c r="AX1255" i="8"/>
  <c r="AW1255" i="8"/>
  <c r="AV1255" i="8"/>
  <c r="AU1255" i="8"/>
  <c r="AT1255" i="8"/>
  <c r="AS1255" i="8"/>
  <c r="AR1255" i="8"/>
  <c r="AQ1255" i="8"/>
  <c r="AP1255" i="8"/>
  <c r="AO1255" i="8"/>
  <c r="AN1255" i="8"/>
  <c r="AM1255" i="8"/>
  <c r="AL1255" i="8"/>
  <c r="AJ1255" i="8"/>
  <c r="AK1255" i="8" s="1"/>
  <c r="AX1254" i="8"/>
  <c r="AW1254" i="8"/>
  <c r="AV1254" i="8"/>
  <c r="AU1254" i="8"/>
  <c r="AT1254" i="8"/>
  <c r="AS1254" i="8"/>
  <c r="AR1254" i="8"/>
  <c r="AQ1254" i="8"/>
  <c r="AP1254" i="8"/>
  <c r="AO1254" i="8"/>
  <c r="AN1254" i="8"/>
  <c r="AM1254" i="8"/>
  <c r="AL1254" i="8"/>
  <c r="AJ1254" i="8"/>
  <c r="AK1254" i="8" s="1"/>
  <c r="AX1253" i="8"/>
  <c r="AW1253" i="8"/>
  <c r="AV1253" i="8"/>
  <c r="AU1253" i="8"/>
  <c r="AT1253" i="8"/>
  <c r="AS1253" i="8"/>
  <c r="AR1253" i="8"/>
  <c r="AQ1253" i="8"/>
  <c r="AO1253" i="8"/>
  <c r="AP1253" i="8" s="1"/>
  <c r="AN1253" i="8"/>
  <c r="AM1253" i="8"/>
  <c r="AL1253" i="8"/>
  <c r="AK1253" i="8"/>
  <c r="AJ1253" i="8"/>
  <c r="AX1252" i="8"/>
  <c r="AW1252" i="8"/>
  <c r="AV1252" i="8"/>
  <c r="AU1252" i="8"/>
  <c r="AT1252" i="8"/>
  <c r="AS1252" i="8"/>
  <c r="AR1252" i="8"/>
  <c r="AQ1252" i="8"/>
  <c r="AO1252" i="8"/>
  <c r="AP1252" i="8" s="1"/>
  <c r="AN1252" i="8"/>
  <c r="AM1252" i="8"/>
  <c r="AL1252" i="8"/>
  <c r="AJ1252" i="8"/>
  <c r="AK1252" i="8" s="1"/>
  <c r="AX1251" i="8"/>
  <c r="AW1251" i="8"/>
  <c r="AV1251" i="8"/>
  <c r="AU1251" i="8"/>
  <c r="AT1251" i="8"/>
  <c r="AS1251" i="8"/>
  <c r="AR1251" i="8"/>
  <c r="AQ1251" i="8"/>
  <c r="AP1251" i="8"/>
  <c r="AO1251" i="8"/>
  <c r="AN1251" i="8"/>
  <c r="AM1251" i="8"/>
  <c r="AL1251" i="8"/>
  <c r="AJ1251" i="8"/>
  <c r="AK1251" i="8" s="1"/>
  <c r="AX1250" i="8"/>
  <c r="AW1250" i="8"/>
  <c r="AV1250" i="8"/>
  <c r="AU1250" i="8"/>
  <c r="AT1250" i="8"/>
  <c r="AS1250" i="8"/>
  <c r="AR1250" i="8"/>
  <c r="AQ1250" i="8"/>
  <c r="AP1250" i="8"/>
  <c r="AO1250" i="8"/>
  <c r="AN1250" i="8"/>
  <c r="AM1250" i="8"/>
  <c r="AL1250" i="8"/>
  <c r="AJ1250" i="8"/>
  <c r="AK1250" i="8" s="1"/>
  <c r="AX1249" i="8"/>
  <c r="AW1249" i="8"/>
  <c r="AV1249" i="8"/>
  <c r="AU1249" i="8"/>
  <c r="AT1249" i="8"/>
  <c r="AS1249" i="8"/>
  <c r="AR1249" i="8"/>
  <c r="AQ1249" i="8"/>
  <c r="AO1249" i="8"/>
  <c r="AP1249" i="8" s="1"/>
  <c r="AN1249" i="8"/>
  <c r="AM1249" i="8"/>
  <c r="AL1249" i="8"/>
  <c r="AJ1249" i="8"/>
  <c r="AK1249" i="8" s="1"/>
  <c r="AX1248" i="8"/>
  <c r="AW1248" i="8"/>
  <c r="AV1248" i="8"/>
  <c r="AU1248" i="8"/>
  <c r="AT1248" i="8"/>
  <c r="AS1248" i="8"/>
  <c r="AR1248" i="8"/>
  <c r="AQ1248" i="8"/>
  <c r="AO1248" i="8"/>
  <c r="AP1248" i="8" s="1"/>
  <c r="AN1248" i="8"/>
  <c r="AM1248" i="8"/>
  <c r="AL1248" i="8"/>
  <c r="AJ1248" i="8"/>
  <c r="AK1248" i="8" s="1"/>
  <c r="AX1247" i="8"/>
  <c r="AW1247" i="8"/>
  <c r="AV1247" i="8"/>
  <c r="AU1247" i="8"/>
  <c r="AT1247" i="8"/>
  <c r="AS1247" i="8"/>
  <c r="AR1247" i="8"/>
  <c r="AQ1247" i="8"/>
  <c r="AP1247" i="8"/>
  <c r="AO1247" i="8"/>
  <c r="AN1247" i="8"/>
  <c r="AM1247" i="8"/>
  <c r="AL1247" i="8"/>
  <c r="AK1247" i="8"/>
  <c r="AJ1247" i="8"/>
  <c r="AX1246" i="8"/>
  <c r="AW1246" i="8"/>
  <c r="AV1246" i="8"/>
  <c r="AU1246" i="8"/>
  <c r="AT1246" i="8"/>
  <c r="AS1246" i="8"/>
  <c r="AR1246" i="8"/>
  <c r="AQ1246" i="8"/>
  <c r="AP1246" i="8"/>
  <c r="AO1246" i="8"/>
  <c r="AN1246" i="8"/>
  <c r="AM1246" i="8"/>
  <c r="AL1246" i="8"/>
  <c r="AJ1246" i="8"/>
  <c r="AK1246" i="8" s="1"/>
  <c r="AX1245" i="8"/>
  <c r="AW1245" i="8"/>
  <c r="AV1245" i="8"/>
  <c r="AU1245" i="8"/>
  <c r="AT1245" i="8"/>
  <c r="AS1245" i="8"/>
  <c r="AR1245" i="8"/>
  <c r="AQ1245" i="8"/>
  <c r="AO1245" i="8"/>
  <c r="AP1245" i="8" s="1"/>
  <c r="AN1245" i="8"/>
  <c r="AM1245" i="8"/>
  <c r="AL1245" i="8"/>
  <c r="AJ1245" i="8"/>
  <c r="AK1245" i="8" s="1"/>
  <c r="AX1244" i="8"/>
  <c r="AW1244" i="8"/>
  <c r="AV1244" i="8"/>
  <c r="AU1244" i="8"/>
  <c r="AT1244" i="8"/>
  <c r="AS1244" i="8"/>
  <c r="AR1244" i="8"/>
  <c r="AQ1244" i="8"/>
  <c r="AP1244" i="8"/>
  <c r="AO1244" i="8"/>
  <c r="AN1244" i="8"/>
  <c r="AM1244" i="8"/>
  <c r="AL1244" i="8"/>
  <c r="AJ1244" i="8"/>
  <c r="AK1244" i="8" s="1"/>
  <c r="AX1243" i="8"/>
  <c r="AW1243" i="8"/>
  <c r="AV1243" i="8"/>
  <c r="AU1243" i="8"/>
  <c r="AT1243" i="8"/>
  <c r="AS1243" i="8"/>
  <c r="AR1243" i="8"/>
  <c r="AQ1243" i="8"/>
  <c r="AP1243" i="8"/>
  <c r="AO1243" i="8"/>
  <c r="AN1243" i="8"/>
  <c r="AM1243" i="8"/>
  <c r="AL1243" i="8"/>
  <c r="AJ1243" i="8"/>
  <c r="AK1243" i="8" s="1"/>
  <c r="AX1242" i="8"/>
  <c r="AW1242" i="8"/>
  <c r="AV1242" i="8"/>
  <c r="AU1242" i="8"/>
  <c r="AT1242" i="8"/>
  <c r="AS1242" i="8"/>
  <c r="AR1242" i="8"/>
  <c r="AQ1242" i="8"/>
  <c r="AP1242" i="8"/>
  <c r="AO1242" i="8"/>
  <c r="AN1242" i="8"/>
  <c r="AM1242" i="8"/>
  <c r="AL1242" i="8"/>
  <c r="AJ1242" i="8"/>
  <c r="AK1242" i="8" s="1"/>
  <c r="AX1241" i="8"/>
  <c r="AW1241" i="8"/>
  <c r="AV1241" i="8"/>
  <c r="AU1241" i="8"/>
  <c r="AT1241" i="8"/>
  <c r="AS1241" i="8"/>
  <c r="AR1241" i="8"/>
  <c r="AQ1241" i="8"/>
  <c r="AO1241" i="8"/>
  <c r="AP1241" i="8" s="1"/>
  <c r="AN1241" i="8"/>
  <c r="AM1241" i="8"/>
  <c r="AL1241" i="8"/>
  <c r="AJ1241" i="8"/>
  <c r="AK1241" i="8" s="1"/>
  <c r="AX1240" i="8"/>
  <c r="AW1240" i="8"/>
  <c r="AV1240" i="8"/>
  <c r="AU1240" i="8"/>
  <c r="AT1240" i="8"/>
  <c r="AS1240" i="8"/>
  <c r="AR1240" i="8"/>
  <c r="AQ1240" i="8"/>
  <c r="AO1240" i="8"/>
  <c r="AP1240" i="8" s="1"/>
  <c r="AN1240" i="8"/>
  <c r="AM1240" i="8"/>
  <c r="AL1240" i="8"/>
  <c r="AJ1240" i="8"/>
  <c r="AK1240" i="8" s="1"/>
  <c r="AX1239" i="8"/>
  <c r="AW1239" i="8"/>
  <c r="AV1239" i="8"/>
  <c r="AU1239" i="8"/>
  <c r="AT1239" i="8"/>
  <c r="AS1239" i="8"/>
  <c r="AR1239" i="8"/>
  <c r="AQ1239" i="8"/>
  <c r="AP1239" i="8"/>
  <c r="AO1239" i="8"/>
  <c r="AN1239" i="8"/>
  <c r="AM1239" i="8"/>
  <c r="AL1239" i="8"/>
  <c r="AK1239" i="8"/>
  <c r="AJ1239" i="8"/>
  <c r="AX1238" i="8"/>
  <c r="AW1238" i="8"/>
  <c r="AV1238" i="8"/>
  <c r="AU1238" i="8"/>
  <c r="AT1238" i="8"/>
  <c r="AS1238" i="8"/>
  <c r="AR1238" i="8"/>
  <c r="AQ1238" i="8"/>
  <c r="AP1238" i="8"/>
  <c r="AO1238" i="8"/>
  <c r="AN1238" i="8"/>
  <c r="AM1238" i="8"/>
  <c r="AL1238" i="8"/>
  <c r="AJ1238" i="8"/>
  <c r="AK1238" i="8" s="1"/>
  <c r="AX1237" i="8"/>
  <c r="AW1237" i="8"/>
  <c r="AV1237" i="8"/>
  <c r="AU1237" i="8"/>
  <c r="AT1237" i="8"/>
  <c r="AS1237" i="8"/>
  <c r="AR1237" i="8"/>
  <c r="AQ1237" i="8"/>
  <c r="AO1237" i="8"/>
  <c r="AP1237" i="8" s="1"/>
  <c r="AN1237" i="8"/>
  <c r="AM1237" i="8"/>
  <c r="AL1237" i="8"/>
  <c r="AJ1237" i="8"/>
  <c r="AK1237" i="8" s="1"/>
  <c r="AX1236" i="8"/>
  <c r="AW1236" i="8"/>
  <c r="AV1236" i="8"/>
  <c r="AU1236" i="8"/>
  <c r="AT1236" i="8"/>
  <c r="AS1236" i="8"/>
  <c r="AR1236" i="8"/>
  <c r="AQ1236" i="8"/>
  <c r="AP1236" i="8"/>
  <c r="AO1236" i="8"/>
  <c r="AN1236" i="8"/>
  <c r="AM1236" i="8"/>
  <c r="AL1236" i="8"/>
  <c r="AJ1236" i="8"/>
  <c r="AK1236" i="8" s="1"/>
  <c r="AX1235" i="8"/>
  <c r="AW1235" i="8"/>
  <c r="AV1235" i="8"/>
  <c r="AU1235" i="8"/>
  <c r="AT1235" i="8"/>
  <c r="AS1235" i="8"/>
  <c r="AR1235" i="8"/>
  <c r="AQ1235" i="8"/>
  <c r="AP1235" i="8"/>
  <c r="AO1235" i="8"/>
  <c r="AN1235" i="8"/>
  <c r="AM1235" i="8"/>
  <c r="AL1235" i="8"/>
  <c r="AJ1235" i="8"/>
  <c r="AK1235" i="8" s="1"/>
  <c r="AX1234" i="8"/>
  <c r="AW1234" i="8"/>
  <c r="AV1234" i="8"/>
  <c r="AU1234" i="8"/>
  <c r="AT1234" i="8"/>
  <c r="AS1234" i="8"/>
  <c r="AR1234" i="8"/>
  <c r="AQ1234" i="8"/>
  <c r="AP1234" i="8"/>
  <c r="AO1234" i="8"/>
  <c r="AN1234" i="8"/>
  <c r="AM1234" i="8"/>
  <c r="AL1234" i="8"/>
  <c r="AJ1234" i="8"/>
  <c r="AK1234" i="8" s="1"/>
  <c r="AX1233" i="8"/>
  <c r="AW1233" i="8"/>
  <c r="AV1233" i="8"/>
  <c r="AU1233" i="8"/>
  <c r="AT1233" i="8"/>
  <c r="AS1233" i="8"/>
  <c r="AR1233" i="8"/>
  <c r="AQ1233" i="8"/>
  <c r="AO1233" i="8"/>
  <c r="AP1233" i="8" s="1"/>
  <c r="AN1233" i="8"/>
  <c r="AM1233" i="8"/>
  <c r="AL1233" i="8"/>
  <c r="AJ1233" i="8"/>
  <c r="AK1233" i="8" s="1"/>
  <c r="AX1232" i="8"/>
  <c r="AW1232" i="8"/>
  <c r="AV1232" i="8"/>
  <c r="AU1232" i="8"/>
  <c r="AT1232" i="8"/>
  <c r="AS1232" i="8"/>
  <c r="AR1232" i="8"/>
  <c r="AQ1232" i="8"/>
  <c r="AO1232" i="8"/>
  <c r="AP1232" i="8" s="1"/>
  <c r="AN1232" i="8"/>
  <c r="AM1232" i="8"/>
  <c r="AL1232" i="8"/>
  <c r="AJ1232" i="8"/>
  <c r="AK1232" i="8" s="1"/>
  <c r="AX1231" i="8"/>
  <c r="AW1231" i="8"/>
  <c r="AV1231" i="8"/>
  <c r="AU1231" i="8"/>
  <c r="AT1231" i="8"/>
  <c r="AS1231" i="8"/>
  <c r="AR1231" i="8"/>
  <c r="AQ1231" i="8"/>
  <c r="AP1231" i="8"/>
  <c r="AO1231" i="8"/>
  <c r="AN1231" i="8"/>
  <c r="AM1231" i="8"/>
  <c r="AL1231" i="8"/>
  <c r="AK1231" i="8"/>
  <c r="AJ1231" i="8"/>
  <c r="AX1230" i="8"/>
  <c r="AW1230" i="8"/>
  <c r="AV1230" i="8"/>
  <c r="AU1230" i="8"/>
  <c r="AT1230" i="8"/>
  <c r="AS1230" i="8"/>
  <c r="AR1230" i="8"/>
  <c r="AQ1230" i="8"/>
  <c r="AP1230" i="8"/>
  <c r="AO1230" i="8"/>
  <c r="AN1230" i="8"/>
  <c r="AM1230" i="8"/>
  <c r="AL1230" i="8"/>
  <c r="AJ1230" i="8"/>
  <c r="AK1230" i="8" s="1"/>
  <c r="AX1229" i="8"/>
  <c r="AW1229" i="8"/>
  <c r="AV1229" i="8"/>
  <c r="AU1229" i="8"/>
  <c r="AT1229" i="8"/>
  <c r="AS1229" i="8"/>
  <c r="AR1229" i="8"/>
  <c r="AQ1229" i="8"/>
  <c r="AO1229" i="8"/>
  <c r="AP1229" i="8" s="1"/>
  <c r="AN1229" i="8"/>
  <c r="AM1229" i="8"/>
  <c r="AL1229" i="8"/>
  <c r="AJ1229" i="8"/>
  <c r="AK1229" i="8" s="1"/>
  <c r="AX1228" i="8"/>
  <c r="AW1228" i="8"/>
  <c r="AV1228" i="8"/>
  <c r="AU1228" i="8"/>
  <c r="AT1228" i="8"/>
  <c r="AS1228" i="8"/>
  <c r="AR1228" i="8"/>
  <c r="AQ1228" i="8"/>
  <c r="AP1228" i="8"/>
  <c r="AO1228" i="8"/>
  <c r="AN1228" i="8"/>
  <c r="AM1228" i="8"/>
  <c r="AL1228" i="8"/>
  <c r="AJ1228" i="8"/>
  <c r="AK1228" i="8" s="1"/>
  <c r="AX1227" i="8"/>
  <c r="AW1227" i="8"/>
  <c r="AV1227" i="8"/>
  <c r="AU1227" i="8"/>
  <c r="AT1227" i="8"/>
  <c r="AS1227" i="8"/>
  <c r="AR1227" i="8"/>
  <c r="AQ1227" i="8"/>
  <c r="AP1227" i="8"/>
  <c r="AO1227" i="8"/>
  <c r="AN1227" i="8"/>
  <c r="AM1227" i="8"/>
  <c r="AL1227" i="8"/>
  <c r="AJ1227" i="8"/>
  <c r="AK1227" i="8" s="1"/>
  <c r="AX1226" i="8"/>
  <c r="AW1226" i="8"/>
  <c r="AV1226" i="8"/>
  <c r="AU1226" i="8"/>
  <c r="AT1226" i="8"/>
  <c r="AS1226" i="8"/>
  <c r="AR1226" i="8"/>
  <c r="AQ1226" i="8"/>
  <c r="AP1226" i="8"/>
  <c r="AO1226" i="8"/>
  <c r="AN1226" i="8"/>
  <c r="AM1226" i="8"/>
  <c r="AL1226" i="8"/>
  <c r="AJ1226" i="8"/>
  <c r="AK1226" i="8" s="1"/>
  <c r="AX1225" i="8"/>
  <c r="AW1225" i="8"/>
  <c r="AV1225" i="8"/>
  <c r="AU1225" i="8"/>
  <c r="AT1225" i="8"/>
  <c r="AS1225" i="8"/>
  <c r="AR1225" i="8"/>
  <c r="AQ1225" i="8"/>
  <c r="AO1225" i="8"/>
  <c r="AP1225" i="8" s="1"/>
  <c r="AN1225" i="8"/>
  <c r="AM1225" i="8"/>
  <c r="AL1225" i="8"/>
  <c r="AJ1225" i="8"/>
  <c r="AK1225" i="8" s="1"/>
  <c r="AX1224" i="8"/>
  <c r="AW1224" i="8"/>
  <c r="AV1224" i="8"/>
  <c r="AU1224" i="8"/>
  <c r="AT1224" i="8"/>
  <c r="AS1224" i="8"/>
  <c r="AR1224" i="8"/>
  <c r="AQ1224" i="8"/>
  <c r="AO1224" i="8"/>
  <c r="AP1224" i="8" s="1"/>
  <c r="AN1224" i="8"/>
  <c r="AM1224" i="8"/>
  <c r="AL1224" i="8"/>
  <c r="AJ1224" i="8"/>
  <c r="AK1224" i="8" s="1"/>
  <c r="AX1223" i="8"/>
  <c r="AW1223" i="8"/>
  <c r="AV1223" i="8"/>
  <c r="AU1223" i="8"/>
  <c r="AT1223" i="8"/>
  <c r="AS1223" i="8"/>
  <c r="AR1223" i="8"/>
  <c r="AQ1223" i="8"/>
  <c r="AP1223" i="8"/>
  <c r="AO1223" i="8"/>
  <c r="AN1223" i="8"/>
  <c r="AM1223" i="8"/>
  <c r="AL1223" i="8"/>
  <c r="AJ1223" i="8"/>
  <c r="AK1223" i="8" s="1"/>
  <c r="AX1222" i="8"/>
  <c r="AW1222" i="8"/>
  <c r="AV1222" i="8"/>
  <c r="AU1222" i="8"/>
  <c r="AT1222" i="8"/>
  <c r="AS1222" i="8"/>
  <c r="AR1222" i="8"/>
  <c r="AQ1222" i="8"/>
  <c r="AP1222" i="8"/>
  <c r="AO1222" i="8"/>
  <c r="AN1222" i="8"/>
  <c r="AM1222" i="8"/>
  <c r="AL1222" i="8"/>
  <c r="AJ1222" i="8"/>
  <c r="AK1222" i="8" s="1"/>
  <c r="AX1221" i="8"/>
  <c r="AW1221" i="8"/>
  <c r="AV1221" i="8"/>
  <c r="AU1221" i="8"/>
  <c r="AT1221" i="8"/>
  <c r="AS1221" i="8"/>
  <c r="AR1221" i="8"/>
  <c r="AQ1221" i="8"/>
  <c r="AO1221" i="8"/>
  <c r="AP1221" i="8" s="1"/>
  <c r="AN1221" i="8"/>
  <c r="AM1221" i="8"/>
  <c r="AL1221" i="8"/>
  <c r="AJ1221" i="8"/>
  <c r="AK1221" i="8" s="1"/>
  <c r="AX1220" i="8"/>
  <c r="AW1220" i="8"/>
  <c r="AV1220" i="8"/>
  <c r="AU1220" i="8"/>
  <c r="AT1220" i="8"/>
  <c r="AS1220" i="8"/>
  <c r="AR1220" i="8"/>
  <c r="AQ1220" i="8"/>
  <c r="AO1220" i="8"/>
  <c r="AP1220" i="8" s="1"/>
  <c r="AN1220" i="8"/>
  <c r="AM1220" i="8"/>
  <c r="AL1220" i="8"/>
  <c r="AJ1220" i="8"/>
  <c r="AK1220" i="8" s="1"/>
  <c r="AX1219" i="8"/>
  <c r="AW1219" i="8"/>
  <c r="AV1219" i="8"/>
  <c r="AU1219" i="8"/>
  <c r="AT1219" i="8"/>
  <c r="AS1219" i="8"/>
  <c r="AR1219" i="8"/>
  <c r="AQ1219" i="8"/>
  <c r="AP1219" i="8"/>
  <c r="AO1219" i="8"/>
  <c r="AN1219" i="8"/>
  <c r="AM1219" i="8"/>
  <c r="AL1219" i="8"/>
  <c r="AJ1219" i="8"/>
  <c r="AK1219" i="8" s="1"/>
  <c r="AX1218" i="8"/>
  <c r="AW1218" i="8"/>
  <c r="AV1218" i="8"/>
  <c r="AU1218" i="8"/>
  <c r="AT1218" i="8"/>
  <c r="AS1218" i="8"/>
  <c r="AR1218" i="8"/>
  <c r="AQ1218" i="8"/>
  <c r="AP1218" i="8"/>
  <c r="AO1218" i="8"/>
  <c r="AN1218" i="8"/>
  <c r="AM1218" i="8"/>
  <c r="AL1218" i="8"/>
  <c r="AK1218" i="8"/>
  <c r="AJ1218" i="8"/>
  <c r="AX1217" i="8"/>
  <c r="AW1217" i="8"/>
  <c r="AV1217" i="8"/>
  <c r="AU1217" i="8"/>
  <c r="AT1217" i="8"/>
  <c r="AS1217" i="8"/>
  <c r="AR1217" i="8"/>
  <c r="AQ1217" i="8"/>
  <c r="AO1217" i="8"/>
  <c r="AP1217" i="8" s="1"/>
  <c r="AN1217" i="8"/>
  <c r="AM1217" i="8"/>
  <c r="AL1217" i="8"/>
  <c r="AJ1217" i="8"/>
  <c r="AK1217" i="8" s="1"/>
  <c r="AX1216" i="8"/>
  <c r="AW1216" i="8"/>
  <c r="AV1216" i="8"/>
  <c r="AU1216" i="8"/>
  <c r="AT1216" i="8"/>
  <c r="AS1216" i="8"/>
  <c r="AR1216" i="8"/>
  <c r="AQ1216" i="8"/>
  <c r="AO1216" i="8"/>
  <c r="AP1216" i="8" s="1"/>
  <c r="AN1216" i="8"/>
  <c r="AM1216" i="8"/>
  <c r="AL1216" i="8"/>
  <c r="AJ1216" i="8"/>
  <c r="AK1216" i="8" s="1"/>
  <c r="AX1215" i="8"/>
  <c r="AW1215" i="8"/>
  <c r="AV1215" i="8"/>
  <c r="AU1215" i="8"/>
  <c r="AT1215" i="8"/>
  <c r="AS1215" i="8"/>
  <c r="AR1215" i="8"/>
  <c r="AQ1215" i="8"/>
  <c r="AP1215" i="8"/>
  <c r="AO1215" i="8"/>
  <c r="AN1215" i="8"/>
  <c r="AM1215" i="8"/>
  <c r="AL1215" i="8"/>
  <c r="AJ1215" i="8"/>
  <c r="AK1215" i="8" s="1"/>
  <c r="AX1214" i="8"/>
  <c r="AW1214" i="8"/>
  <c r="AV1214" i="8"/>
  <c r="AU1214" i="8"/>
  <c r="AT1214" i="8"/>
  <c r="AS1214" i="8"/>
  <c r="AR1214" i="8"/>
  <c r="AQ1214" i="8"/>
  <c r="AP1214" i="8"/>
  <c r="AO1214" i="8"/>
  <c r="AN1214" i="8"/>
  <c r="AM1214" i="8"/>
  <c r="AL1214" i="8"/>
  <c r="AJ1214" i="8"/>
  <c r="AK1214" i="8" s="1"/>
  <c r="AX1213" i="8"/>
  <c r="AW1213" i="8"/>
  <c r="AV1213" i="8"/>
  <c r="AU1213" i="8"/>
  <c r="AT1213" i="8"/>
  <c r="AS1213" i="8"/>
  <c r="AR1213" i="8"/>
  <c r="AQ1213" i="8"/>
  <c r="AO1213" i="8"/>
  <c r="AP1213" i="8" s="1"/>
  <c r="AN1213" i="8"/>
  <c r="AM1213" i="8"/>
  <c r="AL1213" i="8"/>
  <c r="AJ1213" i="8"/>
  <c r="AK1213" i="8" s="1"/>
  <c r="AX1212" i="8"/>
  <c r="AW1212" i="8"/>
  <c r="AV1212" i="8"/>
  <c r="AU1212" i="8"/>
  <c r="AT1212" i="8"/>
  <c r="AS1212" i="8"/>
  <c r="AR1212" i="8"/>
  <c r="AQ1212" i="8"/>
  <c r="AP1212" i="8"/>
  <c r="AO1212" i="8"/>
  <c r="AN1212" i="8"/>
  <c r="AM1212" i="8"/>
  <c r="AL1212" i="8"/>
  <c r="AJ1212" i="8"/>
  <c r="AK1212" i="8" s="1"/>
  <c r="AX1211" i="8"/>
  <c r="AW1211" i="8"/>
  <c r="AV1211" i="8"/>
  <c r="AU1211" i="8"/>
  <c r="AT1211" i="8"/>
  <c r="AS1211" i="8"/>
  <c r="AR1211" i="8"/>
  <c r="AQ1211" i="8"/>
  <c r="AP1211" i="8"/>
  <c r="AO1211" i="8"/>
  <c r="AN1211" i="8"/>
  <c r="AM1211" i="8"/>
  <c r="AL1211" i="8"/>
  <c r="AJ1211" i="8"/>
  <c r="AK1211" i="8" s="1"/>
  <c r="AX1210" i="8"/>
  <c r="AW1210" i="8"/>
  <c r="AV1210" i="8"/>
  <c r="AU1210" i="8"/>
  <c r="AT1210" i="8"/>
  <c r="AS1210" i="8"/>
  <c r="AR1210" i="8"/>
  <c r="AQ1210" i="8"/>
  <c r="AP1210" i="8"/>
  <c r="AO1210" i="8"/>
  <c r="AN1210" i="8"/>
  <c r="AM1210" i="8"/>
  <c r="AL1210" i="8"/>
  <c r="AJ1210" i="8"/>
  <c r="AK1210" i="8" s="1"/>
  <c r="AX1209" i="8"/>
  <c r="AW1209" i="8"/>
  <c r="AV1209" i="8"/>
  <c r="AU1209" i="8"/>
  <c r="AT1209" i="8"/>
  <c r="AS1209" i="8"/>
  <c r="AR1209" i="8"/>
  <c r="AQ1209" i="8"/>
  <c r="AO1209" i="8"/>
  <c r="AP1209" i="8" s="1"/>
  <c r="AN1209" i="8"/>
  <c r="AM1209" i="8"/>
  <c r="AL1209" i="8"/>
  <c r="AJ1209" i="8"/>
  <c r="AK1209" i="8" s="1"/>
  <c r="AX1208" i="8"/>
  <c r="AW1208" i="8"/>
  <c r="AV1208" i="8"/>
  <c r="AU1208" i="8"/>
  <c r="AT1208" i="8"/>
  <c r="AS1208" i="8"/>
  <c r="AR1208" i="8"/>
  <c r="AQ1208" i="8"/>
  <c r="AO1208" i="8"/>
  <c r="AP1208" i="8" s="1"/>
  <c r="AN1208" i="8"/>
  <c r="AM1208" i="8"/>
  <c r="AL1208" i="8"/>
  <c r="AJ1208" i="8"/>
  <c r="AK1208" i="8" s="1"/>
  <c r="AX1207" i="8"/>
  <c r="AW1207" i="8"/>
  <c r="AV1207" i="8"/>
  <c r="AU1207" i="8"/>
  <c r="AT1207" i="8"/>
  <c r="AS1207" i="8"/>
  <c r="AR1207" i="8"/>
  <c r="AQ1207" i="8"/>
  <c r="AP1207" i="8"/>
  <c r="AO1207" i="8"/>
  <c r="AN1207" i="8"/>
  <c r="AM1207" i="8"/>
  <c r="AL1207" i="8"/>
  <c r="AJ1207" i="8"/>
  <c r="AK1207" i="8" s="1"/>
  <c r="AX1206" i="8"/>
  <c r="AW1206" i="8"/>
  <c r="AV1206" i="8"/>
  <c r="AU1206" i="8"/>
  <c r="AT1206" i="8"/>
  <c r="AS1206" i="8"/>
  <c r="AR1206" i="8"/>
  <c r="AQ1206" i="8"/>
  <c r="AP1206" i="8"/>
  <c r="AO1206" i="8"/>
  <c r="AN1206" i="8"/>
  <c r="AM1206" i="8"/>
  <c r="AL1206" i="8"/>
  <c r="AK1206" i="8"/>
  <c r="AJ1206" i="8"/>
  <c r="AX1205" i="8"/>
  <c r="AW1205" i="8"/>
  <c r="AV1205" i="8"/>
  <c r="AU1205" i="8"/>
  <c r="AT1205" i="8"/>
  <c r="AS1205" i="8"/>
  <c r="AR1205" i="8"/>
  <c r="AQ1205" i="8"/>
  <c r="AO1205" i="8"/>
  <c r="AP1205" i="8" s="1"/>
  <c r="AN1205" i="8"/>
  <c r="AM1205" i="8"/>
  <c r="AL1205" i="8"/>
  <c r="AJ1205" i="8"/>
  <c r="AK1205" i="8" s="1"/>
  <c r="AX1204" i="8"/>
  <c r="AW1204" i="8"/>
  <c r="AV1204" i="8"/>
  <c r="AU1204" i="8"/>
  <c r="AT1204" i="8"/>
  <c r="AS1204" i="8"/>
  <c r="AR1204" i="8"/>
  <c r="AQ1204" i="8"/>
  <c r="AP1204" i="8"/>
  <c r="AO1204" i="8"/>
  <c r="AN1204" i="8"/>
  <c r="AM1204" i="8"/>
  <c r="AL1204" i="8"/>
  <c r="AJ1204" i="8"/>
  <c r="AK1204" i="8" s="1"/>
  <c r="AX1203" i="8"/>
  <c r="AW1203" i="8"/>
  <c r="AV1203" i="8"/>
  <c r="AU1203" i="8"/>
  <c r="AT1203" i="8"/>
  <c r="AS1203" i="8"/>
  <c r="AR1203" i="8"/>
  <c r="AQ1203" i="8"/>
  <c r="AP1203" i="8"/>
  <c r="AO1203" i="8"/>
  <c r="AN1203" i="8"/>
  <c r="AM1203" i="8"/>
  <c r="AL1203" i="8"/>
  <c r="AJ1203" i="8"/>
  <c r="AK1203" i="8" s="1"/>
  <c r="AX1202" i="8"/>
  <c r="AW1202" i="8"/>
  <c r="AV1202" i="8"/>
  <c r="AU1202" i="8"/>
  <c r="AT1202" i="8"/>
  <c r="AS1202" i="8"/>
  <c r="AR1202" i="8"/>
  <c r="AQ1202" i="8"/>
  <c r="AP1202" i="8"/>
  <c r="AO1202" i="8"/>
  <c r="AN1202" i="8"/>
  <c r="AM1202" i="8"/>
  <c r="AL1202" i="8"/>
  <c r="AJ1202" i="8"/>
  <c r="AK1202" i="8" s="1"/>
  <c r="AX1201" i="8"/>
  <c r="AW1201" i="8"/>
  <c r="AV1201" i="8"/>
  <c r="AU1201" i="8"/>
  <c r="AT1201" i="8"/>
  <c r="AS1201" i="8"/>
  <c r="AR1201" i="8"/>
  <c r="AQ1201" i="8"/>
  <c r="AO1201" i="8"/>
  <c r="AP1201" i="8" s="1"/>
  <c r="AN1201" i="8"/>
  <c r="AM1201" i="8"/>
  <c r="AL1201" i="8"/>
  <c r="AJ1201" i="8"/>
  <c r="AK1201" i="8" s="1"/>
  <c r="AX1200" i="8"/>
  <c r="AW1200" i="8"/>
  <c r="AV1200" i="8"/>
  <c r="AU1200" i="8"/>
  <c r="AT1200" i="8"/>
  <c r="AS1200" i="8"/>
  <c r="AR1200" i="8"/>
  <c r="AQ1200" i="8"/>
  <c r="AO1200" i="8"/>
  <c r="AP1200" i="8" s="1"/>
  <c r="AN1200" i="8"/>
  <c r="AM1200" i="8"/>
  <c r="AL1200" i="8"/>
  <c r="AJ1200" i="8"/>
  <c r="AK1200" i="8" s="1"/>
  <c r="AX1199" i="8"/>
  <c r="AW1199" i="8"/>
  <c r="AV1199" i="8"/>
  <c r="AU1199" i="8"/>
  <c r="AT1199" i="8"/>
  <c r="AS1199" i="8"/>
  <c r="AR1199" i="8"/>
  <c r="AQ1199" i="8"/>
  <c r="AP1199" i="8"/>
  <c r="AO1199" i="8"/>
  <c r="AN1199" i="8"/>
  <c r="AM1199" i="8"/>
  <c r="AL1199" i="8"/>
  <c r="AJ1199" i="8"/>
  <c r="AK1199" i="8" s="1"/>
  <c r="AX1198" i="8"/>
  <c r="AW1198" i="8"/>
  <c r="AV1198" i="8"/>
  <c r="AU1198" i="8"/>
  <c r="AT1198" i="8"/>
  <c r="AS1198" i="8"/>
  <c r="AR1198" i="8"/>
  <c r="AQ1198" i="8"/>
  <c r="AP1198" i="8"/>
  <c r="AO1198" i="8"/>
  <c r="AN1198" i="8"/>
  <c r="AM1198" i="8"/>
  <c r="AL1198" i="8"/>
  <c r="AJ1198" i="8"/>
  <c r="AK1198" i="8" s="1"/>
  <c r="AX1197" i="8"/>
  <c r="AW1197" i="8"/>
  <c r="AV1197" i="8"/>
  <c r="AU1197" i="8"/>
  <c r="AT1197" i="8"/>
  <c r="AS1197" i="8"/>
  <c r="AR1197" i="8"/>
  <c r="AQ1197" i="8"/>
  <c r="AO1197" i="8"/>
  <c r="AP1197" i="8" s="1"/>
  <c r="AN1197" i="8"/>
  <c r="AM1197" i="8"/>
  <c r="AL1197" i="8"/>
  <c r="AJ1197" i="8"/>
  <c r="AK1197" i="8" s="1"/>
  <c r="AX1196" i="8"/>
  <c r="AW1196" i="8"/>
  <c r="AV1196" i="8"/>
  <c r="AU1196" i="8"/>
  <c r="AT1196" i="8"/>
  <c r="AS1196" i="8"/>
  <c r="AR1196" i="8"/>
  <c r="AQ1196" i="8"/>
  <c r="AP1196" i="8"/>
  <c r="AO1196" i="8"/>
  <c r="AN1196" i="8"/>
  <c r="AM1196" i="8"/>
  <c r="AL1196" i="8"/>
  <c r="AJ1196" i="8"/>
  <c r="AK1196" i="8" s="1"/>
  <c r="AX1195" i="8"/>
  <c r="AW1195" i="8"/>
  <c r="AV1195" i="8"/>
  <c r="AU1195" i="8"/>
  <c r="AT1195" i="8"/>
  <c r="AS1195" i="8"/>
  <c r="AR1195" i="8"/>
  <c r="AQ1195" i="8"/>
  <c r="AP1195" i="8"/>
  <c r="AO1195" i="8"/>
  <c r="AN1195" i="8"/>
  <c r="AM1195" i="8"/>
  <c r="AL1195" i="8"/>
  <c r="AJ1195" i="8"/>
  <c r="AK1195" i="8" s="1"/>
  <c r="AX1194" i="8"/>
  <c r="AW1194" i="8"/>
  <c r="AV1194" i="8"/>
  <c r="AU1194" i="8"/>
  <c r="AT1194" i="8"/>
  <c r="AS1194" i="8"/>
  <c r="AR1194" i="8"/>
  <c r="AQ1194" i="8"/>
  <c r="AP1194" i="8"/>
  <c r="AO1194" i="8"/>
  <c r="AN1194" i="8"/>
  <c r="AM1194" i="8"/>
  <c r="AL1194" i="8"/>
  <c r="AJ1194" i="8"/>
  <c r="AK1194" i="8" s="1"/>
  <c r="AX1193" i="8"/>
  <c r="AW1193" i="8"/>
  <c r="AV1193" i="8"/>
  <c r="AU1193" i="8"/>
  <c r="AT1193" i="8"/>
  <c r="AS1193" i="8"/>
  <c r="AR1193" i="8"/>
  <c r="AQ1193" i="8"/>
  <c r="AO1193" i="8"/>
  <c r="AP1193" i="8" s="1"/>
  <c r="AN1193" i="8"/>
  <c r="AM1193" i="8"/>
  <c r="AL1193" i="8"/>
  <c r="AJ1193" i="8"/>
  <c r="AK1193" i="8" s="1"/>
  <c r="AX1192" i="8"/>
  <c r="AW1192" i="8"/>
  <c r="AV1192" i="8"/>
  <c r="AU1192" i="8"/>
  <c r="AT1192" i="8"/>
  <c r="AS1192" i="8"/>
  <c r="AR1192" i="8"/>
  <c r="AQ1192" i="8"/>
  <c r="AO1192" i="8"/>
  <c r="AP1192" i="8" s="1"/>
  <c r="AN1192" i="8"/>
  <c r="AM1192" i="8"/>
  <c r="AL1192" i="8"/>
  <c r="AJ1192" i="8"/>
  <c r="AK1192" i="8" s="1"/>
  <c r="AX1191" i="8"/>
  <c r="AW1191" i="8"/>
  <c r="AV1191" i="8"/>
  <c r="AU1191" i="8"/>
  <c r="AT1191" i="8"/>
  <c r="AS1191" i="8"/>
  <c r="AR1191" i="8"/>
  <c r="AQ1191" i="8"/>
  <c r="AP1191" i="8"/>
  <c r="AO1191" i="8"/>
  <c r="AN1191" i="8"/>
  <c r="AM1191" i="8"/>
  <c r="AL1191" i="8"/>
  <c r="AK1191" i="8"/>
  <c r="AJ1191" i="8"/>
  <c r="AX1190" i="8"/>
  <c r="AW1190" i="8"/>
  <c r="AV1190" i="8"/>
  <c r="AU1190" i="8"/>
  <c r="AT1190" i="8"/>
  <c r="AS1190" i="8"/>
  <c r="AR1190" i="8"/>
  <c r="AQ1190" i="8"/>
  <c r="AP1190" i="8"/>
  <c r="AO1190" i="8"/>
  <c r="AN1190" i="8"/>
  <c r="AM1190" i="8"/>
  <c r="AL1190" i="8"/>
  <c r="AJ1190" i="8"/>
  <c r="AK1190" i="8" s="1"/>
  <c r="AX1189" i="8"/>
  <c r="AW1189" i="8"/>
  <c r="AV1189" i="8"/>
  <c r="AU1189" i="8"/>
  <c r="AT1189" i="8"/>
  <c r="AS1189" i="8"/>
  <c r="AR1189" i="8"/>
  <c r="AQ1189" i="8"/>
  <c r="AO1189" i="8"/>
  <c r="AP1189" i="8" s="1"/>
  <c r="AN1189" i="8"/>
  <c r="AM1189" i="8"/>
  <c r="AL1189" i="8"/>
  <c r="AJ1189" i="8"/>
  <c r="AK1189" i="8" s="1"/>
  <c r="AX1188" i="8"/>
  <c r="AW1188" i="8"/>
  <c r="AV1188" i="8"/>
  <c r="AU1188" i="8"/>
  <c r="AT1188" i="8"/>
  <c r="AS1188" i="8"/>
  <c r="AR1188" i="8"/>
  <c r="AQ1188" i="8"/>
  <c r="AP1188" i="8"/>
  <c r="AO1188" i="8"/>
  <c r="AN1188" i="8"/>
  <c r="AM1188" i="8"/>
  <c r="AL1188" i="8"/>
  <c r="AJ1188" i="8"/>
  <c r="AK1188" i="8" s="1"/>
  <c r="AX1187" i="8"/>
  <c r="AW1187" i="8"/>
  <c r="AV1187" i="8"/>
  <c r="AU1187" i="8"/>
  <c r="AT1187" i="8"/>
  <c r="AS1187" i="8"/>
  <c r="AR1187" i="8"/>
  <c r="AQ1187" i="8"/>
  <c r="AP1187" i="8"/>
  <c r="AO1187" i="8"/>
  <c r="AN1187" i="8"/>
  <c r="AM1187" i="8"/>
  <c r="AL1187" i="8"/>
  <c r="AJ1187" i="8"/>
  <c r="AK1187" i="8" s="1"/>
  <c r="AX1186" i="8"/>
  <c r="AW1186" i="8"/>
  <c r="AV1186" i="8"/>
  <c r="AU1186" i="8"/>
  <c r="AT1186" i="8"/>
  <c r="AS1186" i="8"/>
  <c r="AR1186" i="8"/>
  <c r="AQ1186" i="8"/>
  <c r="AP1186" i="8"/>
  <c r="AO1186" i="8"/>
  <c r="AN1186" i="8"/>
  <c r="AM1186" i="8"/>
  <c r="AL1186" i="8"/>
  <c r="AK1186" i="8"/>
  <c r="AJ1186" i="8"/>
  <c r="AX1185" i="8"/>
  <c r="AW1185" i="8"/>
  <c r="AV1185" i="8"/>
  <c r="AU1185" i="8"/>
  <c r="AT1185" i="8"/>
  <c r="AS1185" i="8"/>
  <c r="AR1185" i="8"/>
  <c r="AQ1185" i="8"/>
  <c r="AO1185" i="8"/>
  <c r="AP1185" i="8" s="1"/>
  <c r="AN1185" i="8"/>
  <c r="AM1185" i="8"/>
  <c r="AL1185" i="8"/>
  <c r="AJ1185" i="8"/>
  <c r="AK1185" i="8" s="1"/>
  <c r="AX1184" i="8"/>
  <c r="AW1184" i="8"/>
  <c r="AV1184" i="8"/>
  <c r="AU1184" i="8"/>
  <c r="AT1184" i="8"/>
  <c r="AS1184" i="8"/>
  <c r="AR1184" i="8"/>
  <c r="AQ1184" i="8"/>
  <c r="AO1184" i="8"/>
  <c r="AP1184" i="8" s="1"/>
  <c r="AN1184" i="8"/>
  <c r="AM1184" i="8"/>
  <c r="AL1184" i="8"/>
  <c r="AJ1184" i="8"/>
  <c r="AK1184" i="8" s="1"/>
  <c r="AX1183" i="8"/>
  <c r="AW1183" i="8"/>
  <c r="AV1183" i="8"/>
  <c r="AU1183" i="8"/>
  <c r="AT1183" i="8"/>
  <c r="AS1183" i="8"/>
  <c r="AR1183" i="8"/>
  <c r="AQ1183" i="8"/>
  <c r="AP1183" i="8"/>
  <c r="AO1183" i="8"/>
  <c r="AN1183" i="8"/>
  <c r="AM1183" i="8"/>
  <c r="AL1183" i="8"/>
  <c r="AJ1183" i="8"/>
  <c r="AK1183" i="8" s="1"/>
  <c r="AX1182" i="8"/>
  <c r="AW1182" i="8"/>
  <c r="AV1182" i="8"/>
  <c r="AU1182" i="8"/>
  <c r="AT1182" i="8"/>
  <c r="AS1182" i="8"/>
  <c r="AR1182" i="8"/>
  <c r="AQ1182" i="8"/>
  <c r="AP1182" i="8"/>
  <c r="AO1182" i="8"/>
  <c r="AN1182" i="8"/>
  <c r="AM1182" i="8"/>
  <c r="AL1182" i="8"/>
  <c r="AJ1182" i="8"/>
  <c r="AK1182" i="8" s="1"/>
  <c r="AX1181" i="8"/>
  <c r="AW1181" i="8"/>
  <c r="AV1181" i="8"/>
  <c r="AU1181" i="8"/>
  <c r="AT1181" i="8"/>
  <c r="AS1181" i="8"/>
  <c r="AR1181" i="8"/>
  <c r="AQ1181" i="8"/>
  <c r="AO1181" i="8"/>
  <c r="AP1181" i="8" s="1"/>
  <c r="AN1181" i="8"/>
  <c r="AM1181" i="8"/>
  <c r="AL1181" i="8"/>
  <c r="AJ1181" i="8"/>
  <c r="AK1181" i="8" s="1"/>
  <c r="AX1180" i="8"/>
  <c r="AW1180" i="8"/>
  <c r="AV1180" i="8"/>
  <c r="AU1180" i="8"/>
  <c r="AT1180" i="8"/>
  <c r="AS1180" i="8"/>
  <c r="AR1180" i="8"/>
  <c r="AQ1180" i="8"/>
  <c r="AP1180" i="8"/>
  <c r="AO1180" i="8"/>
  <c r="AN1180" i="8"/>
  <c r="AM1180" i="8"/>
  <c r="AL1180" i="8"/>
  <c r="AJ1180" i="8"/>
  <c r="AK1180" i="8" s="1"/>
  <c r="AX1179" i="8"/>
  <c r="AW1179" i="8"/>
  <c r="AV1179" i="8"/>
  <c r="AU1179" i="8"/>
  <c r="AT1179" i="8"/>
  <c r="AS1179" i="8"/>
  <c r="AR1179" i="8"/>
  <c r="AQ1179" i="8"/>
  <c r="AP1179" i="8"/>
  <c r="AO1179" i="8"/>
  <c r="AN1179" i="8"/>
  <c r="AM1179" i="8"/>
  <c r="AL1179" i="8"/>
  <c r="AJ1179" i="8"/>
  <c r="AK1179" i="8" s="1"/>
  <c r="AX1178" i="8"/>
  <c r="AW1178" i="8"/>
  <c r="AV1178" i="8"/>
  <c r="AU1178" i="8"/>
  <c r="AT1178" i="8"/>
  <c r="AS1178" i="8"/>
  <c r="AR1178" i="8"/>
  <c r="AQ1178" i="8"/>
  <c r="AP1178" i="8"/>
  <c r="AO1178" i="8"/>
  <c r="AN1178" i="8"/>
  <c r="AM1178" i="8"/>
  <c r="AL1178" i="8"/>
  <c r="AJ1178" i="8"/>
  <c r="AK1178" i="8" s="1"/>
  <c r="AX1177" i="8"/>
  <c r="AW1177" i="8"/>
  <c r="AV1177" i="8"/>
  <c r="AU1177" i="8"/>
  <c r="AT1177" i="8"/>
  <c r="AS1177" i="8"/>
  <c r="AR1177" i="8"/>
  <c r="AQ1177" i="8"/>
  <c r="AO1177" i="8"/>
  <c r="AP1177" i="8" s="1"/>
  <c r="AN1177" i="8"/>
  <c r="AM1177" i="8"/>
  <c r="AL1177" i="8"/>
  <c r="AJ1177" i="8"/>
  <c r="AK1177" i="8" s="1"/>
  <c r="AX1176" i="8"/>
  <c r="AW1176" i="8"/>
  <c r="AV1176" i="8"/>
  <c r="AU1176" i="8"/>
  <c r="AT1176" i="8"/>
  <c r="AS1176" i="8"/>
  <c r="AR1176" i="8"/>
  <c r="AQ1176" i="8"/>
  <c r="AO1176" i="8"/>
  <c r="AP1176" i="8" s="1"/>
  <c r="AN1176" i="8"/>
  <c r="AM1176" i="8"/>
  <c r="AL1176" i="8"/>
  <c r="AJ1176" i="8"/>
  <c r="AK1176" i="8" s="1"/>
  <c r="AX1175" i="8"/>
  <c r="AW1175" i="8"/>
  <c r="AV1175" i="8"/>
  <c r="AU1175" i="8"/>
  <c r="AT1175" i="8"/>
  <c r="AS1175" i="8"/>
  <c r="AR1175" i="8"/>
  <c r="AQ1175" i="8"/>
  <c r="AP1175" i="8"/>
  <c r="AO1175" i="8"/>
  <c r="AN1175" i="8"/>
  <c r="AM1175" i="8"/>
  <c r="AL1175" i="8"/>
  <c r="AJ1175" i="8"/>
  <c r="AK1175" i="8" s="1"/>
  <c r="AX1174" i="8"/>
  <c r="AW1174" i="8"/>
  <c r="AV1174" i="8"/>
  <c r="AU1174" i="8"/>
  <c r="AT1174" i="8"/>
  <c r="AS1174" i="8"/>
  <c r="AR1174" i="8"/>
  <c r="AQ1174" i="8"/>
  <c r="AP1174" i="8"/>
  <c r="AO1174" i="8"/>
  <c r="AN1174" i="8"/>
  <c r="AM1174" i="8"/>
  <c r="AL1174" i="8"/>
  <c r="AK1174" i="8"/>
  <c r="AJ1174" i="8"/>
  <c r="AX1173" i="8"/>
  <c r="AW1173" i="8"/>
  <c r="AV1173" i="8"/>
  <c r="AU1173" i="8"/>
  <c r="AT1173" i="8"/>
  <c r="AS1173" i="8"/>
  <c r="AR1173" i="8"/>
  <c r="AQ1173" i="8"/>
  <c r="AO1173" i="8"/>
  <c r="AP1173" i="8" s="1"/>
  <c r="AN1173" i="8"/>
  <c r="AM1173" i="8"/>
  <c r="AL1173" i="8"/>
  <c r="AJ1173" i="8"/>
  <c r="AK1173" i="8" s="1"/>
  <c r="AX1172" i="8"/>
  <c r="AW1172" i="8"/>
  <c r="AV1172" i="8"/>
  <c r="AU1172" i="8"/>
  <c r="AT1172" i="8"/>
  <c r="AS1172" i="8"/>
  <c r="AR1172" i="8"/>
  <c r="AQ1172" i="8"/>
  <c r="AP1172" i="8"/>
  <c r="AO1172" i="8"/>
  <c r="AN1172" i="8"/>
  <c r="AM1172" i="8"/>
  <c r="AL1172" i="8"/>
  <c r="AJ1172" i="8"/>
  <c r="AK1172" i="8" s="1"/>
  <c r="AX1171" i="8"/>
  <c r="AW1171" i="8"/>
  <c r="AV1171" i="8"/>
  <c r="AU1171" i="8"/>
  <c r="AT1171" i="8"/>
  <c r="AS1171" i="8"/>
  <c r="AR1171" i="8"/>
  <c r="AQ1171" i="8"/>
  <c r="AP1171" i="8"/>
  <c r="AO1171" i="8"/>
  <c r="AN1171" i="8"/>
  <c r="AM1171" i="8"/>
  <c r="AL1171" i="8"/>
  <c r="AJ1171" i="8"/>
  <c r="AK1171" i="8" s="1"/>
  <c r="AX1170" i="8"/>
  <c r="AW1170" i="8"/>
  <c r="AV1170" i="8"/>
  <c r="AU1170" i="8"/>
  <c r="AT1170" i="8"/>
  <c r="AS1170" i="8"/>
  <c r="AR1170" i="8"/>
  <c r="AQ1170" i="8"/>
  <c r="AP1170" i="8"/>
  <c r="AO1170" i="8"/>
  <c r="AN1170" i="8"/>
  <c r="AM1170" i="8"/>
  <c r="AL1170" i="8"/>
  <c r="AJ1170" i="8"/>
  <c r="AK1170" i="8" s="1"/>
  <c r="AX1169" i="8"/>
  <c r="AW1169" i="8"/>
  <c r="AV1169" i="8"/>
  <c r="AU1169" i="8"/>
  <c r="AT1169" i="8"/>
  <c r="AS1169" i="8"/>
  <c r="AR1169" i="8"/>
  <c r="AQ1169" i="8"/>
  <c r="AO1169" i="8"/>
  <c r="AP1169" i="8" s="1"/>
  <c r="AN1169" i="8"/>
  <c r="AM1169" i="8"/>
  <c r="AL1169" i="8"/>
  <c r="AJ1169" i="8"/>
  <c r="AK1169" i="8" s="1"/>
  <c r="AX1168" i="8"/>
  <c r="AW1168" i="8"/>
  <c r="AV1168" i="8"/>
  <c r="AU1168" i="8"/>
  <c r="AT1168" i="8"/>
  <c r="AS1168" i="8"/>
  <c r="AR1168" i="8"/>
  <c r="AQ1168" i="8"/>
  <c r="AO1168" i="8"/>
  <c r="AP1168" i="8" s="1"/>
  <c r="AN1168" i="8"/>
  <c r="AM1168" i="8"/>
  <c r="AL1168" i="8"/>
  <c r="AJ1168" i="8"/>
  <c r="AK1168" i="8" s="1"/>
  <c r="AX1167" i="8"/>
  <c r="AW1167" i="8"/>
  <c r="AV1167" i="8"/>
  <c r="AU1167" i="8"/>
  <c r="AT1167" i="8"/>
  <c r="AS1167" i="8"/>
  <c r="AR1167" i="8"/>
  <c r="AQ1167" i="8"/>
  <c r="AP1167" i="8"/>
  <c r="AO1167" i="8"/>
  <c r="AN1167" i="8"/>
  <c r="AM1167" i="8"/>
  <c r="AL1167" i="8"/>
  <c r="AJ1167" i="8"/>
  <c r="AK1167" i="8" s="1"/>
  <c r="AX1166" i="8"/>
  <c r="AW1166" i="8"/>
  <c r="AV1166" i="8"/>
  <c r="AU1166" i="8"/>
  <c r="AT1166" i="8"/>
  <c r="AS1166" i="8"/>
  <c r="AR1166" i="8"/>
  <c r="AQ1166" i="8"/>
  <c r="AP1166" i="8"/>
  <c r="AO1166" i="8"/>
  <c r="AN1166" i="8"/>
  <c r="AM1166" i="8"/>
  <c r="AL1166" i="8"/>
  <c r="AJ1166" i="8"/>
  <c r="AK1166" i="8" s="1"/>
  <c r="AX1165" i="8"/>
  <c r="AW1165" i="8"/>
  <c r="AV1165" i="8"/>
  <c r="AU1165" i="8"/>
  <c r="AT1165" i="8"/>
  <c r="AS1165" i="8"/>
  <c r="AR1165" i="8"/>
  <c r="AQ1165" i="8"/>
  <c r="AO1165" i="8"/>
  <c r="AP1165" i="8" s="1"/>
  <c r="AN1165" i="8"/>
  <c r="AM1165" i="8"/>
  <c r="AL1165" i="8"/>
  <c r="AJ1165" i="8"/>
  <c r="AK1165" i="8" s="1"/>
  <c r="AX1164" i="8"/>
  <c r="AW1164" i="8"/>
  <c r="AV1164" i="8"/>
  <c r="AU1164" i="8"/>
  <c r="AT1164" i="8"/>
  <c r="AS1164" i="8"/>
  <c r="AR1164" i="8"/>
  <c r="AQ1164" i="8"/>
  <c r="AP1164" i="8"/>
  <c r="AO1164" i="8"/>
  <c r="AN1164" i="8"/>
  <c r="AM1164" i="8"/>
  <c r="AL1164" i="8"/>
  <c r="AJ1164" i="8"/>
  <c r="AK1164" i="8" s="1"/>
  <c r="AX1163" i="8"/>
  <c r="AW1163" i="8"/>
  <c r="AV1163" i="8"/>
  <c r="AU1163" i="8"/>
  <c r="AT1163" i="8"/>
  <c r="AS1163" i="8"/>
  <c r="AR1163" i="8"/>
  <c r="AQ1163" i="8"/>
  <c r="AP1163" i="8"/>
  <c r="AO1163" i="8"/>
  <c r="AN1163" i="8"/>
  <c r="AM1163" i="8"/>
  <c r="AL1163" i="8"/>
  <c r="AJ1163" i="8"/>
  <c r="AK1163" i="8" s="1"/>
  <c r="AX1162" i="8"/>
  <c r="AW1162" i="8"/>
  <c r="AV1162" i="8"/>
  <c r="AU1162" i="8"/>
  <c r="AT1162" i="8"/>
  <c r="AS1162" i="8"/>
  <c r="AR1162" i="8"/>
  <c r="AQ1162" i="8"/>
  <c r="AP1162" i="8"/>
  <c r="AO1162" i="8"/>
  <c r="AN1162" i="8"/>
  <c r="AM1162" i="8"/>
  <c r="AL1162" i="8"/>
  <c r="AJ1162" i="8"/>
  <c r="AK1162" i="8" s="1"/>
  <c r="AX1161" i="8"/>
  <c r="AW1161" i="8"/>
  <c r="AV1161" i="8"/>
  <c r="AU1161" i="8"/>
  <c r="AT1161" i="8"/>
  <c r="AS1161" i="8"/>
  <c r="AR1161" i="8"/>
  <c r="AQ1161" i="8"/>
  <c r="AO1161" i="8"/>
  <c r="AP1161" i="8" s="1"/>
  <c r="AN1161" i="8"/>
  <c r="AM1161" i="8"/>
  <c r="AL1161" i="8"/>
  <c r="AJ1161" i="8"/>
  <c r="AK1161" i="8" s="1"/>
  <c r="AX1160" i="8"/>
  <c r="AW1160" i="8"/>
  <c r="AV1160" i="8"/>
  <c r="AU1160" i="8"/>
  <c r="AT1160" i="8"/>
  <c r="AS1160" i="8"/>
  <c r="AR1160" i="8"/>
  <c r="AQ1160" i="8"/>
  <c r="AO1160" i="8"/>
  <c r="AP1160" i="8" s="1"/>
  <c r="AN1160" i="8"/>
  <c r="AM1160" i="8"/>
  <c r="AL1160" i="8"/>
  <c r="AJ1160" i="8"/>
  <c r="AK1160" i="8" s="1"/>
  <c r="AX1159" i="8"/>
  <c r="AW1159" i="8"/>
  <c r="AV1159" i="8"/>
  <c r="AU1159" i="8"/>
  <c r="AT1159" i="8"/>
  <c r="AS1159" i="8"/>
  <c r="AR1159" i="8"/>
  <c r="AQ1159" i="8"/>
  <c r="AP1159" i="8"/>
  <c r="AO1159" i="8"/>
  <c r="AN1159" i="8"/>
  <c r="AM1159" i="8"/>
  <c r="AL1159" i="8"/>
  <c r="AJ1159" i="8"/>
  <c r="AK1159" i="8" s="1"/>
  <c r="AX1158" i="8"/>
  <c r="AW1158" i="8"/>
  <c r="AV1158" i="8"/>
  <c r="AU1158" i="8"/>
  <c r="AT1158" i="8"/>
  <c r="AS1158" i="8"/>
  <c r="AR1158" i="8"/>
  <c r="AQ1158" i="8"/>
  <c r="AP1158" i="8"/>
  <c r="AO1158" i="8"/>
  <c r="AN1158" i="8"/>
  <c r="AM1158" i="8"/>
  <c r="AL1158" i="8"/>
  <c r="AJ1158" i="8"/>
  <c r="AK1158" i="8" s="1"/>
  <c r="AX1157" i="8"/>
  <c r="AW1157" i="8"/>
  <c r="AV1157" i="8"/>
  <c r="AU1157" i="8"/>
  <c r="AT1157" i="8"/>
  <c r="AS1157" i="8"/>
  <c r="AR1157" i="8"/>
  <c r="AQ1157" i="8"/>
  <c r="AO1157" i="8"/>
  <c r="AP1157" i="8" s="1"/>
  <c r="AN1157" i="8"/>
  <c r="AM1157" i="8"/>
  <c r="AL1157" i="8"/>
  <c r="AJ1157" i="8"/>
  <c r="AK1157" i="8" s="1"/>
  <c r="AX1156" i="8"/>
  <c r="AW1156" i="8"/>
  <c r="AV1156" i="8"/>
  <c r="AU1156" i="8"/>
  <c r="AT1156" i="8"/>
  <c r="AS1156" i="8"/>
  <c r="AR1156" i="8"/>
  <c r="AQ1156" i="8"/>
  <c r="AP1156" i="8"/>
  <c r="AO1156" i="8"/>
  <c r="AN1156" i="8"/>
  <c r="AM1156" i="8"/>
  <c r="AL1156" i="8"/>
  <c r="AJ1156" i="8"/>
  <c r="AK1156" i="8" s="1"/>
  <c r="AX1155" i="8"/>
  <c r="AW1155" i="8"/>
  <c r="AV1155" i="8"/>
  <c r="AU1155" i="8"/>
  <c r="AT1155" i="8"/>
  <c r="AS1155" i="8"/>
  <c r="AR1155" i="8"/>
  <c r="AQ1155" i="8"/>
  <c r="AP1155" i="8"/>
  <c r="AO1155" i="8"/>
  <c r="AN1155" i="8"/>
  <c r="AM1155" i="8"/>
  <c r="AL1155" i="8"/>
  <c r="AJ1155" i="8"/>
  <c r="AK1155" i="8" s="1"/>
  <c r="AX1154" i="8"/>
  <c r="AW1154" i="8"/>
  <c r="AV1154" i="8"/>
  <c r="AU1154" i="8"/>
  <c r="AT1154" i="8"/>
  <c r="AS1154" i="8"/>
  <c r="AR1154" i="8"/>
  <c r="AQ1154" i="8"/>
  <c r="AP1154" i="8"/>
  <c r="AO1154" i="8"/>
  <c r="AN1154" i="8"/>
  <c r="AM1154" i="8"/>
  <c r="AL1154" i="8"/>
  <c r="AJ1154" i="8"/>
  <c r="AK1154" i="8" s="1"/>
  <c r="AX1153" i="8"/>
  <c r="AW1153" i="8"/>
  <c r="AV1153" i="8"/>
  <c r="AU1153" i="8"/>
  <c r="AT1153" i="8"/>
  <c r="AS1153" i="8"/>
  <c r="AR1153" i="8"/>
  <c r="AQ1153" i="8"/>
  <c r="AO1153" i="8"/>
  <c r="AP1153" i="8" s="1"/>
  <c r="AN1153" i="8"/>
  <c r="AM1153" i="8"/>
  <c r="AL1153" i="8"/>
  <c r="AJ1153" i="8"/>
  <c r="AK1153" i="8" s="1"/>
  <c r="AX1152" i="8"/>
  <c r="AW1152" i="8"/>
  <c r="AV1152" i="8"/>
  <c r="AU1152" i="8"/>
  <c r="AT1152" i="8"/>
  <c r="AS1152" i="8"/>
  <c r="AR1152" i="8"/>
  <c r="AQ1152" i="8"/>
  <c r="AO1152" i="8"/>
  <c r="AP1152" i="8" s="1"/>
  <c r="AN1152" i="8"/>
  <c r="AM1152" i="8"/>
  <c r="AL1152" i="8"/>
  <c r="AJ1152" i="8"/>
  <c r="AK1152" i="8" s="1"/>
  <c r="AX1151" i="8"/>
  <c r="AW1151" i="8"/>
  <c r="AV1151" i="8"/>
  <c r="AU1151" i="8"/>
  <c r="AT1151" i="8"/>
  <c r="AS1151" i="8"/>
  <c r="AR1151" i="8"/>
  <c r="AQ1151" i="8"/>
  <c r="AP1151" i="8"/>
  <c r="AO1151" i="8"/>
  <c r="AN1151" i="8"/>
  <c r="AM1151" i="8"/>
  <c r="AL1151" i="8"/>
  <c r="AK1151" i="8"/>
  <c r="AJ1151" i="8"/>
  <c r="AX1150" i="8"/>
  <c r="AW1150" i="8"/>
  <c r="AV1150" i="8"/>
  <c r="AU1150" i="8"/>
  <c r="AT1150" i="8"/>
  <c r="AS1150" i="8"/>
  <c r="AR1150" i="8"/>
  <c r="AQ1150" i="8"/>
  <c r="AP1150" i="8"/>
  <c r="AO1150" i="8"/>
  <c r="AN1150" i="8"/>
  <c r="AM1150" i="8"/>
  <c r="AL1150" i="8"/>
  <c r="AJ1150" i="8"/>
  <c r="AK1150" i="8" s="1"/>
  <c r="AX1149" i="8"/>
  <c r="AW1149" i="8"/>
  <c r="AV1149" i="8"/>
  <c r="AU1149" i="8"/>
  <c r="AT1149" i="8"/>
  <c r="AS1149" i="8"/>
  <c r="AR1149" i="8"/>
  <c r="AQ1149" i="8"/>
  <c r="AO1149" i="8"/>
  <c r="AP1149" i="8" s="1"/>
  <c r="AN1149" i="8"/>
  <c r="AM1149" i="8"/>
  <c r="AL1149" i="8"/>
  <c r="AJ1149" i="8"/>
  <c r="AK1149" i="8" s="1"/>
  <c r="AX1148" i="8"/>
  <c r="AW1148" i="8"/>
  <c r="AV1148" i="8"/>
  <c r="AU1148" i="8"/>
  <c r="AT1148" i="8"/>
  <c r="AS1148" i="8"/>
  <c r="AR1148" i="8"/>
  <c r="AQ1148" i="8"/>
  <c r="AP1148" i="8"/>
  <c r="AO1148" i="8"/>
  <c r="AN1148" i="8"/>
  <c r="AM1148" i="8"/>
  <c r="AL1148" i="8"/>
  <c r="AJ1148" i="8"/>
  <c r="AK1148" i="8" s="1"/>
  <c r="AX1147" i="8"/>
  <c r="AW1147" i="8"/>
  <c r="AV1147" i="8"/>
  <c r="AU1147" i="8"/>
  <c r="AT1147" i="8"/>
  <c r="AS1147" i="8"/>
  <c r="AR1147" i="8"/>
  <c r="AQ1147" i="8"/>
  <c r="AP1147" i="8"/>
  <c r="AO1147" i="8"/>
  <c r="AN1147" i="8"/>
  <c r="AM1147" i="8"/>
  <c r="AL1147" i="8"/>
  <c r="AJ1147" i="8"/>
  <c r="AK1147" i="8" s="1"/>
  <c r="AX1146" i="8"/>
  <c r="AW1146" i="8"/>
  <c r="AV1146" i="8"/>
  <c r="AU1146" i="8"/>
  <c r="AT1146" i="8"/>
  <c r="AS1146" i="8"/>
  <c r="AR1146" i="8"/>
  <c r="AQ1146" i="8"/>
  <c r="AP1146" i="8"/>
  <c r="AO1146" i="8"/>
  <c r="AN1146" i="8"/>
  <c r="AM1146" i="8"/>
  <c r="AL1146" i="8"/>
  <c r="AJ1146" i="8"/>
  <c r="AK1146" i="8" s="1"/>
  <c r="AX1145" i="8"/>
  <c r="AW1145" i="8"/>
  <c r="AV1145" i="8"/>
  <c r="AU1145" i="8"/>
  <c r="AT1145" i="8"/>
  <c r="AS1145" i="8"/>
  <c r="AR1145" i="8"/>
  <c r="AQ1145" i="8"/>
  <c r="AO1145" i="8"/>
  <c r="AP1145" i="8" s="1"/>
  <c r="AN1145" i="8"/>
  <c r="AM1145" i="8"/>
  <c r="AL1145" i="8"/>
  <c r="AK1145" i="8"/>
  <c r="AJ1145" i="8"/>
  <c r="AX1144" i="8"/>
  <c r="AW1144" i="8"/>
  <c r="AV1144" i="8"/>
  <c r="AU1144" i="8"/>
  <c r="AT1144" i="8"/>
  <c r="AS1144" i="8"/>
  <c r="AR1144" i="8"/>
  <c r="AQ1144" i="8"/>
  <c r="AO1144" i="8"/>
  <c r="AP1144" i="8" s="1"/>
  <c r="AN1144" i="8"/>
  <c r="AM1144" i="8"/>
  <c r="AL1144" i="8"/>
  <c r="AJ1144" i="8"/>
  <c r="AK1144" i="8" s="1"/>
  <c r="AX1143" i="8"/>
  <c r="AW1143" i="8"/>
  <c r="AV1143" i="8"/>
  <c r="AU1143" i="8"/>
  <c r="AT1143" i="8"/>
  <c r="AS1143" i="8"/>
  <c r="AR1143" i="8"/>
  <c r="AQ1143" i="8"/>
  <c r="AP1143" i="8"/>
  <c r="AO1143" i="8"/>
  <c r="AN1143" i="8"/>
  <c r="AM1143" i="8"/>
  <c r="AL1143" i="8"/>
  <c r="AJ1143" i="8"/>
  <c r="AK1143" i="8" s="1"/>
  <c r="AX1142" i="8"/>
  <c r="AW1142" i="8"/>
  <c r="AV1142" i="8"/>
  <c r="AU1142" i="8"/>
  <c r="AT1142" i="8"/>
  <c r="AS1142" i="8"/>
  <c r="AR1142" i="8"/>
  <c r="AQ1142" i="8"/>
  <c r="AP1142" i="8"/>
  <c r="AO1142" i="8"/>
  <c r="AN1142" i="8"/>
  <c r="AM1142" i="8"/>
  <c r="AL1142" i="8"/>
  <c r="AJ1142" i="8"/>
  <c r="AK1142" i="8" s="1"/>
  <c r="AX1141" i="8"/>
  <c r="AW1141" i="8"/>
  <c r="AV1141" i="8"/>
  <c r="AU1141" i="8"/>
  <c r="AT1141" i="8"/>
  <c r="AS1141" i="8"/>
  <c r="AR1141" i="8"/>
  <c r="AQ1141" i="8"/>
  <c r="AO1141" i="8"/>
  <c r="AP1141" i="8" s="1"/>
  <c r="AN1141" i="8"/>
  <c r="AM1141" i="8"/>
  <c r="AL1141" i="8"/>
  <c r="AJ1141" i="8"/>
  <c r="AK1141" i="8" s="1"/>
  <c r="AX1140" i="8"/>
  <c r="AW1140" i="8"/>
  <c r="AV1140" i="8"/>
  <c r="AU1140" i="8"/>
  <c r="AT1140" i="8"/>
  <c r="AS1140" i="8"/>
  <c r="AR1140" i="8"/>
  <c r="AQ1140" i="8"/>
  <c r="AP1140" i="8"/>
  <c r="AO1140" i="8"/>
  <c r="AN1140" i="8"/>
  <c r="AM1140" i="8"/>
  <c r="AL1140" i="8"/>
  <c r="AJ1140" i="8"/>
  <c r="AK1140" i="8" s="1"/>
  <c r="AX1139" i="8"/>
  <c r="AW1139" i="8"/>
  <c r="AV1139" i="8"/>
  <c r="AU1139" i="8"/>
  <c r="AT1139" i="8"/>
  <c r="AS1139" i="8"/>
  <c r="AR1139" i="8"/>
  <c r="AQ1139" i="8"/>
  <c r="AP1139" i="8"/>
  <c r="AO1139" i="8"/>
  <c r="AN1139" i="8"/>
  <c r="AM1139" i="8"/>
  <c r="AL1139" i="8"/>
  <c r="AJ1139" i="8"/>
  <c r="AK1139" i="8" s="1"/>
  <c r="AX1138" i="8"/>
  <c r="AW1138" i="8"/>
  <c r="AV1138" i="8"/>
  <c r="AU1138" i="8"/>
  <c r="AT1138" i="8"/>
  <c r="AS1138" i="8"/>
  <c r="AR1138" i="8"/>
  <c r="AQ1138" i="8"/>
  <c r="AP1138" i="8"/>
  <c r="AO1138" i="8"/>
  <c r="AN1138" i="8"/>
  <c r="AM1138" i="8"/>
  <c r="AL1138" i="8"/>
  <c r="AJ1138" i="8"/>
  <c r="AK1138" i="8" s="1"/>
  <c r="AX1137" i="8"/>
  <c r="AW1137" i="8"/>
  <c r="AV1137" i="8"/>
  <c r="AU1137" i="8"/>
  <c r="AT1137" i="8"/>
  <c r="AS1137" i="8"/>
  <c r="AR1137" i="8"/>
  <c r="AQ1137" i="8"/>
  <c r="AO1137" i="8"/>
  <c r="AP1137" i="8" s="1"/>
  <c r="AN1137" i="8"/>
  <c r="AM1137" i="8"/>
  <c r="AL1137" i="8"/>
  <c r="AJ1137" i="8"/>
  <c r="AK1137" i="8" s="1"/>
  <c r="AX1136" i="8"/>
  <c r="AW1136" i="8"/>
  <c r="AV1136" i="8"/>
  <c r="AU1136" i="8"/>
  <c r="AT1136" i="8"/>
  <c r="AS1136" i="8"/>
  <c r="AR1136" i="8"/>
  <c r="AQ1136" i="8"/>
  <c r="AO1136" i="8"/>
  <c r="AP1136" i="8" s="1"/>
  <c r="AN1136" i="8"/>
  <c r="AM1136" i="8"/>
  <c r="AL1136" i="8"/>
  <c r="AJ1136" i="8"/>
  <c r="AK1136" i="8" s="1"/>
  <c r="AX1135" i="8"/>
  <c r="AW1135" i="8"/>
  <c r="AV1135" i="8"/>
  <c r="AU1135" i="8"/>
  <c r="AT1135" i="8"/>
  <c r="AS1135" i="8"/>
  <c r="AR1135" i="8"/>
  <c r="AQ1135" i="8"/>
  <c r="AP1135" i="8"/>
  <c r="AO1135" i="8"/>
  <c r="AN1135" i="8"/>
  <c r="AM1135" i="8"/>
  <c r="AL1135" i="8"/>
  <c r="AJ1135" i="8"/>
  <c r="AK1135" i="8" s="1"/>
  <c r="AX1134" i="8"/>
  <c r="AW1134" i="8"/>
  <c r="AV1134" i="8"/>
  <c r="AU1134" i="8"/>
  <c r="AT1134" i="8"/>
  <c r="AS1134" i="8"/>
  <c r="AR1134" i="8"/>
  <c r="AQ1134" i="8"/>
  <c r="AP1134" i="8"/>
  <c r="AO1134" i="8"/>
  <c r="AN1134" i="8"/>
  <c r="AM1134" i="8"/>
  <c r="AL1134" i="8"/>
  <c r="AJ1134" i="8"/>
  <c r="AK1134" i="8" s="1"/>
  <c r="AX1133" i="8"/>
  <c r="AW1133" i="8"/>
  <c r="AV1133" i="8"/>
  <c r="AU1133" i="8"/>
  <c r="AT1133" i="8"/>
  <c r="AS1133" i="8"/>
  <c r="AR1133" i="8"/>
  <c r="AQ1133" i="8"/>
  <c r="AO1133" i="8"/>
  <c r="AP1133" i="8" s="1"/>
  <c r="AN1133" i="8"/>
  <c r="AM1133" i="8"/>
  <c r="AL1133" i="8"/>
  <c r="AJ1133" i="8"/>
  <c r="AK1133" i="8" s="1"/>
  <c r="AX1132" i="8"/>
  <c r="AW1132" i="8"/>
  <c r="AV1132" i="8"/>
  <c r="AU1132" i="8"/>
  <c r="AT1132" i="8"/>
  <c r="AS1132" i="8"/>
  <c r="AR1132" i="8"/>
  <c r="AQ1132" i="8"/>
  <c r="AP1132" i="8"/>
  <c r="AO1132" i="8"/>
  <c r="AN1132" i="8"/>
  <c r="AM1132" i="8"/>
  <c r="AL1132" i="8"/>
  <c r="AJ1132" i="8"/>
  <c r="AK1132" i="8" s="1"/>
  <c r="AX1131" i="8"/>
  <c r="AW1131" i="8"/>
  <c r="AV1131" i="8"/>
  <c r="AU1131" i="8"/>
  <c r="AT1131" i="8"/>
  <c r="AS1131" i="8"/>
  <c r="AR1131" i="8"/>
  <c r="AQ1131" i="8"/>
  <c r="AP1131" i="8"/>
  <c r="AO1131" i="8"/>
  <c r="AN1131" i="8"/>
  <c r="AM1131" i="8"/>
  <c r="AL1131" i="8"/>
  <c r="AJ1131" i="8"/>
  <c r="AK1131" i="8" s="1"/>
  <c r="AX1130" i="8"/>
  <c r="AW1130" i="8"/>
  <c r="AV1130" i="8"/>
  <c r="AU1130" i="8"/>
  <c r="AT1130" i="8"/>
  <c r="AS1130" i="8"/>
  <c r="AR1130" i="8"/>
  <c r="AQ1130" i="8"/>
  <c r="AP1130" i="8"/>
  <c r="AO1130" i="8"/>
  <c r="AN1130" i="8"/>
  <c r="AM1130" i="8"/>
  <c r="AL1130" i="8"/>
  <c r="AJ1130" i="8"/>
  <c r="AK1130" i="8" s="1"/>
  <c r="AX1129" i="8"/>
  <c r="AW1129" i="8"/>
  <c r="AV1129" i="8"/>
  <c r="AU1129" i="8"/>
  <c r="AT1129" i="8"/>
  <c r="AS1129" i="8"/>
  <c r="AR1129" i="8"/>
  <c r="AQ1129" i="8"/>
  <c r="AO1129" i="8"/>
  <c r="AP1129" i="8" s="1"/>
  <c r="AN1129" i="8"/>
  <c r="AM1129" i="8"/>
  <c r="AL1129" i="8"/>
  <c r="AJ1129" i="8"/>
  <c r="AK1129" i="8" s="1"/>
  <c r="AX1128" i="8"/>
  <c r="AW1128" i="8"/>
  <c r="AV1128" i="8"/>
  <c r="AU1128" i="8"/>
  <c r="AT1128" i="8"/>
  <c r="AS1128" i="8"/>
  <c r="AR1128" i="8"/>
  <c r="AQ1128" i="8"/>
  <c r="AO1128" i="8"/>
  <c r="AP1128" i="8" s="1"/>
  <c r="AN1128" i="8"/>
  <c r="AM1128" i="8"/>
  <c r="AL1128" i="8"/>
  <c r="AJ1128" i="8"/>
  <c r="AK1128" i="8" s="1"/>
  <c r="AX1127" i="8"/>
  <c r="AW1127" i="8"/>
  <c r="AV1127" i="8"/>
  <c r="AU1127" i="8"/>
  <c r="AT1127" i="8"/>
  <c r="AS1127" i="8"/>
  <c r="AR1127" i="8"/>
  <c r="AQ1127" i="8"/>
  <c r="AP1127" i="8"/>
  <c r="AO1127" i="8"/>
  <c r="AN1127" i="8"/>
  <c r="AM1127" i="8"/>
  <c r="AL1127" i="8"/>
  <c r="AJ1127" i="8"/>
  <c r="AK1127" i="8" s="1"/>
  <c r="AX1126" i="8"/>
  <c r="AW1126" i="8"/>
  <c r="AV1126" i="8"/>
  <c r="AU1126" i="8"/>
  <c r="AT1126" i="8"/>
  <c r="AS1126" i="8"/>
  <c r="AR1126" i="8"/>
  <c r="AQ1126" i="8"/>
  <c r="AP1126" i="8"/>
  <c r="AO1126" i="8"/>
  <c r="AN1126" i="8"/>
  <c r="AM1126" i="8"/>
  <c r="AL1126" i="8"/>
  <c r="AJ1126" i="8"/>
  <c r="AK1126" i="8" s="1"/>
  <c r="AX1125" i="8"/>
  <c r="AW1125" i="8"/>
  <c r="AV1125" i="8"/>
  <c r="AU1125" i="8"/>
  <c r="AT1125" i="8"/>
  <c r="AS1125" i="8"/>
  <c r="AR1125" i="8"/>
  <c r="AQ1125" i="8"/>
  <c r="AO1125" i="8"/>
  <c r="AP1125" i="8" s="1"/>
  <c r="AN1125" i="8"/>
  <c r="AM1125" i="8"/>
  <c r="AL1125" i="8"/>
  <c r="AJ1125" i="8"/>
  <c r="AK1125" i="8" s="1"/>
  <c r="AX1124" i="8"/>
  <c r="AW1124" i="8"/>
  <c r="AV1124" i="8"/>
  <c r="AU1124" i="8"/>
  <c r="AT1124" i="8"/>
  <c r="AS1124" i="8"/>
  <c r="AR1124" i="8"/>
  <c r="AQ1124" i="8"/>
  <c r="AP1124" i="8"/>
  <c r="AO1124" i="8"/>
  <c r="AN1124" i="8"/>
  <c r="AM1124" i="8"/>
  <c r="AL1124" i="8"/>
  <c r="AJ1124" i="8"/>
  <c r="AK1124" i="8" s="1"/>
  <c r="AX1123" i="8"/>
  <c r="AW1123" i="8"/>
  <c r="AV1123" i="8"/>
  <c r="AU1123" i="8"/>
  <c r="AT1123" i="8"/>
  <c r="AS1123" i="8"/>
  <c r="AR1123" i="8"/>
  <c r="AQ1123" i="8"/>
  <c r="AP1123" i="8"/>
  <c r="AO1123" i="8"/>
  <c r="AN1123" i="8"/>
  <c r="AM1123" i="8"/>
  <c r="AL1123" i="8"/>
  <c r="AJ1123" i="8"/>
  <c r="AK1123" i="8" s="1"/>
  <c r="AX1122" i="8"/>
  <c r="AW1122" i="8"/>
  <c r="AV1122" i="8"/>
  <c r="AU1122" i="8"/>
  <c r="AT1122" i="8"/>
  <c r="AS1122" i="8"/>
  <c r="AR1122" i="8"/>
  <c r="AQ1122" i="8"/>
  <c r="AP1122" i="8"/>
  <c r="AO1122" i="8"/>
  <c r="AN1122" i="8"/>
  <c r="AM1122" i="8"/>
  <c r="AL1122" i="8"/>
  <c r="AJ1122" i="8"/>
  <c r="AK1122" i="8" s="1"/>
  <c r="AX1121" i="8"/>
  <c r="AW1121" i="8"/>
  <c r="AV1121" i="8"/>
  <c r="AU1121" i="8"/>
  <c r="AT1121" i="8"/>
  <c r="AS1121" i="8"/>
  <c r="AR1121" i="8"/>
  <c r="AQ1121" i="8"/>
  <c r="AO1121" i="8"/>
  <c r="AP1121" i="8" s="1"/>
  <c r="AN1121" i="8"/>
  <c r="AM1121" i="8"/>
  <c r="AL1121" i="8"/>
  <c r="AJ1121" i="8"/>
  <c r="AK1121" i="8" s="1"/>
  <c r="AX1120" i="8"/>
  <c r="AW1120" i="8"/>
  <c r="AV1120" i="8"/>
  <c r="AU1120" i="8"/>
  <c r="AT1120" i="8"/>
  <c r="AS1120" i="8"/>
  <c r="AR1120" i="8"/>
  <c r="AQ1120" i="8"/>
  <c r="AO1120" i="8"/>
  <c r="AP1120" i="8" s="1"/>
  <c r="AN1120" i="8"/>
  <c r="AM1120" i="8"/>
  <c r="AL1120" i="8"/>
  <c r="AJ1120" i="8"/>
  <c r="AK1120" i="8" s="1"/>
  <c r="AX1119" i="8"/>
  <c r="AW1119" i="8"/>
  <c r="AV1119" i="8"/>
  <c r="AU1119" i="8"/>
  <c r="AT1119" i="8"/>
  <c r="AS1119" i="8"/>
  <c r="AR1119" i="8"/>
  <c r="AQ1119" i="8"/>
  <c r="AP1119" i="8"/>
  <c r="AO1119" i="8"/>
  <c r="AN1119" i="8"/>
  <c r="AM1119" i="8"/>
  <c r="AL1119" i="8"/>
  <c r="AK1119" i="8"/>
  <c r="AJ1119" i="8"/>
  <c r="AX1118" i="8"/>
  <c r="AW1118" i="8"/>
  <c r="AV1118" i="8"/>
  <c r="AU1118" i="8"/>
  <c r="AT1118" i="8"/>
  <c r="AS1118" i="8"/>
  <c r="AR1118" i="8"/>
  <c r="AQ1118" i="8"/>
  <c r="AP1118" i="8"/>
  <c r="AO1118" i="8"/>
  <c r="AN1118" i="8"/>
  <c r="AM1118" i="8"/>
  <c r="AL1118" i="8"/>
  <c r="AJ1118" i="8"/>
  <c r="AK1118" i="8" s="1"/>
  <c r="AX1117" i="8"/>
  <c r="AW1117" i="8"/>
  <c r="AV1117" i="8"/>
  <c r="AU1117" i="8"/>
  <c r="AT1117" i="8"/>
  <c r="AS1117" i="8"/>
  <c r="AR1117" i="8"/>
  <c r="AQ1117" i="8"/>
  <c r="AO1117" i="8"/>
  <c r="AP1117" i="8" s="1"/>
  <c r="AN1117" i="8"/>
  <c r="AM1117" i="8"/>
  <c r="AL1117" i="8"/>
  <c r="AJ1117" i="8"/>
  <c r="AK1117" i="8" s="1"/>
  <c r="AX1116" i="8"/>
  <c r="AW1116" i="8"/>
  <c r="AV1116" i="8"/>
  <c r="AU1116" i="8"/>
  <c r="AT1116" i="8"/>
  <c r="AS1116" i="8"/>
  <c r="AR1116" i="8"/>
  <c r="AQ1116" i="8"/>
  <c r="AP1116" i="8"/>
  <c r="AO1116" i="8"/>
  <c r="AN1116" i="8"/>
  <c r="AM1116" i="8"/>
  <c r="AL1116" i="8"/>
  <c r="AJ1116" i="8"/>
  <c r="AK1116" i="8" s="1"/>
  <c r="AX1115" i="8"/>
  <c r="AW1115" i="8"/>
  <c r="AV1115" i="8"/>
  <c r="AU1115" i="8"/>
  <c r="AT1115" i="8"/>
  <c r="AS1115" i="8"/>
  <c r="AR1115" i="8"/>
  <c r="AQ1115" i="8"/>
  <c r="AP1115" i="8"/>
  <c r="AO1115" i="8"/>
  <c r="AN1115" i="8"/>
  <c r="AM1115" i="8"/>
  <c r="AL1115" i="8"/>
  <c r="AJ1115" i="8"/>
  <c r="AK1115" i="8" s="1"/>
  <c r="AX1114" i="8"/>
  <c r="AW1114" i="8"/>
  <c r="AV1114" i="8"/>
  <c r="AU1114" i="8"/>
  <c r="AT1114" i="8"/>
  <c r="AS1114" i="8"/>
  <c r="AR1114" i="8"/>
  <c r="AQ1114" i="8"/>
  <c r="AP1114" i="8"/>
  <c r="AO1114" i="8"/>
  <c r="AN1114" i="8"/>
  <c r="AM1114" i="8"/>
  <c r="AL1114" i="8"/>
  <c r="AJ1114" i="8"/>
  <c r="AK1114" i="8" s="1"/>
  <c r="AX1113" i="8"/>
  <c r="AW1113" i="8"/>
  <c r="AV1113" i="8"/>
  <c r="AU1113" i="8"/>
  <c r="AT1113" i="8"/>
  <c r="AS1113" i="8"/>
  <c r="AR1113" i="8"/>
  <c r="AQ1113" i="8"/>
  <c r="AO1113" i="8"/>
  <c r="AP1113" i="8" s="1"/>
  <c r="AN1113" i="8"/>
  <c r="AM1113" i="8"/>
  <c r="AL1113" i="8"/>
  <c r="AK1113" i="8"/>
  <c r="AJ1113" i="8"/>
  <c r="AX1112" i="8"/>
  <c r="AW1112" i="8"/>
  <c r="AV1112" i="8"/>
  <c r="AU1112" i="8"/>
  <c r="AT1112" i="8"/>
  <c r="AS1112" i="8"/>
  <c r="AR1112" i="8"/>
  <c r="AQ1112" i="8"/>
  <c r="AO1112" i="8"/>
  <c r="AP1112" i="8" s="1"/>
  <c r="AN1112" i="8"/>
  <c r="AM1112" i="8"/>
  <c r="AL1112" i="8"/>
  <c r="AJ1112" i="8"/>
  <c r="AK1112" i="8" s="1"/>
  <c r="AX1111" i="8"/>
  <c r="AW1111" i="8"/>
  <c r="AV1111" i="8"/>
  <c r="AU1111" i="8"/>
  <c r="AT1111" i="8"/>
  <c r="AS1111" i="8"/>
  <c r="AR1111" i="8"/>
  <c r="AQ1111" i="8"/>
  <c r="AP1111" i="8"/>
  <c r="AO1111" i="8"/>
  <c r="AN1111" i="8"/>
  <c r="AM1111" i="8"/>
  <c r="AL1111" i="8"/>
  <c r="AJ1111" i="8"/>
  <c r="AK1111" i="8" s="1"/>
  <c r="AX1110" i="8"/>
  <c r="AW1110" i="8"/>
  <c r="AV1110" i="8"/>
  <c r="AU1110" i="8"/>
  <c r="AT1110" i="8"/>
  <c r="AS1110" i="8"/>
  <c r="AR1110" i="8"/>
  <c r="AQ1110" i="8"/>
  <c r="AP1110" i="8"/>
  <c r="AO1110" i="8"/>
  <c r="AN1110" i="8"/>
  <c r="AM1110" i="8"/>
  <c r="AL1110" i="8"/>
  <c r="AK1110" i="8"/>
  <c r="AJ1110" i="8"/>
  <c r="AX1109" i="8"/>
  <c r="AW1109" i="8"/>
  <c r="AV1109" i="8"/>
  <c r="AU1109" i="8"/>
  <c r="AT1109" i="8"/>
  <c r="AS1109" i="8"/>
  <c r="AR1109" i="8"/>
  <c r="AQ1109" i="8"/>
  <c r="AO1109" i="8"/>
  <c r="AP1109" i="8" s="1"/>
  <c r="AN1109" i="8"/>
  <c r="AM1109" i="8"/>
  <c r="AL1109" i="8"/>
  <c r="AJ1109" i="8"/>
  <c r="AK1109" i="8" s="1"/>
  <c r="AX1108" i="8"/>
  <c r="AW1108" i="8"/>
  <c r="AV1108" i="8"/>
  <c r="AU1108" i="8"/>
  <c r="AT1108" i="8"/>
  <c r="AS1108" i="8"/>
  <c r="AR1108" i="8"/>
  <c r="AQ1108" i="8"/>
  <c r="AP1108" i="8"/>
  <c r="AO1108" i="8"/>
  <c r="AN1108" i="8"/>
  <c r="AM1108" i="8"/>
  <c r="AL1108" i="8"/>
  <c r="AJ1108" i="8"/>
  <c r="AK1108" i="8" s="1"/>
  <c r="AX1107" i="8"/>
  <c r="AW1107" i="8"/>
  <c r="AV1107" i="8"/>
  <c r="AU1107" i="8"/>
  <c r="AT1107" i="8"/>
  <c r="AS1107" i="8"/>
  <c r="AR1107" i="8"/>
  <c r="AQ1107" i="8"/>
  <c r="AP1107" i="8"/>
  <c r="AO1107" i="8"/>
  <c r="AN1107" i="8"/>
  <c r="AM1107" i="8"/>
  <c r="AL1107" i="8"/>
  <c r="AJ1107" i="8"/>
  <c r="AK1107" i="8" s="1"/>
  <c r="AX1106" i="8"/>
  <c r="AW1106" i="8"/>
  <c r="AV1106" i="8"/>
  <c r="AU1106" i="8"/>
  <c r="AT1106" i="8"/>
  <c r="AS1106" i="8"/>
  <c r="AR1106" i="8"/>
  <c r="AQ1106" i="8"/>
  <c r="AP1106" i="8"/>
  <c r="AO1106" i="8"/>
  <c r="AN1106" i="8"/>
  <c r="AM1106" i="8"/>
  <c r="AL1106" i="8"/>
  <c r="AK1106" i="8"/>
  <c r="AJ1106" i="8"/>
  <c r="AX1105" i="8"/>
  <c r="AW1105" i="8"/>
  <c r="AV1105" i="8"/>
  <c r="AU1105" i="8"/>
  <c r="AT1105" i="8"/>
  <c r="AS1105" i="8"/>
  <c r="AR1105" i="8"/>
  <c r="AQ1105" i="8"/>
  <c r="AO1105" i="8"/>
  <c r="AP1105" i="8" s="1"/>
  <c r="AN1105" i="8"/>
  <c r="AM1105" i="8"/>
  <c r="AL1105" i="8"/>
  <c r="AJ1105" i="8"/>
  <c r="AK1105" i="8" s="1"/>
  <c r="AX1104" i="8"/>
  <c r="AW1104" i="8"/>
  <c r="AV1104" i="8"/>
  <c r="AU1104" i="8"/>
  <c r="AT1104" i="8"/>
  <c r="AS1104" i="8"/>
  <c r="AR1104" i="8"/>
  <c r="AQ1104" i="8"/>
  <c r="AO1104" i="8"/>
  <c r="AP1104" i="8" s="1"/>
  <c r="AN1104" i="8"/>
  <c r="AM1104" i="8"/>
  <c r="AL1104" i="8"/>
  <c r="AJ1104" i="8"/>
  <c r="AK1104" i="8" s="1"/>
  <c r="AX1103" i="8"/>
  <c r="AW1103" i="8"/>
  <c r="AV1103" i="8"/>
  <c r="AU1103" i="8"/>
  <c r="AT1103" i="8"/>
  <c r="AS1103" i="8"/>
  <c r="AR1103" i="8"/>
  <c r="AQ1103" i="8"/>
  <c r="AP1103" i="8"/>
  <c r="AO1103" i="8"/>
  <c r="AN1103" i="8"/>
  <c r="AM1103" i="8"/>
  <c r="AL1103" i="8"/>
  <c r="AJ1103" i="8"/>
  <c r="AK1103" i="8" s="1"/>
  <c r="AX1102" i="8"/>
  <c r="AW1102" i="8"/>
  <c r="AV1102" i="8"/>
  <c r="AU1102" i="8"/>
  <c r="AT1102" i="8"/>
  <c r="AS1102" i="8"/>
  <c r="AR1102" i="8"/>
  <c r="AQ1102" i="8"/>
  <c r="AP1102" i="8"/>
  <c r="AO1102" i="8"/>
  <c r="AN1102" i="8"/>
  <c r="AM1102" i="8"/>
  <c r="AL1102" i="8"/>
  <c r="AJ1102" i="8"/>
  <c r="AK1102" i="8" s="1"/>
  <c r="AX1101" i="8"/>
  <c r="AW1101" i="8"/>
  <c r="AV1101" i="8"/>
  <c r="AU1101" i="8"/>
  <c r="AT1101" i="8"/>
  <c r="AS1101" i="8"/>
  <c r="AR1101" i="8"/>
  <c r="AQ1101" i="8"/>
  <c r="AO1101" i="8"/>
  <c r="AP1101" i="8" s="1"/>
  <c r="AN1101" i="8"/>
  <c r="AM1101" i="8"/>
  <c r="AL1101" i="8"/>
  <c r="AK1101" i="8"/>
  <c r="AJ1101" i="8"/>
  <c r="AX1100" i="8"/>
  <c r="AW1100" i="8"/>
  <c r="AV1100" i="8"/>
  <c r="AU1100" i="8"/>
  <c r="AT1100" i="8"/>
  <c r="AS1100" i="8"/>
  <c r="AR1100" i="8"/>
  <c r="AQ1100" i="8"/>
  <c r="AP1100" i="8"/>
  <c r="AO1100" i="8"/>
  <c r="AN1100" i="8"/>
  <c r="AM1100" i="8"/>
  <c r="AL1100" i="8"/>
  <c r="AJ1100" i="8"/>
  <c r="AK1100" i="8" s="1"/>
  <c r="AX1099" i="8"/>
  <c r="AW1099" i="8"/>
  <c r="AV1099" i="8"/>
  <c r="AU1099" i="8"/>
  <c r="AT1099" i="8"/>
  <c r="AS1099" i="8"/>
  <c r="AR1099" i="8"/>
  <c r="AQ1099" i="8"/>
  <c r="AP1099" i="8"/>
  <c r="AO1099" i="8"/>
  <c r="AN1099" i="8"/>
  <c r="AM1099" i="8"/>
  <c r="AL1099" i="8"/>
  <c r="AJ1099" i="8"/>
  <c r="AK1099" i="8" s="1"/>
  <c r="AX1098" i="8"/>
  <c r="AW1098" i="8"/>
  <c r="AV1098" i="8"/>
  <c r="AU1098" i="8"/>
  <c r="AT1098" i="8"/>
  <c r="AS1098" i="8"/>
  <c r="AR1098" i="8"/>
  <c r="AQ1098" i="8"/>
  <c r="AP1098" i="8"/>
  <c r="AO1098" i="8"/>
  <c r="AN1098" i="8"/>
  <c r="AM1098" i="8"/>
  <c r="AL1098" i="8"/>
  <c r="AJ1098" i="8"/>
  <c r="AK1098" i="8" s="1"/>
  <c r="AX1097" i="8"/>
  <c r="AW1097" i="8"/>
  <c r="AV1097" i="8"/>
  <c r="AU1097" i="8"/>
  <c r="AT1097" i="8"/>
  <c r="AS1097" i="8"/>
  <c r="AR1097" i="8"/>
  <c r="AQ1097" i="8"/>
  <c r="AO1097" i="8"/>
  <c r="AP1097" i="8" s="1"/>
  <c r="AN1097" i="8"/>
  <c r="AM1097" i="8"/>
  <c r="AL1097" i="8"/>
  <c r="AJ1097" i="8"/>
  <c r="AK1097" i="8" s="1"/>
  <c r="AX1096" i="8"/>
  <c r="AW1096" i="8"/>
  <c r="AV1096" i="8"/>
  <c r="AU1096" i="8"/>
  <c r="AT1096" i="8"/>
  <c r="AS1096" i="8"/>
  <c r="AR1096" i="8"/>
  <c r="AQ1096" i="8"/>
  <c r="AO1096" i="8"/>
  <c r="AP1096" i="8" s="1"/>
  <c r="AN1096" i="8"/>
  <c r="AM1096" i="8"/>
  <c r="AL1096" i="8"/>
  <c r="AJ1096" i="8"/>
  <c r="AK1096" i="8" s="1"/>
  <c r="AX1095" i="8"/>
  <c r="AW1095" i="8"/>
  <c r="AV1095" i="8"/>
  <c r="AU1095" i="8"/>
  <c r="AT1095" i="8"/>
  <c r="AS1095" i="8"/>
  <c r="AR1095" i="8"/>
  <c r="AQ1095" i="8"/>
  <c r="AP1095" i="8"/>
  <c r="AO1095" i="8"/>
  <c r="AN1095" i="8"/>
  <c r="AM1095" i="8"/>
  <c r="AL1095" i="8"/>
  <c r="AJ1095" i="8"/>
  <c r="AK1095" i="8" s="1"/>
  <c r="AX1094" i="8"/>
  <c r="AW1094" i="8"/>
  <c r="AV1094" i="8"/>
  <c r="AU1094" i="8"/>
  <c r="AT1094" i="8"/>
  <c r="AS1094" i="8"/>
  <c r="AR1094" i="8"/>
  <c r="AQ1094" i="8"/>
  <c r="AO1094" i="8"/>
  <c r="AP1094" i="8" s="1"/>
  <c r="AN1094" i="8"/>
  <c r="AM1094" i="8"/>
  <c r="AL1094" i="8"/>
  <c r="AK1094" i="8"/>
  <c r="AJ1094" i="8"/>
  <c r="AX1093" i="8"/>
  <c r="AW1093" i="8"/>
  <c r="AV1093" i="8"/>
  <c r="AU1093" i="8"/>
  <c r="AT1093" i="8"/>
  <c r="AS1093" i="8"/>
  <c r="AR1093" i="8"/>
  <c r="AQ1093" i="8"/>
  <c r="AO1093" i="8"/>
  <c r="AP1093" i="8" s="1"/>
  <c r="AN1093" i="8"/>
  <c r="AM1093" i="8"/>
  <c r="AL1093" i="8"/>
  <c r="AK1093" i="8"/>
  <c r="AJ1093" i="8"/>
  <c r="AX1092" i="8"/>
  <c r="AW1092" i="8"/>
  <c r="AV1092" i="8"/>
  <c r="AU1092" i="8"/>
  <c r="AT1092" i="8"/>
  <c r="AS1092" i="8"/>
  <c r="AR1092" i="8"/>
  <c r="AQ1092" i="8"/>
  <c r="AP1092" i="8"/>
  <c r="AO1092" i="8"/>
  <c r="AN1092" i="8"/>
  <c r="AM1092" i="8"/>
  <c r="AL1092" i="8"/>
  <c r="AJ1092" i="8"/>
  <c r="AK1092" i="8" s="1"/>
  <c r="AX1091" i="8"/>
  <c r="AW1091" i="8"/>
  <c r="AV1091" i="8"/>
  <c r="AU1091" i="8"/>
  <c r="AT1091" i="8"/>
  <c r="AS1091" i="8"/>
  <c r="AR1091" i="8"/>
  <c r="AQ1091" i="8"/>
  <c r="AP1091" i="8"/>
  <c r="AO1091" i="8"/>
  <c r="AN1091" i="8"/>
  <c r="AM1091" i="8"/>
  <c r="AL1091" i="8"/>
  <c r="AJ1091" i="8"/>
  <c r="AK1091" i="8" s="1"/>
  <c r="AX1090" i="8"/>
  <c r="AW1090" i="8"/>
  <c r="AV1090" i="8"/>
  <c r="AU1090" i="8"/>
  <c r="AT1090" i="8"/>
  <c r="AS1090" i="8"/>
  <c r="AR1090" i="8"/>
  <c r="AQ1090" i="8"/>
  <c r="AP1090" i="8"/>
  <c r="AO1090" i="8"/>
  <c r="AN1090" i="8"/>
  <c r="AM1090" i="8"/>
  <c r="AL1090" i="8"/>
  <c r="AJ1090" i="8"/>
  <c r="AK1090" i="8" s="1"/>
  <c r="AX1089" i="8"/>
  <c r="AW1089" i="8"/>
  <c r="AV1089" i="8"/>
  <c r="AU1089" i="8"/>
  <c r="AT1089" i="8"/>
  <c r="AS1089" i="8"/>
  <c r="AR1089" i="8"/>
  <c r="AQ1089" i="8"/>
  <c r="AO1089" i="8"/>
  <c r="AP1089" i="8" s="1"/>
  <c r="AN1089" i="8"/>
  <c r="AM1089" i="8"/>
  <c r="AL1089" i="8"/>
  <c r="AJ1089" i="8"/>
  <c r="AK1089" i="8" s="1"/>
  <c r="AX1088" i="8"/>
  <c r="AW1088" i="8"/>
  <c r="AV1088" i="8"/>
  <c r="AU1088" i="8"/>
  <c r="AT1088" i="8"/>
  <c r="AS1088" i="8"/>
  <c r="AR1088" i="8"/>
  <c r="AQ1088" i="8"/>
  <c r="AO1088" i="8"/>
  <c r="AP1088" i="8" s="1"/>
  <c r="AN1088" i="8"/>
  <c r="AM1088" i="8"/>
  <c r="AL1088" i="8"/>
  <c r="AJ1088" i="8"/>
  <c r="AK1088" i="8" s="1"/>
  <c r="AX1087" i="8"/>
  <c r="AW1087" i="8"/>
  <c r="AV1087" i="8"/>
  <c r="AU1087" i="8"/>
  <c r="AT1087" i="8"/>
  <c r="AS1087" i="8"/>
  <c r="AR1087" i="8"/>
  <c r="AQ1087" i="8"/>
  <c r="AP1087" i="8"/>
  <c r="AO1087" i="8"/>
  <c r="AN1087" i="8"/>
  <c r="AM1087" i="8"/>
  <c r="AL1087" i="8"/>
  <c r="AJ1087" i="8"/>
  <c r="AK1087" i="8" s="1"/>
  <c r="AX1086" i="8"/>
  <c r="AW1086" i="8"/>
  <c r="AV1086" i="8"/>
  <c r="AU1086" i="8"/>
  <c r="AT1086" i="8"/>
  <c r="AS1086" i="8"/>
  <c r="AR1086" i="8"/>
  <c r="AQ1086" i="8"/>
  <c r="AO1086" i="8"/>
  <c r="AP1086" i="8" s="1"/>
  <c r="AN1086" i="8"/>
  <c r="AM1086" i="8"/>
  <c r="AL1086" i="8"/>
  <c r="AJ1086" i="8"/>
  <c r="AK1086" i="8" s="1"/>
  <c r="AX1085" i="8"/>
  <c r="AW1085" i="8"/>
  <c r="AV1085" i="8"/>
  <c r="AU1085" i="8"/>
  <c r="AT1085" i="8"/>
  <c r="AS1085" i="8"/>
  <c r="AR1085" i="8"/>
  <c r="AQ1085" i="8"/>
  <c r="AO1085" i="8"/>
  <c r="AP1085" i="8" s="1"/>
  <c r="AN1085" i="8"/>
  <c r="AM1085" i="8"/>
  <c r="AL1085" i="8"/>
  <c r="AJ1085" i="8"/>
  <c r="AK1085" i="8" s="1"/>
  <c r="AX1084" i="8"/>
  <c r="AW1084" i="8"/>
  <c r="AV1084" i="8"/>
  <c r="AU1084" i="8"/>
  <c r="AT1084" i="8"/>
  <c r="AS1084" i="8"/>
  <c r="AR1084" i="8"/>
  <c r="AQ1084" i="8"/>
  <c r="AP1084" i="8"/>
  <c r="AO1084" i="8"/>
  <c r="AN1084" i="8"/>
  <c r="AM1084" i="8"/>
  <c r="AL1084" i="8"/>
  <c r="AJ1084" i="8"/>
  <c r="AK1084" i="8" s="1"/>
  <c r="AX1083" i="8"/>
  <c r="AW1083" i="8"/>
  <c r="AV1083" i="8"/>
  <c r="AU1083" i="8"/>
  <c r="AT1083" i="8"/>
  <c r="AS1083" i="8"/>
  <c r="AR1083" i="8"/>
  <c r="AQ1083" i="8"/>
  <c r="AP1083" i="8"/>
  <c r="AO1083" i="8"/>
  <c r="AN1083" i="8"/>
  <c r="AM1083" i="8"/>
  <c r="AL1083" i="8"/>
  <c r="AJ1083" i="8"/>
  <c r="AK1083" i="8" s="1"/>
  <c r="AX1082" i="8"/>
  <c r="AW1082" i="8"/>
  <c r="AV1082" i="8"/>
  <c r="AU1082" i="8"/>
  <c r="AT1082" i="8"/>
  <c r="AS1082" i="8"/>
  <c r="AR1082" i="8"/>
  <c r="AQ1082" i="8"/>
  <c r="AP1082" i="8"/>
  <c r="AO1082" i="8"/>
  <c r="AN1082" i="8"/>
  <c r="AM1082" i="8"/>
  <c r="AL1082" i="8"/>
  <c r="AK1082" i="8"/>
  <c r="AJ1082" i="8"/>
  <c r="AX1081" i="8"/>
  <c r="AW1081" i="8"/>
  <c r="AV1081" i="8"/>
  <c r="AU1081" i="8"/>
  <c r="AT1081" i="8"/>
  <c r="AS1081" i="8"/>
  <c r="AR1081" i="8"/>
  <c r="AQ1081" i="8"/>
  <c r="AO1081" i="8"/>
  <c r="AP1081" i="8" s="1"/>
  <c r="AN1081" i="8"/>
  <c r="AM1081" i="8"/>
  <c r="AL1081" i="8"/>
  <c r="AJ1081" i="8"/>
  <c r="AK1081" i="8" s="1"/>
  <c r="AX1080" i="8"/>
  <c r="AW1080" i="8"/>
  <c r="AV1080" i="8"/>
  <c r="AU1080" i="8"/>
  <c r="AT1080" i="8"/>
  <c r="AS1080" i="8"/>
  <c r="AR1080" i="8"/>
  <c r="AQ1080" i="8"/>
  <c r="AO1080" i="8"/>
  <c r="AP1080" i="8" s="1"/>
  <c r="AN1080" i="8"/>
  <c r="AM1080" i="8"/>
  <c r="AL1080" i="8"/>
  <c r="AJ1080" i="8"/>
  <c r="AK1080" i="8" s="1"/>
  <c r="AX1079" i="8"/>
  <c r="AW1079" i="8"/>
  <c r="AV1079" i="8"/>
  <c r="AU1079" i="8"/>
  <c r="AT1079" i="8"/>
  <c r="AS1079" i="8"/>
  <c r="AR1079" i="8"/>
  <c r="AQ1079" i="8"/>
  <c r="AP1079" i="8"/>
  <c r="AO1079" i="8"/>
  <c r="AN1079" i="8"/>
  <c r="AM1079" i="8"/>
  <c r="AL1079" i="8"/>
  <c r="AJ1079" i="8"/>
  <c r="AK1079" i="8" s="1"/>
  <c r="AX1078" i="8"/>
  <c r="AW1078" i="8"/>
  <c r="AV1078" i="8"/>
  <c r="AU1078" i="8"/>
  <c r="AT1078" i="8"/>
  <c r="AS1078" i="8"/>
  <c r="AR1078" i="8"/>
  <c r="AQ1078" i="8"/>
  <c r="AP1078" i="8"/>
  <c r="AO1078" i="8"/>
  <c r="AN1078" i="8"/>
  <c r="AM1078" i="8"/>
  <c r="AL1078" i="8"/>
  <c r="AJ1078" i="8"/>
  <c r="AK1078" i="8" s="1"/>
  <c r="AX1077" i="8"/>
  <c r="AW1077" i="8"/>
  <c r="AV1077" i="8"/>
  <c r="AU1077" i="8"/>
  <c r="AT1077" i="8"/>
  <c r="AS1077" i="8"/>
  <c r="AR1077" i="8"/>
  <c r="AQ1077" i="8"/>
  <c r="AO1077" i="8"/>
  <c r="AP1077" i="8" s="1"/>
  <c r="AN1077" i="8"/>
  <c r="AM1077" i="8"/>
  <c r="AL1077" i="8"/>
  <c r="AJ1077" i="8"/>
  <c r="AK1077" i="8" s="1"/>
  <c r="AX1076" i="8"/>
  <c r="AW1076" i="8"/>
  <c r="AV1076" i="8"/>
  <c r="AU1076" i="8"/>
  <c r="AT1076" i="8"/>
  <c r="AS1076" i="8"/>
  <c r="AR1076" i="8"/>
  <c r="AQ1076" i="8"/>
  <c r="AP1076" i="8"/>
  <c r="AO1076" i="8"/>
  <c r="AN1076" i="8"/>
  <c r="AM1076" i="8"/>
  <c r="AL1076" i="8"/>
  <c r="AJ1076" i="8"/>
  <c r="AK1076" i="8" s="1"/>
  <c r="AX1075" i="8"/>
  <c r="AW1075" i="8"/>
  <c r="AV1075" i="8"/>
  <c r="AU1075" i="8"/>
  <c r="AT1075" i="8"/>
  <c r="AS1075" i="8"/>
  <c r="AR1075" i="8"/>
  <c r="AQ1075" i="8"/>
  <c r="AP1075" i="8"/>
  <c r="AO1075" i="8"/>
  <c r="AN1075" i="8"/>
  <c r="AM1075" i="8"/>
  <c r="AL1075" i="8"/>
  <c r="AJ1075" i="8"/>
  <c r="AK1075" i="8" s="1"/>
  <c r="AX1074" i="8"/>
  <c r="AW1074" i="8"/>
  <c r="AV1074" i="8"/>
  <c r="AU1074" i="8"/>
  <c r="AT1074" i="8"/>
  <c r="AS1074" i="8"/>
  <c r="AR1074" i="8"/>
  <c r="AQ1074" i="8"/>
  <c r="AO1074" i="8"/>
  <c r="AP1074" i="8" s="1"/>
  <c r="AN1074" i="8"/>
  <c r="AM1074" i="8"/>
  <c r="AL1074" i="8"/>
  <c r="AJ1074" i="8"/>
  <c r="AK1074" i="8" s="1"/>
  <c r="AX1073" i="8"/>
  <c r="AW1073" i="8"/>
  <c r="AV1073" i="8"/>
  <c r="AU1073" i="8"/>
  <c r="AT1073" i="8"/>
  <c r="AS1073" i="8"/>
  <c r="AR1073" i="8"/>
  <c r="AQ1073" i="8"/>
  <c r="AP1073" i="8"/>
  <c r="AO1073" i="8"/>
  <c r="AN1073" i="8"/>
  <c r="AM1073" i="8"/>
  <c r="AL1073" i="8"/>
  <c r="AJ1073" i="8"/>
  <c r="AK1073" i="8" s="1"/>
  <c r="AX1072" i="8"/>
  <c r="AW1072" i="8"/>
  <c r="AV1072" i="8"/>
  <c r="AU1072" i="8"/>
  <c r="AT1072" i="8"/>
  <c r="AS1072" i="8"/>
  <c r="AR1072" i="8"/>
  <c r="AQ1072" i="8"/>
  <c r="AP1072" i="8"/>
  <c r="AO1072" i="8"/>
  <c r="AN1072" i="8"/>
  <c r="AM1072" i="8"/>
  <c r="AL1072" i="8"/>
  <c r="AJ1072" i="8"/>
  <c r="AK1072" i="8" s="1"/>
  <c r="AX1071" i="8"/>
  <c r="AW1071" i="8"/>
  <c r="AV1071" i="8"/>
  <c r="AU1071" i="8"/>
  <c r="AT1071" i="8"/>
  <c r="AS1071" i="8"/>
  <c r="AR1071" i="8"/>
  <c r="AQ1071" i="8"/>
  <c r="AP1071" i="8"/>
  <c r="AO1071" i="8"/>
  <c r="AN1071" i="8"/>
  <c r="AM1071" i="8"/>
  <c r="AL1071" i="8"/>
  <c r="AJ1071" i="8"/>
  <c r="AK1071" i="8" s="1"/>
  <c r="AX1070" i="8"/>
  <c r="AW1070" i="8"/>
  <c r="AV1070" i="8"/>
  <c r="AU1070" i="8"/>
  <c r="AT1070" i="8"/>
  <c r="AS1070" i="8"/>
  <c r="AR1070" i="8"/>
  <c r="AQ1070" i="8"/>
  <c r="AO1070" i="8"/>
  <c r="AP1070" i="8" s="1"/>
  <c r="AN1070" i="8"/>
  <c r="AM1070" i="8"/>
  <c r="AL1070" i="8"/>
  <c r="AJ1070" i="8"/>
  <c r="AK1070" i="8" s="1"/>
  <c r="AX1069" i="8"/>
  <c r="AW1069" i="8"/>
  <c r="AV1069" i="8"/>
  <c r="AU1069" i="8"/>
  <c r="AT1069" i="8"/>
  <c r="AS1069" i="8"/>
  <c r="AR1069" i="8"/>
  <c r="AQ1069" i="8"/>
  <c r="AP1069" i="8"/>
  <c r="AO1069" i="8"/>
  <c r="AN1069" i="8"/>
  <c r="AM1069" i="8"/>
  <c r="AL1069" i="8"/>
  <c r="AJ1069" i="8"/>
  <c r="AK1069" i="8" s="1"/>
  <c r="AX1068" i="8"/>
  <c r="AW1068" i="8"/>
  <c r="AV1068" i="8"/>
  <c r="AU1068" i="8"/>
  <c r="AT1068" i="8"/>
  <c r="AS1068" i="8"/>
  <c r="AR1068" i="8"/>
  <c r="AQ1068" i="8"/>
  <c r="AO1068" i="8"/>
  <c r="AP1068" i="8" s="1"/>
  <c r="AN1068" i="8"/>
  <c r="AM1068" i="8"/>
  <c r="AL1068" i="8"/>
  <c r="AK1068" i="8"/>
  <c r="AJ1068" i="8"/>
  <c r="AX1067" i="8"/>
  <c r="AW1067" i="8"/>
  <c r="AV1067" i="8"/>
  <c r="AU1067" i="8"/>
  <c r="AT1067" i="8"/>
  <c r="AS1067" i="8"/>
  <c r="AR1067" i="8"/>
  <c r="AQ1067" i="8"/>
  <c r="AO1067" i="8"/>
  <c r="AP1067" i="8" s="1"/>
  <c r="AN1067" i="8"/>
  <c r="AM1067" i="8"/>
  <c r="AL1067" i="8"/>
  <c r="AJ1067" i="8"/>
  <c r="AK1067" i="8" s="1"/>
  <c r="AX1066" i="8"/>
  <c r="AW1066" i="8"/>
  <c r="AV1066" i="8"/>
  <c r="AU1066" i="8"/>
  <c r="AT1066" i="8"/>
  <c r="AS1066" i="8"/>
  <c r="AR1066" i="8"/>
  <c r="AQ1066" i="8"/>
  <c r="AP1066" i="8"/>
  <c r="AO1066" i="8"/>
  <c r="AN1066" i="8"/>
  <c r="AM1066" i="8"/>
  <c r="AL1066" i="8"/>
  <c r="AK1066" i="8"/>
  <c r="AJ1066" i="8"/>
  <c r="AX1065" i="8"/>
  <c r="AW1065" i="8"/>
  <c r="AV1065" i="8"/>
  <c r="AU1065" i="8"/>
  <c r="AT1065" i="8"/>
  <c r="AS1065" i="8"/>
  <c r="AR1065" i="8"/>
  <c r="AQ1065" i="8"/>
  <c r="AP1065" i="8"/>
  <c r="AO1065" i="8"/>
  <c r="AN1065" i="8"/>
  <c r="AM1065" i="8"/>
  <c r="AL1065" i="8"/>
  <c r="AJ1065" i="8"/>
  <c r="AK1065" i="8" s="1"/>
  <c r="AX1064" i="8"/>
  <c r="AW1064" i="8"/>
  <c r="AV1064" i="8"/>
  <c r="AU1064" i="8"/>
  <c r="AT1064" i="8"/>
  <c r="AS1064" i="8"/>
  <c r="AR1064" i="8"/>
  <c r="AQ1064" i="8"/>
  <c r="AO1064" i="8"/>
  <c r="AP1064" i="8" s="1"/>
  <c r="AN1064" i="8"/>
  <c r="AM1064" i="8"/>
  <c r="AL1064" i="8"/>
  <c r="AK1064" i="8"/>
  <c r="AJ1064" i="8"/>
  <c r="AX1063" i="8"/>
  <c r="AW1063" i="8"/>
  <c r="AV1063" i="8"/>
  <c r="AU1063" i="8"/>
  <c r="AT1063" i="8"/>
  <c r="AS1063" i="8"/>
  <c r="AR1063" i="8"/>
  <c r="AQ1063" i="8"/>
  <c r="AP1063" i="8"/>
  <c r="AO1063" i="8"/>
  <c r="AN1063" i="8"/>
  <c r="AM1063" i="8"/>
  <c r="AL1063" i="8"/>
  <c r="AJ1063" i="8"/>
  <c r="AK1063" i="8" s="1"/>
  <c r="AX1062" i="8"/>
  <c r="AW1062" i="8"/>
  <c r="AV1062" i="8"/>
  <c r="AU1062" i="8"/>
  <c r="AT1062" i="8"/>
  <c r="AS1062" i="8"/>
  <c r="AR1062" i="8"/>
  <c r="AQ1062" i="8"/>
  <c r="AO1062" i="8"/>
  <c r="AP1062" i="8" s="1"/>
  <c r="AN1062" i="8"/>
  <c r="AM1062" i="8"/>
  <c r="AL1062" i="8"/>
  <c r="AJ1062" i="8"/>
  <c r="AK1062" i="8" s="1"/>
  <c r="AX1061" i="8"/>
  <c r="AW1061" i="8"/>
  <c r="AV1061" i="8"/>
  <c r="AU1061" i="8"/>
  <c r="AT1061" i="8"/>
  <c r="AS1061" i="8"/>
  <c r="AR1061" i="8"/>
  <c r="AQ1061" i="8"/>
  <c r="AP1061" i="8"/>
  <c r="AO1061" i="8"/>
  <c r="AN1061" i="8"/>
  <c r="AM1061" i="8"/>
  <c r="AL1061" i="8"/>
  <c r="AJ1061" i="8"/>
  <c r="AK1061" i="8" s="1"/>
  <c r="AX1060" i="8"/>
  <c r="AW1060" i="8"/>
  <c r="AV1060" i="8"/>
  <c r="AU1060" i="8"/>
  <c r="AT1060" i="8"/>
  <c r="AS1060" i="8"/>
  <c r="AR1060" i="8"/>
  <c r="AQ1060" i="8"/>
  <c r="AO1060" i="8"/>
  <c r="AP1060" i="8" s="1"/>
  <c r="AN1060" i="8"/>
  <c r="AM1060" i="8"/>
  <c r="AL1060" i="8"/>
  <c r="AJ1060" i="8"/>
  <c r="AK1060" i="8" s="1"/>
  <c r="AX1059" i="8"/>
  <c r="AW1059" i="8"/>
  <c r="AV1059" i="8"/>
  <c r="AU1059" i="8"/>
  <c r="AT1059" i="8"/>
  <c r="AS1059" i="8"/>
  <c r="AR1059" i="8"/>
  <c r="AQ1059" i="8"/>
  <c r="AO1059" i="8"/>
  <c r="AP1059" i="8" s="1"/>
  <c r="AN1059" i="8"/>
  <c r="AM1059" i="8"/>
  <c r="AL1059" i="8"/>
  <c r="AJ1059" i="8"/>
  <c r="AK1059" i="8" s="1"/>
  <c r="AX1058" i="8"/>
  <c r="AW1058" i="8"/>
  <c r="AV1058" i="8"/>
  <c r="AU1058" i="8"/>
  <c r="AT1058" i="8"/>
  <c r="AS1058" i="8"/>
  <c r="AR1058" i="8"/>
  <c r="AQ1058" i="8"/>
  <c r="AP1058" i="8"/>
  <c r="AO1058" i="8"/>
  <c r="AN1058" i="8"/>
  <c r="AM1058" i="8"/>
  <c r="AL1058" i="8"/>
  <c r="AK1058" i="8"/>
  <c r="AJ1058" i="8"/>
  <c r="AX1057" i="8"/>
  <c r="AW1057" i="8"/>
  <c r="AV1057" i="8"/>
  <c r="AU1057" i="8"/>
  <c r="AT1057" i="8"/>
  <c r="AS1057" i="8"/>
  <c r="AR1057" i="8"/>
  <c r="AQ1057" i="8"/>
  <c r="AP1057" i="8"/>
  <c r="AO1057" i="8"/>
  <c r="AN1057" i="8"/>
  <c r="AM1057" i="8"/>
  <c r="AL1057" i="8"/>
  <c r="AJ1057" i="8"/>
  <c r="AK1057" i="8" s="1"/>
  <c r="AX1056" i="8"/>
  <c r="AW1056" i="8"/>
  <c r="AV1056" i="8"/>
  <c r="AU1056" i="8"/>
  <c r="AT1056" i="8"/>
  <c r="AS1056" i="8"/>
  <c r="AR1056" i="8"/>
  <c r="AQ1056" i="8"/>
  <c r="AO1056" i="8"/>
  <c r="AP1056" i="8" s="1"/>
  <c r="AN1056" i="8"/>
  <c r="AM1056" i="8"/>
  <c r="AL1056" i="8"/>
  <c r="AJ1056" i="8"/>
  <c r="AK1056" i="8" s="1"/>
  <c r="AX1055" i="8"/>
  <c r="AW1055" i="8"/>
  <c r="AV1055" i="8"/>
  <c r="AU1055" i="8"/>
  <c r="AT1055" i="8"/>
  <c r="AS1055" i="8"/>
  <c r="AR1055" i="8"/>
  <c r="AQ1055" i="8"/>
  <c r="AP1055" i="8"/>
  <c r="AO1055" i="8"/>
  <c r="AN1055" i="8"/>
  <c r="AM1055" i="8"/>
  <c r="AL1055" i="8"/>
  <c r="AJ1055" i="8"/>
  <c r="AK1055" i="8" s="1"/>
  <c r="AX1054" i="8"/>
  <c r="AW1054" i="8"/>
  <c r="AV1054" i="8"/>
  <c r="AU1054" i="8"/>
  <c r="AT1054" i="8"/>
  <c r="AS1054" i="8"/>
  <c r="AR1054" i="8"/>
  <c r="AQ1054" i="8"/>
  <c r="AO1054" i="8"/>
  <c r="AP1054" i="8" s="1"/>
  <c r="AN1054" i="8"/>
  <c r="AM1054" i="8"/>
  <c r="AL1054" i="8"/>
  <c r="AJ1054" i="8"/>
  <c r="AK1054" i="8" s="1"/>
  <c r="AX1053" i="8"/>
  <c r="AW1053" i="8"/>
  <c r="AV1053" i="8"/>
  <c r="AU1053" i="8"/>
  <c r="AT1053" i="8"/>
  <c r="AS1053" i="8"/>
  <c r="AR1053" i="8"/>
  <c r="AQ1053" i="8"/>
  <c r="AP1053" i="8"/>
  <c r="AO1053" i="8"/>
  <c r="AN1053" i="8"/>
  <c r="AM1053" i="8"/>
  <c r="AL1053" i="8"/>
  <c r="AJ1053" i="8"/>
  <c r="AK1053" i="8" s="1"/>
  <c r="AX1052" i="8"/>
  <c r="AW1052" i="8"/>
  <c r="AV1052" i="8"/>
  <c r="AU1052" i="8"/>
  <c r="AT1052" i="8"/>
  <c r="AS1052" i="8"/>
  <c r="AR1052" i="8"/>
  <c r="AQ1052" i="8"/>
  <c r="AO1052" i="8"/>
  <c r="AP1052" i="8" s="1"/>
  <c r="AN1052" i="8"/>
  <c r="AM1052" i="8"/>
  <c r="AL1052" i="8"/>
  <c r="AK1052" i="8"/>
  <c r="AJ1052" i="8"/>
  <c r="AX1051" i="8"/>
  <c r="AW1051" i="8"/>
  <c r="AV1051" i="8"/>
  <c r="AU1051" i="8"/>
  <c r="AT1051" i="8"/>
  <c r="AS1051" i="8"/>
  <c r="AR1051" i="8"/>
  <c r="AQ1051" i="8"/>
  <c r="AO1051" i="8"/>
  <c r="AP1051" i="8" s="1"/>
  <c r="AN1051" i="8"/>
  <c r="AM1051" i="8"/>
  <c r="AL1051" i="8"/>
  <c r="AJ1051" i="8"/>
  <c r="AK1051" i="8" s="1"/>
  <c r="AX1050" i="8"/>
  <c r="AW1050" i="8"/>
  <c r="AV1050" i="8"/>
  <c r="AU1050" i="8"/>
  <c r="AT1050" i="8"/>
  <c r="AS1050" i="8"/>
  <c r="AR1050" i="8"/>
  <c r="AQ1050" i="8"/>
  <c r="AP1050" i="8"/>
  <c r="AO1050" i="8"/>
  <c r="AN1050" i="8"/>
  <c r="AM1050" i="8"/>
  <c r="AL1050" i="8"/>
  <c r="AJ1050" i="8"/>
  <c r="AK1050" i="8" s="1"/>
  <c r="AX1049" i="8"/>
  <c r="AW1049" i="8"/>
  <c r="AV1049" i="8"/>
  <c r="AU1049" i="8"/>
  <c r="AT1049" i="8"/>
  <c r="AS1049" i="8"/>
  <c r="AR1049" i="8"/>
  <c r="AQ1049" i="8"/>
  <c r="AP1049" i="8"/>
  <c r="AO1049" i="8"/>
  <c r="AN1049" i="8"/>
  <c r="AM1049" i="8"/>
  <c r="AL1049" i="8"/>
  <c r="AJ1049" i="8"/>
  <c r="AK1049" i="8" s="1"/>
  <c r="AX1048" i="8"/>
  <c r="AW1048" i="8"/>
  <c r="AV1048" i="8"/>
  <c r="AU1048" i="8"/>
  <c r="AT1048" i="8"/>
  <c r="AS1048" i="8"/>
  <c r="AR1048" i="8"/>
  <c r="AQ1048" i="8"/>
  <c r="AO1048" i="8"/>
  <c r="AP1048" i="8" s="1"/>
  <c r="AN1048" i="8"/>
  <c r="AM1048" i="8"/>
  <c r="AL1048" i="8"/>
  <c r="AK1048" i="8"/>
  <c r="AJ1048" i="8"/>
  <c r="AX1047" i="8"/>
  <c r="AW1047" i="8"/>
  <c r="AV1047" i="8"/>
  <c r="AU1047" i="8"/>
  <c r="AT1047" i="8"/>
  <c r="AS1047" i="8"/>
  <c r="AR1047" i="8"/>
  <c r="AQ1047" i="8"/>
  <c r="AP1047" i="8"/>
  <c r="AO1047" i="8"/>
  <c r="AN1047" i="8"/>
  <c r="AM1047" i="8"/>
  <c r="AL1047" i="8"/>
  <c r="AJ1047" i="8"/>
  <c r="AK1047" i="8" s="1"/>
  <c r="AX1046" i="8"/>
  <c r="AW1046" i="8"/>
  <c r="AV1046" i="8"/>
  <c r="AU1046" i="8"/>
  <c r="AT1046" i="8"/>
  <c r="AS1046" i="8"/>
  <c r="AR1046" i="8"/>
  <c r="AQ1046" i="8"/>
  <c r="AO1046" i="8"/>
  <c r="AP1046" i="8" s="1"/>
  <c r="AN1046" i="8"/>
  <c r="AM1046" i="8"/>
  <c r="AL1046" i="8"/>
  <c r="AJ1046" i="8"/>
  <c r="AK1046" i="8" s="1"/>
  <c r="AX1045" i="8"/>
  <c r="AW1045" i="8"/>
  <c r="AV1045" i="8"/>
  <c r="AU1045" i="8"/>
  <c r="AT1045" i="8"/>
  <c r="AS1045" i="8"/>
  <c r="AR1045" i="8"/>
  <c r="AQ1045" i="8"/>
  <c r="AP1045" i="8"/>
  <c r="AO1045" i="8"/>
  <c r="AN1045" i="8"/>
  <c r="AM1045" i="8"/>
  <c r="AL1045" i="8"/>
  <c r="AJ1045" i="8"/>
  <c r="AK1045" i="8" s="1"/>
  <c r="AX1044" i="8"/>
  <c r="AW1044" i="8"/>
  <c r="AV1044" i="8"/>
  <c r="AU1044" i="8"/>
  <c r="AT1044" i="8"/>
  <c r="AS1044" i="8"/>
  <c r="AR1044" i="8"/>
  <c r="AQ1044" i="8"/>
  <c r="AO1044" i="8"/>
  <c r="AP1044" i="8" s="1"/>
  <c r="AN1044" i="8"/>
  <c r="AM1044" i="8"/>
  <c r="AL1044" i="8"/>
  <c r="AJ1044" i="8"/>
  <c r="AK1044" i="8" s="1"/>
  <c r="AX1043" i="8"/>
  <c r="AW1043" i="8"/>
  <c r="AV1043" i="8"/>
  <c r="AU1043" i="8"/>
  <c r="AT1043" i="8"/>
  <c r="AS1043" i="8"/>
  <c r="AR1043" i="8"/>
  <c r="AQ1043" i="8"/>
  <c r="AO1043" i="8"/>
  <c r="AP1043" i="8" s="1"/>
  <c r="AN1043" i="8"/>
  <c r="AM1043" i="8"/>
  <c r="AL1043" i="8"/>
  <c r="AJ1043" i="8"/>
  <c r="AK1043" i="8" s="1"/>
  <c r="AX1042" i="8"/>
  <c r="AW1042" i="8"/>
  <c r="AV1042" i="8"/>
  <c r="AU1042" i="8"/>
  <c r="AT1042" i="8"/>
  <c r="AS1042" i="8"/>
  <c r="AR1042" i="8"/>
  <c r="AQ1042" i="8"/>
  <c r="AP1042" i="8"/>
  <c r="AO1042" i="8"/>
  <c r="AN1042" i="8"/>
  <c r="AM1042" i="8"/>
  <c r="AL1042" i="8"/>
  <c r="AK1042" i="8"/>
  <c r="AJ1042" i="8"/>
  <c r="AX1041" i="8"/>
  <c r="AW1041" i="8"/>
  <c r="AV1041" i="8"/>
  <c r="AU1041" i="8"/>
  <c r="AT1041" i="8"/>
  <c r="AS1041" i="8"/>
  <c r="AR1041" i="8"/>
  <c r="AQ1041" i="8"/>
  <c r="AP1041" i="8"/>
  <c r="AO1041" i="8"/>
  <c r="AN1041" i="8"/>
  <c r="AM1041" i="8"/>
  <c r="AL1041" i="8"/>
  <c r="AJ1041" i="8"/>
  <c r="AK1041" i="8" s="1"/>
  <c r="AX1040" i="8"/>
  <c r="AW1040" i="8"/>
  <c r="AV1040" i="8"/>
  <c r="AU1040" i="8"/>
  <c r="AT1040" i="8"/>
  <c r="AS1040" i="8"/>
  <c r="AR1040" i="8"/>
  <c r="AQ1040" i="8"/>
  <c r="AO1040" i="8"/>
  <c r="AP1040" i="8" s="1"/>
  <c r="AN1040" i="8"/>
  <c r="AM1040" i="8"/>
  <c r="AL1040" i="8"/>
  <c r="AJ1040" i="8"/>
  <c r="AK1040" i="8" s="1"/>
  <c r="AX1039" i="8"/>
  <c r="AW1039" i="8"/>
  <c r="AV1039" i="8"/>
  <c r="AU1039" i="8"/>
  <c r="AT1039" i="8"/>
  <c r="AS1039" i="8"/>
  <c r="AR1039" i="8"/>
  <c r="AQ1039" i="8"/>
  <c r="AP1039" i="8"/>
  <c r="AO1039" i="8"/>
  <c r="AN1039" i="8"/>
  <c r="AM1039" i="8"/>
  <c r="AL1039" i="8"/>
  <c r="AJ1039" i="8"/>
  <c r="AK1039" i="8" s="1"/>
  <c r="AX1038" i="8"/>
  <c r="AW1038" i="8"/>
  <c r="AV1038" i="8"/>
  <c r="AU1038" i="8"/>
  <c r="AT1038" i="8"/>
  <c r="AS1038" i="8"/>
  <c r="AR1038" i="8"/>
  <c r="AQ1038" i="8"/>
  <c r="AO1038" i="8"/>
  <c r="AP1038" i="8" s="1"/>
  <c r="AN1038" i="8"/>
  <c r="AM1038" i="8"/>
  <c r="AL1038" i="8"/>
  <c r="AJ1038" i="8"/>
  <c r="AK1038" i="8" s="1"/>
  <c r="AX1037" i="8"/>
  <c r="AW1037" i="8"/>
  <c r="AV1037" i="8"/>
  <c r="AU1037" i="8"/>
  <c r="AT1037" i="8"/>
  <c r="AS1037" i="8"/>
  <c r="AR1037" i="8"/>
  <c r="AQ1037" i="8"/>
  <c r="AP1037" i="8"/>
  <c r="AO1037" i="8"/>
  <c r="AN1037" i="8"/>
  <c r="AM1037" i="8"/>
  <c r="AL1037" i="8"/>
  <c r="AJ1037" i="8"/>
  <c r="AK1037" i="8" s="1"/>
  <c r="AX1036" i="8"/>
  <c r="AW1036" i="8"/>
  <c r="AV1036" i="8"/>
  <c r="AU1036" i="8"/>
  <c r="AT1036" i="8"/>
  <c r="AS1036" i="8"/>
  <c r="AR1036" i="8"/>
  <c r="AQ1036" i="8"/>
  <c r="AO1036" i="8"/>
  <c r="AP1036" i="8" s="1"/>
  <c r="AN1036" i="8"/>
  <c r="AM1036" i="8"/>
  <c r="AL1036" i="8"/>
  <c r="AK1036" i="8"/>
  <c r="AJ1036" i="8"/>
  <c r="AX1035" i="8"/>
  <c r="AW1035" i="8"/>
  <c r="AV1035" i="8"/>
  <c r="AU1035" i="8"/>
  <c r="AT1035" i="8"/>
  <c r="AS1035" i="8"/>
  <c r="AR1035" i="8"/>
  <c r="AQ1035" i="8"/>
  <c r="AO1035" i="8"/>
  <c r="AP1035" i="8" s="1"/>
  <c r="AN1035" i="8"/>
  <c r="AM1035" i="8"/>
  <c r="AL1035" i="8"/>
  <c r="AJ1035" i="8"/>
  <c r="AK1035" i="8" s="1"/>
  <c r="AX1034" i="8"/>
  <c r="AW1034" i="8"/>
  <c r="AV1034" i="8"/>
  <c r="AU1034" i="8"/>
  <c r="AT1034" i="8"/>
  <c r="AS1034" i="8"/>
  <c r="AR1034" i="8"/>
  <c r="AQ1034" i="8"/>
  <c r="AP1034" i="8"/>
  <c r="AO1034" i="8"/>
  <c r="AN1034" i="8"/>
  <c r="AM1034" i="8"/>
  <c r="AL1034" i="8"/>
  <c r="AK1034" i="8"/>
  <c r="AJ1034" i="8"/>
  <c r="AX1033" i="8"/>
  <c r="AW1033" i="8"/>
  <c r="AV1033" i="8"/>
  <c r="AU1033" i="8"/>
  <c r="AT1033" i="8"/>
  <c r="AS1033" i="8"/>
  <c r="AR1033" i="8"/>
  <c r="AQ1033" i="8"/>
  <c r="AP1033" i="8"/>
  <c r="AO1033" i="8"/>
  <c r="AN1033" i="8"/>
  <c r="AM1033" i="8"/>
  <c r="AL1033" i="8"/>
  <c r="AJ1033" i="8"/>
  <c r="AK1033" i="8" s="1"/>
  <c r="AX1032" i="8"/>
  <c r="AW1032" i="8"/>
  <c r="AV1032" i="8"/>
  <c r="AU1032" i="8"/>
  <c r="AT1032" i="8"/>
  <c r="AS1032" i="8"/>
  <c r="AR1032" i="8"/>
  <c r="AQ1032" i="8"/>
  <c r="AO1032" i="8"/>
  <c r="AP1032" i="8" s="1"/>
  <c r="AN1032" i="8"/>
  <c r="AM1032" i="8"/>
  <c r="AL1032" i="8"/>
  <c r="AK1032" i="8"/>
  <c r="AJ1032" i="8"/>
  <c r="AX1031" i="8"/>
  <c r="AW1031" i="8"/>
  <c r="AV1031" i="8"/>
  <c r="AU1031" i="8"/>
  <c r="AT1031" i="8"/>
  <c r="AS1031" i="8"/>
  <c r="AR1031" i="8"/>
  <c r="AQ1031" i="8"/>
  <c r="AP1031" i="8"/>
  <c r="AO1031" i="8"/>
  <c r="AN1031" i="8"/>
  <c r="AM1031" i="8"/>
  <c r="AL1031" i="8"/>
  <c r="AJ1031" i="8"/>
  <c r="AK1031" i="8" s="1"/>
  <c r="AX1030" i="8"/>
  <c r="AW1030" i="8"/>
  <c r="AV1030" i="8"/>
  <c r="AU1030" i="8"/>
  <c r="AT1030" i="8"/>
  <c r="AS1030" i="8"/>
  <c r="AR1030" i="8"/>
  <c r="AQ1030" i="8"/>
  <c r="AO1030" i="8"/>
  <c r="AP1030" i="8" s="1"/>
  <c r="AN1030" i="8"/>
  <c r="AM1030" i="8"/>
  <c r="AL1030" i="8"/>
  <c r="AJ1030" i="8"/>
  <c r="AK1030" i="8" s="1"/>
  <c r="AX1029" i="8"/>
  <c r="AW1029" i="8"/>
  <c r="AV1029" i="8"/>
  <c r="AU1029" i="8"/>
  <c r="AT1029" i="8"/>
  <c r="AS1029" i="8"/>
  <c r="AR1029" i="8"/>
  <c r="AQ1029" i="8"/>
  <c r="AP1029" i="8"/>
  <c r="AO1029" i="8"/>
  <c r="AN1029" i="8"/>
  <c r="AM1029" i="8"/>
  <c r="AL1029" i="8"/>
  <c r="AJ1029" i="8"/>
  <c r="AK1029" i="8" s="1"/>
  <c r="AX1028" i="8"/>
  <c r="AW1028" i="8"/>
  <c r="AV1028" i="8"/>
  <c r="AU1028" i="8"/>
  <c r="AT1028" i="8"/>
  <c r="AS1028" i="8"/>
  <c r="AR1028" i="8"/>
  <c r="AQ1028" i="8"/>
  <c r="AO1028" i="8"/>
  <c r="AP1028" i="8" s="1"/>
  <c r="AN1028" i="8"/>
  <c r="AM1028" i="8"/>
  <c r="AL1028" i="8"/>
  <c r="AK1028" i="8"/>
  <c r="AJ1028" i="8"/>
  <c r="AX1027" i="8"/>
  <c r="AW1027" i="8"/>
  <c r="AV1027" i="8"/>
  <c r="AU1027" i="8"/>
  <c r="AT1027" i="8"/>
  <c r="AS1027" i="8"/>
  <c r="AR1027" i="8"/>
  <c r="AQ1027" i="8"/>
  <c r="AO1027" i="8"/>
  <c r="AP1027" i="8" s="1"/>
  <c r="AN1027" i="8"/>
  <c r="AM1027" i="8"/>
  <c r="AL1027" i="8"/>
  <c r="AJ1027" i="8"/>
  <c r="AK1027" i="8" s="1"/>
  <c r="AX1026" i="8"/>
  <c r="AW1026" i="8"/>
  <c r="AV1026" i="8"/>
  <c r="AU1026" i="8"/>
  <c r="AT1026" i="8"/>
  <c r="AS1026" i="8"/>
  <c r="AR1026" i="8"/>
  <c r="AQ1026" i="8"/>
  <c r="AP1026" i="8"/>
  <c r="AO1026" i="8"/>
  <c r="AN1026" i="8"/>
  <c r="AM1026" i="8"/>
  <c r="AL1026" i="8"/>
  <c r="AJ1026" i="8"/>
  <c r="AK1026" i="8" s="1"/>
  <c r="AX1025" i="8"/>
  <c r="AW1025" i="8"/>
  <c r="AV1025" i="8"/>
  <c r="AU1025" i="8"/>
  <c r="AT1025" i="8"/>
  <c r="AS1025" i="8"/>
  <c r="AR1025" i="8"/>
  <c r="AQ1025" i="8"/>
  <c r="AP1025" i="8"/>
  <c r="AO1025" i="8"/>
  <c r="AN1025" i="8"/>
  <c r="AM1025" i="8"/>
  <c r="AL1025" i="8"/>
  <c r="AJ1025" i="8"/>
  <c r="AK1025" i="8" s="1"/>
  <c r="AX1024" i="8"/>
  <c r="AW1024" i="8"/>
  <c r="AV1024" i="8"/>
  <c r="AU1024" i="8"/>
  <c r="AT1024" i="8"/>
  <c r="AS1024" i="8"/>
  <c r="AR1024" i="8"/>
  <c r="AQ1024" i="8"/>
  <c r="AO1024" i="8"/>
  <c r="AP1024" i="8" s="1"/>
  <c r="AN1024" i="8"/>
  <c r="AM1024" i="8"/>
  <c r="AL1024" i="8"/>
  <c r="AK1024" i="8"/>
  <c r="AJ1024" i="8"/>
  <c r="AX1023" i="8"/>
  <c r="AW1023" i="8"/>
  <c r="AV1023" i="8"/>
  <c r="AU1023" i="8"/>
  <c r="AT1023" i="8"/>
  <c r="AS1023" i="8"/>
  <c r="AR1023" i="8"/>
  <c r="AQ1023" i="8"/>
  <c r="AP1023" i="8"/>
  <c r="AO1023" i="8"/>
  <c r="AN1023" i="8"/>
  <c r="AM1023" i="8"/>
  <c r="AL1023" i="8"/>
  <c r="AJ1023" i="8"/>
  <c r="AK1023" i="8" s="1"/>
  <c r="AX1022" i="8"/>
  <c r="AW1022" i="8"/>
  <c r="AV1022" i="8"/>
  <c r="AU1022" i="8"/>
  <c r="AT1022" i="8"/>
  <c r="AS1022" i="8"/>
  <c r="AR1022" i="8"/>
  <c r="AQ1022" i="8"/>
  <c r="AO1022" i="8"/>
  <c r="AP1022" i="8" s="1"/>
  <c r="AN1022" i="8"/>
  <c r="AM1022" i="8"/>
  <c r="AL1022" i="8"/>
  <c r="AJ1022" i="8"/>
  <c r="AK1022" i="8" s="1"/>
  <c r="AX1021" i="8"/>
  <c r="AW1021" i="8"/>
  <c r="AV1021" i="8"/>
  <c r="AU1021" i="8"/>
  <c r="AT1021" i="8"/>
  <c r="AS1021" i="8"/>
  <c r="AR1021" i="8"/>
  <c r="AQ1021" i="8"/>
  <c r="AP1021" i="8"/>
  <c r="AO1021" i="8"/>
  <c r="AN1021" i="8"/>
  <c r="AM1021" i="8"/>
  <c r="AL1021" i="8"/>
  <c r="AJ1021" i="8"/>
  <c r="AK1021" i="8" s="1"/>
  <c r="AX1020" i="8"/>
  <c r="AW1020" i="8"/>
  <c r="AV1020" i="8"/>
  <c r="AU1020" i="8"/>
  <c r="AT1020" i="8"/>
  <c r="AS1020" i="8"/>
  <c r="AR1020" i="8"/>
  <c r="AQ1020" i="8"/>
  <c r="AO1020" i="8"/>
  <c r="AP1020" i="8" s="1"/>
  <c r="AN1020" i="8"/>
  <c r="AM1020" i="8"/>
  <c r="AL1020" i="8"/>
  <c r="AJ1020" i="8"/>
  <c r="AK1020" i="8" s="1"/>
  <c r="AX1019" i="8"/>
  <c r="AW1019" i="8"/>
  <c r="AV1019" i="8"/>
  <c r="AU1019" i="8"/>
  <c r="AT1019" i="8"/>
  <c r="AS1019" i="8"/>
  <c r="AR1019" i="8"/>
  <c r="AQ1019" i="8"/>
  <c r="AO1019" i="8"/>
  <c r="AP1019" i="8" s="1"/>
  <c r="AN1019" i="8"/>
  <c r="AM1019" i="8"/>
  <c r="AL1019" i="8"/>
  <c r="AJ1019" i="8"/>
  <c r="AK1019" i="8" s="1"/>
  <c r="AX1018" i="8"/>
  <c r="AW1018" i="8"/>
  <c r="AV1018" i="8"/>
  <c r="AU1018" i="8"/>
  <c r="AT1018" i="8"/>
  <c r="AS1018" i="8"/>
  <c r="AR1018" i="8"/>
  <c r="AQ1018" i="8"/>
  <c r="AP1018" i="8"/>
  <c r="AO1018" i="8"/>
  <c r="AN1018" i="8"/>
  <c r="AM1018" i="8"/>
  <c r="AL1018" i="8"/>
  <c r="AK1018" i="8"/>
  <c r="AJ1018" i="8"/>
  <c r="AX1017" i="8"/>
  <c r="AW1017" i="8"/>
  <c r="AV1017" i="8"/>
  <c r="AU1017" i="8"/>
  <c r="AT1017" i="8"/>
  <c r="AS1017" i="8"/>
  <c r="AR1017" i="8"/>
  <c r="AQ1017" i="8"/>
  <c r="AP1017" i="8"/>
  <c r="AO1017" i="8"/>
  <c r="AN1017" i="8"/>
  <c r="AM1017" i="8"/>
  <c r="AL1017" i="8"/>
  <c r="AJ1017" i="8"/>
  <c r="AK1017" i="8" s="1"/>
  <c r="AX1016" i="8"/>
  <c r="AW1016" i="8"/>
  <c r="AV1016" i="8"/>
  <c r="AU1016" i="8"/>
  <c r="AT1016" i="8"/>
  <c r="AS1016" i="8"/>
  <c r="AR1016" i="8"/>
  <c r="AQ1016" i="8"/>
  <c r="AO1016" i="8"/>
  <c r="AP1016" i="8" s="1"/>
  <c r="AN1016" i="8"/>
  <c r="AM1016" i="8"/>
  <c r="AL1016" i="8"/>
  <c r="AJ1016" i="8"/>
  <c r="AK1016" i="8" s="1"/>
  <c r="AX1015" i="8"/>
  <c r="AW1015" i="8"/>
  <c r="AV1015" i="8"/>
  <c r="AU1015" i="8"/>
  <c r="AT1015" i="8"/>
  <c r="AS1015" i="8"/>
  <c r="AR1015" i="8"/>
  <c r="AQ1015" i="8"/>
  <c r="AP1015" i="8"/>
  <c r="AO1015" i="8"/>
  <c r="AN1015" i="8"/>
  <c r="AM1015" i="8"/>
  <c r="AL1015" i="8"/>
  <c r="AJ1015" i="8"/>
  <c r="AK1015" i="8" s="1"/>
  <c r="AX1014" i="8"/>
  <c r="AW1014" i="8"/>
  <c r="AV1014" i="8"/>
  <c r="AU1014" i="8"/>
  <c r="AT1014" i="8"/>
  <c r="AS1014" i="8"/>
  <c r="AR1014" i="8"/>
  <c r="AQ1014" i="8"/>
  <c r="AO1014" i="8"/>
  <c r="AP1014" i="8" s="1"/>
  <c r="AN1014" i="8"/>
  <c r="AM1014" i="8"/>
  <c r="AL1014" i="8"/>
  <c r="AJ1014" i="8"/>
  <c r="AK1014" i="8" s="1"/>
  <c r="AX1013" i="8"/>
  <c r="AW1013" i="8"/>
  <c r="AV1013" i="8"/>
  <c r="AU1013" i="8"/>
  <c r="AT1013" i="8"/>
  <c r="AS1013" i="8"/>
  <c r="AR1013" i="8"/>
  <c r="AQ1013" i="8"/>
  <c r="AP1013" i="8"/>
  <c r="AO1013" i="8"/>
  <c r="AN1013" i="8"/>
  <c r="AM1013" i="8"/>
  <c r="AL1013" i="8"/>
  <c r="AJ1013" i="8"/>
  <c r="AK1013" i="8" s="1"/>
  <c r="AX1012" i="8"/>
  <c r="AW1012" i="8"/>
  <c r="AV1012" i="8"/>
  <c r="AU1012" i="8"/>
  <c r="AT1012" i="8"/>
  <c r="AS1012" i="8"/>
  <c r="AR1012" i="8"/>
  <c r="AQ1012" i="8"/>
  <c r="AO1012" i="8"/>
  <c r="AP1012" i="8" s="1"/>
  <c r="AN1012" i="8"/>
  <c r="AM1012" i="8"/>
  <c r="AL1012" i="8"/>
  <c r="AK1012" i="8"/>
  <c r="AJ1012" i="8"/>
  <c r="AX1011" i="8"/>
  <c r="AW1011" i="8"/>
  <c r="AV1011" i="8"/>
  <c r="AU1011" i="8"/>
  <c r="AT1011" i="8"/>
  <c r="AS1011" i="8"/>
  <c r="AR1011" i="8"/>
  <c r="AQ1011" i="8"/>
  <c r="AO1011" i="8"/>
  <c r="AP1011" i="8" s="1"/>
  <c r="AN1011" i="8"/>
  <c r="AM1011" i="8"/>
  <c r="AL1011" i="8"/>
  <c r="AJ1011" i="8"/>
  <c r="AK1011" i="8" s="1"/>
  <c r="AX1010" i="8"/>
  <c r="AW1010" i="8"/>
  <c r="AV1010" i="8"/>
  <c r="AU1010" i="8"/>
  <c r="AT1010" i="8"/>
  <c r="AS1010" i="8"/>
  <c r="AR1010" i="8"/>
  <c r="AQ1010" i="8"/>
  <c r="AP1010" i="8"/>
  <c r="AO1010" i="8"/>
  <c r="AN1010" i="8"/>
  <c r="AM1010" i="8"/>
  <c r="AL1010" i="8"/>
  <c r="AJ1010" i="8"/>
  <c r="AK1010" i="8" s="1"/>
  <c r="AX1009" i="8"/>
  <c r="AW1009" i="8"/>
  <c r="AV1009" i="8"/>
  <c r="AU1009" i="8"/>
  <c r="AT1009" i="8"/>
  <c r="AS1009" i="8"/>
  <c r="AR1009" i="8"/>
  <c r="AQ1009" i="8"/>
  <c r="AP1009" i="8"/>
  <c r="AO1009" i="8"/>
  <c r="AN1009" i="8"/>
  <c r="AM1009" i="8"/>
  <c r="AL1009" i="8"/>
  <c r="AJ1009" i="8"/>
  <c r="AK1009" i="8" s="1"/>
  <c r="AX1008" i="8"/>
  <c r="AW1008" i="8"/>
  <c r="AV1008" i="8"/>
  <c r="AU1008" i="8"/>
  <c r="AT1008" i="8"/>
  <c r="AS1008" i="8"/>
  <c r="AR1008" i="8"/>
  <c r="AQ1008" i="8"/>
  <c r="AO1008" i="8"/>
  <c r="AP1008" i="8" s="1"/>
  <c r="AN1008" i="8"/>
  <c r="AM1008" i="8"/>
  <c r="AL1008" i="8"/>
  <c r="AK1008" i="8"/>
  <c r="AJ1008" i="8"/>
  <c r="AX1007" i="8"/>
  <c r="AW1007" i="8"/>
  <c r="AV1007" i="8"/>
  <c r="AU1007" i="8"/>
  <c r="AT1007" i="8"/>
  <c r="AS1007" i="8"/>
  <c r="AR1007" i="8"/>
  <c r="AQ1007" i="8"/>
  <c r="AP1007" i="8"/>
  <c r="AO1007" i="8"/>
  <c r="AN1007" i="8"/>
  <c r="AM1007" i="8"/>
  <c r="AL1007" i="8"/>
  <c r="AJ1007" i="8"/>
  <c r="AK1007" i="8" s="1"/>
  <c r="AX1006" i="8"/>
  <c r="AW1006" i="8"/>
  <c r="AV1006" i="8"/>
  <c r="AU1006" i="8"/>
  <c r="AT1006" i="8"/>
  <c r="AS1006" i="8"/>
  <c r="AR1006" i="8"/>
  <c r="AQ1006" i="8"/>
  <c r="AO1006" i="8"/>
  <c r="AP1006" i="8" s="1"/>
  <c r="AN1006" i="8"/>
  <c r="AM1006" i="8"/>
  <c r="AL1006" i="8"/>
  <c r="AJ1006" i="8"/>
  <c r="AK1006" i="8" s="1"/>
  <c r="AX1005" i="8"/>
  <c r="AW1005" i="8"/>
  <c r="AV1005" i="8"/>
  <c r="AU1005" i="8"/>
  <c r="AT1005" i="8"/>
  <c r="AS1005" i="8"/>
  <c r="AR1005" i="8"/>
  <c r="AQ1005" i="8"/>
  <c r="AP1005" i="8"/>
  <c r="AO1005" i="8"/>
  <c r="AN1005" i="8"/>
  <c r="AM1005" i="8"/>
  <c r="AL1005" i="8"/>
  <c r="AJ1005" i="8"/>
  <c r="AK1005" i="8" s="1"/>
  <c r="AX1004" i="8"/>
  <c r="AW1004" i="8"/>
  <c r="AV1004" i="8"/>
  <c r="AU1004" i="8"/>
  <c r="AT1004" i="8"/>
  <c r="AS1004" i="8"/>
  <c r="AR1004" i="8"/>
  <c r="AQ1004" i="8"/>
  <c r="AO1004" i="8"/>
  <c r="AP1004" i="8" s="1"/>
  <c r="AN1004" i="8"/>
  <c r="AM1004" i="8"/>
  <c r="AL1004" i="8"/>
  <c r="AK1004" i="8"/>
  <c r="AJ1004" i="8"/>
  <c r="AX1003" i="8"/>
  <c r="AW1003" i="8"/>
  <c r="AV1003" i="8"/>
  <c r="AU1003" i="8"/>
  <c r="AT1003" i="8"/>
  <c r="AS1003" i="8"/>
  <c r="AR1003" i="8"/>
  <c r="AQ1003" i="8"/>
  <c r="AO1003" i="8"/>
  <c r="AP1003" i="8" s="1"/>
  <c r="AN1003" i="8"/>
  <c r="AM1003" i="8"/>
  <c r="AL1003" i="8"/>
  <c r="AJ1003" i="8"/>
  <c r="AK1003" i="8" s="1"/>
  <c r="AX1002" i="8"/>
  <c r="AW1002" i="8"/>
  <c r="AV1002" i="8"/>
  <c r="AU1002" i="8"/>
  <c r="AT1002" i="8"/>
  <c r="AS1002" i="8"/>
  <c r="AR1002" i="8"/>
  <c r="AQ1002" i="8"/>
  <c r="AP1002" i="8"/>
  <c r="AO1002" i="8"/>
  <c r="AN1002" i="8"/>
  <c r="AM1002" i="8"/>
  <c r="AL1002" i="8"/>
  <c r="AJ1002" i="8"/>
  <c r="AK1002" i="8" s="1"/>
  <c r="AX1001" i="8"/>
  <c r="AW1001" i="8"/>
  <c r="AV1001" i="8"/>
  <c r="AU1001" i="8"/>
  <c r="AT1001" i="8"/>
  <c r="AS1001" i="8"/>
  <c r="AR1001" i="8"/>
  <c r="AQ1001" i="8"/>
  <c r="AP1001" i="8"/>
  <c r="AO1001" i="8"/>
  <c r="AN1001" i="8"/>
  <c r="AM1001" i="8"/>
  <c r="AL1001" i="8"/>
  <c r="AJ1001" i="8"/>
  <c r="AK1001" i="8" s="1"/>
  <c r="AX1000" i="8"/>
  <c r="AW1000" i="8"/>
  <c r="AV1000" i="8"/>
  <c r="AU1000" i="8"/>
  <c r="AT1000" i="8"/>
  <c r="AS1000" i="8"/>
  <c r="AR1000" i="8"/>
  <c r="AQ1000" i="8"/>
  <c r="AO1000" i="8"/>
  <c r="AP1000" i="8" s="1"/>
  <c r="AN1000" i="8"/>
  <c r="AM1000" i="8"/>
  <c r="AL1000" i="8"/>
  <c r="AK1000" i="8"/>
  <c r="AJ1000" i="8"/>
  <c r="AX999" i="8"/>
  <c r="AW999" i="8"/>
  <c r="AV999" i="8"/>
  <c r="AU999" i="8"/>
  <c r="AT999" i="8"/>
  <c r="AS999" i="8"/>
  <c r="AR999" i="8"/>
  <c r="AQ999" i="8"/>
  <c r="AP999" i="8"/>
  <c r="AO999" i="8"/>
  <c r="AN999" i="8"/>
  <c r="AM999" i="8"/>
  <c r="AL999" i="8"/>
  <c r="AJ999" i="8"/>
  <c r="AK999" i="8" s="1"/>
  <c r="AX998" i="8"/>
  <c r="AW998" i="8"/>
  <c r="AV998" i="8"/>
  <c r="AU998" i="8"/>
  <c r="AT998" i="8"/>
  <c r="AS998" i="8"/>
  <c r="AR998" i="8"/>
  <c r="AQ998" i="8"/>
  <c r="AO998" i="8"/>
  <c r="AP998" i="8" s="1"/>
  <c r="AN998" i="8"/>
  <c r="AM998" i="8"/>
  <c r="AL998" i="8"/>
  <c r="AJ998" i="8"/>
  <c r="AK998" i="8" s="1"/>
  <c r="AX997" i="8"/>
  <c r="AW997" i="8"/>
  <c r="AV997" i="8"/>
  <c r="AU997" i="8"/>
  <c r="AT997" i="8"/>
  <c r="AS997" i="8"/>
  <c r="AR997" i="8"/>
  <c r="AQ997" i="8"/>
  <c r="AP997" i="8"/>
  <c r="AO997" i="8"/>
  <c r="AN997" i="8"/>
  <c r="AM997" i="8"/>
  <c r="AL997" i="8"/>
  <c r="AJ997" i="8"/>
  <c r="AK997" i="8" s="1"/>
  <c r="AX996" i="8"/>
  <c r="AW996" i="8"/>
  <c r="AV996" i="8"/>
  <c r="AU996" i="8"/>
  <c r="AT996" i="8"/>
  <c r="AS996" i="8"/>
  <c r="AR996" i="8"/>
  <c r="AQ996" i="8"/>
  <c r="AO996" i="8"/>
  <c r="AP996" i="8" s="1"/>
  <c r="AN996" i="8"/>
  <c r="AM996" i="8"/>
  <c r="AL996" i="8"/>
  <c r="AJ996" i="8"/>
  <c r="AK996" i="8" s="1"/>
  <c r="AX995" i="8"/>
  <c r="AW995" i="8"/>
  <c r="AV995" i="8"/>
  <c r="AU995" i="8"/>
  <c r="AT995" i="8"/>
  <c r="AS995" i="8"/>
  <c r="AR995" i="8"/>
  <c r="AQ995" i="8"/>
  <c r="AO995" i="8"/>
  <c r="AP995" i="8" s="1"/>
  <c r="AN995" i="8"/>
  <c r="AM995" i="8"/>
  <c r="AL995" i="8"/>
  <c r="AJ995" i="8"/>
  <c r="AK995" i="8" s="1"/>
  <c r="AX994" i="8"/>
  <c r="AW994" i="8"/>
  <c r="AV994" i="8"/>
  <c r="AU994" i="8"/>
  <c r="AT994" i="8"/>
  <c r="AS994" i="8"/>
  <c r="AR994" i="8"/>
  <c r="AQ994" i="8"/>
  <c r="AP994" i="8"/>
  <c r="AO994" i="8"/>
  <c r="AN994" i="8"/>
  <c r="AM994" i="8"/>
  <c r="AL994" i="8"/>
  <c r="AK994" i="8"/>
  <c r="AJ994" i="8"/>
  <c r="AX993" i="8"/>
  <c r="AW993" i="8"/>
  <c r="AV993" i="8"/>
  <c r="AU993" i="8"/>
  <c r="AT993" i="8"/>
  <c r="AS993" i="8"/>
  <c r="AR993" i="8"/>
  <c r="AQ993" i="8"/>
  <c r="AP993" i="8"/>
  <c r="AO993" i="8"/>
  <c r="AN993" i="8"/>
  <c r="AM993" i="8"/>
  <c r="AL993" i="8"/>
  <c r="AJ993" i="8"/>
  <c r="AK993" i="8" s="1"/>
  <c r="AX992" i="8"/>
  <c r="AW992" i="8"/>
  <c r="AV992" i="8"/>
  <c r="AU992" i="8"/>
  <c r="AT992" i="8"/>
  <c r="AS992" i="8"/>
  <c r="AR992" i="8"/>
  <c r="AQ992" i="8"/>
  <c r="AO992" i="8"/>
  <c r="AP992" i="8" s="1"/>
  <c r="AN992" i="8"/>
  <c r="AM992" i="8"/>
  <c r="AL992" i="8"/>
  <c r="AJ992" i="8"/>
  <c r="AK992" i="8" s="1"/>
  <c r="AX991" i="8"/>
  <c r="AW991" i="8"/>
  <c r="AV991" i="8"/>
  <c r="AU991" i="8"/>
  <c r="AT991" i="8"/>
  <c r="AS991" i="8"/>
  <c r="AR991" i="8"/>
  <c r="AQ991" i="8"/>
  <c r="AP991" i="8"/>
  <c r="AO991" i="8"/>
  <c r="AN991" i="8"/>
  <c r="AM991" i="8"/>
  <c r="AL991" i="8"/>
  <c r="AJ991" i="8"/>
  <c r="AK991" i="8" s="1"/>
  <c r="AX990" i="8"/>
  <c r="AW990" i="8"/>
  <c r="AV990" i="8"/>
  <c r="AU990" i="8"/>
  <c r="AT990" i="8"/>
  <c r="AS990" i="8"/>
  <c r="AR990" i="8"/>
  <c r="AQ990" i="8"/>
  <c r="AO990" i="8"/>
  <c r="AP990" i="8" s="1"/>
  <c r="AN990" i="8"/>
  <c r="AM990" i="8"/>
  <c r="AL990" i="8"/>
  <c r="AJ990" i="8"/>
  <c r="AK990" i="8" s="1"/>
  <c r="AX989" i="8"/>
  <c r="AW989" i="8"/>
  <c r="AV989" i="8"/>
  <c r="AU989" i="8"/>
  <c r="AT989" i="8"/>
  <c r="AS989" i="8"/>
  <c r="AR989" i="8"/>
  <c r="AQ989" i="8"/>
  <c r="AP989" i="8"/>
  <c r="AO989" i="8"/>
  <c r="AN989" i="8"/>
  <c r="AM989" i="8"/>
  <c r="AL989" i="8"/>
  <c r="AJ989" i="8"/>
  <c r="AK989" i="8" s="1"/>
  <c r="AX988" i="8"/>
  <c r="AW988" i="8"/>
  <c r="AV988" i="8"/>
  <c r="AU988" i="8"/>
  <c r="AT988" i="8"/>
  <c r="AS988" i="8"/>
  <c r="AR988" i="8"/>
  <c r="AQ988" i="8"/>
  <c r="AO988" i="8"/>
  <c r="AP988" i="8" s="1"/>
  <c r="AN988" i="8"/>
  <c r="AM988" i="8"/>
  <c r="AL988" i="8"/>
  <c r="AK988" i="8"/>
  <c r="AJ988" i="8"/>
  <c r="AX987" i="8"/>
  <c r="AW987" i="8"/>
  <c r="AV987" i="8"/>
  <c r="AU987" i="8"/>
  <c r="AT987" i="8"/>
  <c r="AS987" i="8"/>
  <c r="AR987" i="8"/>
  <c r="AQ987" i="8"/>
  <c r="AO987" i="8"/>
  <c r="AP987" i="8" s="1"/>
  <c r="AN987" i="8"/>
  <c r="AM987" i="8"/>
  <c r="AL987" i="8"/>
  <c r="AJ987" i="8"/>
  <c r="AK987" i="8" s="1"/>
  <c r="AX986" i="8"/>
  <c r="AW986" i="8"/>
  <c r="AV986" i="8"/>
  <c r="AU986" i="8"/>
  <c r="AT986" i="8"/>
  <c r="AS986" i="8"/>
  <c r="AR986" i="8"/>
  <c r="AQ986" i="8"/>
  <c r="AP986" i="8"/>
  <c r="AO986" i="8"/>
  <c r="AN986" i="8"/>
  <c r="AM986" i="8"/>
  <c r="AL986" i="8"/>
  <c r="AJ986" i="8"/>
  <c r="AK986" i="8" s="1"/>
  <c r="AX985" i="8"/>
  <c r="AW985" i="8"/>
  <c r="AV985" i="8"/>
  <c r="AU985" i="8"/>
  <c r="AT985" i="8"/>
  <c r="AS985" i="8"/>
  <c r="AR985" i="8"/>
  <c r="AQ985" i="8"/>
  <c r="AP985" i="8"/>
  <c r="AO985" i="8"/>
  <c r="AN985" i="8"/>
  <c r="AM985" i="8"/>
  <c r="AL985" i="8"/>
  <c r="AJ985" i="8"/>
  <c r="AK985" i="8" s="1"/>
  <c r="AX984" i="8"/>
  <c r="AW984" i="8"/>
  <c r="AV984" i="8"/>
  <c r="AU984" i="8"/>
  <c r="AT984" i="8"/>
  <c r="AS984" i="8"/>
  <c r="AR984" i="8"/>
  <c r="AQ984" i="8"/>
  <c r="AO984" i="8"/>
  <c r="AP984" i="8" s="1"/>
  <c r="AN984" i="8"/>
  <c r="AM984" i="8"/>
  <c r="AL984" i="8"/>
  <c r="AK984" i="8"/>
  <c r="AJ984" i="8"/>
  <c r="AX983" i="8"/>
  <c r="AW983" i="8"/>
  <c r="AV983" i="8"/>
  <c r="AU983" i="8"/>
  <c r="AT983" i="8"/>
  <c r="AS983" i="8"/>
  <c r="AR983" i="8"/>
  <c r="AQ983" i="8"/>
  <c r="AP983" i="8"/>
  <c r="AO983" i="8"/>
  <c r="AN983" i="8"/>
  <c r="AM983" i="8"/>
  <c r="AL983" i="8"/>
  <c r="AJ983" i="8"/>
  <c r="AK983" i="8" s="1"/>
  <c r="AX982" i="8"/>
  <c r="AW982" i="8"/>
  <c r="AV982" i="8"/>
  <c r="AU982" i="8"/>
  <c r="AT982" i="8"/>
  <c r="AS982" i="8"/>
  <c r="AR982" i="8"/>
  <c r="AQ982" i="8"/>
  <c r="AO982" i="8"/>
  <c r="AP982" i="8" s="1"/>
  <c r="AN982" i="8"/>
  <c r="AM982" i="8"/>
  <c r="AL982" i="8"/>
  <c r="AJ982" i="8"/>
  <c r="AK982" i="8" s="1"/>
  <c r="AX981" i="8"/>
  <c r="AW981" i="8"/>
  <c r="AV981" i="8"/>
  <c r="AU981" i="8"/>
  <c r="AT981" i="8"/>
  <c r="AS981" i="8"/>
  <c r="AR981" i="8"/>
  <c r="AQ981" i="8"/>
  <c r="AP981" i="8"/>
  <c r="AO981" i="8"/>
  <c r="AN981" i="8"/>
  <c r="AM981" i="8"/>
  <c r="AL981" i="8"/>
  <c r="AJ981" i="8"/>
  <c r="AK981" i="8" s="1"/>
  <c r="AX980" i="8"/>
  <c r="AW980" i="8"/>
  <c r="AV980" i="8"/>
  <c r="AU980" i="8"/>
  <c r="AT980" i="8"/>
  <c r="AS980" i="8"/>
  <c r="AR980" i="8"/>
  <c r="AQ980" i="8"/>
  <c r="AO980" i="8"/>
  <c r="AP980" i="8" s="1"/>
  <c r="AN980" i="8"/>
  <c r="AM980" i="8"/>
  <c r="AL980" i="8"/>
  <c r="AJ980" i="8"/>
  <c r="AK980" i="8" s="1"/>
  <c r="AX979" i="8"/>
  <c r="AW979" i="8"/>
  <c r="AV979" i="8"/>
  <c r="AU979" i="8"/>
  <c r="AT979" i="8"/>
  <c r="AS979" i="8"/>
  <c r="AR979" i="8"/>
  <c r="AQ979" i="8"/>
  <c r="AO979" i="8"/>
  <c r="AP979" i="8" s="1"/>
  <c r="AN979" i="8"/>
  <c r="AM979" i="8"/>
  <c r="AL979" i="8"/>
  <c r="AJ979" i="8"/>
  <c r="AK979" i="8" s="1"/>
  <c r="AX978" i="8"/>
  <c r="AW978" i="8"/>
  <c r="AV978" i="8"/>
  <c r="AU978" i="8"/>
  <c r="AT978" i="8"/>
  <c r="AS978" i="8"/>
  <c r="AR978" i="8"/>
  <c r="AQ978" i="8"/>
  <c r="AP978" i="8"/>
  <c r="AO978" i="8"/>
  <c r="AN978" i="8"/>
  <c r="AM978" i="8"/>
  <c r="AL978" i="8"/>
  <c r="AK978" i="8"/>
  <c r="AJ978" i="8"/>
  <c r="AX977" i="8"/>
  <c r="AW977" i="8"/>
  <c r="AV977" i="8"/>
  <c r="AU977" i="8"/>
  <c r="AT977" i="8"/>
  <c r="AS977" i="8"/>
  <c r="AR977" i="8"/>
  <c r="AQ977" i="8"/>
  <c r="AP977" i="8"/>
  <c r="AO977" i="8"/>
  <c r="AN977" i="8"/>
  <c r="AM977" i="8"/>
  <c r="AL977" i="8"/>
  <c r="AJ977" i="8"/>
  <c r="AK977" i="8" s="1"/>
  <c r="AX976" i="8"/>
  <c r="AW976" i="8"/>
  <c r="AV976" i="8"/>
  <c r="AU976" i="8"/>
  <c r="AT976" i="8"/>
  <c r="AS976" i="8"/>
  <c r="AR976" i="8"/>
  <c r="AQ976" i="8"/>
  <c r="AO976" i="8"/>
  <c r="AP976" i="8" s="1"/>
  <c r="AN976" i="8"/>
  <c r="AM976" i="8"/>
  <c r="AL976" i="8"/>
  <c r="AJ976" i="8"/>
  <c r="AK976" i="8" s="1"/>
  <c r="AX975" i="8"/>
  <c r="AW975" i="8"/>
  <c r="AV975" i="8"/>
  <c r="AU975" i="8"/>
  <c r="AT975" i="8"/>
  <c r="AS975" i="8"/>
  <c r="AR975" i="8"/>
  <c r="AQ975" i="8"/>
  <c r="AP975" i="8"/>
  <c r="AO975" i="8"/>
  <c r="AN975" i="8"/>
  <c r="AM975" i="8"/>
  <c r="AL975" i="8"/>
  <c r="AJ975" i="8"/>
  <c r="AK975" i="8" s="1"/>
  <c r="AX974" i="8"/>
  <c r="AW974" i="8"/>
  <c r="AV974" i="8"/>
  <c r="AU974" i="8"/>
  <c r="AT974" i="8"/>
  <c r="AS974" i="8"/>
  <c r="AR974" i="8"/>
  <c r="AQ974" i="8"/>
  <c r="AO974" i="8"/>
  <c r="AP974" i="8" s="1"/>
  <c r="AN974" i="8"/>
  <c r="AM974" i="8"/>
  <c r="AL974" i="8"/>
  <c r="AJ974" i="8"/>
  <c r="AK974" i="8" s="1"/>
  <c r="AX973" i="8"/>
  <c r="AW973" i="8"/>
  <c r="AV973" i="8"/>
  <c r="AU973" i="8"/>
  <c r="AT973" i="8"/>
  <c r="AS973" i="8"/>
  <c r="AR973" i="8"/>
  <c r="AQ973" i="8"/>
  <c r="AP973" i="8"/>
  <c r="AO973" i="8"/>
  <c r="AN973" i="8"/>
  <c r="AM973" i="8"/>
  <c r="AL973" i="8"/>
  <c r="AJ973" i="8"/>
  <c r="AK973" i="8" s="1"/>
  <c r="AX972" i="8"/>
  <c r="AW972" i="8"/>
  <c r="AV972" i="8"/>
  <c r="AU972" i="8"/>
  <c r="AT972" i="8"/>
  <c r="AS972" i="8"/>
  <c r="AR972" i="8"/>
  <c r="AQ972" i="8"/>
  <c r="AO972" i="8"/>
  <c r="AP972" i="8" s="1"/>
  <c r="AN972" i="8"/>
  <c r="AM972" i="8"/>
  <c r="AL972" i="8"/>
  <c r="AJ972" i="8"/>
  <c r="AK972" i="8" s="1"/>
  <c r="AX971" i="8"/>
  <c r="AW971" i="8"/>
  <c r="AV971" i="8"/>
  <c r="AU971" i="8"/>
  <c r="AT971" i="8"/>
  <c r="AS971" i="8"/>
  <c r="AR971" i="8"/>
  <c r="AQ971" i="8"/>
  <c r="AO971" i="8"/>
  <c r="AP971" i="8" s="1"/>
  <c r="AN971" i="8"/>
  <c r="AM971" i="8"/>
  <c r="AL971" i="8"/>
  <c r="AJ971" i="8"/>
  <c r="AK971" i="8" s="1"/>
  <c r="AX970" i="8"/>
  <c r="AW970" i="8"/>
  <c r="AV970" i="8"/>
  <c r="AU970" i="8"/>
  <c r="AT970" i="8"/>
  <c r="AS970" i="8"/>
  <c r="AR970" i="8"/>
  <c r="AQ970" i="8"/>
  <c r="AP970" i="8"/>
  <c r="AO970" i="8"/>
  <c r="AN970" i="8"/>
  <c r="AM970" i="8"/>
  <c r="AL970" i="8"/>
  <c r="AK970" i="8"/>
  <c r="AJ970" i="8"/>
  <c r="AX969" i="8"/>
  <c r="AW969" i="8"/>
  <c r="AV969" i="8"/>
  <c r="AU969" i="8"/>
  <c r="AT969" i="8"/>
  <c r="AS969" i="8"/>
  <c r="AR969" i="8"/>
  <c r="AQ969" i="8"/>
  <c r="AP969" i="8"/>
  <c r="AO969" i="8"/>
  <c r="AN969" i="8"/>
  <c r="AM969" i="8"/>
  <c r="AL969" i="8"/>
  <c r="AJ969" i="8"/>
  <c r="AK969" i="8" s="1"/>
  <c r="AX968" i="8"/>
  <c r="AW968" i="8"/>
  <c r="AV968" i="8"/>
  <c r="AU968" i="8"/>
  <c r="AT968" i="8"/>
  <c r="AS968" i="8"/>
  <c r="AR968" i="8"/>
  <c r="AQ968" i="8"/>
  <c r="AO968" i="8"/>
  <c r="AP968" i="8" s="1"/>
  <c r="AN968" i="8"/>
  <c r="AM968" i="8"/>
  <c r="AL968" i="8"/>
  <c r="AJ968" i="8"/>
  <c r="AK968" i="8" s="1"/>
  <c r="AX967" i="8"/>
  <c r="AW967" i="8"/>
  <c r="AV967" i="8"/>
  <c r="AU967" i="8"/>
  <c r="AT967" i="8"/>
  <c r="AS967" i="8"/>
  <c r="AR967" i="8"/>
  <c r="AQ967" i="8"/>
  <c r="AP967" i="8"/>
  <c r="AO967" i="8"/>
  <c r="AN967" i="8"/>
  <c r="AM967" i="8"/>
  <c r="AL967" i="8"/>
  <c r="AJ967" i="8"/>
  <c r="AK967" i="8" s="1"/>
  <c r="AX966" i="8"/>
  <c r="AW966" i="8"/>
  <c r="AV966" i="8"/>
  <c r="AU966" i="8"/>
  <c r="AT966" i="8"/>
  <c r="AS966" i="8"/>
  <c r="AR966" i="8"/>
  <c r="AQ966" i="8"/>
  <c r="AO966" i="8"/>
  <c r="AP966" i="8" s="1"/>
  <c r="AN966" i="8"/>
  <c r="AM966" i="8"/>
  <c r="AL966" i="8"/>
  <c r="AK966" i="8"/>
  <c r="AJ966" i="8"/>
  <c r="AX965" i="8"/>
  <c r="AW965" i="8"/>
  <c r="AV965" i="8"/>
  <c r="AU965" i="8"/>
  <c r="AT965" i="8"/>
  <c r="AS965" i="8"/>
  <c r="AR965" i="8"/>
  <c r="AQ965" i="8"/>
  <c r="AP965" i="8"/>
  <c r="AO965" i="8"/>
  <c r="AN965" i="8"/>
  <c r="AM965" i="8"/>
  <c r="AL965" i="8"/>
  <c r="AJ965" i="8"/>
  <c r="AK965" i="8" s="1"/>
  <c r="AX964" i="8"/>
  <c r="AW964" i="8"/>
  <c r="AV964" i="8"/>
  <c r="AU964" i="8"/>
  <c r="AT964" i="8"/>
  <c r="AS964" i="8"/>
  <c r="AR964" i="8"/>
  <c r="AQ964" i="8"/>
  <c r="AO964" i="8"/>
  <c r="AP964" i="8" s="1"/>
  <c r="AN964" i="8"/>
  <c r="AM964" i="8"/>
  <c r="AL964" i="8"/>
  <c r="AJ964" i="8"/>
  <c r="AK964" i="8" s="1"/>
  <c r="AX963" i="8"/>
  <c r="AW963" i="8"/>
  <c r="AV963" i="8"/>
  <c r="AU963" i="8"/>
  <c r="AT963" i="8"/>
  <c r="AS963" i="8"/>
  <c r="AR963" i="8"/>
  <c r="AQ963" i="8"/>
  <c r="AO963" i="8"/>
  <c r="AP963" i="8" s="1"/>
  <c r="AN963" i="8"/>
  <c r="AM963" i="8"/>
  <c r="AL963" i="8"/>
  <c r="AJ963" i="8"/>
  <c r="AK963" i="8" s="1"/>
  <c r="AX962" i="8"/>
  <c r="AW962" i="8"/>
  <c r="AV962" i="8"/>
  <c r="AU962" i="8"/>
  <c r="AT962" i="8"/>
  <c r="AS962" i="8"/>
  <c r="AR962" i="8"/>
  <c r="AQ962" i="8"/>
  <c r="AP962" i="8"/>
  <c r="AO962" i="8"/>
  <c r="AN962" i="8"/>
  <c r="AM962" i="8"/>
  <c r="AL962" i="8"/>
  <c r="AJ962" i="8"/>
  <c r="AK962" i="8" s="1"/>
  <c r="AX961" i="8"/>
  <c r="AW961" i="8"/>
  <c r="AV961" i="8"/>
  <c r="AU961" i="8"/>
  <c r="AT961" i="8"/>
  <c r="AS961" i="8"/>
  <c r="AR961" i="8"/>
  <c r="AQ961" i="8"/>
  <c r="AP961" i="8"/>
  <c r="AO961" i="8"/>
  <c r="AN961" i="8"/>
  <c r="AM961" i="8"/>
  <c r="AL961" i="8"/>
  <c r="AJ961" i="8"/>
  <c r="AK961" i="8" s="1"/>
  <c r="AX960" i="8"/>
  <c r="AW960" i="8"/>
  <c r="AV960" i="8"/>
  <c r="AU960" i="8"/>
  <c r="AT960" i="8"/>
  <c r="AS960" i="8"/>
  <c r="AR960" i="8"/>
  <c r="AQ960" i="8"/>
  <c r="AO960" i="8"/>
  <c r="AP960" i="8" s="1"/>
  <c r="AN960" i="8"/>
  <c r="AM960" i="8"/>
  <c r="AL960" i="8"/>
  <c r="AK960" i="8"/>
  <c r="AJ960" i="8"/>
  <c r="AX959" i="8"/>
  <c r="AW959" i="8"/>
  <c r="AV959" i="8"/>
  <c r="AU959" i="8"/>
  <c r="AT959" i="8"/>
  <c r="AS959" i="8"/>
  <c r="AR959" i="8"/>
  <c r="AQ959" i="8"/>
  <c r="AP959" i="8"/>
  <c r="AO959" i="8"/>
  <c r="AN959" i="8"/>
  <c r="AM959" i="8"/>
  <c r="AL959" i="8"/>
  <c r="AJ959" i="8"/>
  <c r="AK959" i="8" s="1"/>
  <c r="AX958" i="8"/>
  <c r="AW958" i="8"/>
  <c r="AV958" i="8"/>
  <c r="AU958" i="8"/>
  <c r="AT958" i="8"/>
  <c r="AS958" i="8"/>
  <c r="AR958" i="8"/>
  <c r="AQ958" i="8"/>
  <c r="AO958" i="8"/>
  <c r="AP958" i="8" s="1"/>
  <c r="AN958" i="8"/>
  <c r="AM958" i="8"/>
  <c r="AL958" i="8"/>
  <c r="AJ958" i="8"/>
  <c r="AK958" i="8" s="1"/>
  <c r="AX957" i="8"/>
  <c r="AW957" i="8"/>
  <c r="AV957" i="8"/>
  <c r="AU957" i="8"/>
  <c r="AT957" i="8"/>
  <c r="AS957" i="8"/>
  <c r="AR957" i="8"/>
  <c r="AQ957" i="8"/>
  <c r="AP957" i="8"/>
  <c r="AO957" i="8"/>
  <c r="AN957" i="8"/>
  <c r="AM957" i="8"/>
  <c r="AL957" i="8"/>
  <c r="AJ957" i="8"/>
  <c r="AK957" i="8" s="1"/>
  <c r="AX956" i="8"/>
  <c r="AW956" i="8"/>
  <c r="AV956" i="8"/>
  <c r="AU956" i="8"/>
  <c r="AT956" i="8"/>
  <c r="AS956" i="8"/>
  <c r="AR956" i="8"/>
  <c r="AQ956" i="8"/>
  <c r="AO956" i="8"/>
  <c r="AP956" i="8" s="1"/>
  <c r="AN956" i="8"/>
  <c r="AM956" i="8"/>
  <c r="AL956" i="8"/>
  <c r="AJ956" i="8"/>
  <c r="AK956" i="8" s="1"/>
  <c r="AX955" i="8"/>
  <c r="AW955" i="8"/>
  <c r="AV955" i="8"/>
  <c r="AU955" i="8"/>
  <c r="AT955" i="8"/>
  <c r="AS955" i="8"/>
  <c r="AR955" i="8"/>
  <c r="AQ955" i="8"/>
  <c r="AO955" i="8"/>
  <c r="AP955" i="8" s="1"/>
  <c r="AN955" i="8"/>
  <c r="AM955" i="8"/>
  <c r="AL955" i="8"/>
  <c r="AJ955" i="8"/>
  <c r="AK955" i="8" s="1"/>
  <c r="AX954" i="8"/>
  <c r="AW954" i="8"/>
  <c r="AV954" i="8"/>
  <c r="AU954" i="8"/>
  <c r="AT954" i="8"/>
  <c r="AS954" i="8"/>
  <c r="AR954" i="8"/>
  <c r="AQ954" i="8"/>
  <c r="AP954" i="8"/>
  <c r="AO954" i="8"/>
  <c r="AN954" i="8"/>
  <c r="AM954" i="8"/>
  <c r="AL954" i="8"/>
  <c r="AJ954" i="8"/>
  <c r="AK954" i="8" s="1"/>
  <c r="AX953" i="8"/>
  <c r="AW953" i="8"/>
  <c r="AV953" i="8"/>
  <c r="AU953" i="8"/>
  <c r="AT953" i="8"/>
  <c r="AS953" i="8"/>
  <c r="AR953" i="8"/>
  <c r="AQ953" i="8"/>
  <c r="AP953" i="8"/>
  <c r="AO953" i="8"/>
  <c r="AN953" i="8"/>
  <c r="AM953" i="8"/>
  <c r="AL953" i="8"/>
  <c r="AJ953" i="8"/>
  <c r="AK953" i="8" s="1"/>
  <c r="AX952" i="8"/>
  <c r="AW952" i="8"/>
  <c r="AV952" i="8"/>
  <c r="AU952" i="8"/>
  <c r="AT952" i="8"/>
  <c r="AS952" i="8"/>
  <c r="AR952" i="8"/>
  <c r="AQ952" i="8"/>
  <c r="AO952" i="8"/>
  <c r="AP952" i="8" s="1"/>
  <c r="AN952" i="8"/>
  <c r="AM952" i="8"/>
  <c r="AL952" i="8"/>
  <c r="AJ952" i="8"/>
  <c r="AK952" i="8" s="1"/>
  <c r="AX951" i="8"/>
  <c r="AW951" i="8"/>
  <c r="AV951" i="8"/>
  <c r="AU951" i="8"/>
  <c r="AT951" i="8"/>
  <c r="AS951" i="8"/>
  <c r="AR951" i="8"/>
  <c r="AQ951" i="8"/>
  <c r="AP951" i="8"/>
  <c r="AO951" i="8"/>
  <c r="AN951" i="8"/>
  <c r="AM951" i="8"/>
  <c r="AL951" i="8"/>
  <c r="AJ951" i="8"/>
  <c r="AK951" i="8" s="1"/>
  <c r="AX950" i="8"/>
  <c r="AW950" i="8"/>
  <c r="AV950" i="8"/>
  <c r="AU950" i="8"/>
  <c r="AT950" i="8"/>
  <c r="AS950" i="8"/>
  <c r="AR950" i="8"/>
  <c r="AQ950" i="8"/>
  <c r="AO950" i="8"/>
  <c r="AP950" i="8" s="1"/>
  <c r="AN950" i="8"/>
  <c r="AM950" i="8"/>
  <c r="AL950" i="8"/>
  <c r="AJ950" i="8"/>
  <c r="AK950" i="8" s="1"/>
  <c r="AX949" i="8"/>
  <c r="AW949" i="8"/>
  <c r="AV949" i="8"/>
  <c r="AU949" i="8"/>
  <c r="AT949" i="8"/>
  <c r="AS949" i="8"/>
  <c r="AR949" i="8"/>
  <c r="AQ949" i="8"/>
  <c r="AP949" i="8"/>
  <c r="AO949" i="8"/>
  <c r="AN949" i="8"/>
  <c r="AM949" i="8"/>
  <c r="AL949" i="8"/>
  <c r="AJ949" i="8"/>
  <c r="AK949" i="8" s="1"/>
  <c r="AX948" i="8"/>
  <c r="AW948" i="8"/>
  <c r="AV948" i="8"/>
  <c r="AU948" i="8"/>
  <c r="AT948" i="8"/>
  <c r="AS948" i="8"/>
  <c r="AR948" i="8"/>
  <c r="AQ948" i="8"/>
  <c r="AO948" i="8"/>
  <c r="AP948" i="8" s="1"/>
  <c r="AN948" i="8"/>
  <c r="AM948" i="8"/>
  <c r="AL948" i="8"/>
  <c r="AJ948" i="8"/>
  <c r="AK948" i="8" s="1"/>
  <c r="AX947" i="8"/>
  <c r="AW947" i="8"/>
  <c r="AV947" i="8"/>
  <c r="AU947" i="8"/>
  <c r="AT947" i="8"/>
  <c r="AS947" i="8"/>
  <c r="AR947" i="8"/>
  <c r="AQ947" i="8"/>
  <c r="AO947" i="8"/>
  <c r="AP947" i="8" s="1"/>
  <c r="AN947" i="8"/>
  <c r="AM947" i="8"/>
  <c r="AL947" i="8"/>
  <c r="AJ947" i="8"/>
  <c r="AK947" i="8" s="1"/>
  <c r="AX946" i="8"/>
  <c r="AW946" i="8"/>
  <c r="AV946" i="8"/>
  <c r="AU946" i="8"/>
  <c r="AT946" i="8"/>
  <c r="AS946" i="8"/>
  <c r="AR946" i="8"/>
  <c r="AQ946" i="8"/>
  <c r="AP946" i="8"/>
  <c r="AO946" i="8"/>
  <c r="AN946" i="8"/>
  <c r="AM946" i="8"/>
  <c r="AL946" i="8"/>
  <c r="AJ946" i="8"/>
  <c r="AK946" i="8" s="1"/>
  <c r="AX945" i="8"/>
  <c r="AW945" i="8"/>
  <c r="AV945" i="8"/>
  <c r="AU945" i="8"/>
  <c r="AT945" i="8"/>
  <c r="AS945" i="8"/>
  <c r="AR945" i="8"/>
  <c r="AQ945" i="8"/>
  <c r="AP945" i="8"/>
  <c r="AO945" i="8"/>
  <c r="AN945" i="8"/>
  <c r="AM945" i="8"/>
  <c r="AL945" i="8"/>
  <c r="AJ945" i="8"/>
  <c r="AK945" i="8" s="1"/>
  <c r="AX944" i="8"/>
  <c r="AW944" i="8"/>
  <c r="AV944" i="8"/>
  <c r="AU944" i="8"/>
  <c r="AT944" i="8"/>
  <c r="AS944" i="8"/>
  <c r="AR944" i="8"/>
  <c r="AQ944" i="8"/>
  <c r="AO944" i="8"/>
  <c r="AP944" i="8" s="1"/>
  <c r="AN944" i="8"/>
  <c r="AM944" i="8"/>
  <c r="AL944" i="8"/>
  <c r="AJ944" i="8"/>
  <c r="AK944" i="8" s="1"/>
  <c r="AX943" i="8"/>
  <c r="AW943" i="8"/>
  <c r="AV943" i="8"/>
  <c r="AU943" i="8"/>
  <c r="AT943" i="8"/>
  <c r="AS943" i="8"/>
  <c r="AR943" i="8"/>
  <c r="AQ943" i="8"/>
  <c r="AP943" i="8"/>
  <c r="AO943" i="8"/>
  <c r="AN943" i="8"/>
  <c r="AM943" i="8"/>
  <c r="AL943" i="8"/>
  <c r="AJ943" i="8"/>
  <c r="AK943" i="8" s="1"/>
  <c r="AX942" i="8"/>
  <c r="AW942" i="8"/>
  <c r="AV942" i="8"/>
  <c r="AU942" i="8"/>
  <c r="AT942" i="8"/>
  <c r="AS942" i="8"/>
  <c r="AR942" i="8"/>
  <c r="AQ942" i="8"/>
  <c r="AO942" i="8"/>
  <c r="AP942" i="8" s="1"/>
  <c r="AN942" i="8"/>
  <c r="AM942" i="8"/>
  <c r="AL942" i="8"/>
  <c r="AJ942" i="8"/>
  <c r="AK942" i="8" s="1"/>
  <c r="AX941" i="8"/>
  <c r="AW941" i="8"/>
  <c r="AV941" i="8"/>
  <c r="AU941" i="8"/>
  <c r="AT941" i="8"/>
  <c r="AS941" i="8"/>
  <c r="AR941" i="8"/>
  <c r="AQ941" i="8"/>
  <c r="AP941" i="8"/>
  <c r="AO941" i="8"/>
  <c r="AN941" i="8"/>
  <c r="AM941" i="8"/>
  <c r="AL941" i="8"/>
  <c r="AJ941" i="8"/>
  <c r="AK941" i="8" s="1"/>
  <c r="AX940" i="8"/>
  <c r="AW940" i="8"/>
  <c r="AV940" i="8"/>
  <c r="AU940" i="8"/>
  <c r="AT940" i="8"/>
  <c r="AS940" i="8"/>
  <c r="AR940" i="8"/>
  <c r="AQ940" i="8"/>
  <c r="AO940" i="8"/>
  <c r="AP940" i="8" s="1"/>
  <c r="AN940" i="8"/>
  <c r="AM940" i="8"/>
  <c r="AL940" i="8"/>
  <c r="AJ940" i="8"/>
  <c r="AK940" i="8" s="1"/>
  <c r="AX939" i="8"/>
  <c r="AW939" i="8"/>
  <c r="AV939" i="8"/>
  <c r="AU939" i="8"/>
  <c r="AT939" i="8"/>
  <c r="AS939" i="8"/>
  <c r="AR939" i="8"/>
  <c r="AQ939" i="8"/>
  <c r="AO939" i="8"/>
  <c r="AP939" i="8" s="1"/>
  <c r="AN939" i="8"/>
  <c r="AM939" i="8"/>
  <c r="AL939" i="8"/>
  <c r="AJ939" i="8"/>
  <c r="AK939" i="8" s="1"/>
  <c r="AX938" i="8"/>
  <c r="AW938" i="8"/>
  <c r="AV938" i="8"/>
  <c r="AU938" i="8"/>
  <c r="AT938" i="8"/>
  <c r="AS938" i="8"/>
  <c r="AR938" i="8"/>
  <c r="AQ938" i="8"/>
  <c r="AP938" i="8"/>
  <c r="AO938" i="8"/>
  <c r="AN938" i="8"/>
  <c r="AM938" i="8"/>
  <c r="AL938" i="8"/>
  <c r="AJ938" i="8"/>
  <c r="AK938" i="8" s="1"/>
  <c r="AX937" i="8"/>
  <c r="AW937" i="8"/>
  <c r="AV937" i="8"/>
  <c r="AU937" i="8"/>
  <c r="AT937" i="8"/>
  <c r="AS937" i="8"/>
  <c r="AR937" i="8"/>
  <c r="AQ937" i="8"/>
  <c r="AP937" i="8"/>
  <c r="AO937" i="8"/>
  <c r="AN937" i="8"/>
  <c r="AM937" i="8"/>
  <c r="AL937" i="8"/>
  <c r="AJ937" i="8"/>
  <c r="AK937" i="8" s="1"/>
  <c r="AX936" i="8"/>
  <c r="AW936" i="8"/>
  <c r="AV936" i="8"/>
  <c r="AU936" i="8"/>
  <c r="AT936" i="8"/>
  <c r="AS936" i="8"/>
  <c r="AR936" i="8"/>
  <c r="AQ936" i="8"/>
  <c r="AO936" i="8"/>
  <c r="AP936" i="8" s="1"/>
  <c r="AN936" i="8"/>
  <c r="AM936" i="8"/>
  <c r="AL936" i="8"/>
  <c r="AJ936" i="8"/>
  <c r="AK936" i="8" s="1"/>
  <c r="AX935" i="8"/>
  <c r="AW935" i="8"/>
  <c r="AV935" i="8"/>
  <c r="AU935" i="8"/>
  <c r="AT935" i="8"/>
  <c r="AS935" i="8"/>
  <c r="AR935" i="8"/>
  <c r="AQ935" i="8"/>
  <c r="AP935" i="8"/>
  <c r="AO935" i="8"/>
  <c r="AN935" i="8"/>
  <c r="AM935" i="8"/>
  <c r="AL935" i="8"/>
  <c r="AJ935" i="8"/>
  <c r="AK935" i="8" s="1"/>
  <c r="AX934" i="8"/>
  <c r="AW934" i="8"/>
  <c r="AV934" i="8"/>
  <c r="AU934" i="8"/>
  <c r="AT934" i="8"/>
  <c r="AS934" i="8"/>
  <c r="AR934" i="8"/>
  <c r="AQ934" i="8"/>
  <c r="AO934" i="8"/>
  <c r="AP934" i="8" s="1"/>
  <c r="AN934" i="8"/>
  <c r="AM934" i="8"/>
  <c r="AL934" i="8"/>
  <c r="AJ934" i="8"/>
  <c r="AK934" i="8" s="1"/>
  <c r="AX933" i="8"/>
  <c r="AW933" i="8"/>
  <c r="AV933" i="8"/>
  <c r="AU933" i="8"/>
  <c r="AT933" i="8"/>
  <c r="AS933" i="8"/>
  <c r="AR933" i="8"/>
  <c r="AQ933" i="8"/>
  <c r="AP933" i="8"/>
  <c r="AO933" i="8"/>
  <c r="AN933" i="8"/>
  <c r="AM933" i="8"/>
  <c r="AL933" i="8"/>
  <c r="AJ933" i="8"/>
  <c r="AK933" i="8" s="1"/>
  <c r="AX932" i="8"/>
  <c r="AW932" i="8"/>
  <c r="AV932" i="8"/>
  <c r="AU932" i="8"/>
  <c r="AT932" i="8"/>
  <c r="AS932" i="8"/>
  <c r="AR932" i="8"/>
  <c r="AQ932" i="8"/>
  <c r="AO932" i="8"/>
  <c r="AP932" i="8" s="1"/>
  <c r="AN932" i="8"/>
  <c r="AM932" i="8"/>
  <c r="AL932" i="8"/>
  <c r="AJ932" i="8"/>
  <c r="AK932" i="8" s="1"/>
  <c r="AX931" i="8"/>
  <c r="AW931" i="8"/>
  <c r="AV931" i="8"/>
  <c r="AU931" i="8"/>
  <c r="AT931" i="8"/>
  <c r="AS931" i="8"/>
  <c r="AR931" i="8"/>
  <c r="AQ931" i="8"/>
  <c r="AO931" i="8"/>
  <c r="AP931" i="8" s="1"/>
  <c r="AN931" i="8"/>
  <c r="AM931" i="8"/>
  <c r="AL931" i="8"/>
  <c r="AJ931" i="8"/>
  <c r="AK931" i="8" s="1"/>
  <c r="AX930" i="8"/>
  <c r="AW930" i="8"/>
  <c r="AV930" i="8"/>
  <c r="AU930" i="8"/>
  <c r="AT930" i="8"/>
  <c r="AS930" i="8"/>
  <c r="AR930" i="8"/>
  <c r="AQ930" i="8"/>
  <c r="AP930" i="8"/>
  <c r="AO930" i="8"/>
  <c r="AN930" i="8"/>
  <c r="AM930" i="8"/>
  <c r="AL930" i="8"/>
  <c r="AJ930" i="8"/>
  <c r="AK930" i="8" s="1"/>
  <c r="AX929" i="8"/>
  <c r="AW929" i="8"/>
  <c r="AV929" i="8"/>
  <c r="AU929" i="8"/>
  <c r="AT929" i="8"/>
  <c r="AS929" i="8"/>
  <c r="AR929" i="8"/>
  <c r="AQ929" i="8"/>
  <c r="AP929" i="8"/>
  <c r="AO929" i="8"/>
  <c r="AN929" i="8"/>
  <c r="AM929" i="8"/>
  <c r="AL929" i="8"/>
  <c r="AJ929" i="8"/>
  <c r="AK929" i="8" s="1"/>
  <c r="AX928" i="8"/>
  <c r="AW928" i="8"/>
  <c r="AV928" i="8"/>
  <c r="AU928" i="8"/>
  <c r="AT928" i="8"/>
  <c r="AS928" i="8"/>
  <c r="AR928" i="8"/>
  <c r="AQ928" i="8"/>
  <c r="AO928" i="8"/>
  <c r="AP928" i="8" s="1"/>
  <c r="AN928" i="8"/>
  <c r="AM928" i="8"/>
  <c r="AL928" i="8"/>
  <c r="AJ928" i="8"/>
  <c r="AK928" i="8" s="1"/>
  <c r="AX927" i="8"/>
  <c r="AW927" i="8"/>
  <c r="AV927" i="8"/>
  <c r="AU927" i="8"/>
  <c r="AT927" i="8"/>
  <c r="AS927" i="8"/>
  <c r="AR927" i="8"/>
  <c r="AQ927" i="8"/>
  <c r="AP927" i="8"/>
  <c r="AO927" i="8"/>
  <c r="AN927" i="8"/>
  <c r="AM927" i="8"/>
  <c r="AL927" i="8"/>
  <c r="AJ927" i="8"/>
  <c r="AK927" i="8" s="1"/>
  <c r="AX926" i="8"/>
  <c r="AW926" i="8"/>
  <c r="AV926" i="8"/>
  <c r="AU926" i="8"/>
  <c r="AT926" i="8"/>
  <c r="AS926" i="8"/>
  <c r="AR926" i="8"/>
  <c r="AQ926" i="8"/>
  <c r="AO926" i="8"/>
  <c r="AP926" i="8" s="1"/>
  <c r="AN926" i="8"/>
  <c r="AM926" i="8"/>
  <c r="AL926" i="8"/>
  <c r="AJ926" i="8"/>
  <c r="AK926" i="8" s="1"/>
  <c r="AX925" i="8"/>
  <c r="AW925" i="8"/>
  <c r="AV925" i="8"/>
  <c r="AU925" i="8"/>
  <c r="AT925" i="8"/>
  <c r="AS925" i="8"/>
  <c r="AR925" i="8"/>
  <c r="AQ925" i="8"/>
  <c r="AP925" i="8"/>
  <c r="AO925" i="8"/>
  <c r="AN925" i="8"/>
  <c r="AM925" i="8"/>
  <c r="AL925" i="8"/>
  <c r="AK925" i="8"/>
  <c r="AJ925" i="8"/>
  <c r="AX924" i="8"/>
  <c r="AW924" i="8"/>
  <c r="AV924" i="8"/>
  <c r="AU924" i="8"/>
  <c r="AT924" i="8"/>
  <c r="AS924" i="8"/>
  <c r="AR924" i="8"/>
  <c r="AQ924" i="8"/>
  <c r="AO924" i="8"/>
  <c r="AP924" i="8" s="1"/>
  <c r="AN924" i="8"/>
  <c r="AM924" i="8"/>
  <c r="AL924" i="8"/>
  <c r="AJ924" i="8"/>
  <c r="AK924" i="8" s="1"/>
  <c r="AX923" i="8"/>
  <c r="AW923" i="8"/>
  <c r="AV923" i="8"/>
  <c r="AU923" i="8"/>
  <c r="AT923" i="8"/>
  <c r="AS923" i="8"/>
  <c r="AR923" i="8"/>
  <c r="AQ923" i="8"/>
  <c r="AO923" i="8"/>
  <c r="AP923" i="8" s="1"/>
  <c r="AN923" i="8"/>
  <c r="AM923" i="8"/>
  <c r="AL923" i="8"/>
  <c r="AJ923" i="8"/>
  <c r="AK923" i="8" s="1"/>
  <c r="AX922" i="8"/>
  <c r="AW922" i="8"/>
  <c r="AV922" i="8"/>
  <c r="AU922" i="8"/>
  <c r="AT922" i="8"/>
  <c r="AS922" i="8"/>
  <c r="AR922" i="8"/>
  <c r="AQ922" i="8"/>
  <c r="AP922" i="8"/>
  <c r="AO922" i="8"/>
  <c r="AN922" i="8"/>
  <c r="AM922" i="8"/>
  <c r="AL922" i="8"/>
  <c r="AJ922" i="8"/>
  <c r="AK922" i="8" s="1"/>
  <c r="AX921" i="8"/>
  <c r="AW921" i="8"/>
  <c r="AV921" i="8"/>
  <c r="AU921" i="8"/>
  <c r="AT921" i="8"/>
  <c r="AS921" i="8"/>
  <c r="AR921" i="8"/>
  <c r="AQ921" i="8"/>
  <c r="AP921" i="8"/>
  <c r="AO921" i="8"/>
  <c r="AN921" i="8"/>
  <c r="AM921" i="8"/>
  <c r="AL921" i="8"/>
  <c r="AJ921" i="8"/>
  <c r="AK921" i="8" s="1"/>
  <c r="AX920" i="8"/>
  <c r="AW920" i="8"/>
  <c r="AV920" i="8"/>
  <c r="AU920" i="8"/>
  <c r="AT920" i="8"/>
  <c r="AS920" i="8"/>
  <c r="AR920" i="8"/>
  <c r="AQ920" i="8"/>
  <c r="AO920" i="8"/>
  <c r="AP920" i="8" s="1"/>
  <c r="AN920" i="8"/>
  <c r="AM920" i="8"/>
  <c r="AL920" i="8"/>
  <c r="AJ920" i="8"/>
  <c r="AK920" i="8" s="1"/>
  <c r="AX919" i="8"/>
  <c r="AW919" i="8"/>
  <c r="AV919" i="8"/>
  <c r="AU919" i="8"/>
  <c r="AT919" i="8"/>
  <c r="AS919" i="8"/>
  <c r="AR919" i="8"/>
  <c r="AQ919" i="8"/>
  <c r="AP919" i="8"/>
  <c r="AO919" i="8"/>
  <c r="AN919" i="8"/>
  <c r="AM919" i="8"/>
  <c r="AL919" i="8"/>
  <c r="AJ919" i="8"/>
  <c r="AK919" i="8" s="1"/>
  <c r="AX918" i="8"/>
  <c r="AW918" i="8"/>
  <c r="AV918" i="8"/>
  <c r="AU918" i="8"/>
  <c r="AT918" i="8"/>
  <c r="AS918" i="8"/>
  <c r="AR918" i="8"/>
  <c r="AQ918" i="8"/>
  <c r="AO918" i="8"/>
  <c r="AP918" i="8" s="1"/>
  <c r="AN918" i="8"/>
  <c r="AM918" i="8"/>
  <c r="AL918" i="8"/>
  <c r="AJ918" i="8"/>
  <c r="AK918" i="8" s="1"/>
  <c r="AX917" i="8"/>
  <c r="AW917" i="8"/>
  <c r="AV917" i="8"/>
  <c r="AU917" i="8"/>
  <c r="AT917" i="8"/>
  <c r="AS917" i="8"/>
  <c r="AR917" i="8"/>
  <c r="AQ917" i="8"/>
  <c r="AP917" i="8"/>
  <c r="AO917" i="8"/>
  <c r="AN917" i="8"/>
  <c r="AM917" i="8"/>
  <c r="AL917" i="8"/>
  <c r="AK917" i="8"/>
  <c r="AJ917" i="8"/>
  <c r="AX916" i="8"/>
  <c r="AW916" i="8"/>
  <c r="AV916" i="8"/>
  <c r="AU916" i="8"/>
  <c r="AT916" i="8"/>
  <c r="AS916" i="8"/>
  <c r="AR916" i="8"/>
  <c r="AQ916" i="8"/>
  <c r="AO916" i="8"/>
  <c r="AP916" i="8" s="1"/>
  <c r="AN916" i="8"/>
  <c r="AM916" i="8"/>
  <c r="AL916" i="8"/>
  <c r="AJ916" i="8"/>
  <c r="AK916" i="8" s="1"/>
  <c r="AX915" i="8"/>
  <c r="AW915" i="8"/>
  <c r="AV915" i="8"/>
  <c r="AU915" i="8"/>
  <c r="AT915" i="8"/>
  <c r="AS915" i="8"/>
  <c r="AR915" i="8"/>
  <c r="AQ915" i="8"/>
  <c r="AO915" i="8"/>
  <c r="AP915" i="8" s="1"/>
  <c r="AN915" i="8"/>
  <c r="AM915" i="8"/>
  <c r="AL915" i="8"/>
  <c r="AJ915" i="8"/>
  <c r="AK915" i="8" s="1"/>
  <c r="AX914" i="8"/>
  <c r="AW914" i="8"/>
  <c r="AV914" i="8"/>
  <c r="AU914" i="8"/>
  <c r="AT914" i="8"/>
  <c r="AS914" i="8"/>
  <c r="AR914" i="8"/>
  <c r="AQ914" i="8"/>
  <c r="AP914" i="8"/>
  <c r="AO914" i="8"/>
  <c r="AN914" i="8"/>
  <c r="AM914" i="8"/>
  <c r="AL914" i="8"/>
  <c r="AJ914" i="8"/>
  <c r="AK914" i="8" s="1"/>
  <c r="AX913" i="8"/>
  <c r="AW913" i="8"/>
  <c r="AV913" i="8"/>
  <c r="AU913" i="8"/>
  <c r="AT913" i="8"/>
  <c r="AS913" i="8"/>
  <c r="AR913" i="8"/>
  <c r="AQ913" i="8"/>
  <c r="AP913" i="8"/>
  <c r="AO913" i="8"/>
  <c r="AN913" i="8"/>
  <c r="AM913" i="8"/>
  <c r="AL913" i="8"/>
  <c r="AJ913" i="8"/>
  <c r="AK913" i="8" s="1"/>
  <c r="AX912" i="8"/>
  <c r="AW912" i="8"/>
  <c r="AV912" i="8"/>
  <c r="AU912" i="8"/>
  <c r="AT912" i="8"/>
  <c r="AS912" i="8"/>
  <c r="AR912" i="8"/>
  <c r="AQ912" i="8"/>
  <c r="AO912" i="8"/>
  <c r="AP912" i="8" s="1"/>
  <c r="AN912" i="8"/>
  <c r="AM912" i="8"/>
  <c r="AL912" i="8"/>
  <c r="AJ912" i="8"/>
  <c r="AK912" i="8" s="1"/>
  <c r="AX911" i="8"/>
  <c r="AW911" i="8"/>
  <c r="AV911" i="8"/>
  <c r="AU911" i="8"/>
  <c r="AT911" i="8"/>
  <c r="AS911" i="8"/>
  <c r="AR911" i="8"/>
  <c r="AQ911" i="8"/>
  <c r="AP911" i="8"/>
  <c r="AO911" i="8"/>
  <c r="AN911" i="8"/>
  <c r="AM911" i="8"/>
  <c r="AL911" i="8"/>
  <c r="AJ911" i="8"/>
  <c r="AK911" i="8" s="1"/>
  <c r="AX910" i="8"/>
  <c r="AW910" i="8"/>
  <c r="AV910" i="8"/>
  <c r="AU910" i="8"/>
  <c r="AT910" i="8"/>
  <c r="AS910" i="8"/>
  <c r="AR910" i="8"/>
  <c r="AQ910" i="8"/>
  <c r="AO910" i="8"/>
  <c r="AP910" i="8" s="1"/>
  <c r="AN910" i="8"/>
  <c r="AM910" i="8"/>
  <c r="AL910" i="8"/>
  <c r="AJ910" i="8"/>
  <c r="AK910" i="8" s="1"/>
  <c r="AX909" i="8"/>
  <c r="AW909" i="8"/>
  <c r="AV909" i="8"/>
  <c r="AU909" i="8"/>
  <c r="AT909" i="8"/>
  <c r="AS909" i="8"/>
  <c r="AR909" i="8"/>
  <c r="AQ909" i="8"/>
  <c r="AP909" i="8"/>
  <c r="AO909" i="8"/>
  <c r="AN909" i="8"/>
  <c r="AM909" i="8"/>
  <c r="AL909" i="8"/>
  <c r="AJ909" i="8"/>
  <c r="AK909" i="8" s="1"/>
  <c r="AX908" i="8"/>
  <c r="AW908" i="8"/>
  <c r="AV908" i="8"/>
  <c r="AU908" i="8"/>
  <c r="AT908" i="8"/>
  <c r="AS908" i="8"/>
  <c r="AR908" i="8"/>
  <c r="AQ908" i="8"/>
  <c r="AO908" i="8"/>
  <c r="AP908" i="8" s="1"/>
  <c r="AN908" i="8"/>
  <c r="AM908" i="8"/>
  <c r="AL908" i="8"/>
  <c r="AK908" i="8"/>
  <c r="AJ908" i="8"/>
  <c r="AX907" i="8"/>
  <c r="AW907" i="8"/>
  <c r="AV907" i="8"/>
  <c r="AU907" i="8"/>
  <c r="AT907" i="8"/>
  <c r="AS907" i="8"/>
  <c r="AR907" i="8"/>
  <c r="AQ907" i="8"/>
  <c r="AO907" i="8"/>
  <c r="AP907" i="8" s="1"/>
  <c r="AN907" i="8"/>
  <c r="AM907" i="8"/>
  <c r="AL907" i="8"/>
  <c r="AJ907" i="8"/>
  <c r="AK907" i="8" s="1"/>
  <c r="AX906" i="8"/>
  <c r="AW906" i="8"/>
  <c r="AV906" i="8"/>
  <c r="AU906" i="8"/>
  <c r="AT906" i="8"/>
  <c r="AS906" i="8"/>
  <c r="AR906" i="8"/>
  <c r="AQ906" i="8"/>
  <c r="AP906" i="8"/>
  <c r="AO906" i="8"/>
  <c r="AN906" i="8"/>
  <c r="AM906" i="8"/>
  <c r="AL906" i="8"/>
  <c r="AJ906" i="8"/>
  <c r="AK906" i="8" s="1"/>
  <c r="AX905" i="8"/>
  <c r="AW905" i="8"/>
  <c r="AV905" i="8"/>
  <c r="AU905" i="8"/>
  <c r="AT905" i="8"/>
  <c r="AS905" i="8"/>
  <c r="AR905" i="8"/>
  <c r="AQ905" i="8"/>
  <c r="AP905" i="8"/>
  <c r="AO905" i="8"/>
  <c r="AN905" i="8"/>
  <c r="AM905" i="8"/>
  <c r="AL905" i="8"/>
  <c r="AJ905" i="8"/>
  <c r="AK905" i="8" s="1"/>
  <c r="AX904" i="8"/>
  <c r="AW904" i="8"/>
  <c r="AV904" i="8"/>
  <c r="AU904" i="8"/>
  <c r="AT904" i="8"/>
  <c r="AS904" i="8"/>
  <c r="AR904" i="8"/>
  <c r="AQ904" i="8"/>
  <c r="AO904" i="8"/>
  <c r="AP904" i="8" s="1"/>
  <c r="AN904" i="8"/>
  <c r="AM904" i="8"/>
  <c r="AL904" i="8"/>
  <c r="AK904" i="8"/>
  <c r="AJ904" i="8"/>
  <c r="AX903" i="8"/>
  <c r="AW903" i="8"/>
  <c r="AV903" i="8"/>
  <c r="AU903" i="8"/>
  <c r="AT903" i="8"/>
  <c r="AS903" i="8"/>
  <c r="AR903" i="8"/>
  <c r="AQ903" i="8"/>
  <c r="AP903" i="8"/>
  <c r="AO903" i="8"/>
  <c r="AN903" i="8"/>
  <c r="AM903" i="8"/>
  <c r="AL903" i="8"/>
  <c r="AJ903" i="8"/>
  <c r="AK903" i="8" s="1"/>
  <c r="AX902" i="8"/>
  <c r="AW902" i="8"/>
  <c r="AV902" i="8"/>
  <c r="AU902" i="8"/>
  <c r="AT902" i="8"/>
  <c r="AS902" i="8"/>
  <c r="AR902" i="8"/>
  <c r="AQ902" i="8"/>
  <c r="AO902" i="8"/>
  <c r="AP902" i="8" s="1"/>
  <c r="AN902" i="8"/>
  <c r="AM902" i="8"/>
  <c r="AL902" i="8"/>
  <c r="AJ902" i="8"/>
  <c r="AK902" i="8" s="1"/>
  <c r="AX901" i="8"/>
  <c r="AW901" i="8"/>
  <c r="AV901" i="8"/>
  <c r="AU901" i="8"/>
  <c r="AT901" i="8"/>
  <c r="AS901" i="8"/>
  <c r="AR901" i="8"/>
  <c r="AQ901" i="8"/>
  <c r="AP901" i="8"/>
  <c r="AO901" i="8"/>
  <c r="AN901" i="8"/>
  <c r="AM901" i="8"/>
  <c r="AL901" i="8"/>
  <c r="AJ901" i="8"/>
  <c r="AK901" i="8" s="1"/>
  <c r="AX900" i="8"/>
  <c r="AW900" i="8"/>
  <c r="AV900" i="8"/>
  <c r="AU900" i="8"/>
  <c r="AT900" i="8"/>
  <c r="AS900" i="8"/>
  <c r="AR900" i="8"/>
  <c r="AQ900" i="8"/>
  <c r="AO900" i="8"/>
  <c r="AP900" i="8" s="1"/>
  <c r="AN900" i="8"/>
  <c r="AM900" i="8"/>
  <c r="AL900" i="8"/>
  <c r="AJ900" i="8"/>
  <c r="AK900" i="8" s="1"/>
  <c r="AX899" i="8"/>
  <c r="AW899" i="8"/>
  <c r="AV899" i="8"/>
  <c r="AU899" i="8"/>
  <c r="AT899" i="8"/>
  <c r="AS899" i="8"/>
  <c r="AR899" i="8"/>
  <c r="AQ899" i="8"/>
  <c r="AO899" i="8"/>
  <c r="AP899" i="8" s="1"/>
  <c r="AN899" i="8"/>
  <c r="AM899" i="8"/>
  <c r="AL899" i="8"/>
  <c r="AJ899" i="8"/>
  <c r="AK899" i="8" s="1"/>
  <c r="AX898" i="8"/>
  <c r="AW898" i="8"/>
  <c r="AV898" i="8"/>
  <c r="AU898" i="8"/>
  <c r="AT898" i="8"/>
  <c r="AS898" i="8"/>
  <c r="AR898" i="8"/>
  <c r="AQ898" i="8"/>
  <c r="AP898" i="8"/>
  <c r="AO898" i="8"/>
  <c r="AN898" i="8"/>
  <c r="AM898" i="8"/>
  <c r="AL898" i="8"/>
  <c r="AK898" i="8"/>
  <c r="AJ898" i="8"/>
  <c r="AX897" i="8"/>
  <c r="AW897" i="8"/>
  <c r="AV897" i="8"/>
  <c r="AU897" i="8"/>
  <c r="AT897" i="8"/>
  <c r="AS897" i="8"/>
  <c r="AR897" i="8"/>
  <c r="AQ897" i="8"/>
  <c r="AP897" i="8"/>
  <c r="AO897" i="8"/>
  <c r="AN897" i="8"/>
  <c r="AM897" i="8"/>
  <c r="AL897" i="8"/>
  <c r="AJ897" i="8"/>
  <c r="AK897" i="8" s="1"/>
  <c r="AX896" i="8"/>
  <c r="AW896" i="8"/>
  <c r="AV896" i="8"/>
  <c r="AU896" i="8"/>
  <c r="AT896" i="8"/>
  <c r="AS896" i="8"/>
  <c r="AR896" i="8"/>
  <c r="AQ896" i="8"/>
  <c r="AO896" i="8"/>
  <c r="AP896" i="8" s="1"/>
  <c r="AN896" i="8"/>
  <c r="AM896" i="8"/>
  <c r="AL896" i="8"/>
  <c r="AJ896" i="8"/>
  <c r="AK896" i="8" s="1"/>
  <c r="AX895" i="8"/>
  <c r="AW895" i="8"/>
  <c r="AV895" i="8"/>
  <c r="AU895" i="8"/>
  <c r="AT895" i="8"/>
  <c r="AS895" i="8"/>
  <c r="AR895" i="8"/>
  <c r="AQ895" i="8"/>
  <c r="AP895" i="8"/>
  <c r="AO895" i="8"/>
  <c r="AN895" i="8"/>
  <c r="AM895" i="8"/>
  <c r="AL895" i="8"/>
  <c r="AJ895" i="8"/>
  <c r="AK895" i="8" s="1"/>
  <c r="AX894" i="8"/>
  <c r="AW894" i="8"/>
  <c r="AV894" i="8"/>
  <c r="AU894" i="8"/>
  <c r="AT894" i="8"/>
  <c r="AS894" i="8"/>
  <c r="AR894" i="8"/>
  <c r="AQ894" i="8"/>
  <c r="AO894" i="8"/>
  <c r="AP894" i="8" s="1"/>
  <c r="AN894" i="8"/>
  <c r="AM894" i="8"/>
  <c r="AL894" i="8"/>
  <c r="AJ894" i="8"/>
  <c r="AK894" i="8" s="1"/>
  <c r="AX893" i="8"/>
  <c r="AW893" i="8"/>
  <c r="AV893" i="8"/>
  <c r="AU893" i="8"/>
  <c r="AT893" i="8"/>
  <c r="AS893" i="8"/>
  <c r="AR893" i="8"/>
  <c r="AQ893" i="8"/>
  <c r="AP893" i="8"/>
  <c r="AO893" i="8"/>
  <c r="AN893" i="8"/>
  <c r="AM893" i="8"/>
  <c r="AL893" i="8"/>
  <c r="AK893" i="8"/>
  <c r="AJ893" i="8"/>
  <c r="AX892" i="8"/>
  <c r="AW892" i="8"/>
  <c r="AV892" i="8"/>
  <c r="AU892" i="8"/>
  <c r="AT892" i="8"/>
  <c r="AS892" i="8"/>
  <c r="AR892" i="8"/>
  <c r="AQ892" i="8"/>
  <c r="AO892" i="8"/>
  <c r="AP892" i="8" s="1"/>
  <c r="AN892" i="8"/>
  <c r="AM892" i="8"/>
  <c r="AL892" i="8"/>
  <c r="AJ892" i="8"/>
  <c r="AK892" i="8" s="1"/>
  <c r="AX891" i="8"/>
  <c r="AW891" i="8"/>
  <c r="AV891" i="8"/>
  <c r="AU891" i="8"/>
  <c r="AT891" i="8"/>
  <c r="AS891" i="8"/>
  <c r="AR891" i="8"/>
  <c r="AQ891" i="8"/>
  <c r="AO891" i="8"/>
  <c r="AP891" i="8" s="1"/>
  <c r="AN891" i="8"/>
  <c r="AM891" i="8"/>
  <c r="AL891" i="8"/>
  <c r="AJ891" i="8"/>
  <c r="AK891" i="8" s="1"/>
  <c r="AX890" i="8"/>
  <c r="AW890" i="8"/>
  <c r="AV890" i="8"/>
  <c r="AU890" i="8"/>
  <c r="AT890" i="8"/>
  <c r="AS890" i="8"/>
  <c r="AR890" i="8"/>
  <c r="AQ890" i="8"/>
  <c r="AP890" i="8"/>
  <c r="AO890" i="8"/>
  <c r="AN890" i="8"/>
  <c r="AM890" i="8"/>
  <c r="AL890" i="8"/>
  <c r="AJ890" i="8"/>
  <c r="AK890" i="8" s="1"/>
  <c r="AX889" i="8"/>
  <c r="AW889" i="8"/>
  <c r="AV889" i="8"/>
  <c r="AU889" i="8"/>
  <c r="AT889" i="8"/>
  <c r="AS889" i="8"/>
  <c r="AR889" i="8"/>
  <c r="AQ889" i="8"/>
  <c r="AP889" i="8"/>
  <c r="AO889" i="8"/>
  <c r="AN889" i="8"/>
  <c r="AM889" i="8"/>
  <c r="AL889" i="8"/>
  <c r="AJ889" i="8"/>
  <c r="AK889" i="8" s="1"/>
  <c r="AX888" i="8"/>
  <c r="AW888" i="8"/>
  <c r="AV888" i="8"/>
  <c r="AU888" i="8"/>
  <c r="AT888" i="8"/>
  <c r="AS888" i="8"/>
  <c r="AR888" i="8"/>
  <c r="AQ888" i="8"/>
  <c r="AO888" i="8"/>
  <c r="AP888" i="8" s="1"/>
  <c r="AN888" i="8"/>
  <c r="AM888" i="8"/>
  <c r="AL888" i="8"/>
  <c r="AJ888" i="8"/>
  <c r="AK888" i="8" s="1"/>
  <c r="AX887" i="8"/>
  <c r="AW887" i="8"/>
  <c r="AV887" i="8"/>
  <c r="AU887" i="8"/>
  <c r="AT887" i="8"/>
  <c r="AS887" i="8"/>
  <c r="AR887" i="8"/>
  <c r="AQ887" i="8"/>
  <c r="AP887" i="8"/>
  <c r="AO887" i="8"/>
  <c r="AN887" i="8"/>
  <c r="AM887" i="8"/>
  <c r="AL887" i="8"/>
  <c r="AJ887" i="8"/>
  <c r="AK887" i="8" s="1"/>
  <c r="AX886" i="8"/>
  <c r="AW886" i="8"/>
  <c r="AV886" i="8"/>
  <c r="AU886" i="8"/>
  <c r="AT886" i="8"/>
  <c r="AS886" i="8"/>
  <c r="AR886" i="8"/>
  <c r="AQ886" i="8"/>
  <c r="AO886" i="8"/>
  <c r="AP886" i="8" s="1"/>
  <c r="AN886" i="8"/>
  <c r="AM886" i="8"/>
  <c r="AL886" i="8"/>
  <c r="AJ886" i="8"/>
  <c r="AK886" i="8" s="1"/>
  <c r="AX885" i="8"/>
  <c r="AW885" i="8"/>
  <c r="AV885" i="8"/>
  <c r="AU885" i="8"/>
  <c r="AT885" i="8"/>
  <c r="AS885" i="8"/>
  <c r="AR885" i="8"/>
  <c r="AQ885" i="8"/>
  <c r="AP885" i="8"/>
  <c r="AO885" i="8"/>
  <c r="AN885" i="8"/>
  <c r="AM885" i="8"/>
  <c r="AL885" i="8"/>
  <c r="AK885" i="8"/>
  <c r="AJ885" i="8"/>
  <c r="AX884" i="8"/>
  <c r="AW884" i="8"/>
  <c r="AV884" i="8"/>
  <c r="AU884" i="8"/>
  <c r="AT884" i="8"/>
  <c r="AS884" i="8"/>
  <c r="AR884" i="8"/>
  <c r="AQ884" i="8"/>
  <c r="AO884" i="8"/>
  <c r="AP884" i="8" s="1"/>
  <c r="AN884" i="8"/>
  <c r="AM884" i="8"/>
  <c r="AL884" i="8"/>
  <c r="AJ884" i="8"/>
  <c r="AK884" i="8" s="1"/>
  <c r="AX883" i="8"/>
  <c r="AW883" i="8"/>
  <c r="AV883" i="8"/>
  <c r="AU883" i="8"/>
  <c r="AT883" i="8"/>
  <c r="AS883" i="8"/>
  <c r="AR883" i="8"/>
  <c r="AQ883" i="8"/>
  <c r="AO883" i="8"/>
  <c r="AP883" i="8" s="1"/>
  <c r="AN883" i="8"/>
  <c r="AM883" i="8"/>
  <c r="AL883" i="8"/>
  <c r="AJ883" i="8"/>
  <c r="AK883" i="8" s="1"/>
  <c r="AX882" i="8"/>
  <c r="AW882" i="8"/>
  <c r="AV882" i="8"/>
  <c r="AU882" i="8"/>
  <c r="AT882" i="8"/>
  <c r="AS882" i="8"/>
  <c r="AR882" i="8"/>
  <c r="AQ882" i="8"/>
  <c r="AP882" i="8"/>
  <c r="AO882" i="8"/>
  <c r="AN882" i="8"/>
  <c r="AM882" i="8"/>
  <c r="AL882" i="8"/>
  <c r="AJ882" i="8"/>
  <c r="AK882" i="8" s="1"/>
  <c r="AX881" i="8"/>
  <c r="AW881" i="8"/>
  <c r="AV881" i="8"/>
  <c r="AU881" i="8"/>
  <c r="AT881" i="8"/>
  <c r="AS881" i="8"/>
  <c r="AR881" i="8"/>
  <c r="AQ881" i="8"/>
  <c r="AP881" i="8"/>
  <c r="AO881" i="8"/>
  <c r="AN881" i="8"/>
  <c r="AM881" i="8"/>
  <c r="AL881" i="8"/>
  <c r="AJ881" i="8"/>
  <c r="AK881" i="8" s="1"/>
  <c r="AX880" i="8"/>
  <c r="AW880" i="8"/>
  <c r="AV880" i="8"/>
  <c r="AU880" i="8"/>
  <c r="AT880" i="8"/>
  <c r="AS880" i="8"/>
  <c r="AR880" i="8"/>
  <c r="AQ880" i="8"/>
  <c r="AO880" i="8"/>
  <c r="AP880" i="8" s="1"/>
  <c r="AN880" i="8"/>
  <c r="AM880" i="8"/>
  <c r="AL880" i="8"/>
  <c r="AJ880" i="8"/>
  <c r="AK880" i="8" s="1"/>
  <c r="AX879" i="8"/>
  <c r="AW879" i="8"/>
  <c r="AV879" i="8"/>
  <c r="AU879" i="8"/>
  <c r="AT879" i="8"/>
  <c r="AS879" i="8"/>
  <c r="AR879" i="8"/>
  <c r="AQ879" i="8"/>
  <c r="AP879" i="8"/>
  <c r="AO879" i="8"/>
  <c r="AN879" i="8"/>
  <c r="AM879" i="8"/>
  <c r="AL879" i="8"/>
  <c r="AJ879" i="8"/>
  <c r="AK879" i="8" s="1"/>
  <c r="AX878" i="8"/>
  <c r="AW878" i="8"/>
  <c r="AV878" i="8"/>
  <c r="AU878" i="8"/>
  <c r="AT878" i="8"/>
  <c r="AS878" i="8"/>
  <c r="AR878" i="8"/>
  <c r="AQ878" i="8"/>
  <c r="AO878" i="8"/>
  <c r="AP878" i="8" s="1"/>
  <c r="AN878" i="8"/>
  <c r="AM878" i="8"/>
  <c r="AL878" i="8"/>
  <c r="AJ878" i="8"/>
  <c r="AK878" i="8" s="1"/>
  <c r="AX877" i="8"/>
  <c r="AW877" i="8"/>
  <c r="AV877" i="8"/>
  <c r="AU877" i="8"/>
  <c r="AT877" i="8"/>
  <c r="AS877" i="8"/>
  <c r="AR877" i="8"/>
  <c r="AQ877" i="8"/>
  <c r="AP877" i="8"/>
  <c r="AO877" i="8"/>
  <c r="AN877" i="8"/>
  <c r="AM877" i="8"/>
  <c r="AL877" i="8"/>
  <c r="AJ877" i="8"/>
  <c r="AK877" i="8" s="1"/>
  <c r="AX876" i="8"/>
  <c r="AW876" i="8"/>
  <c r="AV876" i="8"/>
  <c r="AU876" i="8"/>
  <c r="AT876" i="8"/>
  <c r="AS876" i="8"/>
  <c r="AR876" i="8"/>
  <c r="AQ876" i="8"/>
  <c r="AO876" i="8"/>
  <c r="AP876" i="8" s="1"/>
  <c r="AN876" i="8"/>
  <c r="AM876" i="8"/>
  <c r="AL876" i="8"/>
  <c r="AK876" i="8"/>
  <c r="AJ876" i="8"/>
  <c r="AX875" i="8"/>
  <c r="AW875" i="8"/>
  <c r="AV875" i="8"/>
  <c r="AU875" i="8"/>
  <c r="AT875" i="8"/>
  <c r="AS875" i="8"/>
  <c r="AR875" i="8"/>
  <c r="AQ875" i="8"/>
  <c r="AO875" i="8"/>
  <c r="AP875" i="8" s="1"/>
  <c r="AN875" i="8"/>
  <c r="AM875" i="8"/>
  <c r="AL875" i="8"/>
  <c r="AJ875" i="8"/>
  <c r="AK875" i="8" s="1"/>
  <c r="AX874" i="8"/>
  <c r="AW874" i="8"/>
  <c r="AV874" i="8"/>
  <c r="AU874" i="8"/>
  <c r="AT874" i="8"/>
  <c r="AS874" i="8"/>
  <c r="AR874" i="8"/>
  <c r="AQ874" i="8"/>
  <c r="AP874" i="8"/>
  <c r="AO874" i="8"/>
  <c r="AN874" i="8"/>
  <c r="AM874" i="8"/>
  <c r="AL874" i="8"/>
  <c r="AJ874" i="8"/>
  <c r="AK874" i="8" s="1"/>
  <c r="AX873" i="8"/>
  <c r="AW873" i="8"/>
  <c r="AV873" i="8"/>
  <c r="AU873" i="8"/>
  <c r="AT873" i="8"/>
  <c r="AS873" i="8"/>
  <c r="AR873" i="8"/>
  <c r="AQ873" i="8"/>
  <c r="AP873" i="8"/>
  <c r="AO873" i="8"/>
  <c r="AN873" i="8"/>
  <c r="AM873" i="8"/>
  <c r="AL873" i="8"/>
  <c r="AJ873" i="8"/>
  <c r="AK873" i="8" s="1"/>
  <c r="AX872" i="8"/>
  <c r="AW872" i="8"/>
  <c r="AV872" i="8"/>
  <c r="AU872" i="8"/>
  <c r="AT872" i="8"/>
  <c r="AS872" i="8"/>
  <c r="AR872" i="8"/>
  <c r="AQ872" i="8"/>
  <c r="AO872" i="8"/>
  <c r="AP872" i="8" s="1"/>
  <c r="AN872" i="8"/>
  <c r="AM872" i="8"/>
  <c r="AL872" i="8"/>
  <c r="AK872" i="8"/>
  <c r="AJ872" i="8"/>
  <c r="AX871" i="8"/>
  <c r="AW871" i="8"/>
  <c r="AV871" i="8"/>
  <c r="AU871" i="8"/>
  <c r="AT871" i="8"/>
  <c r="AS871" i="8"/>
  <c r="AR871" i="8"/>
  <c r="AQ871" i="8"/>
  <c r="AP871" i="8"/>
  <c r="AO871" i="8"/>
  <c r="AN871" i="8"/>
  <c r="AM871" i="8"/>
  <c r="AL871" i="8"/>
  <c r="AJ871" i="8"/>
  <c r="AK871" i="8" s="1"/>
  <c r="AX870" i="8"/>
  <c r="AW870" i="8"/>
  <c r="AV870" i="8"/>
  <c r="AU870" i="8"/>
  <c r="AT870" i="8"/>
  <c r="AS870" i="8"/>
  <c r="AR870" i="8"/>
  <c r="AQ870" i="8"/>
  <c r="AO870" i="8"/>
  <c r="AP870" i="8" s="1"/>
  <c r="AN870" i="8"/>
  <c r="AM870" i="8"/>
  <c r="AL870" i="8"/>
  <c r="AJ870" i="8"/>
  <c r="AK870" i="8" s="1"/>
  <c r="AX869" i="8"/>
  <c r="AW869" i="8"/>
  <c r="AV869" i="8"/>
  <c r="AU869" i="8"/>
  <c r="AT869" i="8"/>
  <c r="AS869" i="8"/>
  <c r="AR869" i="8"/>
  <c r="AQ869" i="8"/>
  <c r="AP869" i="8"/>
  <c r="AO869" i="8"/>
  <c r="AN869" i="8"/>
  <c r="AM869" i="8"/>
  <c r="AL869" i="8"/>
  <c r="AJ869" i="8"/>
  <c r="AK869" i="8" s="1"/>
  <c r="AX868" i="8"/>
  <c r="AW868" i="8"/>
  <c r="AV868" i="8"/>
  <c r="AU868" i="8"/>
  <c r="AT868" i="8"/>
  <c r="AS868" i="8"/>
  <c r="AR868" i="8"/>
  <c r="AQ868" i="8"/>
  <c r="AO868" i="8"/>
  <c r="AP868" i="8" s="1"/>
  <c r="AN868" i="8"/>
  <c r="AM868" i="8"/>
  <c r="AL868" i="8"/>
  <c r="AK868" i="8"/>
  <c r="AJ868" i="8"/>
  <c r="AX867" i="8"/>
  <c r="AW867" i="8"/>
  <c r="AV867" i="8"/>
  <c r="AU867" i="8"/>
  <c r="AT867" i="8"/>
  <c r="AS867" i="8"/>
  <c r="AR867" i="8"/>
  <c r="AQ867" i="8"/>
  <c r="AO867" i="8"/>
  <c r="AP867" i="8" s="1"/>
  <c r="AN867" i="8"/>
  <c r="AM867" i="8"/>
  <c r="AL867" i="8"/>
  <c r="AJ867" i="8"/>
  <c r="AK867" i="8" s="1"/>
  <c r="AX866" i="8"/>
  <c r="AW866" i="8"/>
  <c r="AV866" i="8"/>
  <c r="AU866" i="8"/>
  <c r="AT866" i="8"/>
  <c r="AS866" i="8"/>
  <c r="AR866" i="8"/>
  <c r="AQ866" i="8"/>
  <c r="AP866" i="8"/>
  <c r="AO866" i="8"/>
  <c r="AN866" i="8"/>
  <c r="AM866" i="8"/>
  <c r="AL866" i="8"/>
  <c r="AJ866" i="8"/>
  <c r="AK866" i="8" s="1"/>
  <c r="AX865" i="8"/>
  <c r="AW865" i="8"/>
  <c r="AV865" i="8"/>
  <c r="AU865" i="8"/>
  <c r="AT865" i="8"/>
  <c r="AS865" i="8"/>
  <c r="AR865" i="8"/>
  <c r="AQ865" i="8"/>
  <c r="AP865" i="8"/>
  <c r="AO865" i="8"/>
  <c r="AN865" i="8"/>
  <c r="AM865" i="8"/>
  <c r="AL865" i="8"/>
  <c r="AJ865" i="8"/>
  <c r="AK865" i="8" s="1"/>
  <c r="AX864" i="8"/>
  <c r="AW864" i="8"/>
  <c r="AV864" i="8"/>
  <c r="AU864" i="8"/>
  <c r="AT864" i="8"/>
  <c r="AS864" i="8"/>
  <c r="AR864" i="8"/>
  <c r="AQ864" i="8"/>
  <c r="AO864" i="8"/>
  <c r="AP864" i="8" s="1"/>
  <c r="AN864" i="8"/>
  <c r="AM864" i="8"/>
  <c r="AL864" i="8"/>
  <c r="AK864" i="8"/>
  <c r="AJ864" i="8"/>
  <c r="AX863" i="8"/>
  <c r="AW863" i="8"/>
  <c r="AV863" i="8"/>
  <c r="AU863" i="8"/>
  <c r="AT863" i="8"/>
  <c r="AS863" i="8"/>
  <c r="AR863" i="8"/>
  <c r="AQ863" i="8"/>
  <c r="AP863" i="8"/>
  <c r="AO863" i="8"/>
  <c r="AN863" i="8"/>
  <c r="AM863" i="8"/>
  <c r="AL863" i="8"/>
  <c r="AJ863" i="8"/>
  <c r="AK863" i="8" s="1"/>
  <c r="AX862" i="8"/>
  <c r="AW862" i="8"/>
  <c r="AV862" i="8"/>
  <c r="AU862" i="8"/>
  <c r="AT862" i="8"/>
  <c r="AS862" i="8"/>
  <c r="AR862" i="8"/>
  <c r="AQ862" i="8"/>
  <c r="AO862" i="8"/>
  <c r="AP862" i="8" s="1"/>
  <c r="AN862" i="8"/>
  <c r="AM862" i="8"/>
  <c r="AL862" i="8"/>
  <c r="AJ862" i="8"/>
  <c r="AK862" i="8" s="1"/>
  <c r="AX861" i="8"/>
  <c r="AW861" i="8"/>
  <c r="AV861" i="8"/>
  <c r="AU861" i="8"/>
  <c r="AT861" i="8"/>
  <c r="AS861" i="8"/>
  <c r="AR861" i="8"/>
  <c r="AQ861" i="8"/>
  <c r="AP861" i="8"/>
  <c r="AO861" i="8"/>
  <c r="AN861" i="8"/>
  <c r="AM861" i="8"/>
  <c r="AL861" i="8"/>
  <c r="AK861" i="8"/>
  <c r="AJ861" i="8"/>
  <c r="AX860" i="8"/>
  <c r="AW860" i="8"/>
  <c r="AV860" i="8"/>
  <c r="AU860" i="8"/>
  <c r="AT860" i="8"/>
  <c r="AS860" i="8"/>
  <c r="AR860" i="8"/>
  <c r="AQ860" i="8"/>
  <c r="AO860" i="8"/>
  <c r="AP860" i="8" s="1"/>
  <c r="AN860" i="8"/>
  <c r="AM860" i="8"/>
  <c r="AL860" i="8"/>
  <c r="AJ860" i="8"/>
  <c r="AK860" i="8" s="1"/>
  <c r="AX859" i="8"/>
  <c r="AW859" i="8"/>
  <c r="AV859" i="8"/>
  <c r="AU859" i="8"/>
  <c r="AT859" i="8"/>
  <c r="AS859" i="8"/>
  <c r="AR859" i="8"/>
  <c r="AQ859" i="8"/>
  <c r="AO859" i="8"/>
  <c r="AP859" i="8" s="1"/>
  <c r="AN859" i="8"/>
  <c r="AM859" i="8"/>
  <c r="AL859" i="8"/>
  <c r="AJ859" i="8"/>
  <c r="AK859" i="8" s="1"/>
  <c r="AX858" i="8"/>
  <c r="AW858" i="8"/>
  <c r="AV858" i="8"/>
  <c r="AU858" i="8"/>
  <c r="AT858" i="8"/>
  <c r="AS858" i="8"/>
  <c r="AR858" i="8"/>
  <c r="AQ858" i="8"/>
  <c r="AP858" i="8"/>
  <c r="AO858" i="8"/>
  <c r="AN858" i="8"/>
  <c r="AM858" i="8"/>
  <c r="AL858" i="8"/>
  <c r="AJ858" i="8"/>
  <c r="AK858" i="8" s="1"/>
  <c r="AX857" i="8"/>
  <c r="AW857" i="8"/>
  <c r="AV857" i="8"/>
  <c r="AU857" i="8"/>
  <c r="AT857" i="8"/>
  <c r="AS857" i="8"/>
  <c r="AR857" i="8"/>
  <c r="AQ857" i="8"/>
  <c r="AP857" i="8"/>
  <c r="AO857" i="8"/>
  <c r="AN857" i="8"/>
  <c r="AM857" i="8"/>
  <c r="AL857" i="8"/>
  <c r="AJ857" i="8"/>
  <c r="AK857" i="8" s="1"/>
  <c r="AX856" i="8"/>
  <c r="AW856" i="8"/>
  <c r="AV856" i="8"/>
  <c r="AU856" i="8"/>
  <c r="AT856" i="8"/>
  <c r="AS856" i="8"/>
  <c r="AR856" i="8"/>
  <c r="AQ856" i="8"/>
  <c r="AO856" i="8"/>
  <c r="AP856" i="8" s="1"/>
  <c r="AN856" i="8"/>
  <c r="AM856" i="8"/>
  <c r="AL856" i="8"/>
  <c r="AJ856" i="8"/>
  <c r="AK856" i="8" s="1"/>
  <c r="AX855" i="8"/>
  <c r="AW855" i="8"/>
  <c r="AV855" i="8"/>
  <c r="AU855" i="8"/>
  <c r="AT855" i="8"/>
  <c r="AS855" i="8"/>
  <c r="AR855" i="8"/>
  <c r="AQ855" i="8"/>
  <c r="AP855" i="8"/>
  <c r="AO855" i="8"/>
  <c r="AN855" i="8"/>
  <c r="AM855" i="8"/>
  <c r="AL855" i="8"/>
  <c r="AJ855" i="8"/>
  <c r="AK855" i="8" s="1"/>
  <c r="AX854" i="8"/>
  <c r="AW854" i="8"/>
  <c r="AV854" i="8"/>
  <c r="AU854" i="8"/>
  <c r="AT854" i="8"/>
  <c r="AS854" i="8"/>
  <c r="AR854" i="8"/>
  <c r="AQ854" i="8"/>
  <c r="AO854" i="8"/>
  <c r="AP854" i="8" s="1"/>
  <c r="AN854" i="8"/>
  <c r="AM854" i="8"/>
  <c r="AL854" i="8"/>
  <c r="AJ854" i="8"/>
  <c r="AK854" i="8" s="1"/>
  <c r="AX853" i="8"/>
  <c r="AW853" i="8"/>
  <c r="AV853" i="8"/>
  <c r="AU853" i="8"/>
  <c r="AT853" i="8"/>
  <c r="AS853" i="8"/>
  <c r="AR853" i="8"/>
  <c r="AQ853" i="8"/>
  <c r="AP853" i="8"/>
  <c r="AO853" i="8"/>
  <c r="AN853" i="8"/>
  <c r="AM853" i="8"/>
  <c r="AL853" i="8"/>
  <c r="AK853" i="8"/>
  <c r="AJ853" i="8"/>
  <c r="AX852" i="8"/>
  <c r="AW852" i="8"/>
  <c r="AV852" i="8"/>
  <c r="AU852" i="8"/>
  <c r="AT852" i="8"/>
  <c r="AS852" i="8"/>
  <c r="AR852" i="8"/>
  <c r="AQ852" i="8"/>
  <c r="AO852" i="8"/>
  <c r="AP852" i="8" s="1"/>
  <c r="AN852" i="8"/>
  <c r="AM852" i="8"/>
  <c r="AL852" i="8"/>
  <c r="AJ852" i="8"/>
  <c r="AK852" i="8" s="1"/>
  <c r="AX851" i="8"/>
  <c r="AW851" i="8"/>
  <c r="AV851" i="8"/>
  <c r="AU851" i="8"/>
  <c r="AT851" i="8"/>
  <c r="AS851" i="8"/>
  <c r="AR851" i="8"/>
  <c r="AQ851" i="8"/>
  <c r="AO851" i="8"/>
  <c r="AP851" i="8" s="1"/>
  <c r="AN851" i="8"/>
  <c r="AM851" i="8"/>
  <c r="AL851" i="8"/>
  <c r="AJ851" i="8"/>
  <c r="AK851" i="8" s="1"/>
  <c r="AX850" i="8"/>
  <c r="AW850" i="8"/>
  <c r="AV850" i="8"/>
  <c r="AU850" i="8"/>
  <c r="AT850" i="8"/>
  <c r="AS850" i="8"/>
  <c r="AR850" i="8"/>
  <c r="AQ850" i="8"/>
  <c r="AP850" i="8"/>
  <c r="AO850" i="8"/>
  <c r="AN850" i="8"/>
  <c r="AM850" i="8"/>
  <c r="AL850" i="8"/>
  <c r="AJ850" i="8"/>
  <c r="AK850" i="8" s="1"/>
  <c r="AX849" i="8"/>
  <c r="AW849" i="8"/>
  <c r="AV849" i="8"/>
  <c r="AU849" i="8"/>
  <c r="AT849" i="8"/>
  <c r="AS849" i="8"/>
  <c r="AR849" i="8"/>
  <c r="AQ849" i="8"/>
  <c r="AP849" i="8"/>
  <c r="AO849" i="8"/>
  <c r="AN849" i="8"/>
  <c r="AM849" i="8"/>
  <c r="AL849" i="8"/>
  <c r="AJ849" i="8"/>
  <c r="AK849" i="8" s="1"/>
  <c r="AX848" i="8"/>
  <c r="AW848" i="8"/>
  <c r="AV848" i="8"/>
  <c r="AU848" i="8"/>
  <c r="AT848" i="8"/>
  <c r="AS848" i="8"/>
  <c r="AR848" i="8"/>
  <c r="AQ848" i="8"/>
  <c r="AO848" i="8"/>
  <c r="AP848" i="8" s="1"/>
  <c r="AN848" i="8"/>
  <c r="AM848" i="8"/>
  <c r="AL848" i="8"/>
  <c r="AJ848" i="8"/>
  <c r="AK848" i="8" s="1"/>
  <c r="AX847" i="8"/>
  <c r="AW847" i="8"/>
  <c r="AV847" i="8"/>
  <c r="AU847" i="8"/>
  <c r="AT847" i="8"/>
  <c r="AS847" i="8"/>
  <c r="AR847" i="8"/>
  <c r="AQ847" i="8"/>
  <c r="AP847" i="8"/>
  <c r="AO847" i="8"/>
  <c r="AN847" i="8"/>
  <c r="AM847" i="8"/>
  <c r="AL847" i="8"/>
  <c r="AJ847" i="8"/>
  <c r="AK847" i="8" s="1"/>
  <c r="AX846" i="8"/>
  <c r="AW846" i="8"/>
  <c r="AV846" i="8"/>
  <c r="AU846" i="8"/>
  <c r="AT846" i="8"/>
  <c r="AS846" i="8"/>
  <c r="AR846" i="8"/>
  <c r="AQ846" i="8"/>
  <c r="AO846" i="8"/>
  <c r="AP846" i="8" s="1"/>
  <c r="AN846" i="8"/>
  <c r="AM846" i="8"/>
  <c r="AL846" i="8"/>
  <c r="AJ846" i="8"/>
  <c r="AK846" i="8" s="1"/>
  <c r="AX845" i="8"/>
  <c r="AW845" i="8"/>
  <c r="AV845" i="8"/>
  <c r="AU845" i="8"/>
  <c r="AT845" i="8"/>
  <c r="AS845" i="8"/>
  <c r="AR845" i="8"/>
  <c r="AQ845" i="8"/>
  <c r="AP845" i="8"/>
  <c r="AO845" i="8"/>
  <c r="AN845" i="8"/>
  <c r="AM845" i="8"/>
  <c r="AL845" i="8"/>
  <c r="AJ845" i="8"/>
  <c r="AK845" i="8" s="1"/>
  <c r="AX844" i="8"/>
  <c r="AW844" i="8"/>
  <c r="AV844" i="8"/>
  <c r="AU844" i="8"/>
  <c r="AT844" i="8"/>
  <c r="AS844" i="8"/>
  <c r="AR844" i="8"/>
  <c r="AQ844" i="8"/>
  <c r="AO844" i="8"/>
  <c r="AP844" i="8" s="1"/>
  <c r="AN844" i="8"/>
  <c r="AM844" i="8"/>
  <c r="AL844" i="8"/>
  <c r="AJ844" i="8"/>
  <c r="AK844" i="8" s="1"/>
  <c r="AX843" i="8"/>
  <c r="AW843" i="8"/>
  <c r="AV843" i="8"/>
  <c r="AU843" i="8"/>
  <c r="AT843" i="8"/>
  <c r="AS843" i="8"/>
  <c r="AR843" i="8"/>
  <c r="AQ843" i="8"/>
  <c r="AO843" i="8"/>
  <c r="AP843" i="8" s="1"/>
  <c r="AN843" i="8"/>
  <c r="AM843" i="8"/>
  <c r="AL843" i="8"/>
  <c r="AJ843" i="8"/>
  <c r="AK843" i="8" s="1"/>
  <c r="AX842" i="8"/>
  <c r="AW842" i="8"/>
  <c r="AV842" i="8"/>
  <c r="AU842" i="8"/>
  <c r="AT842" i="8"/>
  <c r="AS842" i="8"/>
  <c r="AR842" i="8"/>
  <c r="AQ842" i="8"/>
  <c r="AP842" i="8"/>
  <c r="AO842" i="8"/>
  <c r="AN842" i="8"/>
  <c r="AM842" i="8"/>
  <c r="AL842" i="8"/>
  <c r="AK842" i="8"/>
  <c r="AJ842" i="8"/>
  <c r="AX841" i="8"/>
  <c r="AW841" i="8"/>
  <c r="AV841" i="8"/>
  <c r="AU841" i="8"/>
  <c r="AT841" i="8"/>
  <c r="AS841" i="8"/>
  <c r="AR841" i="8"/>
  <c r="AQ841" i="8"/>
  <c r="AP841" i="8"/>
  <c r="AO841" i="8"/>
  <c r="AN841" i="8"/>
  <c r="AM841" i="8"/>
  <c r="AL841" i="8"/>
  <c r="AJ841" i="8"/>
  <c r="AK841" i="8" s="1"/>
  <c r="AX840" i="8"/>
  <c r="AW840" i="8"/>
  <c r="AV840" i="8"/>
  <c r="AU840" i="8"/>
  <c r="AT840" i="8"/>
  <c r="AS840" i="8"/>
  <c r="AR840" i="8"/>
  <c r="AQ840" i="8"/>
  <c r="AO840" i="8"/>
  <c r="AP840" i="8" s="1"/>
  <c r="AN840" i="8"/>
  <c r="AM840" i="8"/>
  <c r="AL840" i="8"/>
  <c r="AJ840" i="8"/>
  <c r="AK840" i="8" s="1"/>
  <c r="AX839" i="8"/>
  <c r="AW839" i="8"/>
  <c r="AV839" i="8"/>
  <c r="AU839" i="8"/>
  <c r="AT839" i="8"/>
  <c r="AS839" i="8"/>
  <c r="AR839" i="8"/>
  <c r="AQ839" i="8"/>
  <c r="AP839" i="8"/>
  <c r="AO839" i="8"/>
  <c r="AN839" i="8"/>
  <c r="AM839" i="8"/>
  <c r="AL839" i="8"/>
  <c r="AJ839" i="8"/>
  <c r="AK839" i="8" s="1"/>
  <c r="AX838" i="8"/>
  <c r="AW838" i="8"/>
  <c r="AV838" i="8"/>
  <c r="AU838" i="8"/>
  <c r="AT838" i="8"/>
  <c r="AS838" i="8"/>
  <c r="AR838" i="8"/>
  <c r="AQ838" i="8"/>
  <c r="AO838" i="8"/>
  <c r="AP838" i="8" s="1"/>
  <c r="AN838" i="8"/>
  <c r="AM838" i="8"/>
  <c r="AL838" i="8"/>
  <c r="AK838" i="8"/>
  <c r="AJ838" i="8"/>
  <c r="AX837" i="8"/>
  <c r="AW837" i="8"/>
  <c r="AV837" i="8"/>
  <c r="AU837" i="8"/>
  <c r="AT837" i="8"/>
  <c r="AS837" i="8"/>
  <c r="AR837" i="8"/>
  <c r="AQ837" i="8"/>
  <c r="AP837" i="8"/>
  <c r="AO837" i="8"/>
  <c r="AN837" i="8"/>
  <c r="AM837" i="8"/>
  <c r="AL837" i="8"/>
  <c r="AJ837" i="8"/>
  <c r="AK837" i="8" s="1"/>
  <c r="AX836" i="8"/>
  <c r="AW836" i="8"/>
  <c r="AV836" i="8"/>
  <c r="AU836" i="8"/>
  <c r="AT836" i="8"/>
  <c r="AS836" i="8"/>
  <c r="AR836" i="8"/>
  <c r="AQ836" i="8"/>
  <c r="AO836" i="8"/>
  <c r="AP836" i="8" s="1"/>
  <c r="AN836" i="8"/>
  <c r="AM836" i="8"/>
  <c r="AL836" i="8"/>
  <c r="AJ836" i="8"/>
  <c r="AK836" i="8" s="1"/>
  <c r="AX835" i="8"/>
  <c r="AW835" i="8"/>
  <c r="AV835" i="8"/>
  <c r="AU835" i="8"/>
  <c r="AT835" i="8"/>
  <c r="AS835" i="8"/>
  <c r="AR835" i="8"/>
  <c r="AQ835" i="8"/>
  <c r="AO835" i="8"/>
  <c r="AP835" i="8" s="1"/>
  <c r="AN835" i="8"/>
  <c r="AM835" i="8"/>
  <c r="AL835" i="8"/>
  <c r="AJ835" i="8"/>
  <c r="AK835" i="8" s="1"/>
  <c r="AX834" i="8"/>
  <c r="AW834" i="8"/>
  <c r="AV834" i="8"/>
  <c r="AU834" i="8"/>
  <c r="AT834" i="8"/>
  <c r="AS834" i="8"/>
  <c r="AR834" i="8"/>
  <c r="AQ834" i="8"/>
  <c r="AP834" i="8"/>
  <c r="AO834" i="8"/>
  <c r="AN834" i="8"/>
  <c r="AM834" i="8"/>
  <c r="AL834" i="8"/>
  <c r="AK834" i="8"/>
  <c r="AJ834" i="8"/>
  <c r="AX833" i="8"/>
  <c r="AW833" i="8"/>
  <c r="AV833" i="8"/>
  <c r="AU833" i="8"/>
  <c r="AT833" i="8"/>
  <c r="AS833" i="8"/>
  <c r="AR833" i="8"/>
  <c r="AQ833" i="8"/>
  <c r="AP833" i="8"/>
  <c r="AO833" i="8"/>
  <c r="AN833" i="8"/>
  <c r="AM833" i="8"/>
  <c r="AL833" i="8"/>
  <c r="AJ833" i="8"/>
  <c r="AK833" i="8" s="1"/>
  <c r="AX832" i="8"/>
  <c r="AW832" i="8"/>
  <c r="AV832" i="8"/>
  <c r="AU832" i="8"/>
  <c r="AT832" i="8"/>
  <c r="AS832" i="8"/>
  <c r="AR832" i="8"/>
  <c r="AQ832" i="8"/>
  <c r="AO832" i="8"/>
  <c r="AP832" i="8" s="1"/>
  <c r="AN832" i="8"/>
  <c r="AM832" i="8"/>
  <c r="AL832" i="8"/>
  <c r="AJ832" i="8"/>
  <c r="AK832" i="8" s="1"/>
  <c r="AX831" i="8"/>
  <c r="AW831" i="8"/>
  <c r="AV831" i="8"/>
  <c r="AU831" i="8"/>
  <c r="AT831" i="8"/>
  <c r="AS831" i="8"/>
  <c r="AR831" i="8"/>
  <c r="AQ831" i="8"/>
  <c r="AP831" i="8"/>
  <c r="AO831" i="8"/>
  <c r="AN831" i="8"/>
  <c r="AM831" i="8"/>
  <c r="AL831" i="8"/>
  <c r="AJ831" i="8"/>
  <c r="AK831" i="8" s="1"/>
  <c r="AX830" i="8"/>
  <c r="AW830" i="8"/>
  <c r="AV830" i="8"/>
  <c r="AU830" i="8"/>
  <c r="AT830" i="8"/>
  <c r="AS830" i="8"/>
  <c r="AR830" i="8"/>
  <c r="AQ830" i="8"/>
  <c r="AO830" i="8"/>
  <c r="AP830" i="8" s="1"/>
  <c r="AN830" i="8"/>
  <c r="AM830" i="8"/>
  <c r="AL830" i="8"/>
  <c r="AK830" i="8"/>
  <c r="AJ830" i="8"/>
  <c r="AX829" i="8"/>
  <c r="AW829" i="8"/>
  <c r="AV829" i="8"/>
  <c r="AU829" i="8"/>
  <c r="AT829" i="8"/>
  <c r="AS829" i="8"/>
  <c r="AR829" i="8"/>
  <c r="AQ829" i="8"/>
  <c r="AP829" i="8"/>
  <c r="AO829" i="8"/>
  <c r="AN829" i="8"/>
  <c r="AM829" i="8"/>
  <c r="AL829" i="8"/>
  <c r="AJ829" i="8"/>
  <c r="AK829" i="8" s="1"/>
  <c r="AX828" i="8"/>
  <c r="AW828" i="8"/>
  <c r="AV828" i="8"/>
  <c r="AU828" i="8"/>
  <c r="AT828" i="8"/>
  <c r="AS828" i="8"/>
  <c r="AR828" i="8"/>
  <c r="AQ828" i="8"/>
  <c r="AO828" i="8"/>
  <c r="AP828" i="8" s="1"/>
  <c r="AN828" i="8"/>
  <c r="AM828" i="8"/>
  <c r="AL828" i="8"/>
  <c r="AJ828" i="8"/>
  <c r="AK828" i="8" s="1"/>
  <c r="AX827" i="8"/>
  <c r="AW827" i="8"/>
  <c r="AV827" i="8"/>
  <c r="AU827" i="8"/>
  <c r="AT827" i="8"/>
  <c r="AS827" i="8"/>
  <c r="AR827" i="8"/>
  <c r="AQ827" i="8"/>
  <c r="AO827" i="8"/>
  <c r="AP827" i="8" s="1"/>
  <c r="AN827" i="8"/>
  <c r="AM827" i="8"/>
  <c r="AL827" i="8"/>
  <c r="AJ827" i="8"/>
  <c r="AK827" i="8" s="1"/>
  <c r="AX826" i="8"/>
  <c r="AW826" i="8"/>
  <c r="AV826" i="8"/>
  <c r="AU826" i="8"/>
  <c r="AT826" i="8"/>
  <c r="AS826" i="8"/>
  <c r="AR826" i="8"/>
  <c r="AQ826" i="8"/>
  <c r="AP826" i="8"/>
  <c r="AO826" i="8"/>
  <c r="AN826" i="8"/>
  <c r="AM826" i="8"/>
  <c r="AL826" i="8"/>
  <c r="AJ826" i="8"/>
  <c r="AK826" i="8" s="1"/>
  <c r="AX825" i="8"/>
  <c r="AW825" i="8"/>
  <c r="AV825" i="8"/>
  <c r="AU825" i="8"/>
  <c r="AT825" i="8"/>
  <c r="AS825" i="8"/>
  <c r="AR825" i="8"/>
  <c r="AQ825" i="8"/>
  <c r="AP825" i="8"/>
  <c r="AO825" i="8"/>
  <c r="AN825" i="8"/>
  <c r="AM825" i="8"/>
  <c r="AL825" i="8"/>
  <c r="AJ825" i="8"/>
  <c r="AK825" i="8" s="1"/>
  <c r="AX824" i="8"/>
  <c r="AW824" i="8"/>
  <c r="AV824" i="8"/>
  <c r="AU824" i="8"/>
  <c r="AT824" i="8"/>
  <c r="AS824" i="8"/>
  <c r="AR824" i="8"/>
  <c r="AQ824" i="8"/>
  <c r="AO824" i="8"/>
  <c r="AP824" i="8" s="1"/>
  <c r="AN824" i="8"/>
  <c r="AM824" i="8"/>
  <c r="AL824" i="8"/>
  <c r="AJ824" i="8"/>
  <c r="AK824" i="8" s="1"/>
  <c r="AX823" i="8"/>
  <c r="AW823" i="8"/>
  <c r="AV823" i="8"/>
  <c r="AU823" i="8"/>
  <c r="AT823" i="8"/>
  <c r="AS823" i="8"/>
  <c r="AR823" i="8"/>
  <c r="AQ823" i="8"/>
  <c r="AP823" i="8"/>
  <c r="AO823" i="8"/>
  <c r="AN823" i="8"/>
  <c r="AM823" i="8"/>
  <c r="AL823" i="8"/>
  <c r="AJ823" i="8"/>
  <c r="AK823" i="8" s="1"/>
  <c r="AX822" i="8"/>
  <c r="AW822" i="8"/>
  <c r="AV822" i="8"/>
  <c r="AU822" i="8"/>
  <c r="AT822" i="8"/>
  <c r="AS822" i="8"/>
  <c r="AR822" i="8"/>
  <c r="AQ822" i="8"/>
  <c r="AO822" i="8"/>
  <c r="AP822" i="8" s="1"/>
  <c r="AN822" i="8"/>
  <c r="AM822" i="8"/>
  <c r="AL822" i="8"/>
  <c r="AJ822" i="8"/>
  <c r="AK822" i="8" s="1"/>
  <c r="AX821" i="8"/>
  <c r="AW821" i="8"/>
  <c r="AV821" i="8"/>
  <c r="AU821" i="8"/>
  <c r="AT821" i="8"/>
  <c r="AS821" i="8"/>
  <c r="AR821" i="8"/>
  <c r="AQ821" i="8"/>
  <c r="AP821" i="8"/>
  <c r="AO821" i="8"/>
  <c r="AN821" i="8"/>
  <c r="AM821" i="8"/>
  <c r="AL821" i="8"/>
  <c r="AJ821" i="8"/>
  <c r="AK821" i="8" s="1"/>
  <c r="AX820" i="8"/>
  <c r="AW820" i="8"/>
  <c r="AV820" i="8"/>
  <c r="AU820" i="8"/>
  <c r="AT820" i="8"/>
  <c r="AS820" i="8"/>
  <c r="AR820" i="8"/>
  <c r="AQ820" i="8"/>
  <c r="AO820" i="8"/>
  <c r="AP820" i="8" s="1"/>
  <c r="AN820" i="8"/>
  <c r="AM820" i="8"/>
  <c r="AL820" i="8"/>
  <c r="AJ820" i="8"/>
  <c r="AK820" i="8" s="1"/>
  <c r="AX819" i="8"/>
  <c r="AW819" i="8"/>
  <c r="AV819" i="8"/>
  <c r="AU819" i="8"/>
  <c r="AT819" i="8"/>
  <c r="AS819" i="8"/>
  <c r="AR819" i="8"/>
  <c r="AQ819" i="8"/>
  <c r="AO819" i="8"/>
  <c r="AP819" i="8" s="1"/>
  <c r="AN819" i="8"/>
  <c r="AM819" i="8"/>
  <c r="AL819" i="8"/>
  <c r="AJ819" i="8"/>
  <c r="AK819" i="8" s="1"/>
  <c r="AX818" i="8"/>
  <c r="AW818" i="8"/>
  <c r="AV818" i="8"/>
  <c r="AU818" i="8"/>
  <c r="AT818" i="8"/>
  <c r="AS818" i="8"/>
  <c r="AR818" i="8"/>
  <c r="AQ818" i="8"/>
  <c r="AP818" i="8"/>
  <c r="AO818" i="8"/>
  <c r="AN818" i="8"/>
  <c r="AM818" i="8"/>
  <c r="AL818" i="8"/>
  <c r="AJ818" i="8"/>
  <c r="AK818" i="8" s="1"/>
  <c r="AX817" i="8"/>
  <c r="AW817" i="8"/>
  <c r="AV817" i="8"/>
  <c r="AU817" i="8"/>
  <c r="AT817" i="8"/>
  <c r="AS817" i="8"/>
  <c r="AR817" i="8"/>
  <c r="AQ817" i="8"/>
  <c r="AP817" i="8"/>
  <c r="AO817" i="8"/>
  <c r="AN817" i="8"/>
  <c r="AM817" i="8"/>
  <c r="AL817" i="8"/>
  <c r="AJ817" i="8"/>
  <c r="AK817" i="8" s="1"/>
  <c r="AX816" i="8"/>
  <c r="AW816" i="8"/>
  <c r="AV816" i="8"/>
  <c r="AU816" i="8"/>
  <c r="AT816" i="8"/>
  <c r="AS816" i="8"/>
  <c r="AR816" i="8"/>
  <c r="AQ816" i="8"/>
  <c r="AO816" i="8"/>
  <c r="AP816" i="8" s="1"/>
  <c r="AN816" i="8"/>
  <c r="AM816" i="8"/>
  <c r="AL816" i="8"/>
  <c r="AJ816" i="8"/>
  <c r="AK816" i="8" s="1"/>
  <c r="AX815" i="8"/>
  <c r="AW815" i="8"/>
  <c r="AV815" i="8"/>
  <c r="AU815" i="8"/>
  <c r="AT815" i="8"/>
  <c r="AS815" i="8"/>
  <c r="AR815" i="8"/>
  <c r="AQ815" i="8"/>
  <c r="AP815" i="8"/>
  <c r="AO815" i="8"/>
  <c r="AN815" i="8"/>
  <c r="AM815" i="8"/>
  <c r="AL815" i="8"/>
  <c r="AJ815" i="8"/>
  <c r="AK815" i="8" s="1"/>
  <c r="AX814" i="8"/>
  <c r="AW814" i="8"/>
  <c r="AV814" i="8"/>
  <c r="AU814" i="8"/>
  <c r="AT814" i="8"/>
  <c r="AS814" i="8"/>
  <c r="AR814" i="8"/>
  <c r="AQ814" i="8"/>
  <c r="AO814" i="8"/>
  <c r="AP814" i="8" s="1"/>
  <c r="AN814" i="8"/>
  <c r="AM814" i="8"/>
  <c r="AL814" i="8"/>
  <c r="AJ814" i="8"/>
  <c r="AK814" i="8" s="1"/>
  <c r="AX813" i="8"/>
  <c r="AW813" i="8"/>
  <c r="AV813" i="8"/>
  <c r="AU813" i="8"/>
  <c r="AT813" i="8"/>
  <c r="AS813" i="8"/>
  <c r="AR813" i="8"/>
  <c r="AQ813" i="8"/>
  <c r="AP813" i="8"/>
  <c r="AO813" i="8"/>
  <c r="AN813" i="8"/>
  <c r="AM813" i="8"/>
  <c r="AL813" i="8"/>
  <c r="AJ813" i="8"/>
  <c r="AK813" i="8" s="1"/>
  <c r="AX812" i="8"/>
  <c r="AW812" i="8"/>
  <c r="AV812" i="8"/>
  <c r="AU812" i="8"/>
  <c r="AT812" i="8"/>
  <c r="AS812" i="8"/>
  <c r="AR812" i="8"/>
  <c r="AQ812" i="8"/>
  <c r="AO812" i="8"/>
  <c r="AP812" i="8" s="1"/>
  <c r="AN812" i="8"/>
  <c r="AM812" i="8"/>
  <c r="AL812" i="8"/>
  <c r="AJ812" i="8"/>
  <c r="AK812" i="8" s="1"/>
  <c r="AX811" i="8"/>
  <c r="AW811" i="8"/>
  <c r="AV811" i="8"/>
  <c r="AU811" i="8"/>
  <c r="AT811" i="8"/>
  <c r="AS811" i="8"/>
  <c r="AR811" i="8"/>
  <c r="AQ811" i="8"/>
  <c r="AO811" i="8"/>
  <c r="AP811" i="8" s="1"/>
  <c r="AN811" i="8"/>
  <c r="AM811" i="8"/>
  <c r="AL811" i="8"/>
  <c r="AJ811" i="8"/>
  <c r="AK811" i="8" s="1"/>
  <c r="AX810" i="8"/>
  <c r="AW810" i="8"/>
  <c r="AV810" i="8"/>
  <c r="AU810" i="8"/>
  <c r="AT810" i="8"/>
  <c r="AS810" i="8"/>
  <c r="AR810" i="8"/>
  <c r="AQ810" i="8"/>
  <c r="AP810" i="8"/>
  <c r="AO810" i="8"/>
  <c r="AN810" i="8"/>
  <c r="AM810" i="8"/>
  <c r="AL810" i="8"/>
  <c r="AJ810" i="8"/>
  <c r="AK810" i="8" s="1"/>
  <c r="AX809" i="8"/>
  <c r="AW809" i="8"/>
  <c r="AV809" i="8"/>
  <c r="AU809" i="8"/>
  <c r="AT809" i="8"/>
  <c r="AS809" i="8"/>
  <c r="AR809" i="8"/>
  <c r="AQ809" i="8"/>
  <c r="AO809" i="8"/>
  <c r="AP809" i="8" s="1"/>
  <c r="AN809" i="8"/>
  <c r="AM809" i="8"/>
  <c r="AL809" i="8"/>
  <c r="AJ809" i="8"/>
  <c r="AK809" i="8" s="1"/>
  <c r="AX808" i="8"/>
  <c r="AW808" i="8"/>
  <c r="AV808" i="8"/>
  <c r="AU808" i="8"/>
  <c r="AT808" i="8"/>
  <c r="AS808" i="8"/>
  <c r="AR808" i="8"/>
  <c r="AQ808" i="8"/>
  <c r="AO808" i="8"/>
  <c r="AP808" i="8" s="1"/>
  <c r="AN808" i="8"/>
  <c r="AM808" i="8"/>
  <c r="AL808" i="8"/>
  <c r="AJ808" i="8"/>
  <c r="AK808" i="8" s="1"/>
  <c r="AX807" i="8"/>
  <c r="AW807" i="8"/>
  <c r="AV807" i="8"/>
  <c r="AU807" i="8"/>
  <c r="AT807" i="8"/>
  <c r="AS807" i="8"/>
  <c r="AR807" i="8"/>
  <c r="AQ807" i="8"/>
  <c r="AP807" i="8"/>
  <c r="AO807" i="8"/>
  <c r="AN807" i="8"/>
  <c r="AM807" i="8"/>
  <c r="AL807" i="8"/>
  <c r="AJ807" i="8"/>
  <c r="AK807" i="8" s="1"/>
  <c r="AX806" i="8"/>
  <c r="AW806" i="8"/>
  <c r="AV806" i="8"/>
  <c r="AU806" i="8"/>
  <c r="AT806" i="8"/>
  <c r="AS806" i="8"/>
  <c r="AR806" i="8"/>
  <c r="AQ806" i="8"/>
  <c r="AO806" i="8"/>
  <c r="AP806" i="8" s="1"/>
  <c r="AN806" i="8"/>
  <c r="AM806" i="8"/>
  <c r="AL806" i="8"/>
  <c r="AK806" i="8"/>
  <c r="AJ806" i="8"/>
  <c r="AX805" i="8"/>
  <c r="AW805" i="8"/>
  <c r="AV805" i="8"/>
  <c r="AU805" i="8"/>
  <c r="AT805" i="8"/>
  <c r="AS805" i="8"/>
  <c r="AR805" i="8"/>
  <c r="AQ805" i="8"/>
  <c r="AP805" i="8"/>
  <c r="AO805" i="8"/>
  <c r="AN805" i="8"/>
  <c r="AM805" i="8"/>
  <c r="AL805" i="8"/>
  <c r="AJ805" i="8"/>
  <c r="AK805" i="8" s="1"/>
  <c r="AX804" i="8"/>
  <c r="AW804" i="8"/>
  <c r="AV804" i="8"/>
  <c r="AU804" i="8"/>
  <c r="AT804" i="8"/>
  <c r="AS804" i="8"/>
  <c r="AR804" i="8"/>
  <c r="AQ804" i="8"/>
  <c r="AO804" i="8"/>
  <c r="AP804" i="8" s="1"/>
  <c r="AN804" i="8"/>
  <c r="AM804" i="8"/>
  <c r="AL804" i="8"/>
  <c r="AJ804" i="8"/>
  <c r="AK804" i="8" s="1"/>
  <c r="AX803" i="8"/>
  <c r="AW803" i="8"/>
  <c r="AV803" i="8"/>
  <c r="AU803" i="8"/>
  <c r="AT803" i="8"/>
  <c r="AS803" i="8"/>
  <c r="AR803" i="8"/>
  <c r="AQ803" i="8"/>
  <c r="AO803" i="8"/>
  <c r="AP803" i="8" s="1"/>
  <c r="AN803" i="8"/>
  <c r="AM803" i="8"/>
  <c r="AL803" i="8"/>
  <c r="AJ803" i="8"/>
  <c r="AK803" i="8" s="1"/>
  <c r="AX802" i="8"/>
  <c r="AW802" i="8"/>
  <c r="AV802" i="8"/>
  <c r="AU802" i="8"/>
  <c r="AT802" i="8"/>
  <c r="AS802" i="8"/>
  <c r="AR802" i="8"/>
  <c r="AQ802" i="8"/>
  <c r="AP802" i="8"/>
  <c r="AO802" i="8"/>
  <c r="AN802" i="8"/>
  <c r="AM802" i="8"/>
  <c r="AL802" i="8"/>
  <c r="AJ802" i="8"/>
  <c r="AK802" i="8" s="1"/>
  <c r="AX801" i="8"/>
  <c r="AW801" i="8"/>
  <c r="AV801" i="8"/>
  <c r="AU801" i="8"/>
  <c r="AT801" i="8"/>
  <c r="AS801" i="8"/>
  <c r="AR801" i="8"/>
  <c r="AQ801" i="8"/>
  <c r="AP801" i="8"/>
  <c r="AO801" i="8"/>
  <c r="AN801" i="8"/>
  <c r="AM801" i="8"/>
  <c r="AL801" i="8"/>
  <c r="AJ801" i="8"/>
  <c r="AK801" i="8" s="1"/>
  <c r="AX800" i="8"/>
  <c r="AW800" i="8"/>
  <c r="AV800" i="8"/>
  <c r="AU800" i="8"/>
  <c r="AT800" i="8"/>
  <c r="AS800" i="8"/>
  <c r="AR800" i="8"/>
  <c r="AQ800" i="8"/>
  <c r="AO800" i="8"/>
  <c r="AP800" i="8" s="1"/>
  <c r="AN800" i="8"/>
  <c r="AM800" i="8"/>
  <c r="AL800" i="8"/>
  <c r="AJ800" i="8"/>
  <c r="AK800" i="8" s="1"/>
  <c r="AX799" i="8"/>
  <c r="AW799" i="8"/>
  <c r="AV799" i="8"/>
  <c r="AU799" i="8"/>
  <c r="AT799" i="8"/>
  <c r="AS799" i="8"/>
  <c r="AR799" i="8"/>
  <c r="AQ799" i="8"/>
  <c r="AP799" i="8"/>
  <c r="AO799" i="8"/>
  <c r="AN799" i="8"/>
  <c r="AM799" i="8"/>
  <c r="AL799" i="8"/>
  <c r="AJ799" i="8"/>
  <c r="AK799" i="8" s="1"/>
  <c r="AX798" i="8"/>
  <c r="AW798" i="8"/>
  <c r="AV798" i="8"/>
  <c r="AU798" i="8"/>
  <c r="AT798" i="8"/>
  <c r="AS798" i="8"/>
  <c r="AR798" i="8"/>
  <c r="AQ798" i="8"/>
  <c r="AO798" i="8"/>
  <c r="AP798" i="8" s="1"/>
  <c r="AN798" i="8"/>
  <c r="AM798" i="8"/>
  <c r="AL798" i="8"/>
  <c r="AJ798" i="8"/>
  <c r="AK798" i="8" s="1"/>
  <c r="AX797" i="8"/>
  <c r="AW797" i="8"/>
  <c r="AV797" i="8"/>
  <c r="AU797" i="8"/>
  <c r="AT797" i="8"/>
  <c r="AS797" i="8"/>
  <c r="AR797" i="8"/>
  <c r="AQ797" i="8"/>
  <c r="AP797" i="8"/>
  <c r="AO797" i="8"/>
  <c r="AN797" i="8"/>
  <c r="AM797" i="8"/>
  <c r="AL797" i="8"/>
  <c r="AJ797" i="8"/>
  <c r="AK797" i="8" s="1"/>
  <c r="AX796" i="8"/>
  <c r="AW796" i="8"/>
  <c r="AV796" i="8"/>
  <c r="AU796" i="8"/>
  <c r="AT796" i="8"/>
  <c r="AS796" i="8"/>
  <c r="AR796" i="8"/>
  <c r="AQ796" i="8"/>
  <c r="AO796" i="8"/>
  <c r="AP796" i="8" s="1"/>
  <c r="AN796" i="8"/>
  <c r="AM796" i="8"/>
  <c r="AL796" i="8"/>
  <c r="AJ796" i="8"/>
  <c r="AK796" i="8" s="1"/>
  <c r="AX795" i="8"/>
  <c r="AW795" i="8"/>
  <c r="AV795" i="8"/>
  <c r="AU795" i="8"/>
  <c r="AT795" i="8"/>
  <c r="AS795" i="8"/>
  <c r="AR795" i="8"/>
  <c r="AQ795" i="8"/>
  <c r="AO795" i="8"/>
  <c r="AP795" i="8" s="1"/>
  <c r="AN795" i="8"/>
  <c r="AM795" i="8"/>
  <c r="AL795" i="8"/>
  <c r="AJ795" i="8"/>
  <c r="AK795" i="8" s="1"/>
  <c r="AX794" i="8"/>
  <c r="AW794" i="8"/>
  <c r="AV794" i="8"/>
  <c r="AU794" i="8"/>
  <c r="AT794" i="8"/>
  <c r="AS794" i="8"/>
  <c r="AR794" i="8"/>
  <c r="AQ794" i="8"/>
  <c r="AP794" i="8"/>
  <c r="AO794" i="8"/>
  <c r="AN794" i="8"/>
  <c r="AM794" i="8"/>
  <c r="AL794" i="8"/>
  <c r="AJ794" i="8"/>
  <c r="AK794" i="8" s="1"/>
  <c r="AX793" i="8"/>
  <c r="AW793" i="8"/>
  <c r="AV793" i="8"/>
  <c r="AU793" i="8"/>
  <c r="AT793" i="8"/>
  <c r="AS793" i="8"/>
  <c r="AR793" i="8"/>
  <c r="AQ793" i="8"/>
  <c r="AO793" i="8"/>
  <c r="AP793" i="8" s="1"/>
  <c r="AN793" i="8"/>
  <c r="AM793" i="8"/>
  <c r="AL793" i="8"/>
  <c r="AJ793" i="8"/>
  <c r="AK793" i="8" s="1"/>
  <c r="AX792" i="8"/>
  <c r="AW792" i="8"/>
  <c r="AV792" i="8"/>
  <c r="AU792" i="8"/>
  <c r="AT792" i="8"/>
  <c r="AS792" i="8"/>
  <c r="AR792" i="8"/>
  <c r="AQ792" i="8"/>
  <c r="AO792" i="8"/>
  <c r="AP792" i="8" s="1"/>
  <c r="AN792" i="8"/>
  <c r="AM792" i="8"/>
  <c r="AL792" i="8"/>
  <c r="AJ792" i="8"/>
  <c r="AK792" i="8" s="1"/>
  <c r="AX791" i="8"/>
  <c r="AW791" i="8"/>
  <c r="AV791" i="8"/>
  <c r="AU791" i="8"/>
  <c r="AT791" i="8"/>
  <c r="AS791" i="8"/>
  <c r="AR791" i="8"/>
  <c r="AQ791" i="8"/>
  <c r="AP791" i="8"/>
  <c r="AO791" i="8"/>
  <c r="AN791" i="8"/>
  <c r="AM791" i="8"/>
  <c r="AL791" i="8"/>
  <c r="AJ791" i="8"/>
  <c r="AK791" i="8" s="1"/>
  <c r="AX790" i="8"/>
  <c r="AW790" i="8"/>
  <c r="AV790" i="8"/>
  <c r="AU790" i="8"/>
  <c r="AT790" i="8"/>
  <c r="AS790" i="8"/>
  <c r="AR790" i="8"/>
  <c r="AQ790" i="8"/>
  <c r="AO790" i="8"/>
  <c r="AP790" i="8" s="1"/>
  <c r="AN790" i="8"/>
  <c r="AM790" i="8"/>
  <c r="AL790" i="8"/>
  <c r="AK790" i="8"/>
  <c r="AJ790" i="8"/>
  <c r="AX789" i="8"/>
  <c r="AW789" i="8"/>
  <c r="AV789" i="8"/>
  <c r="AU789" i="8"/>
  <c r="AT789" i="8"/>
  <c r="AS789" i="8"/>
  <c r="AR789" i="8"/>
  <c r="AQ789" i="8"/>
  <c r="AP789" i="8"/>
  <c r="AO789" i="8"/>
  <c r="AN789" i="8"/>
  <c r="AM789" i="8"/>
  <c r="AL789" i="8"/>
  <c r="AK789" i="8"/>
  <c r="AJ789" i="8"/>
  <c r="AX788" i="8"/>
  <c r="AW788" i="8"/>
  <c r="AV788" i="8"/>
  <c r="AU788" i="8"/>
  <c r="AT788" i="8"/>
  <c r="AS788" i="8"/>
  <c r="AR788" i="8"/>
  <c r="AQ788" i="8"/>
  <c r="AO788" i="8"/>
  <c r="AP788" i="8" s="1"/>
  <c r="AN788" i="8"/>
  <c r="AM788" i="8"/>
  <c r="AL788" i="8"/>
  <c r="AJ788" i="8"/>
  <c r="AK788" i="8" s="1"/>
  <c r="AX787" i="8"/>
  <c r="AW787" i="8"/>
  <c r="AV787" i="8"/>
  <c r="AU787" i="8"/>
  <c r="AT787" i="8"/>
  <c r="AS787" i="8"/>
  <c r="AR787" i="8"/>
  <c r="AQ787" i="8"/>
  <c r="AO787" i="8"/>
  <c r="AP787" i="8" s="1"/>
  <c r="AN787" i="8"/>
  <c r="AM787" i="8"/>
  <c r="AL787" i="8"/>
  <c r="AJ787" i="8"/>
  <c r="AK787" i="8" s="1"/>
  <c r="AX786" i="8"/>
  <c r="AW786" i="8"/>
  <c r="AV786" i="8"/>
  <c r="AU786" i="8"/>
  <c r="AT786" i="8"/>
  <c r="AS786" i="8"/>
  <c r="AR786" i="8"/>
  <c r="AQ786" i="8"/>
  <c r="AP786" i="8"/>
  <c r="AO786" i="8"/>
  <c r="AN786" i="8"/>
  <c r="AM786" i="8"/>
  <c r="AL786" i="8"/>
  <c r="AK786" i="8"/>
  <c r="AJ786" i="8"/>
  <c r="AX785" i="8"/>
  <c r="AW785" i="8"/>
  <c r="AV785" i="8"/>
  <c r="AU785" i="8"/>
  <c r="AT785" i="8"/>
  <c r="AS785" i="8"/>
  <c r="AR785" i="8"/>
  <c r="AQ785" i="8"/>
  <c r="AP785" i="8"/>
  <c r="AO785" i="8"/>
  <c r="AN785" i="8"/>
  <c r="AM785" i="8"/>
  <c r="AL785" i="8"/>
  <c r="AJ785" i="8"/>
  <c r="AK785" i="8" s="1"/>
  <c r="AX784" i="8"/>
  <c r="AW784" i="8"/>
  <c r="AV784" i="8"/>
  <c r="AU784" i="8"/>
  <c r="AT784" i="8"/>
  <c r="AS784" i="8"/>
  <c r="AR784" i="8"/>
  <c r="AQ784" i="8"/>
  <c r="AO784" i="8"/>
  <c r="AP784" i="8" s="1"/>
  <c r="AN784" i="8"/>
  <c r="AM784" i="8"/>
  <c r="AL784" i="8"/>
  <c r="AJ784" i="8"/>
  <c r="AK784" i="8" s="1"/>
  <c r="AX783" i="8"/>
  <c r="AW783" i="8"/>
  <c r="AV783" i="8"/>
  <c r="AU783" i="8"/>
  <c r="AT783" i="8"/>
  <c r="AS783" i="8"/>
  <c r="AR783" i="8"/>
  <c r="AQ783" i="8"/>
  <c r="AP783" i="8"/>
  <c r="AO783" i="8"/>
  <c r="AN783" i="8"/>
  <c r="AM783" i="8"/>
  <c r="AL783" i="8"/>
  <c r="AJ783" i="8"/>
  <c r="AK783" i="8" s="1"/>
  <c r="AX782" i="8"/>
  <c r="AW782" i="8"/>
  <c r="AV782" i="8"/>
  <c r="AU782" i="8"/>
  <c r="AT782" i="8"/>
  <c r="AS782" i="8"/>
  <c r="AR782" i="8"/>
  <c r="AQ782" i="8"/>
  <c r="AO782" i="8"/>
  <c r="AP782" i="8" s="1"/>
  <c r="AN782" i="8"/>
  <c r="AM782" i="8"/>
  <c r="AL782" i="8"/>
  <c r="AK782" i="8"/>
  <c r="AJ782" i="8"/>
  <c r="AX781" i="8"/>
  <c r="AW781" i="8"/>
  <c r="AV781" i="8"/>
  <c r="AU781" i="8"/>
  <c r="AT781" i="8"/>
  <c r="AS781" i="8"/>
  <c r="AR781" i="8"/>
  <c r="AQ781" i="8"/>
  <c r="AP781" i="8"/>
  <c r="AO781" i="8"/>
  <c r="AN781" i="8"/>
  <c r="AM781" i="8"/>
  <c r="AL781" i="8"/>
  <c r="AJ781" i="8"/>
  <c r="AK781" i="8" s="1"/>
  <c r="AX780" i="8"/>
  <c r="AW780" i="8"/>
  <c r="AV780" i="8"/>
  <c r="AU780" i="8"/>
  <c r="AT780" i="8"/>
  <c r="AS780" i="8"/>
  <c r="AR780" i="8"/>
  <c r="AQ780" i="8"/>
  <c r="AO780" i="8"/>
  <c r="AP780" i="8" s="1"/>
  <c r="AN780" i="8"/>
  <c r="AM780" i="8"/>
  <c r="AL780" i="8"/>
  <c r="AJ780" i="8"/>
  <c r="AK780" i="8" s="1"/>
  <c r="AX779" i="8"/>
  <c r="AW779" i="8"/>
  <c r="AV779" i="8"/>
  <c r="AU779" i="8"/>
  <c r="AT779" i="8"/>
  <c r="AS779" i="8"/>
  <c r="AR779" i="8"/>
  <c r="AQ779" i="8"/>
  <c r="AP779" i="8"/>
  <c r="AO779" i="8"/>
  <c r="AN779" i="8"/>
  <c r="AM779" i="8"/>
  <c r="AL779" i="8"/>
  <c r="AJ779" i="8"/>
  <c r="AK779" i="8" s="1"/>
  <c r="AX778" i="8"/>
  <c r="AW778" i="8"/>
  <c r="AV778" i="8"/>
  <c r="AU778" i="8"/>
  <c r="AT778" i="8"/>
  <c r="AS778" i="8"/>
  <c r="AR778" i="8"/>
  <c r="AQ778" i="8"/>
  <c r="AP778" i="8"/>
  <c r="AO778" i="8"/>
  <c r="AN778" i="8"/>
  <c r="AM778" i="8"/>
  <c r="AL778" i="8"/>
  <c r="AJ778" i="8"/>
  <c r="AK778" i="8" s="1"/>
  <c r="AX777" i="8"/>
  <c r="AW777" i="8"/>
  <c r="AV777" i="8"/>
  <c r="AU777" i="8"/>
  <c r="AT777" i="8"/>
  <c r="AS777" i="8"/>
  <c r="AR777" i="8"/>
  <c r="AQ777" i="8"/>
  <c r="AO777" i="8"/>
  <c r="AP777" i="8" s="1"/>
  <c r="AN777" i="8"/>
  <c r="AM777" i="8"/>
  <c r="AL777" i="8"/>
  <c r="AJ777" i="8"/>
  <c r="AK777" i="8" s="1"/>
  <c r="AX776" i="8"/>
  <c r="AW776" i="8"/>
  <c r="AV776" i="8"/>
  <c r="AU776" i="8"/>
  <c r="AT776" i="8"/>
  <c r="AS776" i="8"/>
  <c r="AR776" i="8"/>
  <c r="AQ776" i="8"/>
  <c r="AO776" i="8"/>
  <c r="AP776" i="8" s="1"/>
  <c r="AN776" i="8"/>
  <c r="AM776" i="8"/>
  <c r="AL776" i="8"/>
  <c r="AJ776" i="8"/>
  <c r="AK776" i="8" s="1"/>
  <c r="AX775" i="8"/>
  <c r="AW775" i="8"/>
  <c r="AV775" i="8"/>
  <c r="AU775" i="8"/>
  <c r="AT775" i="8"/>
  <c r="AS775" i="8"/>
  <c r="AR775" i="8"/>
  <c r="AQ775" i="8"/>
  <c r="AP775" i="8"/>
  <c r="AO775" i="8"/>
  <c r="AN775" i="8"/>
  <c r="AM775" i="8"/>
  <c r="AL775" i="8"/>
  <c r="AJ775" i="8"/>
  <c r="AK775" i="8" s="1"/>
  <c r="AX774" i="8"/>
  <c r="AW774" i="8"/>
  <c r="AV774" i="8"/>
  <c r="AU774" i="8"/>
  <c r="AT774" i="8"/>
  <c r="AS774" i="8"/>
  <c r="AR774" i="8"/>
  <c r="AQ774" i="8"/>
  <c r="AO774" i="8"/>
  <c r="AP774" i="8" s="1"/>
  <c r="AN774" i="8"/>
  <c r="AM774" i="8"/>
  <c r="AL774" i="8"/>
  <c r="AK774" i="8"/>
  <c r="AJ774" i="8"/>
  <c r="AX773" i="8"/>
  <c r="AW773" i="8"/>
  <c r="AV773" i="8"/>
  <c r="AU773" i="8"/>
  <c r="AT773" i="8"/>
  <c r="AS773" i="8"/>
  <c r="AR773" i="8"/>
  <c r="AQ773" i="8"/>
  <c r="AP773" i="8"/>
  <c r="AO773" i="8"/>
  <c r="AN773" i="8"/>
  <c r="AM773" i="8"/>
  <c r="AL773" i="8"/>
  <c r="AJ773" i="8"/>
  <c r="AK773" i="8" s="1"/>
  <c r="AX772" i="8"/>
  <c r="AW772" i="8"/>
  <c r="AV772" i="8"/>
  <c r="AU772" i="8"/>
  <c r="AT772" i="8"/>
  <c r="AS772" i="8"/>
  <c r="AR772" i="8"/>
  <c r="AQ772" i="8"/>
  <c r="AO772" i="8"/>
  <c r="AP772" i="8" s="1"/>
  <c r="AN772" i="8"/>
  <c r="AM772" i="8"/>
  <c r="AL772" i="8"/>
  <c r="AJ772" i="8"/>
  <c r="AK772" i="8" s="1"/>
  <c r="AX771" i="8"/>
  <c r="AW771" i="8"/>
  <c r="AV771" i="8"/>
  <c r="AU771" i="8"/>
  <c r="AT771" i="8"/>
  <c r="AS771" i="8"/>
  <c r="AR771" i="8"/>
  <c r="AQ771" i="8"/>
  <c r="AO771" i="8"/>
  <c r="AP771" i="8" s="1"/>
  <c r="AN771" i="8"/>
  <c r="AM771" i="8"/>
  <c r="AL771" i="8"/>
  <c r="AJ771" i="8"/>
  <c r="AK771" i="8" s="1"/>
  <c r="AX770" i="8"/>
  <c r="AW770" i="8"/>
  <c r="AV770" i="8"/>
  <c r="AU770" i="8"/>
  <c r="AT770" i="8"/>
  <c r="AS770" i="8"/>
  <c r="AR770" i="8"/>
  <c r="AQ770" i="8"/>
  <c r="AP770" i="8"/>
  <c r="AO770" i="8"/>
  <c r="AN770" i="8"/>
  <c r="AM770" i="8"/>
  <c r="AL770" i="8"/>
  <c r="AJ770" i="8"/>
  <c r="AK770" i="8" s="1"/>
  <c r="AX769" i="8"/>
  <c r="AW769" i="8"/>
  <c r="AV769" i="8"/>
  <c r="AU769" i="8"/>
  <c r="AT769" i="8"/>
  <c r="AS769" i="8"/>
  <c r="AR769" i="8"/>
  <c r="AQ769" i="8"/>
  <c r="AP769" i="8"/>
  <c r="AO769" i="8"/>
  <c r="AN769" i="8"/>
  <c r="AM769" i="8"/>
  <c r="AL769" i="8"/>
  <c r="AJ769" i="8"/>
  <c r="AK769" i="8" s="1"/>
  <c r="AX768" i="8"/>
  <c r="AW768" i="8"/>
  <c r="AV768" i="8"/>
  <c r="AU768" i="8"/>
  <c r="AT768" i="8"/>
  <c r="AS768" i="8"/>
  <c r="AR768" i="8"/>
  <c r="AQ768" i="8"/>
  <c r="AO768" i="8"/>
  <c r="AP768" i="8" s="1"/>
  <c r="AN768" i="8"/>
  <c r="AM768" i="8"/>
  <c r="AL768" i="8"/>
  <c r="AK768" i="8"/>
  <c r="AJ768" i="8"/>
  <c r="AX767" i="8"/>
  <c r="AW767" i="8"/>
  <c r="AV767" i="8"/>
  <c r="AU767" i="8"/>
  <c r="AT767" i="8"/>
  <c r="AS767" i="8"/>
  <c r="AR767" i="8"/>
  <c r="AQ767" i="8"/>
  <c r="AO767" i="8"/>
  <c r="AP767" i="8" s="1"/>
  <c r="AN767" i="8"/>
  <c r="AM767" i="8"/>
  <c r="AL767" i="8"/>
  <c r="AJ767" i="8"/>
  <c r="AK767" i="8" s="1"/>
  <c r="AX766" i="8"/>
  <c r="AW766" i="8"/>
  <c r="AV766" i="8"/>
  <c r="AU766" i="8"/>
  <c r="AT766" i="8"/>
  <c r="AS766" i="8"/>
  <c r="AR766" i="8"/>
  <c r="AQ766" i="8"/>
  <c r="AO766" i="8"/>
  <c r="AP766" i="8" s="1"/>
  <c r="AN766" i="8"/>
  <c r="AM766" i="8"/>
  <c r="AL766" i="8"/>
  <c r="AJ766" i="8"/>
  <c r="AK766" i="8" s="1"/>
  <c r="AX765" i="8"/>
  <c r="AW765" i="8"/>
  <c r="AV765" i="8"/>
  <c r="AU765" i="8"/>
  <c r="AT765" i="8"/>
  <c r="AS765" i="8"/>
  <c r="AR765" i="8"/>
  <c r="AQ765" i="8"/>
  <c r="AP765" i="8"/>
  <c r="AO765" i="8"/>
  <c r="AN765" i="8"/>
  <c r="AM765" i="8"/>
  <c r="AL765" i="8"/>
  <c r="AJ765" i="8"/>
  <c r="AK765" i="8" s="1"/>
  <c r="AX764" i="8"/>
  <c r="AW764" i="8"/>
  <c r="AV764" i="8"/>
  <c r="AU764" i="8"/>
  <c r="AT764" i="8"/>
  <c r="AS764" i="8"/>
  <c r="AR764" i="8"/>
  <c r="AQ764" i="8"/>
  <c r="AO764" i="8"/>
  <c r="AP764" i="8" s="1"/>
  <c r="AN764" i="8"/>
  <c r="AM764" i="8"/>
  <c r="AL764" i="8"/>
  <c r="AJ764" i="8"/>
  <c r="AK764" i="8" s="1"/>
  <c r="AX763" i="8"/>
  <c r="AW763" i="8"/>
  <c r="AV763" i="8"/>
  <c r="AU763" i="8"/>
  <c r="AT763" i="8"/>
  <c r="AS763" i="8"/>
  <c r="AR763" i="8"/>
  <c r="AQ763" i="8"/>
  <c r="AP763" i="8"/>
  <c r="AO763" i="8"/>
  <c r="AN763" i="8"/>
  <c r="AM763" i="8"/>
  <c r="AL763" i="8"/>
  <c r="AJ763" i="8"/>
  <c r="AK763" i="8" s="1"/>
  <c r="AX762" i="8"/>
  <c r="AW762" i="8"/>
  <c r="AV762" i="8"/>
  <c r="AU762" i="8"/>
  <c r="AT762" i="8"/>
  <c r="AS762" i="8"/>
  <c r="AR762" i="8"/>
  <c r="AQ762" i="8"/>
  <c r="AP762" i="8"/>
  <c r="AO762" i="8"/>
  <c r="AN762" i="8"/>
  <c r="AM762" i="8"/>
  <c r="AL762" i="8"/>
  <c r="AJ762" i="8"/>
  <c r="AK762" i="8" s="1"/>
  <c r="AX761" i="8"/>
  <c r="AW761" i="8"/>
  <c r="AV761" i="8"/>
  <c r="AU761" i="8"/>
  <c r="AT761" i="8"/>
  <c r="AS761" i="8"/>
  <c r="AR761" i="8"/>
  <c r="AQ761" i="8"/>
  <c r="AP761" i="8"/>
  <c r="AO761" i="8"/>
  <c r="AN761" i="8"/>
  <c r="AM761" i="8"/>
  <c r="AL761" i="8"/>
  <c r="AJ761" i="8"/>
  <c r="AK761" i="8" s="1"/>
  <c r="AX760" i="8"/>
  <c r="AW760" i="8"/>
  <c r="AV760" i="8"/>
  <c r="AU760" i="8"/>
  <c r="AT760" i="8"/>
  <c r="AS760" i="8"/>
  <c r="AR760" i="8"/>
  <c r="AQ760" i="8"/>
  <c r="AP760" i="8"/>
  <c r="AO760" i="8"/>
  <c r="AN760" i="8"/>
  <c r="AM760" i="8"/>
  <c r="AL760" i="8"/>
  <c r="AJ760" i="8"/>
  <c r="AK760" i="8" s="1"/>
  <c r="AX759" i="8"/>
  <c r="AW759" i="8"/>
  <c r="AV759" i="8"/>
  <c r="AU759" i="8"/>
  <c r="AT759" i="8"/>
  <c r="AS759" i="8"/>
  <c r="AR759" i="8"/>
  <c r="AQ759" i="8"/>
  <c r="AO759" i="8"/>
  <c r="AP759" i="8" s="1"/>
  <c r="AN759" i="8"/>
  <c r="AM759" i="8"/>
  <c r="AL759" i="8"/>
  <c r="AJ759" i="8"/>
  <c r="AK759" i="8" s="1"/>
  <c r="AX758" i="8"/>
  <c r="AW758" i="8"/>
  <c r="AV758" i="8"/>
  <c r="AU758" i="8"/>
  <c r="AT758" i="8"/>
  <c r="AS758" i="8"/>
  <c r="AR758" i="8"/>
  <c r="AQ758" i="8"/>
  <c r="AO758" i="8"/>
  <c r="AP758" i="8" s="1"/>
  <c r="AN758" i="8"/>
  <c r="AM758" i="8"/>
  <c r="AL758" i="8"/>
  <c r="AK758" i="8"/>
  <c r="AJ758" i="8"/>
  <c r="AX757" i="8"/>
  <c r="AW757" i="8"/>
  <c r="AV757" i="8"/>
  <c r="AU757" i="8"/>
  <c r="AT757" i="8"/>
  <c r="AS757" i="8"/>
  <c r="AR757" i="8"/>
  <c r="AQ757" i="8"/>
  <c r="AP757" i="8"/>
  <c r="AO757" i="8"/>
  <c r="AN757" i="8"/>
  <c r="AM757" i="8"/>
  <c r="AL757" i="8"/>
  <c r="AJ757" i="8"/>
  <c r="AK757" i="8" s="1"/>
  <c r="AX756" i="8"/>
  <c r="AW756" i="8"/>
  <c r="AV756" i="8"/>
  <c r="AU756" i="8"/>
  <c r="AT756" i="8"/>
  <c r="AS756" i="8"/>
  <c r="AR756" i="8"/>
  <c r="AQ756" i="8"/>
  <c r="AO756" i="8"/>
  <c r="AP756" i="8" s="1"/>
  <c r="AN756" i="8"/>
  <c r="AM756" i="8"/>
  <c r="AL756" i="8"/>
  <c r="AJ756" i="8"/>
  <c r="AK756" i="8" s="1"/>
  <c r="AX755" i="8"/>
  <c r="AW755" i="8"/>
  <c r="AV755" i="8"/>
  <c r="AU755" i="8"/>
  <c r="AT755" i="8"/>
  <c r="AS755" i="8"/>
  <c r="AR755" i="8"/>
  <c r="AQ755" i="8"/>
  <c r="AP755" i="8"/>
  <c r="AO755" i="8"/>
  <c r="AN755" i="8"/>
  <c r="AM755" i="8"/>
  <c r="AL755" i="8"/>
  <c r="AJ755" i="8"/>
  <c r="AK755" i="8" s="1"/>
  <c r="AX754" i="8"/>
  <c r="AW754" i="8"/>
  <c r="AV754" i="8"/>
  <c r="AU754" i="8"/>
  <c r="AT754" i="8"/>
  <c r="AS754" i="8"/>
  <c r="AR754" i="8"/>
  <c r="AQ754" i="8"/>
  <c r="AP754" i="8"/>
  <c r="AO754" i="8"/>
  <c r="AN754" i="8"/>
  <c r="AM754" i="8"/>
  <c r="AL754" i="8"/>
  <c r="AJ754" i="8"/>
  <c r="AK754" i="8" s="1"/>
  <c r="AX753" i="8"/>
  <c r="AW753" i="8"/>
  <c r="AV753" i="8"/>
  <c r="AU753" i="8"/>
  <c r="AT753" i="8"/>
  <c r="AS753" i="8"/>
  <c r="AR753" i="8"/>
  <c r="AQ753" i="8"/>
  <c r="AP753" i="8"/>
  <c r="AO753" i="8"/>
  <c r="AN753" i="8"/>
  <c r="AM753" i="8"/>
  <c r="AL753" i="8"/>
  <c r="AJ753" i="8"/>
  <c r="AK753" i="8" s="1"/>
  <c r="AX752" i="8"/>
  <c r="AW752" i="8"/>
  <c r="AV752" i="8"/>
  <c r="AU752" i="8"/>
  <c r="AT752" i="8"/>
  <c r="AS752" i="8"/>
  <c r="AR752" i="8"/>
  <c r="AQ752" i="8"/>
  <c r="AO752" i="8"/>
  <c r="AP752" i="8" s="1"/>
  <c r="AN752" i="8"/>
  <c r="AM752" i="8"/>
  <c r="AL752" i="8"/>
  <c r="AJ752" i="8"/>
  <c r="AK752" i="8" s="1"/>
  <c r="AX751" i="8"/>
  <c r="AW751" i="8"/>
  <c r="AV751" i="8"/>
  <c r="AU751" i="8"/>
  <c r="AT751" i="8"/>
  <c r="AS751" i="8"/>
  <c r="AR751" i="8"/>
  <c r="AQ751" i="8"/>
  <c r="AO751" i="8"/>
  <c r="AP751" i="8" s="1"/>
  <c r="AN751" i="8"/>
  <c r="AM751" i="8"/>
  <c r="AL751" i="8"/>
  <c r="AJ751" i="8"/>
  <c r="AK751" i="8" s="1"/>
  <c r="AX750" i="8"/>
  <c r="AW750" i="8"/>
  <c r="AV750" i="8"/>
  <c r="AU750" i="8"/>
  <c r="AT750" i="8"/>
  <c r="AS750" i="8"/>
  <c r="AR750" i="8"/>
  <c r="AQ750" i="8"/>
  <c r="AP750" i="8"/>
  <c r="AO750" i="8"/>
  <c r="AN750" i="8"/>
  <c r="AM750" i="8"/>
  <c r="AL750" i="8"/>
  <c r="AJ750" i="8"/>
  <c r="AK750" i="8" s="1"/>
  <c r="AX749" i="8"/>
  <c r="AW749" i="8"/>
  <c r="AV749" i="8"/>
  <c r="AU749" i="8"/>
  <c r="AT749" i="8"/>
  <c r="AS749" i="8"/>
  <c r="AR749" i="8"/>
  <c r="AQ749" i="8"/>
  <c r="AO749" i="8"/>
  <c r="AP749" i="8" s="1"/>
  <c r="AN749" i="8"/>
  <c r="AM749" i="8"/>
  <c r="AL749" i="8"/>
  <c r="AK749" i="8"/>
  <c r="AJ749" i="8"/>
  <c r="AX748" i="8"/>
  <c r="AW748" i="8"/>
  <c r="AV748" i="8"/>
  <c r="AU748" i="8"/>
  <c r="AT748" i="8"/>
  <c r="AS748" i="8"/>
  <c r="AR748" i="8"/>
  <c r="AQ748" i="8"/>
  <c r="AO748" i="8"/>
  <c r="AP748" i="8" s="1"/>
  <c r="AN748" i="8"/>
  <c r="AM748" i="8"/>
  <c r="AL748" i="8"/>
  <c r="AJ748" i="8"/>
  <c r="AK748" i="8" s="1"/>
  <c r="AX747" i="8"/>
  <c r="AW747" i="8"/>
  <c r="AV747" i="8"/>
  <c r="AU747" i="8"/>
  <c r="AT747" i="8"/>
  <c r="AS747" i="8"/>
  <c r="AR747" i="8"/>
  <c r="AQ747" i="8"/>
  <c r="AP747" i="8"/>
  <c r="AO747" i="8"/>
  <c r="AN747" i="8"/>
  <c r="AM747" i="8"/>
  <c r="AL747" i="8"/>
  <c r="AJ747" i="8"/>
  <c r="AK747" i="8" s="1"/>
  <c r="AX746" i="8"/>
  <c r="AW746" i="8"/>
  <c r="AV746" i="8"/>
  <c r="AU746" i="8"/>
  <c r="AT746" i="8"/>
  <c r="AS746" i="8"/>
  <c r="AR746" i="8"/>
  <c r="AQ746" i="8"/>
  <c r="AO746" i="8"/>
  <c r="AP746" i="8" s="1"/>
  <c r="AN746" i="8"/>
  <c r="AM746" i="8"/>
  <c r="AL746" i="8"/>
  <c r="AJ746" i="8"/>
  <c r="AK746" i="8" s="1"/>
  <c r="AX745" i="8"/>
  <c r="AW745" i="8"/>
  <c r="AV745" i="8"/>
  <c r="AU745" i="8"/>
  <c r="AT745" i="8"/>
  <c r="AS745" i="8"/>
  <c r="AR745" i="8"/>
  <c r="AQ745" i="8"/>
  <c r="AO745" i="8"/>
  <c r="AP745" i="8" s="1"/>
  <c r="AN745" i="8"/>
  <c r="AM745" i="8"/>
  <c r="AL745" i="8"/>
  <c r="AJ745" i="8"/>
  <c r="AK745" i="8" s="1"/>
  <c r="AX744" i="8"/>
  <c r="AW744" i="8"/>
  <c r="AV744" i="8"/>
  <c r="AU744" i="8"/>
  <c r="AT744" i="8"/>
  <c r="AS744" i="8"/>
  <c r="AR744" i="8"/>
  <c r="AQ744" i="8"/>
  <c r="AP744" i="8"/>
  <c r="AO744" i="8"/>
  <c r="AN744" i="8"/>
  <c r="AM744" i="8"/>
  <c r="AL744" i="8"/>
  <c r="AJ744" i="8"/>
  <c r="AK744" i="8" s="1"/>
  <c r="AX743" i="8"/>
  <c r="AW743" i="8"/>
  <c r="AV743" i="8"/>
  <c r="AU743" i="8"/>
  <c r="AT743" i="8"/>
  <c r="AS743" i="8"/>
  <c r="AR743" i="8"/>
  <c r="AQ743" i="8"/>
  <c r="AP743" i="8"/>
  <c r="AO743" i="8"/>
  <c r="AN743" i="8"/>
  <c r="AM743" i="8"/>
  <c r="AL743" i="8"/>
  <c r="AJ743" i="8"/>
  <c r="AK743" i="8" s="1"/>
  <c r="AX742" i="8"/>
  <c r="AW742" i="8"/>
  <c r="AV742" i="8"/>
  <c r="AU742" i="8"/>
  <c r="AT742" i="8"/>
  <c r="AS742" i="8"/>
  <c r="AR742" i="8"/>
  <c r="AQ742" i="8"/>
  <c r="AO742" i="8"/>
  <c r="AP742" i="8" s="1"/>
  <c r="AN742" i="8"/>
  <c r="AM742" i="8"/>
  <c r="AL742" i="8"/>
  <c r="AJ742" i="8"/>
  <c r="AK742" i="8" s="1"/>
  <c r="AX741" i="8"/>
  <c r="AW741" i="8"/>
  <c r="AV741" i="8"/>
  <c r="AU741" i="8"/>
  <c r="AT741" i="8"/>
  <c r="AS741" i="8"/>
  <c r="AR741" i="8"/>
  <c r="AQ741" i="8"/>
  <c r="AP741" i="8"/>
  <c r="AO741" i="8"/>
  <c r="AN741" i="8"/>
  <c r="AM741" i="8"/>
  <c r="AL741" i="8"/>
  <c r="AJ741" i="8"/>
  <c r="AK741" i="8" s="1"/>
  <c r="AX740" i="8"/>
  <c r="AW740" i="8"/>
  <c r="AV740" i="8"/>
  <c r="AU740" i="8"/>
  <c r="AT740" i="8"/>
  <c r="AS740" i="8"/>
  <c r="AR740" i="8"/>
  <c r="AQ740" i="8"/>
  <c r="AO740" i="8"/>
  <c r="AP740" i="8" s="1"/>
  <c r="AN740" i="8"/>
  <c r="AM740" i="8"/>
  <c r="AL740" i="8"/>
  <c r="AJ740" i="8"/>
  <c r="AK740" i="8" s="1"/>
  <c r="AX739" i="8"/>
  <c r="AW739" i="8"/>
  <c r="AV739" i="8"/>
  <c r="AU739" i="8"/>
  <c r="AT739" i="8"/>
  <c r="AS739" i="8"/>
  <c r="AR739" i="8"/>
  <c r="AQ739" i="8"/>
  <c r="AP739" i="8"/>
  <c r="AO739" i="8"/>
  <c r="AN739" i="8"/>
  <c r="AM739" i="8"/>
  <c r="AL739" i="8"/>
  <c r="AJ739" i="8"/>
  <c r="AK739" i="8" s="1"/>
  <c r="AX738" i="8"/>
  <c r="AW738" i="8"/>
  <c r="AV738" i="8"/>
  <c r="AU738" i="8"/>
  <c r="AT738" i="8"/>
  <c r="AS738" i="8"/>
  <c r="AR738" i="8"/>
  <c r="AQ738" i="8"/>
  <c r="AO738" i="8"/>
  <c r="AP738" i="8" s="1"/>
  <c r="AN738" i="8"/>
  <c r="AM738" i="8"/>
  <c r="AL738" i="8"/>
  <c r="AJ738" i="8"/>
  <c r="AK738" i="8" s="1"/>
  <c r="AX737" i="8"/>
  <c r="AW737" i="8"/>
  <c r="AV737" i="8"/>
  <c r="AU737" i="8"/>
  <c r="AT737" i="8"/>
  <c r="AS737" i="8"/>
  <c r="AR737" i="8"/>
  <c r="AQ737" i="8"/>
  <c r="AO737" i="8"/>
  <c r="AP737" i="8" s="1"/>
  <c r="AN737" i="8"/>
  <c r="AM737" i="8"/>
  <c r="AL737" i="8"/>
  <c r="AJ737" i="8"/>
  <c r="AK737" i="8" s="1"/>
  <c r="AX736" i="8"/>
  <c r="AW736" i="8"/>
  <c r="AV736" i="8"/>
  <c r="AU736" i="8"/>
  <c r="AT736" i="8"/>
  <c r="AS736" i="8"/>
  <c r="AR736" i="8"/>
  <c r="AQ736" i="8"/>
  <c r="AP736" i="8"/>
  <c r="AO736" i="8"/>
  <c r="AN736" i="8"/>
  <c r="AM736" i="8"/>
  <c r="AL736" i="8"/>
  <c r="AJ736" i="8"/>
  <c r="AK736" i="8" s="1"/>
  <c r="AX735" i="8"/>
  <c r="AW735" i="8"/>
  <c r="AV735" i="8"/>
  <c r="AU735" i="8"/>
  <c r="AT735" i="8"/>
  <c r="AS735" i="8"/>
  <c r="AR735" i="8"/>
  <c r="AQ735" i="8"/>
  <c r="AP735" i="8"/>
  <c r="AO735" i="8"/>
  <c r="AN735" i="8"/>
  <c r="AM735" i="8"/>
  <c r="AL735" i="8"/>
  <c r="AJ735" i="8"/>
  <c r="AK735" i="8" s="1"/>
  <c r="AX734" i="8"/>
  <c r="AW734" i="8"/>
  <c r="AV734" i="8"/>
  <c r="AU734" i="8"/>
  <c r="AT734" i="8"/>
  <c r="AS734" i="8"/>
  <c r="AR734" i="8"/>
  <c r="AQ734" i="8"/>
  <c r="AO734" i="8"/>
  <c r="AP734" i="8" s="1"/>
  <c r="AN734" i="8"/>
  <c r="AM734" i="8"/>
  <c r="AL734" i="8"/>
  <c r="AJ734" i="8"/>
  <c r="AK734" i="8" s="1"/>
  <c r="AX733" i="8"/>
  <c r="AW733" i="8"/>
  <c r="AV733" i="8"/>
  <c r="AU733" i="8"/>
  <c r="AT733" i="8"/>
  <c r="AS733" i="8"/>
  <c r="AR733" i="8"/>
  <c r="AQ733" i="8"/>
  <c r="AP733" i="8"/>
  <c r="AO733" i="8"/>
  <c r="AN733" i="8"/>
  <c r="AM733" i="8"/>
  <c r="AL733" i="8"/>
  <c r="AJ733" i="8"/>
  <c r="AK733" i="8" s="1"/>
  <c r="AX732" i="8"/>
  <c r="AW732" i="8"/>
  <c r="AV732" i="8"/>
  <c r="AU732" i="8"/>
  <c r="AT732" i="8"/>
  <c r="AS732" i="8"/>
  <c r="AR732" i="8"/>
  <c r="AQ732" i="8"/>
  <c r="AO732" i="8"/>
  <c r="AP732" i="8" s="1"/>
  <c r="AN732" i="8"/>
  <c r="AM732" i="8"/>
  <c r="AL732" i="8"/>
  <c r="AJ732" i="8"/>
  <c r="AK732" i="8" s="1"/>
  <c r="AX731" i="8"/>
  <c r="AW731" i="8"/>
  <c r="AV731" i="8"/>
  <c r="AU731" i="8"/>
  <c r="AT731" i="8"/>
  <c r="AS731" i="8"/>
  <c r="AR731" i="8"/>
  <c r="AQ731" i="8"/>
  <c r="AP731" i="8"/>
  <c r="AO731" i="8"/>
  <c r="AN731" i="8"/>
  <c r="AM731" i="8"/>
  <c r="AL731" i="8"/>
  <c r="AJ731" i="8"/>
  <c r="AK731" i="8" s="1"/>
  <c r="AX730" i="8"/>
  <c r="AW730" i="8"/>
  <c r="AV730" i="8"/>
  <c r="AU730" i="8"/>
  <c r="AT730" i="8"/>
  <c r="AS730" i="8"/>
  <c r="AR730" i="8"/>
  <c r="AQ730" i="8"/>
  <c r="AO730" i="8"/>
  <c r="AP730" i="8" s="1"/>
  <c r="AN730" i="8"/>
  <c r="AM730" i="8"/>
  <c r="AL730" i="8"/>
  <c r="AJ730" i="8"/>
  <c r="AK730" i="8" s="1"/>
  <c r="AX729" i="8"/>
  <c r="AW729" i="8"/>
  <c r="AV729" i="8"/>
  <c r="AU729" i="8"/>
  <c r="AT729" i="8"/>
  <c r="AS729" i="8"/>
  <c r="AR729" i="8"/>
  <c r="AQ729" i="8"/>
  <c r="AO729" i="8"/>
  <c r="AP729" i="8" s="1"/>
  <c r="AN729" i="8"/>
  <c r="AM729" i="8"/>
  <c r="AL729" i="8"/>
  <c r="AJ729" i="8"/>
  <c r="AK729" i="8" s="1"/>
  <c r="AX728" i="8"/>
  <c r="AW728" i="8"/>
  <c r="AV728" i="8"/>
  <c r="AU728" i="8"/>
  <c r="AT728" i="8"/>
  <c r="AS728" i="8"/>
  <c r="AR728" i="8"/>
  <c r="AQ728" i="8"/>
  <c r="AP728" i="8"/>
  <c r="AO728" i="8"/>
  <c r="AN728" i="8"/>
  <c r="AM728" i="8"/>
  <c r="AL728" i="8"/>
  <c r="AJ728" i="8"/>
  <c r="AK728" i="8" s="1"/>
  <c r="AX727" i="8"/>
  <c r="AW727" i="8"/>
  <c r="AV727" i="8"/>
  <c r="AU727" i="8"/>
  <c r="AT727" i="8"/>
  <c r="AS727" i="8"/>
  <c r="AR727" i="8"/>
  <c r="AQ727" i="8"/>
  <c r="AP727" i="8"/>
  <c r="AO727" i="8"/>
  <c r="AN727" i="8"/>
  <c r="AM727" i="8"/>
  <c r="AL727" i="8"/>
  <c r="AJ727" i="8"/>
  <c r="AK727" i="8" s="1"/>
  <c r="AX726" i="8"/>
  <c r="AW726" i="8"/>
  <c r="AV726" i="8"/>
  <c r="AU726" i="8"/>
  <c r="AT726" i="8"/>
  <c r="AS726" i="8"/>
  <c r="AR726" i="8"/>
  <c r="AQ726" i="8"/>
  <c r="AO726" i="8"/>
  <c r="AP726" i="8" s="1"/>
  <c r="AN726" i="8"/>
  <c r="AM726" i="8"/>
  <c r="AL726" i="8"/>
  <c r="AJ726" i="8"/>
  <c r="AK726" i="8" s="1"/>
  <c r="AX725" i="8"/>
  <c r="AW725" i="8"/>
  <c r="AV725" i="8"/>
  <c r="AU725" i="8"/>
  <c r="AT725" i="8"/>
  <c r="AS725" i="8"/>
  <c r="AR725" i="8"/>
  <c r="AQ725" i="8"/>
  <c r="AP725" i="8"/>
  <c r="AO725" i="8"/>
  <c r="AN725" i="8"/>
  <c r="AM725" i="8"/>
  <c r="AL725" i="8"/>
  <c r="AJ725" i="8"/>
  <c r="AK725" i="8" s="1"/>
  <c r="AX724" i="8"/>
  <c r="AW724" i="8"/>
  <c r="AV724" i="8"/>
  <c r="AU724" i="8"/>
  <c r="AT724" i="8"/>
  <c r="AS724" i="8"/>
  <c r="AR724" i="8"/>
  <c r="AQ724" i="8"/>
  <c r="AO724" i="8"/>
  <c r="AP724" i="8" s="1"/>
  <c r="AN724" i="8"/>
  <c r="AM724" i="8"/>
  <c r="AL724" i="8"/>
  <c r="AJ724" i="8"/>
  <c r="AK724" i="8" s="1"/>
  <c r="AX723" i="8"/>
  <c r="AW723" i="8"/>
  <c r="AV723" i="8"/>
  <c r="AU723" i="8"/>
  <c r="AT723" i="8"/>
  <c r="AS723" i="8"/>
  <c r="AR723" i="8"/>
  <c r="AQ723" i="8"/>
  <c r="AP723" i="8"/>
  <c r="AO723" i="8"/>
  <c r="AN723" i="8"/>
  <c r="AM723" i="8"/>
  <c r="AL723" i="8"/>
  <c r="AJ723" i="8"/>
  <c r="AK723" i="8" s="1"/>
  <c r="AX722" i="8"/>
  <c r="AW722" i="8"/>
  <c r="AV722" i="8"/>
  <c r="AU722" i="8"/>
  <c r="AT722" i="8"/>
  <c r="AS722" i="8"/>
  <c r="AR722" i="8"/>
  <c r="AQ722" i="8"/>
  <c r="AO722" i="8"/>
  <c r="AP722" i="8" s="1"/>
  <c r="AN722" i="8"/>
  <c r="AM722" i="8"/>
  <c r="AL722" i="8"/>
  <c r="AJ722" i="8"/>
  <c r="AK722" i="8" s="1"/>
  <c r="AX721" i="8"/>
  <c r="AW721" i="8"/>
  <c r="AV721" i="8"/>
  <c r="AU721" i="8"/>
  <c r="AT721" i="8"/>
  <c r="AS721" i="8"/>
  <c r="AR721" i="8"/>
  <c r="AQ721" i="8"/>
  <c r="AO721" i="8"/>
  <c r="AP721" i="8" s="1"/>
  <c r="AN721" i="8"/>
  <c r="AM721" i="8"/>
  <c r="AL721" i="8"/>
  <c r="AJ721" i="8"/>
  <c r="AK721" i="8" s="1"/>
  <c r="AX720" i="8"/>
  <c r="AW720" i="8"/>
  <c r="AV720" i="8"/>
  <c r="AU720" i="8"/>
  <c r="AT720" i="8"/>
  <c r="AS720" i="8"/>
  <c r="AR720" i="8"/>
  <c r="AQ720" i="8"/>
  <c r="AP720" i="8"/>
  <c r="AO720" i="8"/>
  <c r="AN720" i="8"/>
  <c r="AM720" i="8"/>
  <c r="AL720" i="8"/>
  <c r="AJ720" i="8"/>
  <c r="AK720" i="8" s="1"/>
  <c r="AX719" i="8"/>
  <c r="AW719" i="8"/>
  <c r="AV719" i="8"/>
  <c r="AU719" i="8"/>
  <c r="AT719" i="8"/>
  <c r="AS719" i="8"/>
  <c r="AR719" i="8"/>
  <c r="AQ719" i="8"/>
  <c r="AP719" i="8"/>
  <c r="AO719" i="8"/>
  <c r="AN719" i="8"/>
  <c r="AM719" i="8"/>
  <c r="AL719" i="8"/>
  <c r="AJ719" i="8"/>
  <c r="AK719" i="8" s="1"/>
  <c r="AX718" i="8"/>
  <c r="AW718" i="8"/>
  <c r="AV718" i="8"/>
  <c r="AU718" i="8"/>
  <c r="AT718" i="8"/>
  <c r="AS718" i="8"/>
  <c r="AR718" i="8"/>
  <c r="AQ718" i="8"/>
  <c r="AO718" i="8"/>
  <c r="AP718" i="8" s="1"/>
  <c r="AN718" i="8"/>
  <c r="AM718" i="8"/>
  <c r="AL718" i="8"/>
  <c r="AJ718" i="8"/>
  <c r="AK718" i="8" s="1"/>
  <c r="AX717" i="8"/>
  <c r="AW717" i="8"/>
  <c r="AV717" i="8"/>
  <c r="AU717" i="8"/>
  <c r="AT717" i="8"/>
  <c r="AS717" i="8"/>
  <c r="AR717" i="8"/>
  <c r="AQ717" i="8"/>
  <c r="AP717" i="8"/>
  <c r="AO717" i="8"/>
  <c r="AN717" i="8"/>
  <c r="AM717" i="8"/>
  <c r="AL717" i="8"/>
  <c r="AJ717" i="8"/>
  <c r="AK717" i="8" s="1"/>
  <c r="AX716" i="8"/>
  <c r="AW716" i="8"/>
  <c r="AV716" i="8"/>
  <c r="AU716" i="8"/>
  <c r="AT716" i="8"/>
  <c r="AS716" i="8"/>
  <c r="AR716" i="8"/>
  <c r="AQ716" i="8"/>
  <c r="AO716" i="8"/>
  <c r="AP716" i="8" s="1"/>
  <c r="AN716" i="8"/>
  <c r="AM716" i="8"/>
  <c r="AL716" i="8"/>
  <c r="AJ716" i="8"/>
  <c r="AK716" i="8" s="1"/>
  <c r="AX715" i="8"/>
  <c r="AW715" i="8"/>
  <c r="AV715" i="8"/>
  <c r="AU715" i="8"/>
  <c r="AT715" i="8"/>
  <c r="AS715" i="8"/>
  <c r="AR715" i="8"/>
  <c r="AQ715" i="8"/>
  <c r="AP715" i="8"/>
  <c r="AO715" i="8"/>
  <c r="AN715" i="8"/>
  <c r="AM715" i="8"/>
  <c r="AL715" i="8"/>
  <c r="AJ715" i="8"/>
  <c r="AK715" i="8" s="1"/>
  <c r="AX714" i="8"/>
  <c r="AW714" i="8"/>
  <c r="AV714" i="8"/>
  <c r="AU714" i="8"/>
  <c r="AT714" i="8"/>
  <c r="AS714" i="8"/>
  <c r="AR714" i="8"/>
  <c r="AQ714" i="8"/>
  <c r="AO714" i="8"/>
  <c r="AP714" i="8" s="1"/>
  <c r="AN714" i="8"/>
  <c r="AM714" i="8"/>
  <c r="AL714" i="8"/>
  <c r="AJ714" i="8"/>
  <c r="AK714" i="8" s="1"/>
  <c r="AX713" i="8"/>
  <c r="AW713" i="8"/>
  <c r="AV713" i="8"/>
  <c r="AU713" i="8"/>
  <c r="AT713" i="8"/>
  <c r="AS713" i="8"/>
  <c r="AR713" i="8"/>
  <c r="AQ713" i="8"/>
  <c r="AO713" i="8"/>
  <c r="AP713" i="8" s="1"/>
  <c r="AN713" i="8"/>
  <c r="AM713" i="8"/>
  <c r="AL713" i="8"/>
  <c r="AJ713" i="8"/>
  <c r="AK713" i="8" s="1"/>
  <c r="AX712" i="8"/>
  <c r="AW712" i="8"/>
  <c r="AV712" i="8"/>
  <c r="AU712" i="8"/>
  <c r="AT712" i="8"/>
  <c r="AS712" i="8"/>
  <c r="AR712" i="8"/>
  <c r="AQ712" i="8"/>
  <c r="AP712" i="8"/>
  <c r="AO712" i="8"/>
  <c r="AN712" i="8"/>
  <c r="AM712" i="8"/>
  <c r="AL712" i="8"/>
  <c r="AJ712" i="8"/>
  <c r="AK712" i="8" s="1"/>
  <c r="AX711" i="8"/>
  <c r="AW711" i="8"/>
  <c r="AV711" i="8"/>
  <c r="AU711" i="8"/>
  <c r="AT711" i="8"/>
  <c r="AS711" i="8"/>
  <c r="AR711" i="8"/>
  <c r="AQ711" i="8"/>
  <c r="AP711" i="8"/>
  <c r="AO711" i="8"/>
  <c r="AN711" i="8"/>
  <c r="AM711" i="8"/>
  <c r="AL711" i="8"/>
  <c r="AJ711" i="8"/>
  <c r="AK711" i="8" s="1"/>
  <c r="AX710" i="8"/>
  <c r="AW710" i="8"/>
  <c r="AV710" i="8"/>
  <c r="AU710" i="8"/>
  <c r="AT710" i="8"/>
  <c r="AS710" i="8"/>
  <c r="AR710" i="8"/>
  <c r="AQ710" i="8"/>
  <c r="AO710" i="8"/>
  <c r="AP710" i="8" s="1"/>
  <c r="AN710" i="8"/>
  <c r="AM710" i="8"/>
  <c r="AL710" i="8"/>
  <c r="AJ710" i="8"/>
  <c r="AK710" i="8" s="1"/>
  <c r="AX709" i="8"/>
  <c r="AW709" i="8"/>
  <c r="AV709" i="8"/>
  <c r="AU709" i="8"/>
  <c r="AT709" i="8"/>
  <c r="AS709" i="8"/>
  <c r="AR709" i="8"/>
  <c r="AQ709" i="8"/>
  <c r="AP709" i="8"/>
  <c r="AO709" i="8"/>
  <c r="AN709" i="8"/>
  <c r="AM709" i="8"/>
  <c r="AL709" i="8"/>
  <c r="AJ709" i="8"/>
  <c r="AK709" i="8" s="1"/>
  <c r="AX708" i="8"/>
  <c r="AW708" i="8"/>
  <c r="AV708" i="8"/>
  <c r="AU708" i="8"/>
  <c r="AT708" i="8"/>
  <c r="AS708" i="8"/>
  <c r="AR708" i="8"/>
  <c r="AQ708" i="8"/>
  <c r="AO708" i="8"/>
  <c r="AP708" i="8" s="1"/>
  <c r="AN708" i="8"/>
  <c r="AM708" i="8"/>
  <c r="AL708" i="8"/>
  <c r="AJ708" i="8"/>
  <c r="AK708" i="8" s="1"/>
  <c r="AX707" i="8"/>
  <c r="AW707" i="8"/>
  <c r="AV707" i="8"/>
  <c r="AU707" i="8"/>
  <c r="AT707" i="8"/>
  <c r="AS707" i="8"/>
  <c r="AR707" i="8"/>
  <c r="AQ707" i="8"/>
  <c r="AP707" i="8"/>
  <c r="AO707" i="8"/>
  <c r="AN707" i="8"/>
  <c r="AM707" i="8"/>
  <c r="AL707" i="8"/>
  <c r="AJ707" i="8"/>
  <c r="AK707" i="8" s="1"/>
  <c r="AX706" i="8"/>
  <c r="AW706" i="8"/>
  <c r="AV706" i="8"/>
  <c r="AU706" i="8"/>
  <c r="AT706" i="8"/>
  <c r="AS706" i="8"/>
  <c r="AR706" i="8"/>
  <c r="AQ706" i="8"/>
  <c r="AO706" i="8"/>
  <c r="AP706" i="8" s="1"/>
  <c r="AN706" i="8"/>
  <c r="AM706" i="8"/>
  <c r="AL706" i="8"/>
  <c r="AJ706" i="8"/>
  <c r="AK706" i="8" s="1"/>
  <c r="AX705" i="8"/>
  <c r="AW705" i="8"/>
  <c r="AV705" i="8"/>
  <c r="AU705" i="8"/>
  <c r="AT705" i="8"/>
  <c r="AS705" i="8"/>
  <c r="AR705" i="8"/>
  <c r="AQ705" i="8"/>
  <c r="AO705" i="8"/>
  <c r="AP705" i="8" s="1"/>
  <c r="AN705" i="8"/>
  <c r="AM705" i="8"/>
  <c r="AL705" i="8"/>
  <c r="AJ705" i="8"/>
  <c r="AK705" i="8" s="1"/>
  <c r="AX704" i="8"/>
  <c r="AW704" i="8"/>
  <c r="AV704" i="8"/>
  <c r="AU704" i="8"/>
  <c r="AT704" i="8"/>
  <c r="AS704" i="8"/>
  <c r="AR704" i="8"/>
  <c r="AQ704" i="8"/>
  <c r="AP704" i="8"/>
  <c r="AO704" i="8"/>
  <c r="AN704" i="8"/>
  <c r="AM704" i="8"/>
  <c r="AL704" i="8"/>
  <c r="AJ704" i="8"/>
  <c r="AK704" i="8" s="1"/>
  <c r="AX703" i="8"/>
  <c r="AW703" i="8"/>
  <c r="AV703" i="8"/>
  <c r="AU703" i="8"/>
  <c r="AT703" i="8"/>
  <c r="AS703" i="8"/>
  <c r="AR703" i="8"/>
  <c r="AQ703" i="8"/>
  <c r="AP703" i="8"/>
  <c r="AO703" i="8"/>
  <c r="AN703" i="8"/>
  <c r="AM703" i="8"/>
  <c r="AL703" i="8"/>
  <c r="AJ703" i="8"/>
  <c r="AK703" i="8" s="1"/>
  <c r="AX702" i="8"/>
  <c r="AW702" i="8"/>
  <c r="AV702" i="8"/>
  <c r="AU702" i="8"/>
  <c r="AT702" i="8"/>
  <c r="AS702" i="8"/>
  <c r="AR702" i="8"/>
  <c r="AQ702" i="8"/>
  <c r="AO702" i="8"/>
  <c r="AP702" i="8" s="1"/>
  <c r="AN702" i="8"/>
  <c r="AM702" i="8"/>
  <c r="AL702" i="8"/>
  <c r="AJ702" i="8"/>
  <c r="AK702" i="8" s="1"/>
  <c r="AX701" i="8"/>
  <c r="AW701" i="8"/>
  <c r="AV701" i="8"/>
  <c r="AU701" i="8"/>
  <c r="AT701" i="8"/>
  <c r="AS701" i="8"/>
  <c r="AR701" i="8"/>
  <c r="AQ701" i="8"/>
  <c r="AP701" i="8"/>
  <c r="AO701" i="8"/>
  <c r="AN701" i="8"/>
  <c r="AM701" i="8"/>
  <c r="AL701" i="8"/>
  <c r="AJ701" i="8"/>
  <c r="AK701" i="8" s="1"/>
  <c r="AX700" i="8"/>
  <c r="AW700" i="8"/>
  <c r="AV700" i="8"/>
  <c r="AU700" i="8"/>
  <c r="AT700" i="8"/>
  <c r="AS700" i="8"/>
  <c r="AR700" i="8"/>
  <c r="AQ700" i="8"/>
  <c r="AO700" i="8"/>
  <c r="AP700" i="8" s="1"/>
  <c r="AN700" i="8"/>
  <c r="AM700" i="8"/>
  <c r="AL700" i="8"/>
  <c r="AJ700" i="8"/>
  <c r="AK700" i="8" s="1"/>
  <c r="AX699" i="8"/>
  <c r="AW699" i="8"/>
  <c r="AV699" i="8"/>
  <c r="AU699" i="8"/>
  <c r="AT699" i="8"/>
  <c r="AS699" i="8"/>
  <c r="AR699" i="8"/>
  <c r="AQ699" i="8"/>
  <c r="AP699" i="8"/>
  <c r="AO699" i="8"/>
  <c r="AN699" i="8"/>
  <c r="AM699" i="8"/>
  <c r="AL699" i="8"/>
  <c r="AJ699" i="8"/>
  <c r="AK699" i="8" s="1"/>
  <c r="AX698" i="8"/>
  <c r="AW698" i="8"/>
  <c r="AV698" i="8"/>
  <c r="AU698" i="8"/>
  <c r="AT698" i="8"/>
  <c r="AS698" i="8"/>
  <c r="AR698" i="8"/>
  <c r="AQ698" i="8"/>
  <c r="AO698" i="8"/>
  <c r="AP698" i="8" s="1"/>
  <c r="AN698" i="8"/>
  <c r="AM698" i="8"/>
  <c r="AL698" i="8"/>
  <c r="AJ698" i="8"/>
  <c r="AK698" i="8" s="1"/>
  <c r="AX697" i="8"/>
  <c r="AW697" i="8"/>
  <c r="AV697" i="8"/>
  <c r="AU697" i="8"/>
  <c r="AT697" i="8"/>
  <c r="AS697" i="8"/>
  <c r="AR697" i="8"/>
  <c r="AQ697" i="8"/>
  <c r="AO697" i="8"/>
  <c r="AP697" i="8" s="1"/>
  <c r="AN697" i="8"/>
  <c r="AM697" i="8"/>
  <c r="AL697" i="8"/>
  <c r="AJ697" i="8"/>
  <c r="AK697" i="8" s="1"/>
  <c r="AX696" i="8"/>
  <c r="AW696" i="8"/>
  <c r="AV696" i="8"/>
  <c r="AU696" i="8"/>
  <c r="AT696" i="8"/>
  <c r="AS696" i="8"/>
  <c r="AR696" i="8"/>
  <c r="AQ696" i="8"/>
  <c r="AP696" i="8"/>
  <c r="AO696" i="8"/>
  <c r="AN696" i="8"/>
  <c r="AM696" i="8"/>
  <c r="AL696" i="8"/>
  <c r="AJ696" i="8"/>
  <c r="AK696" i="8" s="1"/>
  <c r="AX695" i="8"/>
  <c r="AW695" i="8"/>
  <c r="AV695" i="8"/>
  <c r="AU695" i="8"/>
  <c r="AT695" i="8"/>
  <c r="AS695" i="8"/>
  <c r="AR695" i="8"/>
  <c r="AQ695" i="8"/>
  <c r="AP695" i="8"/>
  <c r="AO695" i="8"/>
  <c r="AN695" i="8"/>
  <c r="AM695" i="8"/>
  <c r="AL695" i="8"/>
  <c r="AJ695" i="8"/>
  <c r="AK695" i="8" s="1"/>
  <c r="AX694" i="8"/>
  <c r="AW694" i="8"/>
  <c r="AV694" i="8"/>
  <c r="AU694" i="8"/>
  <c r="AT694" i="8"/>
  <c r="AS694" i="8"/>
  <c r="AR694" i="8"/>
  <c r="AQ694" i="8"/>
  <c r="AO694" i="8"/>
  <c r="AP694" i="8" s="1"/>
  <c r="AN694" i="8"/>
  <c r="AM694" i="8"/>
  <c r="AL694" i="8"/>
  <c r="AJ694" i="8"/>
  <c r="AK694" i="8" s="1"/>
  <c r="AX693" i="8"/>
  <c r="AW693" i="8"/>
  <c r="AV693" i="8"/>
  <c r="AU693" i="8"/>
  <c r="AT693" i="8"/>
  <c r="AS693" i="8"/>
  <c r="AR693" i="8"/>
  <c r="AQ693" i="8"/>
  <c r="AP693" i="8"/>
  <c r="AO693" i="8"/>
  <c r="AN693" i="8"/>
  <c r="AM693" i="8"/>
  <c r="AL693" i="8"/>
  <c r="AJ693" i="8"/>
  <c r="AK693" i="8" s="1"/>
  <c r="AX692" i="8"/>
  <c r="AW692" i="8"/>
  <c r="AV692" i="8"/>
  <c r="AU692" i="8"/>
  <c r="AT692" i="8"/>
  <c r="AS692" i="8"/>
  <c r="AR692" i="8"/>
  <c r="AQ692" i="8"/>
  <c r="AO692" i="8"/>
  <c r="AP692" i="8" s="1"/>
  <c r="AN692" i="8"/>
  <c r="AM692" i="8"/>
  <c r="AL692" i="8"/>
  <c r="AJ692" i="8"/>
  <c r="AK692" i="8" s="1"/>
  <c r="AX691" i="8"/>
  <c r="AW691" i="8"/>
  <c r="AV691" i="8"/>
  <c r="AU691" i="8"/>
  <c r="AT691" i="8"/>
  <c r="AS691" i="8"/>
  <c r="AR691" i="8"/>
  <c r="AQ691" i="8"/>
  <c r="AP691" i="8"/>
  <c r="AO691" i="8"/>
  <c r="AN691" i="8"/>
  <c r="AM691" i="8"/>
  <c r="AL691" i="8"/>
  <c r="AJ691" i="8"/>
  <c r="AK691" i="8" s="1"/>
  <c r="AX690" i="8"/>
  <c r="AW690" i="8"/>
  <c r="AV690" i="8"/>
  <c r="AU690" i="8"/>
  <c r="AT690" i="8"/>
  <c r="AS690" i="8"/>
  <c r="AR690" i="8"/>
  <c r="AQ690" i="8"/>
  <c r="AO690" i="8"/>
  <c r="AP690" i="8" s="1"/>
  <c r="AN690" i="8"/>
  <c r="AM690" i="8"/>
  <c r="AL690" i="8"/>
  <c r="AJ690" i="8"/>
  <c r="AK690" i="8" s="1"/>
  <c r="AX689" i="8"/>
  <c r="AW689" i="8"/>
  <c r="AV689" i="8"/>
  <c r="AU689" i="8"/>
  <c r="AT689" i="8"/>
  <c r="AS689" i="8"/>
  <c r="AR689" i="8"/>
  <c r="AQ689" i="8"/>
  <c r="AO689" i="8"/>
  <c r="AP689" i="8" s="1"/>
  <c r="AN689" i="8"/>
  <c r="AM689" i="8"/>
  <c r="AL689" i="8"/>
  <c r="AJ689" i="8"/>
  <c r="AK689" i="8" s="1"/>
  <c r="AX688" i="8"/>
  <c r="AW688" i="8"/>
  <c r="AV688" i="8"/>
  <c r="AU688" i="8"/>
  <c r="AT688" i="8"/>
  <c r="AS688" i="8"/>
  <c r="AR688" i="8"/>
  <c r="AQ688" i="8"/>
  <c r="AP688" i="8"/>
  <c r="AO688" i="8"/>
  <c r="AN688" i="8"/>
  <c r="AM688" i="8"/>
  <c r="AL688" i="8"/>
  <c r="AJ688" i="8"/>
  <c r="AK688" i="8" s="1"/>
  <c r="AX687" i="8"/>
  <c r="AW687" i="8"/>
  <c r="AV687" i="8"/>
  <c r="AU687" i="8"/>
  <c r="AT687" i="8"/>
  <c r="AS687" i="8"/>
  <c r="AR687" i="8"/>
  <c r="AQ687" i="8"/>
  <c r="AP687" i="8"/>
  <c r="AO687" i="8"/>
  <c r="AN687" i="8"/>
  <c r="AM687" i="8"/>
  <c r="AL687" i="8"/>
  <c r="AJ687" i="8"/>
  <c r="AK687" i="8" s="1"/>
  <c r="AX686" i="8"/>
  <c r="AW686" i="8"/>
  <c r="AV686" i="8"/>
  <c r="AU686" i="8"/>
  <c r="AT686" i="8"/>
  <c r="AS686" i="8"/>
  <c r="AR686" i="8"/>
  <c r="AQ686" i="8"/>
  <c r="AO686" i="8"/>
  <c r="AP686" i="8" s="1"/>
  <c r="AN686" i="8"/>
  <c r="AM686" i="8"/>
  <c r="AL686" i="8"/>
  <c r="AJ686" i="8"/>
  <c r="AK686" i="8" s="1"/>
  <c r="AX685" i="8"/>
  <c r="AW685" i="8"/>
  <c r="AV685" i="8"/>
  <c r="AU685" i="8"/>
  <c r="AT685" i="8"/>
  <c r="AS685" i="8"/>
  <c r="AR685" i="8"/>
  <c r="AQ685" i="8"/>
  <c r="AP685" i="8"/>
  <c r="AO685" i="8"/>
  <c r="AN685" i="8"/>
  <c r="AM685" i="8"/>
  <c r="AL685" i="8"/>
  <c r="AJ685" i="8"/>
  <c r="AK685" i="8" s="1"/>
  <c r="AX684" i="8"/>
  <c r="AW684" i="8"/>
  <c r="AV684" i="8"/>
  <c r="AU684" i="8"/>
  <c r="AT684" i="8"/>
  <c r="AS684" i="8"/>
  <c r="AR684" i="8"/>
  <c r="AQ684" i="8"/>
  <c r="AO684" i="8"/>
  <c r="AP684" i="8" s="1"/>
  <c r="AN684" i="8"/>
  <c r="AM684" i="8"/>
  <c r="AL684" i="8"/>
  <c r="AJ684" i="8"/>
  <c r="AK684" i="8" s="1"/>
  <c r="AX683" i="8"/>
  <c r="AW683" i="8"/>
  <c r="AV683" i="8"/>
  <c r="AU683" i="8"/>
  <c r="AT683" i="8"/>
  <c r="AS683" i="8"/>
  <c r="AR683" i="8"/>
  <c r="AQ683" i="8"/>
  <c r="AP683" i="8"/>
  <c r="AO683" i="8"/>
  <c r="AN683" i="8"/>
  <c r="AM683" i="8"/>
  <c r="AL683" i="8"/>
  <c r="AJ683" i="8"/>
  <c r="AK683" i="8" s="1"/>
  <c r="AX682" i="8"/>
  <c r="AW682" i="8"/>
  <c r="AV682" i="8"/>
  <c r="AU682" i="8"/>
  <c r="AT682" i="8"/>
  <c r="AS682" i="8"/>
  <c r="AR682" i="8"/>
  <c r="AQ682" i="8"/>
  <c r="AO682" i="8"/>
  <c r="AP682" i="8" s="1"/>
  <c r="AN682" i="8"/>
  <c r="AM682" i="8"/>
  <c r="AL682" i="8"/>
  <c r="AJ682" i="8"/>
  <c r="AK682" i="8" s="1"/>
  <c r="AX681" i="8"/>
  <c r="AW681" i="8"/>
  <c r="AV681" i="8"/>
  <c r="AU681" i="8"/>
  <c r="AT681" i="8"/>
  <c r="AS681" i="8"/>
  <c r="AR681" i="8"/>
  <c r="AQ681" i="8"/>
  <c r="AO681" i="8"/>
  <c r="AP681" i="8" s="1"/>
  <c r="AN681" i="8"/>
  <c r="AM681" i="8"/>
  <c r="AL681" i="8"/>
  <c r="AJ681" i="8"/>
  <c r="AK681" i="8" s="1"/>
  <c r="AX680" i="8"/>
  <c r="AW680" i="8"/>
  <c r="AV680" i="8"/>
  <c r="AU680" i="8"/>
  <c r="AT680" i="8"/>
  <c r="AS680" i="8"/>
  <c r="AR680" i="8"/>
  <c r="AQ680" i="8"/>
  <c r="AP680" i="8"/>
  <c r="AO680" i="8"/>
  <c r="AN680" i="8"/>
  <c r="AM680" i="8"/>
  <c r="AL680" i="8"/>
  <c r="AJ680" i="8"/>
  <c r="AK680" i="8" s="1"/>
  <c r="AX679" i="8"/>
  <c r="AW679" i="8"/>
  <c r="AV679" i="8"/>
  <c r="AU679" i="8"/>
  <c r="AT679" i="8"/>
  <c r="AS679" i="8"/>
  <c r="AR679" i="8"/>
  <c r="AQ679" i="8"/>
  <c r="AP679" i="8"/>
  <c r="AO679" i="8"/>
  <c r="AN679" i="8"/>
  <c r="AM679" i="8"/>
  <c r="AL679" i="8"/>
  <c r="AJ679" i="8"/>
  <c r="AK679" i="8" s="1"/>
  <c r="AX678" i="8"/>
  <c r="AW678" i="8"/>
  <c r="AV678" i="8"/>
  <c r="AU678" i="8"/>
  <c r="AT678" i="8"/>
  <c r="AS678" i="8"/>
  <c r="AR678" i="8"/>
  <c r="AQ678" i="8"/>
  <c r="AO678" i="8"/>
  <c r="AP678" i="8" s="1"/>
  <c r="AN678" i="8"/>
  <c r="AM678" i="8"/>
  <c r="AL678" i="8"/>
  <c r="AJ678" i="8"/>
  <c r="AK678" i="8" s="1"/>
  <c r="AX677" i="8"/>
  <c r="AW677" i="8"/>
  <c r="AV677" i="8"/>
  <c r="AU677" i="8"/>
  <c r="AT677" i="8"/>
  <c r="AS677" i="8"/>
  <c r="AR677" i="8"/>
  <c r="AQ677" i="8"/>
  <c r="AP677" i="8"/>
  <c r="AO677" i="8"/>
  <c r="AN677" i="8"/>
  <c r="AM677" i="8"/>
  <c r="AL677" i="8"/>
  <c r="AJ677" i="8"/>
  <c r="AK677" i="8" s="1"/>
  <c r="AX676" i="8"/>
  <c r="AW676" i="8"/>
  <c r="AV676" i="8"/>
  <c r="AU676" i="8"/>
  <c r="AT676" i="8"/>
  <c r="AS676" i="8"/>
  <c r="AR676" i="8"/>
  <c r="AQ676" i="8"/>
  <c r="AO676" i="8"/>
  <c r="AP676" i="8" s="1"/>
  <c r="AN676" i="8"/>
  <c r="AM676" i="8"/>
  <c r="AL676" i="8"/>
  <c r="AJ676" i="8"/>
  <c r="AK676" i="8" s="1"/>
  <c r="AX675" i="8"/>
  <c r="AW675" i="8"/>
  <c r="AV675" i="8"/>
  <c r="AU675" i="8"/>
  <c r="AT675" i="8"/>
  <c r="AS675" i="8"/>
  <c r="AR675" i="8"/>
  <c r="AQ675" i="8"/>
  <c r="AP675" i="8"/>
  <c r="AO675" i="8"/>
  <c r="AN675" i="8"/>
  <c r="AM675" i="8"/>
  <c r="AL675" i="8"/>
  <c r="AJ675" i="8"/>
  <c r="AK675" i="8" s="1"/>
  <c r="AX674" i="8"/>
  <c r="AW674" i="8"/>
  <c r="AV674" i="8"/>
  <c r="AU674" i="8"/>
  <c r="AT674" i="8"/>
  <c r="AS674" i="8"/>
  <c r="AR674" i="8"/>
  <c r="AQ674" i="8"/>
  <c r="AO674" i="8"/>
  <c r="AP674" i="8" s="1"/>
  <c r="AN674" i="8"/>
  <c r="AM674" i="8"/>
  <c r="AL674" i="8"/>
  <c r="AJ674" i="8"/>
  <c r="AK674" i="8" s="1"/>
  <c r="AX673" i="8"/>
  <c r="AW673" i="8"/>
  <c r="AV673" i="8"/>
  <c r="AU673" i="8"/>
  <c r="AT673" i="8"/>
  <c r="AS673" i="8"/>
  <c r="AR673" i="8"/>
  <c r="AQ673" i="8"/>
  <c r="AO673" i="8"/>
  <c r="AP673" i="8" s="1"/>
  <c r="AN673" i="8"/>
  <c r="AM673" i="8"/>
  <c r="AL673" i="8"/>
  <c r="AJ673" i="8"/>
  <c r="AK673" i="8" s="1"/>
  <c r="AX672" i="8"/>
  <c r="AW672" i="8"/>
  <c r="AV672" i="8"/>
  <c r="AU672" i="8"/>
  <c r="AT672" i="8"/>
  <c r="AS672" i="8"/>
  <c r="AR672" i="8"/>
  <c r="AQ672" i="8"/>
  <c r="AP672" i="8"/>
  <c r="AO672" i="8"/>
  <c r="AN672" i="8"/>
  <c r="AM672" i="8"/>
  <c r="AL672" i="8"/>
  <c r="AJ672" i="8"/>
  <c r="AK672" i="8" s="1"/>
  <c r="AX671" i="8"/>
  <c r="AW671" i="8"/>
  <c r="AV671" i="8"/>
  <c r="AU671" i="8"/>
  <c r="AT671" i="8"/>
  <c r="AS671" i="8"/>
  <c r="AR671" i="8"/>
  <c r="AQ671" i="8"/>
  <c r="AP671" i="8"/>
  <c r="AO671" i="8"/>
  <c r="AN671" i="8"/>
  <c r="AM671" i="8"/>
  <c r="AL671" i="8"/>
  <c r="AJ671" i="8"/>
  <c r="AK671" i="8" s="1"/>
  <c r="AX670" i="8"/>
  <c r="AW670" i="8"/>
  <c r="AV670" i="8"/>
  <c r="AU670" i="8"/>
  <c r="AT670" i="8"/>
  <c r="AS670" i="8"/>
  <c r="AR670" i="8"/>
  <c r="AQ670" i="8"/>
  <c r="AO670" i="8"/>
  <c r="AP670" i="8" s="1"/>
  <c r="AN670" i="8"/>
  <c r="AM670" i="8"/>
  <c r="AL670" i="8"/>
  <c r="AJ670" i="8"/>
  <c r="AK670" i="8" s="1"/>
  <c r="AX669" i="8"/>
  <c r="AW669" i="8"/>
  <c r="AV669" i="8"/>
  <c r="AU669" i="8"/>
  <c r="AT669" i="8"/>
  <c r="AS669" i="8"/>
  <c r="AR669" i="8"/>
  <c r="AQ669" i="8"/>
  <c r="AP669" i="8"/>
  <c r="AO669" i="8"/>
  <c r="AN669" i="8"/>
  <c r="AM669" i="8"/>
  <c r="AL669" i="8"/>
  <c r="AJ669" i="8"/>
  <c r="AK669" i="8" s="1"/>
  <c r="AX668" i="8"/>
  <c r="AW668" i="8"/>
  <c r="AV668" i="8"/>
  <c r="AU668" i="8"/>
  <c r="AT668" i="8"/>
  <c r="AS668" i="8"/>
  <c r="AR668" i="8"/>
  <c r="AQ668" i="8"/>
  <c r="AO668" i="8"/>
  <c r="AP668" i="8" s="1"/>
  <c r="AN668" i="8"/>
  <c r="AM668" i="8"/>
  <c r="AL668" i="8"/>
  <c r="AJ668" i="8"/>
  <c r="AK668" i="8" s="1"/>
  <c r="AX667" i="8"/>
  <c r="AW667" i="8"/>
  <c r="AV667" i="8"/>
  <c r="AU667" i="8"/>
  <c r="AT667" i="8"/>
  <c r="AS667" i="8"/>
  <c r="AR667" i="8"/>
  <c r="AQ667" i="8"/>
  <c r="AP667" i="8"/>
  <c r="AO667" i="8"/>
  <c r="AN667" i="8"/>
  <c r="AM667" i="8"/>
  <c r="AL667" i="8"/>
  <c r="AJ667" i="8"/>
  <c r="AK667" i="8" s="1"/>
  <c r="AX666" i="8"/>
  <c r="AW666" i="8"/>
  <c r="AV666" i="8"/>
  <c r="AU666" i="8"/>
  <c r="AT666" i="8"/>
  <c r="AS666" i="8"/>
  <c r="AR666" i="8"/>
  <c r="AQ666" i="8"/>
  <c r="AO666" i="8"/>
  <c r="AP666" i="8" s="1"/>
  <c r="AN666" i="8"/>
  <c r="AM666" i="8"/>
  <c r="AL666" i="8"/>
  <c r="AJ666" i="8"/>
  <c r="AK666" i="8" s="1"/>
  <c r="AX665" i="8"/>
  <c r="AW665" i="8"/>
  <c r="AV665" i="8"/>
  <c r="AU665" i="8"/>
  <c r="AT665" i="8"/>
  <c r="AS665" i="8"/>
  <c r="AR665" i="8"/>
  <c r="AQ665" i="8"/>
  <c r="AO665" i="8"/>
  <c r="AP665" i="8" s="1"/>
  <c r="AN665" i="8"/>
  <c r="AM665" i="8"/>
  <c r="AL665" i="8"/>
  <c r="AJ665" i="8"/>
  <c r="AK665" i="8" s="1"/>
  <c r="AX664" i="8"/>
  <c r="AW664" i="8"/>
  <c r="AV664" i="8"/>
  <c r="AU664" i="8"/>
  <c r="AT664" i="8"/>
  <c r="AS664" i="8"/>
  <c r="AR664" i="8"/>
  <c r="AQ664" i="8"/>
  <c r="AP664" i="8"/>
  <c r="AO664" i="8"/>
  <c r="AN664" i="8"/>
  <c r="AM664" i="8"/>
  <c r="AL664" i="8"/>
  <c r="AJ664" i="8"/>
  <c r="AK664" i="8" s="1"/>
  <c r="AX663" i="8"/>
  <c r="AW663" i="8"/>
  <c r="AV663" i="8"/>
  <c r="AU663" i="8"/>
  <c r="AT663" i="8"/>
  <c r="AS663" i="8"/>
  <c r="AR663" i="8"/>
  <c r="AQ663" i="8"/>
  <c r="AP663" i="8"/>
  <c r="AO663" i="8"/>
  <c r="AN663" i="8"/>
  <c r="AM663" i="8"/>
  <c r="AL663" i="8"/>
  <c r="AJ663" i="8"/>
  <c r="AK663" i="8" s="1"/>
  <c r="AX662" i="8"/>
  <c r="AW662" i="8"/>
  <c r="AV662" i="8"/>
  <c r="AU662" i="8"/>
  <c r="AT662" i="8"/>
  <c r="AS662" i="8"/>
  <c r="AR662" i="8"/>
  <c r="AQ662" i="8"/>
  <c r="AO662" i="8"/>
  <c r="AP662" i="8" s="1"/>
  <c r="AN662" i="8"/>
  <c r="AM662" i="8"/>
  <c r="AL662" i="8"/>
  <c r="AJ662" i="8"/>
  <c r="AK662" i="8" s="1"/>
  <c r="AX661" i="8"/>
  <c r="AW661" i="8"/>
  <c r="AV661" i="8"/>
  <c r="AU661" i="8"/>
  <c r="AT661" i="8"/>
  <c r="AS661" i="8"/>
  <c r="AR661" i="8"/>
  <c r="AQ661" i="8"/>
  <c r="AP661" i="8"/>
  <c r="AO661" i="8"/>
  <c r="AN661" i="8"/>
  <c r="AM661" i="8"/>
  <c r="AL661" i="8"/>
  <c r="AJ661" i="8"/>
  <c r="AK661" i="8" s="1"/>
  <c r="AX660" i="8"/>
  <c r="AW660" i="8"/>
  <c r="AV660" i="8"/>
  <c r="AU660" i="8"/>
  <c r="AT660" i="8"/>
  <c r="AS660" i="8"/>
  <c r="AR660" i="8"/>
  <c r="AQ660" i="8"/>
  <c r="AO660" i="8"/>
  <c r="AP660" i="8" s="1"/>
  <c r="AN660" i="8"/>
  <c r="AM660" i="8"/>
  <c r="AL660" i="8"/>
  <c r="AJ660" i="8"/>
  <c r="AK660" i="8" s="1"/>
  <c r="AX659" i="8"/>
  <c r="AW659" i="8"/>
  <c r="AV659" i="8"/>
  <c r="AU659" i="8"/>
  <c r="AT659" i="8"/>
  <c r="AS659" i="8"/>
  <c r="AR659" i="8"/>
  <c r="AQ659" i="8"/>
  <c r="AP659" i="8"/>
  <c r="AO659" i="8"/>
  <c r="AN659" i="8"/>
  <c r="AM659" i="8"/>
  <c r="AL659" i="8"/>
  <c r="AJ659" i="8"/>
  <c r="AK659" i="8" s="1"/>
  <c r="AX658" i="8"/>
  <c r="AW658" i="8"/>
  <c r="AV658" i="8"/>
  <c r="AU658" i="8"/>
  <c r="AT658" i="8"/>
  <c r="AS658" i="8"/>
  <c r="AR658" i="8"/>
  <c r="AQ658" i="8"/>
  <c r="AO658" i="8"/>
  <c r="AP658" i="8" s="1"/>
  <c r="AN658" i="8"/>
  <c r="AM658" i="8"/>
  <c r="AL658" i="8"/>
  <c r="AJ658" i="8"/>
  <c r="AK658" i="8" s="1"/>
  <c r="AX657" i="8"/>
  <c r="AW657" i="8"/>
  <c r="AV657" i="8"/>
  <c r="AU657" i="8"/>
  <c r="AT657" i="8"/>
  <c r="AS657" i="8"/>
  <c r="AR657" i="8"/>
  <c r="AQ657" i="8"/>
  <c r="AO657" i="8"/>
  <c r="AP657" i="8" s="1"/>
  <c r="AN657" i="8"/>
  <c r="AM657" i="8"/>
  <c r="AL657" i="8"/>
  <c r="AJ657" i="8"/>
  <c r="AK657" i="8" s="1"/>
  <c r="AX656" i="8"/>
  <c r="AW656" i="8"/>
  <c r="AV656" i="8"/>
  <c r="AU656" i="8"/>
  <c r="AT656" i="8"/>
  <c r="AS656" i="8"/>
  <c r="AR656" i="8"/>
  <c r="AQ656" i="8"/>
  <c r="AP656" i="8"/>
  <c r="AO656" i="8"/>
  <c r="AN656" i="8"/>
  <c r="AM656" i="8"/>
  <c r="AL656" i="8"/>
  <c r="AJ656" i="8"/>
  <c r="AK656" i="8" s="1"/>
  <c r="AX655" i="8"/>
  <c r="AW655" i="8"/>
  <c r="AV655" i="8"/>
  <c r="AU655" i="8"/>
  <c r="AT655" i="8"/>
  <c r="AS655" i="8"/>
  <c r="AR655" i="8"/>
  <c r="AQ655" i="8"/>
  <c r="AP655" i="8"/>
  <c r="AO655" i="8"/>
  <c r="AN655" i="8"/>
  <c r="AM655" i="8"/>
  <c r="AL655" i="8"/>
  <c r="AJ655" i="8"/>
  <c r="AK655" i="8" s="1"/>
  <c r="AX654" i="8"/>
  <c r="AW654" i="8"/>
  <c r="AV654" i="8"/>
  <c r="AU654" i="8"/>
  <c r="AT654" i="8"/>
  <c r="AS654" i="8"/>
  <c r="AR654" i="8"/>
  <c r="AQ654" i="8"/>
  <c r="AO654" i="8"/>
  <c r="AP654" i="8" s="1"/>
  <c r="AN654" i="8"/>
  <c r="AM654" i="8"/>
  <c r="AL654" i="8"/>
  <c r="AJ654" i="8"/>
  <c r="AK654" i="8" s="1"/>
  <c r="AX653" i="8"/>
  <c r="AW653" i="8"/>
  <c r="AV653" i="8"/>
  <c r="AU653" i="8"/>
  <c r="AT653" i="8"/>
  <c r="AS653" i="8"/>
  <c r="AR653" i="8"/>
  <c r="AQ653" i="8"/>
  <c r="AP653" i="8"/>
  <c r="AO653" i="8"/>
  <c r="AN653" i="8"/>
  <c r="AM653" i="8"/>
  <c r="AL653" i="8"/>
  <c r="AJ653" i="8"/>
  <c r="AK653" i="8" s="1"/>
  <c r="AX652" i="8"/>
  <c r="AW652" i="8"/>
  <c r="AV652" i="8"/>
  <c r="AU652" i="8"/>
  <c r="AT652" i="8"/>
  <c r="AS652" i="8"/>
  <c r="AR652" i="8"/>
  <c r="AQ652" i="8"/>
  <c r="AO652" i="8"/>
  <c r="AP652" i="8" s="1"/>
  <c r="AN652" i="8"/>
  <c r="AM652" i="8"/>
  <c r="AL652" i="8"/>
  <c r="AJ652" i="8"/>
  <c r="AK652" i="8" s="1"/>
  <c r="AX651" i="8"/>
  <c r="AW651" i="8"/>
  <c r="AV651" i="8"/>
  <c r="AU651" i="8"/>
  <c r="AT651" i="8"/>
  <c r="AS651" i="8"/>
  <c r="AR651" i="8"/>
  <c r="AQ651" i="8"/>
  <c r="AP651" i="8"/>
  <c r="AO651" i="8"/>
  <c r="AN651" i="8"/>
  <c r="AM651" i="8"/>
  <c r="AL651" i="8"/>
  <c r="AJ651" i="8"/>
  <c r="AK651" i="8" s="1"/>
  <c r="AX650" i="8"/>
  <c r="AW650" i="8"/>
  <c r="AV650" i="8"/>
  <c r="AU650" i="8"/>
  <c r="AT650" i="8"/>
  <c r="AS650" i="8"/>
  <c r="AR650" i="8"/>
  <c r="AQ650" i="8"/>
  <c r="AO650" i="8"/>
  <c r="AP650" i="8" s="1"/>
  <c r="AN650" i="8"/>
  <c r="AM650" i="8"/>
  <c r="AL650" i="8"/>
  <c r="AJ650" i="8"/>
  <c r="AK650" i="8" s="1"/>
  <c r="AX649" i="8"/>
  <c r="AW649" i="8"/>
  <c r="AV649" i="8"/>
  <c r="AU649" i="8"/>
  <c r="AT649" i="8"/>
  <c r="AS649" i="8"/>
  <c r="AR649" i="8"/>
  <c r="AQ649" i="8"/>
  <c r="AO649" i="8"/>
  <c r="AP649" i="8" s="1"/>
  <c r="AN649" i="8"/>
  <c r="AM649" i="8"/>
  <c r="AL649" i="8"/>
  <c r="AJ649" i="8"/>
  <c r="AK649" i="8" s="1"/>
  <c r="AX648" i="8"/>
  <c r="AW648" i="8"/>
  <c r="AV648" i="8"/>
  <c r="AU648" i="8"/>
  <c r="AT648" i="8"/>
  <c r="AS648" i="8"/>
  <c r="AR648" i="8"/>
  <c r="AQ648" i="8"/>
  <c r="AP648" i="8"/>
  <c r="AO648" i="8"/>
  <c r="AN648" i="8"/>
  <c r="AM648" i="8"/>
  <c r="AL648" i="8"/>
  <c r="AJ648" i="8"/>
  <c r="AK648" i="8" s="1"/>
  <c r="AX647" i="8"/>
  <c r="AW647" i="8"/>
  <c r="AV647" i="8"/>
  <c r="AU647" i="8"/>
  <c r="AT647" i="8"/>
  <c r="AS647" i="8"/>
  <c r="AR647" i="8"/>
  <c r="AQ647" i="8"/>
  <c r="AP647" i="8"/>
  <c r="AO647" i="8"/>
  <c r="AN647" i="8"/>
  <c r="AM647" i="8"/>
  <c r="AL647" i="8"/>
  <c r="AJ647" i="8"/>
  <c r="AK647" i="8" s="1"/>
  <c r="AX646" i="8"/>
  <c r="AW646" i="8"/>
  <c r="AV646" i="8"/>
  <c r="AU646" i="8"/>
  <c r="AT646" i="8"/>
  <c r="AS646" i="8"/>
  <c r="AR646" i="8"/>
  <c r="AQ646" i="8"/>
  <c r="AO646" i="8"/>
  <c r="AP646" i="8" s="1"/>
  <c r="AN646" i="8"/>
  <c r="AM646" i="8"/>
  <c r="AL646" i="8"/>
  <c r="AJ646" i="8"/>
  <c r="AK646" i="8" s="1"/>
  <c r="AX645" i="8"/>
  <c r="AW645" i="8"/>
  <c r="AV645" i="8"/>
  <c r="AU645" i="8"/>
  <c r="AT645" i="8"/>
  <c r="AS645" i="8"/>
  <c r="AR645" i="8"/>
  <c r="AQ645" i="8"/>
  <c r="AP645" i="8"/>
  <c r="AO645" i="8"/>
  <c r="AN645" i="8"/>
  <c r="AM645" i="8"/>
  <c r="AL645" i="8"/>
  <c r="AJ645" i="8"/>
  <c r="AK645" i="8" s="1"/>
  <c r="AX644" i="8"/>
  <c r="AW644" i="8"/>
  <c r="AV644" i="8"/>
  <c r="AU644" i="8"/>
  <c r="AT644" i="8"/>
  <c r="AS644" i="8"/>
  <c r="AR644" i="8"/>
  <c r="AQ644" i="8"/>
  <c r="AO644" i="8"/>
  <c r="AP644" i="8" s="1"/>
  <c r="AN644" i="8"/>
  <c r="AM644" i="8"/>
  <c r="AL644" i="8"/>
  <c r="AJ644" i="8"/>
  <c r="AK644" i="8" s="1"/>
  <c r="AX643" i="8"/>
  <c r="AW643" i="8"/>
  <c r="AV643" i="8"/>
  <c r="AU643" i="8"/>
  <c r="AT643" i="8"/>
  <c r="AS643" i="8"/>
  <c r="AR643" i="8"/>
  <c r="AQ643" i="8"/>
  <c r="AP643" i="8"/>
  <c r="AO643" i="8"/>
  <c r="AN643" i="8"/>
  <c r="AM643" i="8"/>
  <c r="AL643" i="8"/>
  <c r="AJ643" i="8"/>
  <c r="AK643" i="8" s="1"/>
  <c r="AX642" i="8"/>
  <c r="AW642" i="8"/>
  <c r="AV642" i="8"/>
  <c r="AU642" i="8"/>
  <c r="AT642" i="8"/>
  <c r="AS642" i="8"/>
  <c r="AR642" i="8"/>
  <c r="AQ642" i="8"/>
  <c r="AO642" i="8"/>
  <c r="AP642" i="8" s="1"/>
  <c r="AN642" i="8"/>
  <c r="AM642" i="8"/>
  <c r="AL642" i="8"/>
  <c r="AJ642" i="8"/>
  <c r="AK642" i="8" s="1"/>
  <c r="AX641" i="8"/>
  <c r="AW641" i="8"/>
  <c r="AV641" i="8"/>
  <c r="AU641" i="8"/>
  <c r="AT641" i="8"/>
  <c r="AS641" i="8"/>
  <c r="AR641" i="8"/>
  <c r="AQ641" i="8"/>
  <c r="AO641" i="8"/>
  <c r="AP641" i="8" s="1"/>
  <c r="AN641" i="8"/>
  <c r="AM641" i="8"/>
  <c r="AL641" i="8"/>
  <c r="AJ641" i="8"/>
  <c r="AK641" i="8" s="1"/>
  <c r="AX640" i="8"/>
  <c r="AW640" i="8"/>
  <c r="AV640" i="8"/>
  <c r="AU640" i="8"/>
  <c r="AT640" i="8"/>
  <c r="AS640" i="8"/>
  <c r="AR640" i="8"/>
  <c r="AQ640" i="8"/>
  <c r="AP640" i="8"/>
  <c r="AO640" i="8"/>
  <c r="AN640" i="8"/>
  <c r="AM640" i="8"/>
  <c r="AL640" i="8"/>
  <c r="AJ640" i="8"/>
  <c r="AK640" i="8" s="1"/>
  <c r="AX639" i="8"/>
  <c r="AW639" i="8"/>
  <c r="AV639" i="8"/>
  <c r="AU639" i="8"/>
  <c r="AT639" i="8"/>
  <c r="AS639" i="8"/>
  <c r="AR639" i="8"/>
  <c r="AQ639" i="8"/>
  <c r="AP639" i="8"/>
  <c r="AO639" i="8"/>
  <c r="AN639" i="8"/>
  <c r="AM639" i="8"/>
  <c r="AL639" i="8"/>
  <c r="AJ639" i="8"/>
  <c r="AK639" i="8" s="1"/>
  <c r="AX638" i="8"/>
  <c r="AW638" i="8"/>
  <c r="AV638" i="8"/>
  <c r="AU638" i="8"/>
  <c r="AT638" i="8"/>
  <c r="AS638" i="8"/>
  <c r="AR638" i="8"/>
  <c r="AQ638" i="8"/>
  <c r="AO638" i="8"/>
  <c r="AP638" i="8" s="1"/>
  <c r="AN638" i="8"/>
  <c r="AM638" i="8"/>
  <c r="AL638" i="8"/>
  <c r="AJ638" i="8"/>
  <c r="AK638" i="8" s="1"/>
  <c r="AX637" i="8"/>
  <c r="AW637" i="8"/>
  <c r="AV637" i="8"/>
  <c r="AU637" i="8"/>
  <c r="AT637" i="8"/>
  <c r="AS637" i="8"/>
  <c r="AR637" i="8"/>
  <c r="AQ637" i="8"/>
  <c r="AP637" i="8"/>
  <c r="AO637" i="8"/>
  <c r="AN637" i="8"/>
  <c r="AM637" i="8"/>
  <c r="AL637" i="8"/>
  <c r="AJ637" i="8"/>
  <c r="AK637" i="8" s="1"/>
  <c r="AX636" i="8"/>
  <c r="AW636" i="8"/>
  <c r="AV636" i="8"/>
  <c r="AU636" i="8"/>
  <c r="AT636" i="8"/>
  <c r="AS636" i="8"/>
  <c r="AR636" i="8"/>
  <c r="AQ636" i="8"/>
  <c r="AO636" i="8"/>
  <c r="AP636" i="8" s="1"/>
  <c r="AN636" i="8"/>
  <c r="AM636" i="8"/>
  <c r="AL636" i="8"/>
  <c r="AJ636" i="8"/>
  <c r="AK636" i="8" s="1"/>
  <c r="AX635" i="8"/>
  <c r="AW635" i="8"/>
  <c r="AV635" i="8"/>
  <c r="AU635" i="8"/>
  <c r="AT635" i="8"/>
  <c r="AS635" i="8"/>
  <c r="AR635" i="8"/>
  <c r="AQ635" i="8"/>
  <c r="AP635" i="8"/>
  <c r="AO635" i="8"/>
  <c r="AN635" i="8"/>
  <c r="AM635" i="8"/>
  <c r="AL635" i="8"/>
  <c r="AJ635" i="8"/>
  <c r="AK635" i="8" s="1"/>
  <c r="AX634" i="8"/>
  <c r="AW634" i="8"/>
  <c r="AV634" i="8"/>
  <c r="AU634" i="8"/>
  <c r="AT634" i="8"/>
  <c r="AS634" i="8"/>
  <c r="AR634" i="8"/>
  <c r="AQ634" i="8"/>
  <c r="AO634" i="8"/>
  <c r="AP634" i="8" s="1"/>
  <c r="AN634" i="8"/>
  <c r="AM634" i="8"/>
  <c r="AL634" i="8"/>
  <c r="AK634" i="8"/>
  <c r="AJ634" i="8"/>
  <c r="AX633" i="8"/>
  <c r="AW633" i="8"/>
  <c r="AV633" i="8"/>
  <c r="AU633" i="8"/>
  <c r="AT633" i="8"/>
  <c r="AS633" i="8"/>
  <c r="AR633" i="8"/>
  <c r="AQ633" i="8"/>
  <c r="AO633" i="8"/>
  <c r="AP633" i="8" s="1"/>
  <c r="AN633" i="8"/>
  <c r="AM633" i="8"/>
  <c r="AL633" i="8"/>
  <c r="AJ633" i="8"/>
  <c r="AK633" i="8" s="1"/>
  <c r="AX632" i="8"/>
  <c r="AW632" i="8"/>
  <c r="AV632" i="8"/>
  <c r="AU632" i="8"/>
  <c r="AT632" i="8"/>
  <c r="AS632" i="8"/>
  <c r="AR632" i="8"/>
  <c r="AQ632" i="8"/>
  <c r="AP632" i="8"/>
  <c r="AO632" i="8"/>
  <c r="AN632" i="8"/>
  <c r="AM632" i="8"/>
  <c r="AL632" i="8"/>
  <c r="AJ632" i="8"/>
  <c r="AK632" i="8" s="1"/>
  <c r="AX631" i="8"/>
  <c r="AW631" i="8"/>
  <c r="AV631" i="8"/>
  <c r="AU631" i="8"/>
  <c r="AT631" i="8"/>
  <c r="AS631" i="8"/>
  <c r="AR631" i="8"/>
  <c r="AQ631" i="8"/>
  <c r="AP631" i="8"/>
  <c r="AO631" i="8"/>
  <c r="AN631" i="8"/>
  <c r="AM631" i="8"/>
  <c r="AL631" i="8"/>
  <c r="AJ631" i="8"/>
  <c r="AK631" i="8" s="1"/>
  <c r="AX630" i="8"/>
  <c r="AW630" i="8"/>
  <c r="AV630" i="8"/>
  <c r="AU630" i="8"/>
  <c r="AT630" i="8"/>
  <c r="AS630" i="8"/>
  <c r="AR630" i="8"/>
  <c r="AQ630" i="8"/>
  <c r="AO630" i="8"/>
  <c r="AP630" i="8" s="1"/>
  <c r="AN630" i="8"/>
  <c r="AM630" i="8"/>
  <c r="AL630" i="8"/>
  <c r="AK630" i="8"/>
  <c r="AJ630" i="8"/>
  <c r="AX629" i="8"/>
  <c r="AW629" i="8"/>
  <c r="AV629" i="8"/>
  <c r="AU629" i="8"/>
  <c r="AT629" i="8"/>
  <c r="AS629" i="8"/>
  <c r="AR629" i="8"/>
  <c r="AQ629" i="8"/>
  <c r="AP629" i="8"/>
  <c r="AO629" i="8"/>
  <c r="AN629" i="8"/>
  <c r="AM629" i="8"/>
  <c r="AL629" i="8"/>
  <c r="AJ629" i="8"/>
  <c r="AK629" i="8" s="1"/>
  <c r="AX628" i="8"/>
  <c r="AW628" i="8"/>
  <c r="AV628" i="8"/>
  <c r="AU628" i="8"/>
  <c r="AT628" i="8"/>
  <c r="AS628" i="8"/>
  <c r="AR628" i="8"/>
  <c r="AQ628" i="8"/>
  <c r="AO628" i="8"/>
  <c r="AP628" i="8" s="1"/>
  <c r="AN628" i="8"/>
  <c r="AM628" i="8"/>
  <c r="AL628" i="8"/>
  <c r="AJ628" i="8"/>
  <c r="AK628" i="8" s="1"/>
  <c r="AX627" i="8"/>
  <c r="AW627" i="8"/>
  <c r="AV627" i="8"/>
  <c r="AU627" i="8"/>
  <c r="AT627" i="8"/>
  <c r="AS627" i="8"/>
  <c r="AR627" i="8"/>
  <c r="AQ627" i="8"/>
  <c r="AP627" i="8"/>
  <c r="AO627" i="8"/>
  <c r="AN627" i="8"/>
  <c r="AM627" i="8"/>
  <c r="AL627" i="8"/>
  <c r="AJ627" i="8"/>
  <c r="AK627" i="8" s="1"/>
  <c r="AX626" i="8"/>
  <c r="AW626" i="8"/>
  <c r="AV626" i="8"/>
  <c r="AU626" i="8"/>
  <c r="AT626" i="8"/>
  <c r="AS626" i="8"/>
  <c r="AR626" i="8"/>
  <c r="AQ626" i="8"/>
  <c r="AO626" i="8"/>
  <c r="AP626" i="8" s="1"/>
  <c r="AN626" i="8"/>
  <c r="AM626" i="8"/>
  <c r="AL626" i="8"/>
  <c r="AJ626" i="8"/>
  <c r="AK626" i="8" s="1"/>
  <c r="AX625" i="8"/>
  <c r="AW625" i="8"/>
  <c r="AV625" i="8"/>
  <c r="AU625" i="8"/>
  <c r="AT625" i="8"/>
  <c r="AS625" i="8"/>
  <c r="AR625" i="8"/>
  <c r="AQ625" i="8"/>
  <c r="AO625" i="8"/>
  <c r="AP625" i="8" s="1"/>
  <c r="AN625" i="8"/>
  <c r="AM625" i="8"/>
  <c r="AL625" i="8"/>
  <c r="AJ625" i="8"/>
  <c r="AK625" i="8" s="1"/>
  <c r="AX624" i="8"/>
  <c r="AW624" i="8"/>
  <c r="AV624" i="8"/>
  <c r="AU624" i="8"/>
  <c r="AT624" i="8"/>
  <c r="AS624" i="8"/>
  <c r="AR624" i="8"/>
  <c r="AQ624" i="8"/>
  <c r="AP624" i="8"/>
  <c r="AO624" i="8"/>
  <c r="AN624" i="8"/>
  <c r="AM624" i="8"/>
  <c r="AL624" i="8"/>
  <c r="AK624" i="8"/>
  <c r="AJ624" i="8"/>
  <c r="AX623" i="8"/>
  <c r="AW623" i="8"/>
  <c r="AV623" i="8"/>
  <c r="AU623" i="8"/>
  <c r="AT623" i="8"/>
  <c r="AS623" i="8"/>
  <c r="AR623" i="8"/>
  <c r="AQ623" i="8"/>
  <c r="AP623" i="8"/>
  <c r="AO623" i="8"/>
  <c r="AN623" i="8"/>
  <c r="AM623" i="8"/>
  <c r="AL623" i="8"/>
  <c r="AJ623" i="8"/>
  <c r="AK623" i="8" s="1"/>
  <c r="AX622" i="8"/>
  <c r="AW622" i="8"/>
  <c r="AV622" i="8"/>
  <c r="AU622" i="8"/>
  <c r="AT622" i="8"/>
  <c r="AS622" i="8"/>
  <c r="AR622" i="8"/>
  <c r="AQ622" i="8"/>
  <c r="AO622" i="8"/>
  <c r="AP622" i="8" s="1"/>
  <c r="AN622" i="8"/>
  <c r="AM622" i="8"/>
  <c r="AL622" i="8"/>
  <c r="AJ622" i="8"/>
  <c r="AK622" i="8" s="1"/>
  <c r="AX621" i="8"/>
  <c r="AW621" i="8"/>
  <c r="AV621" i="8"/>
  <c r="AU621" i="8"/>
  <c r="AT621" i="8"/>
  <c r="AS621" i="8"/>
  <c r="AR621" i="8"/>
  <c r="AQ621" i="8"/>
  <c r="AP621" i="8"/>
  <c r="AO621" i="8"/>
  <c r="AN621" i="8"/>
  <c r="AM621" i="8"/>
  <c r="AL621" i="8"/>
  <c r="AJ621" i="8"/>
  <c r="AK621" i="8" s="1"/>
  <c r="AX620" i="8"/>
  <c r="AW620" i="8"/>
  <c r="AV620" i="8"/>
  <c r="AU620" i="8"/>
  <c r="AT620" i="8"/>
  <c r="AS620" i="8"/>
  <c r="AR620" i="8"/>
  <c r="AQ620" i="8"/>
  <c r="AO620" i="8"/>
  <c r="AP620" i="8" s="1"/>
  <c r="AN620" i="8"/>
  <c r="AM620" i="8"/>
  <c r="AL620" i="8"/>
  <c r="AJ620" i="8"/>
  <c r="AK620" i="8" s="1"/>
  <c r="AX619" i="8"/>
  <c r="AW619" i="8"/>
  <c r="AV619" i="8"/>
  <c r="AU619" i="8"/>
  <c r="AT619" i="8"/>
  <c r="AS619" i="8"/>
  <c r="AR619" i="8"/>
  <c r="AQ619" i="8"/>
  <c r="AP619" i="8"/>
  <c r="AO619" i="8"/>
  <c r="AN619" i="8"/>
  <c r="AM619" i="8"/>
  <c r="AL619" i="8"/>
  <c r="AJ619" i="8"/>
  <c r="AK619" i="8" s="1"/>
  <c r="AX618" i="8"/>
  <c r="AW618" i="8"/>
  <c r="AV618" i="8"/>
  <c r="AU618" i="8"/>
  <c r="AT618" i="8"/>
  <c r="AS618" i="8"/>
  <c r="AR618" i="8"/>
  <c r="AQ618" i="8"/>
  <c r="AO618" i="8"/>
  <c r="AP618" i="8" s="1"/>
  <c r="AN618" i="8"/>
  <c r="AM618" i="8"/>
  <c r="AL618" i="8"/>
  <c r="AJ618" i="8"/>
  <c r="AK618" i="8" s="1"/>
  <c r="AX617" i="8"/>
  <c r="AW617" i="8"/>
  <c r="AV617" i="8"/>
  <c r="AU617" i="8"/>
  <c r="AT617" i="8"/>
  <c r="AS617" i="8"/>
  <c r="AR617" i="8"/>
  <c r="AQ617" i="8"/>
  <c r="AO617" i="8"/>
  <c r="AP617" i="8" s="1"/>
  <c r="AN617" i="8"/>
  <c r="AM617" i="8"/>
  <c r="AL617" i="8"/>
  <c r="AJ617" i="8"/>
  <c r="AK617" i="8" s="1"/>
  <c r="AX616" i="8"/>
  <c r="AW616" i="8"/>
  <c r="AV616" i="8"/>
  <c r="AU616" i="8"/>
  <c r="AT616" i="8"/>
  <c r="AS616" i="8"/>
  <c r="AR616" i="8"/>
  <c r="AQ616" i="8"/>
  <c r="AP616" i="8"/>
  <c r="AO616" i="8"/>
  <c r="AN616" i="8"/>
  <c r="AM616" i="8"/>
  <c r="AL616" i="8"/>
  <c r="AK616" i="8"/>
  <c r="AJ616" i="8"/>
  <c r="AX615" i="8"/>
  <c r="AW615" i="8"/>
  <c r="AV615" i="8"/>
  <c r="AU615" i="8"/>
  <c r="AT615" i="8"/>
  <c r="AS615" i="8"/>
  <c r="AR615" i="8"/>
  <c r="AQ615" i="8"/>
  <c r="AP615" i="8"/>
  <c r="AO615" i="8"/>
  <c r="AN615" i="8"/>
  <c r="AM615" i="8"/>
  <c r="AL615" i="8"/>
  <c r="AJ615" i="8"/>
  <c r="AK615" i="8" s="1"/>
  <c r="AX614" i="8"/>
  <c r="AW614" i="8"/>
  <c r="AV614" i="8"/>
  <c r="AU614" i="8"/>
  <c r="AT614" i="8"/>
  <c r="AS614" i="8"/>
  <c r="AR614" i="8"/>
  <c r="AQ614" i="8"/>
  <c r="AO614" i="8"/>
  <c r="AP614" i="8" s="1"/>
  <c r="AN614" i="8"/>
  <c r="AM614" i="8"/>
  <c r="AL614" i="8"/>
  <c r="AJ614" i="8"/>
  <c r="AK614" i="8" s="1"/>
  <c r="AX613" i="8"/>
  <c r="AW613" i="8"/>
  <c r="AV613" i="8"/>
  <c r="AU613" i="8"/>
  <c r="AT613" i="8"/>
  <c r="AS613" i="8"/>
  <c r="AR613" i="8"/>
  <c r="AQ613" i="8"/>
  <c r="AP613" i="8"/>
  <c r="AO613" i="8"/>
  <c r="AN613" i="8"/>
  <c r="AM613" i="8"/>
  <c r="AL613" i="8"/>
  <c r="AJ613" i="8"/>
  <c r="AK613" i="8" s="1"/>
  <c r="AX612" i="8"/>
  <c r="AW612" i="8"/>
  <c r="AV612" i="8"/>
  <c r="AU612" i="8"/>
  <c r="AT612" i="8"/>
  <c r="AS612" i="8"/>
  <c r="AR612" i="8"/>
  <c r="AQ612" i="8"/>
  <c r="AO612" i="8"/>
  <c r="AP612" i="8" s="1"/>
  <c r="AN612" i="8"/>
  <c r="AM612" i="8"/>
  <c r="AL612" i="8"/>
  <c r="AJ612" i="8"/>
  <c r="AK612" i="8" s="1"/>
  <c r="AX611" i="8"/>
  <c r="AW611" i="8"/>
  <c r="AV611" i="8"/>
  <c r="AU611" i="8"/>
  <c r="AT611" i="8"/>
  <c r="AS611" i="8"/>
  <c r="AR611" i="8"/>
  <c r="AQ611" i="8"/>
  <c r="AP611" i="8"/>
  <c r="AO611" i="8"/>
  <c r="AN611" i="8"/>
  <c r="AM611" i="8"/>
  <c r="AL611" i="8"/>
  <c r="AJ611" i="8"/>
  <c r="AK611" i="8" s="1"/>
  <c r="AX610" i="8"/>
  <c r="AW610" i="8"/>
  <c r="AV610" i="8"/>
  <c r="AU610" i="8"/>
  <c r="AT610" i="8"/>
  <c r="AS610" i="8"/>
  <c r="AR610" i="8"/>
  <c r="AQ610" i="8"/>
  <c r="AO610" i="8"/>
  <c r="AP610" i="8" s="1"/>
  <c r="AN610" i="8"/>
  <c r="AM610" i="8"/>
  <c r="AL610" i="8"/>
  <c r="AJ610" i="8"/>
  <c r="AK610" i="8" s="1"/>
  <c r="AX609" i="8"/>
  <c r="AW609" i="8"/>
  <c r="AV609" i="8"/>
  <c r="AU609" i="8"/>
  <c r="AT609" i="8"/>
  <c r="AS609" i="8"/>
  <c r="AR609" i="8"/>
  <c r="AQ609" i="8"/>
  <c r="AO609" i="8"/>
  <c r="AP609" i="8" s="1"/>
  <c r="AN609" i="8"/>
  <c r="AM609" i="8"/>
  <c r="AL609" i="8"/>
  <c r="AJ609" i="8"/>
  <c r="AK609" i="8" s="1"/>
  <c r="AX608" i="8"/>
  <c r="AW608" i="8"/>
  <c r="AV608" i="8"/>
  <c r="AU608" i="8"/>
  <c r="AT608" i="8"/>
  <c r="AS608" i="8"/>
  <c r="AR608" i="8"/>
  <c r="AQ608" i="8"/>
  <c r="AP608" i="8"/>
  <c r="AO608" i="8"/>
  <c r="AN608" i="8"/>
  <c r="AM608" i="8"/>
  <c r="AL608" i="8"/>
  <c r="AK608" i="8"/>
  <c r="AJ608" i="8"/>
  <c r="AX607" i="8"/>
  <c r="AW607" i="8"/>
  <c r="AV607" i="8"/>
  <c r="AU607" i="8"/>
  <c r="AT607" i="8"/>
  <c r="AS607" i="8"/>
  <c r="AR607" i="8"/>
  <c r="AQ607" i="8"/>
  <c r="AP607" i="8"/>
  <c r="AO607" i="8"/>
  <c r="AN607" i="8"/>
  <c r="AM607" i="8"/>
  <c r="AL607" i="8"/>
  <c r="AJ607" i="8"/>
  <c r="AK607" i="8" s="1"/>
  <c r="AX606" i="8"/>
  <c r="AW606" i="8"/>
  <c r="AV606" i="8"/>
  <c r="AU606" i="8"/>
  <c r="AT606" i="8"/>
  <c r="AS606" i="8"/>
  <c r="AR606" i="8"/>
  <c r="AQ606" i="8"/>
  <c r="AO606" i="8"/>
  <c r="AP606" i="8" s="1"/>
  <c r="AN606" i="8"/>
  <c r="AM606" i="8"/>
  <c r="AL606" i="8"/>
  <c r="AJ606" i="8"/>
  <c r="AK606" i="8" s="1"/>
  <c r="AX605" i="8"/>
  <c r="AW605" i="8"/>
  <c r="AV605" i="8"/>
  <c r="AU605" i="8"/>
  <c r="AT605" i="8"/>
  <c r="AS605" i="8"/>
  <c r="AR605" i="8"/>
  <c r="AQ605" i="8"/>
  <c r="AP605" i="8"/>
  <c r="AO605" i="8"/>
  <c r="AN605" i="8"/>
  <c r="AM605" i="8"/>
  <c r="AL605" i="8"/>
  <c r="AJ605" i="8"/>
  <c r="AK605" i="8" s="1"/>
  <c r="AX604" i="8"/>
  <c r="AW604" i="8"/>
  <c r="AV604" i="8"/>
  <c r="AU604" i="8"/>
  <c r="AT604" i="8"/>
  <c r="AS604" i="8"/>
  <c r="AR604" i="8"/>
  <c r="AQ604" i="8"/>
  <c r="AO604" i="8"/>
  <c r="AP604" i="8" s="1"/>
  <c r="AN604" i="8"/>
  <c r="AM604" i="8"/>
  <c r="AL604" i="8"/>
  <c r="AJ604" i="8"/>
  <c r="AK604" i="8" s="1"/>
  <c r="AX603" i="8"/>
  <c r="AW603" i="8"/>
  <c r="AV603" i="8"/>
  <c r="AU603" i="8"/>
  <c r="AT603" i="8"/>
  <c r="AS603" i="8"/>
  <c r="AR603" i="8"/>
  <c r="AQ603" i="8"/>
  <c r="AP603" i="8"/>
  <c r="AO603" i="8"/>
  <c r="AN603" i="8"/>
  <c r="AM603" i="8"/>
  <c r="AL603" i="8"/>
  <c r="AJ603" i="8"/>
  <c r="AK603" i="8" s="1"/>
  <c r="AX602" i="8"/>
  <c r="AW602" i="8"/>
  <c r="AV602" i="8"/>
  <c r="AU602" i="8"/>
  <c r="AT602" i="8"/>
  <c r="AS602" i="8"/>
  <c r="AR602" i="8"/>
  <c r="AQ602" i="8"/>
  <c r="AO602" i="8"/>
  <c r="AP602" i="8" s="1"/>
  <c r="AN602" i="8"/>
  <c r="AM602" i="8"/>
  <c r="AL602" i="8"/>
  <c r="AJ602" i="8"/>
  <c r="AK602" i="8" s="1"/>
  <c r="AX601" i="8"/>
  <c r="AW601" i="8"/>
  <c r="AV601" i="8"/>
  <c r="AU601" i="8"/>
  <c r="AT601" i="8"/>
  <c r="AS601" i="8"/>
  <c r="AR601" i="8"/>
  <c r="AQ601" i="8"/>
  <c r="AO601" i="8"/>
  <c r="AP601" i="8" s="1"/>
  <c r="AN601" i="8"/>
  <c r="AM601" i="8"/>
  <c r="AL601" i="8"/>
  <c r="AJ601" i="8"/>
  <c r="AK601" i="8" s="1"/>
  <c r="AX600" i="8"/>
  <c r="AW600" i="8"/>
  <c r="AV600" i="8"/>
  <c r="AU600" i="8"/>
  <c r="AT600" i="8"/>
  <c r="AS600" i="8"/>
  <c r="AR600" i="8"/>
  <c r="AQ600" i="8"/>
  <c r="AP600" i="8"/>
  <c r="AO600" i="8"/>
  <c r="AN600" i="8"/>
  <c r="AM600" i="8"/>
  <c r="AL600" i="8"/>
  <c r="AJ600" i="8"/>
  <c r="AK600" i="8" s="1"/>
  <c r="AX599" i="8"/>
  <c r="AW599" i="8"/>
  <c r="AV599" i="8"/>
  <c r="AU599" i="8"/>
  <c r="AT599" i="8"/>
  <c r="AS599" i="8"/>
  <c r="AR599" i="8"/>
  <c r="AQ599" i="8"/>
  <c r="AP599" i="8"/>
  <c r="AO599" i="8"/>
  <c r="AN599" i="8"/>
  <c r="AM599" i="8"/>
  <c r="AL599" i="8"/>
  <c r="AJ599" i="8"/>
  <c r="AK599" i="8" s="1"/>
  <c r="AX598" i="8"/>
  <c r="AW598" i="8"/>
  <c r="AV598" i="8"/>
  <c r="AU598" i="8"/>
  <c r="AT598" i="8"/>
  <c r="AS598" i="8"/>
  <c r="AR598" i="8"/>
  <c r="AQ598" i="8"/>
  <c r="AO598" i="8"/>
  <c r="AP598" i="8" s="1"/>
  <c r="AN598" i="8"/>
  <c r="AM598" i="8"/>
  <c r="AL598" i="8"/>
  <c r="AJ598" i="8"/>
  <c r="AK598" i="8" s="1"/>
  <c r="AX597" i="8"/>
  <c r="AW597" i="8"/>
  <c r="AV597" i="8"/>
  <c r="AU597" i="8"/>
  <c r="AT597" i="8"/>
  <c r="AS597" i="8"/>
  <c r="AR597" i="8"/>
  <c r="AQ597" i="8"/>
  <c r="AP597" i="8"/>
  <c r="AO597" i="8"/>
  <c r="AN597" i="8"/>
  <c r="AM597" i="8"/>
  <c r="AL597" i="8"/>
  <c r="AJ597" i="8"/>
  <c r="AK597" i="8" s="1"/>
  <c r="AX596" i="8"/>
  <c r="AW596" i="8"/>
  <c r="AV596" i="8"/>
  <c r="AU596" i="8"/>
  <c r="AT596" i="8"/>
  <c r="AS596" i="8"/>
  <c r="AR596" i="8"/>
  <c r="AQ596" i="8"/>
  <c r="AO596" i="8"/>
  <c r="AP596" i="8" s="1"/>
  <c r="AN596" i="8"/>
  <c r="AM596" i="8"/>
  <c r="AL596" i="8"/>
  <c r="AJ596" i="8"/>
  <c r="AK596" i="8" s="1"/>
  <c r="AX595" i="8"/>
  <c r="AW595" i="8"/>
  <c r="AV595" i="8"/>
  <c r="AU595" i="8"/>
  <c r="AT595" i="8"/>
  <c r="AS595" i="8"/>
  <c r="AR595" i="8"/>
  <c r="AQ595" i="8"/>
  <c r="AP595" i="8"/>
  <c r="AO595" i="8"/>
  <c r="AN595" i="8"/>
  <c r="AM595" i="8"/>
  <c r="AL595" i="8"/>
  <c r="AJ595" i="8"/>
  <c r="AK595" i="8" s="1"/>
  <c r="AX594" i="8"/>
  <c r="AW594" i="8"/>
  <c r="AV594" i="8"/>
  <c r="AU594" i="8"/>
  <c r="AT594" i="8"/>
  <c r="AS594" i="8"/>
  <c r="AR594" i="8"/>
  <c r="AQ594" i="8"/>
  <c r="AO594" i="8"/>
  <c r="AP594" i="8" s="1"/>
  <c r="AN594" i="8"/>
  <c r="AM594" i="8"/>
  <c r="AL594" i="8"/>
  <c r="AJ594" i="8"/>
  <c r="AK594" i="8" s="1"/>
  <c r="AX593" i="8"/>
  <c r="AW593" i="8"/>
  <c r="AV593" i="8"/>
  <c r="AU593" i="8"/>
  <c r="AT593" i="8"/>
  <c r="AS593" i="8"/>
  <c r="AR593" i="8"/>
  <c r="AQ593" i="8"/>
  <c r="AO593" i="8"/>
  <c r="AP593" i="8" s="1"/>
  <c r="AN593" i="8"/>
  <c r="AM593" i="8"/>
  <c r="AL593" i="8"/>
  <c r="AJ593" i="8"/>
  <c r="AK593" i="8" s="1"/>
  <c r="AX592" i="8"/>
  <c r="AW592" i="8"/>
  <c r="AV592" i="8"/>
  <c r="AU592" i="8"/>
  <c r="AT592" i="8"/>
  <c r="AS592" i="8"/>
  <c r="AR592" i="8"/>
  <c r="AQ592" i="8"/>
  <c r="AP592" i="8"/>
  <c r="AO592" i="8"/>
  <c r="AN592" i="8"/>
  <c r="AM592" i="8"/>
  <c r="AL592" i="8"/>
  <c r="AJ592" i="8"/>
  <c r="AK592" i="8" s="1"/>
  <c r="AX591" i="8"/>
  <c r="AW591" i="8"/>
  <c r="AV591" i="8"/>
  <c r="AU591" i="8"/>
  <c r="AT591" i="8"/>
  <c r="AS591" i="8"/>
  <c r="AR591" i="8"/>
  <c r="AQ591" i="8"/>
  <c r="AP591" i="8"/>
  <c r="AO591" i="8"/>
  <c r="AN591" i="8"/>
  <c r="AM591" i="8"/>
  <c r="AL591" i="8"/>
  <c r="AJ591" i="8"/>
  <c r="AK591" i="8" s="1"/>
  <c r="AX590" i="8"/>
  <c r="AW590" i="8"/>
  <c r="AV590" i="8"/>
  <c r="AU590" i="8"/>
  <c r="AT590" i="8"/>
  <c r="AS590" i="8"/>
  <c r="AR590" i="8"/>
  <c r="AQ590" i="8"/>
  <c r="AO590" i="8"/>
  <c r="AP590" i="8" s="1"/>
  <c r="AN590" i="8"/>
  <c r="AM590" i="8"/>
  <c r="AL590" i="8"/>
  <c r="AJ590" i="8"/>
  <c r="AK590" i="8" s="1"/>
  <c r="AX589" i="8"/>
  <c r="AW589" i="8"/>
  <c r="AV589" i="8"/>
  <c r="AU589" i="8"/>
  <c r="AT589" i="8"/>
  <c r="AS589" i="8"/>
  <c r="AR589" i="8"/>
  <c r="AQ589" i="8"/>
  <c r="AP589" i="8"/>
  <c r="AO589" i="8"/>
  <c r="AN589" i="8"/>
  <c r="AM589" i="8"/>
  <c r="AL589" i="8"/>
  <c r="AJ589" i="8"/>
  <c r="AK589" i="8" s="1"/>
  <c r="AX588" i="8"/>
  <c r="AW588" i="8"/>
  <c r="AV588" i="8"/>
  <c r="AU588" i="8"/>
  <c r="AT588" i="8"/>
  <c r="AS588" i="8"/>
  <c r="AR588" i="8"/>
  <c r="AQ588" i="8"/>
  <c r="AO588" i="8"/>
  <c r="AP588" i="8" s="1"/>
  <c r="AN588" i="8"/>
  <c r="AM588" i="8"/>
  <c r="AL588" i="8"/>
  <c r="AJ588" i="8"/>
  <c r="AK588" i="8" s="1"/>
  <c r="AX587" i="8"/>
  <c r="AW587" i="8"/>
  <c r="AV587" i="8"/>
  <c r="AU587" i="8"/>
  <c r="AT587" i="8"/>
  <c r="AS587" i="8"/>
  <c r="AR587" i="8"/>
  <c r="AQ587" i="8"/>
  <c r="AP587" i="8"/>
  <c r="AO587" i="8"/>
  <c r="AN587" i="8"/>
  <c r="AM587" i="8"/>
  <c r="AL587" i="8"/>
  <c r="AJ587" i="8"/>
  <c r="AK587" i="8" s="1"/>
  <c r="AX586" i="8"/>
  <c r="AW586" i="8"/>
  <c r="AV586" i="8"/>
  <c r="AU586" i="8"/>
  <c r="AT586" i="8"/>
  <c r="AS586" i="8"/>
  <c r="AR586" i="8"/>
  <c r="AQ586" i="8"/>
  <c r="AO586" i="8"/>
  <c r="AP586" i="8" s="1"/>
  <c r="AN586" i="8"/>
  <c r="AM586" i="8"/>
  <c r="AL586" i="8"/>
  <c r="AJ586" i="8"/>
  <c r="AK586" i="8" s="1"/>
  <c r="AX585" i="8"/>
  <c r="AW585" i="8"/>
  <c r="AV585" i="8"/>
  <c r="AU585" i="8"/>
  <c r="AT585" i="8"/>
  <c r="AS585" i="8"/>
  <c r="AR585" i="8"/>
  <c r="AQ585" i="8"/>
  <c r="AO585" i="8"/>
  <c r="AP585" i="8" s="1"/>
  <c r="AN585" i="8"/>
  <c r="AM585" i="8"/>
  <c r="AL585" i="8"/>
  <c r="AJ585" i="8"/>
  <c r="AK585" i="8" s="1"/>
  <c r="AX584" i="8"/>
  <c r="AW584" i="8"/>
  <c r="AV584" i="8"/>
  <c r="AU584" i="8"/>
  <c r="AT584" i="8"/>
  <c r="AS584" i="8"/>
  <c r="AR584" i="8"/>
  <c r="AQ584" i="8"/>
  <c r="AP584" i="8"/>
  <c r="AO584" i="8"/>
  <c r="AN584" i="8"/>
  <c r="AM584" i="8"/>
  <c r="AL584" i="8"/>
  <c r="AJ584" i="8"/>
  <c r="AK584" i="8" s="1"/>
  <c r="AX583" i="8"/>
  <c r="AW583" i="8"/>
  <c r="AV583" i="8"/>
  <c r="AU583" i="8"/>
  <c r="AT583" i="8"/>
  <c r="AS583" i="8"/>
  <c r="AR583" i="8"/>
  <c r="AQ583" i="8"/>
  <c r="AP583" i="8"/>
  <c r="AO583" i="8"/>
  <c r="AN583" i="8"/>
  <c r="AM583" i="8"/>
  <c r="AL583" i="8"/>
  <c r="AJ583" i="8"/>
  <c r="AK583" i="8" s="1"/>
  <c r="AX582" i="8"/>
  <c r="AW582" i="8"/>
  <c r="AV582" i="8"/>
  <c r="AU582" i="8"/>
  <c r="AT582" i="8"/>
  <c r="AS582" i="8"/>
  <c r="AR582" i="8"/>
  <c r="AQ582" i="8"/>
  <c r="AO582" i="8"/>
  <c r="AP582" i="8" s="1"/>
  <c r="AN582" i="8"/>
  <c r="AM582" i="8"/>
  <c r="AL582" i="8"/>
  <c r="AJ582" i="8"/>
  <c r="AK582" i="8" s="1"/>
  <c r="AX581" i="8"/>
  <c r="AW581" i="8"/>
  <c r="AV581" i="8"/>
  <c r="AU581" i="8"/>
  <c r="AT581" i="8"/>
  <c r="AS581" i="8"/>
  <c r="AR581" i="8"/>
  <c r="AQ581" i="8"/>
  <c r="AP581" i="8"/>
  <c r="AO581" i="8"/>
  <c r="AN581" i="8"/>
  <c r="AM581" i="8"/>
  <c r="AL581" i="8"/>
  <c r="AJ581" i="8"/>
  <c r="AK581" i="8" s="1"/>
  <c r="AX580" i="8"/>
  <c r="AW580" i="8"/>
  <c r="AV580" i="8"/>
  <c r="AU580" i="8"/>
  <c r="AT580" i="8"/>
  <c r="AS580" i="8"/>
  <c r="AR580" i="8"/>
  <c r="AQ580" i="8"/>
  <c r="AO580" i="8"/>
  <c r="AP580" i="8" s="1"/>
  <c r="AN580" i="8"/>
  <c r="AM580" i="8"/>
  <c r="AL580" i="8"/>
  <c r="AJ580" i="8"/>
  <c r="AK580" i="8" s="1"/>
  <c r="AX579" i="8"/>
  <c r="AW579" i="8"/>
  <c r="AV579" i="8"/>
  <c r="AU579" i="8"/>
  <c r="AT579" i="8"/>
  <c r="AS579" i="8"/>
  <c r="AR579" i="8"/>
  <c r="AQ579" i="8"/>
  <c r="AP579" i="8"/>
  <c r="AO579" i="8"/>
  <c r="AN579" i="8"/>
  <c r="AM579" i="8"/>
  <c r="AL579" i="8"/>
  <c r="AJ579" i="8"/>
  <c r="AK579" i="8" s="1"/>
  <c r="AX578" i="8"/>
  <c r="AW578" i="8"/>
  <c r="AV578" i="8"/>
  <c r="AU578" i="8"/>
  <c r="AT578" i="8"/>
  <c r="AS578" i="8"/>
  <c r="AR578" i="8"/>
  <c r="AQ578" i="8"/>
  <c r="AO578" i="8"/>
  <c r="AP578" i="8" s="1"/>
  <c r="AN578" i="8"/>
  <c r="AM578" i="8"/>
  <c r="AL578" i="8"/>
  <c r="AJ578" i="8"/>
  <c r="AK578" i="8" s="1"/>
  <c r="AX577" i="8"/>
  <c r="AW577" i="8"/>
  <c r="AV577" i="8"/>
  <c r="AU577" i="8"/>
  <c r="AT577" i="8"/>
  <c r="AS577" i="8"/>
  <c r="AR577" i="8"/>
  <c r="AQ577" i="8"/>
  <c r="AO577" i="8"/>
  <c r="AP577" i="8" s="1"/>
  <c r="AN577" i="8"/>
  <c r="AM577" i="8"/>
  <c r="AL577" i="8"/>
  <c r="AJ577" i="8"/>
  <c r="AK577" i="8" s="1"/>
  <c r="AX576" i="8"/>
  <c r="AW576" i="8"/>
  <c r="AV576" i="8"/>
  <c r="AU576" i="8"/>
  <c r="AT576" i="8"/>
  <c r="AS576" i="8"/>
  <c r="AR576" i="8"/>
  <c r="AQ576" i="8"/>
  <c r="AP576" i="8"/>
  <c r="AO576" i="8"/>
  <c r="AN576" i="8"/>
  <c r="AM576" i="8"/>
  <c r="AL576" i="8"/>
  <c r="AK576" i="8"/>
  <c r="AJ576" i="8"/>
  <c r="AX575" i="8"/>
  <c r="AW575" i="8"/>
  <c r="AV575" i="8"/>
  <c r="AU575" i="8"/>
  <c r="AT575" i="8"/>
  <c r="AS575" i="8"/>
  <c r="AR575" i="8"/>
  <c r="AQ575" i="8"/>
  <c r="AP575" i="8"/>
  <c r="AO575" i="8"/>
  <c r="AN575" i="8"/>
  <c r="AM575" i="8"/>
  <c r="AL575" i="8"/>
  <c r="AJ575" i="8"/>
  <c r="AK575" i="8" s="1"/>
  <c r="AX574" i="8"/>
  <c r="AW574" i="8"/>
  <c r="AV574" i="8"/>
  <c r="AU574" i="8"/>
  <c r="AT574" i="8"/>
  <c r="AS574" i="8"/>
  <c r="AR574" i="8"/>
  <c r="AQ574" i="8"/>
  <c r="AO574" i="8"/>
  <c r="AP574" i="8" s="1"/>
  <c r="AN574" i="8"/>
  <c r="AM574" i="8"/>
  <c r="AL574" i="8"/>
  <c r="AJ574" i="8"/>
  <c r="AK574" i="8" s="1"/>
  <c r="AX573" i="8"/>
  <c r="AW573" i="8"/>
  <c r="AV573" i="8"/>
  <c r="AU573" i="8"/>
  <c r="AT573" i="8"/>
  <c r="AS573" i="8"/>
  <c r="AR573" i="8"/>
  <c r="AQ573" i="8"/>
  <c r="AP573" i="8"/>
  <c r="AO573" i="8"/>
  <c r="AN573" i="8"/>
  <c r="AM573" i="8"/>
  <c r="AL573" i="8"/>
  <c r="AJ573" i="8"/>
  <c r="AK573" i="8" s="1"/>
  <c r="AX572" i="8"/>
  <c r="AW572" i="8"/>
  <c r="AV572" i="8"/>
  <c r="AU572" i="8"/>
  <c r="AT572" i="8"/>
  <c r="AS572" i="8"/>
  <c r="AR572" i="8"/>
  <c r="AQ572" i="8"/>
  <c r="AO572" i="8"/>
  <c r="AP572" i="8" s="1"/>
  <c r="AN572" i="8"/>
  <c r="AM572" i="8"/>
  <c r="AL572" i="8"/>
  <c r="AJ572" i="8"/>
  <c r="AK572" i="8" s="1"/>
  <c r="AX571" i="8"/>
  <c r="AW571" i="8"/>
  <c r="AV571" i="8"/>
  <c r="AU571" i="8"/>
  <c r="AT571" i="8"/>
  <c r="AS571" i="8"/>
  <c r="AR571" i="8"/>
  <c r="AQ571" i="8"/>
  <c r="AP571" i="8"/>
  <c r="AO571" i="8"/>
  <c r="AN571" i="8"/>
  <c r="AM571" i="8"/>
  <c r="AL571" i="8"/>
  <c r="AJ571" i="8"/>
  <c r="AK571" i="8" s="1"/>
  <c r="AX570" i="8"/>
  <c r="AW570" i="8"/>
  <c r="AV570" i="8"/>
  <c r="AU570" i="8"/>
  <c r="AT570" i="8"/>
  <c r="AS570" i="8"/>
  <c r="AR570" i="8"/>
  <c r="AQ570" i="8"/>
  <c r="AO570" i="8"/>
  <c r="AP570" i="8" s="1"/>
  <c r="AN570" i="8"/>
  <c r="AM570" i="8"/>
  <c r="AL570" i="8"/>
  <c r="AJ570" i="8"/>
  <c r="AK570" i="8" s="1"/>
  <c r="AX569" i="8"/>
  <c r="AW569" i="8"/>
  <c r="AV569" i="8"/>
  <c r="AU569" i="8"/>
  <c r="AT569" i="8"/>
  <c r="AS569" i="8"/>
  <c r="AR569" i="8"/>
  <c r="AQ569" i="8"/>
  <c r="AO569" i="8"/>
  <c r="AP569" i="8" s="1"/>
  <c r="AN569" i="8"/>
  <c r="AM569" i="8"/>
  <c r="AL569" i="8"/>
  <c r="AJ569" i="8"/>
  <c r="AK569" i="8" s="1"/>
  <c r="AX568" i="8"/>
  <c r="AW568" i="8"/>
  <c r="AV568" i="8"/>
  <c r="AU568" i="8"/>
  <c r="AT568" i="8"/>
  <c r="AS568" i="8"/>
  <c r="AR568" i="8"/>
  <c r="AQ568" i="8"/>
  <c r="AP568" i="8"/>
  <c r="AO568" i="8"/>
  <c r="AN568" i="8"/>
  <c r="AM568" i="8"/>
  <c r="AL568" i="8"/>
  <c r="AK568" i="8"/>
  <c r="AJ568" i="8"/>
  <c r="AX567" i="8"/>
  <c r="AW567" i="8"/>
  <c r="AV567" i="8"/>
  <c r="AU567" i="8"/>
  <c r="AT567" i="8"/>
  <c r="AS567" i="8"/>
  <c r="AR567" i="8"/>
  <c r="AQ567" i="8"/>
  <c r="AP567" i="8"/>
  <c r="AO567" i="8"/>
  <c r="AN567" i="8"/>
  <c r="AM567" i="8"/>
  <c r="AL567" i="8"/>
  <c r="AJ567" i="8"/>
  <c r="AK567" i="8" s="1"/>
  <c r="AX566" i="8"/>
  <c r="AW566" i="8"/>
  <c r="AV566" i="8"/>
  <c r="AU566" i="8"/>
  <c r="AT566" i="8"/>
  <c r="AS566" i="8"/>
  <c r="AR566" i="8"/>
  <c r="AQ566" i="8"/>
  <c r="AO566" i="8"/>
  <c r="AP566" i="8" s="1"/>
  <c r="AN566" i="8"/>
  <c r="AM566" i="8"/>
  <c r="AL566" i="8"/>
  <c r="AJ566" i="8"/>
  <c r="AK566" i="8" s="1"/>
  <c r="AX565" i="8"/>
  <c r="AW565" i="8"/>
  <c r="AV565" i="8"/>
  <c r="AU565" i="8"/>
  <c r="AT565" i="8"/>
  <c r="AS565" i="8"/>
  <c r="AR565" i="8"/>
  <c r="AQ565" i="8"/>
  <c r="AP565" i="8"/>
  <c r="AO565" i="8"/>
  <c r="AN565" i="8"/>
  <c r="AM565" i="8"/>
  <c r="AL565" i="8"/>
  <c r="AJ565" i="8"/>
  <c r="AK565" i="8" s="1"/>
  <c r="AX564" i="8"/>
  <c r="AW564" i="8"/>
  <c r="AV564" i="8"/>
  <c r="AU564" i="8"/>
  <c r="AT564" i="8"/>
  <c r="AS564" i="8"/>
  <c r="AR564" i="8"/>
  <c r="AQ564" i="8"/>
  <c r="AO564" i="8"/>
  <c r="AP564" i="8" s="1"/>
  <c r="AN564" i="8"/>
  <c r="AM564" i="8"/>
  <c r="AL564" i="8"/>
  <c r="AJ564" i="8"/>
  <c r="AK564" i="8" s="1"/>
  <c r="AX563" i="8"/>
  <c r="AW563" i="8"/>
  <c r="AV563" i="8"/>
  <c r="AU563" i="8"/>
  <c r="AT563" i="8"/>
  <c r="AS563" i="8"/>
  <c r="AR563" i="8"/>
  <c r="AQ563" i="8"/>
  <c r="AP563" i="8"/>
  <c r="AO563" i="8"/>
  <c r="AN563" i="8"/>
  <c r="AM563" i="8"/>
  <c r="AL563" i="8"/>
  <c r="AJ563" i="8"/>
  <c r="AK563" i="8" s="1"/>
  <c r="AX562" i="8"/>
  <c r="AW562" i="8"/>
  <c r="AV562" i="8"/>
  <c r="AU562" i="8"/>
  <c r="AT562" i="8"/>
  <c r="AS562" i="8"/>
  <c r="AR562" i="8"/>
  <c r="AQ562" i="8"/>
  <c r="AO562" i="8"/>
  <c r="AP562" i="8" s="1"/>
  <c r="AN562" i="8"/>
  <c r="AM562" i="8"/>
  <c r="AL562" i="8"/>
  <c r="AJ562" i="8"/>
  <c r="AK562" i="8" s="1"/>
  <c r="AX561" i="8"/>
  <c r="AW561" i="8"/>
  <c r="AV561" i="8"/>
  <c r="AU561" i="8"/>
  <c r="AT561" i="8"/>
  <c r="AS561" i="8"/>
  <c r="AR561" i="8"/>
  <c r="AQ561" i="8"/>
  <c r="AO561" i="8"/>
  <c r="AP561" i="8" s="1"/>
  <c r="AN561" i="8"/>
  <c r="AM561" i="8"/>
  <c r="AL561" i="8"/>
  <c r="AJ561" i="8"/>
  <c r="AK561" i="8" s="1"/>
  <c r="AX560" i="8"/>
  <c r="AW560" i="8"/>
  <c r="AV560" i="8"/>
  <c r="AU560" i="8"/>
  <c r="AT560" i="8"/>
  <c r="AS560" i="8"/>
  <c r="AR560" i="8"/>
  <c r="AQ560" i="8"/>
  <c r="AP560" i="8"/>
  <c r="AO560" i="8"/>
  <c r="AN560" i="8"/>
  <c r="AM560" i="8"/>
  <c r="AL560" i="8"/>
  <c r="AK560" i="8"/>
  <c r="AJ560" i="8"/>
  <c r="AX559" i="8"/>
  <c r="AW559" i="8"/>
  <c r="AV559" i="8"/>
  <c r="AU559" i="8"/>
  <c r="AT559" i="8"/>
  <c r="AS559" i="8"/>
  <c r="AR559" i="8"/>
  <c r="AQ559" i="8"/>
  <c r="AP559" i="8"/>
  <c r="AO559" i="8"/>
  <c r="AN559" i="8"/>
  <c r="AM559" i="8"/>
  <c r="AL559" i="8"/>
  <c r="AJ559" i="8"/>
  <c r="AK559" i="8" s="1"/>
  <c r="AX558" i="8"/>
  <c r="AW558" i="8"/>
  <c r="AV558" i="8"/>
  <c r="AU558" i="8"/>
  <c r="AT558" i="8"/>
  <c r="AS558" i="8"/>
  <c r="AR558" i="8"/>
  <c r="AQ558" i="8"/>
  <c r="AO558" i="8"/>
  <c r="AP558" i="8" s="1"/>
  <c r="AN558" i="8"/>
  <c r="AM558" i="8"/>
  <c r="AL558" i="8"/>
  <c r="AJ558" i="8"/>
  <c r="AK558" i="8" s="1"/>
  <c r="AX557" i="8"/>
  <c r="AW557" i="8"/>
  <c r="AV557" i="8"/>
  <c r="AU557" i="8"/>
  <c r="AT557" i="8"/>
  <c r="AS557" i="8"/>
  <c r="AR557" i="8"/>
  <c r="AQ557" i="8"/>
  <c r="AP557" i="8"/>
  <c r="AO557" i="8"/>
  <c r="AN557" i="8"/>
  <c r="AM557" i="8"/>
  <c r="AL557" i="8"/>
  <c r="AJ557" i="8"/>
  <c r="AK557" i="8" s="1"/>
  <c r="AX556" i="8"/>
  <c r="AW556" i="8"/>
  <c r="AV556" i="8"/>
  <c r="AU556" i="8"/>
  <c r="AT556" i="8"/>
  <c r="AS556" i="8"/>
  <c r="AR556" i="8"/>
  <c r="AQ556" i="8"/>
  <c r="AO556" i="8"/>
  <c r="AP556" i="8" s="1"/>
  <c r="AN556" i="8"/>
  <c r="AM556" i="8"/>
  <c r="AL556" i="8"/>
  <c r="AJ556" i="8"/>
  <c r="AK556" i="8" s="1"/>
  <c r="AX555" i="8"/>
  <c r="AW555" i="8"/>
  <c r="AV555" i="8"/>
  <c r="AU555" i="8"/>
  <c r="AT555" i="8"/>
  <c r="AS555" i="8"/>
  <c r="AR555" i="8"/>
  <c r="AQ555" i="8"/>
  <c r="AP555" i="8"/>
  <c r="AO555" i="8"/>
  <c r="AN555" i="8"/>
  <c r="AM555" i="8"/>
  <c r="AL555" i="8"/>
  <c r="AJ555" i="8"/>
  <c r="AK555" i="8" s="1"/>
  <c r="AX554" i="8"/>
  <c r="AW554" i="8"/>
  <c r="AV554" i="8"/>
  <c r="AU554" i="8"/>
  <c r="AT554" i="8"/>
  <c r="AS554" i="8"/>
  <c r="AR554" i="8"/>
  <c r="AQ554" i="8"/>
  <c r="AO554" i="8"/>
  <c r="AP554" i="8" s="1"/>
  <c r="AN554" i="8"/>
  <c r="AM554" i="8"/>
  <c r="AL554" i="8"/>
  <c r="AJ554" i="8"/>
  <c r="AK554" i="8" s="1"/>
  <c r="AX553" i="8"/>
  <c r="AW553" i="8"/>
  <c r="AV553" i="8"/>
  <c r="AU553" i="8"/>
  <c r="AT553" i="8"/>
  <c r="AS553" i="8"/>
  <c r="AR553" i="8"/>
  <c r="AQ553" i="8"/>
  <c r="AO553" i="8"/>
  <c r="AP553" i="8" s="1"/>
  <c r="AN553" i="8"/>
  <c r="AM553" i="8"/>
  <c r="AL553" i="8"/>
  <c r="AJ553" i="8"/>
  <c r="AK553" i="8" s="1"/>
  <c r="AX552" i="8"/>
  <c r="AW552" i="8"/>
  <c r="AV552" i="8"/>
  <c r="AU552" i="8"/>
  <c r="AT552" i="8"/>
  <c r="AS552" i="8"/>
  <c r="AR552" i="8"/>
  <c r="AQ552" i="8"/>
  <c r="AP552" i="8"/>
  <c r="AO552" i="8"/>
  <c r="AN552" i="8"/>
  <c r="AM552" i="8"/>
  <c r="AL552" i="8"/>
  <c r="AK552" i="8"/>
  <c r="AJ552" i="8"/>
  <c r="AX551" i="8"/>
  <c r="AW551" i="8"/>
  <c r="AV551" i="8"/>
  <c r="AU551" i="8"/>
  <c r="AT551" i="8"/>
  <c r="AS551" i="8"/>
  <c r="AR551" i="8"/>
  <c r="AQ551" i="8"/>
  <c r="AP551" i="8"/>
  <c r="AO551" i="8"/>
  <c r="AN551" i="8"/>
  <c r="AM551" i="8"/>
  <c r="AL551" i="8"/>
  <c r="AJ551" i="8"/>
  <c r="AK551" i="8" s="1"/>
  <c r="AX550" i="8"/>
  <c r="AW550" i="8"/>
  <c r="AV550" i="8"/>
  <c r="AU550" i="8"/>
  <c r="AT550" i="8"/>
  <c r="AS550" i="8"/>
  <c r="AR550" i="8"/>
  <c r="AQ550" i="8"/>
  <c r="AO550" i="8"/>
  <c r="AP550" i="8" s="1"/>
  <c r="AN550" i="8"/>
  <c r="AM550" i="8"/>
  <c r="AL550" i="8"/>
  <c r="AJ550" i="8"/>
  <c r="AK550" i="8" s="1"/>
  <c r="AX549" i="8"/>
  <c r="AW549" i="8"/>
  <c r="AV549" i="8"/>
  <c r="AU549" i="8"/>
  <c r="AT549" i="8"/>
  <c r="AS549" i="8"/>
  <c r="AR549" i="8"/>
  <c r="AQ549" i="8"/>
  <c r="AP549" i="8"/>
  <c r="AO549" i="8"/>
  <c r="AN549" i="8"/>
  <c r="AM549" i="8"/>
  <c r="AL549" i="8"/>
  <c r="AJ549" i="8"/>
  <c r="AK549" i="8" s="1"/>
  <c r="AX548" i="8"/>
  <c r="AW548" i="8"/>
  <c r="AV548" i="8"/>
  <c r="AU548" i="8"/>
  <c r="AT548" i="8"/>
  <c r="AS548" i="8"/>
  <c r="AR548" i="8"/>
  <c r="AQ548" i="8"/>
  <c r="AO548" i="8"/>
  <c r="AP548" i="8" s="1"/>
  <c r="AN548" i="8"/>
  <c r="AM548" i="8"/>
  <c r="AL548" i="8"/>
  <c r="AJ548" i="8"/>
  <c r="AK548" i="8" s="1"/>
  <c r="AX547" i="8"/>
  <c r="AW547" i="8"/>
  <c r="AV547" i="8"/>
  <c r="AU547" i="8"/>
  <c r="AT547" i="8"/>
  <c r="AS547" i="8"/>
  <c r="AR547" i="8"/>
  <c r="AQ547" i="8"/>
  <c r="AP547" i="8"/>
  <c r="AO547" i="8"/>
  <c r="AN547" i="8"/>
  <c r="AM547" i="8"/>
  <c r="AL547" i="8"/>
  <c r="AJ547" i="8"/>
  <c r="AK547" i="8" s="1"/>
  <c r="AX546" i="8"/>
  <c r="AW546" i="8"/>
  <c r="AV546" i="8"/>
  <c r="AU546" i="8"/>
  <c r="AT546" i="8"/>
  <c r="AS546" i="8"/>
  <c r="AR546" i="8"/>
  <c r="AQ546" i="8"/>
  <c r="AO546" i="8"/>
  <c r="AP546" i="8" s="1"/>
  <c r="AN546" i="8"/>
  <c r="AM546" i="8"/>
  <c r="AL546" i="8"/>
  <c r="AJ546" i="8"/>
  <c r="AK546" i="8" s="1"/>
  <c r="AX545" i="8"/>
  <c r="AW545" i="8"/>
  <c r="AV545" i="8"/>
  <c r="AU545" i="8"/>
  <c r="AT545" i="8"/>
  <c r="AS545" i="8"/>
  <c r="AR545" i="8"/>
  <c r="AQ545" i="8"/>
  <c r="AO545" i="8"/>
  <c r="AP545" i="8" s="1"/>
  <c r="AN545" i="8"/>
  <c r="AM545" i="8"/>
  <c r="AL545" i="8"/>
  <c r="AJ545" i="8"/>
  <c r="AK545" i="8" s="1"/>
  <c r="AX544" i="8"/>
  <c r="AW544" i="8"/>
  <c r="AV544" i="8"/>
  <c r="AU544" i="8"/>
  <c r="AT544" i="8"/>
  <c r="AS544" i="8"/>
  <c r="AR544" i="8"/>
  <c r="AQ544" i="8"/>
  <c r="AP544" i="8"/>
  <c r="AO544" i="8"/>
  <c r="AN544" i="8"/>
  <c r="AM544" i="8"/>
  <c r="AL544" i="8"/>
  <c r="AK544" i="8"/>
  <c r="AJ544" i="8"/>
  <c r="AX543" i="8"/>
  <c r="AW543" i="8"/>
  <c r="AV543" i="8"/>
  <c r="AU543" i="8"/>
  <c r="AT543" i="8"/>
  <c r="AS543" i="8"/>
  <c r="AR543" i="8"/>
  <c r="AQ543" i="8"/>
  <c r="AP543" i="8"/>
  <c r="AO543" i="8"/>
  <c r="AN543" i="8"/>
  <c r="AM543" i="8"/>
  <c r="AL543" i="8"/>
  <c r="AJ543" i="8"/>
  <c r="AK543" i="8" s="1"/>
  <c r="AX542" i="8"/>
  <c r="AW542" i="8"/>
  <c r="AV542" i="8"/>
  <c r="AU542" i="8"/>
  <c r="AT542" i="8"/>
  <c r="AS542" i="8"/>
  <c r="AR542" i="8"/>
  <c r="AQ542" i="8"/>
  <c r="AO542" i="8"/>
  <c r="AP542" i="8" s="1"/>
  <c r="AN542" i="8"/>
  <c r="AM542" i="8"/>
  <c r="AL542" i="8"/>
  <c r="AJ542" i="8"/>
  <c r="AK542" i="8" s="1"/>
  <c r="AX541" i="8"/>
  <c r="AW541" i="8"/>
  <c r="AV541" i="8"/>
  <c r="AU541" i="8"/>
  <c r="AT541" i="8"/>
  <c r="AS541" i="8"/>
  <c r="AR541" i="8"/>
  <c r="AQ541" i="8"/>
  <c r="AP541" i="8"/>
  <c r="AO541" i="8"/>
  <c r="AN541" i="8"/>
  <c r="AM541" i="8"/>
  <c r="AL541" i="8"/>
  <c r="AJ541" i="8"/>
  <c r="AK541" i="8" s="1"/>
  <c r="AX540" i="8"/>
  <c r="AW540" i="8"/>
  <c r="AV540" i="8"/>
  <c r="AU540" i="8"/>
  <c r="AT540" i="8"/>
  <c r="AS540" i="8"/>
  <c r="AR540" i="8"/>
  <c r="AQ540" i="8"/>
  <c r="AO540" i="8"/>
  <c r="AP540" i="8" s="1"/>
  <c r="AN540" i="8"/>
  <c r="AM540" i="8"/>
  <c r="AL540" i="8"/>
  <c r="AJ540" i="8"/>
  <c r="AK540" i="8" s="1"/>
  <c r="AX539" i="8"/>
  <c r="AW539" i="8"/>
  <c r="AV539" i="8"/>
  <c r="AU539" i="8"/>
  <c r="AT539" i="8"/>
  <c r="AS539" i="8"/>
  <c r="AR539" i="8"/>
  <c r="AQ539" i="8"/>
  <c r="AP539" i="8"/>
  <c r="AO539" i="8"/>
  <c r="AN539" i="8"/>
  <c r="AM539" i="8"/>
  <c r="AL539" i="8"/>
  <c r="AJ539" i="8"/>
  <c r="AK539" i="8" s="1"/>
  <c r="AX538" i="8"/>
  <c r="AW538" i="8"/>
  <c r="AV538" i="8"/>
  <c r="AU538" i="8"/>
  <c r="AT538" i="8"/>
  <c r="AS538" i="8"/>
  <c r="AR538" i="8"/>
  <c r="AQ538" i="8"/>
  <c r="AO538" i="8"/>
  <c r="AP538" i="8" s="1"/>
  <c r="AN538" i="8"/>
  <c r="AM538" i="8"/>
  <c r="AL538" i="8"/>
  <c r="AJ538" i="8"/>
  <c r="AK538" i="8" s="1"/>
  <c r="AX537" i="8"/>
  <c r="AW537" i="8"/>
  <c r="AV537" i="8"/>
  <c r="AU537" i="8"/>
  <c r="AT537" i="8"/>
  <c r="AS537" i="8"/>
  <c r="AR537" i="8"/>
  <c r="AQ537" i="8"/>
  <c r="AO537" i="8"/>
  <c r="AP537" i="8" s="1"/>
  <c r="AN537" i="8"/>
  <c r="AM537" i="8"/>
  <c r="AL537" i="8"/>
  <c r="AJ537" i="8"/>
  <c r="AK537" i="8" s="1"/>
  <c r="AX536" i="8"/>
  <c r="AW536" i="8"/>
  <c r="AV536" i="8"/>
  <c r="AU536" i="8"/>
  <c r="AT536" i="8"/>
  <c r="AS536" i="8"/>
  <c r="AR536" i="8"/>
  <c r="AQ536" i="8"/>
  <c r="AP536" i="8"/>
  <c r="AO536" i="8"/>
  <c r="AN536" i="8"/>
  <c r="AM536" i="8"/>
  <c r="AL536" i="8"/>
  <c r="AJ536" i="8"/>
  <c r="AK536" i="8" s="1"/>
  <c r="AX535" i="8"/>
  <c r="AW535" i="8"/>
  <c r="AV535" i="8"/>
  <c r="AU535" i="8"/>
  <c r="AT535" i="8"/>
  <c r="AS535" i="8"/>
  <c r="AR535" i="8"/>
  <c r="AQ535" i="8"/>
  <c r="AP535" i="8"/>
  <c r="AO535" i="8"/>
  <c r="AN535" i="8"/>
  <c r="AM535" i="8"/>
  <c r="AL535" i="8"/>
  <c r="AJ535" i="8"/>
  <c r="AK535" i="8" s="1"/>
  <c r="AX534" i="8"/>
  <c r="AW534" i="8"/>
  <c r="AV534" i="8"/>
  <c r="AU534" i="8"/>
  <c r="AT534" i="8"/>
  <c r="AS534" i="8"/>
  <c r="AR534" i="8"/>
  <c r="AQ534" i="8"/>
  <c r="AO534" i="8"/>
  <c r="AP534" i="8" s="1"/>
  <c r="AN534" i="8"/>
  <c r="AM534" i="8"/>
  <c r="AL534" i="8"/>
  <c r="AJ534" i="8"/>
  <c r="AK534" i="8" s="1"/>
  <c r="AX533" i="8"/>
  <c r="AW533" i="8"/>
  <c r="AV533" i="8"/>
  <c r="AU533" i="8"/>
  <c r="AT533" i="8"/>
  <c r="AS533" i="8"/>
  <c r="AR533" i="8"/>
  <c r="AQ533" i="8"/>
  <c r="AP533" i="8"/>
  <c r="AO533" i="8"/>
  <c r="AN533" i="8"/>
  <c r="AM533" i="8"/>
  <c r="AL533" i="8"/>
  <c r="AJ533" i="8"/>
  <c r="AK533" i="8" s="1"/>
  <c r="AX532" i="8"/>
  <c r="AW532" i="8"/>
  <c r="AV532" i="8"/>
  <c r="AU532" i="8"/>
  <c r="AT532" i="8"/>
  <c r="AS532" i="8"/>
  <c r="AR532" i="8"/>
  <c r="AQ532" i="8"/>
  <c r="AO532" i="8"/>
  <c r="AP532" i="8" s="1"/>
  <c r="AN532" i="8"/>
  <c r="AM532" i="8"/>
  <c r="AL532" i="8"/>
  <c r="AJ532" i="8"/>
  <c r="AK532" i="8" s="1"/>
  <c r="AX531" i="8"/>
  <c r="AW531" i="8"/>
  <c r="AV531" i="8"/>
  <c r="AU531" i="8"/>
  <c r="AT531" i="8"/>
  <c r="AS531" i="8"/>
  <c r="AR531" i="8"/>
  <c r="AQ531" i="8"/>
  <c r="AP531" i="8"/>
  <c r="AO531" i="8"/>
  <c r="AN531" i="8"/>
  <c r="AM531" i="8"/>
  <c r="AL531" i="8"/>
  <c r="AJ531" i="8"/>
  <c r="AK531" i="8" s="1"/>
  <c r="AX530" i="8"/>
  <c r="AW530" i="8"/>
  <c r="AV530" i="8"/>
  <c r="AU530" i="8"/>
  <c r="AT530" i="8"/>
  <c r="AS530" i="8"/>
  <c r="AR530" i="8"/>
  <c r="AQ530" i="8"/>
  <c r="AO530" i="8"/>
  <c r="AP530" i="8" s="1"/>
  <c r="AN530" i="8"/>
  <c r="AM530" i="8"/>
  <c r="AL530" i="8"/>
  <c r="AJ530" i="8"/>
  <c r="AK530" i="8" s="1"/>
  <c r="AX529" i="8"/>
  <c r="AW529" i="8"/>
  <c r="AV529" i="8"/>
  <c r="AU529" i="8"/>
  <c r="AT529" i="8"/>
  <c r="AS529" i="8"/>
  <c r="AR529" i="8"/>
  <c r="AQ529" i="8"/>
  <c r="AO529" i="8"/>
  <c r="AP529" i="8" s="1"/>
  <c r="AN529" i="8"/>
  <c r="AM529" i="8"/>
  <c r="AL529" i="8"/>
  <c r="AJ529" i="8"/>
  <c r="AK529" i="8" s="1"/>
  <c r="AX528" i="8"/>
  <c r="AW528" i="8"/>
  <c r="AV528" i="8"/>
  <c r="AU528" i="8"/>
  <c r="AT528" i="8"/>
  <c r="AS528" i="8"/>
  <c r="AR528" i="8"/>
  <c r="AQ528" i="8"/>
  <c r="AP528" i="8"/>
  <c r="AO528" i="8"/>
  <c r="AN528" i="8"/>
  <c r="AM528" i="8"/>
  <c r="AL528" i="8"/>
  <c r="AJ528" i="8"/>
  <c r="AK528" i="8" s="1"/>
  <c r="AX527" i="8"/>
  <c r="AW527" i="8"/>
  <c r="AV527" i="8"/>
  <c r="AU527" i="8"/>
  <c r="AT527" i="8"/>
  <c r="AS527" i="8"/>
  <c r="AR527" i="8"/>
  <c r="AQ527" i="8"/>
  <c r="AP527" i="8"/>
  <c r="AO527" i="8"/>
  <c r="AN527" i="8"/>
  <c r="AM527" i="8"/>
  <c r="AL527" i="8"/>
  <c r="AJ527" i="8"/>
  <c r="AK527" i="8" s="1"/>
  <c r="AX526" i="8"/>
  <c r="AW526" i="8"/>
  <c r="AV526" i="8"/>
  <c r="AU526" i="8"/>
  <c r="AT526" i="8"/>
  <c r="AS526" i="8"/>
  <c r="AR526" i="8"/>
  <c r="AQ526" i="8"/>
  <c r="AO526" i="8"/>
  <c r="AP526" i="8" s="1"/>
  <c r="AN526" i="8"/>
  <c r="AM526" i="8"/>
  <c r="AL526" i="8"/>
  <c r="AJ526" i="8"/>
  <c r="AK526" i="8" s="1"/>
  <c r="AX525" i="8"/>
  <c r="AW525" i="8"/>
  <c r="AV525" i="8"/>
  <c r="AU525" i="8"/>
  <c r="AT525" i="8"/>
  <c r="AS525" i="8"/>
  <c r="AR525" i="8"/>
  <c r="AQ525" i="8"/>
  <c r="AP525" i="8"/>
  <c r="AO525" i="8"/>
  <c r="AN525" i="8"/>
  <c r="AM525" i="8"/>
  <c r="AL525" i="8"/>
  <c r="AJ525" i="8"/>
  <c r="AK525" i="8" s="1"/>
  <c r="AX524" i="8"/>
  <c r="AW524" i="8"/>
  <c r="AV524" i="8"/>
  <c r="AU524" i="8"/>
  <c r="AT524" i="8"/>
  <c r="AS524" i="8"/>
  <c r="AR524" i="8"/>
  <c r="AQ524" i="8"/>
  <c r="AO524" i="8"/>
  <c r="AP524" i="8" s="1"/>
  <c r="AN524" i="8"/>
  <c r="AM524" i="8"/>
  <c r="AL524" i="8"/>
  <c r="AJ524" i="8"/>
  <c r="AK524" i="8" s="1"/>
  <c r="AX523" i="8"/>
  <c r="AW523" i="8"/>
  <c r="AV523" i="8"/>
  <c r="AU523" i="8"/>
  <c r="AT523" i="8"/>
  <c r="AS523" i="8"/>
  <c r="AR523" i="8"/>
  <c r="AQ523" i="8"/>
  <c r="AP523" i="8"/>
  <c r="AO523" i="8"/>
  <c r="AN523" i="8"/>
  <c r="AM523" i="8"/>
  <c r="AL523" i="8"/>
  <c r="AJ523" i="8"/>
  <c r="AK523" i="8" s="1"/>
  <c r="AX522" i="8"/>
  <c r="AW522" i="8"/>
  <c r="AV522" i="8"/>
  <c r="AU522" i="8"/>
  <c r="AT522" i="8"/>
  <c r="AS522" i="8"/>
  <c r="AR522" i="8"/>
  <c r="AQ522" i="8"/>
  <c r="AO522" i="8"/>
  <c r="AP522" i="8" s="1"/>
  <c r="AN522" i="8"/>
  <c r="AM522" i="8"/>
  <c r="AL522" i="8"/>
  <c r="AJ522" i="8"/>
  <c r="AK522" i="8" s="1"/>
  <c r="AX521" i="8"/>
  <c r="AW521" i="8"/>
  <c r="AV521" i="8"/>
  <c r="AU521" i="8"/>
  <c r="AT521" i="8"/>
  <c r="AS521" i="8"/>
  <c r="AR521" i="8"/>
  <c r="AQ521" i="8"/>
  <c r="AO521" i="8"/>
  <c r="AP521" i="8" s="1"/>
  <c r="AN521" i="8"/>
  <c r="AM521" i="8"/>
  <c r="AL521" i="8"/>
  <c r="AJ521" i="8"/>
  <c r="AK521" i="8" s="1"/>
  <c r="AX520" i="8"/>
  <c r="AW520" i="8"/>
  <c r="AV520" i="8"/>
  <c r="AU520" i="8"/>
  <c r="AT520" i="8"/>
  <c r="AS520" i="8"/>
  <c r="AR520" i="8"/>
  <c r="AQ520" i="8"/>
  <c r="AP520" i="8"/>
  <c r="AO520" i="8"/>
  <c r="AN520" i="8"/>
  <c r="AM520" i="8"/>
  <c r="AL520" i="8"/>
  <c r="AJ520" i="8"/>
  <c r="AK520" i="8" s="1"/>
  <c r="AX519" i="8"/>
  <c r="AW519" i="8"/>
  <c r="AV519" i="8"/>
  <c r="AU519" i="8"/>
  <c r="AT519" i="8"/>
  <c r="AS519" i="8"/>
  <c r="AR519" i="8"/>
  <c r="AQ519" i="8"/>
  <c r="AP519" i="8"/>
  <c r="AO519" i="8"/>
  <c r="AN519" i="8"/>
  <c r="AM519" i="8"/>
  <c r="AL519" i="8"/>
  <c r="AJ519" i="8"/>
  <c r="AK519" i="8" s="1"/>
  <c r="AX518" i="8"/>
  <c r="AW518" i="8"/>
  <c r="AV518" i="8"/>
  <c r="AU518" i="8"/>
  <c r="AT518" i="8"/>
  <c r="AS518" i="8"/>
  <c r="AR518" i="8"/>
  <c r="AQ518" i="8"/>
  <c r="AO518" i="8"/>
  <c r="AP518" i="8" s="1"/>
  <c r="AN518" i="8"/>
  <c r="AM518" i="8"/>
  <c r="AL518" i="8"/>
  <c r="AJ518" i="8"/>
  <c r="AK518" i="8" s="1"/>
  <c r="AX517" i="8"/>
  <c r="AW517" i="8"/>
  <c r="AV517" i="8"/>
  <c r="AU517" i="8"/>
  <c r="AT517" i="8"/>
  <c r="AS517" i="8"/>
  <c r="AR517" i="8"/>
  <c r="AQ517" i="8"/>
  <c r="AP517" i="8"/>
  <c r="AO517" i="8"/>
  <c r="AN517" i="8"/>
  <c r="AM517" i="8"/>
  <c r="AL517" i="8"/>
  <c r="AJ517" i="8"/>
  <c r="AK517" i="8" s="1"/>
  <c r="AX516" i="8"/>
  <c r="AW516" i="8"/>
  <c r="AV516" i="8"/>
  <c r="AU516" i="8"/>
  <c r="AT516" i="8"/>
  <c r="AS516" i="8"/>
  <c r="AR516" i="8"/>
  <c r="AQ516" i="8"/>
  <c r="AO516" i="8"/>
  <c r="AP516" i="8" s="1"/>
  <c r="AN516" i="8"/>
  <c r="AM516" i="8"/>
  <c r="AL516" i="8"/>
  <c r="AJ516" i="8"/>
  <c r="AK516" i="8" s="1"/>
  <c r="AX515" i="8"/>
  <c r="AW515" i="8"/>
  <c r="AV515" i="8"/>
  <c r="AU515" i="8"/>
  <c r="AT515" i="8"/>
  <c r="AS515" i="8"/>
  <c r="AR515" i="8"/>
  <c r="AQ515" i="8"/>
  <c r="AP515" i="8"/>
  <c r="AO515" i="8"/>
  <c r="AN515" i="8"/>
  <c r="AM515" i="8"/>
  <c r="AL515" i="8"/>
  <c r="AJ515" i="8"/>
  <c r="AK515" i="8" s="1"/>
  <c r="AX514" i="8"/>
  <c r="AW514" i="8"/>
  <c r="AV514" i="8"/>
  <c r="AU514" i="8"/>
  <c r="AT514" i="8"/>
  <c r="AS514" i="8"/>
  <c r="AR514" i="8"/>
  <c r="AQ514" i="8"/>
  <c r="AO514" i="8"/>
  <c r="AP514" i="8" s="1"/>
  <c r="AN514" i="8"/>
  <c r="AM514" i="8"/>
  <c r="AL514" i="8"/>
  <c r="AJ514" i="8"/>
  <c r="AK514" i="8" s="1"/>
  <c r="AX513" i="8"/>
  <c r="AW513" i="8"/>
  <c r="AV513" i="8"/>
  <c r="AU513" i="8"/>
  <c r="AT513" i="8"/>
  <c r="AS513" i="8"/>
  <c r="AR513" i="8"/>
  <c r="AQ513" i="8"/>
  <c r="AO513" i="8"/>
  <c r="AP513" i="8" s="1"/>
  <c r="AN513" i="8"/>
  <c r="AM513" i="8"/>
  <c r="AL513" i="8"/>
  <c r="AJ513" i="8"/>
  <c r="AK513" i="8" s="1"/>
  <c r="AX512" i="8"/>
  <c r="AW512" i="8"/>
  <c r="AV512" i="8"/>
  <c r="AU512" i="8"/>
  <c r="AT512" i="8"/>
  <c r="AS512" i="8"/>
  <c r="AR512" i="8"/>
  <c r="AQ512" i="8"/>
  <c r="AP512" i="8"/>
  <c r="AO512" i="8"/>
  <c r="AN512" i="8"/>
  <c r="AM512" i="8"/>
  <c r="AL512" i="8"/>
  <c r="AK512" i="8"/>
  <c r="AJ512" i="8"/>
  <c r="AX511" i="8"/>
  <c r="AW511" i="8"/>
  <c r="AV511" i="8"/>
  <c r="AU511" i="8"/>
  <c r="AT511" i="8"/>
  <c r="AS511" i="8"/>
  <c r="AR511" i="8"/>
  <c r="AQ511" i="8"/>
  <c r="AP511" i="8"/>
  <c r="AO511" i="8"/>
  <c r="AN511" i="8"/>
  <c r="AM511" i="8"/>
  <c r="AL511" i="8"/>
  <c r="AJ511" i="8"/>
  <c r="AK511" i="8" s="1"/>
  <c r="AX510" i="8"/>
  <c r="AW510" i="8"/>
  <c r="AV510" i="8"/>
  <c r="AU510" i="8"/>
  <c r="AT510" i="8"/>
  <c r="AS510" i="8"/>
  <c r="AR510" i="8"/>
  <c r="AQ510" i="8"/>
  <c r="AO510" i="8"/>
  <c r="AP510" i="8" s="1"/>
  <c r="AN510" i="8"/>
  <c r="AM510" i="8"/>
  <c r="AL510" i="8"/>
  <c r="AJ510" i="8"/>
  <c r="AK510" i="8" s="1"/>
  <c r="AX509" i="8"/>
  <c r="AW509" i="8"/>
  <c r="AV509" i="8"/>
  <c r="AU509" i="8"/>
  <c r="AT509" i="8"/>
  <c r="AS509" i="8"/>
  <c r="AR509" i="8"/>
  <c r="AQ509" i="8"/>
  <c r="AP509" i="8"/>
  <c r="AO509" i="8"/>
  <c r="AN509" i="8"/>
  <c r="AM509" i="8"/>
  <c r="AL509" i="8"/>
  <c r="AJ509" i="8"/>
  <c r="AK509" i="8" s="1"/>
  <c r="AX508" i="8"/>
  <c r="AW508" i="8"/>
  <c r="AV508" i="8"/>
  <c r="AU508" i="8"/>
  <c r="AT508" i="8"/>
  <c r="AS508" i="8"/>
  <c r="AR508" i="8"/>
  <c r="AQ508" i="8"/>
  <c r="AO508" i="8"/>
  <c r="AP508" i="8" s="1"/>
  <c r="AN508" i="8"/>
  <c r="AM508" i="8"/>
  <c r="AL508" i="8"/>
  <c r="AK508" i="8"/>
  <c r="AJ508" i="8"/>
  <c r="AX507" i="8"/>
  <c r="AW507" i="8"/>
  <c r="AV507" i="8"/>
  <c r="AU507" i="8"/>
  <c r="AT507" i="8"/>
  <c r="AS507" i="8"/>
  <c r="AR507" i="8"/>
  <c r="AQ507" i="8"/>
  <c r="AP507" i="8"/>
  <c r="AO507" i="8"/>
  <c r="AN507" i="8"/>
  <c r="AM507" i="8"/>
  <c r="AL507" i="8"/>
  <c r="AJ507" i="8"/>
  <c r="AK507" i="8" s="1"/>
  <c r="AX506" i="8"/>
  <c r="AW506" i="8"/>
  <c r="AV506" i="8"/>
  <c r="AU506" i="8"/>
  <c r="AT506" i="8"/>
  <c r="AS506" i="8"/>
  <c r="AR506" i="8"/>
  <c r="AQ506" i="8"/>
  <c r="AO506" i="8"/>
  <c r="AP506" i="8" s="1"/>
  <c r="AN506" i="8"/>
  <c r="AM506" i="8"/>
  <c r="AL506" i="8"/>
  <c r="AK506" i="8"/>
  <c r="AJ506" i="8"/>
  <c r="AX505" i="8"/>
  <c r="AW505" i="8"/>
  <c r="AV505" i="8"/>
  <c r="AU505" i="8"/>
  <c r="AT505" i="8"/>
  <c r="AS505" i="8"/>
  <c r="AR505" i="8"/>
  <c r="AQ505" i="8"/>
  <c r="AO505" i="8"/>
  <c r="AP505" i="8" s="1"/>
  <c r="AN505" i="8"/>
  <c r="AM505" i="8"/>
  <c r="AL505" i="8"/>
  <c r="AJ505" i="8"/>
  <c r="AK505" i="8" s="1"/>
  <c r="AX504" i="8"/>
  <c r="AW504" i="8"/>
  <c r="AV504" i="8"/>
  <c r="AU504" i="8"/>
  <c r="AT504" i="8"/>
  <c r="AS504" i="8"/>
  <c r="AR504" i="8"/>
  <c r="AQ504" i="8"/>
  <c r="AP504" i="8"/>
  <c r="AO504" i="8"/>
  <c r="AN504" i="8"/>
  <c r="AM504" i="8"/>
  <c r="AL504" i="8"/>
  <c r="AJ504" i="8"/>
  <c r="AK504" i="8" s="1"/>
  <c r="AX503" i="8"/>
  <c r="AW503" i="8"/>
  <c r="AV503" i="8"/>
  <c r="AU503" i="8"/>
  <c r="AT503" i="8"/>
  <c r="AS503" i="8"/>
  <c r="AR503" i="8"/>
  <c r="AQ503" i="8"/>
  <c r="AP503" i="8"/>
  <c r="AO503" i="8"/>
  <c r="AN503" i="8"/>
  <c r="AM503" i="8"/>
  <c r="AL503" i="8"/>
  <c r="AJ503" i="8"/>
  <c r="AK503" i="8" s="1"/>
  <c r="AX502" i="8"/>
  <c r="AW502" i="8"/>
  <c r="AV502" i="8"/>
  <c r="AU502" i="8"/>
  <c r="AT502" i="8"/>
  <c r="AS502" i="8"/>
  <c r="AR502" i="8"/>
  <c r="AQ502" i="8"/>
  <c r="AO502" i="8"/>
  <c r="AP502" i="8" s="1"/>
  <c r="AN502" i="8"/>
  <c r="AM502" i="8"/>
  <c r="AL502" i="8"/>
  <c r="AJ502" i="8"/>
  <c r="AK502" i="8" s="1"/>
  <c r="AX501" i="8"/>
  <c r="AW501" i="8"/>
  <c r="AV501" i="8"/>
  <c r="AU501" i="8"/>
  <c r="AT501" i="8"/>
  <c r="AS501" i="8"/>
  <c r="AR501" i="8"/>
  <c r="AQ501" i="8"/>
  <c r="AP501" i="8"/>
  <c r="AO501" i="8"/>
  <c r="AN501" i="8"/>
  <c r="AM501" i="8"/>
  <c r="AL501" i="8"/>
  <c r="AJ501" i="8"/>
  <c r="AK501" i="8" s="1"/>
  <c r="AX500" i="8"/>
  <c r="AW500" i="8"/>
  <c r="AV500" i="8"/>
  <c r="AU500" i="8"/>
  <c r="AT500" i="8"/>
  <c r="AS500" i="8"/>
  <c r="AR500" i="8"/>
  <c r="AQ500" i="8"/>
  <c r="AO500" i="8"/>
  <c r="AP500" i="8" s="1"/>
  <c r="AN500" i="8"/>
  <c r="AM500" i="8"/>
  <c r="AL500" i="8"/>
  <c r="AJ500" i="8"/>
  <c r="AK500" i="8" s="1"/>
  <c r="AX499" i="8"/>
  <c r="AW499" i="8"/>
  <c r="AV499" i="8"/>
  <c r="AU499" i="8"/>
  <c r="AT499" i="8"/>
  <c r="AS499" i="8"/>
  <c r="AR499" i="8"/>
  <c r="AQ499" i="8"/>
  <c r="AP499" i="8"/>
  <c r="AO499" i="8"/>
  <c r="AN499" i="8"/>
  <c r="AM499" i="8"/>
  <c r="AL499" i="8"/>
  <c r="AK499" i="8"/>
  <c r="AJ499" i="8"/>
  <c r="AX498" i="8"/>
  <c r="AW498" i="8"/>
  <c r="AV498" i="8"/>
  <c r="AU498" i="8"/>
  <c r="AT498" i="8"/>
  <c r="AS498" i="8"/>
  <c r="AR498" i="8"/>
  <c r="AQ498" i="8"/>
  <c r="AO498" i="8"/>
  <c r="AP498" i="8" s="1"/>
  <c r="AN498" i="8"/>
  <c r="AM498" i="8"/>
  <c r="AL498" i="8"/>
  <c r="AJ498" i="8"/>
  <c r="AK498" i="8" s="1"/>
  <c r="AX497" i="8"/>
  <c r="AW497" i="8"/>
  <c r="AV497" i="8"/>
  <c r="AU497" i="8"/>
  <c r="AT497" i="8"/>
  <c r="AS497" i="8"/>
  <c r="AR497" i="8"/>
  <c r="AQ497" i="8"/>
  <c r="AO497" i="8"/>
  <c r="AP497" i="8" s="1"/>
  <c r="AN497" i="8"/>
  <c r="AM497" i="8"/>
  <c r="AL497" i="8"/>
  <c r="AJ497" i="8"/>
  <c r="AK497" i="8" s="1"/>
  <c r="AX496" i="8"/>
  <c r="AW496" i="8"/>
  <c r="AV496" i="8"/>
  <c r="AU496" i="8"/>
  <c r="AT496" i="8"/>
  <c r="AS496" i="8"/>
  <c r="AR496" i="8"/>
  <c r="AQ496" i="8"/>
  <c r="AP496" i="8"/>
  <c r="AO496" i="8"/>
  <c r="AN496" i="8"/>
  <c r="AM496" i="8"/>
  <c r="AL496" i="8"/>
  <c r="AJ496" i="8"/>
  <c r="AK496" i="8" s="1"/>
  <c r="AX495" i="8"/>
  <c r="AW495" i="8"/>
  <c r="AV495" i="8"/>
  <c r="AU495" i="8"/>
  <c r="AT495" i="8"/>
  <c r="AS495" i="8"/>
  <c r="AR495" i="8"/>
  <c r="AQ495" i="8"/>
  <c r="AP495" i="8"/>
  <c r="AO495" i="8"/>
  <c r="AN495" i="8"/>
  <c r="AM495" i="8"/>
  <c r="AL495" i="8"/>
  <c r="AJ495" i="8"/>
  <c r="AK495" i="8" s="1"/>
  <c r="AX494" i="8"/>
  <c r="AW494" i="8"/>
  <c r="AV494" i="8"/>
  <c r="AU494" i="8"/>
  <c r="AT494" i="8"/>
  <c r="AS494" i="8"/>
  <c r="AR494" i="8"/>
  <c r="AQ494" i="8"/>
  <c r="AO494" i="8"/>
  <c r="AP494" i="8" s="1"/>
  <c r="AN494" i="8"/>
  <c r="AM494" i="8"/>
  <c r="AL494" i="8"/>
  <c r="AJ494" i="8"/>
  <c r="AK494" i="8" s="1"/>
  <c r="AX493" i="8"/>
  <c r="AW493" i="8"/>
  <c r="AV493" i="8"/>
  <c r="AU493" i="8"/>
  <c r="AT493" i="8"/>
  <c r="AS493" i="8"/>
  <c r="AR493" i="8"/>
  <c r="AQ493" i="8"/>
  <c r="AP493" i="8"/>
  <c r="AO493" i="8"/>
  <c r="AN493" i="8"/>
  <c r="AM493" i="8"/>
  <c r="AL493" i="8"/>
  <c r="AJ493" i="8"/>
  <c r="AK493" i="8" s="1"/>
  <c r="AX492" i="8"/>
  <c r="AW492" i="8"/>
  <c r="AV492" i="8"/>
  <c r="AU492" i="8"/>
  <c r="AT492" i="8"/>
  <c r="AS492" i="8"/>
  <c r="AR492" i="8"/>
  <c r="AQ492" i="8"/>
  <c r="AO492" i="8"/>
  <c r="AP492" i="8" s="1"/>
  <c r="AN492" i="8"/>
  <c r="AM492" i="8"/>
  <c r="AL492" i="8"/>
  <c r="AJ492" i="8"/>
  <c r="AK492" i="8" s="1"/>
  <c r="AX491" i="8"/>
  <c r="AW491" i="8"/>
  <c r="AV491" i="8"/>
  <c r="AU491" i="8"/>
  <c r="AT491" i="8"/>
  <c r="AS491" i="8"/>
  <c r="AR491" i="8"/>
  <c r="AQ491" i="8"/>
  <c r="AP491" i="8"/>
  <c r="AO491" i="8"/>
  <c r="AN491" i="8"/>
  <c r="AM491" i="8"/>
  <c r="AL491" i="8"/>
  <c r="AJ491" i="8"/>
  <c r="AK491" i="8" s="1"/>
  <c r="AX490" i="8"/>
  <c r="AW490" i="8"/>
  <c r="AV490" i="8"/>
  <c r="AU490" i="8"/>
  <c r="AT490" i="8"/>
  <c r="AS490" i="8"/>
  <c r="AR490" i="8"/>
  <c r="AQ490" i="8"/>
  <c r="AO490" i="8"/>
  <c r="AP490" i="8" s="1"/>
  <c r="AN490" i="8"/>
  <c r="AM490" i="8"/>
  <c r="AL490" i="8"/>
  <c r="AJ490" i="8"/>
  <c r="AK490" i="8" s="1"/>
  <c r="AX489" i="8"/>
  <c r="AW489" i="8"/>
  <c r="AV489" i="8"/>
  <c r="AU489" i="8"/>
  <c r="AT489" i="8"/>
  <c r="AS489" i="8"/>
  <c r="AR489" i="8"/>
  <c r="AQ489" i="8"/>
  <c r="AO489" i="8"/>
  <c r="AP489" i="8" s="1"/>
  <c r="AN489" i="8"/>
  <c r="AM489" i="8"/>
  <c r="AL489" i="8"/>
  <c r="AJ489" i="8"/>
  <c r="AK489" i="8" s="1"/>
  <c r="AX488" i="8"/>
  <c r="AW488" i="8"/>
  <c r="AV488" i="8"/>
  <c r="AU488" i="8"/>
  <c r="AT488" i="8"/>
  <c r="AS488" i="8"/>
  <c r="AR488" i="8"/>
  <c r="AQ488" i="8"/>
  <c r="AO488" i="8"/>
  <c r="AP488" i="8" s="1"/>
  <c r="AN488" i="8"/>
  <c r="AM488" i="8"/>
  <c r="AL488" i="8"/>
  <c r="AJ488" i="8"/>
  <c r="AK488" i="8" s="1"/>
  <c r="AX487" i="8"/>
  <c r="AW487" i="8"/>
  <c r="AV487" i="8"/>
  <c r="AU487" i="8"/>
  <c r="AT487" i="8"/>
  <c r="AS487" i="8"/>
  <c r="AR487" i="8"/>
  <c r="AQ487" i="8"/>
  <c r="AP487" i="8"/>
  <c r="AO487" i="8"/>
  <c r="AN487" i="8"/>
  <c r="AM487" i="8"/>
  <c r="AL487" i="8"/>
  <c r="AJ487" i="8"/>
  <c r="AK487" i="8" s="1"/>
  <c r="AX486" i="8"/>
  <c r="AW486" i="8"/>
  <c r="AV486" i="8"/>
  <c r="AU486" i="8"/>
  <c r="AT486" i="8"/>
  <c r="AS486" i="8"/>
  <c r="AR486" i="8"/>
  <c r="AQ486" i="8"/>
  <c r="AO486" i="8"/>
  <c r="AP486" i="8" s="1"/>
  <c r="AN486" i="8"/>
  <c r="AM486" i="8"/>
  <c r="AL486" i="8"/>
  <c r="AJ486" i="8"/>
  <c r="AK486" i="8" s="1"/>
  <c r="AX485" i="8"/>
  <c r="AW485" i="8"/>
  <c r="AV485" i="8"/>
  <c r="AU485" i="8"/>
  <c r="AT485" i="8"/>
  <c r="AS485" i="8"/>
  <c r="AR485" i="8"/>
  <c r="AQ485" i="8"/>
  <c r="AP485" i="8"/>
  <c r="AO485" i="8"/>
  <c r="AN485" i="8"/>
  <c r="AM485" i="8"/>
  <c r="AL485" i="8"/>
  <c r="AJ485" i="8"/>
  <c r="AK485" i="8" s="1"/>
  <c r="AX484" i="8"/>
  <c r="AW484" i="8"/>
  <c r="AV484" i="8"/>
  <c r="AU484" i="8"/>
  <c r="AT484" i="8"/>
  <c r="AS484" i="8"/>
  <c r="AR484" i="8"/>
  <c r="AQ484" i="8"/>
  <c r="AO484" i="8"/>
  <c r="AP484" i="8" s="1"/>
  <c r="AN484" i="8"/>
  <c r="AM484" i="8"/>
  <c r="AL484" i="8"/>
  <c r="AJ484" i="8"/>
  <c r="AK484" i="8" s="1"/>
  <c r="AX483" i="8"/>
  <c r="AW483" i="8"/>
  <c r="AV483" i="8"/>
  <c r="AU483" i="8"/>
  <c r="AT483" i="8"/>
  <c r="AS483" i="8"/>
  <c r="AR483" i="8"/>
  <c r="AQ483" i="8"/>
  <c r="AP483" i="8"/>
  <c r="AO483" i="8"/>
  <c r="AN483" i="8"/>
  <c r="AM483" i="8"/>
  <c r="AL483" i="8"/>
  <c r="AJ483" i="8"/>
  <c r="AK483" i="8" s="1"/>
  <c r="AX482" i="8"/>
  <c r="AW482" i="8"/>
  <c r="AV482" i="8"/>
  <c r="AU482" i="8"/>
  <c r="AT482" i="8"/>
  <c r="AS482" i="8"/>
  <c r="AR482" i="8"/>
  <c r="AQ482" i="8"/>
  <c r="AO482" i="8"/>
  <c r="AP482" i="8" s="1"/>
  <c r="AN482" i="8"/>
  <c r="AM482" i="8"/>
  <c r="AL482" i="8"/>
  <c r="AK482" i="8"/>
  <c r="AJ482" i="8"/>
  <c r="AX481" i="8"/>
  <c r="AW481" i="8"/>
  <c r="AV481" i="8"/>
  <c r="AU481" i="8"/>
  <c r="AT481" i="8"/>
  <c r="AS481" i="8"/>
  <c r="AR481" i="8"/>
  <c r="AQ481" i="8"/>
  <c r="AO481" i="8"/>
  <c r="AP481" i="8" s="1"/>
  <c r="AN481" i="8"/>
  <c r="AM481" i="8"/>
  <c r="AL481" i="8"/>
  <c r="AJ481" i="8"/>
  <c r="AK481" i="8" s="1"/>
  <c r="AX480" i="8"/>
  <c r="AW480" i="8"/>
  <c r="AV480" i="8"/>
  <c r="AU480" i="8"/>
  <c r="AT480" i="8"/>
  <c r="AS480" i="8"/>
  <c r="AR480" i="8"/>
  <c r="AQ480" i="8"/>
  <c r="AO480" i="8"/>
  <c r="AP480" i="8" s="1"/>
  <c r="AN480" i="8"/>
  <c r="AM480" i="8"/>
  <c r="AL480" i="8"/>
  <c r="AK480" i="8"/>
  <c r="AJ480" i="8"/>
  <c r="AX479" i="8"/>
  <c r="AW479" i="8"/>
  <c r="AV479" i="8"/>
  <c r="AU479" i="8"/>
  <c r="AT479" i="8"/>
  <c r="AS479" i="8"/>
  <c r="AR479" i="8"/>
  <c r="AQ479" i="8"/>
  <c r="AP479" i="8"/>
  <c r="AO479" i="8"/>
  <c r="AN479" i="8"/>
  <c r="AM479" i="8"/>
  <c r="AL479" i="8"/>
  <c r="AJ479" i="8"/>
  <c r="AK479" i="8" s="1"/>
  <c r="AX478" i="8"/>
  <c r="AW478" i="8"/>
  <c r="AV478" i="8"/>
  <c r="AU478" i="8"/>
  <c r="AT478" i="8"/>
  <c r="AS478" i="8"/>
  <c r="AR478" i="8"/>
  <c r="AQ478" i="8"/>
  <c r="AO478" i="8"/>
  <c r="AP478" i="8" s="1"/>
  <c r="AN478" i="8"/>
  <c r="AM478" i="8"/>
  <c r="AL478" i="8"/>
  <c r="AJ478" i="8"/>
  <c r="AK478" i="8" s="1"/>
  <c r="AX477" i="8"/>
  <c r="AW477" i="8"/>
  <c r="AV477" i="8"/>
  <c r="AU477" i="8"/>
  <c r="AT477" i="8"/>
  <c r="AS477" i="8"/>
  <c r="AR477" i="8"/>
  <c r="AQ477" i="8"/>
  <c r="AP477" i="8"/>
  <c r="AO477" i="8"/>
  <c r="AN477" i="8"/>
  <c r="AM477" i="8"/>
  <c r="AL477" i="8"/>
  <c r="AJ477" i="8"/>
  <c r="AK477" i="8" s="1"/>
  <c r="AX476" i="8"/>
  <c r="AW476" i="8"/>
  <c r="AV476" i="8"/>
  <c r="AU476" i="8"/>
  <c r="AT476" i="8"/>
  <c r="AS476" i="8"/>
  <c r="AR476" i="8"/>
  <c r="AQ476" i="8"/>
  <c r="AO476" i="8"/>
  <c r="AP476" i="8" s="1"/>
  <c r="AN476" i="8"/>
  <c r="AM476" i="8"/>
  <c r="AL476" i="8"/>
  <c r="AJ476" i="8"/>
  <c r="AK476" i="8" s="1"/>
  <c r="AX475" i="8"/>
  <c r="AW475" i="8"/>
  <c r="AV475" i="8"/>
  <c r="AU475" i="8"/>
  <c r="AT475" i="8"/>
  <c r="AS475" i="8"/>
  <c r="AR475" i="8"/>
  <c r="AQ475" i="8"/>
  <c r="AP475" i="8"/>
  <c r="AO475" i="8"/>
  <c r="AN475" i="8"/>
  <c r="AM475" i="8"/>
  <c r="AL475" i="8"/>
  <c r="AJ475" i="8"/>
  <c r="AK475" i="8" s="1"/>
  <c r="AX474" i="8"/>
  <c r="AW474" i="8"/>
  <c r="AV474" i="8"/>
  <c r="AU474" i="8"/>
  <c r="AT474" i="8"/>
  <c r="AS474" i="8"/>
  <c r="AR474" i="8"/>
  <c r="AQ474" i="8"/>
  <c r="AO474" i="8"/>
  <c r="AP474" i="8" s="1"/>
  <c r="AN474" i="8"/>
  <c r="AM474" i="8"/>
  <c r="AL474" i="8"/>
  <c r="AK474" i="8"/>
  <c r="AJ474" i="8"/>
  <c r="AX473" i="8"/>
  <c r="AW473" i="8"/>
  <c r="AV473" i="8"/>
  <c r="AU473" i="8"/>
  <c r="AT473" i="8"/>
  <c r="AS473" i="8"/>
  <c r="AR473" i="8"/>
  <c r="AQ473" i="8"/>
  <c r="AO473" i="8"/>
  <c r="AP473" i="8" s="1"/>
  <c r="AN473" i="8"/>
  <c r="AM473" i="8"/>
  <c r="AL473" i="8"/>
  <c r="AJ473" i="8"/>
  <c r="AK473" i="8" s="1"/>
  <c r="AX472" i="8"/>
  <c r="AW472" i="8"/>
  <c r="AV472" i="8"/>
  <c r="AU472" i="8"/>
  <c r="AT472" i="8"/>
  <c r="AS472" i="8"/>
  <c r="AR472" i="8"/>
  <c r="AQ472" i="8"/>
  <c r="AO472" i="8"/>
  <c r="AP472" i="8" s="1"/>
  <c r="AN472" i="8"/>
  <c r="AM472" i="8"/>
  <c r="AL472" i="8"/>
  <c r="AK472" i="8"/>
  <c r="AJ472" i="8"/>
  <c r="AX471" i="8"/>
  <c r="AW471" i="8"/>
  <c r="AV471" i="8"/>
  <c r="AU471" i="8"/>
  <c r="AT471" i="8"/>
  <c r="AS471" i="8"/>
  <c r="AR471" i="8"/>
  <c r="AQ471" i="8"/>
  <c r="AP471" i="8"/>
  <c r="AO471" i="8"/>
  <c r="AN471" i="8"/>
  <c r="AM471" i="8"/>
  <c r="AL471" i="8"/>
  <c r="AJ471" i="8"/>
  <c r="AK471" i="8" s="1"/>
  <c r="AX470" i="8"/>
  <c r="AW470" i="8"/>
  <c r="AV470" i="8"/>
  <c r="AU470" i="8"/>
  <c r="AT470" i="8"/>
  <c r="AS470" i="8"/>
  <c r="AR470" i="8"/>
  <c r="AQ470" i="8"/>
  <c r="AO470" i="8"/>
  <c r="AP470" i="8" s="1"/>
  <c r="AN470" i="8"/>
  <c r="AM470" i="8"/>
  <c r="AL470" i="8"/>
  <c r="AJ470" i="8"/>
  <c r="AK470" i="8" s="1"/>
  <c r="AX469" i="8"/>
  <c r="AW469" i="8"/>
  <c r="AV469" i="8"/>
  <c r="AU469" i="8"/>
  <c r="AT469" i="8"/>
  <c r="AS469" i="8"/>
  <c r="AR469" i="8"/>
  <c r="AQ469" i="8"/>
  <c r="AP469" i="8"/>
  <c r="AO469" i="8"/>
  <c r="AN469" i="8"/>
  <c r="AM469" i="8"/>
  <c r="AL469" i="8"/>
  <c r="AJ469" i="8"/>
  <c r="AK469" i="8" s="1"/>
  <c r="AX468" i="8"/>
  <c r="AW468" i="8"/>
  <c r="AV468" i="8"/>
  <c r="AU468" i="8"/>
  <c r="AT468" i="8"/>
  <c r="AS468" i="8"/>
  <c r="AR468" i="8"/>
  <c r="AQ468" i="8"/>
  <c r="AO468" i="8"/>
  <c r="AP468" i="8" s="1"/>
  <c r="AN468" i="8"/>
  <c r="AM468" i="8"/>
  <c r="AL468" i="8"/>
  <c r="AJ468" i="8"/>
  <c r="AK468" i="8" s="1"/>
  <c r="AX467" i="8"/>
  <c r="AW467" i="8"/>
  <c r="AV467" i="8"/>
  <c r="AU467" i="8"/>
  <c r="AT467" i="8"/>
  <c r="AS467" i="8"/>
  <c r="AR467" i="8"/>
  <c r="AQ467" i="8"/>
  <c r="AP467" i="8"/>
  <c r="AO467" i="8"/>
  <c r="AN467" i="8"/>
  <c r="AM467" i="8"/>
  <c r="AL467" i="8"/>
  <c r="AJ467" i="8"/>
  <c r="AK467" i="8" s="1"/>
  <c r="AX466" i="8"/>
  <c r="AW466" i="8"/>
  <c r="AV466" i="8"/>
  <c r="AU466" i="8"/>
  <c r="AT466" i="8"/>
  <c r="AS466" i="8"/>
  <c r="AR466" i="8"/>
  <c r="AQ466" i="8"/>
  <c r="AO466" i="8"/>
  <c r="AP466" i="8" s="1"/>
  <c r="AN466" i="8"/>
  <c r="AM466" i="8"/>
  <c r="AL466" i="8"/>
  <c r="AJ466" i="8"/>
  <c r="AK466" i="8" s="1"/>
  <c r="AX465" i="8"/>
  <c r="AW465" i="8"/>
  <c r="AV465" i="8"/>
  <c r="AU465" i="8"/>
  <c r="AT465" i="8"/>
  <c r="AS465" i="8"/>
  <c r="AR465" i="8"/>
  <c r="AQ465" i="8"/>
  <c r="AO465" i="8"/>
  <c r="AP465" i="8" s="1"/>
  <c r="AN465" i="8"/>
  <c r="AM465" i="8"/>
  <c r="AL465" i="8"/>
  <c r="AJ465" i="8"/>
  <c r="AK465" i="8" s="1"/>
  <c r="AX464" i="8"/>
  <c r="AW464" i="8"/>
  <c r="AV464" i="8"/>
  <c r="AU464" i="8"/>
  <c r="AT464" i="8"/>
  <c r="AS464" i="8"/>
  <c r="AR464" i="8"/>
  <c r="AQ464" i="8"/>
  <c r="AO464" i="8"/>
  <c r="AP464" i="8" s="1"/>
  <c r="AN464" i="8"/>
  <c r="AM464" i="8"/>
  <c r="AL464" i="8"/>
  <c r="AJ464" i="8"/>
  <c r="AK464" i="8" s="1"/>
  <c r="AX463" i="8"/>
  <c r="AW463" i="8"/>
  <c r="AV463" i="8"/>
  <c r="AU463" i="8"/>
  <c r="AT463" i="8"/>
  <c r="AS463" i="8"/>
  <c r="AR463" i="8"/>
  <c r="AQ463" i="8"/>
  <c r="AP463" i="8"/>
  <c r="AO463" i="8"/>
  <c r="AN463" i="8"/>
  <c r="AM463" i="8"/>
  <c r="AL463" i="8"/>
  <c r="AJ463" i="8"/>
  <c r="AK463" i="8" s="1"/>
  <c r="AX462" i="8"/>
  <c r="AW462" i="8"/>
  <c r="AV462" i="8"/>
  <c r="AU462" i="8"/>
  <c r="AT462" i="8"/>
  <c r="AS462" i="8"/>
  <c r="AR462" i="8"/>
  <c r="AQ462" i="8"/>
  <c r="AO462" i="8"/>
  <c r="AP462" i="8" s="1"/>
  <c r="AN462" i="8"/>
  <c r="AM462" i="8"/>
  <c r="AL462" i="8"/>
  <c r="AJ462" i="8"/>
  <c r="AK462" i="8" s="1"/>
  <c r="AX461" i="8"/>
  <c r="AW461" i="8"/>
  <c r="AV461" i="8"/>
  <c r="AU461" i="8"/>
  <c r="AT461" i="8"/>
  <c r="AS461" i="8"/>
  <c r="AR461" i="8"/>
  <c r="AQ461" i="8"/>
  <c r="AP461" i="8"/>
  <c r="AO461" i="8"/>
  <c r="AN461" i="8"/>
  <c r="AM461" i="8"/>
  <c r="AL461" i="8"/>
  <c r="AJ461" i="8"/>
  <c r="AK461" i="8" s="1"/>
  <c r="AX460" i="8"/>
  <c r="AW460" i="8"/>
  <c r="AV460" i="8"/>
  <c r="AU460" i="8"/>
  <c r="AT460" i="8"/>
  <c r="AS460" i="8"/>
  <c r="AR460" i="8"/>
  <c r="AQ460" i="8"/>
  <c r="AO460" i="8"/>
  <c r="AP460" i="8" s="1"/>
  <c r="AN460" i="8"/>
  <c r="AM460" i="8"/>
  <c r="AL460" i="8"/>
  <c r="AK460" i="8"/>
  <c r="AJ460" i="8"/>
  <c r="AX459" i="8"/>
  <c r="AW459" i="8"/>
  <c r="AV459" i="8"/>
  <c r="AU459" i="8"/>
  <c r="AT459" i="8"/>
  <c r="AS459" i="8"/>
  <c r="AR459" i="8"/>
  <c r="AQ459" i="8"/>
  <c r="AP459" i="8"/>
  <c r="AO459" i="8"/>
  <c r="AN459" i="8"/>
  <c r="AM459" i="8"/>
  <c r="AL459" i="8"/>
  <c r="AJ459" i="8"/>
  <c r="AK459" i="8" s="1"/>
  <c r="AX458" i="8"/>
  <c r="AW458" i="8"/>
  <c r="AV458" i="8"/>
  <c r="AU458" i="8"/>
  <c r="AT458" i="8"/>
  <c r="AS458" i="8"/>
  <c r="AR458" i="8"/>
  <c r="AQ458" i="8"/>
  <c r="AO458" i="8"/>
  <c r="AP458" i="8" s="1"/>
  <c r="AN458" i="8"/>
  <c r="AM458" i="8"/>
  <c r="AL458" i="8"/>
  <c r="AJ458" i="8"/>
  <c r="AK458" i="8" s="1"/>
  <c r="AX457" i="8"/>
  <c r="AW457" i="8"/>
  <c r="AV457" i="8"/>
  <c r="AU457" i="8"/>
  <c r="AT457" i="8"/>
  <c r="AS457" i="8"/>
  <c r="AR457" i="8"/>
  <c r="AQ457" i="8"/>
  <c r="AO457" i="8"/>
  <c r="AP457" i="8" s="1"/>
  <c r="AN457" i="8"/>
  <c r="AM457" i="8"/>
  <c r="AL457" i="8"/>
  <c r="AJ457" i="8"/>
  <c r="AK457" i="8" s="1"/>
  <c r="AX456" i="8"/>
  <c r="AW456" i="8"/>
  <c r="AV456" i="8"/>
  <c r="AU456" i="8"/>
  <c r="AT456" i="8"/>
  <c r="AS456" i="8"/>
  <c r="AR456" i="8"/>
  <c r="AQ456" i="8"/>
  <c r="AO456" i="8"/>
  <c r="AP456" i="8" s="1"/>
  <c r="AN456" i="8"/>
  <c r="AM456" i="8"/>
  <c r="AL456" i="8"/>
  <c r="AJ456" i="8"/>
  <c r="AK456" i="8" s="1"/>
  <c r="AX455" i="8"/>
  <c r="AW455" i="8"/>
  <c r="AV455" i="8"/>
  <c r="AU455" i="8"/>
  <c r="AT455" i="8"/>
  <c r="AS455" i="8"/>
  <c r="AR455" i="8"/>
  <c r="AQ455" i="8"/>
  <c r="AP455" i="8"/>
  <c r="AO455" i="8"/>
  <c r="AN455" i="8"/>
  <c r="AM455" i="8"/>
  <c r="AL455" i="8"/>
  <c r="AJ455" i="8"/>
  <c r="AK455" i="8" s="1"/>
  <c r="AX454" i="8"/>
  <c r="AW454" i="8"/>
  <c r="AV454" i="8"/>
  <c r="AU454" i="8"/>
  <c r="AT454" i="8"/>
  <c r="AS454" i="8"/>
  <c r="AR454" i="8"/>
  <c r="AQ454" i="8"/>
  <c r="AO454" i="8"/>
  <c r="AP454" i="8" s="1"/>
  <c r="AN454" i="8"/>
  <c r="AM454" i="8"/>
  <c r="AL454" i="8"/>
  <c r="AJ454" i="8"/>
  <c r="AK454" i="8" s="1"/>
  <c r="AX453" i="8"/>
  <c r="AW453" i="8"/>
  <c r="AV453" i="8"/>
  <c r="AU453" i="8"/>
  <c r="AT453" i="8"/>
  <c r="AS453" i="8"/>
  <c r="AR453" i="8"/>
  <c r="AQ453" i="8"/>
  <c r="AP453" i="8"/>
  <c r="AO453" i="8"/>
  <c r="AN453" i="8"/>
  <c r="AM453" i="8"/>
  <c r="AL453" i="8"/>
  <c r="AJ453" i="8"/>
  <c r="AK453" i="8" s="1"/>
  <c r="AX452" i="8"/>
  <c r="AW452" i="8"/>
  <c r="AV452" i="8"/>
  <c r="AU452" i="8"/>
  <c r="AT452" i="8"/>
  <c r="AS452" i="8"/>
  <c r="AR452" i="8"/>
  <c r="AQ452" i="8"/>
  <c r="AO452" i="8"/>
  <c r="AP452" i="8" s="1"/>
  <c r="AN452" i="8"/>
  <c r="AM452" i="8"/>
  <c r="AL452" i="8"/>
  <c r="AJ452" i="8"/>
  <c r="AK452" i="8" s="1"/>
  <c r="AX451" i="8"/>
  <c r="AW451" i="8"/>
  <c r="AV451" i="8"/>
  <c r="AU451" i="8"/>
  <c r="AT451" i="8"/>
  <c r="AS451" i="8"/>
  <c r="AR451" i="8"/>
  <c r="AQ451" i="8"/>
  <c r="AP451" i="8"/>
  <c r="AO451" i="8"/>
  <c r="AN451" i="8"/>
  <c r="AM451" i="8"/>
  <c r="AL451" i="8"/>
  <c r="AJ451" i="8"/>
  <c r="AK451" i="8" s="1"/>
  <c r="AX450" i="8"/>
  <c r="AW450" i="8"/>
  <c r="AV450" i="8"/>
  <c r="AU450" i="8"/>
  <c r="AT450" i="8"/>
  <c r="AS450" i="8"/>
  <c r="AR450" i="8"/>
  <c r="AQ450" i="8"/>
  <c r="AO450" i="8"/>
  <c r="AP450" i="8" s="1"/>
  <c r="AN450" i="8"/>
  <c r="AM450" i="8"/>
  <c r="AL450" i="8"/>
  <c r="AK450" i="8"/>
  <c r="AJ450" i="8"/>
  <c r="AX449" i="8"/>
  <c r="AW449" i="8"/>
  <c r="AV449" i="8"/>
  <c r="AU449" i="8"/>
  <c r="AT449" i="8"/>
  <c r="AS449" i="8"/>
  <c r="AR449" i="8"/>
  <c r="AQ449" i="8"/>
  <c r="AP449" i="8"/>
  <c r="AO449" i="8"/>
  <c r="AN449" i="8"/>
  <c r="AM449" i="8"/>
  <c r="AL449" i="8"/>
  <c r="AJ449" i="8"/>
  <c r="AK449" i="8" s="1"/>
  <c r="AX448" i="8"/>
  <c r="AW448" i="8"/>
  <c r="AV448" i="8"/>
  <c r="AU448" i="8"/>
  <c r="AT448" i="8"/>
  <c r="AS448" i="8"/>
  <c r="AR448" i="8"/>
  <c r="AQ448" i="8"/>
  <c r="AO448" i="8"/>
  <c r="AP448" i="8" s="1"/>
  <c r="AN448" i="8"/>
  <c r="AM448" i="8"/>
  <c r="AL448" i="8"/>
  <c r="AJ448" i="8"/>
  <c r="AK448" i="8" s="1"/>
  <c r="AX447" i="8"/>
  <c r="AW447" i="8"/>
  <c r="AV447" i="8"/>
  <c r="AU447" i="8"/>
  <c r="AT447" i="8"/>
  <c r="AS447" i="8"/>
  <c r="AR447" i="8"/>
  <c r="AQ447" i="8"/>
  <c r="AP447" i="8"/>
  <c r="AO447" i="8"/>
  <c r="AN447" i="8"/>
  <c r="AM447" i="8"/>
  <c r="AL447" i="8"/>
  <c r="AJ447" i="8"/>
  <c r="AK447" i="8" s="1"/>
  <c r="AX446" i="8"/>
  <c r="AW446" i="8"/>
  <c r="AV446" i="8"/>
  <c r="AU446" i="8"/>
  <c r="AT446" i="8"/>
  <c r="AS446" i="8"/>
  <c r="AR446" i="8"/>
  <c r="AQ446" i="8"/>
  <c r="AO446" i="8"/>
  <c r="AP446" i="8" s="1"/>
  <c r="AN446" i="8"/>
  <c r="AM446" i="8"/>
  <c r="AL446" i="8"/>
  <c r="AK446" i="8"/>
  <c r="AJ446" i="8"/>
  <c r="AX445" i="8"/>
  <c r="AW445" i="8"/>
  <c r="AV445" i="8"/>
  <c r="AU445" i="8"/>
  <c r="AT445" i="8"/>
  <c r="AS445" i="8"/>
  <c r="AR445" i="8"/>
  <c r="AQ445" i="8"/>
  <c r="AP445" i="8"/>
  <c r="AO445" i="8"/>
  <c r="AN445" i="8"/>
  <c r="AM445" i="8"/>
  <c r="AL445" i="8"/>
  <c r="AJ445" i="8"/>
  <c r="AK445" i="8" s="1"/>
  <c r="AX444" i="8"/>
  <c r="AW444" i="8"/>
  <c r="AV444" i="8"/>
  <c r="AU444" i="8"/>
  <c r="AT444" i="8"/>
  <c r="AS444" i="8"/>
  <c r="AR444" i="8"/>
  <c r="AQ444" i="8"/>
  <c r="AO444" i="8"/>
  <c r="AP444" i="8" s="1"/>
  <c r="AN444" i="8"/>
  <c r="AM444" i="8"/>
  <c r="AL444" i="8"/>
  <c r="AJ444" i="8"/>
  <c r="AK444" i="8" s="1"/>
  <c r="AX443" i="8"/>
  <c r="AW443" i="8"/>
  <c r="AV443" i="8"/>
  <c r="AU443" i="8"/>
  <c r="AT443" i="8"/>
  <c r="AS443" i="8"/>
  <c r="AR443" i="8"/>
  <c r="AQ443" i="8"/>
  <c r="AP443" i="8"/>
  <c r="AO443" i="8"/>
  <c r="AN443" i="8"/>
  <c r="AM443" i="8"/>
  <c r="AL443" i="8"/>
  <c r="AK443" i="8"/>
  <c r="AJ443" i="8"/>
  <c r="AX442" i="8"/>
  <c r="AW442" i="8"/>
  <c r="AV442" i="8"/>
  <c r="AU442" i="8"/>
  <c r="AT442" i="8"/>
  <c r="AS442" i="8"/>
  <c r="AR442" i="8"/>
  <c r="AQ442" i="8"/>
  <c r="AO442" i="8"/>
  <c r="AP442" i="8" s="1"/>
  <c r="AN442" i="8"/>
  <c r="AM442" i="8"/>
  <c r="AL442" i="8"/>
  <c r="AK442" i="8"/>
  <c r="AJ442" i="8"/>
  <c r="AX441" i="8"/>
  <c r="AW441" i="8"/>
  <c r="AV441" i="8"/>
  <c r="AU441" i="8"/>
  <c r="AT441" i="8"/>
  <c r="AS441" i="8"/>
  <c r="AR441" i="8"/>
  <c r="AQ441" i="8"/>
  <c r="AO441" i="8"/>
  <c r="AP441" i="8" s="1"/>
  <c r="AN441" i="8"/>
  <c r="AM441" i="8"/>
  <c r="AL441" i="8"/>
  <c r="AJ441" i="8"/>
  <c r="AK441" i="8" s="1"/>
  <c r="AX440" i="8"/>
  <c r="AW440" i="8"/>
  <c r="AV440" i="8"/>
  <c r="AU440" i="8"/>
  <c r="AT440" i="8"/>
  <c r="AS440" i="8"/>
  <c r="AR440" i="8"/>
  <c r="AQ440" i="8"/>
  <c r="AO440" i="8"/>
  <c r="AP440" i="8" s="1"/>
  <c r="AN440" i="8"/>
  <c r="AM440" i="8"/>
  <c r="AL440" i="8"/>
  <c r="AJ440" i="8"/>
  <c r="AK440" i="8" s="1"/>
  <c r="AX439" i="8"/>
  <c r="AW439" i="8"/>
  <c r="AV439" i="8"/>
  <c r="AU439" i="8"/>
  <c r="AT439" i="8"/>
  <c r="AS439" i="8"/>
  <c r="AR439" i="8"/>
  <c r="AQ439" i="8"/>
  <c r="AP439" i="8"/>
  <c r="AO439" i="8"/>
  <c r="AN439" i="8"/>
  <c r="AM439" i="8"/>
  <c r="AL439" i="8"/>
  <c r="AJ439" i="8"/>
  <c r="AK439" i="8" s="1"/>
  <c r="AX438" i="8"/>
  <c r="AW438" i="8"/>
  <c r="AV438" i="8"/>
  <c r="AU438" i="8"/>
  <c r="AT438" i="8"/>
  <c r="AS438" i="8"/>
  <c r="AR438" i="8"/>
  <c r="AQ438" i="8"/>
  <c r="AO438" i="8"/>
  <c r="AP438" i="8" s="1"/>
  <c r="AN438" i="8"/>
  <c r="AM438" i="8"/>
  <c r="AL438" i="8"/>
  <c r="AK438" i="8"/>
  <c r="AJ438" i="8"/>
  <c r="AX437" i="8"/>
  <c r="AW437" i="8"/>
  <c r="AV437" i="8"/>
  <c r="AU437" i="8"/>
  <c r="AT437" i="8"/>
  <c r="AS437" i="8"/>
  <c r="AR437" i="8"/>
  <c r="AQ437" i="8"/>
  <c r="AP437" i="8"/>
  <c r="AO437" i="8"/>
  <c r="AN437" i="8"/>
  <c r="AM437" i="8"/>
  <c r="AL437" i="8"/>
  <c r="AJ437" i="8"/>
  <c r="AK437" i="8" s="1"/>
  <c r="AX436" i="8"/>
  <c r="AW436" i="8"/>
  <c r="AV436" i="8"/>
  <c r="AU436" i="8"/>
  <c r="AT436" i="8"/>
  <c r="AS436" i="8"/>
  <c r="AR436" i="8"/>
  <c r="AQ436" i="8"/>
  <c r="AO436" i="8"/>
  <c r="AP436" i="8" s="1"/>
  <c r="AN436" i="8"/>
  <c r="AM436" i="8"/>
  <c r="AL436" i="8"/>
  <c r="AJ436" i="8"/>
  <c r="AK436" i="8" s="1"/>
  <c r="AX435" i="8"/>
  <c r="AW435" i="8"/>
  <c r="AV435" i="8"/>
  <c r="AU435" i="8"/>
  <c r="AT435" i="8"/>
  <c r="AS435" i="8"/>
  <c r="AR435" i="8"/>
  <c r="AQ435" i="8"/>
  <c r="AP435" i="8"/>
  <c r="AO435" i="8"/>
  <c r="AN435" i="8"/>
  <c r="AM435" i="8"/>
  <c r="AL435" i="8"/>
  <c r="AK435" i="8"/>
  <c r="AJ435" i="8"/>
  <c r="AX434" i="8"/>
  <c r="AW434" i="8"/>
  <c r="AV434" i="8"/>
  <c r="AU434" i="8"/>
  <c r="AT434" i="8"/>
  <c r="AS434" i="8"/>
  <c r="AR434" i="8"/>
  <c r="AQ434" i="8"/>
  <c r="AO434" i="8"/>
  <c r="AP434" i="8" s="1"/>
  <c r="AN434" i="8"/>
  <c r="AM434" i="8"/>
  <c r="AL434" i="8"/>
  <c r="AK434" i="8"/>
  <c r="AJ434" i="8"/>
  <c r="AX433" i="8"/>
  <c r="AW433" i="8"/>
  <c r="AV433" i="8"/>
  <c r="AU433" i="8"/>
  <c r="AT433" i="8"/>
  <c r="AS433" i="8"/>
  <c r="AR433" i="8"/>
  <c r="AQ433" i="8"/>
  <c r="AO433" i="8"/>
  <c r="AP433" i="8" s="1"/>
  <c r="AN433" i="8"/>
  <c r="AM433" i="8"/>
  <c r="AL433" i="8"/>
  <c r="AJ433" i="8"/>
  <c r="AK433" i="8" s="1"/>
  <c r="AX432" i="8"/>
  <c r="AW432" i="8"/>
  <c r="AV432" i="8"/>
  <c r="AU432" i="8"/>
  <c r="AT432" i="8"/>
  <c r="AS432" i="8"/>
  <c r="AR432" i="8"/>
  <c r="AQ432" i="8"/>
  <c r="AO432" i="8"/>
  <c r="AP432" i="8" s="1"/>
  <c r="AN432" i="8"/>
  <c r="AM432" i="8"/>
  <c r="AL432" i="8"/>
  <c r="AJ432" i="8"/>
  <c r="AK432" i="8" s="1"/>
  <c r="AX431" i="8"/>
  <c r="AW431" i="8"/>
  <c r="AV431" i="8"/>
  <c r="AU431" i="8"/>
  <c r="AT431" i="8"/>
  <c r="AS431" i="8"/>
  <c r="AR431" i="8"/>
  <c r="AQ431" i="8"/>
  <c r="AP431" i="8"/>
  <c r="AO431" i="8"/>
  <c r="AN431" i="8"/>
  <c r="AM431" i="8"/>
  <c r="AL431" i="8"/>
  <c r="AJ431" i="8"/>
  <c r="AK431" i="8" s="1"/>
  <c r="AX430" i="8"/>
  <c r="AW430" i="8"/>
  <c r="AV430" i="8"/>
  <c r="AU430" i="8"/>
  <c r="AT430" i="8"/>
  <c r="AS430" i="8"/>
  <c r="AR430" i="8"/>
  <c r="AQ430" i="8"/>
  <c r="AO430" i="8"/>
  <c r="AP430" i="8" s="1"/>
  <c r="AN430" i="8"/>
  <c r="AM430" i="8"/>
  <c r="AL430" i="8"/>
  <c r="AK430" i="8"/>
  <c r="AJ430" i="8"/>
  <c r="AX429" i="8"/>
  <c r="AW429" i="8"/>
  <c r="AV429" i="8"/>
  <c r="AU429" i="8"/>
  <c r="AT429" i="8"/>
  <c r="AS429" i="8"/>
  <c r="AR429" i="8"/>
  <c r="AQ429" i="8"/>
  <c r="AP429" i="8"/>
  <c r="AO429" i="8"/>
  <c r="AN429" i="8"/>
  <c r="AM429" i="8"/>
  <c r="AL429" i="8"/>
  <c r="AJ429" i="8"/>
  <c r="AK429" i="8" s="1"/>
  <c r="AX428" i="8"/>
  <c r="AW428" i="8"/>
  <c r="AV428" i="8"/>
  <c r="AU428" i="8"/>
  <c r="AT428" i="8"/>
  <c r="AS428" i="8"/>
  <c r="AR428" i="8"/>
  <c r="AQ428" i="8"/>
  <c r="AO428" i="8"/>
  <c r="AP428" i="8" s="1"/>
  <c r="AN428" i="8"/>
  <c r="AM428" i="8"/>
  <c r="AL428" i="8"/>
  <c r="AJ428" i="8"/>
  <c r="AK428" i="8" s="1"/>
  <c r="AX427" i="8"/>
  <c r="AW427" i="8"/>
  <c r="AV427" i="8"/>
  <c r="AU427" i="8"/>
  <c r="AT427" i="8"/>
  <c r="AS427" i="8"/>
  <c r="AR427" i="8"/>
  <c r="AQ427" i="8"/>
  <c r="AP427" i="8"/>
  <c r="AO427" i="8"/>
  <c r="AN427" i="8"/>
  <c r="AM427" i="8"/>
  <c r="AL427" i="8"/>
  <c r="AK427" i="8"/>
  <c r="AJ427" i="8"/>
  <c r="AX426" i="8"/>
  <c r="AW426" i="8"/>
  <c r="AV426" i="8"/>
  <c r="AU426" i="8"/>
  <c r="AT426" i="8"/>
  <c r="AS426" i="8"/>
  <c r="AR426" i="8"/>
  <c r="AQ426" i="8"/>
  <c r="AO426" i="8"/>
  <c r="AP426" i="8" s="1"/>
  <c r="AN426" i="8"/>
  <c r="AM426" i="8"/>
  <c r="AL426" i="8"/>
  <c r="AK426" i="8"/>
  <c r="AJ426" i="8"/>
  <c r="AX425" i="8"/>
  <c r="AW425" i="8"/>
  <c r="AV425" i="8"/>
  <c r="AU425" i="8"/>
  <c r="AT425" i="8"/>
  <c r="AS425" i="8"/>
  <c r="AR425" i="8"/>
  <c r="AQ425" i="8"/>
  <c r="AO425" i="8"/>
  <c r="AP425" i="8" s="1"/>
  <c r="AN425" i="8"/>
  <c r="AM425" i="8"/>
  <c r="AL425" i="8"/>
  <c r="AJ425" i="8"/>
  <c r="AK425" i="8" s="1"/>
  <c r="AX424" i="8"/>
  <c r="AW424" i="8"/>
  <c r="AV424" i="8"/>
  <c r="AU424" i="8"/>
  <c r="AT424" i="8"/>
  <c r="AS424" i="8"/>
  <c r="AR424" i="8"/>
  <c r="AQ424" i="8"/>
  <c r="AO424" i="8"/>
  <c r="AP424" i="8" s="1"/>
  <c r="AN424" i="8"/>
  <c r="AM424" i="8"/>
  <c r="AL424" i="8"/>
  <c r="AJ424" i="8"/>
  <c r="AK424" i="8" s="1"/>
  <c r="AX423" i="8"/>
  <c r="AW423" i="8"/>
  <c r="AV423" i="8"/>
  <c r="AU423" i="8"/>
  <c r="AT423" i="8"/>
  <c r="AS423" i="8"/>
  <c r="AR423" i="8"/>
  <c r="AQ423" i="8"/>
  <c r="AP423" i="8"/>
  <c r="AO423" i="8"/>
  <c r="AN423" i="8"/>
  <c r="AM423" i="8"/>
  <c r="AL423" i="8"/>
  <c r="AJ423" i="8"/>
  <c r="AK423" i="8" s="1"/>
  <c r="AX422" i="8"/>
  <c r="AW422" i="8"/>
  <c r="AV422" i="8"/>
  <c r="AU422" i="8"/>
  <c r="AT422" i="8"/>
  <c r="AS422" i="8"/>
  <c r="AR422" i="8"/>
  <c r="AQ422" i="8"/>
  <c r="AO422" i="8"/>
  <c r="AP422" i="8" s="1"/>
  <c r="AN422" i="8"/>
  <c r="AM422" i="8"/>
  <c r="AL422" i="8"/>
  <c r="AJ422" i="8"/>
  <c r="AK422" i="8" s="1"/>
  <c r="AX421" i="8"/>
  <c r="AW421" i="8"/>
  <c r="AV421" i="8"/>
  <c r="AU421" i="8"/>
  <c r="AT421" i="8"/>
  <c r="AS421" i="8"/>
  <c r="AR421" i="8"/>
  <c r="AQ421" i="8"/>
  <c r="AO421" i="8"/>
  <c r="AP421" i="8" s="1"/>
  <c r="AN421" i="8"/>
  <c r="AM421" i="8"/>
  <c r="AL421" i="8"/>
  <c r="AK421" i="8"/>
  <c r="AJ421" i="8"/>
  <c r="AX420" i="8"/>
  <c r="AW420" i="8"/>
  <c r="AV420" i="8"/>
  <c r="AU420" i="8"/>
  <c r="AT420" i="8"/>
  <c r="AS420" i="8"/>
  <c r="AR420" i="8"/>
  <c r="AQ420" i="8"/>
  <c r="AO420" i="8"/>
  <c r="AP420" i="8" s="1"/>
  <c r="AN420" i="8"/>
  <c r="AM420" i="8"/>
  <c r="AL420" i="8"/>
  <c r="AJ420" i="8"/>
  <c r="AK420" i="8" s="1"/>
  <c r="AX419" i="8"/>
  <c r="AW419" i="8"/>
  <c r="AV419" i="8"/>
  <c r="AU419" i="8"/>
  <c r="AT419" i="8"/>
  <c r="AS419" i="8"/>
  <c r="AR419" i="8"/>
  <c r="AQ419" i="8"/>
  <c r="AO419" i="8"/>
  <c r="AP419" i="8" s="1"/>
  <c r="AN419" i="8"/>
  <c r="AM419" i="8"/>
  <c r="AL419" i="8"/>
  <c r="AJ419" i="8"/>
  <c r="AK419" i="8" s="1"/>
  <c r="AX418" i="8"/>
  <c r="AW418" i="8"/>
  <c r="AV418" i="8"/>
  <c r="AU418" i="8"/>
  <c r="AT418" i="8"/>
  <c r="AS418" i="8"/>
  <c r="AR418" i="8"/>
  <c r="AQ418" i="8"/>
  <c r="AO418" i="8"/>
  <c r="AP418" i="8" s="1"/>
  <c r="AN418" i="8"/>
  <c r="AM418" i="8"/>
  <c r="AL418" i="8"/>
  <c r="AJ418" i="8"/>
  <c r="AK418" i="8" s="1"/>
  <c r="AX417" i="8"/>
  <c r="AW417" i="8"/>
  <c r="AV417" i="8"/>
  <c r="AU417" i="8"/>
  <c r="AT417" i="8"/>
  <c r="AS417" i="8"/>
  <c r="AR417" i="8"/>
  <c r="AQ417" i="8"/>
  <c r="AO417" i="8"/>
  <c r="AP417" i="8" s="1"/>
  <c r="AN417" i="8"/>
  <c r="AM417" i="8"/>
  <c r="AL417" i="8"/>
  <c r="AJ417" i="8"/>
  <c r="AK417" i="8" s="1"/>
  <c r="AX416" i="8"/>
  <c r="AW416" i="8"/>
  <c r="AV416" i="8"/>
  <c r="AU416" i="8"/>
  <c r="AT416" i="8"/>
  <c r="AS416" i="8"/>
  <c r="AR416" i="8"/>
  <c r="AQ416" i="8"/>
  <c r="AO416" i="8"/>
  <c r="AP416" i="8" s="1"/>
  <c r="AN416" i="8"/>
  <c r="AM416" i="8"/>
  <c r="AL416" i="8"/>
  <c r="AJ416" i="8"/>
  <c r="AK416" i="8" s="1"/>
  <c r="AX415" i="8"/>
  <c r="AW415" i="8"/>
  <c r="AV415" i="8"/>
  <c r="AU415" i="8"/>
  <c r="AT415" i="8"/>
  <c r="AS415" i="8"/>
  <c r="AR415" i="8"/>
  <c r="AQ415" i="8"/>
  <c r="AP415" i="8"/>
  <c r="AO415" i="8"/>
  <c r="AN415" i="8"/>
  <c r="AM415" i="8"/>
  <c r="AL415" i="8"/>
  <c r="AJ415" i="8"/>
  <c r="AK415" i="8" s="1"/>
  <c r="AX414" i="8"/>
  <c r="AW414" i="8"/>
  <c r="AV414" i="8"/>
  <c r="AU414" i="8"/>
  <c r="AT414" i="8"/>
  <c r="AS414" i="8"/>
  <c r="AR414" i="8"/>
  <c r="AQ414" i="8"/>
  <c r="AO414" i="8"/>
  <c r="AP414" i="8" s="1"/>
  <c r="AN414" i="8"/>
  <c r="AM414" i="8"/>
  <c r="AL414" i="8"/>
  <c r="AJ414" i="8"/>
  <c r="AK414" i="8" s="1"/>
  <c r="AX413" i="8"/>
  <c r="AW413" i="8"/>
  <c r="AV413" i="8"/>
  <c r="AU413" i="8"/>
  <c r="AT413" i="8"/>
  <c r="AS413" i="8"/>
  <c r="AR413" i="8"/>
  <c r="AQ413" i="8"/>
  <c r="AO413" i="8"/>
  <c r="AP413" i="8" s="1"/>
  <c r="AN413" i="8"/>
  <c r="AM413" i="8"/>
  <c r="AL413" i="8"/>
  <c r="AK413" i="8"/>
  <c r="AJ413" i="8"/>
  <c r="AX412" i="8"/>
  <c r="AW412" i="8"/>
  <c r="AV412" i="8"/>
  <c r="AU412" i="8"/>
  <c r="AT412" i="8"/>
  <c r="AS412" i="8"/>
  <c r="AR412" i="8"/>
  <c r="AQ412" i="8"/>
  <c r="AP412" i="8"/>
  <c r="AO412" i="8"/>
  <c r="AN412" i="8"/>
  <c r="AM412" i="8"/>
  <c r="AL412" i="8"/>
  <c r="AJ412" i="8"/>
  <c r="AK412" i="8" s="1"/>
  <c r="AX411" i="8"/>
  <c r="AW411" i="8"/>
  <c r="AV411" i="8"/>
  <c r="AU411" i="8"/>
  <c r="AT411" i="8"/>
  <c r="AS411" i="8"/>
  <c r="AR411" i="8"/>
  <c r="AQ411" i="8"/>
  <c r="AO411" i="8"/>
  <c r="AP411" i="8" s="1"/>
  <c r="AN411" i="8"/>
  <c r="AM411" i="8"/>
  <c r="AL411" i="8"/>
  <c r="AJ411" i="8"/>
  <c r="AK411" i="8" s="1"/>
  <c r="AX410" i="8"/>
  <c r="AW410" i="8"/>
  <c r="AV410" i="8"/>
  <c r="AU410" i="8"/>
  <c r="AT410" i="8"/>
  <c r="AS410" i="8"/>
  <c r="AR410" i="8"/>
  <c r="AQ410" i="8"/>
  <c r="AO410" i="8"/>
  <c r="AP410" i="8" s="1"/>
  <c r="AN410" i="8"/>
  <c r="AM410" i="8"/>
  <c r="AL410" i="8"/>
  <c r="AJ410" i="8"/>
  <c r="AK410" i="8" s="1"/>
  <c r="AX409" i="8"/>
  <c r="AW409" i="8"/>
  <c r="AV409" i="8"/>
  <c r="AU409" i="8"/>
  <c r="AT409" i="8"/>
  <c r="AS409" i="8"/>
  <c r="AR409" i="8"/>
  <c r="AQ409" i="8"/>
  <c r="AO409" i="8"/>
  <c r="AP409" i="8" s="1"/>
  <c r="AN409" i="8"/>
  <c r="AM409" i="8"/>
  <c r="AL409" i="8"/>
  <c r="AJ409" i="8"/>
  <c r="AK409" i="8" s="1"/>
  <c r="AX408" i="8"/>
  <c r="AW408" i="8"/>
  <c r="AV408" i="8"/>
  <c r="AU408" i="8"/>
  <c r="AT408" i="8"/>
  <c r="AS408" i="8"/>
  <c r="AR408" i="8"/>
  <c r="AQ408" i="8"/>
  <c r="AO408" i="8"/>
  <c r="AP408" i="8" s="1"/>
  <c r="AN408" i="8"/>
  <c r="AM408" i="8"/>
  <c r="AL408" i="8"/>
  <c r="AJ408" i="8"/>
  <c r="AK408" i="8" s="1"/>
  <c r="AX407" i="8"/>
  <c r="AW407" i="8"/>
  <c r="AV407" i="8"/>
  <c r="AU407" i="8"/>
  <c r="AT407" i="8"/>
  <c r="AS407" i="8"/>
  <c r="AR407" i="8"/>
  <c r="AQ407" i="8"/>
  <c r="AP407" i="8"/>
  <c r="AO407" i="8"/>
  <c r="AN407" i="8"/>
  <c r="AM407" i="8"/>
  <c r="AL407" i="8"/>
  <c r="AJ407" i="8"/>
  <c r="AK407" i="8" s="1"/>
  <c r="AX406" i="8"/>
  <c r="AW406" i="8"/>
  <c r="AV406" i="8"/>
  <c r="AU406" i="8"/>
  <c r="AT406" i="8"/>
  <c r="AS406" i="8"/>
  <c r="AR406" i="8"/>
  <c r="AQ406" i="8"/>
  <c r="AO406" i="8"/>
  <c r="AP406" i="8" s="1"/>
  <c r="AN406" i="8"/>
  <c r="AM406" i="8"/>
  <c r="AL406" i="8"/>
  <c r="AJ406" i="8"/>
  <c r="AK406" i="8" s="1"/>
  <c r="AX405" i="8"/>
  <c r="AW405" i="8"/>
  <c r="AV405" i="8"/>
  <c r="AU405" i="8"/>
  <c r="AT405" i="8"/>
  <c r="AS405" i="8"/>
  <c r="AR405" i="8"/>
  <c r="AQ405" i="8"/>
  <c r="AO405" i="8"/>
  <c r="AP405" i="8" s="1"/>
  <c r="AN405" i="8"/>
  <c r="AM405" i="8"/>
  <c r="AL405" i="8"/>
  <c r="AK405" i="8"/>
  <c r="AJ405" i="8"/>
  <c r="AX404" i="8"/>
  <c r="AW404" i="8"/>
  <c r="AV404" i="8"/>
  <c r="AU404" i="8"/>
  <c r="AT404" i="8"/>
  <c r="AS404" i="8"/>
  <c r="AR404" i="8"/>
  <c r="AQ404" i="8"/>
  <c r="AP404" i="8"/>
  <c r="AO404" i="8"/>
  <c r="AN404" i="8"/>
  <c r="AM404" i="8"/>
  <c r="AL404" i="8"/>
  <c r="AJ404" i="8"/>
  <c r="AK404" i="8" s="1"/>
  <c r="AX403" i="8"/>
  <c r="AW403" i="8"/>
  <c r="AV403" i="8"/>
  <c r="AU403" i="8"/>
  <c r="AT403" i="8"/>
  <c r="AS403" i="8"/>
  <c r="AR403" i="8"/>
  <c r="AQ403" i="8"/>
  <c r="AO403" i="8"/>
  <c r="AP403" i="8" s="1"/>
  <c r="AN403" i="8"/>
  <c r="AM403" i="8"/>
  <c r="AL403" i="8"/>
  <c r="AJ403" i="8"/>
  <c r="AK403" i="8" s="1"/>
  <c r="AX402" i="8"/>
  <c r="AW402" i="8"/>
  <c r="AV402" i="8"/>
  <c r="AU402" i="8"/>
  <c r="AT402" i="8"/>
  <c r="AS402" i="8"/>
  <c r="AR402" i="8"/>
  <c r="AQ402" i="8"/>
  <c r="AO402" i="8"/>
  <c r="AP402" i="8" s="1"/>
  <c r="AN402" i="8"/>
  <c r="AM402" i="8"/>
  <c r="AL402" i="8"/>
  <c r="AJ402" i="8"/>
  <c r="AK402" i="8" s="1"/>
  <c r="AX401" i="8"/>
  <c r="AW401" i="8"/>
  <c r="AV401" i="8"/>
  <c r="AU401" i="8"/>
  <c r="AT401" i="8"/>
  <c r="AS401" i="8"/>
  <c r="AR401" i="8"/>
  <c r="AQ401" i="8"/>
  <c r="AO401" i="8"/>
  <c r="AP401" i="8" s="1"/>
  <c r="AN401" i="8"/>
  <c r="AM401" i="8"/>
  <c r="AL401" i="8"/>
  <c r="AJ401" i="8"/>
  <c r="AK401" i="8" s="1"/>
  <c r="AX400" i="8"/>
  <c r="AW400" i="8"/>
  <c r="AV400" i="8"/>
  <c r="AU400" i="8"/>
  <c r="AT400" i="8"/>
  <c r="AS400" i="8"/>
  <c r="AR400" i="8"/>
  <c r="AQ400" i="8"/>
  <c r="AO400" i="8"/>
  <c r="AP400" i="8" s="1"/>
  <c r="AN400" i="8"/>
  <c r="AM400" i="8"/>
  <c r="AL400" i="8"/>
  <c r="AJ400" i="8"/>
  <c r="AK400" i="8" s="1"/>
  <c r="AX399" i="8"/>
  <c r="AW399" i="8"/>
  <c r="AV399" i="8"/>
  <c r="AU399" i="8"/>
  <c r="AT399" i="8"/>
  <c r="AS399" i="8"/>
  <c r="AR399" i="8"/>
  <c r="AQ399" i="8"/>
  <c r="AP399" i="8"/>
  <c r="AO399" i="8"/>
  <c r="AN399" i="8"/>
  <c r="AM399" i="8"/>
  <c r="AL399" i="8"/>
  <c r="AK399" i="8"/>
  <c r="AJ399" i="8"/>
  <c r="AX398" i="8"/>
  <c r="AW398" i="8"/>
  <c r="AV398" i="8"/>
  <c r="AU398" i="8"/>
  <c r="AT398" i="8"/>
  <c r="AS398" i="8"/>
  <c r="AR398" i="8"/>
  <c r="AQ398" i="8"/>
  <c r="AO398" i="8"/>
  <c r="AP398" i="8" s="1"/>
  <c r="AN398" i="8"/>
  <c r="AM398" i="8"/>
  <c r="AL398" i="8"/>
  <c r="AJ398" i="8"/>
  <c r="AK398" i="8" s="1"/>
  <c r="AX397" i="8"/>
  <c r="AW397" i="8"/>
  <c r="AV397" i="8"/>
  <c r="AU397" i="8"/>
  <c r="AT397" i="8"/>
  <c r="AS397" i="8"/>
  <c r="AR397" i="8"/>
  <c r="AQ397" i="8"/>
  <c r="AO397" i="8"/>
  <c r="AP397" i="8" s="1"/>
  <c r="AN397" i="8"/>
  <c r="AM397" i="8"/>
  <c r="AL397" i="8"/>
  <c r="AJ397" i="8"/>
  <c r="AK397" i="8" s="1"/>
  <c r="AX396" i="8"/>
  <c r="AW396" i="8"/>
  <c r="AV396" i="8"/>
  <c r="AU396" i="8"/>
  <c r="AT396" i="8"/>
  <c r="AS396" i="8"/>
  <c r="AR396" i="8"/>
  <c r="AQ396" i="8"/>
  <c r="AP396" i="8"/>
  <c r="AO396" i="8"/>
  <c r="AN396" i="8"/>
  <c r="AM396" i="8"/>
  <c r="AL396" i="8"/>
  <c r="AJ396" i="8"/>
  <c r="AK396" i="8" s="1"/>
  <c r="AX395" i="8"/>
  <c r="AW395" i="8"/>
  <c r="AV395" i="8"/>
  <c r="AU395" i="8"/>
  <c r="AT395" i="8"/>
  <c r="AS395" i="8"/>
  <c r="AR395" i="8"/>
  <c r="AQ395" i="8"/>
  <c r="AO395" i="8"/>
  <c r="AP395" i="8" s="1"/>
  <c r="AN395" i="8"/>
  <c r="AM395" i="8"/>
  <c r="AL395" i="8"/>
  <c r="AJ395" i="8"/>
  <c r="AK395" i="8" s="1"/>
  <c r="AX394" i="8"/>
  <c r="AW394" i="8"/>
  <c r="AV394" i="8"/>
  <c r="AU394" i="8"/>
  <c r="AT394" i="8"/>
  <c r="AS394" i="8"/>
  <c r="AR394" i="8"/>
  <c r="AQ394" i="8"/>
  <c r="AO394" i="8"/>
  <c r="AP394" i="8" s="1"/>
  <c r="AN394" i="8"/>
  <c r="AM394" i="8"/>
  <c r="AL394" i="8"/>
  <c r="AK394" i="8"/>
  <c r="AJ394" i="8"/>
  <c r="AX393" i="8"/>
  <c r="AW393" i="8"/>
  <c r="AV393" i="8"/>
  <c r="AU393" i="8"/>
  <c r="AT393" i="8"/>
  <c r="AS393" i="8"/>
  <c r="AR393" i="8"/>
  <c r="AQ393" i="8"/>
  <c r="AO393" i="8"/>
  <c r="AP393" i="8" s="1"/>
  <c r="AN393" i="8"/>
  <c r="AM393" i="8"/>
  <c r="AL393" i="8"/>
  <c r="AJ393" i="8"/>
  <c r="AK393" i="8" s="1"/>
  <c r="AX392" i="8"/>
  <c r="AW392" i="8"/>
  <c r="AV392" i="8"/>
  <c r="AU392" i="8"/>
  <c r="AT392" i="8"/>
  <c r="AS392" i="8"/>
  <c r="AR392" i="8"/>
  <c r="AQ392" i="8"/>
  <c r="AO392" i="8"/>
  <c r="AP392" i="8" s="1"/>
  <c r="AN392" i="8"/>
  <c r="AM392" i="8"/>
  <c r="AL392" i="8"/>
  <c r="AJ392" i="8"/>
  <c r="AK392" i="8" s="1"/>
  <c r="AX391" i="8"/>
  <c r="AW391" i="8"/>
  <c r="AV391" i="8"/>
  <c r="AU391" i="8"/>
  <c r="AT391" i="8"/>
  <c r="AS391" i="8"/>
  <c r="AR391" i="8"/>
  <c r="AQ391" i="8"/>
  <c r="AP391" i="8"/>
  <c r="AO391" i="8"/>
  <c r="AN391" i="8"/>
  <c r="AM391" i="8"/>
  <c r="AL391" i="8"/>
  <c r="AJ391" i="8"/>
  <c r="AK391" i="8" s="1"/>
  <c r="AX390" i="8"/>
  <c r="AW390" i="8"/>
  <c r="AV390" i="8"/>
  <c r="AU390" i="8"/>
  <c r="AT390" i="8"/>
  <c r="AS390" i="8"/>
  <c r="AR390" i="8"/>
  <c r="AQ390" i="8"/>
  <c r="AO390" i="8"/>
  <c r="AP390" i="8" s="1"/>
  <c r="AN390" i="8"/>
  <c r="AM390" i="8"/>
  <c r="AL390" i="8"/>
  <c r="AJ390" i="8"/>
  <c r="AK390" i="8" s="1"/>
  <c r="AX389" i="8"/>
  <c r="AW389" i="8"/>
  <c r="AV389" i="8"/>
  <c r="AU389" i="8"/>
  <c r="AT389" i="8"/>
  <c r="AS389" i="8"/>
  <c r="AR389" i="8"/>
  <c r="AQ389" i="8"/>
  <c r="AO389" i="8"/>
  <c r="AP389" i="8" s="1"/>
  <c r="AN389" i="8"/>
  <c r="AM389" i="8"/>
  <c r="AL389" i="8"/>
  <c r="AJ389" i="8"/>
  <c r="AK389" i="8" s="1"/>
  <c r="AX388" i="8"/>
  <c r="AW388" i="8"/>
  <c r="AV388" i="8"/>
  <c r="AU388" i="8"/>
  <c r="AT388" i="8"/>
  <c r="AS388" i="8"/>
  <c r="AR388" i="8"/>
  <c r="AQ388" i="8"/>
  <c r="AP388" i="8"/>
  <c r="AO388" i="8"/>
  <c r="AN388" i="8"/>
  <c r="AM388" i="8"/>
  <c r="AL388" i="8"/>
  <c r="AK388" i="8"/>
  <c r="AJ388" i="8"/>
  <c r="AX387" i="8"/>
  <c r="AW387" i="8"/>
  <c r="AV387" i="8"/>
  <c r="AU387" i="8"/>
  <c r="AT387" i="8"/>
  <c r="AS387" i="8"/>
  <c r="AR387" i="8"/>
  <c r="AQ387" i="8"/>
  <c r="AO387" i="8"/>
  <c r="AP387" i="8" s="1"/>
  <c r="AN387" i="8"/>
  <c r="AM387" i="8"/>
  <c r="AL387" i="8"/>
  <c r="AJ387" i="8"/>
  <c r="AK387" i="8" s="1"/>
  <c r="AX386" i="8"/>
  <c r="AW386" i="8"/>
  <c r="AV386" i="8"/>
  <c r="AU386" i="8"/>
  <c r="AT386" i="8"/>
  <c r="AS386" i="8"/>
  <c r="AR386" i="8"/>
  <c r="AQ386" i="8"/>
  <c r="AO386" i="8"/>
  <c r="AP386" i="8" s="1"/>
  <c r="AN386" i="8"/>
  <c r="AM386" i="8"/>
  <c r="AL386" i="8"/>
  <c r="AK386" i="8"/>
  <c r="AJ386" i="8"/>
  <c r="AX385" i="8"/>
  <c r="AW385" i="8"/>
  <c r="AV385" i="8"/>
  <c r="AU385" i="8"/>
  <c r="AT385" i="8"/>
  <c r="AS385" i="8"/>
  <c r="AR385" i="8"/>
  <c r="AQ385" i="8"/>
  <c r="AP385" i="8"/>
  <c r="AO385" i="8"/>
  <c r="AN385" i="8"/>
  <c r="AM385" i="8"/>
  <c r="AL385" i="8"/>
  <c r="AJ385" i="8"/>
  <c r="AK385" i="8" s="1"/>
  <c r="AX384" i="8"/>
  <c r="AW384" i="8"/>
  <c r="AV384" i="8"/>
  <c r="AU384" i="8"/>
  <c r="AT384" i="8"/>
  <c r="AS384" i="8"/>
  <c r="AR384" i="8"/>
  <c r="AQ384" i="8"/>
  <c r="AO384" i="8"/>
  <c r="AP384" i="8" s="1"/>
  <c r="AN384" i="8"/>
  <c r="AM384" i="8"/>
  <c r="AL384" i="8"/>
  <c r="AJ384" i="8"/>
  <c r="AK384" i="8" s="1"/>
  <c r="AX383" i="8"/>
  <c r="AW383" i="8"/>
  <c r="AV383" i="8"/>
  <c r="AU383" i="8"/>
  <c r="AT383" i="8"/>
  <c r="AS383" i="8"/>
  <c r="AR383" i="8"/>
  <c r="AQ383" i="8"/>
  <c r="AP383" i="8"/>
  <c r="AO383" i="8"/>
  <c r="AN383" i="8"/>
  <c r="AM383" i="8"/>
  <c r="AL383" i="8"/>
  <c r="AK383" i="8"/>
  <c r="AJ383" i="8"/>
  <c r="AX382" i="8"/>
  <c r="AW382" i="8"/>
  <c r="AV382" i="8"/>
  <c r="AU382" i="8"/>
  <c r="AT382" i="8"/>
  <c r="AS382" i="8"/>
  <c r="AR382" i="8"/>
  <c r="AQ382" i="8"/>
  <c r="AO382" i="8"/>
  <c r="AP382" i="8" s="1"/>
  <c r="AN382" i="8"/>
  <c r="AM382" i="8"/>
  <c r="AL382" i="8"/>
  <c r="AJ382" i="8"/>
  <c r="AK382" i="8" s="1"/>
  <c r="AX381" i="8"/>
  <c r="AW381" i="8"/>
  <c r="AV381" i="8"/>
  <c r="AU381" i="8"/>
  <c r="AT381" i="8"/>
  <c r="AS381" i="8"/>
  <c r="AR381" i="8"/>
  <c r="AQ381" i="8"/>
  <c r="AO381" i="8"/>
  <c r="AP381" i="8" s="1"/>
  <c r="AN381" i="8"/>
  <c r="AM381" i="8"/>
  <c r="AL381" i="8"/>
  <c r="AK381" i="8"/>
  <c r="AJ381" i="8"/>
  <c r="AX380" i="8"/>
  <c r="AW380" i="8"/>
  <c r="AV380" i="8"/>
  <c r="AU380" i="8"/>
  <c r="AT380" i="8"/>
  <c r="AS380" i="8"/>
  <c r="AR380" i="8"/>
  <c r="AQ380" i="8"/>
  <c r="AP380" i="8"/>
  <c r="AO380" i="8"/>
  <c r="AN380" i="8"/>
  <c r="AM380" i="8"/>
  <c r="AL380" i="8"/>
  <c r="AJ380" i="8"/>
  <c r="AK380" i="8" s="1"/>
  <c r="AX379" i="8"/>
  <c r="AW379" i="8"/>
  <c r="AV379" i="8"/>
  <c r="AU379" i="8"/>
  <c r="AT379" i="8"/>
  <c r="AS379" i="8"/>
  <c r="AR379" i="8"/>
  <c r="AQ379" i="8"/>
  <c r="AO379" i="8"/>
  <c r="AP379" i="8" s="1"/>
  <c r="AN379" i="8"/>
  <c r="AM379" i="8"/>
  <c r="AL379" i="8"/>
  <c r="AJ379" i="8"/>
  <c r="AK379" i="8" s="1"/>
  <c r="AX378" i="8"/>
  <c r="AW378" i="8"/>
  <c r="AV378" i="8"/>
  <c r="AU378" i="8"/>
  <c r="AT378" i="8"/>
  <c r="AS378" i="8"/>
  <c r="AR378" i="8"/>
  <c r="AQ378" i="8"/>
  <c r="AO378" i="8"/>
  <c r="AP378" i="8" s="1"/>
  <c r="AN378" i="8"/>
  <c r="AM378" i="8"/>
  <c r="AL378" i="8"/>
  <c r="AJ378" i="8"/>
  <c r="AK378" i="8" s="1"/>
  <c r="AX377" i="8"/>
  <c r="AW377" i="8"/>
  <c r="AV377" i="8"/>
  <c r="AU377" i="8"/>
  <c r="AT377" i="8"/>
  <c r="AS377" i="8"/>
  <c r="AR377" i="8"/>
  <c r="AQ377" i="8"/>
  <c r="AP377" i="8"/>
  <c r="AO377" i="8"/>
  <c r="AN377" i="8"/>
  <c r="AM377" i="8"/>
  <c r="AL377" i="8"/>
  <c r="AJ377" i="8"/>
  <c r="AK377" i="8" s="1"/>
  <c r="AX376" i="8"/>
  <c r="AW376" i="8"/>
  <c r="AV376" i="8"/>
  <c r="AU376" i="8"/>
  <c r="AT376" i="8"/>
  <c r="AS376" i="8"/>
  <c r="AR376" i="8"/>
  <c r="AQ376" i="8"/>
  <c r="AO376" i="8"/>
  <c r="AP376" i="8" s="1"/>
  <c r="AN376" i="8"/>
  <c r="AM376" i="8"/>
  <c r="AL376" i="8"/>
  <c r="AJ376" i="8"/>
  <c r="AK376" i="8" s="1"/>
  <c r="AX375" i="8"/>
  <c r="AW375" i="8"/>
  <c r="AV375" i="8"/>
  <c r="AU375" i="8"/>
  <c r="AT375" i="8"/>
  <c r="AS375" i="8"/>
  <c r="AR375" i="8"/>
  <c r="AQ375" i="8"/>
  <c r="AP375" i="8"/>
  <c r="AO375" i="8"/>
  <c r="AN375" i="8"/>
  <c r="AM375" i="8"/>
  <c r="AL375" i="8"/>
  <c r="AJ375" i="8"/>
  <c r="AK375" i="8" s="1"/>
  <c r="AX374" i="8"/>
  <c r="AW374" i="8"/>
  <c r="AV374" i="8"/>
  <c r="AU374" i="8"/>
  <c r="AT374" i="8"/>
  <c r="AS374" i="8"/>
  <c r="AR374" i="8"/>
  <c r="AQ374" i="8"/>
  <c r="AO374" i="8"/>
  <c r="AP374" i="8" s="1"/>
  <c r="AN374" i="8"/>
  <c r="AM374" i="8"/>
  <c r="AL374" i="8"/>
  <c r="AJ374" i="8"/>
  <c r="AK374" i="8" s="1"/>
  <c r="AX373" i="8"/>
  <c r="AW373" i="8"/>
  <c r="AV373" i="8"/>
  <c r="AU373" i="8"/>
  <c r="AT373" i="8"/>
  <c r="AS373" i="8"/>
  <c r="AR373" i="8"/>
  <c r="AQ373" i="8"/>
  <c r="AO373" i="8"/>
  <c r="AP373" i="8" s="1"/>
  <c r="AN373" i="8"/>
  <c r="AM373" i="8"/>
  <c r="AL373" i="8"/>
  <c r="AJ373" i="8"/>
  <c r="AK373" i="8" s="1"/>
  <c r="AX372" i="8"/>
  <c r="AW372" i="8"/>
  <c r="AV372" i="8"/>
  <c r="AU372" i="8"/>
  <c r="AT372" i="8"/>
  <c r="AS372" i="8"/>
  <c r="AR372" i="8"/>
  <c r="AQ372" i="8"/>
  <c r="AP372" i="8"/>
  <c r="AO372" i="8"/>
  <c r="AN372" i="8"/>
  <c r="AM372" i="8"/>
  <c r="AL372" i="8"/>
  <c r="AJ372" i="8"/>
  <c r="AK372" i="8" s="1"/>
  <c r="AX371" i="8"/>
  <c r="AW371" i="8"/>
  <c r="AV371" i="8"/>
  <c r="AU371" i="8"/>
  <c r="AT371" i="8"/>
  <c r="AS371" i="8"/>
  <c r="AR371" i="8"/>
  <c r="AQ371" i="8"/>
  <c r="AO371" i="8"/>
  <c r="AP371" i="8" s="1"/>
  <c r="AN371" i="8"/>
  <c r="AM371" i="8"/>
  <c r="AL371" i="8"/>
  <c r="AJ371" i="8"/>
  <c r="AK371" i="8" s="1"/>
  <c r="AX370" i="8"/>
  <c r="AW370" i="8"/>
  <c r="AV370" i="8"/>
  <c r="AU370" i="8"/>
  <c r="AT370" i="8"/>
  <c r="AS370" i="8"/>
  <c r="AR370" i="8"/>
  <c r="AQ370" i="8"/>
  <c r="AO370" i="8"/>
  <c r="AP370" i="8" s="1"/>
  <c r="AN370" i="8"/>
  <c r="AM370" i="8"/>
  <c r="AL370" i="8"/>
  <c r="AJ370" i="8"/>
  <c r="AK370" i="8" s="1"/>
  <c r="AX369" i="8"/>
  <c r="AW369" i="8"/>
  <c r="AV369" i="8"/>
  <c r="AU369" i="8"/>
  <c r="AT369" i="8"/>
  <c r="AS369" i="8"/>
  <c r="AR369" i="8"/>
  <c r="AQ369" i="8"/>
  <c r="AP369" i="8"/>
  <c r="AO369" i="8"/>
  <c r="AN369" i="8"/>
  <c r="AM369" i="8"/>
  <c r="AL369" i="8"/>
  <c r="AJ369" i="8"/>
  <c r="AK369" i="8" s="1"/>
  <c r="AX368" i="8"/>
  <c r="AW368" i="8"/>
  <c r="AV368" i="8"/>
  <c r="AU368" i="8"/>
  <c r="AT368" i="8"/>
  <c r="AS368" i="8"/>
  <c r="AR368" i="8"/>
  <c r="AQ368" i="8"/>
  <c r="AO368" i="8"/>
  <c r="AP368" i="8" s="1"/>
  <c r="AN368" i="8"/>
  <c r="AM368" i="8"/>
  <c r="AL368" i="8"/>
  <c r="AJ368" i="8"/>
  <c r="AK368" i="8" s="1"/>
  <c r="AX367" i="8"/>
  <c r="AW367" i="8"/>
  <c r="AV367" i="8"/>
  <c r="AU367" i="8"/>
  <c r="AT367" i="8"/>
  <c r="AS367" i="8"/>
  <c r="AR367" i="8"/>
  <c r="AQ367" i="8"/>
  <c r="AP367" i="8"/>
  <c r="AO367" i="8"/>
  <c r="AN367" i="8"/>
  <c r="AM367" i="8"/>
  <c r="AL367" i="8"/>
  <c r="AJ367" i="8"/>
  <c r="AK367" i="8" s="1"/>
  <c r="AX366" i="8"/>
  <c r="AW366" i="8"/>
  <c r="AV366" i="8"/>
  <c r="AU366" i="8"/>
  <c r="AT366" i="8"/>
  <c r="AS366" i="8"/>
  <c r="AR366" i="8"/>
  <c r="AQ366" i="8"/>
  <c r="AO366" i="8"/>
  <c r="AP366" i="8" s="1"/>
  <c r="AN366" i="8"/>
  <c r="AM366" i="8"/>
  <c r="AL366" i="8"/>
  <c r="AJ366" i="8"/>
  <c r="AK366" i="8" s="1"/>
  <c r="AX365" i="8"/>
  <c r="AW365" i="8"/>
  <c r="AV365" i="8"/>
  <c r="AU365" i="8"/>
  <c r="AT365" i="8"/>
  <c r="AS365" i="8"/>
  <c r="AR365" i="8"/>
  <c r="AQ365" i="8"/>
  <c r="AO365" i="8"/>
  <c r="AP365" i="8" s="1"/>
  <c r="AN365" i="8"/>
  <c r="AM365" i="8"/>
  <c r="AL365" i="8"/>
  <c r="AJ365" i="8"/>
  <c r="AK365" i="8" s="1"/>
  <c r="AX364" i="8"/>
  <c r="AW364" i="8"/>
  <c r="AV364" i="8"/>
  <c r="AU364" i="8"/>
  <c r="AT364" i="8"/>
  <c r="AS364" i="8"/>
  <c r="AR364" i="8"/>
  <c r="AQ364" i="8"/>
  <c r="AP364" i="8"/>
  <c r="AO364" i="8"/>
  <c r="AN364" i="8"/>
  <c r="AM364" i="8"/>
  <c r="AL364" i="8"/>
  <c r="AJ364" i="8"/>
  <c r="AK364" i="8" s="1"/>
  <c r="AX363" i="8"/>
  <c r="AW363" i="8"/>
  <c r="AV363" i="8"/>
  <c r="AU363" i="8"/>
  <c r="AT363" i="8"/>
  <c r="AS363" i="8"/>
  <c r="AR363" i="8"/>
  <c r="AQ363" i="8"/>
  <c r="AO363" i="8"/>
  <c r="AP363" i="8" s="1"/>
  <c r="AN363" i="8"/>
  <c r="AM363" i="8"/>
  <c r="AL363" i="8"/>
  <c r="AJ363" i="8"/>
  <c r="AK363" i="8" s="1"/>
  <c r="AX362" i="8"/>
  <c r="AW362" i="8"/>
  <c r="AV362" i="8"/>
  <c r="AU362" i="8"/>
  <c r="AT362" i="8"/>
  <c r="AS362" i="8"/>
  <c r="AR362" i="8"/>
  <c r="AQ362" i="8"/>
  <c r="AP362" i="8"/>
  <c r="AO362" i="8"/>
  <c r="AN362" i="8"/>
  <c r="AM362" i="8"/>
  <c r="AL362" i="8"/>
  <c r="AJ362" i="8"/>
  <c r="AK362" i="8" s="1"/>
  <c r="AX361" i="8"/>
  <c r="AW361" i="8"/>
  <c r="AV361" i="8"/>
  <c r="AU361" i="8"/>
  <c r="AT361" i="8"/>
  <c r="AS361" i="8"/>
  <c r="AR361" i="8"/>
  <c r="AQ361" i="8"/>
  <c r="AP361" i="8"/>
  <c r="AO361" i="8"/>
  <c r="AN361" i="8"/>
  <c r="AM361" i="8"/>
  <c r="AL361" i="8"/>
  <c r="AJ361" i="8"/>
  <c r="AK361" i="8" s="1"/>
  <c r="AX360" i="8"/>
  <c r="AW360" i="8"/>
  <c r="AV360" i="8"/>
  <c r="AU360" i="8"/>
  <c r="AT360" i="8"/>
  <c r="AS360" i="8"/>
  <c r="AR360" i="8"/>
  <c r="AQ360" i="8"/>
  <c r="AO360" i="8"/>
  <c r="AP360" i="8" s="1"/>
  <c r="AN360" i="8"/>
  <c r="AM360" i="8"/>
  <c r="AL360" i="8"/>
  <c r="AJ360" i="8"/>
  <c r="AK360" i="8" s="1"/>
  <c r="AX359" i="8"/>
  <c r="AW359" i="8"/>
  <c r="AV359" i="8"/>
  <c r="AU359" i="8"/>
  <c r="AT359" i="8"/>
  <c r="AS359" i="8"/>
  <c r="AR359" i="8"/>
  <c r="AQ359" i="8"/>
  <c r="AP359" i="8"/>
  <c r="AO359" i="8"/>
  <c r="AN359" i="8"/>
  <c r="AM359" i="8"/>
  <c r="AL359" i="8"/>
  <c r="AJ359" i="8"/>
  <c r="AK359" i="8" s="1"/>
  <c r="AX358" i="8"/>
  <c r="AW358" i="8"/>
  <c r="AV358" i="8"/>
  <c r="AU358" i="8"/>
  <c r="AT358" i="8"/>
  <c r="AS358" i="8"/>
  <c r="AR358" i="8"/>
  <c r="AQ358" i="8"/>
  <c r="AO358" i="8"/>
  <c r="AP358" i="8" s="1"/>
  <c r="AN358" i="8"/>
  <c r="AM358" i="8"/>
  <c r="AL358" i="8"/>
  <c r="AJ358" i="8"/>
  <c r="AK358" i="8" s="1"/>
  <c r="AX357" i="8"/>
  <c r="AW357" i="8"/>
  <c r="AV357" i="8"/>
  <c r="AU357" i="8"/>
  <c r="AT357" i="8"/>
  <c r="AS357" i="8"/>
  <c r="AR357" i="8"/>
  <c r="AQ357" i="8"/>
  <c r="AO357" i="8"/>
  <c r="AP357" i="8" s="1"/>
  <c r="AN357" i="8"/>
  <c r="AM357" i="8"/>
  <c r="AL357" i="8"/>
  <c r="AJ357" i="8"/>
  <c r="AK357" i="8" s="1"/>
  <c r="AX356" i="8"/>
  <c r="AW356" i="8"/>
  <c r="AV356" i="8"/>
  <c r="AU356" i="8"/>
  <c r="AT356" i="8"/>
  <c r="AS356" i="8"/>
  <c r="AR356" i="8"/>
  <c r="AQ356" i="8"/>
  <c r="AP356" i="8"/>
  <c r="AO356" i="8"/>
  <c r="AN356" i="8"/>
  <c r="AM356" i="8"/>
  <c r="AL356" i="8"/>
  <c r="AK356" i="8"/>
  <c r="AJ356" i="8"/>
  <c r="AX355" i="8"/>
  <c r="AW355" i="8"/>
  <c r="AV355" i="8"/>
  <c r="AU355" i="8"/>
  <c r="AT355" i="8"/>
  <c r="AS355" i="8"/>
  <c r="AR355" i="8"/>
  <c r="AQ355" i="8"/>
  <c r="AO355" i="8"/>
  <c r="AP355" i="8" s="1"/>
  <c r="AN355" i="8"/>
  <c r="AM355" i="8"/>
  <c r="AL355" i="8"/>
  <c r="AJ355" i="8"/>
  <c r="AK355" i="8" s="1"/>
  <c r="AX354" i="8"/>
  <c r="AW354" i="8"/>
  <c r="AV354" i="8"/>
  <c r="AU354" i="8"/>
  <c r="AT354" i="8"/>
  <c r="AS354" i="8"/>
  <c r="AR354" i="8"/>
  <c r="AQ354" i="8"/>
  <c r="AP354" i="8"/>
  <c r="AO354" i="8"/>
  <c r="AN354" i="8"/>
  <c r="AM354" i="8"/>
  <c r="AL354" i="8"/>
  <c r="AJ354" i="8"/>
  <c r="AK354" i="8" s="1"/>
  <c r="AX353" i="8"/>
  <c r="AW353" i="8"/>
  <c r="AV353" i="8"/>
  <c r="AU353" i="8"/>
  <c r="AT353" i="8"/>
  <c r="AS353" i="8"/>
  <c r="AR353" i="8"/>
  <c r="AQ353" i="8"/>
  <c r="AP353" i="8"/>
  <c r="AO353" i="8"/>
  <c r="AN353" i="8"/>
  <c r="AM353" i="8"/>
  <c r="AL353" i="8"/>
  <c r="AJ353" i="8"/>
  <c r="AK353" i="8" s="1"/>
  <c r="AX352" i="8"/>
  <c r="AW352" i="8"/>
  <c r="AV352" i="8"/>
  <c r="AU352" i="8"/>
  <c r="AT352" i="8"/>
  <c r="AS352" i="8"/>
  <c r="AR352" i="8"/>
  <c r="AQ352" i="8"/>
  <c r="AO352" i="8"/>
  <c r="AP352" i="8" s="1"/>
  <c r="AN352" i="8"/>
  <c r="AM352" i="8"/>
  <c r="AL352" i="8"/>
  <c r="AJ352" i="8"/>
  <c r="AK352" i="8" s="1"/>
  <c r="AX351" i="8"/>
  <c r="AW351" i="8"/>
  <c r="AV351" i="8"/>
  <c r="AU351" i="8"/>
  <c r="AT351" i="8"/>
  <c r="AS351" i="8"/>
  <c r="AR351" i="8"/>
  <c r="AQ351" i="8"/>
  <c r="AP351" i="8"/>
  <c r="AO351" i="8"/>
  <c r="AN351" i="8"/>
  <c r="AM351" i="8"/>
  <c r="AL351" i="8"/>
  <c r="AK351" i="8"/>
  <c r="AJ351" i="8"/>
  <c r="AX350" i="8"/>
  <c r="AW350" i="8"/>
  <c r="AV350" i="8"/>
  <c r="AU350" i="8"/>
  <c r="AT350" i="8"/>
  <c r="AS350" i="8"/>
  <c r="AR350" i="8"/>
  <c r="AQ350" i="8"/>
  <c r="AO350" i="8"/>
  <c r="AP350" i="8" s="1"/>
  <c r="AN350" i="8"/>
  <c r="AM350" i="8"/>
  <c r="AL350" i="8"/>
  <c r="AJ350" i="8"/>
  <c r="AK350" i="8" s="1"/>
  <c r="AX349" i="8"/>
  <c r="AW349" i="8"/>
  <c r="AV349" i="8"/>
  <c r="AU349" i="8"/>
  <c r="AT349" i="8"/>
  <c r="AS349" i="8"/>
  <c r="AR349" i="8"/>
  <c r="AQ349" i="8"/>
  <c r="AO349" i="8"/>
  <c r="AP349" i="8" s="1"/>
  <c r="AN349" i="8"/>
  <c r="AM349" i="8"/>
  <c r="AL349" i="8"/>
  <c r="AJ349" i="8"/>
  <c r="AK349" i="8" s="1"/>
  <c r="AX348" i="8"/>
  <c r="AW348" i="8"/>
  <c r="AV348" i="8"/>
  <c r="AU348" i="8"/>
  <c r="AT348" i="8"/>
  <c r="AS348" i="8"/>
  <c r="AR348" i="8"/>
  <c r="AQ348" i="8"/>
  <c r="AP348" i="8"/>
  <c r="AO348" i="8"/>
  <c r="AN348" i="8"/>
  <c r="AM348" i="8"/>
  <c r="AL348" i="8"/>
  <c r="AJ348" i="8"/>
  <c r="AK348" i="8" s="1"/>
  <c r="AX347" i="8"/>
  <c r="AW347" i="8"/>
  <c r="AV347" i="8"/>
  <c r="AU347" i="8"/>
  <c r="AT347" i="8"/>
  <c r="AS347" i="8"/>
  <c r="AR347" i="8"/>
  <c r="AQ347" i="8"/>
  <c r="AO347" i="8"/>
  <c r="AP347" i="8" s="1"/>
  <c r="AN347" i="8"/>
  <c r="AM347" i="8"/>
  <c r="AL347" i="8"/>
  <c r="AJ347" i="8"/>
  <c r="AK347" i="8" s="1"/>
  <c r="AX346" i="8"/>
  <c r="AW346" i="8"/>
  <c r="AV346" i="8"/>
  <c r="AU346" i="8"/>
  <c r="AT346" i="8"/>
  <c r="AS346" i="8"/>
  <c r="AR346" i="8"/>
  <c r="AQ346" i="8"/>
  <c r="AP346" i="8"/>
  <c r="AO346" i="8"/>
  <c r="AN346" i="8"/>
  <c r="AM346" i="8"/>
  <c r="AL346" i="8"/>
  <c r="AJ346" i="8"/>
  <c r="AK346" i="8" s="1"/>
  <c r="AX345" i="8"/>
  <c r="AW345" i="8"/>
  <c r="AV345" i="8"/>
  <c r="AU345" i="8"/>
  <c r="AT345" i="8"/>
  <c r="AS345" i="8"/>
  <c r="AR345" i="8"/>
  <c r="AQ345" i="8"/>
  <c r="AP345" i="8"/>
  <c r="AO345" i="8"/>
  <c r="AN345" i="8"/>
  <c r="AM345" i="8"/>
  <c r="AL345" i="8"/>
  <c r="AJ345" i="8"/>
  <c r="AK345" i="8" s="1"/>
  <c r="AX344" i="8"/>
  <c r="AW344" i="8"/>
  <c r="AV344" i="8"/>
  <c r="AU344" i="8"/>
  <c r="AT344" i="8"/>
  <c r="AS344" i="8"/>
  <c r="AR344" i="8"/>
  <c r="AQ344" i="8"/>
  <c r="AO344" i="8"/>
  <c r="AP344" i="8" s="1"/>
  <c r="AN344" i="8"/>
  <c r="AM344" i="8"/>
  <c r="AL344" i="8"/>
  <c r="AJ344" i="8"/>
  <c r="AK344" i="8" s="1"/>
  <c r="AX343" i="8"/>
  <c r="AW343" i="8"/>
  <c r="AV343" i="8"/>
  <c r="AU343" i="8"/>
  <c r="AT343" i="8"/>
  <c r="AS343" i="8"/>
  <c r="AR343" i="8"/>
  <c r="AQ343" i="8"/>
  <c r="AP343" i="8"/>
  <c r="AO343" i="8"/>
  <c r="AN343" i="8"/>
  <c r="AM343" i="8"/>
  <c r="AL343" i="8"/>
  <c r="AJ343" i="8"/>
  <c r="AK343" i="8" s="1"/>
  <c r="AX342" i="8"/>
  <c r="AW342" i="8"/>
  <c r="AV342" i="8"/>
  <c r="AU342" i="8"/>
  <c r="AT342" i="8"/>
  <c r="AS342" i="8"/>
  <c r="AR342" i="8"/>
  <c r="AQ342" i="8"/>
  <c r="AO342" i="8"/>
  <c r="AP342" i="8" s="1"/>
  <c r="AN342" i="8"/>
  <c r="AM342" i="8"/>
  <c r="AL342" i="8"/>
  <c r="AJ342" i="8"/>
  <c r="AK342" i="8" s="1"/>
  <c r="AX341" i="8"/>
  <c r="AW341" i="8"/>
  <c r="AV341" i="8"/>
  <c r="AU341" i="8"/>
  <c r="AT341" i="8"/>
  <c r="AS341" i="8"/>
  <c r="AR341" i="8"/>
  <c r="AQ341" i="8"/>
  <c r="AO341" i="8"/>
  <c r="AP341" i="8" s="1"/>
  <c r="AN341" i="8"/>
  <c r="AM341" i="8"/>
  <c r="AL341" i="8"/>
  <c r="AJ341" i="8"/>
  <c r="AK341" i="8" s="1"/>
  <c r="AX340" i="8"/>
  <c r="AW340" i="8"/>
  <c r="AV340" i="8"/>
  <c r="AU340" i="8"/>
  <c r="AT340" i="8"/>
  <c r="AS340" i="8"/>
  <c r="AR340" i="8"/>
  <c r="AQ340" i="8"/>
  <c r="AP340" i="8"/>
  <c r="AO340" i="8"/>
  <c r="AN340" i="8"/>
  <c r="AM340" i="8"/>
  <c r="AL340" i="8"/>
  <c r="AJ340" i="8"/>
  <c r="AK340" i="8" s="1"/>
  <c r="AX339" i="8"/>
  <c r="AW339" i="8"/>
  <c r="AV339" i="8"/>
  <c r="AU339" i="8"/>
  <c r="AT339" i="8"/>
  <c r="AS339" i="8"/>
  <c r="AR339" i="8"/>
  <c r="AQ339" i="8"/>
  <c r="AO339" i="8"/>
  <c r="AP339" i="8" s="1"/>
  <c r="AN339" i="8"/>
  <c r="AM339" i="8"/>
  <c r="AL339" i="8"/>
  <c r="AJ339" i="8"/>
  <c r="AK339" i="8" s="1"/>
  <c r="AX338" i="8"/>
  <c r="AW338" i="8"/>
  <c r="AV338" i="8"/>
  <c r="AU338" i="8"/>
  <c r="AT338" i="8"/>
  <c r="AS338" i="8"/>
  <c r="AR338" i="8"/>
  <c r="AQ338" i="8"/>
  <c r="AP338" i="8"/>
  <c r="AO338" i="8"/>
  <c r="AN338" i="8"/>
  <c r="AM338" i="8"/>
  <c r="AL338" i="8"/>
  <c r="AJ338" i="8"/>
  <c r="AK338" i="8" s="1"/>
  <c r="AX337" i="8"/>
  <c r="AW337" i="8"/>
  <c r="AV337" i="8"/>
  <c r="AU337" i="8"/>
  <c r="AT337" i="8"/>
  <c r="AS337" i="8"/>
  <c r="AR337" i="8"/>
  <c r="AQ337" i="8"/>
  <c r="AP337" i="8"/>
  <c r="AO337" i="8"/>
  <c r="AN337" i="8"/>
  <c r="AM337" i="8"/>
  <c r="AL337" i="8"/>
  <c r="AJ337" i="8"/>
  <c r="AK337" i="8" s="1"/>
  <c r="AX336" i="8"/>
  <c r="AW336" i="8"/>
  <c r="AV336" i="8"/>
  <c r="AU336" i="8"/>
  <c r="AT336" i="8"/>
  <c r="AS336" i="8"/>
  <c r="AR336" i="8"/>
  <c r="AQ336" i="8"/>
  <c r="AO336" i="8"/>
  <c r="AP336" i="8" s="1"/>
  <c r="AN336" i="8"/>
  <c r="AM336" i="8"/>
  <c r="AL336" i="8"/>
  <c r="AJ336" i="8"/>
  <c r="AK336" i="8" s="1"/>
  <c r="AX335" i="8"/>
  <c r="AW335" i="8"/>
  <c r="AV335" i="8"/>
  <c r="AU335" i="8"/>
  <c r="AT335" i="8"/>
  <c r="AS335" i="8"/>
  <c r="AR335" i="8"/>
  <c r="AQ335" i="8"/>
  <c r="AP335" i="8"/>
  <c r="AO335" i="8"/>
  <c r="AN335" i="8"/>
  <c r="AM335" i="8"/>
  <c r="AL335" i="8"/>
  <c r="AJ335" i="8"/>
  <c r="AK335" i="8" s="1"/>
  <c r="AX334" i="8"/>
  <c r="AW334" i="8"/>
  <c r="AV334" i="8"/>
  <c r="AU334" i="8"/>
  <c r="AT334" i="8"/>
  <c r="AS334" i="8"/>
  <c r="AR334" i="8"/>
  <c r="AQ334" i="8"/>
  <c r="AO334" i="8"/>
  <c r="AP334" i="8" s="1"/>
  <c r="AN334" i="8"/>
  <c r="AM334" i="8"/>
  <c r="AL334" i="8"/>
  <c r="AJ334" i="8"/>
  <c r="AK334" i="8" s="1"/>
  <c r="AX333" i="8"/>
  <c r="AW333" i="8"/>
  <c r="AV333" i="8"/>
  <c r="AU333" i="8"/>
  <c r="AT333" i="8"/>
  <c r="AS333" i="8"/>
  <c r="AR333" i="8"/>
  <c r="AQ333" i="8"/>
  <c r="AO333" i="8"/>
  <c r="AP333" i="8" s="1"/>
  <c r="AN333" i="8"/>
  <c r="AM333" i="8"/>
  <c r="AL333" i="8"/>
  <c r="AJ333" i="8"/>
  <c r="AK333" i="8" s="1"/>
  <c r="AX332" i="8"/>
  <c r="AW332" i="8"/>
  <c r="AV332" i="8"/>
  <c r="AU332" i="8"/>
  <c r="AT332" i="8"/>
  <c r="AS332" i="8"/>
  <c r="AR332" i="8"/>
  <c r="AQ332" i="8"/>
  <c r="AP332" i="8"/>
  <c r="AO332" i="8"/>
  <c r="AN332" i="8"/>
  <c r="AM332" i="8"/>
  <c r="AL332" i="8"/>
  <c r="AK332" i="8"/>
  <c r="AJ332" i="8"/>
  <c r="AX331" i="8"/>
  <c r="AW331" i="8"/>
  <c r="AV331" i="8"/>
  <c r="AU331" i="8"/>
  <c r="AT331" i="8"/>
  <c r="AS331" i="8"/>
  <c r="AR331" i="8"/>
  <c r="AQ331" i="8"/>
  <c r="AO331" i="8"/>
  <c r="AP331" i="8" s="1"/>
  <c r="AN331" i="8"/>
  <c r="AM331" i="8"/>
  <c r="AL331" i="8"/>
  <c r="AJ331" i="8"/>
  <c r="AK331" i="8" s="1"/>
  <c r="AX330" i="8"/>
  <c r="AW330" i="8"/>
  <c r="AV330" i="8"/>
  <c r="AU330" i="8"/>
  <c r="AT330" i="8"/>
  <c r="AS330" i="8"/>
  <c r="AR330" i="8"/>
  <c r="AQ330" i="8"/>
  <c r="AP330" i="8"/>
  <c r="AO330" i="8"/>
  <c r="AN330" i="8"/>
  <c r="AM330" i="8"/>
  <c r="AL330" i="8"/>
  <c r="AJ330" i="8"/>
  <c r="AK330" i="8" s="1"/>
  <c r="AX329" i="8"/>
  <c r="AW329" i="8"/>
  <c r="AV329" i="8"/>
  <c r="AU329" i="8"/>
  <c r="AT329" i="8"/>
  <c r="AS329" i="8"/>
  <c r="AR329" i="8"/>
  <c r="AQ329" i="8"/>
  <c r="AO329" i="8"/>
  <c r="AP329" i="8" s="1"/>
  <c r="AN329" i="8"/>
  <c r="AM329" i="8"/>
  <c r="AL329" i="8"/>
  <c r="AJ329" i="8"/>
  <c r="AK329" i="8" s="1"/>
  <c r="AX328" i="8"/>
  <c r="AW328" i="8"/>
  <c r="AV328" i="8"/>
  <c r="AU328" i="8"/>
  <c r="AT328" i="8"/>
  <c r="AS328" i="8"/>
  <c r="AR328" i="8"/>
  <c r="AQ328" i="8"/>
  <c r="AO328" i="8"/>
  <c r="AP328" i="8" s="1"/>
  <c r="AN328" i="8"/>
  <c r="AM328" i="8"/>
  <c r="AL328" i="8"/>
  <c r="AJ328" i="8"/>
  <c r="AK328" i="8" s="1"/>
  <c r="AX327" i="8"/>
  <c r="AW327" i="8"/>
  <c r="AV327" i="8"/>
  <c r="AU327" i="8"/>
  <c r="AT327" i="8"/>
  <c r="AS327" i="8"/>
  <c r="AR327" i="8"/>
  <c r="AQ327" i="8"/>
  <c r="AP327" i="8"/>
  <c r="AO327" i="8"/>
  <c r="AN327" i="8"/>
  <c r="AM327" i="8"/>
  <c r="AL327" i="8"/>
  <c r="AJ327" i="8"/>
  <c r="AK327" i="8" s="1"/>
  <c r="AX326" i="8"/>
  <c r="AW326" i="8"/>
  <c r="AV326" i="8"/>
  <c r="AU326" i="8"/>
  <c r="AT326" i="8"/>
  <c r="AS326" i="8"/>
  <c r="AR326" i="8"/>
  <c r="AQ326" i="8"/>
  <c r="AO326" i="8"/>
  <c r="AP326" i="8" s="1"/>
  <c r="AN326" i="8"/>
  <c r="AM326" i="8"/>
  <c r="AL326" i="8"/>
  <c r="AJ326" i="8"/>
  <c r="AK326" i="8" s="1"/>
  <c r="AX325" i="8"/>
  <c r="AW325" i="8"/>
  <c r="AV325" i="8"/>
  <c r="AU325" i="8"/>
  <c r="AT325" i="8"/>
  <c r="AS325" i="8"/>
  <c r="AR325" i="8"/>
  <c r="AQ325" i="8"/>
  <c r="AO325" i="8"/>
  <c r="AP325" i="8" s="1"/>
  <c r="AN325" i="8"/>
  <c r="AM325" i="8"/>
  <c r="AL325" i="8"/>
  <c r="AJ325" i="8"/>
  <c r="AK325" i="8" s="1"/>
  <c r="AX324" i="8"/>
  <c r="AW324" i="8"/>
  <c r="AV324" i="8"/>
  <c r="AU324" i="8"/>
  <c r="AT324" i="8"/>
  <c r="AS324" i="8"/>
  <c r="AR324" i="8"/>
  <c r="AQ324" i="8"/>
  <c r="AP324" i="8"/>
  <c r="AO324" i="8"/>
  <c r="AN324" i="8"/>
  <c r="AM324" i="8"/>
  <c r="AL324" i="8"/>
  <c r="AJ324" i="8"/>
  <c r="AK324" i="8" s="1"/>
  <c r="AX323" i="8"/>
  <c r="AW323" i="8"/>
  <c r="AV323" i="8"/>
  <c r="AU323" i="8"/>
  <c r="AT323" i="8"/>
  <c r="AS323" i="8"/>
  <c r="AR323" i="8"/>
  <c r="AQ323" i="8"/>
  <c r="AO323" i="8"/>
  <c r="AP323" i="8" s="1"/>
  <c r="AN323" i="8"/>
  <c r="AM323" i="8"/>
  <c r="AL323" i="8"/>
  <c r="AJ323" i="8"/>
  <c r="AK323" i="8" s="1"/>
  <c r="AX322" i="8"/>
  <c r="AW322" i="8"/>
  <c r="AV322" i="8"/>
  <c r="AU322" i="8"/>
  <c r="AT322" i="8"/>
  <c r="AS322" i="8"/>
  <c r="AR322" i="8"/>
  <c r="AQ322" i="8"/>
  <c r="AP322" i="8"/>
  <c r="AO322" i="8"/>
  <c r="AN322" i="8"/>
  <c r="AM322" i="8"/>
  <c r="AL322" i="8"/>
  <c r="AK322" i="8"/>
  <c r="AJ322" i="8"/>
  <c r="AX321" i="8"/>
  <c r="AW321" i="8"/>
  <c r="AV321" i="8"/>
  <c r="AU321" i="8"/>
  <c r="AT321" i="8"/>
  <c r="AS321" i="8"/>
  <c r="AR321" i="8"/>
  <c r="AQ321" i="8"/>
  <c r="AO321" i="8"/>
  <c r="AP321" i="8" s="1"/>
  <c r="AN321" i="8"/>
  <c r="AM321" i="8"/>
  <c r="AL321" i="8"/>
  <c r="AJ321" i="8"/>
  <c r="AK321" i="8" s="1"/>
  <c r="AX320" i="8"/>
  <c r="AW320" i="8"/>
  <c r="AV320" i="8"/>
  <c r="AU320" i="8"/>
  <c r="AT320" i="8"/>
  <c r="AS320" i="8"/>
  <c r="AR320" i="8"/>
  <c r="AQ320" i="8"/>
  <c r="AO320" i="8"/>
  <c r="AP320" i="8" s="1"/>
  <c r="AN320" i="8"/>
  <c r="AM320" i="8"/>
  <c r="AL320" i="8"/>
  <c r="AJ320" i="8"/>
  <c r="AK320" i="8" s="1"/>
  <c r="AX319" i="8"/>
  <c r="AW319" i="8"/>
  <c r="AV319" i="8"/>
  <c r="AU319" i="8"/>
  <c r="AT319" i="8"/>
  <c r="AS319" i="8"/>
  <c r="AR319" i="8"/>
  <c r="AQ319" i="8"/>
  <c r="AP319" i="8"/>
  <c r="AO319" i="8"/>
  <c r="AN319" i="8"/>
  <c r="AM319" i="8"/>
  <c r="AL319" i="8"/>
  <c r="AJ319" i="8"/>
  <c r="AK319" i="8" s="1"/>
  <c r="AX318" i="8"/>
  <c r="AW318" i="8"/>
  <c r="AV318" i="8"/>
  <c r="AU318" i="8"/>
  <c r="AT318" i="8"/>
  <c r="AS318" i="8"/>
  <c r="AR318" i="8"/>
  <c r="AQ318" i="8"/>
  <c r="AO318" i="8"/>
  <c r="AP318" i="8" s="1"/>
  <c r="AN318" i="8"/>
  <c r="AM318" i="8"/>
  <c r="AL318" i="8"/>
  <c r="AJ318" i="8"/>
  <c r="AK318" i="8" s="1"/>
  <c r="AX317" i="8"/>
  <c r="AW317" i="8"/>
  <c r="AV317" i="8"/>
  <c r="AU317" i="8"/>
  <c r="AT317" i="8"/>
  <c r="AS317" i="8"/>
  <c r="AR317" i="8"/>
  <c r="AQ317" i="8"/>
  <c r="AO317" i="8"/>
  <c r="AP317" i="8" s="1"/>
  <c r="AN317" i="8"/>
  <c r="AM317" i="8"/>
  <c r="AL317" i="8"/>
  <c r="AJ317" i="8"/>
  <c r="AK317" i="8" s="1"/>
  <c r="AX316" i="8"/>
  <c r="AW316" i="8"/>
  <c r="AV316" i="8"/>
  <c r="AU316" i="8"/>
  <c r="AT316" i="8"/>
  <c r="AS316" i="8"/>
  <c r="AR316" i="8"/>
  <c r="AQ316" i="8"/>
  <c r="AP316" i="8"/>
  <c r="AO316" i="8"/>
  <c r="AN316" i="8"/>
  <c r="AM316" i="8"/>
  <c r="AL316" i="8"/>
  <c r="AJ316" i="8"/>
  <c r="AK316" i="8" s="1"/>
  <c r="AX315" i="8"/>
  <c r="AW315" i="8"/>
  <c r="AV315" i="8"/>
  <c r="AU315" i="8"/>
  <c r="AT315" i="8"/>
  <c r="AS315" i="8"/>
  <c r="AR315" i="8"/>
  <c r="AQ315" i="8"/>
  <c r="AO315" i="8"/>
  <c r="AP315" i="8" s="1"/>
  <c r="AN315" i="8"/>
  <c r="AM315" i="8"/>
  <c r="AL315" i="8"/>
  <c r="AJ315" i="8"/>
  <c r="AK315" i="8" s="1"/>
  <c r="AX314" i="8"/>
  <c r="AW314" i="8"/>
  <c r="AV314" i="8"/>
  <c r="AU314" i="8"/>
  <c r="AT314" i="8"/>
  <c r="AS314" i="8"/>
  <c r="AR314" i="8"/>
  <c r="AQ314" i="8"/>
  <c r="AP314" i="8"/>
  <c r="AO314" i="8"/>
  <c r="AN314" i="8"/>
  <c r="AM314" i="8"/>
  <c r="AL314" i="8"/>
  <c r="AK314" i="8"/>
  <c r="AJ314" i="8"/>
  <c r="AX313" i="8"/>
  <c r="AW313" i="8"/>
  <c r="AV313" i="8"/>
  <c r="AU313" i="8"/>
  <c r="AT313" i="8"/>
  <c r="AS313" i="8"/>
  <c r="AR313" i="8"/>
  <c r="AQ313" i="8"/>
  <c r="AO313" i="8"/>
  <c r="AP313" i="8" s="1"/>
  <c r="AN313" i="8"/>
  <c r="AM313" i="8"/>
  <c r="AL313" i="8"/>
  <c r="AJ313" i="8"/>
  <c r="AK313" i="8" s="1"/>
  <c r="AX312" i="8"/>
  <c r="AW312" i="8"/>
  <c r="AV312" i="8"/>
  <c r="AU312" i="8"/>
  <c r="AT312" i="8"/>
  <c r="AS312" i="8"/>
  <c r="AR312" i="8"/>
  <c r="AQ312" i="8"/>
  <c r="AO312" i="8"/>
  <c r="AP312" i="8" s="1"/>
  <c r="AN312" i="8"/>
  <c r="AM312" i="8"/>
  <c r="AL312" i="8"/>
  <c r="AJ312" i="8"/>
  <c r="AK312" i="8" s="1"/>
  <c r="AX311" i="8"/>
  <c r="AW311" i="8"/>
  <c r="AV311" i="8"/>
  <c r="AU311" i="8"/>
  <c r="AT311" i="8"/>
  <c r="AS311" i="8"/>
  <c r="AR311" i="8"/>
  <c r="AQ311" i="8"/>
  <c r="AP311" i="8"/>
  <c r="AO311" i="8"/>
  <c r="AN311" i="8"/>
  <c r="AM311" i="8"/>
  <c r="AL311" i="8"/>
  <c r="AJ311" i="8"/>
  <c r="AK311" i="8" s="1"/>
  <c r="AX310" i="8"/>
  <c r="AW310" i="8"/>
  <c r="AV310" i="8"/>
  <c r="AU310" i="8"/>
  <c r="AT310" i="8"/>
  <c r="AS310" i="8"/>
  <c r="AR310" i="8"/>
  <c r="AQ310" i="8"/>
  <c r="AO310" i="8"/>
  <c r="AP310" i="8" s="1"/>
  <c r="AN310" i="8"/>
  <c r="AM310" i="8"/>
  <c r="AL310" i="8"/>
  <c r="AJ310" i="8"/>
  <c r="AK310" i="8" s="1"/>
  <c r="AX309" i="8"/>
  <c r="AW309" i="8"/>
  <c r="AV309" i="8"/>
  <c r="AU309" i="8"/>
  <c r="AT309" i="8"/>
  <c r="AS309" i="8"/>
  <c r="AR309" i="8"/>
  <c r="AQ309" i="8"/>
  <c r="AO309" i="8"/>
  <c r="AP309" i="8" s="1"/>
  <c r="AN309" i="8"/>
  <c r="AM309" i="8"/>
  <c r="AL309" i="8"/>
  <c r="AJ309" i="8"/>
  <c r="AK309" i="8" s="1"/>
  <c r="AX308" i="8"/>
  <c r="AW308" i="8"/>
  <c r="AV308" i="8"/>
  <c r="AU308" i="8"/>
  <c r="AT308" i="8"/>
  <c r="AS308" i="8"/>
  <c r="AR308" i="8"/>
  <c r="AQ308" i="8"/>
  <c r="AP308" i="8"/>
  <c r="AO308" i="8"/>
  <c r="AN308" i="8"/>
  <c r="AM308" i="8"/>
  <c r="AL308" i="8"/>
  <c r="AJ308" i="8"/>
  <c r="AK308" i="8" s="1"/>
  <c r="AX307" i="8"/>
  <c r="AW307" i="8"/>
  <c r="AV307" i="8"/>
  <c r="AU307" i="8"/>
  <c r="AT307" i="8"/>
  <c r="AS307" i="8"/>
  <c r="AR307" i="8"/>
  <c r="AQ307" i="8"/>
  <c r="AO307" i="8"/>
  <c r="AP307" i="8" s="1"/>
  <c r="AN307" i="8"/>
  <c r="AM307" i="8"/>
  <c r="AL307" i="8"/>
  <c r="AJ307" i="8"/>
  <c r="AK307" i="8" s="1"/>
  <c r="AX306" i="8"/>
  <c r="AW306" i="8"/>
  <c r="AV306" i="8"/>
  <c r="AU306" i="8"/>
  <c r="AT306" i="8"/>
  <c r="AS306" i="8"/>
  <c r="AR306" i="8"/>
  <c r="AQ306" i="8"/>
  <c r="AP306" i="8"/>
  <c r="AO306" i="8"/>
  <c r="AN306" i="8"/>
  <c r="AM306" i="8"/>
  <c r="AL306" i="8"/>
  <c r="AK306" i="8"/>
  <c r="AJ306" i="8"/>
  <c r="AX305" i="8"/>
  <c r="AW305" i="8"/>
  <c r="AV305" i="8"/>
  <c r="AU305" i="8"/>
  <c r="AT305" i="8"/>
  <c r="AS305" i="8"/>
  <c r="AR305" i="8"/>
  <c r="AQ305" i="8"/>
  <c r="AO305" i="8"/>
  <c r="AP305" i="8" s="1"/>
  <c r="AN305" i="8"/>
  <c r="AM305" i="8"/>
  <c r="AL305" i="8"/>
  <c r="AJ305" i="8"/>
  <c r="AK305" i="8" s="1"/>
  <c r="AX304" i="8"/>
  <c r="AW304" i="8"/>
  <c r="AV304" i="8"/>
  <c r="AU304" i="8"/>
  <c r="AT304" i="8"/>
  <c r="AS304" i="8"/>
  <c r="AR304" i="8"/>
  <c r="AQ304" i="8"/>
  <c r="AO304" i="8"/>
  <c r="AP304" i="8" s="1"/>
  <c r="AN304" i="8"/>
  <c r="AM304" i="8"/>
  <c r="AL304" i="8"/>
  <c r="AJ304" i="8"/>
  <c r="AK304" i="8" s="1"/>
  <c r="AX303" i="8"/>
  <c r="AW303" i="8"/>
  <c r="AV303" i="8"/>
  <c r="AU303" i="8"/>
  <c r="AT303" i="8"/>
  <c r="AS303" i="8"/>
  <c r="AR303" i="8"/>
  <c r="AQ303" i="8"/>
  <c r="AP303" i="8"/>
  <c r="AO303" i="8"/>
  <c r="AN303" i="8"/>
  <c r="AM303" i="8"/>
  <c r="AL303" i="8"/>
  <c r="AJ303" i="8"/>
  <c r="AK303" i="8" s="1"/>
  <c r="AX302" i="8"/>
  <c r="AW302" i="8"/>
  <c r="AV302" i="8"/>
  <c r="AU302" i="8"/>
  <c r="AT302" i="8"/>
  <c r="AS302" i="8"/>
  <c r="AR302" i="8"/>
  <c r="AQ302" i="8"/>
  <c r="AO302" i="8"/>
  <c r="AP302" i="8" s="1"/>
  <c r="AN302" i="8"/>
  <c r="AM302" i="8"/>
  <c r="AL302" i="8"/>
  <c r="AJ302" i="8"/>
  <c r="AK302" i="8" s="1"/>
  <c r="AX301" i="8"/>
  <c r="AW301" i="8"/>
  <c r="AV301" i="8"/>
  <c r="AU301" i="8"/>
  <c r="AT301" i="8"/>
  <c r="AS301" i="8"/>
  <c r="AR301" i="8"/>
  <c r="AQ301" i="8"/>
  <c r="AO301" i="8"/>
  <c r="AP301" i="8" s="1"/>
  <c r="AN301" i="8"/>
  <c r="AM301" i="8"/>
  <c r="AL301" i="8"/>
  <c r="AJ301" i="8"/>
  <c r="AK301" i="8" s="1"/>
  <c r="AX300" i="8"/>
  <c r="AW300" i="8"/>
  <c r="AV300" i="8"/>
  <c r="AU300" i="8"/>
  <c r="AT300" i="8"/>
  <c r="AS300" i="8"/>
  <c r="AR300" i="8"/>
  <c r="AQ300" i="8"/>
  <c r="AP300" i="8"/>
  <c r="AO300" i="8"/>
  <c r="AN300" i="8"/>
  <c r="AM300" i="8"/>
  <c r="AL300" i="8"/>
  <c r="AJ300" i="8"/>
  <c r="AK300" i="8" s="1"/>
  <c r="AX299" i="8"/>
  <c r="AW299" i="8"/>
  <c r="AV299" i="8"/>
  <c r="AU299" i="8"/>
  <c r="AT299" i="8"/>
  <c r="AS299" i="8"/>
  <c r="AR299" i="8"/>
  <c r="AQ299" i="8"/>
  <c r="AO299" i="8"/>
  <c r="AP299" i="8" s="1"/>
  <c r="AN299" i="8"/>
  <c r="AM299" i="8"/>
  <c r="AL299" i="8"/>
  <c r="AJ299" i="8"/>
  <c r="AK299" i="8" s="1"/>
  <c r="AX298" i="8"/>
  <c r="AW298" i="8"/>
  <c r="AV298" i="8"/>
  <c r="AU298" i="8"/>
  <c r="AT298" i="8"/>
  <c r="AS298" i="8"/>
  <c r="AR298" i="8"/>
  <c r="AQ298" i="8"/>
  <c r="AP298" i="8"/>
  <c r="AO298" i="8"/>
  <c r="AN298" i="8"/>
  <c r="AM298" i="8"/>
  <c r="AL298" i="8"/>
  <c r="AK298" i="8"/>
  <c r="AJ298" i="8"/>
  <c r="AX297" i="8"/>
  <c r="AW297" i="8"/>
  <c r="AV297" i="8"/>
  <c r="AU297" i="8"/>
  <c r="AT297" i="8"/>
  <c r="AS297" i="8"/>
  <c r="AR297" i="8"/>
  <c r="AQ297" i="8"/>
  <c r="AO297" i="8"/>
  <c r="AP297" i="8" s="1"/>
  <c r="AN297" i="8"/>
  <c r="AM297" i="8"/>
  <c r="AL297" i="8"/>
  <c r="AJ297" i="8"/>
  <c r="AK297" i="8" s="1"/>
  <c r="AX296" i="8"/>
  <c r="AW296" i="8"/>
  <c r="AV296" i="8"/>
  <c r="AU296" i="8"/>
  <c r="AT296" i="8"/>
  <c r="AS296" i="8"/>
  <c r="AR296" i="8"/>
  <c r="AQ296" i="8"/>
  <c r="AO296" i="8"/>
  <c r="AP296" i="8" s="1"/>
  <c r="AN296" i="8"/>
  <c r="AM296" i="8"/>
  <c r="AL296" i="8"/>
  <c r="AJ296" i="8"/>
  <c r="AK296" i="8" s="1"/>
  <c r="AX295" i="8"/>
  <c r="AW295" i="8"/>
  <c r="AV295" i="8"/>
  <c r="AU295" i="8"/>
  <c r="AT295" i="8"/>
  <c r="AS295" i="8"/>
  <c r="AR295" i="8"/>
  <c r="AQ295" i="8"/>
  <c r="AP295" i="8"/>
  <c r="AO295" i="8"/>
  <c r="AN295" i="8"/>
  <c r="AM295" i="8"/>
  <c r="AL295" i="8"/>
  <c r="AJ295" i="8"/>
  <c r="AK295" i="8" s="1"/>
  <c r="AX294" i="8"/>
  <c r="AW294" i="8"/>
  <c r="AV294" i="8"/>
  <c r="AU294" i="8"/>
  <c r="AT294" i="8"/>
  <c r="AS294" i="8"/>
  <c r="AR294" i="8"/>
  <c r="AQ294" i="8"/>
  <c r="AO294" i="8"/>
  <c r="AP294" i="8" s="1"/>
  <c r="AN294" i="8"/>
  <c r="AM294" i="8"/>
  <c r="AL294" i="8"/>
  <c r="AJ294" i="8"/>
  <c r="AK294" i="8" s="1"/>
  <c r="AX293" i="8"/>
  <c r="AW293" i="8"/>
  <c r="AV293" i="8"/>
  <c r="AU293" i="8"/>
  <c r="AT293" i="8"/>
  <c r="AS293" i="8"/>
  <c r="AR293" i="8"/>
  <c r="AQ293" i="8"/>
  <c r="AO293" i="8"/>
  <c r="AP293" i="8" s="1"/>
  <c r="AN293" i="8"/>
  <c r="AM293" i="8"/>
  <c r="AL293" i="8"/>
  <c r="AJ293" i="8"/>
  <c r="AK293" i="8" s="1"/>
  <c r="AX292" i="8"/>
  <c r="AW292" i="8"/>
  <c r="AV292" i="8"/>
  <c r="AU292" i="8"/>
  <c r="AT292" i="8"/>
  <c r="AS292" i="8"/>
  <c r="AR292" i="8"/>
  <c r="AQ292" i="8"/>
  <c r="AP292" i="8"/>
  <c r="AO292" i="8"/>
  <c r="AN292" i="8"/>
  <c r="AM292" i="8"/>
  <c r="AL292" i="8"/>
  <c r="AJ292" i="8"/>
  <c r="AK292" i="8" s="1"/>
  <c r="AX291" i="8"/>
  <c r="AW291" i="8"/>
  <c r="AV291" i="8"/>
  <c r="AU291" i="8"/>
  <c r="AT291" i="8"/>
  <c r="AS291" i="8"/>
  <c r="AR291" i="8"/>
  <c r="AQ291" i="8"/>
  <c r="AO291" i="8"/>
  <c r="AP291" i="8" s="1"/>
  <c r="AN291" i="8"/>
  <c r="AM291" i="8"/>
  <c r="AL291" i="8"/>
  <c r="AJ291" i="8"/>
  <c r="AK291" i="8" s="1"/>
  <c r="AX290" i="8"/>
  <c r="AW290" i="8"/>
  <c r="AV290" i="8"/>
  <c r="AU290" i="8"/>
  <c r="AT290" i="8"/>
  <c r="AS290" i="8"/>
  <c r="AR290" i="8"/>
  <c r="AQ290" i="8"/>
  <c r="AP290" i="8"/>
  <c r="AO290" i="8"/>
  <c r="AN290" i="8"/>
  <c r="AM290" i="8"/>
  <c r="AL290" i="8"/>
  <c r="AJ290" i="8"/>
  <c r="AK290" i="8" s="1"/>
  <c r="AX289" i="8"/>
  <c r="AW289" i="8"/>
  <c r="AV289" i="8"/>
  <c r="AU289" i="8"/>
  <c r="AT289" i="8"/>
  <c r="AS289" i="8"/>
  <c r="AR289" i="8"/>
  <c r="AQ289" i="8"/>
  <c r="AO289" i="8"/>
  <c r="AP289" i="8" s="1"/>
  <c r="AN289" i="8"/>
  <c r="AM289" i="8"/>
  <c r="AL289" i="8"/>
  <c r="AJ289" i="8"/>
  <c r="AK289" i="8" s="1"/>
  <c r="AX288" i="8"/>
  <c r="AW288" i="8"/>
  <c r="AV288" i="8"/>
  <c r="AU288" i="8"/>
  <c r="AT288" i="8"/>
  <c r="AS288" i="8"/>
  <c r="AR288" i="8"/>
  <c r="AQ288" i="8"/>
  <c r="AO288" i="8"/>
  <c r="AP288" i="8" s="1"/>
  <c r="AN288" i="8"/>
  <c r="AM288" i="8"/>
  <c r="AL288" i="8"/>
  <c r="AJ288" i="8"/>
  <c r="AK288" i="8" s="1"/>
  <c r="AX287" i="8"/>
  <c r="AW287" i="8"/>
  <c r="AV287" i="8"/>
  <c r="AU287" i="8"/>
  <c r="AT287" i="8"/>
  <c r="AS287" i="8"/>
  <c r="AR287" i="8"/>
  <c r="AQ287" i="8"/>
  <c r="AP287" i="8"/>
  <c r="AO287" i="8"/>
  <c r="AN287" i="8"/>
  <c r="AM287" i="8"/>
  <c r="AL287" i="8"/>
  <c r="AJ287" i="8"/>
  <c r="AK287" i="8" s="1"/>
  <c r="AX286" i="8"/>
  <c r="AW286" i="8"/>
  <c r="AV286" i="8"/>
  <c r="AU286" i="8"/>
  <c r="AT286" i="8"/>
  <c r="AS286" i="8"/>
  <c r="AR286" i="8"/>
  <c r="AQ286" i="8"/>
  <c r="AO286" i="8"/>
  <c r="AP286" i="8" s="1"/>
  <c r="AN286" i="8"/>
  <c r="AM286" i="8"/>
  <c r="AL286" i="8"/>
  <c r="AJ286" i="8"/>
  <c r="AK286" i="8" s="1"/>
  <c r="AX285" i="8"/>
  <c r="AW285" i="8"/>
  <c r="AV285" i="8"/>
  <c r="AU285" i="8"/>
  <c r="AT285" i="8"/>
  <c r="AS285" i="8"/>
  <c r="AR285" i="8"/>
  <c r="AQ285" i="8"/>
  <c r="AO285" i="8"/>
  <c r="AP285" i="8" s="1"/>
  <c r="AN285" i="8"/>
  <c r="AM285" i="8"/>
  <c r="AL285" i="8"/>
  <c r="AJ285" i="8"/>
  <c r="AK285" i="8" s="1"/>
  <c r="AX284" i="8"/>
  <c r="AW284" i="8"/>
  <c r="AV284" i="8"/>
  <c r="AU284" i="8"/>
  <c r="AT284" i="8"/>
  <c r="AS284" i="8"/>
  <c r="AR284" i="8"/>
  <c r="AQ284" i="8"/>
  <c r="AP284" i="8"/>
  <c r="AO284" i="8"/>
  <c r="AN284" i="8"/>
  <c r="AM284" i="8"/>
  <c r="AL284" i="8"/>
  <c r="AJ284" i="8"/>
  <c r="AK284" i="8" s="1"/>
  <c r="AX283" i="8"/>
  <c r="AW283" i="8"/>
  <c r="AV283" i="8"/>
  <c r="AU283" i="8"/>
  <c r="AT283" i="8"/>
  <c r="AS283" i="8"/>
  <c r="AR283" i="8"/>
  <c r="AQ283" i="8"/>
  <c r="AO283" i="8"/>
  <c r="AP283" i="8" s="1"/>
  <c r="AN283" i="8"/>
  <c r="AM283" i="8"/>
  <c r="AL283" i="8"/>
  <c r="AJ283" i="8"/>
  <c r="AK283" i="8" s="1"/>
  <c r="AX282" i="8"/>
  <c r="AW282" i="8"/>
  <c r="AV282" i="8"/>
  <c r="AU282" i="8"/>
  <c r="AT282" i="8"/>
  <c r="AS282" i="8"/>
  <c r="AR282" i="8"/>
  <c r="AQ282" i="8"/>
  <c r="AP282" i="8"/>
  <c r="AO282" i="8"/>
  <c r="AN282" i="8"/>
  <c r="AM282" i="8"/>
  <c r="AL282" i="8"/>
  <c r="AK282" i="8"/>
  <c r="AJ282" i="8"/>
  <c r="AX281" i="8"/>
  <c r="AW281" i="8"/>
  <c r="AV281" i="8"/>
  <c r="AU281" i="8"/>
  <c r="AT281" i="8"/>
  <c r="AS281" i="8"/>
  <c r="AR281" i="8"/>
  <c r="AQ281" i="8"/>
  <c r="AO281" i="8"/>
  <c r="AP281" i="8" s="1"/>
  <c r="AN281" i="8"/>
  <c r="AM281" i="8"/>
  <c r="AL281" i="8"/>
  <c r="AJ281" i="8"/>
  <c r="AK281" i="8" s="1"/>
  <c r="AX280" i="8"/>
  <c r="AW280" i="8"/>
  <c r="AV280" i="8"/>
  <c r="AU280" i="8"/>
  <c r="AT280" i="8"/>
  <c r="AS280" i="8"/>
  <c r="AR280" i="8"/>
  <c r="AQ280" i="8"/>
  <c r="AO280" i="8"/>
  <c r="AP280" i="8" s="1"/>
  <c r="AN280" i="8"/>
  <c r="AM280" i="8"/>
  <c r="AL280" i="8"/>
  <c r="AJ280" i="8"/>
  <c r="AK280" i="8" s="1"/>
  <c r="AX279" i="8"/>
  <c r="AW279" i="8"/>
  <c r="AV279" i="8"/>
  <c r="AU279" i="8"/>
  <c r="AT279" i="8"/>
  <c r="AS279" i="8"/>
  <c r="AR279" i="8"/>
  <c r="AQ279" i="8"/>
  <c r="AP279" i="8"/>
  <c r="AO279" i="8"/>
  <c r="AN279" i="8"/>
  <c r="AM279" i="8"/>
  <c r="AL279" i="8"/>
  <c r="AJ279" i="8"/>
  <c r="AK279" i="8" s="1"/>
  <c r="AX278" i="8"/>
  <c r="AW278" i="8"/>
  <c r="AV278" i="8"/>
  <c r="AU278" i="8"/>
  <c r="AT278" i="8"/>
  <c r="AS278" i="8"/>
  <c r="AR278" i="8"/>
  <c r="AQ278" i="8"/>
  <c r="AO278" i="8"/>
  <c r="AP278" i="8" s="1"/>
  <c r="AN278" i="8"/>
  <c r="AM278" i="8"/>
  <c r="AL278" i="8"/>
  <c r="AJ278" i="8"/>
  <c r="AK278" i="8" s="1"/>
  <c r="AX277" i="8"/>
  <c r="AW277" i="8"/>
  <c r="AV277" i="8"/>
  <c r="AU277" i="8"/>
  <c r="AT277" i="8"/>
  <c r="AS277" i="8"/>
  <c r="AR277" i="8"/>
  <c r="AQ277" i="8"/>
  <c r="AO277" i="8"/>
  <c r="AP277" i="8" s="1"/>
  <c r="AN277" i="8"/>
  <c r="AM277" i="8"/>
  <c r="AL277" i="8"/>
  <c r="AK277" i="8"/>
  <c r="AJ277" i="8"/>
  <c r="AX276" i="8"/>
  <c r="AW276" i="8"/>
  <c r="AV276" i="8"/>
  <c r="AU276" i="8"/>
  <c r="AT276" i="8"/>
  <c r="AS276" i="8"/>
  <c r="AR276" i="8"/>
  <c r="AQ276" i="8"/>
  <c r="AP276" i="8"/>
  <c r="AO276" i="8"/>
  <c r="AN276" i="8"/>
  <c r="AM276" i="8"/>
  <c r="AL276" i="8"/>
  <c r="AJ276" i="8"/>
  <c r="AK276" i="8" s="1"/>
  <c r="AX275" i="8"/>
  <c r="AW275" i="8"/>
  <c r="AV275" i="8"/>
  <c r="AU275" i="8"/>
  <c r="AT275" i="8"/>
  <c r="AS275" i="8"/>
  <c r="AR275" i="8"/>
  <c r="AQ275" i="8"/>
  <c r="AO275" i="8"/>
  <c r="AP275" i="8" s="1"/>
  <c r="AN275" i="8"/>
  <c r="AM275" i="8"/>
  <c r="AL275" i="8"/>
  <c r="AJ275" i="8"/>
  <c r="AK275" i="8" s="1"/>
  <c r="AX274" i="8"/>
  <c r="AW274" i="8"/>
  <c r="AV274" i="8"/>
  <c r="AU274" i="8"/>
  <c r="AT274" i="8"/>
  <c r="AS274" i="8"/>
  <c r="AR274" i="8"/>
  <c r="AQ274" i="8"/>
  <c r="AP274" i="8"/>
  <c r="AO274" i="8"/>
  <c r="AN274" i="8"/>
  <c r="AM274" i="8"/>
  <c r="AL274" i="8"/>
  <c r="AK274" i="8"/>
  <c r="AJ274" i="8"/>
  <c r="AX273" i="8"/>
  <c r="AW273" i="8"/>
  <c r="AV273" i="8"/>
  <c r="AU273" i="8"/>
  <c r="AT273" i="8"/>
  <c r="AS273" i="8"/>
  <c r="AR273" i="8"/>
  <c r="AQ273" i="8"/>
  <c r="AO273" i="8"/>
  <c r="AP273" i="8" s="1"/>
  <c r="AN273" i="8"/>
  <c r="AM273" i="8"/>
  <c r="AL273" i="8"/>
  <c r="AJ273" i="8"/>
  <c r="AK273" i="8" s="1"/>
  <c r="AX272" i="8"/>
  <c r="AW272" i="8"/>
  <c r="AV272" i="8"/>
  <c r="AU272" i="8"/>
  <c r="AT272" i="8"/>
  <c r="AS272" i="8"/>
  <c r="AR272" i="8"/>
  <c r="AQ272" i="8"/>
  <c r="AO272" i="8"/>
  <c r="AP272" i="8" s="1"/>
  <c r="AN272" i="8"/>
  <c r="AM272" i="8"/>
  <c r="AL272" i="8"/>
  <c r="AJ272" i="8"/>
  <c r="AK272" i="8" s="1"/>
  <c r="AX271" i="8"/>
  <c r="AW271" i="8"/>
  <c r="AV271" i="8"/>
  <c r="AU271" i="8"/>
  <c r="AT271" i="8"/>
  <c r="AS271" i="8"/>
  <c r="AR271" i="8"/>
  <c r="AQ271" i="8"/>
  <c r="AP271" i="8"/>
  <c r="AO271" i="8"/>
  <c r="AN271" i="8"/>
  <c r="AM271" i="8"/>
  <c r="AL271" i="8"/>
  <c r="AJ271" i="8"/>
  <c r="AK271" i="8" s="1"/>
  <c r="AX270" i="8"/>
  <c r="AW270" i="8"/>
  <c r="AV270" i="8"/>
  <c r="AU270" i="8"/>
  <c r="AT270" i="8"/>
  <c r="AS270" i="8"/>
  <c r="AR270" i="8"/>
  <c r="AQ270" i="8"/>
  <c r="AO270" i="8"/>
  <c r="AP270" i="8" s="1"/>
  <c r="AN270" i="8"/>
  <c r="AM270" i="8"/>
  <c r="AL270" i="8"/>
  <c r="AJ270" i="8"/>
  <c r="AK270" i="8" s="1"/>
  <c r="AX269" i="8"/>
  <c r="AW269" i="8"/>
  <c r="AV269" i="8"/>
  <c r="AU269" i="8"/>
  <c r="AT269" i="8"/>
  <c r="AS269" i="8"/>
  <c r="AR269" i="8"/>
  <c r="AQ269" i="8"/>
  <c r="AO269" i="8"/>
  <c r="AP269" i="8" s="1"/>
  <c r="AN269" i="8"/>
  <c r="AM269" i="8"/>
  <c r="AL269" i="8"/>
  <c r="AJ269" i="8"/>
  <c r="AK269" i="8" s="1"/>
  <c r="AX268" i="8"/>
  <c r="AW268" i="8"/>
  <c r="AV268" i="8"/>
  <c r="AU268" i="8"/>
  <c r="AT268" i="8"/>
  <c r="AS268" i="8"/>
  <c r="AR268" i="8"/>
  <c r="AQ268" i="8"/>
  <c r="AP268" i="8"/>
  <c r="AO268" i="8"/>
  <c r="AN268" i="8"/>
  <c r="AM268" i="8"/>
  <c r="AL268" i="8"/>
  <c r="AJ268" i="8"/>
  <c r="AK268" i="8" s="1"/>
  <c r="AX267" i="8"/>
  <c r="AW267" i="8"/>
  <c r="AV267" i="8"/>
  <c r="AU267" i="8"/>
  <c r="AT267" i="8"/>
  <c r="AS267" i="8"/>
  <c r="AR267" i="8"/>
  <c r="AQ267" i="8"/>
  <c r="AO267" i="8"/>
  <c r="AP267" i="8" s="1"/>
  <c r="AN267" i="8"/>
  <c r="AM267" i="8"/>
  <c r="AL267" i="8"/>
  <c r="AJ267" i="8"/>
  <c r="AK267" i="8" s="1"/>
  <c r="AX266" i="8"/>
  <c r="AW266" i="8"/>
  <c r="AV266" i="8"/>
  <c r="AU266" i="8"/>
  <c r="AT266" i="8"/>
  <c r="AS266" i="8"/>
  <c r="AR266" i="8"/>
  <c r="AQ266" i="8"/>
  <c r="AP266" i="8"/>
  <c r="AO266" i="8"/>
  <c r="AN266" i="8"/>
  <c r="AM266" i="8"/>
  <c r="AL266" i="8"/>
  <c r="AK266" i="8"/>
  <c r="AJ266" i="8"/>
  <c r="AX265" i="8"/>
  <c r="AW265" i="8"/>
  <c r="AV265" i="8"/>
  <c r="AU265" i="8"/>
  <c r="AT265" i="8"/>
  <c r="AS265" i="8"/>
  <c r="AR265" i="8"/>
  <c r="AQ265" i="8"/>
  <c r="AO265" i="8"/>
  <c r="AP265" i="8" s="1"/>
  <c r="AN265" i="8"/>
  <c r="AM265" i="8"/>
  <c r="AL265" i="8"/>
  <c r="AJ265" i="8"/>
  <c r="AK265" i="8" s="1"/>
  <c r="AX264" i="8"/>
  <c r="AW264" i="8"/>
  <c r="AV264" i="8"/>
  <c r="AU264" i="8"/>
  <c r="AT264" i="8"/>
  <c r="AS264" i="8"/>
  <c r="AR264" i="8"/>
  <c r="AQ264" i="8"/>
  <c r="AO264" i="8"/>
  <c r="AP264" i="8" s="1"/>
  <c r="AN264" i="8"/>
  <c r="AM264" i="8"/>
  <c r="AL264" i="8"/>
  <c r="AJ264" i="8"/>
  <c r="AK264" i="8" s="1"/>
  <c r="AX263" i="8"/>
  <c r="AW263" i="8"/>
  <c r="AV263" i="8"/>
  <c r="AU263" i="8"/>
  <c r="AT263" i="8"/>
  <c r="AS263" i="8"/>
  <c r="AR263" i="8"/>
  <c r="AQ263" i="8"/>
  <c r="AP263" i="8"/>
  <c r="AO263" i="8"/>
  <c r="AN263" i="8"/>
  <c r="AM263" i="8"/>
  <c r="AL263" i="8"/>
  <c r="AJ263" i="8"/>
  <c r="AK263" i="8" s="1"/>
  <c r="AX262" i="8"/>
  <c r="AW262" i="8"/>
  <c r="AV262" i="8"/>
  <c r="AU262" i="8"/>
  <c r="AT262" i="8"/>
  <c r="AS262" i="8"/>
  <c r="AR262" i="8"/>
  <c r="AQ262" i="8"/>
  <c r="AO262" i="8"/>
  <c r="AP262" i="8" s="1"/>
  <c r="AN262" i="8"/>
  <c r="AM262" i="8"/>
  <c r="AL262" i="8"/>
  <c r="AJ262" i="8"/>
  <c r="AK262" i="8" s="1"/>
  <c r="AX261" i="8"/>
  <c r="AW261" i="8"/>
  <c r="AV261" i="8"/>
  <c r="AU261" i="8"/>
  <c r="AT261" i="8"/>
  <c r="AS261" i="8"/>
  <c r="AR261" i="8"/>
  <c r="AQ261" i="8"/>
  <c r="AO261" i="8"/>
  <c r="AP261" i="8" s="1"/>
  <c r="AN261" i="8"/>
  <c r="AM261" i="8"/>
  <c r="AL261" i="8"/>
  <c r="AJ261" i="8"/>
  <c r="AK261" i="8" s="1"/>
  <c r="AX260" i="8"/>
  <c r="AW260" i="8"/>
  <c r="AV260" i="8"/>
  <c r="AU260" i="8"/>
  <c r="AT260" i="8"/>
  <c r="AS260" i="8"/>
  <c r="AR260" i="8"/>
  <c r="AQ260" i="8"/>
  <c r="AP260" i="8"/>
  <c r="AO260" i="8"/>
  <c r="AN260" i="8"/>
  <c r="AM260" i="8"/>
  <c r="AL260" i="8"/>
  <c r="AJ260" i="8"/>
  <c r="AK260" i="8" s="1"/>
  <c r="AX259" i="8"/>
  <c r="AW259" i="8"/>
  <c r="AV259" i="8"/>
  <c r="AU259" i="8"/>
  <c r="AT259" i="8"/>
  <c r="AS259" i="8"/>
  <c r="AR259" i="8"/>
  <c r="AQ259" i="8"/>
  <c r="AO259" i="8"/>
  <c r="AP259" i="8" s="1"/>
  <c r="AN259" i="8"/>
  <c r="AM259" i="8"/>
  <c r="AL259" i="8"/>
  <c r="AJ259" i="8"/>
  <c r="AK259" i="8" s="1"/>
  <c r="AX258" i="8"/>
  <c r="AW258" i="8"/>
  <c r="AV258" i="8"/>
  <c r="AU258" i="8"/>
  <c r="AT258" i="8"/>
  <c r="AS258" i="8"/>
  <c r="AR258" i="8"/>
  <c r="AQ258" i="8"/>
  <c r="AP258" i="8"/>
  <c r="AO258" i="8"/>
  <c r="AN258" i="8"/>
  <c r="AM258" i="8"/>
  <c r="AL258" i="8"/>
  <c r="AJ258" i="8"/>
  <c r="AK258" i="8" s="1"/>
  <c r="AX257" i="8"/>
  <c r="AW257" i="8"/>
  <c r="AV257" i="8"/>
  <c r="AU257" i="8"/>
  <c r="AT257" i="8"/>
  <c r="AS257" i="8"/>
  <c r="AR257" i="8"/>
  <c r="AQ257" i="8"/>
  <c r="AO257" i="8"/>
  <c r="AP257" i="8" s="1"/>
  <c r="AN257" i="8"/>
  <c r="AM257" i="8"/>
  <c r="AL257" i="8"/>
  <c r="AJ257" i="8"/>
  <c r="AK257" i="8" s="1"/>
  <c r="AX256" i="8"/>
  <c r="AW256" i="8"/>
  <c r="AV256" i="8"/>
  <c r="AU256" i="8"/>
  <c r="AT256" i="8"/>
  <c r="AS256" i="8"/>
  <c r="AR256" i="8"/>
  <c r="AQ256" i="8"/>
  <c r="AO256" i="8"/>
  <c r="AP256" i="8" s="1"/>
  <c r="AN256" i="8"/>
  <c r="AM256" i="8"/>
  <c r="AL256" i="8"/>
  <c r="AJ256" i="8"/>
  <c r="AK256" i="8" s="1"/>
  <c r="AX255" i="8"/>
  <c r="AW255" i="8"/>
  <c r="AV255" i="8"/>
  <c r="AU255" i="8"/>
  <c r="AT255" i="8"/>
  <c r="AS255" i="8"/>
  <c r="AR255" i="8"/>
  <c r="AQ255" i="8"/>
  <c r="AP255" i="8"/>
  <c r="AO255" i="8"/>
  <c r="AN255" i="8"/>
  <c r="AM255" i="8"/>
  <c r="AL255" i="8"/>
  <c r="AK255" i="8"/>
  <c r="AJ255" i="8"/>
  <c r="AX254" i="8"/>
  <c r="AW254" i="8"/>
  <c r="AV254" i="8"/>
  <c r="AU254" i="8"/>
  <c r="AT254" i="8"/>
  <c r="AS254" i="8"/>
  <c r="AR254" i="8"/>
  <c r="AQ254" i="8"/>
  <c r="AO254" i="8"/>
  <c r="AP254" i="8" s="1"/>
  <c r="AN254" i="8"/>
  <c r="AM254" i="8"/>
  <c r="AL254" i="8"/>
  <c r="AJ254" i="8"/>
  <c r="AK254" i="8" s="1"/>
  <c r="AX253" i="8"/>
  <c r="AW253" i="8"/>
  <c r="AV253" i="8"/>
  <c r="AU253" i="8"/>
  <c r="AT253" i="8"/>
  <c r="AS253" i="8"/>
  <c r="AR253" i="8"/>
  <c r="AQ253" i="8"/>
  <c r="AO253" i="8"/>
  <c r="AP253" i="8" s="1"/>
  <c r="AN253" i="8"/>
  <c r="AM253" i="8"/>
  <c r="AL253" i="8"/>
  <c r="AJ253" i="8"/>
  <c r="AK253" i="8" s="1"/>
  <c r="AX252" i="8"/>
  <c r="AW252" i="8"/>
  <c r="AV252" i="8"/>
  <c r="AU252" i="8"/>
  <c r="AT252" i="8"/>
  <c r="AS252" i="8"/>
  <c r="AR252" i="8"/>
  <c r="AQ252" i="8"/>
  <c r="AP252" i="8"/>
  <c r="AO252" i="8"/>
  <c r="AN252" i="8"/>
  <c r="AM252" i="8"/>
  <c r="AL252" i="8"/>
  <c r="AJ252" i="8"/>
  <c r="AK252" i="8" s="1"/>
  <c r="AX251" i="8"/>
  <c r="AW251" i="8"/>
  <c r="AV251" i="8"/>
  <c r="AU251" i="8"/>
  <c r="AT251" i="8"/>
  <c r="AS251" i="8"/>
  <c r="AR251" i="8"/>
  <c r="AQ251" i="8"/>
  <c r="AO251" i="8"/>
  <c r="AP251" i="8" s="1"/>
  <c r="AN251" i="8"/>
  <c r="AM251" i="8"/>
  <c r="AL251" i="8"/>
  <c r="AJ251" i="8"/>
  <c r="AK251" i="8" s="1"/>
  <c r="AX250" i="8"/>
  <c r="AW250" i="8"/>
  <c r="AV250" i="8"/>
  <c r="AU250" i="8"/>
  <c r="AT250" i="8"/>
  <c r="AS250" i="8"/>
  <c r="AR250" i="8"/>
  <c r="AQ250" i="8"/>
  <c r="AP250" i="8"/>
  <c r="AO250" i="8"/>
  <c r="AN250" i="8"/>
  <c r="AM250" i="8"/>
  <c r="AL250" i="8"/>
  <c r="AK250" i="8"/>
  <c r="AJ250" i="8"/>
  <c r="AX249" i="8"/>
  <c r="AW249" i="8"/>
  <c r="AV249" i="8"/>
  <c r="AU249" i="8"/>
  <c r="AT249" i="8"/>
  <c r="AS249" i="8"/>
  <c r="AR249" i="8"/>
  <c r="AQ249" i="8"/>
  <c r="AO249" i="8"/>
  <c r="AP249" i="8" s="1"/>
  <c r="AN249" i="8"/>
  <c r="AM249" i="8"/>
  <c r="AL249" i="8"/>
  <c r="AJ249" i="8"/>
  <c r="AK249" i="8" s="1"/>
  <c r="AX248" i="8"/>
  <c r="AW248" i="8"/>
  <c r="AV248" i="8"/>
  <c r="AU248" i="8"/>
  <c r="AT248" i="8"/>
  <c r="AS248" i="8"/>
  <c r="AR248" i="8"/>
  <c r="AQ248" i="8"/>
  <c r="AO248" i="8"/>
  <c r="AP248" i="8" s="1"/>
  <c r="AN248" i="8"/>
  <c r="AM248" i="8"/>
  <c r="AL248" i="8"/>
  <c r="AJ248" i="8"/>
  <c r="AK248" i="8" s="1"/>
  <c r="AX247" i="8"/>
  <c r="AW247" i="8"/>
  <c r="AV247" i="8"/>
  <c r="AU247" i="8"/>
  <c r="AT247" i="8"/>
  <c r="AS247" i="8"/>
  <c r="AR247" i="8"/>
  <c r="AQ247" i="8"/>
  <c r="AP247" i="8"/>
  <c r="AO247" i="8"/>
  <c r="AN247" i="8"/>
  <c r="AM247" i="8"/>
  <c r="AL247" i="8"/>
  <c r="AJ247" i="8"/>
  <c r="AK247" i="8" s="1"/>
  <c r="AX246" i="8"/>
  <c r="AW246" i="8"/>
  <c r="AV246" i="8"/>
  <c r="AU246" i="8"/>
  <c r="AT246" i="8"/>
  <c r="AS246" i="8"/>
  <c r="AR246" i="8"/>
  <c r="AQ246" i="8"/>
  <c r="AO246" i="8"/>
  <c r="AP246" i="8" s="1"/>
  <c r="AN246" i="8"/>
  <c r="AM246" i="8"/>
  <c r="AL246" i="8"/>
  <c r="AJ246" i="8"/>
  <c r="AK246" i="8" s="1"/>
  <c r="AX245" i="8"/>
  <c r="AW245" i="8"/>
  <c r="AV245" i="8"/>
  <c r="AU245" i="8"/>
  <c r="AT245" i="8"/>
  <c r="AS245" i="8"/>
  <c r="AR245" i="8"/>
  <c r="AQ245" i="8"/>
  <c r="AO245" i="8"/>
  <c r="AP245" i="8" s="1"/>
  <c r="AN245" i="8"/>
  <c r="AM245" i="8"/>
  <c r="AL245" i="8"/>
  <c r="AK245" i="8"/>
  <c r="AJ245" i="8"/>
  <c r="AX244" i="8"/>
  <c r="AW244" i="8"/>
  <c r="AV244" i="8"/>
  <c r="AU244" i="8"/>
  <c r="AT244" i="8"/>
  <c r="AS244" i="8"/>
  <c r="AR244" i="8"/>
  <c r="AQ244" i="8"/>
  <c r="AP244" i="8"/>
  <c r="AO244" i="8"/>
  <c r="AN244" i="8"/>
  <c r="AM244" i="8"/>
  <c r="AL244" i="8"/>
  <c r="AK244" i="8"/>
  <c r="AJ244" i="8"/>
  <c r="AX243" i="8"/>
  <c r="AW243" i="8"/>
  <c r="AV243" i="8"/>
  <c r="AU243" i="8"/>
  <c r="AT243" i="8"/>
  <c r="AS243" i="8"/>
  <c r="AR243" i="8"/>
  <c r="AQ243" i="8"/>
  <c r="AO243" i="8"/>
  <c r="AP243" i="8" s="1"/>
  <c r="AN243" i="8"/>
  <c r="AM243" i="8"/>
  <c r="AL243" i="8"/>
  <c r="AJ243" i="8"/>
  <c r="AK243" i="8" s="1"/>
  <c r="AX242" i="8"/>
  <c r="AW242" i="8"/>
  <c r="AV242" i="8"/>
  <c r="AU242" i="8"/>
  <c r="AT242" i="8"/>
  <c r="AS242" i="8"/>
  <c r="AR242" i="8"/>
  <c r="AQ242" i="8"/>
  <c r="AP242" i="8"/>
  <c r="AO242" i="8"/>
  <c r="AN242" i="8"/>
  <c r="AM242" i="8"/>
  <c r="AL242" i="8"/>
  <c r="AJ242" i="8"/>
  <c r="AK242" i="8" s="1"/>
  <c r="AX241" i="8"/>
  <c r="AW241" i="8"/>
  <c r="AV241" i="8"/>
  <c r="AU241" i="8"/>
  <c r="AT241" i="8"/>
  <c r="AS241" i="8"/>
  <c r="AR241" i="8"/>
  <c r="AQ241" i="8"/>
  <c r="AO241" i="8"/>
  <c r="AP241" i="8" s="1"/>
  <c r="AN241" i="8"/>
  <c r="AM241" i="8"/>
  <c r="AL241" i="8"/>
  <c r="AJ241" i="8"/>
  <c r="AK241" i="8" s="1"/>
  <c r="AX240" i="8"/>
  <c r="AW240" i="8"/>
  <c r="AV240" i="8"/>
  <c r="AU240" i="8"/>
  <c r="AT240" i="8"/>
  <c r="AS240" i="8"/>
  <c r="AR240" i="8"/>
  <c r="AQ240" i="8"/>
  <c r="AO240" i="8"/>
  <c r="AP240" i="8" s="1"/>
  <c r="AN240" i="8"/>
  <c r="AM240" i="8"/>
  <c r="AL240" i="8"/>
  <c r="AJ240" i="8"/>
  <c r="AK240" i="8" s="1"/>
  <c r="AX239" i="8"/>
  <c r="AW239" i="8"/>
  <c r="AV239" i="8"/>
  <c r="AU239" i="8"/>
  <c r="AT239" i="8"/>
  <c r="AS239" i="8"/>
  <c r="AR239" i="8"/>
  <c r="AQ239" i="8"/>
  <c r="AP239" i="8"/>
  <c r="AO239" i="8"/>
  <c r="AN239" i="8"/>
  <c r="AM239" i="8"/>
  <c r="AL239" i="8"/>
  <c r="AK239" i="8"/>
  <c r="AJ239" i="8"/>
  <c r="AX238" i="8"/>
  <c r="AW238" i="8"/>
  <c r="AV238" i="8"/>
  <c r="AU238" i="8"/>
  <c r="AT238" i="8"/>
  <c r="AS238" i="8"/>
  <c r="AR238" i="8"/>
  <c r="AQ238" i="8"/>
  <c r="AO238" i="8"/>
  <c r="AP238" i="8" s="1"/>
  <c r="AN238" i="8"/>
  <c r="AM238" i="8"/>
  <c r="AL238" i="8"/>
  <c r="AJ238" i="8"/>
  <c r="AK238" i="8" s="1"/>
  <c r="AX237" i="8"/>
  <c r="AW237" i="8"/>
  <c r="AV237" i="8"/>
  <c r="AU237" i="8"/>
  <c r="AT237" i="8"/>
  <c r="AS237" i="8"/>
  <c r="AR237" i="8"/>
  <c r="AQ237" i="8"/>
  <c r="AO237" i="8"/>
  <c r="AP237" i="8" s="1"/>
  <c r="AN237" i="8"/>
  <c r="AM237" i="8"/>
  <c r="AL237" i="8"/>
  <c r="AJ237" i="8"/>
  <c r="AK237" i="8" s="1"/>
  <c r="AX236" i="8"/>
  <c r="AW236" i="8"/>
  <c r="AV236" i="8"/>
  <c r="AU236" i="8"/>
  <c r="AT236" i="8"/>
  <c r="AS236" i="8"/>
  <c r="AR236" i="8"/>
  <c r="AQ236" i="8"/>
  <c r="AP236" i="8"/>
  <c r="AO236" i="8"/>
  <c r="AN236" i="8"/>
  <c r="AM236" i="8"/>
  <c r="AL236" i="8"/>
  <c r="AK236" i="8"/>
  <c r="AJ236" i="8"/>
  <c r="AX235" i="8"/>
  <c r="AW235" i="8"/>
  <c r="AV235" i="8"/>
  <c r="AU235" i="8"/>
  <c r="AT235" i="8"/>
  <c r="AS235" i="8"/>
  <c r="AR235" i="8"/>
  <c r="AQ235" i="8"/>
  <c r="AO235" i="8"/>
  <c r="AP235" i="8" s="1"/>
  <c r="AN235" i="8"/>
  <c r="AM235" i="8"/>
  <c r="AL235" i="8"/>
  <c r="AJ235" i="8"/>
  <c r="AK235" i="8" s="1"/>
  <c r="AX234" i="8"/>
  <c r="AW234" i="8"/>
  <c r="AV234" i="8"/>
  <c r="AU234" i="8"/>
  <c r="AT234" i="8"/>
  <c r="AS234" i="8"/>
  <c r="AR234" i="8"/>
  <c r="AQ234" i="8"/>
  <c r="AP234" i="8"/>
  <c r="AO234" i="8"/>
  <c r="AN234" i="8"/>
  <c r="AM234" i="8"/>
  <c r="AL234" i="8"/>
  <c r="AJ234" i="8"/>
  <c r="AK234" i="8" s="1"/>
  <c r="AX233" i="8"/>
  <c r="AW233" i="8"/>
  <c r="AV233" i="8"/>
  <c r="AU233" i="8"/>
  <c r="AT233" i="8"/>
  <c r="AS233" i="8"/>
  <c r="AR233" i="8"/>
  <c r="AQ233" i="8"/>
  <c r="AO233" i="8"/>
  <c r="AP233" i="8" s="1"/>
  <c r="AN233" i="8"/>
  <c r="AM233" i="8"/>
  <c r="AL233" i="8"/>
  <c r="AJ233" i="8"/>
  <c r="AK233" i="8" s="1"/>
  <c r="AX232" i="8"/>
  <c r="AW232" i="8"/>
  <c r="AV232" i="8"/>
  <c r="AU232" i="8"/>
  <c r="AT232" i="8"/>
  <c r="AS232" i="8"/>
  <c r="AR232" i="8"/>
  <c r="AQ232" i="8"/>
  <c r="AO232" i="8"/>
  <c r="AP232" i="8" s="1"/>
  <c r="AN232" i="8"/>
  <c r="AM232" i="8"/>
  <c r="AL232" i="8"/>
  <c r="AJ232" i="8"/>
  <c r="AK232" i="8" s="1"/>
  <c r="AX231" i="8"/>
  <c r="AW231" i="8"/>
  <c r="AV231" i="8"/>
  <c r="AU231" i="8"/>
  <c r="AT231" i="8"/>
  <c r="AS231" i="8"/>
  <c r="AR231" i="8"/>
  <c r="AQ231" i="8"/>
  <c r="AP231" i="8"/>
  <c r="AO231" i="8"/>
  <c r="AN231" i="8"/>
  <c r="AM231" i="8"/>
  <c r="AL231" i="8"/>
  <c r="AJ231" i="8"/>
  <c r="AK231" i="8" s="1"/>
  <c r="AX230" i="8"/>
  <c r="AW230" i="8"/>
  <c r="AV230" i="8"/>
  <c r="AU230" i="8"/>
  <c r="AT230" i="8"/>
  <c r="AS230" i="8"/>
  <c r="AR230" i="8"/>
  <c r="AQ230" i="8"/>
  <c r="AO230" i="8"/>
  <c r="AP230" i="8" s="1"/>
  <c r="AN230" i="8"/>
  <c r="AM230" i="8"/>
  <c r="AL230" i="8"/>
  <c r="AJ230" i="8"/>
  <c r="AK230" i="8" s="1"/>
  <c r="AX229" i="8"/>
  <c r="AW229" i="8"/>
  <c r="AV229" i="8"/>
  <c r="AU229" i="8"/>
  <c r="AT229" i="8"/>
  <c r="AS229" i="8"/>
  <c r="AR229" i="8"/>
  <c r="AQ229" i="8"/>
  <c r="AO229" i="8"/>
  <c r="AP229" i="8" s="1"/>
  <c r="AN229" i="8"/>
  <c r="AM229" i="8"/>
  <c r="AL229" i="8"/>
  <c r="AK229" i="8"/>
  <c r="AJ229" i="8"/>
  <c r="AX228" i="8"/>
  <c r="AW228" i="8"/>
  <c r="AV228" i="8"/>
  <c r="AU228" i="8"/>
  <c r="AT228" i="8"/>
  <c r="AS228" i="8"/>
  <c r="AR228" i="8"/>
  <c r="AQ228" i="8"/>
  <c r="AP228" i="8"/>
  <c r="AO228" i="8"/>
  <c r="AN228" i="8"/>
  <c r="AM228" i="8"/>
  <c r="AL228" i="8"/>
  <c r="AJ228" i="8"/>
  <c r="AK228" i="8" s="1"/>
  <c r="AX227" i="8"/>
  <c r="AW227" i="8"/>
  <c r="AV227" i="8"/>
  <c r="AU227" i="8"/>
  <c r="AT227" i="8"/>
  <c r="AS227" i="8"/>
  <c r="AR227" i="8"/>
  <c r="AQ227" i="8"/>
  <c r="AO227" i="8"/>
  <c r="AP227" i="8" s="1"/>
  <c r="AN227" i="8"/>
  <c r="AM227" i="8"/>
  <c r="AL227" i="8"/>
  <c r="AJ227" i="8"/>
  <c r="AK227" i="8" s="1"/>
  <c r="AX226" i="8"/>
  <c r="AW226" i="8"/>
  <c r="AV226" i="8"/>
  <c r="AU226" i="8"/>
  <c r="AT226" i="8"/>
  <c r="AS226" i="8"/>
  <c r="AR226" i="8"/>
  <c r="AQ226" i="8"/>
  <c r="AP226" i="8"/>
  <c r="AO226" i="8"/>
  <c r="AN226" i="8"/>
  <c r="AM226" i="8"/>
  <c r="AL226" i="8"/>
  <c r="AK226" i="8"/>
  <c r="AJ226" i="8"/>
  <c r="AX225" i="8"/>
  <c r="AW225" i="8"/>
  <c r="AV225" i="8"/>
  <c r="AU225" i="8"/>
  <c r="AT225" i="8"/>
  <c r="AS225" i="8"/>
  <c r="AR225" i="8"/>
  <c r="AQ225" i="8"/>
  <c r="AO225" i="8"/>
  <c r="AP225" i="8" s="1"/>
  <c r="AN225" i="8"/>
  <c r="AM225" i="8"/>
  <c r="AL225" i="8"/>
  <c r="AJ225" i="8"/>
  <c r="AK225" i="8" s="1"/>
  <c r="AX224" i="8"/>
  <c r="AW224" i="8"/>
  <c r="AV224" i="8"/>
  <c r="AU224" i="8"/>
  <c r="AT224" i="8"/>
  <c r="AS224" i="8"/>
  <c r="AR224" i="8"/>
  <c r="AQ224" i="8"/>
  <c r="AO224" i="8"/>
  <c r="AP224" i="8" s="1"/>
  <c r="AN224" i="8"/>
  <c r="AM224" i="8"/>
  <c r="AL224" i="8"/>
  <c r="AJ224" i="8"/>
  <c r="AK224" i="8" s="1"/>
  <c r="AX223" i="8"/>
  <c r="AW223" i="8"/>
  <c r="AV223" i="8"/>
  <c r="AU223" i="8"/>
  <c r="AT223" i="8"/>
  <c r="AS223" i="8"/>
  <c r="AR223" i="8"/>
  <c r="AQ223" i="8"/>
  <c r="AP223" i="8"/>
  <c r="AO223" i="8"/>
  <c r="AN223" i="8"/>
  <c r="AM223" i="8"/>
  <c r="AL223" i="8"/>
  <c r="AJ223" i="8"/>
  <c r="AK223" i="8" s="1"/>
  <c r="AX222" i="8"/>
  <c r="AW222" i="8"/>
  <c r="AV222" i="8"/>
  <c r="AU222" i="8"/>
  <c r="AT222" i="8"/>
  <c r="AS222" i="8"/>
  <c r="AR222" i="8"/>
  <c r="AQ222" i="8"/>
  <c r="AO222" i="8"/>
  <c r="AP222" i="8" s="1"/>
  <c r="AN222" i="8"/>
  <c r="AM222" i="8"/>
  <c r="AL222" i="8"/>
  <c r="AJ222" i="8"/>
  <c r="AK222" i="8" s="1"/>
  <c r="AX221" i="8"/>
  <c r="AW221" i="8"/>
  <c r="AV221" i="8"/>
  <c r="AU221" i="8"/>
  <c r="AT221" i="8"/>
  <c r="AS221" i="8"/>
  <c r="AR221" i="8"/>
  <c r="AQ221" i="8"/>
  <c r="AO221" i="8"/>
  <c r="AP221" i="8" s="1"/>
  <c r="AN221" i="8"/>
  <c r="AM221" i="8"/>
  <c r="AL221" i="8"/>
  <c r="AJ221" i="8"/>
  <c r="AK221" i="8" s="1"/>
  <c r="AX220" i="8"/>
  <c r="AW220" i="8"/>
  <c r="AV220" i="8"/>
  <c r="AU220" i="8"/>
  <c r="AT220" i="8"/>
  <c r="AS220" i="8"/>
  <c r="AR220" i="8"/>
  <c r="AQ220" i="8"/>
  <c r="AP220" i="8"/>
  <c r="AO220" i="8"/>
  <c r="AN220" i="8"/>
  <c r="AM220" i="8"/>
  <c r="AL220" i="8"/>
  <c r="AJ220" i="8"/>
  <c r="AK220" i="8" s="1"/>
  <c r="AX219" i="8"/>
  <c r="AW219" i="8"/>
  <c r="AV219" i="8"/>
  <c r="AU219" i="8"/>
  <c r="AT219" i="8"/>
  <c r="AS219" i="8"/>
  <c r="AR219" i="8"/>
  <c r="AQ219" i="8"/>
  <c r="AO219" i="8"/>
  <c r="AP219" i="8" s="1"/>
  <c r="AN219" i="8"/>
  <c r="AM219" i="8"/>
  <c r="AL219" i="8"/>
  <c r="AJ219" i="8"/>
  <c r="AK219" i="8" s="1"/>
  <c r="AX218" i="8"/>
  <c r="AW218" i="8"/>
  <c r="AV218" i="8"/>
  <c r="AU218" i="8"/>
  <c r="AT218" i="8"/>
  <c r="AS218" i="8"/>
  <c r="AR218" i="8"/>
  <c r="AQ218" i="8"/>
  <c r="AP218" i="8"/>
  <c r="AO218" i="8"/>
  <c r="AN218" i="8"/>
  <c r="AM218" i="8"/>
  <c r="AL218" i="8"/>
  <c r="AK218" i="8"/>
  <c r="AJ218" i="8"/>
  <c r="AX217" i="8"/>
  <c r="AW217" i="8"/>
  <c r="AV217" i="8"/>
  <c r="AU217" i="8"/>
  <c r="AT217" i="8"/>
  <c r="AS217" i="8"/>
  <c r="AR217" i="8"/>
  <c r="AQ217" i="8"/>
  <c r="AO217" i="8"/>
  <c r="AP217" i="8" s="1"/>
  <c r="AN217" i="8"/>
  <c r="AM217" i="8"/>
  <c r="AL217" i="8"/>
  <c r="AJ217" i="8"/>
  <c r="AK217" i="8" s="1"/>
  <c r="AX216" i="8"/>
  <c r="AW216" i="8"/>
  <c r="AV216" i="8"/>
  <c r="AU216" i="8"/>
  <c r="AT216" i="8"/>
  <c r="AS216" i="8"/>
  <c r="AR216" i="8"/>
  <c r="AQ216" i="8"/>
  <c r="AO216" i="8"/>
  <c r="AP216" i="8" s="1"/>
  <c r="AN216" i="8"/>
  <c r="AM216" i="8"/>
  <c r="AL216" i="8"/>
  <c r="AJ216" i="8"/>
  <c r="AK216" i="8" s="1"/>
  <c r="AX215" i="8"/>
  <c r="AW215" i="8"/>
  <c r="AV215" i="8"/>
  <c r="AU215" i="8"/>
  <c r="AT215" i="8"/>
  <c r="AS215" i="8"/>
  <c r="AR215" i="8"/>
  <c r="AQ215" i="8"/>
  <c r="AP215" i="8"/>
  <c r="AO215" i="8"/>
  <c r="AN215" i="8"/>
  <c r="AM215" i="8"/>
  <c r="AL215" i="8"/>
  <c r="AK215" i="8"/>
  <c r="AJ215" i="8"/>
  <c r="AX214" i="8"/>
  <c r="AW214" i="8"/>
  <c r="AV214" i="8"/>
  <c r="AU214" i="8"/>
  <c r="AT214" i="8"/>
  <c r="AS214" i="8"/>
  <c r="AR214" i="8"/>
  <c r="AQ214" i="8"/>
  <c r="AO214" i="8"/>
  <c r="AP214" i="8" s="1"/>
  <c r="AN214" i="8"/>
  <c r="AM214" i="8"/>
  <c r="AL214" i="8"/>
  <c r="AJ214" i="8"/>
  <c r="AK214" i="8" s="1"/>
  <c r="AX213" i="8"/>
  <c r="AW213" i="8"/>
  <c r="AV213" i="8"/>
  <c r="AU213" i="8"/>
  <c r="AT213" i="8"/>
  <c r="AS213" i="8"/>
  <c r="AR213" i="8"/>
  <c r="AQ213" i="8"/>
  <c r="AO213" i="8"/>
  <c r="AP213" i="8" s="1"/>
  <c r="AN213" i="8"/>
  <c r="AM213" i="8"/>
  <c r="AL213" i="8"/>
  <c r="AJ213" i="8"/>
  <c r="AK213" i="8" s="1"/>
  <c r="AX212" i="8"/>
  <c r="AW212" i="8"/>
  <c r="AV212" i="8"/>
  <c r="AU212" i="8"/>
  <c r="AT212" i="8"/>
  <c r="AS212" i="8"/>
  <c r="AR212" i="8"/>
  <c r="AQ212" i="8"/>
  <c r="AP212" i="8"/>
  <c r="AO212" i="8"/>
  <c r="AN212" i="8"/>
  <c r="AM212" i="8"/>
  <c r="AL212" i="8"/>
  <c r="AJ212" i="8"/>
  <c r="AK212" i="8" s="1"/>
  <c r="AX211" i="8"/>
  <c r="AW211" i="8"/>
  <c r="AV211" i="8"/>
  <c r="AU211" i="8"/>
  <c r="AT211" i="8"/>
  <c r="AS211" i="8"/>
  <c r="AR211" i="8"/>
  <c r="AQ211" i="8"/>
  <c r="AO211" i="8"/>
  <c r="AP211" i="8" s="1"/>
  <c r="AN211" i="8"/>
  <c r="AM211" i="8"/>
  <c r="AL211" i="8"/>
  <c r="AJ211" i="8"/>
  <c r="AK211" i="8" s="1"/>
  <c r="AX210" i="8"/>
  <c r="AW210" i="8"/>
  <c r="AV210" i="8"/>
  <c r="AU210" i="8"/>
  <c r="AT210" i="8"/>
  <c r="AS210" i="8"/>
  <c r="AR210" i="8"/>
  <c r="AQ210" i="8"/>
  <c r="AP210" i="8"/>
  <c r="AO210" i="8"/>
  <c r="AN210" i="8"/>
  <c r="AM210" i="8"/>
  <c r="AL210" i="8"/>
  <c r="AK210" i="8"/>
  <c r="AJ210" i="8"/>
  <c r="AX209" i="8"/>
  <c r="AW209" i="8"/>
  <c r="AV209" i="8"/>
  <c r="AU209" i="8"/>
  <c r="AT209" i="8"/>
  <c r="AS209" i="8"/>
  <c r="AR209" i="8"/>
  <c r="AQ209" i="8"/>
  <c r="AO209" i="8"/>
  <c r="AP209" i="8" s="1"/>
  <c r="AN209" i="8"/>
  <c r="AM209" i="8"/>
  <c r="AL209" i="8"/>
  <c r="AJ209" i="8"/>
  <c r="AK209" i="8" s="1"/>
  <c r="AX208" i="8"/>
  <c r="AW208" i="8"/>
  <c r="AV208" i="8"/>
  <c r="AU208" i="8"/>
  <c r="AT208" i="8"/>
  <c r="AS208" i="8"/>
  <c r="AR208" i="8"/>
  <c r="AQ208" i="8"/>
  <c r="AO208" i="8"/>
  <c r="AP208" i="8" s="1"/>
  <c r="AN208" i="8"/>
  <c r="AM208" i="8"/>
  <c r="AL208" i="8"/>
  <c r="AJ208" i="8"/>
  <c r="AK208" i="8" s="1"/>
  <c r="AX207" i="8"/>
  <c r="AW207" i="8"/>
  <c r="AV207" i="8"/>
  <c r="AU207" i="8"/>
  <c r="AT207" i="8"/>
  <c r="AS207" i="8"/>
  <c r="AR207" i="8"/>
  <c r="AQ207" i="8"/>
  <c r="AP207" i="8"/>
  <c r="AO207" i="8"/>
  <c r="AN207" i="8"/>
  <c r="AM207" i="8"/>
  <c r="AL207" i="8"/>
  <c r="AJ207" i="8"/>
  <c r="AK207" i="8" s="1"/>
  <c r="AX206" i="8"/>
  <c r="AW206" i="8"/>
  <c r="AV206" i="8"/>
  <c r="AU206" i="8"/>
  <c r="AT206" i="8"/>
  <c r="AS206" i="8"/>
  <c r="AR206" i="8"/>
  <c r="AQ206" i="8"/>
  <c r="AO206" i="8"/>
  <c r="AP206" i="8" s="1"/>
  <c r="AN206" i="8"/>
  <c r="AM206" i="8"/>
  <c r="AL206" i="8"/>
  <c r="AJ206" i="8"/>
  <c r="AK206" i="8" s="1"/>
  <c r="AX205" i="8"/>
  <c r="AW205" i="8"/>
  <c r="AV205" i="8"/>
  <c r="AU205" i="8"/>
  <c r="AT205" i="8"/>
  <c r="AS205" i="8"/>
  <c r="AR205" i="8"/>
  <c r="AQ205" i="8"/>
  <c r="AO205" i="8"/>
  <c r="AP205" i="8" s="1"/>
  <c r="AN205" i="8"/>
  <c r="AM205" i="8"/>
  <c r="AL205" i="8"/>
  <c r="AJ205" i="8"/>
  <c r="AK205" i="8" s="1"/>
  <c r="AX204" i="8"/>
  <c r="AW204" i="8"/>
  <c r="AV204" i="8"/>
  <c r="AU204" i="8"/>
  <c r="AT204" i="8"/>
  <c r="AS204" i="8"/>
  <c r="AR204" i="8"/>
  <c r="AQ204" i="8"/>
  <c r="AP204" i="8"/>
  <c r="AO204" i="8"/>
  <c r="AN204" i="8"/>
  <c r="AM204" i="8"/>
  <c r="AL204" i="8"/>
  <c r="AJ204" i="8"/>
  <c r="AK204" i="8" s="1"/>
  <c r="AX203" i="8"/>
  <c r="AW203" i="8"/>
  <c r="AV203" i="8"/>
  <c r="AU203" i="8"/>
  <c r="AT203" i="8"/>
  <c r="AS203" i="8"/>
  <c r="AR203" i="8"/>
  <c r="AQ203" i="8"/>
  <c r="AO203" i="8"/>
  <c r="AP203" i="8" s="1"/>
  <c r="AN203" i="8"/>
  <c r="AM203" i="8"/>
  <c r="AL203" i="8"/>
  <c r="AJ203" i="8"/>
  <c r="AK203" i="8" s="1"/>
  <c r="AX202" i="8"/>
  <c r="AW202" i="8"/>
  <c r="AV202" i="8"/>
  <c r="AU202" i="8"/>
  <c r="AT202" i="8"/>
  <c r="AS202" i="8"/>
  <c r="AR202" i="8"/>
  <c r="AQ202" i="8"/>
  <c r="AP202" i="8"/>
  <c r="AO202" i="8"/>
  <c r="AN202" i="8"/>
  <c r="AM202" i="8"/>
  <c r="AL202" i="8"/>
  <c r="AJ202" i="8"/>
  <c r="AK202" i="8" s="1"/>
  <c r="AX201" i="8"/>
  <c r="AW201" i="8"/>
  <c r="AV201" i="8"/>
  <c r="AU201" i="8"/>
  <c r="AT201" i="8"/>
  <c r="AS201" i="8"/>
  <c r="AR201" i="8"/>
  <c r="AQ201" i="8"/>
  <c r="AO201" i="8"/>
  <c r="AP201" i="8" s="1"/>
  <c r="AN201" i="8"/>
  <c r="AM201" i="8"/>
  <c r="AL201" i="8"/>
  <c r="AJ201" i="8"/>
  <c r="AK201" i="8" s="1"/>
  <c r="AX200" i="8"/>
  <c r="AW200" i="8"/>
  <c r="AV200" i="8"/>
  <c r="AU200" i="8"/>
  <c r="AT200" i="8"/>
  <c r="AS200" i="8"/>
  <c r="AR200" i="8"/>
  <c r="AQ200" i="8"/>
  <c r="AO200" i="8"/>
  <c r="AP200" i="8" s="1"/>
  <c r="AN200" i="8"/>
  <c r="AM200" i="8"/>
  <c r="AL200" i="8"/>
  <c r="AJ200" i="8"/>
  <c r="AK200" i="8" s="1"/>
  <c r="AX199" i="8"/>
  <c r="AW199" i="8"/>
  <c r="AV199" i="8"/>
  <c r="AU199" i="8"/>
  <c r="AT199" i="8"/>
  <c r="AS199" i="8"/>
  <c r="AR199" i="8"/>
  <c r="AQ199" i="8"/>
  <c r="AP199" i="8"/>
  <c r="AO199" i="8"/>
  <c r="AN199" i="8"/>
  <c r="AM199" i="8"/>
  <c r="AL199" i="8"/>
  <c r="AJ199" i="8"/>
  <c r="AK199" i="8" s="1"/>
  <c r="AX198" i="8"/>
  <c r="AW198" i="8"/>
  <c r="AV198" i="8"/>
  <c r="AU198" i="8"/>
  <c r="AT198" i="8"/>
  <c r="AS198" i="8"/>
  <c r="AR198" i="8"/>
  <c r="AQ198" i="8"/>
  <c r="AO198" i="8"/>
  <c r="AP198" i="8" s="1"/>
  <c r="AN198" i="8"/>
  <c r="AM198" i="8"/>
  <c r="AL198" i="8"/>
  <c r="AJ198" i="8"/>
  <c r="AK198" i="8" s="1"/>
  <c r="AX197" i="8"/>
  <c r="AW197" i="8"/>
  <c r="AV197" i="8"/>
  <c r="AU197" i="8"/>
  <c r="AT197" i="8"/>
  <c r="AS197" i="8"/>
  <c r="AR197" i="8"/>
  <c r="AQ197" i="8"/>
  <c r="AO197" i="8"/>
  <c r="AP197" i="8" s="1"/>
  <c r="AN197" i="8"/>
  <c r="AM197" i="8"/>
  <c r="AL197" i="8"/>
  <c r="AJ197" i="8"/>
  <c r="AK197" i="8" s="1"/>
  <c r="AX196" i="8"/>
  <c r="AW196" i="8"/>
  <c r="AV196" i="8"/>
  <c r="AU196" i="8"/>
  <c r="AT196" i="8"/>
  <c r="AS196" i="8"/>
  <c r="AR196" i="8"/>
  <c r="AQ196" i="8"/>
  <c r="AP196" i="8"/>
  <c r="AO196" i="8"/>
  <c r="AN196" i="8"/>
  <c r="AM196" i="8"/>
  <c r="AL196" i="8"/>
  <c r="AJ196" i="8"/>
  <c r="AK196" i="8" s="1"/>
  <c r="AX195" i="8"/>
  <c r="AW195" i="8"/>
  <c r="AV195" i="8"/>
  <c r="AU195" i="8"/>
  <c r="AT195" i="8"/>
  <c r="AS195" i="8"/>
  <c r="AR195" i="8"/>
  <c r="AQ195" i="8"/>
  <c r="AP195" i="8"/>
  <c r="AO195" i="8"/>
  <c r="AN195" i="8"/>
  <c r="AM195" i="8"/>
  <c r="AL195" i="8"/>
  <c r="AJ195" i="8"/>
  <c r="AK195" i="8" s="1"/>
  <c r="AX194" i="8"/>
  <c r="AW194" i="8"/>
  <c r="AV194" i="8"/>
  <c r="AU194" i="8"/>
  <c r="AT194" i="8"/>
  <c r="AS194" i="8"/>
  <c r="AR194" i="8"/>
  <c r="AQ194" i="8"/>
  <c r="AO194" i="8"/>
  <c r="AP194" i="8" s="1"/>
  <c r="AN194" i="8"/>
  <c r="AM194" i="8"/>
  <c r="AL194" i="8"/>
  <c r="AJ194" i="8"/>
  <c r="AK194" i="8" s="1"/>
  <c r="AX193" i="8"/>
  <c r="AW193" i="8"/>
  <c r="AV193" i="8"/>
  <c r="AU193" i="8"/>
  <c r="AT193" i="8"/>
  <c r="AS193" i="8"/>
  <c r="AR193" i="8"/>
  <c r="AQ193" i="8"/>
  <c r="AO193" i="8"/>
  <c r="AP193" i="8" s="1"/>
  <c r="AN193" i="8"/>
  <c r="AM193" i="8"/>
  <c r="AL193" i="8"/>
  <c r="AJ193" i="8"/>
  <c r="AK193" i="8" s="1"/>
  <c r="AX192" i="8"/>
  <c r="AW192" i="8"/>
  <c r="AV192" i="8"/>
  <c r="AU192" i="8"/>
  <c r="AT192" i="8"/>
  <c r="AS192" i="8"/>
  <c r="AR192" i="8"/>
  <c r="AQ192" i="8"/>
  <c r="AO192" i="8"/>
  <c r="AP192" i="8" s="1"/>
  <c r="AN192" i="8"/>
  <c r="AM192" i="8"/>
  <c r="AL192" i="8"/>
  <c r="AJ192" i="8"/>
  <c r="AK192" i="8" s="1"/>
  <c r="AX191" i="8"/>
  <c r="AW191" i="8"/>
  <c r="AV191" i="8"/>
  <c r="AU191" i="8"/>
  <c r="AT191" i="8"/>
  <c r="AS191" i="8"/>
  <c r="AR191" i="8"/>
  <c r="AQ191" i="8"/>
  <c r="AP191" i="8"/>
  <c r="AO191" i="8"/>
  <c r="AN191" i="8"/>
  <c r="AM191" i="8"/>
  <c r="AL191" i="8"/>
  <c r="AK191" i="8"/>
  <c r="AJ191" i="8"/>
  <c r="AX190" i="8"/>
  <c r="AW190" i="8"/>
  <c r="AV190" i="8"/>
  <c r="AU190" i="8"/>
  <c r="AT190" i="8"/>
  <c r="AS190" i="8"/>
  <c r="AR190" i="8"/>
  <c r="AQ190" i="8"/>
  <c r="AO190" i="8"/>
  <c r="AP190" i="8" s="1"/>
  <c r="AN190" i="8"/>
  <c r="AM190" i="8"/>
  <c r="AL190" i="8"/>
  <c r="AJ190" i="8"/>
  <c r="AK190" i="8" s="1"/>
  <c r="AX189" i="8"/>
  <c r="AW189" i="8"/>
  <c r="AV189" i="8"/>
  <c r="AU189" i="8"/>
  <c r="AT189" i="8"/>
  <c r="AS189" i="8"/>
  <c r="AR189" i="8"/>
  <c r="AQ189" i="8"/>
  <c r="AO189" i="8"/>
  <c r="AP189" i="8" s="1"/>
  <c r="AN189" i="8"/>
  <c r="AM189" i="8"/>
  <c r="AL189" i="8"/>
  <c r="AJ189" i="8"/>
  <c r="AK189" i="8" s="1"/>
  <c r="AX188" i="8"/>
  <c r="AW188" i="8"/>
  <c r="AV188" i="8"/>
  <c r="AU188" i="8"/>
  <c r="AT188" i="8"/>
  <c r="AS188" i="8"/>
  <c r="AR188" i="8"/>
  <c r="AQ188" i="8"/>
  <c r="AP188" i="8"/>
  <c r="AO188" i="8"/>
  <c r="AN188" i="8"/>
  <c r="AM188" i="8"/>
  <c r="AL188" i="8"/>
  <c r="AJ188" i="8"/>
  <c r="AK188" i="8" s="1"/>
  <c r="AX187" i="8"/>
  <c r="AW187" i="8"/>
  <c r="AV187" i="8"/>
  <c r="AU187" i="8"/>
  <c r="AT187" i="8"/>
  <c r="AS187" i="8"/>
  <c r="AR187" i="8"/>
  <c r="AQ187" i="8"/>
  <c r="AP187" i="8"/>
  <c r="AO187" i="8"/>
  <c r="AN187" i="8"/>
  <c r="AM187" i="8"/>
  <c r="AL187" i="8"/>
  <c r="AJ187" i="8"/>
  <c r="AK187" i="8" s="1"/>
  <c r="AX186" i="8"/>
  <c r="AW186" i="8"/>
  <c r="AV186" i="8"/>
  <c r="AU186" i="8"/>
  <c r="AT186" i="8"/>
  <c r="AS186" i="8"/>
  <c r="AR186" i="8"/>
  <c r="AQ186" i="8"/>
  <c r="AO186" i="8"/>
  <c r="AP186" i="8" s="1"/>
  <c r="AN186" i="8"/>
  <c r="AM186" i="8"/>
  <c r="AL186" i="8"/>
  <c r="AJ186" i="8"/>
  <c r="AK186" i="8" s="1"/>
  <c r="AX185" i="8"/>
  <c r="AW185" i="8"/>
  <c r="AV185" i="8"/>
  <c r="AU185" i="8"/>
  <c r="AT185" i="8"/>
  <c r="AS185" i="8"/>
  <c r="AR185" i="8"/>
  <c r="AQ185" i="8"/>
  <c r="AO185" i="8"/>
  <c r="AP185" i="8" s="1"/>
  <c r="AN185" i="8"/>
  <c r="AM185" i="8"/>
  <c r="AL185" i="8"/>
  <c r="AK185" i="8"/>
  <c r="AJ185" i="8"/>
  <c r="AX184" i="8"/>
  <c r="AW184" i="8"/>
  <c r="AV184" i="8"/>
  <c r="AU184" i="8"/>
  <c r="AT184" i="8"/>
  <c r="AS184" i="8"/>
  <c r="AR184" i="8"/>
  <c r="AQ184" i="8"/>
  <c r="AO184" i="8"/>
  <c r="AP184" i="8" s="1"/>
  <c r="AN184" i="8"/>
  <c r="AM184" i="8"/>
  <c r="AL184" i="8"/>
  <c r="AJ184" i="8"/>
  <c r="AK184" i="8" s="1"/>
  <c r="AX183" i="8"/>
  <c r="AW183" i="8"/>
  <c r="AV183" i="8"/>
  <c r="AU183" i="8"/>
  <c r="AT183" i="8"/>
  <c r="AS183" i="8"/>
  <c r="AR183" i="8"/>
  <c r="AQ183" i="8"/>
  <c r="AP183" i="8"/>
  <c r="AO183" i="8"/>
  <c r="AN183" i="8"/>
  <c r="AM183" i="8"/>
  <c r="AL183" i="8"/>
  <c r="AJ183" i="8"/>
  <c r="AK183" i="8" s="1"/>
  <c r="AX182" i="8"/>
  <c r="AW182" i="8"/>
  <c r="AV182" i="8"/>
  <c r="AU182" i="8"/>
  <c r="AT182" i="8"/>
  <c r="AS182" i="8"/>
  <c r="AR182" i="8"/>
  <c r="AQ182" i="8"/>
  <c r="AP182" i="8"/>
  <c r="AO182" i="8"/>
  <c r="AN182" i="8"/>
  <c r="AM182" i="8"/>
  <c r="AL182" i="8"/>
  <c r="AK182" i="8"/>
  <c r="AJ182" i="8"/>
  <c r="AX181" i="8"/>
  <c r="AW181" i="8"/>
  <c r="AV181" i="8"/>
  <c r="AU181" i="8"/>
  <c r="AT181" i="8"/>
  <c r="AS181" i="8"/>
  <c r="AR181" i="8"/>
  <c r="AQ181" i="8"/>
  <c r="AO181" i="8"/>
  <c r="AP181" i="8" s="1"/>
  <c r="AN181" i="8"/>
  <c r="AM181" i="8"/>
  <c r="AL181" i="8"/>
  <c r="AJ181" i="8"/>
  <c r="AK181" i="8" s="1"/>
  <c r="AX180" i="8"/>
  <c r="AW180" i="8"/>
  <c r="AV180" i="8"/>
  <c r="AU180" i="8"/>
  <c r="AT180" i="8"/>
  <c r="AS180" i="8"/>
  <c r="AR180" i="8"/>
  <c r="AQ180" i="8"/>
  <c r="AP180" i="8"/>
  <c r="AO180" i="8"/>
  <c r="AN180" i="8"/>
  <c r="AM180" i="8"/>
  <c r="AL180" i="8"/>
  <c r="AJ180" i="8"/>
  <c r="AK180" i="8" s="1"/>
  <c r="AX179" i="8"/>
  <c r="AW179" i="8"/>
  <c r="AV179" i="8"/>
  <c r="AU179" i="8"/>
  <c r="AT179" i="8"/>
  <c r="AS179" i="8"/>
  <c r="AR179" i="8"/>
  <c r="AQ179" i="8"/>
  <c r="AP179" i="8"/>
  <c r="AO179" i="8"/>
  <c r="AN179" i="8"/>
  <c r="AM179" i="8"/>
  <c r="AL179" i="8"/>
  <c r="AJ179" i="8"/>
  <c r="AK179" i="8" s="1"/>
  <c r="AX178" i="8"/>
  <c r="AW178" i="8"/>
  <c r="AV178" i="8"/>
  <c r="AU178" i="8"/>
  <c r="AT178" i="8"/>
  <c r="AS178" i="8"/>
  <c r="AR178" i="8"/>
  <c r="AQ178" i="8"/>
  <c r="AO178" i="8"/>
  <c r="AP178" i="8" s="1"/>
  <c r="AN178" i="8"/>
  <c r="AM178" i="8"/>
  <c r="AL178" i="8"/>
  <c r="AJ178" i="8"/>
  <c r="AK178" i="8" s="1"/>
  <c r="AX177" i="8"/>
  <c r="AW177" i="8"/>
  <c r="AV177" i="8"/>
  <c r="AU177" i="8"/>
  <c r="AT177" i="8"/>
  <c r="AS177" i="8"/>
  <c r="AR177" i="8"/>
  <c r="AQ177" i="8"/>
  <c r="AO177" i="8"/>
  <c r="AP177" i="8" s="1"/>
  <c r="AN177" i="8"/>
  <c r="AM177" i="8"/>
  <c r="AL177" i="8"/>
  <c r="AK177" i="8"/>
  <c r="AJ177" i="8"/>
  <c r="AX176" i="8"/>
  <c r="AW176" i="8"/>
  <c r="AV176" i="8"/>
  <c r="AU176" i="8"/>
  <c r="AT176" i="8"/>
  <c r="AS176" i="8"/>
  <c r="AR176" i="8"/>
  <c r="AQ176" i="8"/>
  <c r="AO176" i="8"/>
  <c r="AP176" i="8" s="1"/>
  <c r="AN176" i="8"/>
  <c r="AM176" i="8"/>
  <c r="AL176" i="8"/>
  <c r="AJ176" i="8"/>
  <c r="AK176" i="8" s="1"/>
  <c r="AX175" i="8"/>
  <c r="AW175" i="8"/>
  <c r="AV175" i="8"/>
  <c r="AU175" i="8"/>
  <c r="AT175" i="8"/>
  <c r="AS175" i="8"/>
  <c r="AR175" i="8"/>
  <c r="AQ175" i="8"/>
  <c r="AP175" i="8"/>
  <c r="AO175" i="8"/>
  <c r="AN175" i="8"/>
  <c r="AM175" i="8"/>
  <c r="AL175" i="8"/>
  <c r="AJ175" i="8"/>
  <c r="AK175" i="8" s="1"/>
  <c r="AX174" i="8"/>
  <c r="AW174" i="8"/>
  <c r="AV174" i="8"/>
  <c r="AU174" i="8"/>
  <c r="AT174" i="8"/>
  <c r="AS174" i="8"/>
  <c r="AR174" i="8"/>
  <c r="AQ174" i="8"/>
  <c r="AP174" i="8"/>
  <c r="AO174" i="8"/>
  <c r="AN174" i="8"/>
  <c r="AM174" i="8"/>
  <c r="AL174" i="8"/>
  <c r="AK174" i="8"/>
  <c r="AJ174" i="8"/>
  <c r="AX173" i="8"/>
  <c r="AW173" i="8"/>
  <c r="AV173" i="8"/>
  <c r="AU173" i="8"/>
  <c r="AT173" i="8"/>
  <c r="AS173" i="8"/>
  <c r="AR173" i="8"/>
  <c r="AQ173" i="8"/>
  <c r="AO173" i="8"/>
  <c r="AP173" i="8" s="1"/>
  <c r="AN173" i="8"/>
  <c r="AM173" i="8"/>
  <c r="AL173" i="8"/>
  <c r="AJ173" i="8"/>
  <c r="AK173" i="8" s="1"/>
  <c r="AX172" i="8"/>
  <c r="AW172" i="8"/>
  <c r="AV172" i="8"/>
  <c r="AU172" i="8"/>
  <c r="AT172" i="8"/>
  <c r="AS172" i="8"/>
  <c r="AR172" i="8"/>
  <c r="AQ172" i="8"/>
  <c r="AP172" i="8"/>
  <c r="AO172" i="8"/>
  <c r="AN172" i="8"/>
  <c r="AM172" i="8"/>
  <c r="AL172" i="8"/>
  <c r="AJ172" i="8"/>
  <c r="AK172" i="8" s="1"/>
  <c r="AX171" i="8"/>
  <c r="AW171" i="8"/>
  <c r="AV171" i="8"/>
  <c r="AU171" i="8"/>
  <c r="AT171" i="8"/>
  <c r="AS171" i="8"/>
  <c r="AR171" i="8"/>
  <c r="AQ171" i="8"/>
  <c r="AP171" i="8"/>
  <c r="AO171" i="8"/>
  <c r="AN171" i="8"/>
  <c r="AM171" i="8"/>
  <c r="AL171" i="8"/>
  <c r="AJ171" i="8"/>
  <c r="AK171" i="8" s="1"/>
  <c r="AX170" i="8"/>
  <c r="AW170" i="8"/>
  <c r="AV170" i="8"/>
  <c r="AU170" i="8"/>
  <c r="AT170" i="8"/>
  <c r="AS170" i="8"/>
  <c r="AR170" i="8"/>
  <c r="AQ170" i="8"/>
  <c r="AO170" i="8"/>
  <c r="AP170" i="8" s="1"/>
  <c r="AN170" i="8"/>
  <c r="AM170" i="8"/>
  <c r="AL170" i="8"/>
  <c r="AJ170" i="8"/>
  <c r="AK170" i="8" s="1"/>
  <c r="AX169" i="8"/>
  <c r="AW169" i="8"/>
  <c r="AV169" i="8"/>
  <c r="AU169" i="8"/>
  <c r="AT169" i="8"/>
  <c r="AS169" i="8"/>
  <c r="AR169" i="8"/>
  <c r="AQ169" i="8"/>
  <c r="AO169" i="8"/>
  <c r="AP169" i="8" s="1"/>
  <c r="AN169" i="8"/>
  <c r="AM169" i="8"/>
  <c r="AL169" i="8"/>
  <c r="AJ169" i="8"/>
  <c r="AK169" i="8" s="1"/>
  <c r="AX168" i="8"/>
  <c r="AW168" i="8"/>
  <c r="AV168" i="8"/>
  <c r="AU168" i="8"/>
  <c r="AT168" i="8"/>
  <c r="AS168" i="8"/>
  <c r="AR168" i="8"/>
  <c r="AQ168" i="8"/>
  <c r="AO168" i="8"/>
  <c r="AP168" i="8" s="1"/>
  <c r="AN168" i="8"/>
  <c r="AM168" i="8"/>
  <c r="AL168" i="8"/>
  <c r="AJ168" i="8"/>
  <c r="AK168" i="8" s="1"/>
  <c r="AX167" i="8"/>
  <c r="AW167" i="8"/>
  <c r="AV167" i="8"/>
  <c r="AU167" i="8"/>
  <c r="AT167" i="8"/>
  <c r="AS167" i="8"/>
  <c r="AR167" i="8"/>
  <c r="AQ167" i="8"/>
  <c r="AP167" i="8"/>
  <c r="AO167" i="8"/>
  <c r="AN167" i="8"/>
  <c r="AM167" i="8"/>
  <c r="AL167" i="8"/>
  <c r="AJ167" i="8"/>
  <c r="AK167" i="8" s="1"/>
  <c r="AX166" i="8"/>
  <c r="AW166" i="8"/>
  <c r="AV166" i="8"/>
  <c r="AU166" i="8"/>
  <c r="AT166" i="8"/>
  <c r="AS166" i="8"/>
  <c r="AR166" i="8"/>
  <c r="AQ166" i="8"/>
  <c r="AP166" i="8"/>
  <c r="AO166" i="8"/>
  <c r="AN166" i="8"/>
  <c r="AM166" i="8"/>
  <c r="AL166" i="8"/>
  <c r="AK166" i="8"/>
  <c r="AJ166" i="8"/>
  <c r="AX165" i="8"/>
  <c r="AW165" i="8"/>
  <c r="AV165" i="8"/>
  <c r="AU165" i="8"/>
  <c r="AT165" i="8"/>
  <c r="AS165" i="8"/>
  <c r="AR165" i="8"/>
  <c r="AQ165" i="8"/>
  <c r="AO165" i="8"/>
  <c r="AP165" i="8" s="1"/>
  <c r="AN165" i="8"/>
  <c r="AM165" i="8"/>
  <c r="AL165" i="8"/>
  <c r="AJ165" i="8"/>
  <c r="AK165" i="8" s="1"/>
  <c r="AX164" i="8"/>
  <c r="AW164" i="8"/>
  <c r="AV164" i="8"/>
  <c r="AU164" i="8"/>
  <c r="AT164" i="8"/>
  <c r="AS164" i="8"/>
  <c r="AR164" i="8"/>
  <c r="AQ164" i="8"/>
  <c r="AP164" i="8"/>
  <c r="AO164" i="8"/>
  <c r="AN164" i="8"/>
  <c r="AM164" i="8"/>
  <c r="AL164" i="8"/>
  <c r="AJ164" i="8"/>
  <c r="AK164" i="8" s="1"/>
  <c r="AX163" i="8"/>
  <c r="AW163" i="8"/>
  <c r="AV163" i="8"/>
  <c r="AU163" i="8"/>
  <c r="AT163" i="8"/>
  <c r="AS163" i="8"/>
  <c r="AR163" i="8"/>
  <c r="AQ163" i="8"/>
  <c r="AP163" i="8"/>
  <c r="AO163" i="8"/>
  <c r="AN163" i="8"/>
  <c r="AM163" i="8"/>
  <c r="AL163" i="8"/>
  <c r="AJ163" i="8"/>
  <c r="AK163" i="8" s="1"/>
  <c r="AX162" i="8"/>
  <c r="AW162" i="8"/>
  <c r="AV162" i="8"/>
  <c r="AU162" i="8"/>
  <c r="AT162" i="8"/>
  <c r="AS162" i="8"/>
  <c r="AR162" i="8"/>
  <c r="AQ162" i="8"/>
  <c r="AO162" i="8"/>
  <c r="AP162" i="8" s="1"/>
  <c r="AN162" i="8"/>
  <c r="AM162" i="8"/>
  <c r="AL162" i="8"/>
  <c r="AJ162" i="8"/>
  <c r="AK162" i="8" s="1"/>
  <c r="AX161" i="8"/>
  <c r="AW161" i="8"/>
  <c r="AV161" i="8"/>
  <c r="AU161" i="8"/>
  <c r="AT161" i="8"/>
  <c r="AS161" i="8"/>
  <c r="AR161" i="8"/>
  <c r="AQ161" i="8"/>
  <c r="AO161" i="8"/>
  <c r="AP161" i="8" s="1"/>
  <c r="AN161" i="8"/>
  <c r="AM161" i="8"/>
  <c r="AL161" i="8"/>
  <c r="AK161" i="8"/>
  <c r="AJ161" i="8"/>
  <c r="AX160" i="8"/>
  <c r="AW160" i="8"/>
  <c r="AV160" i="8"/>
  <c r="AU160" i="8"/>
  <c r="AT160" i="8"/>
  <c r="AS160" i="8"/>
  <c r="AR160" i="8"/>
  <c r="AQ160" i="8"/>
  <c r="AO160" i="8"/>
  <c r="AP160" i="8" s="1"/>
  <c r="AN160" i="8"/>
  <c r="AM160" i="8"/>
  <c r="AL160" i="8"/>
  <c r="AJ160" i="8"/>
  <c r="AK160" i="8" s="1"/>
  <c r="AX159" i="8"/>
  <c r="AW159" i="8"/>
  <c r="AV159" i="8"/>
  <c r="AU159" i="8"/>
  <c r="AT159" i="8"/>
  <c r="AS159" i="8"/>
  <c r="AR159" i="8"/>
  <c r="AQ159" i="8"/>
  <c r="AP159" i="8"/>
  <c r="AO159" i="8"/>
  <c r="AN159" i="8"/>
  <c r="AM159" i="8"/>
  <c r="AL159" i="8"/>
  <c r="AJ159" i="8"/>
  <c r="AK159" i="8" s="1"/>
  <c r="AX158" i="8"/>
  <c r="AW158" i="8"/>
  <c r="AV158" i="8"/>
  <c r="AU158" i="8"/>
  <c r="AT158" i="8"/>
  <c r="AS158" i="8"/>
  <c r="AR158" i="8"/>
  <c r="AQ158" i="8"/>
  <c r="AP158" i="8"/>
  <c r="AO158" i="8"/>
  <c r="AN158" i="8"/>
  <c r="AM158" i="8"/>
  <c r="AL158" i="8"/>
  <c r="AJ158" i="8"/>
  <c r="AK158" i="8" s="1"/>
  <c r="AX157" i="8"/>
  <c r="AW157" i="8"/>
  <c r="AV157" i="8"/>
  <c r="AU157" i="8"/>
  <c r="AT157" i="8"/>
  <c r="AS157" i="8"/>
  <c r="AR157" i="8"/>
  <c r="AQ157" i="8"/>
  <c r="AO157" i="8"/>
  <c r="AP157" i="8" s="1"/>
  <c r="AN157" i="8"/>
  <c r="AM157" i="8"/>
  <c r="AL157" i="8"/>
  <c r="AJ157" i="8"/>
  <c r="AK157" i="8" s="1"/>
  <c r="AX156" i="8"/>
  <c r="AW156" i="8"/>
  <c r="AV156" i="8"/>
  <c r="AU156" i="8"/>
  <c r="AT156" i="8"/>
  <c r="AS156" i="8"/>
  <c r="AR156" i="8"/>
  <c r="AQ156" i="8"/>
  <c r="AP156" i="8"/>
  <c r="AO156" i="8"/>
  <c r="AN156" i="8"/>
  <c r="AM156" i="8"/>
  <c r="AL156" i="8"/>
  <c r="AJ156" i="8"/>
  <c r="AK156" i="8" s="1"/>
  <c r="AX155" i="8"/>
  <c r="AW155" i="8"/>
  <c r="AV155" i="8"/>
  <c r="AU155" i="8"/>
  <c r="AT155" i="8"/>
  <c r="AS155" i="8"/>
  <c r="AR155" i="8"/>
  <c r="AQ155" i="8"/>
  <c r="AP155" i="8"/>
  <c r="AO155" i="8"/>
  <c r="AN155" i="8"/>
  <c r="AM155" i="8"/>
  <c r="AL155" i="8"/>
  <c r="AJ155" i="8"/>
  <c r="AK155" i="8" s="1"/>
  <c r="AX154" i="8"/>
  <c r="AW154" i="8"/>
  <c r="AV154" i="8"/>
  <c r="AU154" i="8"/>
  <c r="AT154" i="8"/>
  <c r="AS154" i="8"/>
  <c r="AR154" i="8"/>
  <c r="AQ154" i="8"/>
  <c r="AO154" i="8"/>
  <c r="AP154" i="8" s="1"/>
  <c r="AN154" i="8"/>
  <c r="AM154" i="8"/>
  <c r="AL154" i="8"/>
  <c r="AJ154" i="8"/>
  <c r="AK154" i="8" s="1"/>
  <c r="AX153" i="8"/>
  <c r="AW153" i="8"/>
  <c r="AV153" i="8"/>
  <c r="AU153" i="8"/>
  <c r="AT153" i="8"/>
  <c r="AS153" i="8"/>
  <c r="AR153" i="8"/>
  <c r="AQ153" i="8"/>
  <c r="AO153" i="8"/>
  <c r="AP153" i="8" s="1"/>
  <c r="AN153" i="8"/>
  <c r="AM153" i="8"/>
  <c r="AL153" i="8"/>
  <c r="AK153" i="8"/>
  <c r="AJ153" i="8"/>
  <c r="AX152" i="8"/>
  <c r="AW152" i="8"/>
  <c r="AV152" i="8"/>
  <c r="AU152" i="8"/>
  <c r="AT152" i="8"/>
  <c r="AS152" i="8"/>
  <c r="AR152" i="8"/>
  <c r="AQ152" i="8"/>
  <c r="AO152" i="8"/>
  <c r="AP152" i="8" s="1"/>
  <c r="AN152" i="8"/>
  <c r="AM152" i="8"/>
  <c r="AL152" i="8"/>
  <c r="AJ152" i="8"/>
  <c r="AK152" i="8" s="1"/>
  <c r="AX151" i="8"/>
  <c r="AW151" i="8"/>
  <c r="AV151" i="8"/>
  <c r="AU151" i="8"/>
  <c r="AT151" i="8"/>
  <c r="AS151" i="8"/>
  <c r="AR151" i="8"/>
  <c r="AQ151" i="8"/>
  <c r="AP151" i="8"/>
  <c r="AO151" i="8"/>
  <c r="AN151" i="8"/>
  <c r="AM151" i="8"/>
  <c r="AL151" i="8"/>
  <c r="AJ151" i="8"/>
  <c r="AK151" i="8" s="1"/>
  <c r="AX150" i="8"/>
  <c r="AW150" i="8"/>
  <c r="AV150" i="8"/>
  <c r="AU150" i="8"/>
  <c r="AT150" i="8"/>
  <c r="AS150" i="8"/>
  <c r="AR150" i="8"/>
  <c r="AQ150" i="8"/>
  <c r="AP150" i="8"/>
  <c r="AO150" i="8"/>
  <c r="AN150" i="8"/>
  <c r="AM150" i="8"/>
  <c r="AL150" i="8"/>
  <c r="AK150" i="8"/>
  <c r="AJ150" i="8"/>
  <c r="AX149" i="8"/>
  <c r="AW149" i="8"/>
  <c r="AV149" i="8"/>
  <c r="AU149" i="8"/>
  <c r="AT149" i="8"/>
  <c r="AS149" i="8"/>
  <c r="AR149" i="8"/>
  <c r="AQ149" i="8"/>
  <c r="AO149" i="8"/>
  <c r="AP149" i="8" s="1"/>
  <c r="AN149" i="8"/>
  <c r="AM149" i="8"/>
  <c r="AL149" i="8"/>
  <c r="AJ149" i="8"/>
  <c r="AK149" i="8" s="1"/>
  <c r="AX148" i="8"/>
  <c r="AW148" i="8"/>
  <c r="AV148" i="8"/>
  <c r="AU148" i="8"/>
  <c r="AT148" i="8"/>
  <c r="AS148" i="8"/>
  <c r="AR148" i="8"/>
  <c r="AQ148" i="8"/>
  <c r="AP148" i="8"/>
  <c r="AO148" i="8"/>
  <c r="AN148" i="8"/>
  <c r="AM148" i="8"/>
  <c r="AL148" i="8"/>
  <c r="AJ148" i="8"/>
  <c r="AK148" i="8" s="1"/>
  <c r="AX147" i="8"/>
  <c r="AW147" i="8"/>
  <c r="AV147" i="8"/>
  <c r="AU147" i="8"/>
  <c r="AT147" i="8"/>
  <c r="AS147" i="8"/>
  <c r="AR147" i="8"/>
  <c r="AQ147" i="8"/>
  <c r="AP147" i="8"/>
  <c r="AO147" i="8"/>
  <c r="AN147" i="8"/>
  <c r="AM147" i="8"/>
  <c r="AL147" i="8"/>
  <c r="AJ147" i="8"/>
  <c r="AK147" i="8" s="1"/>
  <c r="AX146" i="8"/>
  <c r="AW146" i="8"/>
  <c r="AV146" i="8"/>
  <c r="AU146" i="8"/>
  <c r="AT146" i="8"/>
  <c r="AS146" i="8"/>
  <c r="AR146" i="8"/>
  <c r="AQ146" i="8"/>
  <c r="AO146" i="8"/>
  <c r="AP146" i="8" s="1"/>
  <c r="AN146" i="8"/>
  <c r="AM146" i="8"/>
  <c r="AL146" i="8"/>
  <c r="AJ146" i="8"/>
  <c r="AK146" i="8" s="1"/>
  <c r="AX145" i="8"/>
  <c r="AW145" i="8"/>
  <c r="AV145" i="8"/>
  <c r="AU145" i="8"/>
  <c r="AT145" i="8"/>
  <c r="AS145" i="8"/>
  <c r="AR145" i="8"/>
  <c r="AQ145" i="8"/>
  <c r="AO145" i="8"/>
  <c r="AP145" i="8" s="1"/>
  <c r="AN145" i="8"/>
  <c r="AM145" i="8"/>
  <c r="AL145" i="8"/>
  <c r="AK145" i="8"/>
  <c r="AJ145" i="8"/>
  <c r="AX144" i="8"/>
  <c r="AW144" i="8"/>
  <c r="AV144" i="8"/>
  <c r="AU144" i="8"/>
  <c r="AT144" i="8"/>
  <c r="AS144" i="8"/>
  <c r="AR144" i="8"/>
  <c r="AQ144" i="8"/>
  <c r="AO144" i="8"/>
  <c r="AP144" i="8" s="1"/>
  <c r="AN144" i="8"/>
  <c r="AM144" i="8"/>
  <c r="AL144" i="8"/>
  <c r="AJ144" i="8"/>
  <c r="AK144" i="8" s="1"/>
  <c r="AX143" i="8"/>
  <c r="AW143" i="8"/>
  <c r="AV143" i="8"/>
  <c r="AU143" i="8"/>
  <c r="AT143" i="8"/>
  <c r="AS143" i="8"/>
  <c r="AR143" i="8"/>
  <c r="AQ143" i="8"/>
  <c r="AP143" i="8"/>
  <c r="AO143" i="8"/>
  <c r="AN143" i="8"/>
  <c r="AM143" i="8"/>
  <c r="AL143" i="8"/>
  <c r="AJ143" i="8"/>
  <c r="AK143" i="8" s="1"/>
  <c r="AX142" i="8"/>
  <c r="AW142" i="8"/>
  <c r="AV142" i="8"/>
  <c r="AU142" i="8"/>
  <c r="AT142" i="8"/>
  <c r="AS142" i="8"/>
  <c r="AR142" i="8"/>
  <c r="AQ142" i="8"/>
  <c r="AP142" i="8"/>
  <c r="AO142" i="8"/>
  <c r="AN142" i="8"/>
  <c r="AM142" i="8"/>
  <c r="AL142" i="8"/>
  <c r="AK142" i="8"/>
  <c r="AJ142" i="8"/>
  <c r="AX141" i="8"/>
  <c r="AW141" i="8"/>
  <c r="AV141" i="8"/>
  <c r="AU141" i="8"/>
  <c r="AT141" i="8"/>
  <c r="AS141" i="8"/>
  <c r="AR141" i="8"/>
  <c r="AQ141" i="8"/>
  <c r="AO141" i="8"/>
  <c r="AP141" i="8" s="1"/>
  <c r="AN141" i="8"/>
  <c r="AM141" i="8"/>
  <c r="AL141" i="8"/>
  <c r="AJ141" i="8"/>
  <c r="AK141" i="8" s="1"/>
  <c r="AX140" i="8"/>
  <c r="AW140" i="8"/>
  <c r="AV140" i="8"/>
  <c r="AU140" i="8"/>
  <c r="AT140" i="8"/>
  <c r="AS140" i="8"/>
  <c r="AR140" i="8"/>
  <c r="AQ140" i="8"/>
  <c r="AP140" i="8"/>
  <c r="AO140" i="8"/>
  <c r="AN140" i="8"/>
  <c r="AM140" i="8"/>
  <c r="AL140" i="8"/>
  <c r="AJ140" i="8"/>
  <c r="AK140" i="8" s="1"/>
  <c r="AX139" i="8"/>
  <c r="AW139" i="8"/>
  <c r="AV139" i="8"/>
  <c r="AU139" i="8"/>
  <c r="AT139" i="8"/>
  <c r="AS139" i="8"/>
  <c r="AR139" i="8"/>
  <c r="AQ139" i="8"/>
  <c r="AP139" i="8"/>
  <c r="AO139" i="8"/>
  <c r="AN139" i="8"/>
  <c r="AM139" i="8"/>
  <c r="AL139" i="8"/>
  <c r="AJ139" i="8"/>
  <c r="AK139" i="8" s="1"/>
  <c r="AX138" i="8"/>
  <c r="AW138" i="8"/>
  <c r="AV138" i="8"/>
  <c r="AU138" i="8"/>
  <c r="AT138" i="8"/>
  <c r="AS138" i="8"/>
  <c r="AR138" i="8"/>
  <c r="AQ138" i="8"/>
  <c r="AO138" i="8"/>
  <c r="AP138" i="8" s="1"/>
  <c r="AN138" i="8"/>
  <c r="AM138" i="8"/>
  <c r="AL138" i="8"/>
  <c r="AJ138" i="8"/>
  <c r="AK138" i="8" s="1"/>
  <c r="AX137" i="8"/>
  <c r="AW137" i="8"/>
  <c r="AV137" i="8"/>
  <c r="AU137" i="8"/>
  <c r="AT137" i="8"/>
  <c r="AS137" i="8"/>
  <c r="AR137" i="8"/>
  <c r="AQ137" i="8"/>
  <c r="AO137" i="8"/>
  <c r="AP137" i="8" s="1"/>
  <c r="AN137" i="8"/>
  <c r="AM137" i="8"/>
  <c r="AL137" i="8"/>
  <c r="AJ137" i="8"/>
  <c r="AK137" i="8" s="1"/>
  <c r="AX136" i="8"/>
  <c r="AW136" i="8"/>
  <c r="AV136" i="8"/>
  <c r="AU136" i="8"/>
  <c r="AT136" i="8"/>
  <c r="AS136" i="8"/>
  <c r="AR136" i="8"/>
  <c r="AQ136" i="8"/>
  <c r="AO136" i="8"/>
  <c r="AP136" i="8" s="1"/>
  <c r="AN136" i="8"/>
  <c r="AM136" i="8"/>
  <c r="AL136" i="8"/>
  <c r="AJ136" i="8"/>
  <c r="AK136" i="8" s="1"/>
  <c r="AX135" i="8"/>
  <c r="AW135" i="8"/>
  <c r="AV135" i="8"/>
  <c r="AU135" i="8"/>
  <c r="AT135" i="8"/>
  <c r="AS135" i="8"/>
  <c r="AR135" i="8"/>
  <c r="AQ135" i="8"/>
  <c r="AP135" i="8"/>
  <c r="AO135" i="8"/>
  <c r="AN135" i="8"/>
  <c r="AM135" i="8"/>
  <c r="AL135" i="8"/>
  <c r="AJ135" i="8"/>
  <c r="AK135" i="8" s="1"/>
  <c r="AX134" i="8"/>
  <c r="AW134" i="8"/>
  <c r="AV134" i="8"/>
  <c r="AU134" i="8"/>
  <c r="AT134" i="8"/>
  <c r="AS134" i="8"/>
  <c r="AR134" i="8"/>
  <c r="AQ134" i="8"/>
  <c r="AP134" i="8"/>
  <c r="AO134" i="8"/>
  <c r="AN134" i="8"/>
  <c r="AM134" i="8"/>
  <c r="AL134" i="8"/>
  <c r="AK134" i="8"/>
  <c r="AJ134" i="8"/>
  <c r="AX133" i="8"/>
  <c r="AW133" i="8"/>
  <c r="AV133" i="8"/>
  <c r="AU133" i="8"/>
  <c r="AT133" i="8"/>
  <c r="AS133" i="8"/>
  <c r="AR133" i="8"/>
  <c r="AQ133" i="8"/>
  <c r="AO133" i="8"/>
  <c r="AP133" i="8" s="1"/>
  <c r="AN133" i="8"/>
  <c r="AM133" i="8"/>
  <c r="AL133" i="8"/>
  <c r="AJ133" i="8"/>
  <c r="AK133" i="8" s="1"/>
  <c r="AX132" i="8"/>
  <c r="AW132" i="8"/>
  <c r="AV132" i="8"/>
  <c r="AU132" i="8"/>
  <c r="AT132" i="8"/>
  <c r="AS132" i="8"/>
  <c r="AR132" i="8"/>
  <c r="AQ132" i="8"/>
  <c r="AP132" i="8"/>
  <c r="AO132" i="8"/>
  <c r="AN132" i="8"/>
  <c r="AM132" i="8"/>
  <c r="AL132" i="8"/>
  <c r="AJ132" i="8"/>
  <c r="AK132" i="8" s="1"/>
  <c r="AX131" i="8"/>
  <c r="AW131" i="8"/>
  <c r="AV131" i="8"/>
  <c r="AU131" i="8"/>
  <c r="AT131" i="8"/>
  <c r="AS131" i="8"/>
  <c r="AR131" i="8"/>
  <c r="AQ131" i="8"/>
  <c r="AP131" i="8"/>
  <c r="AO131" i="8"/>
  <c r="AN131" i="8"/>
  <c r="AM131" i="8"/>
  <c r="AL131" i="8"/>
  <c r="AJ131" i="8"/>
  <c r="AK131" i="8" s="1"/>
  <c r="AX130" i="8"/>
  <c r="AW130" i="8"/>
  <c r="AV130" i="8"/>
  <c r="AU130" i="8"/>
  <c r="AT130" i="8"/>
  <c r="AS130" i="8"/>
  <c r="AR130" i="8"/>
  <c r="AQ130" i="8"/>
  <c r="AO130" i="8"/>
  <c r="AP130" i="8" s="1"/>
  <c r="AN130" i="8"/>
  <c r="AM130" i="8"/>
  <c r="AL130" i="8"/>
  <c r="AJ130" i="8"/>
  <c r="AK130" i="8" s="1"/>
  <c r="AX129" i="8"/>
  <c r="AW129" i="8"/>
  <c r="AV129" i="8"/>
  <c r="AU129" i="8"/>
  <c r="AT129" i="8"/>
  <c r="AS129" i="8"/>
  <c r="AR129" i="8"/>
  <c r="AQ129" i="8"/>
  <c r="AO129" i="8"/>
  <c r="AP129" i="8" s="1"/>
  <c r="AN129" i="8"/>
  <c r="AM129" i="8"/>
  <c r="AL129" i="8"/>
  <c r="AK129" i="8"/>
  <c r="AJ129" i="8"/>
  <c r="AX128" i="8"/>
  <c r="AW128" i="8"/>
  <c r="AV128" i="8"/>
  <c r="AU128" i="8"/>
  <c r="AT128" i="8"/>
  <c r="AS128" i="8"/>
  <c r="AR128" i="8"/>
  <c r="AQ128" i="8"/>
  <c r="AO128" i="8"/>
  <c r="AP128" i="8" s="1"/>
  <c r="AN128" i="8"/>
  <c r="AM128" i="8"/>
  <c r="AL128" i="8"/>
  <c r="AJ128" i="8"/>
  <c r="AK128" i="8" s="1"/>
  <c r="AX127" i="8"/>
  <c r="AW127" i="8"/>
  <c r="AV127" i="8"/>
  <c r="AU127" i="8"/>
  <c r="AT127" i="8"/>
  <c r="AS127" i="8"/>
  <c r="AR127" i="8"/>
  <c r="AQ127" i="8"/>
  <c r="AP127" i="8"/>
  <c r="AO127" i="8"/>
  <c r="AN127" i="8"/>
  <c r="AM127" i="8"/>
  <c r="AL127" i="8"/>
  <c r="AJ127" i="8"/>
  <c r="AK127" i="8" s="1"/>
  <c r="AX126" i="8"/>
  <c r="AW126" i="8"/>
  <c r="AV126" i="8"/>
  <c r="AU126" i="8"/>
  <c r="AT126" i="8"/>
  <c r="AS126" i="8"/>
  <c r="AR126" i="8"/>
  <c r="AQ126" i="8"/>
  <c r="AP126" i="8"/>
  <c r="AO126" i="8"/>
  <c r="AN126" i="8"/>
  <c r="AM126" i="8"/>
  <c r="AL126" i="8"/>
  <c r="AJ126" i="8"/>
  <c r="AK126" i="8" s="1"/>
  <c r="AX125" i="8"/>
  <c r="AW125" i="8"/>
  <c r="AV125" i="8"/>
  <c r="AU125" i="8"/>
  <c r="AT125" i="8"/>
  <c r="AS125" i="8"/>
  <c r="AR125" i="8"/>
  <c r="AQ125" i="8"/>
  <c r="AO125" i="8"/>
  <c r="AP125" i="8" s="1"/>
  <c r="AN125" i="8"/>
  <c r="AM125" i="8"/>
  <c r="AL125" i="8"/>
  <c r="AJ125" i="8"/>
  <c r="AK125" i="8" s="1"/>
  <c r="AX124" i="8"/>
  <c r="AW124" i="8"/>
  <c r="AV124" i="8"/>
  <c r="AU124" i="8"/>
  <c r="AT124" i="8"/>
  <c r="AS124" i="8"/>
  <c r="AR124" i="8"/>
  <c r="AQ124" i="8"/>
  <c r="AP124" i="8"/>
  <c r="AO124" i="8"/>
  <c r="AN124" i="8"/>
  <c r="AM124" i="8"/>
  <c r="AL124" i="8"/>
  <c r="AJ124" i="8"/>
  <c r="AK124" i="8" s="1"/>
  <c r="AX123" i="8"/>
  <c r="AW123" i="8"/>
  <c r="AV123" i="8"/>
  <c r="AU123" i="8"/>
  <c r="AT123" i="8"/>
  <c r="AS123" i="8"/>
  <c r="AR123" i="8"/>
  <c r="AQ123" i="8"/>
  <c r="AP123" i="8"/>
  <c r="AO123" i="8"/>
  <c r="AN123" i="8"/>
  <c r="AM123" i="8"/>
  <c r="AL123" i="8"/>
  <c r="AJ123" i="8"/>
  <c r="AK123" i="8" s="1"/>
  <c r="AX122" i="8"/>
  <c r="AW122" i="8"/>
  <c r="AV122" i="8"/>
  <c r="AU122" i="8"/>
  <c r="AT122" i="8"/>
  <c r="AS122" i="8"/>
  <c r="AR122" i="8"/>
  <c r="AQ122" i="8"/>
  <c r="AO122" i="8"/>
  <c r="AP122" i="8" s="1"/>
  <c r="AN122" i="8"/>
  <c r="AM122" i="8"/>
  <c r="AL122" i="8"/>
  <c r="AJ122" i="8"/>
  <c r="AK122" i="8" s="1"/>
  <c r="AX121" i="8"/>
  <c r="AW121" i="8"/>
  <c r="AV121" i="8"/>
  <c r="AU121" i="8"/>
  <c r="AT121" i="8"/>
  <c r="AS121" i="8"/>
  <c r="AR121" i="8"/>
  <c r="AQ121" i="8"/>
  <c r="AO121" i="8"/>
  <c r="AP121" i="8" s="1"/>
  <c r="AN121" i="8"/>
  <c r="AM121" i="8"/>
  <c r="AL121" i="8"/>
  <c r="AK121" i="8"/>
  <c r="AJ121" i="8"/>
  <c r="AX120" i="8"/>
  <c r="AW120" i="8"/>
  <c r="AV120" i="8"/>
  <c r="AU120" i="8"/>
  <c r="AT120" i="8"/>
  <c r="AS120" i="8"/>
  <c r="AR120" i="8"/>
  <c r="AQ120" i="8"/>
  <c r="AO120" i="8"/>
  <c r="AP120" i="8" s="1"/>
  <c r="AN120" i="8"/>
  <c r="AM120" i="8"/>
  <c r="AL120" i="8"/>
  <c r="AJ120" i="8"/>
  <c r="AK120" i="8" s="1"/>
  <c r="AX119" i="8"/>
  <c r="AW119" i="8"/>
  <c r="AV119" i="8"/>
  <c r="AU119" i="8"/>
  <c r="AT119" i="8"/>
  <c r="AS119" i="8"/>
  <c r="AR119" i="8"/>
  <c r="AQ119" i="8"/>
  <c r="AP119" i="8"/>
  <c r="AO119" i="8"/>
  <c r="AN119" i="8"/>
  <c r="AM119" i="8"/>
  <c r="AL119" i="8"/>
  <c r="AJ119" i="8"/>
  <c r="AK119" i="8" s="1"/>
  <c r="AX118" i="8"/>
  <c r="AW118" i="8"/>
  <c r="AV118" i="8"/>
  <c r="AU118" i="8"/>
  <c r="AT118" i="8"/>
  <c r="AS118" i="8"/>
  <c r="AR118" i="8"/>
  <c r="AQ118" i="8"/>
  <c r="AP118" i="8"/>
  <c r="AO118" i="8"/>
  <c r="AN118" i="8"/>
  <c r="AM118" i="8"/>
  <c r="AL118" i="8"/>
  <c r="AK118" i="8"/>
  <c r="AJ118" i="8"/>
  <c r="AX117" i="8"/>
  <c r="AW117" i="8"/>
  <c r="AV117" i="8"/>
  <c r="AU117" i="8"/>
  <c r="AT117" i="8"/>
  <c r="AS117" i="8"/>
  <c r="AR117" i="8"/>
  <c r="AQ117" i="8"/>
  <c r="AO117" i="8"/>
  <c r="AP117" i="8" s="1"/>
  <c r="AN117" i="8"/>
  <c r="AM117" i="8"/>
  <c r="AL117" i="8"/>
  <c r="AJ117" i="8"/>
  <c r="AK117" i="8" s="1"/>
  <c r="AX116" i="8"/>
  <c r="AW116" i="8"/>
  <c r="AV116" i="8"/>
  <c r="AU116" i="8"/>
  <c r="AT116" i="8"/>
  <c r="AS116" i="8"/>
  <c r="AR116" i="8"/>
  <c r="AQ116" i="8"/>
  <c r="AP116" i="8"/>
  <c r="AO116" i="8"/>
  <c r="AN116" i="8"/>
  <c r="AM116" i="8"/>
  <c r="AL116" i="8"/>
  <c r="AJ116" i="8"/>
  <c r="AK116" i="8" s="1"/>
  <c r="AX115" i="8"/>
  <c r="AW115" i="8"/>
  <c r="AV115" i="8"/>
  <c r="AU115" i="8"/>
  <c r="AT115" i="8"/>
  <c r="AS115" i="8"/>
  <c r="AR115" i="8"/>
  <c r="AQ115" i="8"/>
  <c r="AP115" i="8"/>
  <c r="AO115" i="8"/>
  <c r="AN115" i="8"/>
  <c r="AM115" i="8"/>
  <c r="AL115" i="8"/>
  <c r="AJ115" i="8"/>
  <c r="AK115" i="8" s="1"/>
  <c r="AX114" i="8"/>
  <c r="AW114" i="8"/>
  <c r="AV114" i="8"/>
  <c r="AU114" i="8"/>
  <c r="AT114" i="8"/>
  <c r="AS114" i="8"/>
  <c r="AR114" i="8"/>
  <c r="AQ114" i="8"/>
  <c r="AO114" i="8"/>
  <c r="AP114" i="8" s="1"/>
  <c r="AN114" i="8"/>
  <c r="AM114" i="8"/>
  <c r="AL114" i="8"/>
  <c r="AJ114" i="8"/>
  <c r="AK114" i="8" s="1"/>
  <c r="AX113" i="8"/>
  <c r="AW113" i="8"/>
  <c r="AV113" i="8"/>
  <c r="AU113" i="8"/>
  <c r="AT113" i="8"/>
  <c r="AS113" i="8"/>
  <c r="AR113" i="8"/>
  <c r="AQ113" i="8"/>
  <c r="AO113" i="8"/>
  <c r="AP113" i="8" s="1"/>
  <c r="AN113" i="8"/>
  <c r="AM113" i="8"/>
  <c r="AL113" i="8"/>
  <c r="AK113" i="8"/>
  <c r="AJ113" i="8"/>
  <c r="AX112" i="8"/>
  <c r="AW112" i="8"/>
  <c r="AV112" i="8"/>
  <c r="AU112" i="8"/>
  <c r="AT112" i="8"/>
  <c r="AS112" i="8"/>
  <c r="AR112" i="8"/>
  <c r="AQ112" i="8"/>
  <c r="AO112" i="8"/>
  <c r="AP112" i="8" s="1"/>
  <c r="AN112" i="8"/>
  <c r="AM112" i="8"/>
  <c r="AL112" i="8"/>
  <c r="AJ112" i="8"/>
  <c r="AK112" i="8" s="1"/>
  <c r="AX111" i="8"/>
  <c r="AW111" i="8"/>
  <c r="AV111" i="8"/>
  <c r="AU111" i="8"/>
  <c r="AT111" i="8"/>
  <c r="AS111" i="8"/>
  <c r="AR111" i="8"/>
  <c r="AQ111" i="8"/>
  <c r="AP111" i="8"/>
  <c r="AO111" i="8"/>
  <c r="AN111" i="8"/>
  <c r="AM111" i="8"/>
  <c r="AL111" i="8"/>
  <c r="AJ111" i="8"/>
  <c r="AK111" i="8" s="1"/>
  <c r="AX110" i="8"/>
  <c r="AW110" i="8"/>
  <c r="AV110" i="8"/>
  <c r="AU110" i="8"/>
  <c r="AT110" i="8"/>
  <c r="AS110" i="8"/>
  <c r="AR110" i="8"/>
  <c r="AQ110" i="8"/>
  <c r="AP110" i="8"/>
  <c r="AO110" i="8"/>
  <c r="AN110" i="8"/>
  <c r="AM110" i="8"/>
  <c r="AL110" i="8"/>
  <c r="AK110" i="8"/>
  <c r="AJ110" i="8"/>
  <c r="AX109" i="8"/>
  <c r="AW109" i="8"/>
  <c r="AV109" i="8"/>
  <c r="AU109" i="8"/>
  <c r="AT109" i="8"/>
  <c r="AS109" i="8"/>
  <c r="AR109" i="8"/>
  <c r="AQ109" i="8"/>
  <c r="AO109" i="8"/>
  <c r="AP109" i="8" s="1"/>
  <c r="AN109" i="8"/>
  <c r="AM109" i="8"/>
  <c r="AL109" i="8"/>
  <c r="AJ109" i="8"/>
  <c r="AK109" i="8" s="1"/>
  <c r="AX108" i="8"/>
  <c r="AW108" i="8"/>
  <c r="AV108" i="8"/>
  <c r="AU108" i="8"/>
  <c r="AT108" i="8"/>
  <c r="AS108" i="8"/>
  <c r="AR108" i="8"/>
  <c r="AQ108" i="8"/>
  <c r="AP108" i="8"/>
  <c r="AO108" i="8"/>
  <c r="AN108" i="8"/>
  <c r="AM108" i="8"/>
  <c r="AL108" i="8"/>
  <c r="AJ108" i="8"/>
  <c r="AK108" i="8" s="1"/>
  <c r="AX107" i="8"/>
  <c r="AW107" i="8"/>
  <c r="AV107" i="8"/>
  <c r="AU107" i="8"/>
  <c r="AT107" i="8"/>
  <c r="AS107" i="8"/>
  <c r="AR107" i="8"/>
  <c r="AQ107" i="8"/>
  <c r="AP107" i="8"/>
  <c r="AO107" i="8"/>
  <c r="AN107" i="8"/>
  <c r="AM107" i="8"/>
  <c r="AL107" i="8"/>
  <c r="AJ107" i="8"/>
  <c r="AK107" i="8" s="1"/>
  <c r="AX106" i="8"/>
  <c r="AW106" i="8"/>
  <c r="AV106" i="8"/>
  <c r="AU106" i="8"/>
  <c r="AT106" i="8"/>
  <c r="AS106" i="8"/>
  <c r="AR106" i="8"/>
  <c r="AQ106" i="8"/>
  <c r="AO106" i="8"/>
  <c r="AP106" i="8" s="1"/>
  <c r="AN106" i="8"/>
  <c r="AM106" i="8"/>
  <c r="AL106" i="8"/>
  <c r="AJ106" i="8"/>
  <c r="AK106" i="8" s="1"/>
  <c r="AX105" i="8"/>
  <c r="AW105" i="8"/>
  <c r="AV105" i="8"/>
  <c r="AU105" i="8"/>
  <c r="AT105" i="8"/>
  <c r="AS105" i="8"/>
  <c r="AR105" i="8"/>
  <c r="AQ105" i="8"/>
  <c r="AO105" i="8"/>
  <c r="AP105" i="8" s="1"/>
  <c r="AN105" i="8"/>
  <c r="AM105" i="8"/>
  <c r="AL105" i="8"/>
  <c r="AJ105" i="8"/>
  <c r="AK105" i="8" s="1"/>
  <c r="AX104" i="8"/>
  <c r="AW104" i="8"/>
  <c r="AV104" i="8"/>
  <c r="AU104" i="8"/>
  <c r="AT104" i="8"/>
  <c r="AS104" i="8"/>
  <c r="AR104" i="8"/>
  <c r="AQ104" i="8"/>
  <c r="AO104" i="8"/>
  <c r="AP104" i="8" s="1"/>
  <c r="AN104" i="8"/>
  <c r="AM104" i="8"/>
  <c r="AL104" i="8"/>
  <c r="AJ104" i="8"/>
  <c r="AK104" i="8" s="1"/>
  <c r="AX103" i="8"/>
  <c r="AW103" i="8"/>
  <c r="AV103" i="8"/>
  <c r="AU103" i="8"/>
  <c r="AT103" i="8"/>
  <c r="AS103" i="8"/>
  <c r="AR103" i="8"/>
  <c r="AQ103" i="8"/>
  <c r="AP103" i="8"/>
  <c r="AO103" i="8"/>
  <c r="AN103" i="8"/>
  <c r="AM103" i="8"/>
  <c r="AL103" i="8"/>
  <c r="AJ103" i="8"/>
  <c r="AK103" i="8" s="1"/>
  <c r="AX102" i="8"/>
  <c r="AW102" i="8"/>
  <c r="AV102" i="8"/>
  <c r="AU102" i="8"/>
  <c r="AT102" i="8"/>
  <c r="AS102" i="8"/>
  <c r="AR102" i="8"/>
  <c r="AQ102" i="8"/>
  <c r="AP102" i="8"/>
  <c r="AO102" i="8"/>
  <c r="AN102" i="8"/>
  <c r="AM102" i="8"/>
  <c r="AL102" i="8"/>
  <c r="AK102" i="8"/>
  <c r="AJ102" i="8"/>
  <c r="AX101" i="8"/>
  <c r="AW101" i="8"/>
  <c r="AV101" i="8"/>
  <c r="AU101" i="8"/>
  <c r="AT101" i="8"/>
  <c r="AS101" i="8"/>
  <c r="AR101" i="8"/>
  <c r="AQ101" i="8"/>
  <c r="AO101" i="8"/>
  <c r="AP101" i="8" s="1"/>
  <c r="AN101" i="8"/>
  <c r="AM101" i="8"/>
  <c r="AL101" i="8"/>
  <c r="AJ101" i="8"/>
  <c r="AK101" i="8" s="1"/>
  <c r="AX100" i="8"/>
  <c r="AW100" i="8"/>
  <c r="AV100" i="8"/>
  <c r="AU100" i="8"/>
  <c r="AT100" i="8"/>
  <c r="AS100" i="8"/>
  <c r="AR100" i="8"/>
  <c r="AQ100" i="8"/>
  <c r="AP100" i="8"/>
  <c r="AO100" i="8"/>
  <c r="AN100" i="8"/>
  <c r="AM100" i="8"/>
  <c r="AL100" i="8"/>
  <c r="AJ100" i="8"/>
  <c r="AK100" i="8" s="1"/>
  <c r="AX99" i="8"/>
  <c r="AW99" i="8"/>
  <c r="AV99" i="8"/>
  <c r="AU99" i="8"/>
  <c r="AT99" i="8"/>
  <c r="AS99" i="8"/>
  <c r="AR99" i="8"/>
  <c r="AQ99" i="8"/>
  <c r="AP99" i="8"/>
  <c r="AO99" i="8"/>
  <c r="AN99" i="8"/>
  <c r="AM99" i="8"/>
  <c r="AL99" i="8"/>
  <c r="AJ99" i="8"/>
  <c r="AK99" i="8" s="1"/>
  <c r="AX98" i="8"/>
  <c r="AW98" i="8"/>
  <c r="AV98" i="8"/>
  <c r="AU98" i="8"/>
  <c r="AT98" i="8"/>
  <c r="AS98" i="8"/>
  <c r="AR98" i="8"/>
  <c r="AQ98" i="8"/>
  <c r="AO98" i="8"/>
  <c r="AP98" i="8" s="1"/>
  <c r="AN98" i="8"/>
  <c r="AM98" i="8"/>
  <c r="AL98" i="8"/>
  <c r="AJ98" i="8"/>
  <c r="AK98" i="8" s="1"/>
  <c r="AX97" i="8"/>
  <c r="AW97" i="8"/>
  <c r="AV97" i="8"/>
  <c r="AU97" i="8"/>
  <c r="AT97" i="8"/>
  <c r="AS97" i="8"/>
  <c r="AR97" i="8"/>
  <c r="AQ97" i="8"/>
  <c r="AO97" i="8"/>
  <c r="AP97" i="8" s="1"/>
  <c r="AN97" i="8"/>
  <c r="AM97" i="8"/>
  <c r="AL97" i="8"/>
  <c r="AK97" i="8"/>
  <c r="AJ97" i="8"/>
  <c r="AX96" i="8"/>
  <c r="AW96" i="8"/>
  <c r="AV96" i="8"/>
  <c r="AU96" i="8"/>
  <c r="AT96" i="8"/>
  <c r="AS96" i="8"/>
  <c r="AR96" i="8"/>
  <c r="AQ96" i="8"/>
  <c r="AO96" i="8"/>
  <c r="AP96" i="8" s="1"/>
  <c r="AN96" i="8"/>
  <c r="AM96" i="8"/>
  <c r="AL96" i="8"/>
  <c r="AJ96" i="8"/>
  <c r="AK96" i="8" s="1"/>
  <c r="AX95" i="8"/>
  <c r="AW95" i="8"/>
  <c r="AV95" i="8"/>
  <c r="AU95" i="8"/>
  <c r="AT95" i="8"/>
  <c r="AS95" i="8"/>
  <c r="AR95" i="8"/>
  <c r="AQ95" i="8"/>
  <c r="AP95" i="8"/>
  <c r="AO95" i="8"/>
  <c r="AN95" i="8"/>
  <c r="AM95" i="8"/>
  <c r="AL95" i="8"/>
  <c r="AJ95" i="8"/>
  <c r="AK95" i="8" s="1"/>
  <c r="AX94" i="8"/>
  <c r="AW94" i="8"/>
  <c r="AV94" i="8"/>
  <c r="AU94" i="8"/>
  <c r="AT94" i="8"/>
  <c r="AS94" i="8"/>
  <c r="AR94" i="8"/>
  <c r="AQ94" i="8"/>
  <c r="AP94" i="8"/>
  <c r="AO94" i="8"/>
  <c r="AN94" i="8"/>
  <c r="AM94" i="8"/>
  <c r="AL94" i="8"/>
  <c r="AJ94" i="8"/>
  <c r="AK94" i="8" s="1"/>
  <c r="AX93" i="8"/>
  <c r="AW93" i="8"/>
  <c r="AV93" i="8"/>
  <c r="AU93" i="8"/>
  <c r="AT93" i="8"/>
  <c r="AS93" i="8"/>
  <c r="AR93" i="8"/>
  <c r="AQ93" i="8"/>
  <c r="AO93" i="8"/>
  <c r="AP93" i="8" s="1"/>
  <c r="AN93" i="8"/>
  <c r="AM93" i="8"/>
  <c r="AL93" i="8"/>
  <c r="AJ93" i="8"/>
  <c r="AK93" i="8" s="1"/>
  <c r="AX92" i="8"/>
  <c r="AW92" i="8"/>
  <c r="AV92" i="8"/>
  <c r="AU92" i="8"/>
  <c r="AT92" i="8"/>
  <c r="AS92" i="8"/>
  <c r="AR92" i="8"/>
  <c r="AQ92" i="8"/>
  <c r="AP92" i="8"/>
  <c r="AO92" i="8"/>
  <c r="AN92" i="8"/>
  <c r="AM92" i="8"/>
  <c r="AL92" i="8"/>
  <c r="AJ92" i="8"/>
  <c r="AK92" i="8" s="1"/>
  <c r="AX91" i="8"/>
  <c r="AW91" i="8"/>
  <c r="AV91" i="8"/>
  <c r="AU91" i="8"/>
  <c r="AT91" i="8"/>
  <c r="AS91" i="8"/>
  <c r="AR91" i="8"/>
  <c r="AQ91" i="8"/>
  <c r="AO91" i="8"/>
  <c r="AP91" i="8" s="1"/>
  <c r="AN91" i="8"/>
  <c r="AM91" i="8"/>
  <c r="AL91" i="8"/>
  <c r="AJ91" i="8"/>
  <c r="AK91" i="8" s="1"/>
  <c r="AX90" i="8"/>
  <c r="AW90" i="8"/>
  <c r="AV90" i="8"/>
  <c r="AU90" i="8"/>
  <c r="AT90" i="8"/>
  <c r="AS90" i="8"/>
  <c r="AR90" i="8"/>
  <c r="AQ90" i="8"/>
  <c r="AO90" i="8"/>
  <c r="AP90" i="8" s="1"/>
  <c r="AN90" i="8"/>
  <c r="AM90" i="8"/>
  <c r="AL90" i="8"/>
  <c r="AJ90" i="8"/>
  <c r="AK90" i="8" s="1"/>
  <c r="AX89" i="8"/>
  <c r="AW89" i="8"/>
  <c r="AV89" i="8"/>
  <c r="AU89" i="8"/>
  <c r="AT89" i="8"/>
  <c r="AS89" i="8"/>
  <c r="AR89" i="8"/>
  <c r="AQ89" i="8"/>
  <c r="AO89" i="8"/>
  <c r="AP89" i="8" s="1"/>
  <c r="AN89" i="8"/>
  <c r="AM89" i="8"/>
  <c r="AL89" i="8"/>
  <c r="AJ89" i="8"/>
  <c r="AK89" i="8" s="1"/>
  <c r="AX88" i="8"/>
  <c r="AW88" i="8"/>
  <c r="AV88" i="8"/>
  <c r="AU88" i="8"/>
  <c r="AT88" i="8"/>
  <c r="AS88" i="8"/>
  <c r="AR88" i="8"/>
  <c r="AQ88" i="8"/>
  <c r="AO88" i="8"/>
  <c r="AP88" i="8" s="1"/>
  <c r="AN88" i="8"/>
  <c r="AM88" i="8"/>
  <c r="AL88" i="8"/>
  <c r="AJ88" i="8"/>
  <c r="AK88" i="8" s="1"/>
  <c r="AX87" i="8"/>
  <c r="AW87" i="8"/>
  <c r="AV87" i="8"/>
  <c r="AU87" i="8"/>
  <c r="AT87" i="8"/>
  <c r="AS87" i="8"/>
  <c r="AR87" i="8"/>
  <c r="AQ87" i="8"/>
  <c r="AP87" i="8"/>
  <c r="AO87" i="8"/>
  <c r="AN87" i="8"/>
  <c r="AM87" i="8"/>
  <c r="AL87" i="8"/>
  <c r="AK87" i="8"/>
  <c r="AJ87" i="8"/>
  <c r="AX86" i="8"/>
  <c r="AW86" i="8"/>
  <c r="AV86" i="8"/>
  <c r="AU86" i="8"/>
  <c r="AT86" i="8"/>
  <c r="AS86" i="8"/>
  <c r="AR86" i="8"/>
  <c r="AQ86" i="8"/>
  <c r="AP86" i="8"/>
  <c r="AO86" i="8"/>
  <c r="AN86" i="8"/>
  <c r="AM86" i="8"/>
  <c r="AL86" i="8"/>
  <c r="AJ86" i="8"/>
  <c r="AK86" i="8" s="1"/>
  <c r="AX85" i="8"/>
  <c r="AW85" i="8"/>
  <c r="AV85" i="8"/>
  <c r="AU85" i="8"/>
  <c r="AT85" i="8"/>
  <c r="AS85" i="8"/>
  <c r="AR85" i="8"/>
  <c r="AQ85" i="8"/>
  <c r="AO85" i="8"/>
  <c r="AP85" i="8" s="1"/>
  <c r="AN85" i="8"/>
  <c r="AM85" i="8"/>
  <c r="AL85" i="8"/>
  <c r="AJ85" i="8"/>
  <c r="AK85" i="8" s="1"/>
  <c r="AX84" i="8"/>
  <c r="AW84" i="8"/>
  <c r="AV84" i="8"/>
  <c r="AU84" i="8"/>
  <c r="AT84" i="8"/>
  <c r="AS84" i="8"/>
  <c r="AR84" i="8"/>
  <c r="AQ84" i="8"/>
  <c r="AP84" i="8"/>
  <c r="AO84" i="8"/>
  <c r="AN84" i="8"/>
  <c r="AM84" i="8"/>
  <c r="AL84" i="8"/>
  <c r="AJ84" i="8"/>
  <c r="AK84" i="8" s="1"/>
  <c r="AX83" i="8"/>
  <c r="AW83" i="8"/>
  <c r="AV83" i="8"/>
  <c r="AU83" i="8"/>
  <c r="AT83" i="8"/>
  <c r="AS83" i="8"/>
  <c r="AR83" i="8"/>
  <c r="AQ83" i="8"/>
  <c r="AO83" i="8"/>
  <c r="AP83" i="8" s="1"/>
  <c r="AN83" i="8"/>
  <c r="AM83" i="8"/>
  <c r="AL83" i="8"/>
  <c r="AJ83" i="8"/>
  <c r="AK83" i="8" s="1"/>
  <c r="AX82" i="8"/>
  <c r="AW82" i="8"/>
  <c r="AV82" i="8"/>
  <c r="AU82" i="8"/>
  <c r="AT82" i="8"/>
  <c r="AS82" i="8"/>
  <c r="AR82" i="8"/>
  <c r="AQ82" i="8"/>
  <c r="AO82" i="8"/>
  <c r="AP82" i="8" s="1"/>
  <c r="AN82" i="8"/>
  <c r="AM82" i="8"/>
  <c r="AL82" i="8"/>
  <c r="AJ82" i="8"/>
  <c r="AK82" i="8" s="1"/>
  <c r="AX81" i="8"/>
  <c r="AW81" i="8"/>
  <c r="AV81" i="8"/>
  <c r="AU81" i="8"/>
  <c r="AT81" i="8"/>
  <c r="AS81" i="8"/>
  <c r="AR81" i="8"/>
  <c r="AQ81" i="8"/>
  <c r="AO81" i="8"/>
  <c r="AP81" i="8" s="1"/>
  <c r="AN81" i="8"/>
  <c r="AM81" i="8"/>
  <c r="AL81" i="8"/>
  <c r="AJ81" i="8"/>
  <c r="AK81" i="8" s="1"/>
  <c r="AX80" i="8"/>
  <c r="AW80" i="8"/>
  <c r="AV80" i="8"/>
  <c r="AU80" i="8"/>
  <c r="AT80" i="8"/>
  <c r="AS80" i="8"/>
  <c r="AR80" i="8"/>
  <c r="AQ80" i="8"/>
  <c r="AO80" i="8"/>
  <c r="AP80" i="8" s="1"/>
  <c r="AN80" i="8"/>
  <c r="AM80" i="8"/>
  <c r="AL80" i="8"/>
  <c r="AJ80" i="8"/>
  <c r="AK80" i="8" s="1"/>
  <c r="AX79" i="8"/>
  <c r="AW79" i="8"/>
  <c r="AV79" i="8"/>
  <c r="AU79" i="8"/>
  <c r="AT79" i="8"/>
  <c r="AS79" i="8"/>
  <c r="AR79" i="8"/>
  <c r="AQ79" i="8"/>
  <c r="AP79" i="8"/>
  <c r="AO79" i="8"/>
  <c r="AN79" i="8"/>
  <c r="AM79" i="8"/>
  <c r="AL79" i="8"/>
  <c r="AJ79" i="8"/>
  <c r="AK79" i="8" s="1"/>
  <c r="AX78" i="8"/>
  <c r="AW78" i="8"/>
  <c r="AV78" i="8"/>
  <c r="AU78" i="8"/>
  <c r="AT78" i="8"/>
  <c r="AS78" i="8"/>
  <c r="AR78" i="8"/>
  <c r="AQ78" i="8"/>
  <c r="AP78" i="8"/>
  <c r="AO78" i="8"/>
  <c r="AN78" i="8"/>
  <c r="AM78" i="8"/>
  <c r="AL78" i="8"/>
  <c r="AJ78" i="8"/>
  <c r="AK78" i="8" s="1"/>
  <c r="AX77" i="8"/>
  <c r="AW77" i="8"/>
  <c r="AV77" i="8"/>
  <c r="AU77" i="8"/>
  <c r="AT77" i="8"/>
  <c r="AS77" i="8"/>
  <c r="AR77" i="8"/>
  <c r="AQ77" i="8"/>
  <c r="AO77" i="8"/>
  <c r="AP77" i="8" s="1"/>
  <c r="AN77" i="8"/>
  <c r="AM77" i="8"/>
  <c r="AL77" i="8"/>
  <c r="AJ77" i="8"/>
  <c r="AK77" i="8" s="1"/>
  <c r="AX76" i="8"/>
  <c r="AW76" i="8"/>
  <c r="AV76" i="8"/>
  <c r="AU76" i="8"/>
  <c r="AT76" i="8"/>
  <c r="AS76" i="8"/>
  <c r="AR76" i="8"/>
  <c r="AQ76" i="8"/>
  <c r="AP76" i="8"/>
  <c r="AO76" i="8"/>
  <c r="AN76" i="8"/>
  <c r="AM76" i="8"/>
  <c r="AL76" i="8"/>
  <c r="AJ76" i="8"/>
  <c r="AK76" i="8" s="1"/>
  <c r="AX75" i="8"/>
  <c r="AW75" i="8"/>
  <c r="AV75" i="8"/>
  <c r="AU75" i="8"/>
  <c r="AT75" i="8"/>
  <c r="AS75" i="8"/>
  <c r="AR75" i="8"/>
  <c r="AQ75" i="8"/>
  <c r="AO75" i="8"/>
  <c r="AP75" i="8" s="1"/>
  <c r="AN75" i="8"/>
  <c r="AM75" i="8"/>
  <c r="AL75" i="8"/>
  <c r="AJ75" i="8"/>
  <c r="AK75" i="8" s="1"/>
  <c r="AX74" i="8"/>
  <c r="AW74" i="8"/>
  <c r="AV74" i="8"/>
  <c r="AU74" i="8"/>
  <c r="AT74" i="8"/>
  <c r="AS74" i="8"/>
  <c r="AR74" i="8"/>
  <c r="AQ74" i="8"/>
  <c r="AO74" i="8"/>
  <c r="AP74" i="8" s="1"/>
  <c r="AN74" i="8"/>
  <c r="AM74" i="8"/>
  <c r="AL74" i="8"/>
  <c r="AJ74" i="8"/>
  <c r="AK74" i="8" s="1"/>
  <c r="AX73" i="8"/>
  <c r="AW73" i="8"/>
  <c r="AV73" i="8"/>
  <c r="AU73" i="8"/>
  <c r="AT73" i="8"/>
  <c r="AS73" i="8"/>
  <c r="AR73" i="8"/>
  <c r="AQ73" i="8"/>
  <c r="AO73" i="8"/>
  <c r="AP73" i="8" s="1"/>
  <c r="AN73" i="8"/>
  <c r="AM73" i="8"/>
  <c r="AL73" i="8"/>
  <c r="AJ73" i="8"/>
  <c r="AK73" i="8" s="1"/>
  <c r="AX72" i="8"/>
  <c r="AW72" i="8"/>
  <c r="AV72" i="8"/>
  <c r="AU72" i="8"/>
  <c r="AT72" i="8"/>
  <c r="AS72" i="8"/>
  <c r="AR72" i="8"/>
  <c r="AQ72" i="8"/>
  <c r="AO72" i="8"/>
  <c r="AP72" i="8" s="1"/>
  <c r="AN72" i="8"/>
  <c r="AM72" i="8"/>
  <c r="AL72" i="8"/>
  <c r="AJ72" i="8"/>
  <c r="AK72" i="8" s="1"/>
  <c r="AX71" i="8"/>
  <c r="AW71" i="8"/>
  <c r="AV71" i="8"/>
  <c r="AU71" i="8"/>
  <c r="AT71" i="8"/>
  <c r="AS71" i="8"/>
  <c r="AR71" i="8"/>
  <c r="AQ71" i="8"/>
  <c r="AP71" i="8"/>
  <c r="AO71" i="8"/>
  <c r="AN71" i="8"/>
  <c r="AM71" i="8"/>
  <c r="AL71" i="8"/>
  <c r="AK71" i="8"/>
  <c r="AJ71" i="8"/>
  <c r="AX70" i="8"/>
  <c r="AW70" i="8"/>
  <c r="AV70" i="8"/>
  <c r="AU70" i="8"/>
  <c r="AT70" i="8"/>
  <c r="AS70" i="8"/>
  <c r="AR70" i="8"/>
  <c r="AQ70" i="8"/>
  <c r="AP70" i="8"/>
  <c r="AO70" i="8"/>
  <c r="AN70" i="8"/>
  <c r="AM70" i="8"/>
  <c r="AL70" i="8"/>
  <c r="AJ70" i="8"/>
  <c r="AK70" i="8" s="1"/>
  <c r="AX69" i="8"/>
  <c r="AW69" i="8"/>
  <c r="AV69" i="8"/>
  <c r="AU69" i="8"/>
  <c r="AT69" i="8"/>
  <c r="AS69" i="8"/>
  <c r="AR69" i="8"/>
  <c r="AQ69" i="8"/>
  <c r="AO69" i="8"/>
  <c r="AP69" i="8" s="1"/>
  <c r="AN69" i="8"/>
  <c r="AM69" i="8"/>
  <c r="AL69" i="8"/>
  <c r="AJ69" i="8"/>
  <c r="AK69" i="8" s="1"/>
  <c r="AX68" i="8"/>
  <c r="AW68" i="8"/>
  <c r="AV68" i="8"/>
  <c r="AU68" i="8"/>
  <c r="AT68" i="8"/>
  <c r="AS68" i="8"/>
  <c r="AR68" i="8"/>
  <c r="AQ68" i="8"/>
  <c r="AP68" i="8"/>
  <c r="AO68" i="8"/>
  <c r="AN68" i="8"/>
  <c r="AM68" i="8"/>
  <c r="AL68" i="8"/>
  <c r="AJ68" i="8"/>
  <c r="AK68" i="8" s="1"/>
  <c r="AX67" i="8"/>
  <c r="AW67" i="8"/>
  <c r="AV67" i="8"/>
  <c r="AU67" i="8"/>
  <c r="AT67" i="8"/>
  <c r="AS67" i="8"/>
  <c r="AR67" i="8"/>
  <c r="AQ67" i="8"/>
  <c r="AO67" i="8"/>
  <c r="AP67" i="8" s="1"/>
  <c r="AN67" i="8"/>
  <c r="AM67" i="8"/>
  <c r="AL67" i="8"/>
  <c r="AJ67" i="8"/>
  <c r="AK67" i="8" s="1"/>
  <c r="AX66" i="8"/>
  <c r="AW66" i="8"/>
  <c r="AV66" i="8"/>
  <c r="AU66" i="8"/>
  <c r="AT66" i="8"/>
  <c r="AS66" i="8"/>
  <c r="AR66" i="8"/>
  <c r="AQ66" i="8"/>
  <c r="AO66" i="8"/>
  <c r="AP66" i="8" s="1"/>
  <c r="AN66" i="8"/>
  <c r="AM66" i="8"/>
  <c r="AL66" i="8"/>
  <c r="AJ66" i="8"/>
  <c r="AK66" i="8" s="1"/>
  <c r="AX65" i="8"/>
  <c r="AW65" i="8"/>
  <c r="AV65" i="8"/>
  <c r="AU65" i="8"/>
  <c r="AT65" i="8"/>
  <c r="AS65" i="8"/>
  <c r="AR65" i="8"/>
  <c r="AQ65" i="8"/>
  <c r="AO65" i="8"/>
  <c r="AP65" i="8" s="1"/>
  <c r="AN65" i="8"/>
  <c r="AM65" i="8"/>
  <c r="AL65" i="8"/>
  <c r="AJ65" i="8"/>
  <c r="AK65" i="8" s="1"/>
  <c r="AX64" i="8"/>
  <c r="AW64" i="8"/>
  <c r="AV64" i="8"/>
  <c r="AU64" i="8"/>
  <c r="AT64" i="8"/>
  <c r="AS64" i="8"/>
  <c r="AR64" i="8"/>
  <c r="AQ64" i="8"/>
  <c r="AO64" i="8"/>
  <c r="AP64" i="8" s="1"/>
  <c r="AN64" i="8"/>
  <c r="AM64" i="8"/>
  <c r="AL64" i="8"/>
  <c r="AJ64" i="8"/>
  <c r="AK64" i="8" s="1"/>
  <c r="AX63" i="8"/>
  <c r="AW63" i="8"/>
  <c r="AV63" i="8"/>
  <c r="AU63" i="8"/>
  <c r="AT63" i="8"/>
  <c r="AS63" i="8"/>
  <c r="AR63" i="8"/>
  <c r="AQ63" i="8"/>
  <c r="AP63" i="8"/>
  <c r="AO63" i="8"/>
  <c r="AN63" i="8"/>
  <c r="AM63" i="8"/>
  <c r="AL63" i="8"/>
  <c r="AJ63" i="8"/>
  <c r="AK63" i="8" s="1"/>
  <c r="AX62" i="8"/>
  <c r="AW62" i="8"/>
  <c r="AV62" i="8"/>
  <c r="AU62" i="8"/>
  <c r="AT62" i="8"/>
  <c r="AS62" i="8"/>
  <c r="AR62" i="8"/>
  <c r="AQ62" i="8"/>
  <c r="AP62" i="8"/>
  <c r="AO62" i="8"/>
  <c r="AN62" i="8"/>
  <c r="AM62" i="8"/>
  <c r="AL62" i="8"/>
  <c r="AJ62" i="8"/>
  <c r="AK62" i="8" s="1"/>
  <c r="AX61" i="8"/>
  <c r="AW61" i="8"/>
  <c r="AV61" i="8"/>
  <c r="AU61" i="8"/>
  <c r="AT61" i="8"/>
  <c r="AS61" i="8"/>
  <c r="AR61" i="8"/>
  <c r="AQ61" i="8"/>
  <c r="AO61" i="8"/>
  <c r="AP61" i="8" s="1"/>
  <c r="AN61" i="8"/>
  <c r="AM61" i="8"/>
  <c r="AL61" i="8"/>
  <c r="AJ61" i="8"/>
  <c r="AK61" i="8" s="1"/>
  <c r="AX60" i="8"/>
  <c r="AW60" i="8"/>
  <c r="AV60" i="8"/>
  <c r="AU60" i="8"/>
  <c r="AT60" i="8"/>
  <c r="AS60" i="8"/>
  <c r="AR60" i="8"/>
  <c r="AQ60" i="8"/>
  <c r="AP60" i="8"/>
  <c r="AO60" i="8"/>
  <c r="AN60" i="8"/>
  <c r="AM60" i="8"/>
  <c r="AL60" i="8"/>
  <c r="AJ60" i="8"/>
  <c r="AK60" i="8" s="1"/>
  <c r="AX59" i="8"/>
  <c r="AW59" i="8"/>
  <c r="AV59" i="8"/>
  <c r="AU59" i="8"/>
  <c r="AT59" i="8"/>
  <c r="AS59" i="8"/>
  <c r="AR59" i="8"/>
  <c r="AQ59" i="8"/>
  <c r="AO59" i="8"/>
  <c r="AP59" i="8" s="1"/>
  <c r="AN59" i="8"/>
  <c r="AM59" i="8"/>
  <c r="AL59" i="8"/>
  <c r="AJ59" i="8"/>
  <c r="AK59" i="8" s="1"/>
  <c r="AX58" i="8"/>
  <c r="AW58" i="8"/>
  <c r="AV58" i="8"/>
  <c r="AU58" i="8"/>
  <c r="AT58" i="8"/>
  <c r="AS58" i="8"/>
  <c r="AR58" i="8"/>
  <c r="AQ58" i="8"/>
  <c r="AO58" i="8"/>
  <c r="AP58" i="8" s="1"/>
  <c r="AN58" i="8"/>
  <c r="AM58" i="8"/>
  <c r="AL58" i="8"/>
  <c r="AJ58" i="8"/>
  <c r="AK58" i="8" s="1"/>
  <c r="AX57" i="8"/>
  <c r="AW57" i="8"/>
  <c r="AV57" i="8"/>
  <c r="AU57" i="8"/>
  <c r="AT57" i="8"/>
  <c r="AS57" i="8"/>
  <c r="AR57" i="8"/>
  <c r="AQ57" i="8"/>
  <c r="AO57" i="8"/>
  <c r="AP57" i="8" s="1"/>
  <c r="AN57" i="8"/>
  <c r="AM57" i="8"/>
  <c r="AL57" i="8"/>
  <c r="AJ57" i="8"/>
  <c r="AK57" i="8" s="1"/>
  <c r="AX56" i="8"/>
  <c r="AW56" i="8"/>
  <c r="AV56" i="8"/>
  <c r="AU56" i="8"/>
  <c r="AT56" i="8"/>
  <c r="AS56" i="8"/>
  <c r="AR56" i="8"/>
  <c r="AQ56" i="8"/>
  <c r="AO56" i="8"/>
  <c r="AP56" i="8" s="1"/>
  <c r="AN56" i="8"/>
  <c r="AM56" i="8"/>
  <c r="AL56" i="8"/>
  <c r="AJ56" i="8"/>
  <c r="AK56" i="8" s="1"/>
  <c r="AX55" i="8"/>
  <c r="AW55" i="8"/>
  <c r="AV55" i="8"/>
  <c r="AU55" i="8"/>
  <c r="AT55" i="8"/>
  <c r="AS55" i="8"/>
  <c r="AR55" i="8"/>
  <c r="AQ55" i="8"/>
  <c r="AP55" i="8"/>
  <c r="AO55" i="8"/>
  <c r="AN55" i="8"/>
  <c r="AM55" i="8"/>
  <c r="AL55" i="8"/>
  <c r="AJ55" i="8"/>
  <c r="AK55" i="8" s="1"/>
  <c r="AX54" i="8"/>
  <c r="AW54" i="8"/>
  <c r="AV54" i="8"/>
  <c r="AU54" i="8"/>
  <c r="AT54" i="8"/>
  <c r="AS54" i="8"/>
  <c r="AR54" i="8"/>
  <c r="AQ54" i="8"/>
  <c r="AP54" i="8"/>
  <c r="AO54" i="8"/>
  <c r="AN54" i="8"/>
  <c r="AM54" i="8"/>
  <c r="AL54" i="8"/>
  <c r="AJ54" i="8"/>
  <c r="AK54" i="8" s="1"/>
  <c r="AX53" i="8"/>
  <c r="AW53" i="8"/>
  <c r="AV53" i="8"/>
  <c r="AU53" i="8"/>
  <c r="AT53" i="8"/>
  <c r="AS53" i="8"/>
  <c r="AR53" i="8"/>
  <c r="AQ53" i="8"/>
  <c r="AO53" i="8"/>
  <c r="AP53" i="8" s="1"/>
  <c r="AN53" i="8"/>
  <c r="AM53" i="8"/>
  <c r="AL53" i="8"/>
  <c r="AJ53" i="8"/>
  <c r="AK53" i="8" s="1"/>
  <c r="AX52" i="8"/>
  <c r="AW52" i="8"/>
  <c r="AV52" i="8"/>
  <c r="AU52" i="8"/>
  <c r="AT52" i="8"/>
  <c r="AS52" i="8"/>
  <c r="AR52" i="8"/>
  <c r="AQ52" i="8"/>
  <c r="AP52" i="8"/>
  <c r="AO52" i="8"/>
  <c r="AN52" i="8"/>
  <c r="AM52" i="8"/>
  <c r="AL52" i="8"/>
  <c r="AJ52" i="8"/>
  <c r="AK52" i="8" s="1"/>
  <c r="AX51" i="8"/>
  <c r="AW51" i="8"/>
  <c r="AV51" i="8"/>
  <c r="AU51" i="8"/>
  <c r="AT51" i="8"/>
  <c r="AS51" i="8"/>
  <c r="AR51" i="8"/>
  <c r="AQ51" i="8"/>
  <c r="AO51" i="8"/>
  <c r="AP51" i="8" s="1"/>
  <c r="AN51" i="8"/>
  <c r="AM51" i="8"/>
  <c r="AL51" i="8"/>
  <c r="AJ51" i="8"/>
  <c r="AK51" i="8" s="1"/>
  <c r="AX50" i="8"/>
  <c r="AW50" i="8"/>
  <c r="AV50" i="8"/>
  <c r="AU50" i="8"/>
  <c r="AT50" i="8"/>
  <c r="AS50" i="8"/>
  <c r="AR50" i="8"/>
  <c r="AQ50" i="8"/>
  <c r="AO50" i="8"/>
  <c r="AP50" i="8" s="1"/>
  <c r="AN50" i="8"/>
  <c r="AM50" i="8"/>
  <c r="AL50" i="8"/>
  <c r="AK50" i="8"/>
  <c r="AJ50" i="8"/>
  <c r="AX49" i="8"/>
  <c r="AW49" i="8"/>
  <c r="AV49" i="8"/>
  <c r="AU49" i="8"/>
  <c r="AT49" i="8"/>
  <c r="AS49" i="8"/>
  <c r="AR49" i="8"/>
  <c r="AQ49" i="8"/>
  <c r="AO49" i="8"/>
  <c r="AP49" i="8" s="1"/>
  <c r="AN49" i="8"/>
  <c r="AM49" i="8"/>
  <c r="AL49" i="8"/>
  <c r="AJ49" i="8"/>
  <c r="AK49" i="8" s="1"/>
  <c r="AX48" i="8"/>
  <c r="AW48" i="8"/>
  <c r="AV48" i="8"/>
  <c r="AU48" i="8"/>
  <c r="AT48" i="8"/>
  <c r="AS48" i="8"/>
  <c r="AR48" i="8"/>
  <c r="AQ48" i="8"/>
  <c r="AO48" i="8"/>
  <c r="AP48" i="8" s="1"/>
  <c r="AN48" i="8"/>
  <c r="AM48" i="8"/>
  <c r="AL48" i="8"/>
  <c r="AJ48" i="8"/>
  <c r="AK48" i="8" s="1"/>
  <c r="AX47" i="8"/>
  <c r="AW47" i="8"/>
  <c r="AV47" i="8"/>
  <c r="AU47" i="8"/>
  <c r="AT47" i="8"/>
  <c r="AS47" i="8"/>
  <c r="AR47" i="8"/>
  <c r="AQ47" i="8"/>
  <c r="AP47" i="8"/>
  <c r="AO47" i="8"/>
  <c r="AN47" i="8"/>
  <c r="AM47" i="8"/>
  <c r="AL47" i="8"/>
  <c r="AJ47" i="8"/>
  <c r="AK47" i="8" s="1"/>
  <c r="AX46" i="8"/>
  <c r="AW46" i="8"/>
  <c r="AV46" i="8"/>
  <c r="AU46" i="8"/>
  <c r="AT46" i="8"/>
  <c r="AS46" i="8"/>
  <c r="AR46" i="8"/>
  <c r="AQ46" i="8"/>
  <c r="AP46" i="8"/>
  <c r="AO46" i="8"/>
  <c r="AN46" i="8"/>
  <c r="AM46" i="8"/>
  <c r="AL46" i="8"/>
  <c r="AJ46" i="8"/>
  <c r="AK46" i="8" s="1"/>
  <c r="AX45" i="8"/>
  <c r="AW45" i="8"/>
  <c r="AV45" i="8"/>
  <c r="AU45" i="8"/>
  <c r="AT45" i="8"/>
  <c r="AS45" i="8"/>
  <c r="AR45" i="8"/>
  <c r="AQ45" i="8"/>
  <c r="AO45" i="8"/>
  <c r="AP45" i="8" s="1"/>
  <c r="AN45" i="8"/>
  <c r="AM45" i="8"/>
  <c r="AL45" i="8"/>
  <c r="AJ45" i="8"/>
  <c r="AK45" i="8" s="1"/>
  <c r="AX44" i="8"/>
  <c r="AW44" i="8"/>
  <c r="AV44" i="8"/>
  <c r="AU44" i="8"/>
  <c r="AT44" i="8"/>
  <c r="AS44" i="8"/>
  <c r="AR44" i="8"/>
  <c r="AQ44" i="8"/>
  <c r="AP44" i="8"/>
  <c r="AO44" i="8"/>
  <c r="AN44" i="8"/>
  <c r="AM44" i="8"/>
  <c r="AL44" i="8"/>
  <c r="AJ44" i="8"/>
  <c r="AK44" i="8" s="1"/>
  <c r="AX43" i="8"/>
  <c r="AW43" i="8"/>
  <c r="AV43" i="8"/>
  <c r="AU43" i="8"/>
  <c r="AT43" i="8"/>
  <c r="AS43" i="8"/>
  <c r="AR43" i="8"/>
  <c r="AQ43" i="8"/>
  <c r="AO43" i="8"/>
  <c r="AP43" i="8" s="1"/>
  <c r="AN43" i="8"/>
  <c r="AM43" i="8"/>
  <c r="AL43" i="8"/>
  <c r="AJ43" i="8"/>
  <c r="AK43" i="8" s="1"/>
  <c r="AX42" i="8"/>
  <c r="AW42" i="8"/>
  <c r="AV42" i="8"/>
  <c r="AU42" i="8"/>
  <c r="AT42" i="8"/>
  <c r="AS42" i="8"/>
  <c r="AR42" i="8"/>
  <c r="AQ42" i="8"/>
  <c r="AO42" i="8"/>
  <c r="AP42" i="8" s="1"/>
  <c r="AN42" i="8"/>
  <c r="AM42" i="8"/>
  <c r="AL42" i="8"/>
  <c r="AJ42" i="8"/>
  <c r="AK42" i="8" s="1"/>
  <c r="AX41" i="8"/>
  <c r="AW41" i="8"/>
  <c r="AV41" i="8"/>
  <c r="AU41" i="8"/>
  <c r="AT41" i="8"/>
  <c r="AS41" i="8"/>
  <c r="AR41" i="8"/>
  <c r="AQ41" i="8"/>
  <c r="AO41" i="8"/>
  <c r="AP41" i="8" s="1"/>
  <c r="AN41" i="8"/>
  <c r="AM41" i="8"/>
  <c r="AL41" i="8"/>
  <c r="AJ41" i="8"/>
  <c r="AK41" i="8" s="1"/>
  <c r="AX40" i="8"/>
  <c r="AW40" i="8"/>
  <c r="AV40" i="8"/>
  <c r="AU40" i="8"/>
  <c r="AT40" i="8"/>
  <c r="AS40" i="8"/>
  <c r="AR40" i="8"/>
  <c r="AQ40" i="8"/>
  <c r="AO40" i="8"/>
  <c r="AP40" i="8" s="1"/>
  <c r="AN40" i="8"/>
  <c r="AM40" i="8"/>
  <c r="AL40" i="8"/>
  <c r="AJ40" i="8"/>
  <c r="AK40" i="8" s="1"/>
  <c r="AX39" i="8"/>
  <c r="AW39" i="8"/>
  <c r="AV39" i="8"/>
  <c r="AU39" i="8"/>
  <c r="AT39" i="8"/>
  <c r="AS39" i="8"/>
  <c r="AR39" i="8"/>
  <c r="AQ39" i="8"/>
  <c r="AP39" i="8"/>
  <c r="AO39" i="8"/>
  <c r="AN39" i="8"/>
  <c r="AM39" i="8"/>
  <c r="AL39" i="8"/>
  <c r="AJ39" i="8"/>
  <c r="AK39" i="8" s="1"/>
  <c r="AX38" i="8"/>
  <c r="AW38" i="8"/>
  <c r="AV38" i="8"/>
  <c r="AU38" i="8"/>
  <c r="AT38" i="8"/>
  <c r="AS38" i="8"/>
  <c r="AR38" i="8"/>
  <c r="AQ38" i="8"/>
  <c r="AP38" i="8"/>
  <c r="AO38" i="8"/>
  <c r="AN38" i="8"/>
  <c r="AM38" i="8"/>
  <c r="AL38" i="8"/>
  <c r="AJ38" i="8"/>
  <c r="AK38" i="8" s="1"/>
  <c r="AX37" i="8"/>
  <c r="AW37" i="8"/>
  <c r="AV37" i="8"/>
  <c r="AU37" i="8"/>
  <c r="AT37" i="8"/>
  <c r="AS37" i="8"/>
  <c r="AR37" i="8"/>
  <c r="AQ37" i="8"/>
  <c r="AO37" i="8"/>
  <c r="AP37" i="8" s="1"/>
  <c r="AN37" i="8"/>
  <c r="AM37" i="8"/>
  <c r="AL37" i="8"/>
  <c r="AJ37" i="8"/>
  <c r="AK37" i="8" s="1"/>
  <c r="AX36" i="8"/>
  <c r="AW36" i="8"/>
  <c r="AV36" i="8"/>
  <c r="AU36" i="8"/>
  <c r="AT36" i="8"/>
  <c r="AS36" i="8"/>
  <c r="AR36" i="8"/>
  <c r="AQ36" i="8"/>
  <c r="AP36" i="8"/>
  <c r="AO36" i="8"/>
  <c r="AN36" i="8"/>
  <c r="AM36" i="8"/>
  <c r="AL36" i="8"/>
  <c r="AJ36" i="8"/>
  <c r="AK36" i="8" s="1"/>
  <c r="AX35" i="8"/>
  <c r="AW35" i="8"/>
  <c r="AV35" i="8"/>
  <c r="AU35" i="8"/>
  <c r="AT35" i="8"/>
  <c r="AS35" i="8"/>
  <c r="AR35" i="8"/>
  <c r="AQ35" i="8"/>
  <c r="AO35" i="8"/>
  <c r="AP35" i="8" s="1"/>
  <c r="AN35" i="8"/>
  <c r="AM35" i="8"/>
  <c r="AL35" i="8"/>
  <c r="AJ35" i="8"/>
  <c r="AK35" i="8" s="1"/>
  <c r="AX34" i="8"/>
  <c r="AW34" i="8"/>
  <c r="AV34" i="8"/>
  <c r="AU34" i="8"/>
  <c r="AT34" i="8"/>
  <c r="AS34" i="8"/>
  <c r="AR34" i="8"/>
  <c r="AQ34" i="8"/>
  <c r="AO34" i="8"/>
  <c r="AP34" i="8" s="1"/>
  <c r="AN34" i="8"/>
  <c r="AM34" i="8"/>
  <c r="AL34" i="8"/>
  <c r="AJ34" i="8"/>
  <c r="AK34" i="8" s="1"/>
  <c r="AX33" i="8"/>
  <c r="AW33" i="8"/>
  <c r="AV33" i="8"/>
  <c r="AU33" i="8"/>
  <c r="AT33" i="8"/>
  <c r="AS33" i="8"/>
  <c r="AR33" i="8"/>
  <c r="AQ33" i="8"/>
  <c r="AO33" i="8"/>
  <c r="AP33" i="8" s="1"/>
  <c r="AN33" i="8"/>
  <c r="AM33" i="8"/>
  <c r="AL33" i="8"/>
  <c r="AJ33" i="8"/>
  <c r="AK33" i="8" s="1"/>
  <c r="AX32" i="8"/>
  <c r="AW32" i="8"/>
  <c r="AV32" i="8"/>
  <c r="AU32" i="8"/>
  <c r="AT32" i="8"/>
  <c r="AS32" i="8"/>
  <c r="AR32" i="8"/>
  <c r="AQ32" i="8"/>
  <c r="AO32" i="8"/>
  <c r="AP32" i="8" s="1"/>
  <c r="AN32" i="8"/>
  <c r="AM32" i="8"/>
  <c r="AL32" i="8"/>
  <c r="AJ32" i="8"/>
  <c r="AK32" i="8" s="1"/>
  <c r="AX31" i="8"/>
  <c r="AW31" i="8"/>
  <c r="AV31" i="8"/>
  <c r="AU31" i="8"/>
  <c r="AT31" i="8"/>
  <c r="AS31" i="8"/>
  <c r="AR31" i="8"/>
  <c r="AQ31" i="8"/>
  <c r="AP31" i="8"/>
  <c r="AO31" i="8"/>
  <c r="AN31" i="8"/>
  <c r="AM31" i="8"/>
  <c r="AL31" i="8"/>
  <c r="AJ31" i="8"/>
  <c r="AK31" i="8" s="1"/>
  <c r="AX30" i="8"/>
  <c r="AW30" i="8"/>
  <c r="AV30" i="8"/>
  <c r="AU30" i="8"/>
  <c r="AT30" i="8"/>
  <c r="AS30" i="8"/>
  <c r="AR30" i="8"/>
  <c r="AQ30" i="8"/>
  <c r="AP30" i="8"/>
  <c r="AO30" i="8"/>
  <c r="AN30" i="8"/>
  <c r="AM30" i="8"/>
  <c r="AL30" i="8"/>
  <c r="AJ30" i="8"/>
  <c r="AK30" i="8" s="1"/>
  <c r="AX29" i="8"/>
  <c r="AW29" i="8"/>
  <c r="AV29" i="8"/>
  <c r="AU29" i="8"/>
  <c r="AT29" i="8"/>
  <c r="AS29" i="8"/>
  <c r="AR29" i="8"/>
  <c r="AQ29" i="8"/>
  <c r="AO29" i="8"/>
  <c r="AP29" i="8" s="1"/>
  <c r="AN29" i="8"/>
  <c r="AM29" i="8"/>
  <c r="AL29" i="8"/>
  <c r="AJ29" i="8"/>
  <c r="AK29" i="8" s="1"/>
  <c r="AX28" i="8"/>
  <c r="AW28" i="8"/>
  <c r="AV28" i="8"/>
  <c r="AU28" i="8"/>
  <c r="AT28" i="8"/>
  <c r="AS28" i="8"/>
  <c r="AR28" i="8"/>
  <c r="AQ28" i="8"/>
  <c r="AP28" i="8"/>
  <c r="AO28" i="8"/>
  <c r="AN28" i="8"/>
  <c r="AM28" i="8"/>
  <c r="AL28" i="8"/>
  <c r="AJ28" i="8"/>
  <c r="AK28" i="8" s="1"/>
  <c r="AX27" i="8"/>
  <c r="AW27" i="8"/>
  <c r="AV27" i="8"/>
  <c r="AU27" i="8"/>
  <c r="AT27" i="8"/>
  <c r="AS27" i="8"/>
  <c r="AR27" i="8"/>
  <c r="AQ27" i="8"/>
  <c r="AO27" i="8"/>
  <c r="AP27" i="8" s="1"/>
  <c r="AN27" i="8"/>
  <c r="AM27" i="8"/>
  <c r="AL27" i="8"/>
  <c r="AJ27" i="8"/>
  <c r="AK27" i="8" s="1"/>
  <c r="AX26" i="8"/>
  <c r="AW26" i="8"/>
  <c r="AV26" i="8"/>
  <c r="AU26" i="8"/>
  <c r="AT26" i="8"/>
  <c r="AS26" i="8"/>
  <c r="AR26" i="8"/>
  <c r="AQ26" i="8"/>
  <c r="AO26" i="8"/>
  <c r="AP26" i="8" s="1"/>
  <c r="AN26" i="8"/>
  <c r="AM26" i="8"/>
  <c r="AL26" i="8"/>
  <c r="AJ26" i="8"/>
  <c r="AK26" i="8" s="1"/>
  <c r="AX25" i="8"/>
  <c r="AW25" i="8"/>
  <c r="AV25" i="8"/>
  <c r="AU25" i="8"/>
  <c r="AT25" i="8"/>
  <c r="AS25" i="8"/>
  <c r="AR25" i="8"/>
  <c r="AQ25" i="8"/>
  <c r="AO25" i="8"/>
  <c r="AP25" i="8" s="1"/>
  <c r="AN25" i="8"/>
  <c r="AM25" i="8"/>
  <c r="AL25" i="8"/>
  <c r="AJ25" i="8"/>
  <c r="AK25" i="8" s="1"/>
  <c r="AX24" i="8"/>
  <c r="AW24" i="8"/>
  <c r="AV24" i="8"/>
  <c r="AU24" i="8"/>
  <c r="AT24" i="8"/>
  <c r="AS24" i="8"/>
  <c r="AR24" i="8"/>
  <c r="AQ24" i="8"/>
  <c r="AO24" i="8"/>
  <c r="AP24" i="8" s="1"/>
  <c r="AN24" i="8"/>
  <c r="AM24" i="8"/>
  <c r="AL24" i="8"/>
  <c r="AJ24" i="8"/>
  <c r="AK24" i="8" s="1"/>
  <c r="AX23" i="8"/>
  <c r="AW23" i="8"/>
  <c r="AV23" i="8"/>
  <c r="AU23" i="8"/>
  <c r="AT23" i="8"/>
  <c r="AS23" i="8"/>
  <c r="AR23" i="8"/>
  <c r="AQ23" i="8"/>
  <c r="AP23" i="8"/>
  <c r="AO23" i="8"/>
  <c r="AN23" i="8"/>
  <c r="AM23" i="8"/>
  <c r="AL23" i="8"/>
  <c r="AJ23" i="8"/>
  <c r="AK23" i="8" s="1"/>
  <c r="AX22" i="8"/>
  <c r="AW22" i="8"/>
  <c r="AV22" i="8"/>
  <c r="AU22" i="8"/>
  <c r="AT22" i="8"/>
  <c r="AS22" i="8"/>
  <c r="AR22" i="8"/>
  <c r="AQ22" i="8"/>
  <c r="AP22" i="8"/>
  <c r="AO22" i="8"/>
  <c r="AN22" i="8"/>
  <c r="AM22" i="8"/>
  <c r="AL22" i="8"/>
  <c r="AJ22" i="8"/>
  <c r="AK22" i="8" s="1"/>
  <c r="AX21" i="8"/>
  <c r="AW21" i="8"/>
  <c r="AV21" i="8"/>
  <c r="AU21" i="8"/>
  <c r="AT21" i="8"/>
  <c r="AS21" i="8"/>
  <c r="AR21" i="8"/>
  <c r="AQ21" i="8"/>
  <c r="AO21" i="8"/>
  <c r="AP21" i="8" s="1"/>
  <c r="AN21" i="8"/>
  <c r="AM21" i="8"/>
  <c r="AL21" i="8"/>
  <c r="AJ21" i="8"/>
  <c r="AK21" i="8" s="1"/>
  <c r="AX20" i="8"/>
  <c r="AW20" i="8"/>
  <c r="AV20" i="8"/>
  <c r="AU20" i="8"/>
  <c r="AT20" i="8"/>
  <c r="AS20" i="8"/>
  <c r="AR20" i="8"/>
  <c r="AQ20" i="8"/>
  <c r="AP20" i="8"/>
  <c r="AO20" i="8"/>
  <c r="AN20" i="8"/>
  <c r="AM20" i="8"/>
  <c r="AL20" i="8"/>
  <c r="AJ20" i="8"/>
  <c r="AK20" i="8" s="1"/>
  <c r="AX19" i="8"/>
  <c r="AW19" i="8"/>
  <c r="AV19" i="8"/>
  <c r="AU19" i="8"/>
  <c r="AT19" i="8"/>
  <c r="AS19" i="8"/>
  <c r="AR19" i="8"/>
  <c r="AQ19" i="8"/>
  <c r="AO19" i="8"/>
  <c r="AP19" i="8" s="1"/>
  <c r="AN19" i="8"/>
  <c r="AM19" i="8"/>
  <c r="AL19" i="8"/>
  <c r="AJ19" i="8"/>
  <c r="AK19" i="8" s="1"/>
  <c r="AX18" i="8"/>
  <c r="AW18" i="8"/>
  <c r="AV18" i="8"/>
  <c r="AU18" i="8"/>
  <c r="AT18" i="8"/>
  <c r="AS18" i="8"/>
  <c r="AR18" i="8"/>
  <c r="AQ18" i="8"/>
  <c r="AO18" i="8"/>
  <c r="AP18" i="8" s="1"/>
  <c r="AN18" i="8"/>
  <c r="AM18" i="8"/>
  <c r="AL18" i="8"/>
  <c r="AJ18" i="8"/>
  <c r="AK18" i="8" s="1"/>
  <c r="AX17" i="8"/>
  <c r="AW17" i="8"/>
  <c r="AV17" i="8"/>
  <c r="AU17" i="8"/>
  <c r="AT17" i="8"/>
  <c r="AS17" i="8"/>
  <c r="AR17" i="8"/>
  <c r="AQ17" i="8"/>
  <c r="AO17" i="8"/>
  <c r="AP17" i="8" s="1"/>
  <c r="AN17" i="8"/>
  <c r="AM17" i="8"/>
  <c r="AL17" i="8"/>
  <c r="AJ17" i="8"/>
  <c r="AK17" i="8" s="1"/>
  <c r="AX16" i="8"/>
  <c r="AW16" i="8"/>
  <c r="AV16" i="8"/>
  <c r="AU16" i="8"/>
  <c r="AT16" i="8"/>
  <c r="AS16" i="8"/>
  <c r="AR16" i="8"/>
  <c r="AQ16" i="8"/>
  <c r="AO16" i="8"/>
  <c r="AP16" i="8" s="1"/>
  <c r="AN16" i="8"/>
  <c r="AM16" i="8"/>
  <c r="AL16" i="8"/>
  <c r="AJ16" i="8"/>
  <c r="AK16" i="8" s="1"/>
  <c r="AX15" i="8"/>
  <c r="AW15" i="8"/>
  <c r="AV15" i="8"/>
  <c r="AU15" i="8"/>
  <c r="AT15" i="8"/>
  <c r="AS15" i="8"/>
  <c r="AR15" i="8"/>
  <c r="AQ15" i="8"/>
  <c r="AP15" i="8"/>
  <c r="AO15" i="8"/>
  <c r="AN15" i="8"/>
  <c r="AM15" i="8"/>
  <c r="AL15" i="8"/>
  <c r="AJ15" i="8"/>
  <c r="AK15" i="8" s="1"/>
  <c r="AX14" i="8"/>
  <c r="AW14" i="8"/>
  <c r="AV14" i="8"/>
  <c r="AU14" i="8"/>
  <c r="AT14" i="8"/>
  <c r="AS14" i="8"/>
  <c r="AR14" i="8"/>
  <c r="AQ14" i="8"/>
  <c r="AP14" i="8"/>
  <c r="AO14" i="8"/>
  <c r="AN14" i="8"/>
  <c r="AM14" i="8"/>
  <c r="AL14" i="8"/>
  <c r="AJ14" i="8"/>
  <c r="AK14" i="8" s="1"/>
  <c r="AX13" i="8"/>
  <c r="AW13" i="8"/>
  <c r="AV13" i="8"/>
  <c r="AU13" i="8"/>
  <c r="AT13" i="8"/>
  <c r="AS13" i="8"/>
  <c r="AR13" i="8"/>
  <c r="AQ13" i="8"/>
  <c r="AO13" i="8"/>
  <c r="AP13" i="8" s="1"/>
  <c r="AN13" i="8"/>
  <c r="AM13" i="8"/>
  <c r="AL13" i="8"/>
  <c r="AJ13" i="8"/>
  <c r="AK13" i="8" s="1"/>
  <c r="AX12" i="8"/>
  <c r="AW12" i="8"/>
  <c r="AV12" i="8"/>
  <c r="AU12" i="8"/>
  <c r="AT12" i="8"/>
  <c r="AS12" i="8"/>
  <c r="AR12" i="8"/>
  <c r="AQ12" i="8"/>
  <c r="AP12" i="8"/>
  <c r="AO12" i="8"/>
  <c r="AN12" i="8"/>
  <c r="AM12" i="8"/>
  <c r="AL12" i="8"/>
  <c r="AJ12" i="8"/>
  <c r="AK12" i="8" s="1"/>
  <c r="AX11" i="8"/>
  <c r="AW11" i="8"/>
  <c r="AV11" i="8"/>
  <c r="AU11" i="8"/>
  <c r="AT11" i="8"/>
  <c r="AS11" i="8"/>
  <c r="AR11" i="8"/>
  <c r="AQ11" i="8"/>
  <c r="AO11" i="8"/>
  <c r="AP11" i="8" s="1"/>
  <c r="AN11" i="8"/>
  <c r="AM11" i="8"/>
  <c r="AL11" i="8"/>
  <c r="AJ11" i="8"/>
  <c r="AK11" i="8" s="1"/>
  <c r="AX10" i="8"/>
  <c r="AW10" i="8"/>
  <c r="AV10" i="8"/>
  <c r="AU10" i="8"/>
  <c r="AT10" i="8"/>
  <c r="AS10" i="8"/>
  <c r="AR10" i="8"/>
  <c r="AQ10" i="8"/>
  <c r="AO10" i="8"/>
  <c r="AP10" i="8" s="1"/>
  <c r="AN10" i="8"/>
  <c r="AM10" i="8"/>
  <c r="AL10" i="8"/>
  <c r="AJ10" i="8"/>
  <c r="AK10" i="8" s="1"/>
  <c r="AX9" i="8"/>
  <c r="AW9" i="8"/>
  <c r="AV9" i="8"/>
  <c r="AU9" i="8"/>
  <c r="AT9" i="8"/>
  <c r="AS9" i="8"/>
  <c r="AR9" i="8"/>
  <c r="AQ9" i="8"/>
  <c r="AO9" i="8"/>
  <c r="AP9" i="8" s="1"/>
  <c r="AN9" i="8"/>
  <c r="AM9" i="8"/>
  <c r="AL9" i="8"/>
  <c r="AJ9" i="8"/>
  <c r="AK9" i="8" s="1"/>
  <c r="AX8" i="8"/>
  <c r="AW8" i="8"/>
  <c r="AV8" i="8"/>
  <c r="AU8" i="8"/>
  <c r="AT8" i="8"/>
  <c r="AS8" i="8"/>
  <c r="AR8" i="8"/>
  <c r="AQ8" i="8"/>
  <c r="AO8" i="8"/>
  <c r="AP8" i="8" s="1"/>
  <c r="AN8" i="8"/>
  <c r="AM8" i="8"/>
  <c r="AL8" i="8"/>
  <c r="AJ8" i="8"/>
  <c r="AK8" i="8" s="1"/>
  <c r="AX7" i="8"/>
  <c r="AW7" i="8"/>
  <c r="AV7" i="8"/>
  <c r="AU7" i="8"/>
  <c r="AT7" i="8"/>
  <c r="AS7" i="8"/>
  <c r="AR7" i="8"/>
  <c r="AQ7" i="8"/>
  <c r="AP7" i="8"/>
  <c r="AO7" i="8"/>
  <c r="AN7" i="8"/>
  <c r="AM7" i="8"/>
  <c r="AL7" i="8"/>
  <c r="AJ7" i="8"/>
  <c r="AK7" i="8" s="1"/>
  <c r="AX6" i="8"/>
  <c r="AW6" i="8"/>
  <c r="AV6" i="8"/>
  <c r="AU6" i="8"/>
  <c r="AT6" i="8"/>
  <c r="AS6" i="8"/>
  <c r="AR6" i="8"/>
  <c r="AQ6" i="8"/>
  <c r="AP6" i="8"/>
  <c r="AO6" i="8"/>
  <c r="AN6" i="8"/>
  <c r="AM6" i="8"/>
  <c r="AL6" i="8"/>
  <c r="AJ6" i="8"/>
  <c r="AK6" i="8" s="1"/>
  <c r="AX5" i="8"/>
  <c r="AW5" i="8"/>
  <c r="AV5" i="8"/>
  <c r="AU5" i="8"/>
  <c r="AT5" i="8"/>
  <c r="AS5" i="8"/>
  <c r="AR5" i="8"/>
  <c r="AQ5" i="8"/>
  <c r="AO5" i="8"/>
  <c r="AP5" i="8" s="1"/>
  <c r="AN5" i="8"/>
  <c r="AM5" i="8"/>
  <c r="AL5" i="8"/>
  <c r="AJ5" i="8"/>
  <c r="AK5" i="8" s="1"/>
  <c r="AX4" i="8"/>
  <c r="AW4" i="8"/>
  <c r="AV4" i="8"/>
  <c r="AU4" i="8"/>
  <c r="AT4" i="8"/>
  <c r="AS4" i="8"/>
  <c r="AR4" i="8"/>
  <c r="AQ4" i="8"/>
  <c r="AP4" i="8"/>
  <c r="AO4" i="8"/>
  <c r="AN4" i="8"/>
  <c r="AM4" i="8"/>
  <c r="AL4" i="8"/>
  <c r="AJ4" i="8"/>
  <c r="AK4" i="8" s="1"/>
  <c r="AX3" i="8"/>
  <c r="AW3" i="8"/>
  <c r="AV3" i="8"/>
  <c r="AU3" i="8"/>
  <c r="AT3" i="8"/>
  <c r="AS3" i="8"/>
  <c r="AR3" i="8"/>
  <c r="AQ3" i="8"/>
  <c r="AO3" i="8"/>
  <c r="AP3" i="8" s="1"/>
  <c r="AN3" i="8"/>
  <c r="AM3" i="8"/>
  <c r="AL3" i="8"/>
  <c r="AJ3" i="8"/>
  <c r="AK3" i="8" s="1"/>
  <c r="AX2" i="8"/>
  <c r="AW2" i="8"/>
  <c r="AV2" i="8"/>
  <c r="AU2" i="8"/>
  <c r="AT2" i="8"/>
  <c r="AS2" i="8"/>
  <c r="AR2" i="8"/>
  <c r="AQ2" i="8"/>
  <c r="AO2" i="8"/>
  <c r="AP2" i="8" s="1"/>
  <c r="AN2" i="8"/>
  <c r="AM2" i="8"/>
  <c r="AL2" i="8"/>
  <c r="AJ2" i="8"/>
  <c r="AK2" i="8" s="1"/>
</calcChain>
</file>

<file path=xl/sharedStrings.xml><?xml version="1.0" encoding="utf-8"?>
<sst xmlns="http://schemas.openxmlformats.org/spreadsheetml/2006/main" count="23187" uniqueCount="6187">
  <si>
    <t>Year Resolved</t>
  </si>
  <si>
    <t>Week Resolved</t>
  </si>
  <si>
    <t>(All)</t>
  </si>
  <si>
    <t>Numbers</t>
  </si>
  <si>
    <t>Column Labels</t>
  </si>
  <si>
    <t>Row Labels</t>
  </si>
  <si>
    <t>Grand Total</t>
  </si>
  <si>
    <t>Incident</t>
  </si>
  <si>
    <t>Abhijit Paul [IBM]</t>
  </si>
  <si>
    <t>Kanimozhi P5 [IBM]</t>
  </si>
  <si>
    <t>#N/A</t>
  </si>
  <si>
    <t>Alan M. Goldblatt [IBM]</t>
  </si>
  <si>
    <t>Pratik Shah [IBM]</t>
  </si>
  <si>
    <t>Service Request</t>
  </si>
  <si>
    <t>Aditya Ratnam [IBM]</t>
  </si>
  <si>
    <t>Aishwarya R Patil [IBM]</t>
  </si>
  <si>
    <t>Ashique T P [IBM]</t>
  </si>
  <si>
    <t>Birla Bose [IBM]</t>
  </si>
  <si>
    <t>Boinapally Madhavi [IBM]</t>
  </si>
  <si>
    <t>Devisetty Asha Lakshmi [IBM]</t>
  </si>
  <si>
    <t>Hari Chandana Vulivireddy [IBM]</t>
  </si>
  <si>
    <t>Jagadeesh Paluru [IBM]</t>
  </si>
  <si>
    <t>Jayasree Lingala [IBM]</t>
  </si>
  <si>
    <t>Kakumanu Divya Lakshmi Anusha [IBM]</t>
  </si>
  <si>
    <t>Kevin Reiner Calvento [IBM]</t>
  </si>
  <si>
    <t>Kritika . [IBM]</t>
  </si>
  <si>
    <t>Kunsoth Santhosh [IBM]</t>
  </si>
  <si>
    <t>Mulla J Basha [IBM]</t>
  </si>
  <si>
    <t>Nagaraj Gp1 [IBM]</t>
  </si>
  <si>
    <t>Nikhil Jadav [IBM]</t>
  </si>
  <si>
    <t>Prashant Dahake [IBM]</t>
  </si>
  <si>
    <t>Priyadharshini S22 [IBM]</t>
  </si>
  <si>
    <t>Raymond V Cruz [IBM]</t>
  </si>
  <si>
    <t>Remya T [IBM]</t>
  </si>
  <si>
    <t>Sai Tejaswini Pothuru [IBM]</t>
  </si>
  <si>
    <t>Sreekanth Yetukuru [IBM]</t>
  </si>
  <si>
    <t>Tirumalasetty Naga Sudha Pavani [IBM]</t>
  </si>
  <si>
    <t>Angel Destrajo [IBM]</t>
  </si>
  <si>
    <t>Carrie Alcantara [IBM]</t>
  </si>
  <si>
    <t>Christopher Nemec [IBM]</t>
  </si>
  <si>
    <t>David Baulier Jr [IBM]</t>
  </si>
  <si>
    <t>Guadalupe Algaba De Poulsen [IBM]</t>
  </si>
  <si>
    <t>James A. Mulvey [IBM]</t>
  </si>
  <si>
    <t>Viswasrujana Akula [IBM]</t>
  </si>
  <si>
    <t>year Created</t>
  </si>
  <si>
    <t>Week Created</t>
  </si>
  <si>
    <t>(Multiple Items)</t>
  </si>
  <si>
    <t>Count of Ticket type</t>
  </si>
  <si>
    <t>Gina D. Hudik [IBM]</t>
  </si>
  <si>
    <t>Assignment group</t>
  </si>
  <si>
    <t>Type of Resource</t>
  </si>
  <si>
    <t>GD</t>
  </si>
  <si>
    <t>Devendra V Zanjal [IBM]</t>
  </si>
  <si>
    <t>Aman Chandna08 [IBM]</t>
  </si>
  <si>
    <t>Hima S Chippada [IBM]</t>
  </si>
  <si>
    <t>Jyothi Vishweshwaraiah1 [IBM]</t>
  </si>
  <si>
    <t>Mukesh Joshi1 [IBM]</t>
  </si>
  <si>
    <t>Ravi Prasad [IBM]</t>
  </si>
  <si>
    <t>Reema Chandok [IBM]</t>
  </si>
  <si>
    <t>00 - 05</t>
  </si>
  <si>
    <t>06 - 15</t>
  </si>
  <si>
    <t>16 - 30</t>
  </si>
  <si>
    <t>31 - 60</t>
  </si>
  <si>
    <t>61 - 90</t>
  </si>
  <si>
    <t>&gt;91 and above</t>
  </si>
  <si>
    <t>On Hold</t>
  </si>
  <si>
    <t>Work In Progress</t>
  </si>
  <si>
    <t xml:space="preserve">Aging yesterday </t>
  </si>
  <si>
    <t>Aging yesterday - Non Maconomy</t>
  </si>
  <si>
    <t>Days</t>
  </si>
  <si>
    <t>Nagendra C Hathwar [IBM]</t>
  </si>
  <si>
    <t>Poly Datta [IBM]</t>
  </si>
  <si>
    <t>State</t>
  </si>
  <si>
    <t>Work In
Progress</t>
  </si>
  <si>
    <t>On 
Hold</t>
  </si>
  <si>
    <t>Number</t>
  </si>
  <si>
    <t>Priority</t>
  </si>
  <si>
    <t>Updated by</t>
  </si>
  <si>
    <t>Ticket type</t>
  </si>
  <si>
    <t>Short description</t>
  </si>
  <si>
    <t>Updated</t>
  </si>
  <si>
    <t>Assigned to</t>
  </si>
  <si>
    <t>Assigned on</t>
  </si>
  <si>
    <t>Close code</t>
  </si>
  <si>
    <t>Close notes</t>
  </si>
  <si>
    <t>Closed</t>
  </si>
  <si>
    <t>Closed by</t>
  </si>
  <si>
    <t>Created</t>
  </si>
  <si>
    <t>Created by</t>
  </si>
  <si>
    <t>Escalated</t>
  </si>
  <si>
    <t>Escalated by</t>
  </si>
  <si>
    <t>SLA Class</t>
  </si>
  <si>
    <t>Escalated count</t>
  </si>
  <si>
    <t>Escalation</t>
  </si>
  <si>
    <t>Resolved</t>
  </si>
  <si>
    <t>Resolve time</t>
  </si>
  <si>
    <t>Reported by</t>
  </si>
  <si>
    <t>Reopen count</t>
  </si>
  <si>
    <t>SLA hold</t>
  </si>
  <si>
    <t>FIrst_Assigned</t>
  </si>
  <si>
    <t>First Assigned to Service Desk</t>
  </si>
  <si>
    <t>Reassignment count</t>
  </si>
  <si>
    <t>First Assigned to Resolver Group</t>
  </si>
  <si>
    <t>First Assigned to Osprey-Resolver</t>
  </si>
  <si>
    <t>First Assigned to Osprey-RG</t>
  </si>
  <si>
    <t>Region</t>
  </si>
  <si>
    <t>On hold reason</t>
  </si>
  <si>
    <t>OpCo</t>
  </si>
  <si>
    <t>Days Open</t>
  </si>
  <si>
    <t>Aging</t>
  </si>
  <si>
    <t>Week Closed</t>
  </si>
  <si>
    <t>GD Resource</t>
  </si>
  <si>
    <t>Year Closed</t>
  </si>
  <si>
    <t>Day Res</t>
  </si>
  <si>
    <t>Month Res</t>
  </si>
  <si>
    <t>Day Crted</t>
  </si>
  <si>
    <t>Month Crted</t>
  </si>
  <si>
    <t>Team</t>
  </si>
  <si>
    <t>INC10003626</t>
  </si>
  <si>
    <t>P3 - Minor</t>
  </si>
  <si>
    <t>IBM-C-NA-AS-MACK</t>
  </si>
  <si>
    <t>Junmoham@in.ibm.com</t>
  </si>
  <si>
    <t>FW: Incident INC10003611 created --- opened on your behalf</t>
  </si>
  <si>
    <t>Junaid Mohammad Khan [IBM]</t>
  </si>
  <si>
    <t>Cancelled</t>
  </si>
  <si>
    <t>Duplicate Ticket</t>
  </si>
  <si>
    <t>Eszter.Urgyan@kantar.com</t>
  </si>
  <si>
    <t>Platinum</t>
  </si>
  <si>
    <t>Normal</t>
  </si>
  <si>
    <t>Balazs Olej [Kantar]</t>
  </si>
  <si>
    <t>INC10027776</t>
  </si>
  <si>
    <t>IBM-C-NA-AS-GROUPM-Concur</t>
  </si>
  <si>
    <t>mulveyj@us.ibm.com</t>
  </si>
  <si>
    <t>Not being able to sign in to SAP Concur -  TORGRMJGEORGE - first time access - ticket related to INC9985547 - domain - not a password issue</t>
  </si>
  <si>
    <t>Closed As Duplicate</t>
  </si>
  <si>
    <t>This is a duplicate of INC9985547 so cancelling this ticket</t>
  </si>
  <si>
    <t>jose.george@groupm.com</t>
  </si>
  <si>
    <t>Silver+ (Osprey App use only)</t>
  </si>
  <si>
    <t>Jose George [GroupM]</t>
  </si>
  <si>
    <t>NA</t>
  </si>
  <si>
    <t>GroupM - Canada</t>
  </si>
  <si>
    <t>INC10031927</t>
  </si>
  <si>
    <t>P4 - Minimal</t>
  </si>
  <si>
    <t>IBM-C-NA-AS-OGCH-L2</t>
  </si>
  <si>
    <t>Steve.Oliver@wpp.com</t>
  </si>
  <si>
    <t>Enhancement Request</t>
  </si>
  <si>
    <t>[ROM] Team Pfizer Site Automation Enhancement Request</t>
  </si>
  <si>
    <t>Cleanup of old tickets. If this is still required there will be a need for an RFS</t>
  </si>
  <si>
    <t>Steve Oliver [WPP]</t>
  </si>
  <si>
    <t>kristen.jurasik@ogilvy.com</t>
  </si>
  <si>
    <t>Gold</t>
  </si>
  <si>
    <t>Kristen Jurasik [Ogilvy Group]</t>
  </si>
  <si>
    <t>INC10033623</t>
  </si>
  <si>
    <t>IBM-C-NA-AS-PAX</t>
  </si>
  <si>
    <t>Jyovishw@in.ibm.com</t>
  </si>
  <si>
    <t xml:space="preserve">[UNAPPROVED BACKLOG]  Vendor Request Sharepoint site </t>
  </si>
  <si>
    <t>alevitsk@us.ibm.com</t>
  </si>
  <si>
    <t>Anna Levitskiy [IBM]</t>
  </si>
  <si>
    <t>Work not yet due</t>
  </si>
  <si>
    <t>WPP - USA</t>
  </si>
  <si>
    <t>INC10079216</t>
  </si>
  <si>
    <t>IBM-C-NA-AS-SAP</t>
  </si>
  <si>
    <t>pratik.shah@us.ibm.com</t>
  </si>
  <si>
    <t>[CANCELLED] BSG-2889 : Version for OEIC to be maintained thru 2025</t>
  </si>
  <si>
    <t>Cancelling this as it is duplicate of INC10079474</t>
  </si>
  <si>
    <t>Shawn Foley [Ogilvy Group]</t>
  </si>
  <si>
    <t>Ogilvy Group - USA</t>
  </si>
  <si>
    <t>INC10083689</t>
  </si>
  <si>
    <t>Viresh.Savani@kantar.com</t>
  </si>
  <si>
    <t>Issue with local spec 1 TASK1760157</t>
  </si>
  <si>
    <t>It is duplicate ticket and I have updated the watchlist user added in duplicate ticket INC10063336</t>
  </si>
  <si>
    <t>Jerome.Tillekeratne@kantar.com</t>
  </si>
  <si>
    <t>Jerome Tillekeratne [Kantar]</t>
  </si>
  <si>
    <t>INC10083866</t>
  </si>
  <si>
    <t>Issues with purchase line type</t>
  </si>
  <si>
    <t>INC10097269</t>
  </si>
  <si>
    <t>IBM-C-NA-AS-KR</t>
  </si>
  <si>
    <t>Srisbh26@in.ibm.com</t>
  </si>
  <si>
    <t>Changing fields against Pivotal order CRM14595 Hasbro</t>
  </si>
  <si>
    <t>Srishti Bhargava26 [IBM]</t>
  </si>
  <si>
    <t>Closed/Resolved by Caller</t>
  </si>
  <si>
    <t>This request is no longer required as confirmed by the user.</t>
  </si>
  <si>
    <t>David.Willoughby@kantar.com</t>
  </si>
  <si>
    <t>David Willoughby [Kantar]</t>
  </si>
  <si>
    <t>INC10099911</t>
  </si>
  <si>
    <t>IBM-C-GLOBAL-AS-BOBJ</t>
  </si>
  <si>
    <t>binod.shrestha@wppaunz.com</t>
  </si>
  <si>
    <t>URGENT RE: URGENT ...FW: INC-63162: FW: BI Access - kantar Folder</t>
  </si>
  <si>
    <t>Aditya Shukla [IBM]</t>
  </si>
  <si>
    <t>This incident is closed as cancelled asa service request  INC10099473 for same issue and by same user is already raised.</t>
  </si>
  <si>
    <t>Dawn.Gardiner@kantar.com</t>
  </si>
  <si>
    <t>Silver</t>
  </si>
  <si>
    <t>Dawn Gardiner [Kantar]</t>
  </si>
  <si>
    <t>INC10148824</t>
  </si>
  <si>
    <t>Amacha94@in.ibm.com</t>
  </si>
  <si>
    <t>Error generating report RGL Brazil user FABIANA MESQUITA</t>
  </si>
  <si>
    <t>Anusha Macharla94 [IBM]</t>
  </si>
  <si>
    <t>cancelled as duplicate</t>
  </si>
  <si>
    <t>MARIANE.DE.OLIVEIRA.AMARAL@it.ibm.com</t>
  </si>
  <si>
    <t>Deive Vajda [Kantar]</t>
  </si>
  <si>
    <t>LATAM</t>
  </si>
  <si>
    <t>Kantar - Brazil</t>
  </si>
  <si>
    <t>INC10149381</t>
  </si>
  <si>
    <t>IBM-C-NA-AS-MACK - Change global account Task Brazil - Maconomy</t>
  </si>
  <si>
    <t>cancelled as duplicate of INC10147297</t>
  </si>
  <si>
    <t>INC10156250</t>
  </si>
  <si>
    <t>ghudik@us.ibm.com</t>
  </si>
  <si>
    <t>Citrix Access to Kantar Maconomy</t>
  </si>
  <si>
    <t>User has another open IBM ticket through which she will sort Citrix access through.</t>
  </si>
  <si>
    <t>gayle.giovanazzi@wpp.com</t>
  </si>
  <si>
    <t>Gayle Giovanazzi [WPP]</t>
  </si>
  <si>
    <t>INC10196239</t>
  </si>
  <si>
    <t>IBM-C-NA-AS-RAPID</t>
  </si>
  <si>
    <t>david.baulier@us.ibm.com</t>
  </si>
  <si>
    <t>[CANCELLED*] Path Change to E Drive for MonthEnd Report Folder in RAPID</t>
  </si>
  <si>
    <t xml:space="preserve">The application is targeted for decommissioning.   8 hours of work completed prior to cancelling of enhancement.  </t>
  </si>
  <si>
    <t>Mujoshi1@in.ibm.com</t>
  </si>
  <si>
    <t>Bronze</t>
  </si>
  <si>
    <t>Oscar Witcher [Kantar]</t>
  </si>
  <si>
    <t>Kantar - UK</t>
  </si>
  <si>
    <t>INC10232749</t>
  </si>
  <si>
    <t>FW: Access to Concur</t>
  </si>
  <si>
    <t>duplicate of INC10162023</t>
  </si>
  <si>
    <t>melissa.landi@wmglobal.com</t>
  </si>
  <si>
    <t>Melissa Landi [GroupM]</t>
  </si>
  <si>
    <t>INC10243960</t>
  </si>
  <si>
    <t>Concur IBM Issue</t>
  </si>
  <si>
    <t xml:space="preserve">This ticket is dealing with same issue in INC10046215.
</t>
  </si>
  <si>
    <t>ajanthan.nageswaran@groupm.com</t>
  </si>
  <si>
    <t>Ajanthan Nageswaran [GroupM]</t>
  </si>
  <si>
    <t>INC10250589</t>
  </si>
  <si>
    <t>Hi Zinhle,
We are cancelling this ticket as duplicate of INC10250978.
Regards
Anusha Macharla</t>
  </si>
  <si>
    <t>Zinhle.Ntuli@kantar.com</t>
  </si>
  <si>
    <t>Zinhle Ntuli [Kantar]</t>
  </si>
  <si>
    <t>INC10256965</t>
  </si>
  <si>
    <t>Gauroy08@in.ibm.com</t>
  </si>
  <si>
    <t>243WSC_ LOCAL ACCOUNTS CREATION REQUEST</t>
  </si>
  <si>
    <t>Gaurav Roy08 [IBM]</t>
  </si>
  <si>
    <t>Duplicate</t>
  </si>
  <si>
    <t>Yongjun.Choi@kantar.com</t>
  </si>
  <si>
    <t>Yongjun Choi [Kantar]</t>
  </si>
  <si>
    <t>INC10259425</t>
  </si>
  <si>
    <t>IBM-C-NA-AS-INFORSM</t>
  </si>
  <si>
    <t>poldatta@in.ibm.com</t>
  </si>
  <si>
    <t>Re:  URGENT: INFOR SS REQUEST FORM - 224NY Miami Team.xlsx</t>
  </si>
  <si>
    <t>DUPLICATE</t>
  </si>
  <si>
    <t>INC10281785</t>
  </si>
  <si>
    <t>[ROM] Smartstream - Automated Month End Processing</t>
  </si>
  <si>
    <t>Joseph J. Tian [IBM]</t>
  </si>
  <si>
    <t>Stacey Heldman [WPP]</t>
  </si>
  <si>
    <t>Awaiting User input</t>
  </si>
  <si>
    <t>YRGRP - USA</t>
  </si>
  <si>
    <t>INC10283160</t>
  </si>
  <si>
    <t>IBM-C-NA-AS-JWTR-L2</t>
  </si>
  <si>
    <t>[WIP] Ricochet team - as discussed, please review the Ricochet related items on AWS and cleanup any that are no longer needed. (Billed under INC12622598)</t>
  </si>
  <si>
    <t>dave.husted@wundermanthompson.com</t>
  </si>
  <si>
    <t>Dave Husted [JWT]</t>
  </si>
  <si>
    <t>JWT - USA</t>
  </si>
  <si>
    <t>INC10289352</t>
  </si>
  <si>
    <t>cnemec@us.ibm.com</t>
  </si>
  <si>
    <t>Fw: Incident INC10114101 -- comments added</t>
  </si>
  <si>
    <t>Not sure why this got opened.  This was taken care of by ticket INC10114101 which is resolved.</t>
  </si>
  <si>
    <t>christopher.nemec@wundermanthompson.com</t>
  </si>
  <si>
    <t>Christopher Nemec [JWT]</t>
  </si>
  <si>
    <t>INC10326965</t>
  </si>
  <si>
    <t>TDS tax and related fields mapping details required for report mappings in reference to INC10184811</t>
  </si>
  <si>
    <t xml:space="preserve">duplicate INC10184811 </t>
  </si>
  <si>
    <t>Sushmita.Mandal@kantar.com</t>
  </si>
  <si>
    <t>Sushmita Mandal [Kantar]</t>
  </si>
  <si>
    <t>INC10346423</t>
  </si>
  <si>
    <t>Sudayagi@in.ibm.com</t>
  </si>
  <si>
    <t>[ROM] OSU - Finland Update to Payment File Format</t>
  </si>
  <si>
    <t>Swetha Udayagiri [IBM]</t>
  </si>
  <si>
    <t>Workaround will not be available as the requirement was to create a new payment file so we can proceed to provide estimation after the upgrade.</t>
  </si>
  <si>
    <t>Sara.Abba@kantar.com</t>
  </si>
  <si>
    <t>Sara Abba [Kantar]</t>
  </si>
  <si>
    <t>INC10348149</t>
  </si>
  <si>
    <t>Nilesh.gaikwad@in.ibm.com</t>
  </si>
  <si>
    <t>Time Compliance Notice</t>
  </si>
  <si>
    <t>Zowraiz Khaver [IBM]</t>
  </si>
  <si>
    <t xml:space="preserve">Cancelling it its duplicate of other SR ticket </t>
  </si>
  <si>
    <t>Nilesh D Gaikwad [IBM]</t>
  </si>
  <si>
    <t>mark.werner@ogilvy.com</t>
  </si>
  <si>
    <t>Mark Werner [Ogilvy Group]</t>
  </si>
  <si>
    <t>INC10354288</t>
  </si>
  <si>
    <t>Ballvija@in.ibm.com</t>
  </si>
  <si>
    <t>[CANCELLED] Ricochet Ticket- MODA AR Report Output Cutting off &gt; 1year</t>
  </si>
  <si>
    <t>Vijayapurna Apurna [IBM]</t>
  </si>
  <si>
    <t>Dave confirmed to cancel the request;</t>
  </si>
  <si>
    <t>calley.stuenkel@wundermanthompson.com</t>
  </si>
  <si>
    <t>Calley Stuenkel [JWT]</t>
  </si>
  <si>
    <t>INC10409772</t>
  </si>
  <si>
    <t>deive.vajda@kantar.com</t>
  </si>
  <si>
    <t>IBM-C-NA-AS-MACK - Update local account | 250-TNS</t>
  </si>
  <si>
    <t xml:space="preserve">Duplicate of INC10360332
</t>
  </si>
  <si>
    <t>INC10424342</t>
  </si>
  <si>
    <t>IBM-C-NA-AS-JDE</t>
  </si>
  <si>
    <t>pradahak@in.ibm.com</t>
  </si>
  <si>
    <t>[CANCELLED]  JDE Create Payment Control Groups - Version data selection update</t>
  </si>
  <si>
    <t>Cancelled at the request of the business owner, Marybeth Gannon.
The enhancement is no longer required.</t>
  </si>
  <si>
    <t>marybeth.gannon@ogilvy.com</t>
  </si>
  <si>
    <t>Marybeth Gannon [Ogilvy Group]</t>
  </si>
  <si>
    <t>INC10427994</t>
  </si>
  <si>
    <t>Maconomy - WSC 301-318 PORTAL: Missing Link to open Opportunity and not working Pipeline Status in PRODUCTIVE Instance of Maconomy Web Portal</t>
  </si>
  <si>
    <t xml:space="preserve">Hi Stefanie, 
We already have ticket (INC10285777) on the same issue, which we are working on.This ticket will be closed as duplicate. 
Regards 
Anusha Macharla </t>
  </si>
  <si>
    <t>Gerhard.Teusch@kantar.com</t>
  </si>
  <si>
    <t>Gerhard Teusch [Kantar]</t>
  </si>
  <si>
    <t>INC10434909</t>
  </si>
  <si>
    <t>IBM-C-NA-AS-Y&amp;R-Concur</t>
  </si>
  <si>
    <t>jtian@us.ibm.com</t>
  </si>
  <si>
    <t>[APPROVED BACKLOG] Create transfer of Job file to America Express. Being worked by Jun Tian</t>
  </si>
  <si>
    <t>CONCUR sends job list to Amex daily, but the file misses Wunderman Thompson's job. 
After communicated with CONCUR and Amex, the issue was resolved, and CONCUR file now includes the missing agency.</t>
  </si>
  <si>
    <t>Tim.Coyne@vmlyr.com</t>
  </si>
  <si>
    <t>Tim Coyne [YRGRP]</t>
  </si>
  <si>
    <t>INC10435962</t>
  </si>
  <si>
    <t>[CANCELLED] Workday Requests/Meetings</t>
  </si>
  <si>
    <t xml:space="preserve">Cancelling this ticket as all Workday work has been going through PCR78 (part of PWO133) </t>
  </si>
  <si>
    <t>INC10483858</t>
  </si>
  <si>
    <t>User has raised another ticket INC10360332 for the same issue. Our team is working on it and once we get a solution we will update user through INC10360332</t>
  </si>
  <si>
    <t>INC10490782</t>
  </si>
  <si>
    <t>Change On Local Accounts For Company 110</t>
  </si>
  <si>
    <t>User found the details he was looking for and called off the ticket.</t>
  </si>
  <si>
    <t>Viresh Savani [Kantar]</t>
  </si>
  <si>
    <t>INC10495256</t>
  </si>
  <si>
    <t>Kusanth1@in.ibm.com</t>
  </si>
  <si>
    <t>IBM-C-NA-AS-MACK - Update local account | 250-TNS - Sales taxes Urgent</t>
  </si>
  <si>
    <t>Duplicate request</t>
  </si>
  <si>
    <t>INC10514799</t>
  </si>
  <si>
    <t>Preprod Unavailability</t>
  </si>
  <si>
    <t>Solved (Permanently)</t>
  </si>
  <si>
    <t>Vendula.Zehringerova@kantar.com</t>
  </si>
  <si>
    <t>Vendula Zehringerova [Kantar]</t>
  </si>
  <si>
    <t>EMEA</t>
  </si>
  <si>
    <t>Kantar - Czech Republic</t>
  </si>
  <si>
    <t>INC10517916</t>
  </si>
  <si>
    <t>[UNAPPROVED BACKLOG] Fiscal Period Open/Close Log</t>
  </si>
  <si>
    <t>INC10517976</t>
  </si>
  <si>
    <t>[UNAPPROVED BACKLOG] Asset Management voucher requirements</t>
  </si>
  <si>
    <t>INC10538711</t>
  </si>
  <si>
    <t>IBM-C-NA-AS-SAPVML</t>
  </si>
  <si>
    <t>Kevin.reiner.calvento@ibm.com</t>
  </si>
  <si>
    <t>SAP Access for Bonny Lin</t>
  </si>
  <si>
    <t>Hello Tosha,
As per Andrew Hodgins, Bonny Lin is leaving VMLYR and wont need to be setup in SAP.</t>
  </si>
  <si>
    <t>Tosha.Turner@vmlyr.com</t>
  </si>
  <si>
    <t>Tosha Turner [YRGRP]</t>
  </si>
  <si>
    <t>INC10539165</t>
  </si>
  <si>
    <t>vakula@us.ibm.com</t>
  </si>
  <si>
    <t>Maconomy Business Objects - WSC 301-318: Adjust Export for Business Objects Reports on productive System</t>
  </si>
  <si>
    <t>As Kantar is addressing this request internally IBM Is cancelling the ticket</t>
  </si>
  <si>
    <t>INC10540389</t>
  </si>
  <si>
    <t>remyat23@in.ibm.com</t>
  </si>
  <si>
    <t>#BA User cannot access iMac</t>
  </si>
  <si>
    <t>Since IBM doesn't support imac we are closing this ticket</t>
  </si>
  <si>
    <t>Jennifer.Fung@kantar.com</t>
  </si>
  <si>
    <t>Jennifer Fung [Kantar]</t>
  </si>
  <si>
    <t>INC10546375</t>
  </si>
  <si>
    <t>alan.goldblatt@us.ibm.com</t>
  </si>
  <si>
    <t>[PROD] Credentials update for all SAP related ids in middleware</t>
  </si>
  <si>
    <t>This ticket is a duplicate of INC10532731</t>
  </si>
  <si>
    <t>Alan Goldblatt [Ogilvy Group]</t>
  </si>
  <si>
    <t>INC10558964</t>
  </si>
  <si>
    <t>IBM-C-GLOBAL-AS-INFORMATICA</t>
  </si>
  <si>
    <t>[CANCELLED} Maconomy - WSC 301-318: Change of Maconomy Informatica exports on Maconomy IMPL01 with release to PROD</t>
  </si>
  <si>
    <t>Request to update informatica was denied by Chris Meyer.</t>
  </si>
  <si>
    <t>INC10573857</t>
  </si>
  <si>
    <t>Sai.Ivaturi@ibm.com</t>
  </si>
  <si>
    <t>[UNAPPROVED BACKLOG] Automation - GL Journal entries</t>
  </si>
  <si>
    <t>INC10573891</t>
  </si>
  <si>
    <t>[UNAPPROVED BACKLOG] Automation - Ricochet access issues, push clear cache</t>
  </si>
  <si>
    <t>INC10573907</t>
  </si>
  <si>
    <t>[UNAPPROVED BACKLOG] Automation - Ignite Testing Application</t>
  </si>
  <si>
    <t>INC10573919</t>
  </si>
  <si>
    <t>[UNAPPROVED BACKLOG] Automation - Report writing tool</t>
  </si>
  <si>
    <t>INC10596994</t>
  </si>
  <si>
    <t>concur not verifying email address</t>
  </si>
  <si>
    <t>This issue is handled by CONCUR and ADP. I have asked the user to wait a few days for the sync between ADP and CONCUR, if he still has problem, then he has to contact Tim Coyne to resolved the sisue.</t>
  </si>
  <si>
    <t>heather.zayne@vmlyr.com</t>
  </si>
  <si>
    <t>Heather Zayne [YRGRP]</t>
  </si>
  <si>
    <t>INC10603507</t>
  </si>
  <si>
    <t>IBM-C-GLOBAL-AS-Maconomy-DMS</t>
  </si>
  <si>
    <t>Saipoth1@in.ibm.com</t>
  </si>
  <si>
    <t>Perceptive Verifier TEST not showing correct information</t>
  </si>
  <si>
    <t>INC10554748 - Closed as duplicate</t>
  </si>
  <si>
    <t>lawrence.harrity@wpp.com</t>
  </si>
  <si>
    <t>Lawrence Harrity [WPP]</t>
  </si>
  <si>
    <t>INC10622070</t>
  </si>
  <si>
    <t>354 WSC: Company Allocation Combination error</t>
  </si>
  <si>
    <t>User asked to cancel</t>
  </si>
  <si>
    <t>Clarinda.Hoo@kantar.com</t>
  </si>
  <si>
    <t>Clarinda Hoo [Kantar]</t>
  </si>
  <si>
    <t>INC10627599</t>
  </si>
  <si>
    <t>[UNAPPROVED BACKLOG] Final Invioce Printing Automation</t>
  </si>
  <si>
    <t>Enhancement will not be worked on</t>
  </si>
  <si>
    <t>INC10627669</t>
  </si>
  <si>
    <t>[UNAPPROVED BACKLOG] Payment Terms Update</t>
  </si>
  <si>
    <t>INC10632816</t>
  </si>
  <si>
    <t>[CANCELLED] - BSG-2901 Accrued Revenue Aging Credit</t>
  </si>
  <si>
    <t>SER is cancelled with 0 hours. Will open SER once correct scope is determined.</t>
  </si>
  <si>
    <t>Gpnagara@in.ibm.com</t>
  </si>
  <si>
    <t>Sajan Madabhushi [Ogilvy Group]</t>
  </si>
  <si>
    <t>INC10640227</t>
  </si>
  <si>
    <t>[UAT] SER - request to use the UPS custom preprocessor for Workday at Wunderman Thompson in North America (Billed under INC12622624)</t>
  </si>
  <si>
    <t>Stacey.Heldman@wpp.com</t>
  </si>
  <si>
    <t>Customer Testing</t>
  </si>
  <si>
    <t>WPP - Algeria</t>
  </si>
  <si>
    <t>INC10647492</t>
  </si>
  <si>
    <t>Concur Approver update</t>
  </si>
  <si>
    <t>This is not a ticket the Osprey team can action. Needs to be handled through WPP IT (Keerthi Hiremath) and ADP.</t>
  </si>
  <si>
    <t>emily.placencia@groupm.com</t>
  </si>
  <si>
    <t>Emily Placencia [GroupM]</t>
  </si>
  <si>
    <t>INC10654477</t>
  </si>
  <si>
    <t>Marie.Slukova@kantar.com</t>
  </si>
  <si>
    <t>[CANCELLED*] OSU : IBM-C-NA-AS-MACK : EUR payment file - missing SWIFT code</t>
  </si>
  <si>
    <t>Reshma S. Choukimath [IBM]</t>
  </si>
  <si>
    <t xml:space="preserve">No response from end user upon several follow ups.  IBM will charge 9 hours for this effort.   It is a Minor Tier 1 SER. </t>
  </si>
  <si>
    <t>Irena.Tomaskova@kantar.com</t>
  </si>
  <si>
    <t>Irena Tomášková [Kantar]</t>
  </si>
  <si>
    <t>INC10654681</t>
  </si>
  <si>
    <t>Unable to Login to Perceptive Content 7</t>
  </si>
  <si>
    <t>Cancelling this ticket as a duplicate for INC10655013</t>
  </si>
  <si>
    <t>Vtina1@in.ibm.com</t>
  </si>
  <si>
    <t>Nicole Simmons [YRGRP]</t>
  </si>
  <si>
    <t>INC10703066</t>
  </si>
  <si>
    <t>[CANCELLED] BSG-2954:Bank account closure</t>
  </si>
  <si>
    <t>BSG will stay in queued status until OH Montreal conversion is done. New SER will be created at later date.</t>
  </si>
  <si>
    <t>Narayash@in.ibm.com</t>
  </si>
  <si>
    <t>Paul Haughton [Ogilvy Group]</t>
  </si>
  <si>
    <t>INC10729066</t>
  </si>
  <si>
    <t>Andrew.Hodgins@vmlyr.com</t>
  </si>
  <si>
    <t>Ria access to ZHR_TIME_APPROVAL_ADMIN role</t>
  </si>
  <si>
    <t>Andrew Hodgins [YRGRP]</t>
  </si>
  <si>
    <t xml:space="preserve">Turns out Ria already has access to both t-codes that are supplied by this role since she has access to other roles that have them.
CATS_APPR_LITE
ZTIME_APPR_ADM
</t>
  </si>
  <si>
    <t>INC10736434</t>
  </si>
  <si>
    <t>IBM-C-NA-AS-GPMA</t>
  </si>
  <si>
    <t>akrugly@us.ibm.com</t>
  </si>
  <si>
    <t>Need access for Square 9 Global Search</t>
  </si>
  <si>
    <t>Alexander Krugly [IBM]</t>
  </si>
  <si>
    <t>user needs to contact Steven Mandell or Stella Cirkinyan to approve access and raise request</t>
  </si>
  <si>
    <t>luisa.scatina@mediacom.com</t>
  </si>
  <si>
    <t>Luisa Scatina [GroupM]</t>
  </si>
  <si>
    <t>INC10766322</t>
  </si>
  <si>
    <t>Hello, I cannot access square9 to download financial documents for my job. Can you help?</t>
  </si>
  <si>
    <t>Stefany  or her manager need to contact Steven Mandell (Steven.mandell@groupm.com)  or Stella Cirkinyan (stella.cirkinyan@groupm.com) to approve access and they will create a ticket for us to grant you an access.
Canceling this ticket.</t>
  </si>
  <si>
    <t>Preets09@in.ibm.com</t>
  </si>
  <si>
    <t>Stefany Carty [GroupM]</t>
  </si>
  <si>
    <t>INC10766606</t>
  </si>
  <si>
    <t>[CANCELLED] Billing Contract Update for Tax Update</t>
  </si>
  <si>
    <t>This SER is cancelled as changes are related to same application P585202.
refer INC10627631</t>
  </si>
  <si>
    <t>INC10770525</t>
  </si>
  <si>
    <t>[UNAPPROVED BACKLOG] JDE - Missing March F5144 Profit Rec records</t>
  </si>
  <si>
    <t>INC10779413</t>
  </si>
  <si>
    <t>Request for Info</t>
  </si>
  <si>
    <t>Incident INC10777876 -- ECC Batch Log for 04/2021</t>
  </si>
  <si>
    <t>INC10779428</t>
  </si>
  <si>
    <t>IBM-C-NA-AS-ARC</t>
  </si>
  <si>
    <t>Incident INC10777876 -- comments added</t>
  </si>
  <si>
    <t>INC10780484</t>
  </si>
  <si>
    <t>BSG2984 - Test ticket for testing in QGL</t>
  </si>
  <si>
    <t>Cancelled as this was a ticket to test automatic update</t>
  </si>
  <si>
    <t>INC10794529</t>
  </si>
  <si>
    <t>RE: Not able to Generate reports in IMPL for Company 266</t>
  </si>
  <si>
    <t>This is duplicate for # INC10791612.Cancelling the ticket</t>
  </si>
  <si>
    <t>INC10816976</t>
  </si>
  <si>
    <t>Kanimop5@in.ibm.com</t>
  </si>
  <si>
    <t>[UAT] Need Ricochet IT to create a Standard Comment with Specific Formatting for POs raised in BU12000_QB8535</t>
  </si>
  <si>
    <t>jennifer.russell@wundermanthompson.com</t>
  </si>
  <si>
    <t>Jennifer Russell [JWT]</t>
  </si>
  <si>
    <t>INC10839841</t>
  </si>
  <si>
    <t>Amitsh30@in.ibm.com</t>
  </si>
  <si>
    <t>Ariba web certificate expiration</t>
  </si>
  <si>
    <t>Amit Kumar Sharma30 [IBM]</t>
  </si>
  <si>
    <t>This work item is cancelled due to sterling doesnot use any of those URLs for which certificate is expiring.</t>
  </si>
  <si>
    <t>oi.lin.wong@ogilvy.com</t>
  </si>
  <si>
    <t>Oi Lin Wong [Ogilvy Group]</t>
  </si>
  <si>
    <t>INC10858852</t>
  </si>
  <si>
    <t>FW: Incident INC10844351 -- comments added</t>
  </si>
  <si>
    <t>Since another ticket (INC10844351 ) has already been created for the same issue, we are cancelling this one.</t>
  </si>
  <si>
    <t>Sandra.Huang@kantar.com</t>
  </si>
  <si>
    <t>Sandra Huang [Kantar]</t>
  </si>
  <si>
    <t>INC10873525</t>
  </si>
  <si>
    <t>Preproduction Maconomy is  Not available</t>
  </si>
  <si>
    <t>cancelled as it is already informed user that Pre production will not be available</t>
  </si>
  <si>
    <t>Muhammad.Zubair@kantar.com</t>
  </si>
  <si>
    <t>Muhammad Zubair [Kantar]</t>
  </si>
  <si>
    <t>INC10893953</t>
  </si>
  <si>
    <t>mareka.miller@vmlyr.com</t>
  </si>
  <si>
    <t>Concur Password Reset</t>
  </si>
  <si>
    <t>Vanaja P1 [IBM]</t>
  </si>
  <si>
    <t>Issue resolved</t>
  </si>
  <si>
    <t>Preguru1@in.ibm.com</t>
  </si>
  <si>
    <t>Mareka Miller [YRGRP]</t>
  </si>
  <si>
    <t>INC10894412</t>
  </si>
  <si>
    <t>May 2021 Print Vendor file</t>
  </si>
  <si>
    <t>Canceling ticket per requestors request.
Confirmation email attached (Canceling_INC10894412.pdf)</t>
  </si>
  <si>
    <t>Anthony.Plakas@GroupM.Com</t>
  </si>
  <si>
    <t>Anthony Plakas [GroupM]</t>
  </si>
  <si>
    <t>INC10908905</t>
  </si>
  <si>
    <t>ann.kelsey@mindshareworld.com</t>
  </si>
  <si>
    <t>Unable to log in to Concur</t>
  </si>
  <si>
    <t>Cancelling ticket as there is another one open under INC10976101.</t>
  </si>
  <si>
    <t>mabdulqh@in.ibm.com</t>
  </si>
  <si>
    <t>Ann Kelsey [GroupM]</t>
  </si>
  <si>
    <t>INC11000244</t>
  </si>
  <si>
    <t>Lupita.AlgabadePoulsen@us.ibm.com</t>
  </si>
  <si>
    <t>[APPROVAL ROM] Please update Kantar Philippines, Inc Billing Invoice address &amp; Cartesis Code</t>
  </si>
  <si>
    <t xml:space="preserve">Print layouts are frozen due to the Maconomy upgrade project. Please resubmit this request once we are live on the new system. The go live date is anticipated to be October 18th. </t>
  </si>
  <si>
    <t>Alexander.Sandiego@kantar.com</t>
  </si>
  <si>
    <t>Alexander Sandiego [Kantar]</t>
  </si>
  <si>
    <t>INC11005637</t>
  </si>
  <si>
    <t>RE: Submit late/missing time to avoid E-mail block</t>
  </si>
  <si>
    <t>Replied to email - didn't mean to make a ticket.</t>
  </si>
  <si>
    <t>INC11018339</t>
  </si>
  <si>
    <t>[CANCELLED] BSG-2993 - Extend BPC Forecast Data to Quantum</t>
  </si>
  <si>
    <t>Currently BSG-2993 is on Hold until further communication from business. SER Opened for this BSG will be cancelled and we will recreate the New SER once
we receive business communication.</t>
  </si>
  <si>
    <t>INC11018801</t>
  </si>
  <si>
    <t>Jason.masi@ph.ibm.com</t>
  </si>
  <si>
    <t>Request to make a SAP Server Internet Facing</t>
  </si>
  <si>
    <t>Jason Erick D Masipiquena [IBM]</t>
  </si>
  <si>
    <t>Cancelling ticket as per request from user. Another ticket has been raised for another group.</t>
  </si>
  <si>
    <t>sajan.madabhushi@ogilvy.com</t>
  </si>
  <si>
    <t>INC11036730</t>
  </si>
  <si>
    <t>Users need access to the ZMM_CLP_PO roles</t>
  </si>
  <si>
    <t>Approver denied request.</t>
  </si>
  <si>
    <t>INC11056914</t>
  </si>
  <si>
    <t>SAP Middleware - Employee EFT bounce back - john st</t>
  </si>
  <si>
    <t>This is a duplicate of INC11058599</t>
  </si>
  <si>
    <t>helen.ripka@ogilvy.com</t>
  </si>
  <si>
    <t>Helen Ripka [Ogilvy Group]</t>
  </si>
  <si>
    <t>Ogilvy Group - Canada</t>
  </si>
  <si>
    <t>INC11064315</t>
  </si>
  <si>
    <t>Mulbasha@in.ibm.com</t>
  </si>
  <si>
    <t>Password Change in Production</t>
  </si>
  <si>
    <t>Another ticket has raised for the same issue</t>
  </si>
  <si>
    <t>INC11104953</t>
  </si>
  <si>
    <t>Access to Perceptive Content</t>
  </si>
  <si>
    <t>Closed as a duplicate for INC11111372</t>
  </si>
  <si>
    <t>Michael.Kimery@wpp.com</t>
  </si>
  <si>
    <t>Michael Kimery [WPP]</t>
  </si>
  <si>
    <t>WPP - France</t>
  </si>
  <si>
    <t>INC11120098</t>
  </si>
  <si>
    <t>Jlingala@in.ibm.com</t>
  </si>
  <si>
    <t>Ricochet Disaster Recovery(Ref.INC9097264)</t>
  </si>
  <si>
    <t>Solved Remotely (Permanently)</t>
  </si>
  <si>
    <t>Resolving as user confirmed to close the ticket</t>
  </si>
  <si>
    <t>INC11133820</t>
  </si>
  <si>
    <t>Poly please send IC Balances as of 6/30/2021</t>
  </si>
  <si>
    <t>file provided</t>
  </si>
  <si>
    <t>Elaine.Arroyo@vmlyr.com</t>
  </si>
  <si>
    <t>Elaine Arroyo [YRGRP]</t>
  </si>
  <si>
    <t>INC11148519</t>
  </si>
  <si>
    <t>[CANCELLED] Expose field in Pipeline universe</t>
  </si>
  <si>
    <t>reply from: cristian.aprile@kantar.com
Taking into account that we almost a month away from decommissioning EDW, I would say let's disregard this ticket and go ahead and close it.</t>
  </si>
  <si>
    <t>cristian.aprile@kantar.com</t>
  </si>
  <si>
    <t>Cristian Aprile [Kantar]</t>
  </si>
  <si>
    <t>INC11155857</t>
  </si>
  <si>
    <t>[CANCELLED] Add new field in BPM universe</t>
  </si>
  <si>
    <t xml:space="preserve">As this change would impact 2.5 upgrade, we'll need to cancel this ticket and request this post upgrade. </t>
  </si>
  <si>
    <t>INC11156474</t>
  </si>
  <si>
    <t>Update Maconomy user (Business Objects)</t>
  </si>
  <si>
    <t xml:space="preserve">Cancelling this ticket since user has already raised another ticket INC11156445 for the same request. </t>
  </si>
  <si>
    <t>EJIMENEZ@it.ibm.com</t>
  </si>
  <si>
    <t>Gilberto Figueroa [Kantar]</t>
  </si>
  <si>
    <t>Kantar - Peru</t>
  </si>
  <si>
    <t>INC11188427</t>
  </si>
  <si>
    <t>Not able to access outlook due to timesheets</t>
  </si>
  <si>
    <t>User is no longer existing in SAP under VML domain.</t>
  </si>
  <si>
    <t>snehyad1@in.ibm.com</t>
  </si>
  <si>
    <t>Ruben Delgado [YRGRP]</t>
  </si>
  <si>
    <t>INC11217607</t>
  </si>
  <si>
    <t>BG_RREDOBLE re-enabled to grab favorites</t>
  </si>
  <si>
    <t>Ria was able to get her favorites from QAS and doesn't need BG_RREDOBLE re-enabled.</t>
  </si>
  <si>
    <t>INC11251702</t>
  </si>
  <si>
    <t>[CANCELLED*] Optimize OneStream query</t>
  </si>
  <si>
    <t xml:space="preserve">IBM is cancelling this ticket.
Due to OneStream delayed go live the requirement to provide Maconomy September month end BOBJ Reports to OneStream has been dropped.
OneStream will not require Maconomy September month end data to be provided before the blackout in October. </t>
  </si>
  <si>
    <t>INC11283315</t>
  </si>
  <si>
    <t>emily.chen@wundermanthompson.com</t>
  </si>
  <si>
    <t>smartstream installation and web ledger access to Viviane Simond, Javier Ramirez and Carmen Wu</t>
  </si>
  <si>
    <t>Request will be handled by INC11289883, INC11289900 and INC11289892. Hence closing this ticket</t>
  </si>
  <si>
    <t>emily.chen@wunderman.com</t>
  </si>
  <si>
    <t>Emily Chen [YRGRP]</t>
  </si>
  <si>
    <t>INC11283982</t>
  </si>
  <si>
    <t>[UNAPPROVED BACKLOG] Perceptive Refresh / Copy from Prod to Test</t>
  </si>
  <si>
    <t>GroupM - USA</t>
  </si>
  <si>
    <t>INC11290576</t>
  </si>
  <si>
    <t>[CANCELLED] Maconomy Business Objects - WSC 301-318: Exports not working for Maconomy PROD Instance</t>
  </si>
  <si>
    <t>Issue resolved by 2.5 upgrade.</t>
  </si>
  <si>
    <t>INC11297049</t>
  </si>
  <si>
    <t>#VTH Invalid password on SAP Concur when AD password and Okta are working</t>
  </si>
  <si>
    <t xml:space="preserve">Cancelling this ticket as it's being handled through INC11317895 </t>
  </si>
  <si>
    <t>Lionswan@us.ibm.com</t>
  </si>
  <si>
    <t>Anna Pietrus [GroupM]</t>
  </si>
  <si>
    <t>INC11318696</t>
  </si>
  <si>
    <t>Ricochet INTRA payment cycle issue (Mirum BU 13200 invoices)</t>
  </si>
  <si>
    <t>nataliya.gayova@wundermanthompson.com</t>
  </si>
  <si>
    <t>Nataliya Gayova [JWT]</t>
  </si>
  <si>
    <t>INC11329789</t>
  </si>
  <si>
    <t>RE:  Truncated xx_jwt_unique value for a user</t>
  </si>
  <si>
    <t>Cancelling as this is generated by mail</t>
  </si>
  <si>
    <t>INC11349465</t>
  </si>
  <si>
    <t>SAP Ariba Website Certificate Renewal</t>
  </si>
  <si>
    <t>Confirmed with the Sterling support team that this change does not affect the current Ariba connection for Ogilvy</t>
  </si>
  <si>
    <t>cheryl.fuller@ogilvy.com</t>
  </si>
  <si>
    <t>Cheryl Fuller [Ogilvy Group]</t>
  </si>
  <si>
    <t>INC11355243</t>
  </si>
  <si>
    <t>[BILLED] ADP &amp; Time upload automation, Time wrapper enhancement</t>
  </si>
  <si>
    <t>INC11401399</t>
  </si>
  <si>
    <t>IBM-C-NA-AS-OEBS</t>
  </si>
  <si>
    <t>system</t>
  </si>
  <si>
    <t xml:space="preserve">change browser setting to allow Oracle to download the Java installation file, then use that file to install Java  </t>
  </si>
  <si>
    <t>peter.liao@landorandfitch.com</t>
  </si>
  <si>
    <t>Queued</t>
  </si>
  <si>
    <t>Peter Liao [YRGRP]</t>
  </si>
  <si>
    <t>INC11437994</t>
  </si>
  <si>
    <t>I am locked out of perceptive and need access a.s.a.p.</t>
  </si>
  <si>
    <t>Soumya R Awaji [IBM]</t>
  </si>
  <si>
    <t>closed as duplicate for INC11437952</t>
  </si>
  <si>
    <t>Nicole.Simmons@gcihealth.com</t>
  </si>
  <si>
    <t>INC11474202</t>
  </si>
  <si>
    <t>Patch PD SharePoint - August 2021 CU</t>
  </si>
  <si>
    <t>Replaced with ticket INC12191357.  This will patch to December 2021 CU, this is what was done in the dev environment.</t>
  </si>
  <si>
    <t>Steve Oliver [Ogilvy Group]</t>
  </si>
  <si>
    <t>INC11482502</t>
  </si>
  <si>
    <t>IBM-C-NA-AS-CSAG</t>
  </si>
  <si>
    <t>[BILLED] SAGE FAS - General Information Fields Labeled Incorrectly  at both Primer Depreciation and Tracking</t>
  </si>
  <si>
    <t>Michael.Courtney@vmlyr.com</t>
  </si>
  <si>
    <t>Michael Courtney [YRGRP]</t>
  </si>
  <si>
    <t>INC11513246</t>
  </si>
  <si>
    <t>We need to change the finance approver for  Concur both expense reports and travel from Heather to Farrukh Shakil  It’s not something managed on the feed that L</t>
  </si>
  <si>
    <t>This is not something the IBM Osprey team can resolve. This would need to be handled by GroupM and/or WPP IT.</t>
  </si>
  <si>
    <t>INC11538148</t>
  </si>
  <si>
    <t>[BILLED]BSG-3047- IIB interface and Sterling configuration for Eicoff payment delivery</t>
  </si>
  <si>
    <t>Ana Marie Arenas [WPP]</t>
  </si>
  <si>
    <t>INC11544212</t>
  </si>
  <si>
    <t>IBM-C-NA-AS-YR</t>
  </si>
  <si>
    <t>Add application name, user list's Year and Month to approval and Rejection email</t>
  </si>
  <si>
    <t>Chilakapati Hanock [IBM]</t>
  </si>
  <si>
    <t>Duplicate ticket,   there was already an SER for this enhancement.</t>
  </si>
  <si>
    <t>Peter Bernaschina [YRGRP]</t>
  </si>
  <si>
    <t>INC11551330</t>
  </si>
  <si>
    <t>Verifier/Perceptive accesses need to be removed</t>
  </si>
  <si>
    <t>INC11551025 - Duplicate</t>
  </si>
  <si>
    <t>souawaj1@in.ibm.com</t>
  </si>
  <si>
    <t>Dayanand Pandey [GroupM]</t>
  </si>
  <si>
    <t>INC11572656</t>
  </si>
  <si>
    <t>Need help - Timesheet login</t>
  </si>
  <si>
    <t>User does not need the ticket anymore and no action needed from the team.</t>
  </si>
  <si>
    <t>marla.jackson@vmlyr.com</t>
  </si>
  <si>
    <t>Marla Jackson [YRGRP]</t>
  </si>
  <si>
    <t>INC11599150</t>
  </si>
  <si>
    <t>Ariba certificate expiring</t>
  </si>
  <si>
    <t>This request does not affect the url used by the Sterling gateway for Ogilvy and can therefore be cancelled</t>
  </si>
  <si>
    <t>INC11606638</t>
  </si>
  <si>
    <t>katja.limperg@kantar.com</t>
  </si>
  <si>
    <t>[UAT] OSU Maconomy – Netherlands 244  – Layout and default address of email for job invoices from Maconomy (ADO# ) (Extender Extension)</t>
  </si>
  <si>
    <t>Michiel.Houtman@kantar.com</t>
  </si>
  <si>
    <t>Michiel Houtman [Kantar]</t>
  </si>
  <si>
    <t>Kantar - Netherlands</t>
  </si>
  <si>
    <t>INC11608039</t>
  </si>
  <si>
    <t>Update expired certificates on NSX</t>
  </si>
  <si>
    <t>This request was not needed.</t>
  </si>
  <si>
    <t>INC11609323</t>
  </si>
  <si>
    <t>Open PRD request to update 2021 VML calendar in SAP</t>
  </si>
  <si>
    <t>Request was already submitted and work performed.</t>
  </si>
  <si>
    <t>INC11614341</t>
  </si>
  <si>
    <t>Shobhit.Jaiswal@ibm.com</t>
  </si>
  <si>
    <t>[WIP] Supplier Request request by GroupM</t>
  </si>
  <si>
    <t>Shobhit Jaiswal [IBM]</t>
  </si>
  <si>
    <t>INC11615460</t>
  </si>
  <si>
    <t>[DEPLOY] For Jun Tian: To ensure Certificates of Compliance are completely set once certified</t>
  </si>
  <si>
    <t>Deployed 5/24/22 through change management CHG0151747.</t>
  </si>
  <si>
    <t>jordan.white@vmlyr.com</t>
  </si>
  <si>
    <t>Jordan White [YRGRP]</t>
  </si>
  <si>
    <t>INC11637694</t>
  </si>
  <si>
    <t>[CANCELLED] OSU Maconomy - Quick Link to Job Profit (ADO # 942786)</t>
  </si>
  <si>
    <t>Cancelled as requested.</t>
  </si>
  <si>
    <t>chris.meyer@kantar.com</t>
  </si>
  <si>
    <t>Chris Meyer [Kantar]</t>
  </si>
  <si>
    <t>INC11655159</t>
  </si>
  <si>
    <t>Hypercare Maconomy kantar Project option list</t>
  </si>
  <si>
    <t>Sayali Bhosale [IBM]</t>
  </si>
  <si>
    <t>Addressed via INC11638217</t>
  </si>
  <si>
    <t>mark.yates@kantar.com</t>
  </si>
  <si>
    <t>Mark Yates [Kantar]</t>
  </si>
  <si>
    <t>INC11667864</t>
  </si>
  <si>
    <t>kriti687@in.ibm.com</t>
  </si>
  <si>
    <t xml:space="preserve">[BILLED] EV5 Upload pay status for LOA </t>
  </si>
  <si>
    <t>Dhikarpe@in.ibm.com</t>
  </si>
  <si>
    <t>INC11669089</t>
  </si>
  <si>
    <t>Need access to Global Search</t>
  </si>
  <si>
    <t>Duplicate ticket.
Access was granted in INC11767953.
Canceling this ticket</t>
  </si>
  <si>
    <t>marianna.kogan@groupm.com</t>
  </si>
  <si>
    <t>Marianna Kogan [GroupM]</t>
  </si>
  <si>
    <t>INC11672198</t>
  </si>
  <si>
    <t>[ROM] Field missing in General Journal window</t>
  </si>
  <si>
    <t>K Jayasree [IBM]</t>
  </si>
  <si>
    <t>INC11680959</t>
  </si>
  <si>
    <t>usinduri@in.ibm.com</t>
  </si>
  <si>
    <t>[EXTERNAL] Incident INC11648164 -- comments added</t>
  </si>
  <si>
    <t xml:space="preserve">we have duplicate ticket. and this ticket got created accidentally. </t>
  </si>
  <si>
    <t>Usha D. Induri [IBM]</t>
  </si>
  <si>
    <t>usha.devi@ogilvy.com</t>
  </si>
  <si>
    <t>Usha Devi [Ogilvy Group]</t>
  </si>
  <si>
    <t>INC11682518</t>
  </si>
  <si>
    <t>IBM-C-GLOBAL-AS-Maconomy Kantar Deltek</t>
  </si>
  <si>
    <t>Achand08@in.ibm.com</t>
  </si>
  <si>
    <t>[UAT] [3RD PARTY] Potential New Background Task For Updating Access Levels (DELTEK case raised 211217-000500)</t>
  </si>
  <si>
    <t>viresh.savani@kantar.com</t>
  </si>
  <si>
    <t>Non IBM 3rd Party Engagement</t>
  </si>
  <si>
    <t>INC11683342</t>
  </si>
  <si>
    <t>[BILLED] Load Estimate</t>
  </si>
  <si>
    <t>INC11683607</t>
  </si>
  <si>
    <t>There's a problem with Maconomy access through Deltek iAccess</t>
  </si>
  <si>
    <t>We are cancelling this ticket as another ticket INC11615660 has already been raised for the same issue.</t>
  </si>
  <si>
    <t>John.Kamel@kantar.com</t>
  </si>
  <si>
    <t>Bassem Tahseen [Kantar]</t>
  </si>
  <si>
    <t>INC11694344</t>
  </si>
  <si>
    <t>[UAT] [3RD PARTY] iAccess: To include more information in Contact Company find window (ADO # 945368)</t>
  </si>
  <si>
    <t>Pending Change implementation</t>
  </si>
  <si>
    <t>INC11707127</t>
  </si>
  <si>
    <t>Business Objects report issue - FIN0145633</t>
  </si>
  <si>
    <t>Users added to  INC11690492 for same ticket</t>
  </si>
  <si>
    <t>jerome.tillekeratne@kantar.com</t>
  </si>
  <si>
    <t>INC11737888</t>
  </si>
  <si>
    <t>Joseph.Mansour@kantar.com</t>
  </si>
  <si>
    <t>Coprocess - Missing PDF Invoices import (Deltek # 220216-001076)</t>
  </si>
  <si>
    <t>Joseph Mansour [Kantar]</t>
  </si>
  <si>
    <t>INC11753909</t>
  </si>
  <si>
    <t>[BILLED] JDE research: Issue with AP Workbench Due Date Calculation</t>
  </si>
  <si>
    <t>INC11754771</t>
  </si>
  <si>
    <t>[CANCELLED] Enhancement request on the banking payment file</t>
  </si>
  <si>
    <t>Cancelled per client  request. Kantar to review demand planning list.</t>
  </si>
  <si>
    <t>Kenya.Mori@kantar.com</t>
  </si>
  <si>
    <t>Kenya Mori [Kantar]</t>
  </si>
  <si>
    <t>INC11759329</t>
  </si>
  <si>
    <t>[UAT] 266 WSC – YTD performance by job - (ADO# 1045994)</t>
  </si>
  <si>
    <t>Marc.Marsal@kantar.com</t>
  </si>
  <si>
    <t>Marc Marsal [Kantar]</t>
  </si>
  <si>
    <t>Kantar - Spain</t>
  </si>
  <si>
    <t>INC11778459</t>
  </si>
  <si>
    <t>FIN0153289- 261 invoice approval issue</t>
  </si>
  <si>
    <t>Tasnuva.Anwer1@kantar.com</t>
  </si>
  <si>
    <t>Tasnuva Anwer [Kantar]</t>
  </si>
  <si>
    <t>INC11784266</t>
  </si>
  <si>
    <t>RE: URGENT -VERIFIER NOT WORKING - IT TICKETINC 11783521</t>
  </si>
  <si>
    <t>Closing as a duplicate for INC11783521</t>
  </si>
  <si>
    <t>INC11789253</t>
  </si>
  <si>
    <t>BPM Change Log Report does not contain any reference to changes made by User name BackgroundTaskAdmin</t>
  </si>
  <si>
    <t xml:space="preserve">The report is working as expected.Report will display background task admin who has 99 company </t>
  </si>
  <si>
    <t>INC11791695</t>
  </si>
  <si>
    <t>SAP Workflow // Access problem - help needed</t>
  </si>
  <si>
    <t xml:space="preserve">[11/25 12:04 AM] Elif Altay
We have checked with our IT team.Apparently there was a misunderstanding, we are not using the sap workflow system. So we guess that the warning email coming from global was a mistake.Thank you a lot for your prompt feedback and sorry for bothering you.
</t>
  </si>
  <si>
    <t>elif.altay@vmlyr.com</t>
  </si>
  <si>
    <t>Elif Altay [YRGRP]</t>
  </si>
  <si>
    <t>YRGRP - Turkey</t>
  </si>
  <si>
    <t>INC11811970</t>
  </si>
  <si>
    <t>[APPROVED BACKLOG] Remittances 2.5 Different To 2.2 FIN0154439</t>
  </si>
  <si>
    <t>INC11811977</t>
  </si>
  <si>
    <t>[WIP] Potential Change On Screen Customise Column Options FIN0154471</t>
  </si>
  <si>
    <t>INC11821274</t>
  </si>
  <si>
    <t>[APPROVED BACKLOG] FIN0162798- Attendees field in Expense sheet approval</t>
  </si>
  <si>
    <t>INC11824777</t>
  </si>
  <si>
    <t>[WIP] [3RD PARTY] Maconomy: T02 T03 and T04 Inclusion of Environment Information Reference (ADO# 1072055)</t>
  </si>
  <si>
    <t>Michael.George@kantar.com</t>
  </si>
  <si>
    <t>Michael George [Kantar]</t>
  </si>
  <si>
    <t>INC11843669</t>
  </si>
  <si>
    <t>[UAT] [3RD PARTY] OSU - Maconomy - Portugal SAF-T Enhancements (ADO # 949429)</t>
  </si>
  <si>
    <t>Kantar - Portugal</t>
  </si>
  <si>
    <t>INC11847586</t>
  </si>
  <si>
    <t>[WIP] Media Ocean Set up in pre prod system of AX</t>
  </si>
  <si>
    <t>INC11864350</t>
  </si>
  <si>
    <t>[CANCELLED] Kantar plan to close the Lisle Data Centre need guidance IBM/Kyndryl on the technical aspects of decommissioning the Maconomy Servers</t>
  </si>
  <si>
    <t>Separate ticket should be raised to move kantar NA payroll out of the Lisle DC.</t>
  </si>
  <si>
    <t>Bryan.Lord@kantar.com</t>
  </si>
  <si>
    <t>Bryan Lord [Kantar]</t>
  </si>
  <si>
    <t>INC11864654</t>
  </si>
  <si>
    <t>Ashique.T.P@ibm.com</t>
  </si>
  <si>
    <t>[WIP] new fields required for Intercompany Transacation Matching - (ADO# 1114138)</t>
  </si>
  <si>
    <t>Natasa.Slijepac@kantar.com</t>
  </si>
  <si>
    <t>Natasa Slijepac [Kantar]</t>
  </si>
  <si>
    <t>INC11870596</t>
  </si>
  <si>
    <t>URGENT - The NJ0PSFS01 server is maxed out and preventing nVision reports from running</t>
  </si>
  <si>
    <t>INC11872242</t>
  </si>
  <si>
    <t>I need help getting into concur - URGENT</t>
  </si>
  <si>
    <t xml:space="preserve">After several attempts to reach out to user, we have received no response. </t>
  </si>
  <si>
    <t>Luigina.Viarizzo@kyndryl.com</t>
  </si>
  <si>
    <t>Bernadette Mahoney [GroupM]</t>
  </si>
  <si>
    <t>INC11888956</t>
  </si>
  <si>
    <t>[REQ DEF] Enhancement request on PO screen - FIN0171982</t>
  </si>
  <si>
    <t>INC11891189</t>
  </si>
  <si>
    <t>Check if VML is affected by a cybersecurity issue in the Apache Log4j library</t>
  </si>
  <si>
    <t>VML is not affected</t>
  </si>
  <si>
    <t>INC11891640</t>
  </si>
  <si>
    <t>[APPROVAL ROM] [3RD PARTY] OSU Maconomy - API's to trigger  a report-MRE</t>
  </si>
  <si>
    <t>INC11903547</t>
  </si>
  <si>
    <t>[UAT] Maconomy Prod Germany: Business Critical Issue - Update needed for XML-Files in Maconomy to format DK3.3</t>
  </si>
  <si>
    <t>Good to close</t>
  </si>
  <si>
    <t>Kantar - Germany</t>
  </si>
  <si>
    <t>INC11907919</t>
  </si>
  <si>
    <t>praveen.adavelly@ibm.com</t>
  </si>
  <si>
    <t xml:space="preserve"> [APPROVAL ROM] BSG-3064 Update ZTXX_CANREG Valid From Date To 08/01/2021 For PC 8127 Entries</t>
  </si>
  <si>
    <t>Praveen Adavelly [IBM]</t>
  </si>
  <si>
    <t>Cancelling the ticket and creating new one.</t>
  </si>
  <si>
    <t>INC11920553</t>
  </si>
  <si>
    <t>SAP logging time issue</t>
  </si>
  <si>
    <t>Duplicate as  INC11920600</t>
  </si>
  <si>
    <t>Aspasia.Tsampas@vmlyr.com</t>
  </si>
  <si>
    <t>Aspasia Tsampas [YRGRP]</t>
  </si>
  <si>
    <t>INC11930137</t>
  </si>
  <si>
    <t>[WIP] [Maconomy] Expense Sheet - Missing field Vendor</t>
  </si>
  <si>
    <t>Jeeranun.Boonjing@kantar.com</t>
  </si>
  <si>
    <t>Jeeranun Boonjing [Kantar]</t>
  </si>
  <si>
    <t>APAC</t>
  </si>
  <si>
    <t>Kantar - Thailand</t>
  </si>
  <si>
    <t>INC11931052</t>
  </si>
  <si>
    <t>[CANCELLED] OSU - assign to the Kantar Maconomy Support team and resolver group IBM-C-NA-AS-MACK: Vendor invoices issues</t>
  </si>
  <si>
    <t xml:space="preserve">
Kantar has NOT approved this request. The global process is to create a new vendor in the currency of the invoice as this ensures that differences on exchange are calculated correctly.
This ticket will be cancelled without charging. </t>
  </si>
  <si>
    <t>ilham.assade@kantar.com</t>
  </si>
  <si>
    <t>Ilham Assade [Kantar]</t>
  </si>
  <si>
    <t>Kantar - Belgium</t>
  </si>
  <si>
    <t>INC11984113</t>
  </si>
  <si>
    <t>[APPROVAL ROM] Phase 2 Log Item 35 - Aged AR Transactions modification</t>
  </si>
  <si>
    <t>INC11984286</t>
  </si>
  <si>
    <t>eric.dhalla@kantar.com</t>
  </si>
  <si>
    <t>[UAT] Phase 2 Log - Item 45 - Maconomy Upgrade – Audit ReportS - (ADO#1075515)</t>
  </si>
  <si>
    <t>INC11987130</t>
  </si>
  <si>
    <t>OSU - Finland E-Invoicing Issue with error.txt file (ADO #932595)</t>
  </si>
  <si>
    <t>Kantar - Finland</t>
  </si>
  <si>
    <t>INC11987241</t>
  </si>
  <si>
    <t>[WIP] [3RD PARTY] OSU - Removal of the File Based Integration Engine Doc Folder and only leave the Lib in the Release (ADO #931140)</t>
  </si>
  <si>
    <t>Global</t>
  </si>
  <si>
    <t>INC12001282</t>
  </si>
  <si>
    <t>[REQ DEF] Issue with viewing TAX tables - FIN0192817</t>
  </si>
  <si>
    <t>INC12001709</t>
  </si>
  <si>
    <t>Bomadhav@in.ibm.com</t>
  </si>
  <si>
    <t>[BILLED] BSG-3066 : ARC Mobile Framework POC in Sandbox</t>
  </si>
  <si>
    <t>Birlbose@in.ibm.com</t>
  </si>
  <si>
    <t>INC12010983</t>
  </si>
  <si>
    <t>RICOCHET TEAM - project closed in ricochet is still showing outstanding activity on Project Status Report</t>
  </si>
  <si>
    <t>User confirmed to close.</t>
  </si>
  <si>
    <t>carole.nelson@gtb.com</t>
  </si>
  <si>
    <t>Carole Nelson [JWT]</t>
  </si>
  <si>
    <t>INC12024835</t>
  </si>
  <si>
    <t>[Deltek Case: 220120-000129] OSU: 235 Maconomy: Receiving notification to approve an approved PO 235214726</t>
  </si>
  <si>
    <t>INC12038415</t>
  </si>
  <si>
    <t>akhter.alam@kantar.com</t>
  </si>
  <si>
    <t>Accrued revenue of some of the jobs incorrect in BPM Accrued Revenue Report (ADO # 1023390) child</t>
  </si>
  <si>
    <t>Resolving the old ticket.Adding watch list to INC12241915
Thanks,
Srujana</t>
  </si>
  <si>
    <t>INC12040370</t>
  </si>
  <si>
    <t>General journal submitted is able to post own journal</t>
  </si>
  <si>
    <t>Marked as Resolved after 2 attempts</t>
  </si>
  <si>
    <t>INC12041338</t>
  </si>
  <si>
    <t>[REQ DEF] [3RD PARTY] Notes creation option not found</t>
  </si>
  <si>
    <t>INC12050912</t>
  </si>
  <si>
    <t>[ROM] #BA [Maconomy] 272 Request to create payment file for Payment Mode [272-THB CURRENT-CHECK]</t>
  </si>
  <si>
    <t>Passaporn.Sikkakosol@kantar.com</t>
  </si>
  <si>
    <t>Passaporn Sikkakosol [Kantar]</t>
  </si>
  <si>
    <t>INC12053634</t>
  </si>
  <si>
    <t>[REQ DEF] [3RD PARTY] Maconomy Germany Enhancement Request - add window "Show Job Pre-Invoice Events" to the job menue Germany (Deltek Case 220304-001132)</t>
  </si>
  <si>
    <t>INC12066957</t>
  </si>
  <si>
    <t>[CANCELLED] [3RD PARTY] IBM-C-NA-AS-MACK - not possilbe reopen and approve job budget in iAccess [Deltek case : 220303-000017]</t>
  </si>
  <si>
    <t xml:space="preserve">The ability to re-open and amend a job budget in iAccess is not currently part of the global process but has been logged as an enhancement request. The ticket will be closed as there is nothing for IBM to do at the moment. </t>
  </si>
  <si>
    <t>INC12067260</t>
  </si>
  <si>
    <t>Maconomy-Notifications-Weekly Email Alerts</t>
  </si>
  <si>
    <t>INC12078476</t>
  </si>
  <si>
    <t>ICMS Update</t>
  </si>
  <si>
    <t>INC12109604-Raised for the same issue.</t>
  </si>
  <si>
    <t>INC12087467</t>
  </si>
  <si>
    <t>[APPROVED BACKLOG] WSC Extension Add the first and last names of responsible field (ADO# 1045863)</t>
  </si>
  <si>
    <t>Linda.Buo@kantar.com</t>
  </si>
  <si>
    <t>Linda Buo [Kantar]</t>
  </si>
  <si>
    <t>Kantar - France</t>
  </si>
  <si>
    <t>INC12088389</t>
  </si>
  <si>
    <t>223 Maconomy / additional columns listed needed (Maconomy vs Spinka) (ADO# 1121989)</t>
  </si>
  <si>
    <t>John Daly [Kantar]</t>
  </si>
  <si>
    <t>Joanna.Zawadzka@kantar.com</t>
  </si>
  <si>
    <t>Joanna Zawadzka [Kantar]</t>
  </si>
  <si>
    <t>Kantar - Poland</t>
  </si>
  <si>
    <t>INC12093338</t>
  </si>
  <si>
    <t>[APPROVAL ROM] BSG-3086:Update The Lacek Group Logo In ZLOGO Table For SDInvoices, Estimates, and POs</t>
  </si>
  <si>
    <t>Cancelling and creating new one due to mistake.</t>
  </si>
  <si>
    <t>INC12099720</t>
  </si>
  <si>
    <t>Can there be  auto posting of journal  after JV upload and approval</t>
  </si>
  <si>
    <t>Customer unavailable 1st Attempt</t>
  </si>
  <si>
    <t>INC12101692</t>
  </si>
  <si>
    <t>[WIP] Update Europe Daily Alerts</t>
  </si>
  <si>
    <t>INC12103078</t>
  </si>
  <si>
    <t>Tnagasu1@in.ibm.com</t>
  </si>
  <si>
    <t>Please remover these Approvers.</t>
  </si>
  <si>
    <t>Patricia.Almeida@vmlyr.com</t>
  </si>
  <si>
    <t>Patricia Almeida [YRGRP]</t>
  </si>
  <si>
    <t>INC12113667</t>
  </si>
  <si>
    <t>[WIP] BSG-3007 - Integration Bus Upgrade to App Connect Enterprise</t>
  </si>
  <si>
    <t>Lou Eng [Ogilvy Group]</t>
  </si>
  <si>
    <t>INC12114516</t>
  </si>
  <si>
    <t>Stefanie.Storck@kantar.com</t>
  </si>
  <si>
    <t>[WIP] Problems with Credit Notes after Maconomy Upgrade</t>
  </si>
  <si>
    <t>INC12115807</t>
  </si>
  <si>
    <t>nagendra1@in.ibm.com</t>
  </si>
  <si>
    <t>[ROM] Staff Utilization - Universe Change - (ADO# 1114128)</t>
  </si>
  <si>
    <t>INC12123102</t>
  </si>
  <si>
    <t>[APPROVAL ROM] Setup a query (BOBJ) to pull CEX data; Attention: IBM-C-GLOBAL-AS-BOBJ</t>
  </si>
  <si>
    <t>Jenny.Yeow@kantar.com</t>
  </si>
  <si>
    <t>Jenny Wei Leng Yeow [Kantar]</t>
  </si>
  <si>
    <t>INC12126425</t>
  </si>
  <si>
    <t>[CLOSED] IBM-C-NA-AS-MACK -  Error total negative print PDF report GL day book - company 30 and 250 (ADO# 1039808)</t>
  </si>
  <si>
    <t xml:space="preserve">SER deployment completed successfully </t>
  </si>
  <si>
    <t>INC12147694</t>
  </si>
  <si>
    <t>[BILLED] BSG-3094 : Assign HCM ABAP Webdynpro Reports to Portal</t>
  </si>
  <si>
    <t>INC12148009</t>
  </si>
  <si>
    <t>Jamie Belton - 21 Feb 2022 -  Image Now (SD Task)</t>
  </si>
  <si>
    <t>Closed as a duplicate for INC12192452</t>
  </si>
  <si>
    <t>Nirupama.Pinnamaraju@kyndryl.com</t>
  </si>
  <si>
    <t>Maria Decrescenzo [YRGRP]</t>
  </si>
  <si>
    <t>INC12148134</t>
  </si>
  <si>
    <t>Meryem Benjelloun - Image Now (SD Task)</t>
  </si>
  <si>
    <t>Closing as a duplicate for INC12192396</t>
  </si>
  <si>
    <t>INC12149190</t>
  </si>
  <si>
    <t>[BILLED] Manage COA Lists</t>
  </si>
  <si>
    <t>INC12154626</t>
  </si>
  <si>
    <t>Maconomy Integration with Sugar:  Production Maconomy API error (Deltek # 220329-001065)</t>
  </si>
  <si>
    <t>Not Solved (No response from end user)</t>
  </si>
  <si>
    <t xml:space="preserve">Hi Jon,
We are following up on this.
Please see below from Deltek. If not possible to provide a test case, would you be able to copy the info for the PO that does not work as Deltek suggested?
"Can you provide a test case where this is failing. We understand that this might be difficult to replicate in Dev, but we need an example for Anders to debug and fix and thus provide evidence.
Is it possible to copy the info for the PO that does not work and put it in D04?"
Thank you,
Lupita </t>
  </si>
  <si>
    <t>INC12156823</t>
  </si>
  <si>
    <t>Unable to Login CONTENT .</t>
  </si>
  <si>
    <t>Closing as a duplicate of INC12156786</t>
  </si>
  <si>
    <t>Sushil.Dangale@financeplusindia.com</t>
  </si>
  <si>
    <t>Sushil Dangale [GroupM]</t>
  </si>
  <si>
    <t>INC12156829</t>
  </si>
  <si>
    <t>FW: Immediate urgent attention - Perceptive content is not working</t>
  </si>
  <si>
    <t>Narendra.Barai@financeplusindia.com</t>
  </si>
  <si>
    <t>Narendra Kumar Aieet Barai [GroupM]</t>
  </si>
  <si>
    <t>INC12158477</t>
  </si>
  <si>
    <t>[CLOSED] change BPM report Italy Sales IVA Report v15 adding new tax code - (ADO# 1075560)</t>
  </si>
  <si>
    <t>Replaced the Hard coded VAT code value with the logic. Successfully deployed to production.</t>
  </si>
  <si>
    <t>Chiara.Polidori@kantar.com</t>
  </si>
  <si>
    <t>Chiara Polidori [Kantar]</t>
  </si>
  <si>
    <t>Kantar - Italy</t>
  </si>
  <si>
    <t>INC12158881</t>
  </si>
  <si>
    <t>Maconomy Invoice Approval Error</t>
  </si>
  <si>
    <t>Closing as a duplicate of INC12157704</t>
  </si>
  <si>
    <t>Sorwar.Hussain@vmlyr.com</t>
  </si>
  <si>
    <t>Sorwar Hussain [YRGRP]</t>
  </si>
  <si>
    <t>INC12159116</t>
  </si>
  <si>
    <t>[WIP][3RD PARTY] Error When Trying To Route Invoice To Different 'Responsible' Person FIN0193920 (ADO # 1116359)</t>
  </si>
  <si>
    <t>INC12159745</t>
  </si>
  <si>
    <t>I am unable to approve invoices in my Maconomy appoval tasks</t>
  </si>
  <si>
    <t>jennie.wisher@ogilvy.com</t>
  </si>
  <si>
    <t>Jennie Wisher [Ogilvy Group]</t>
  </si>
  <si>
    <t>INC12165149</t>
  </si>
  <si>
    <t>Cannot approve payment on Maconomy</t>
  </si>
  <si>
    <t>Harvey.OHara@Groupsjr.com</t>
  </si>
  <si>
    <t>Harvey O'Hara [H+K Strategies]</t>
  </si>
  <si>
    <t>INC12165216</t>
  </si>
  <si>
    <t>[WIP] BSG-3093 - OKTA Integration to ARC Portal in Production Stream</t>
  </si>
  <si>
    <t>INC12166257</t>
  </si>
  <si>
    <t>abdou-karim.coly@ogilvy.com</t>
  </si>
  <si>
    <t>Issue into Maconomy</t>
  </si>
  <si>
    <t>Abdou-Karim Coly [Ogilvy Group]</t>
  </si>
  <si>
    <t>Ogilvy Group - France</t>
  </si>
  <si>
    <t>INC12166633</t>
  </si>
  <si>
    <t>Cannot approve invoices</t>
  </si>
  <si>
    <t>selina.may@ogilvy.com</t>
  </si>
  <si>
    <t>Selina May [Ogilvy Group]</t>
  </si>
  <si>
    <t>INC12168041</t>
  </si>
  <si>
    <t>Can't approve invoice payment</t>
  </si>
  <si>
    <t>jessica.briggs@ogilvy.com</t>
  </si>
  <si>
    <t>Jessica Briggs [Ogilvy Group]</t>
  </si>
  <si>
    <t>INC12168249</t>
  </si>
  <si>
    <t>I can't approve invoices on Maconomy</t>
  </si>
  <si>
    <t>fiona.battersby@ogilvy.com</t>
  </si>
  <si>
    <t>Fiona Battersby [Ogilvy Group]</t>
  </si>
  <si>
    <t>INC12168406</t>
  </si>
  <si>
    <t>IBM-C-NA-AS-MACK - analyzer</t>
  </si>
  <si>
    <t>INC12171245</t>
  </si>
  <si>
    <t>Maconomy: Installing of Unicode Language Fonts</t>
  </si>
  <si>
    <t>INC12190357</t>
  </si>
  <si>
    <t>[UAT] BSG-3099:Restrict Studio Profit Centers in the 10k Feet- SAP Integration</t>
  </si>
  <si>
    <t>Andrea Lewis [Ogilvy Group]</t>
  </si>
  <si>
    <t>INC12190858</t>
  </si>
  <si>
    <t>[WIP] Test file for Poster Publicity LLC (Kinetic) account ending 3403</t>
  </si>
  <si>
    <t>michael.rosario@groupm.com</t>
  </si>
  <si>
    <t>Keerthi Hiremath [WPP]</t>
  </si>
  <si>
    <t>INC12191357</t>
  </si>
  <si>
    <t>Patch SharePoint PD - December 2021 CU</t>
  </si>
  <si>
    <t>We are patching to April 2022 CU now instead</t>
  </si>
  <si>
    <t>INC12193639</t>
  </si>
  <si>
    <t>Abiram24@in.ibm.com</t>
  </si>
  <si>
    <t xml:space="preserve"> [CANCEL] BSG-3088: Make ZHR_ADP_TO_SAP table maintainable in PXN</t>
  </si>
  <si>
    <t xml:space="preserve">Need to cover security hours for this SER </t>
  </si>
  <si>
    <t>Abirami M24 [IBM]</t>
  </si>
  <si>
    <t>INC12206855</t>
  </si>
  <si>
    <t>Hchippad@in.ibm.com</t>
  </si>
  <si>
    <t>Amount on some invoices coming in different language-Deltek Case -220315-000486</t>
  </si>
  <si>
    <t>INC12214208</t>
  </si>
  <si>
    <t>When a job is created via the web service it is populating job cost centre (LocalSpec2Name).  Maconomy Company 281.(Deltek case : 220225-000039)</t>
  </si>
  <si>
    <t>dag.ok.andersen@kantar.com</t>
  </si>
  <si>
    <t>Dag O.k. Andersen [Kantar]</t>
  </si>
  <si>
    <t>Kantar - Norway</t>
  </si>
  <si>
    <t>INC12238822</t>
  </si>
  <si>
    <t>Recall:  Incident INC12211423 -- comments added</t>
  </si>
  <si>
    <t>Cancelled this is duplicate for INC12211423</t>
  </si>
  <si>
    <t>INC12243012</t>
  </si>
  <si>
    <t>aishpati@in.ibm.com</t>
  </si>
  <si>
    <t>Update job cost centre 40-3155 rolling upto  job department 921100 in CO 40  (FIN0221412)</t>
  </si>
  <si>
    <t>As requested, we are cancelling this ticket.</t>
  </si>
  <si>
    <t>ketan.thakrar1@kantar.com</t>
  </si>
  <si>
    <t>Ketan Thakrar [Kantar]</t>
  </si>
  <si>
    <t>INC12243268</t>
  </si>
  <si>
    <t>Hari.Chandana.Vulivireddy@ibm.com</t>
  </si>
  <si>
    <t>Access to Job Invoices screen in iAccess - FIN0223190</t>
  </si>
  <si>
    <t>Group Name:  FINVOICE</t>
  </si>
  <si>
    <t>INC12245006</t>
  </si>
  <si>
    <t>[UAT] Time Compliance:   Update PC &amp; Mac apps to handle email domain change</t>
  </si>
  <si>
    <t>INC12245120</t>
  </si>
  <si>
    <t>Kantar Maconomy Business Objects enhancement for RPA Factoring Project - (ADO# 1052728)</t>
  </si>
  <si>
    <t>Received confirmation via INC12245120 - Kantar Maconomy Business Objects enhancement for RPA Factoring Project.</t>
  </si>
  <si>
    <t>john.daly@kantar.com</t>
  </si>
  <si>
    <t>INC12251989</t>
  </si>
  <si>
    <t>Sreekanthy@in.ibm.com</t>
  </si>
  <si>
    <t>[WIP] Delete all 2014 &amp; prior docs from global search (Billed under INC12622549)</t>
  </si>
  <si>
    <t>Steven.Mandell@groupm.com</t>
  </si>
  <si>
    <t>Steven Mandell [GroupM]</t>
  </si>
  <si>
    <t>INC12258471</t>
  </si>
  <si>
    <t>[WIP] BSG-3079 - Profiler to SAP ECC HR import</t>
  </si>
  <si>
    <t>Sarah Baer [Ogilvy Group]</t>
  </si>
  <si>
    <t>INC12263165</t>
  </si>
  <si>
    <t>[WIP] [3RD PARTY] Send to Kantar Pricing Issue IBM-C-NA-AS-MACK</t>
  </si>
  <si>
    <t>INC12264328</t>
  </si>
  <si>
    <t>JDE to 10KFT Enhancements</t>
  </si>
  <si>
    <t>Duplicate enhancement request</t>
  </si>
  <si>
    <t>INC12269372</t>
  </si>
  <si>
    <t>Herbert.Braeutigam@kantar.com</t>
  </si>
  <si>
    <t>Maconomy, BPM report "TNS_Germany_HGB_Adjustment" still not working properly</t>
  </si>
  <si>
    <t>Ruben.Sabio@kantar.com</t>
  </si>
  <si>
    <t>Ruben Sabio [Kantar]</t>
  </si>
  <si>
    <t>INC12269944</t>
  </si>
  <si>
    <t>Staff Utilization Report - for Opco 105 not working</t>
  </si>
  <si>
    <t>INC12277716</t>
  </si>
  <si>
    <t>[CLOSED] Adding additional fields to GL Account Transactions (Dynamic) BPM - (ADO# 1075526)</t>
  </si>
  <si>
    <t xml:space="preserve">SER completed successfully </t>
  </si>
  <si>
    <t>Vishay.Patel@kantar.com</t>
  </si>
  <si>
    <t>Vishay Patel [Kantar]</t>
  </si>
  <si>
    <t>INC12278635</t>
  </si>
  <si>
    <t>Concur Error</t>
  </si>
  <si>
    <t>This is duplicate ticket  of  INC12273123</t>
  </si>
  <si>
    <t>Emilio.Rodriguez@kyndryl.com</t>
  </si>
  <si>
    <t>Amesh Ahir1 [GroupM]</t>
  </si>
  <si>
    <t>INC12279853</t>
  </si>
  <si>
    <t>[UAT] WT New Hire Database - change request</t>
  </si>
  <si>
    <t>blake.colyer@wundermanthompson.com</t>
  </si>
  <si>
    <t>Blake Colyer [JWT]</t>
  </si>
  <si>
    <t>INC12285787</t>
  </si>
  <si>
    <t>[APPROVAL ROM] [3RD PARTY] OSU Maconomy - Dictionary Entries for Coupa Fields</t>
  </si>
  <si>
    <t>INC12285956</t>
  </si>
  <si>
    <t>[APPROVED BACKLOG] OKTA Enhancement</t>
  </si>
  <si>
    <t>INC12285976</t>
  </si>
  <si>
    <t>[DEPLOY] Update the Certificate of Compliance form</t>
  </si>
  <si>
    <t>INC12286542</t>
  </si>
  <si>
    <t>Same transaction no# against different JV no#</t>
  </si>
  <si>
    <t>INC12287660</t>
  </si>
  <si>
    <t>[CANCELLED] BSG-3065 - Profiler feed for "Homebased" data from Profiler to SAP HRIS</t>
  </si>
  <si>
    <t>Closed as a duplicate of INC12258471</t>
  </si>
  <si>
    <t>INC12293187</t>
  </si>
  <si>
    <t>Remove GSK inv# 0091565635 From Staging Table So That New Idoc Can Be Created and Re-Sent To Corrected Buyer TNID.-  Assign to Alan.Goldblatt@us.ibm.com</t>
  </si>
  <si>
    <t>Cheryl confirmed that the  update is no longer needed</t>
  </si>
  <si>
    <t>INC12298026</t>
  </si>
  <si>
    <t>IBM-C-NA-AS-Payroll-Transfer-Kantar-Global</t>
  </si>
  <si>
    <t>Ravi.chougule@in.ibm.com</t>
  </si>
  <si>
    <t>[WIP] SER - Kantar NA payroll moving from Onpremise to Azure</t>
  </si>
  <si>
    <t>Ravindra I Chougule [IBM]</t>
  </si>
  <si>
    <t>INC12308208</t>
  </si>
  <si>
    <t>[BILLED] HPAY Enhancements</t>
  </si>
  <si>
    <t>INC12308254</t>
  </si>
  <si>
    <t>[BUILD] 10KFT JDE Interface additions/enhancements</t>
  </si>
  <si>
    <t>INC12312863</t>
  </si>
  <si>
    <t>[ROM] Adding new fields to WSC job screen - FIN0230111</t>
  </si>
  <si>
    <t>INC12322874</t>
  </si>
  <si>
    <t>Nena Betzner access to ZCS_MGMT_SERVICES</t>
  </si>
  <si>
    <t>Angela let me know Nena doesn't need this access after all.</t>
  </si>
  <si>
    <t>INC12328212</t>
  </si>
  <si>
    <t>[WIP] mDocs application enhancement. Create new process for Newspaper_BOT and Magazine_BOT for USA (Billed under INC12622567)</t>
  </si>
  <si>
    <t>Stella Cirkinyan [GroupM]</t>
  </si>
  <si>
    <t>Awaiting client confirmation</t>
  </si>
  <si>
    <t>INC12330320</t>
  </si>
  <si>
    <t>[CLOSED] 362 Kantar Group Holdings Limited</t>
  </si>
  <si>
    <t>INC12350987</t>
  </si>
  <si>
    <t>[WIP] Test check creation for MP20 and MD10</t>
  </si>
  <si>
    <t>INC12354907</t>
  </si>
  <si>
    <t>Deactivate SS User</t>
  </si>
  <si>
    <t>As user is active and cancelling this request</t>
  </si>
  <si>
    <t>Susin.Lee@vmlyr.com</t>
  </si>
  <si>
    <t>Susin Lee [YRGRP]</t>
  </si>
  <si>
    <t>INC12354931</t>
  </si>
  <si>
    <t>INC12355229</t>
  </si>
  <si>
    <t>Abhipaul@in.ibm.com</t>
  </si>
  <si>
    <t>EFT Processing Issue - Ricochet/Wells Fargo</t>
  </si>
  <si>
    <t>tina.santarelli@wundermanthompson.com</t>
  </si>
  <si>
    <t>Christina Santarelli [JWT]</t>
  </si>
  <si>
    <t>INC12356469</t>
  </si>
  <si>
    <t>ERR_WIS_30271 - (ADO# 1081103)</t>
  </si>
  <si>
    <t>Fix successfully deployed to PROD</t>
  </si>
  <si>
    <t>Ayako.Shinoda@kantar.com</t>
  </si>
  <si>
    <t>Ayako Shinoda [Kantar]</t>
  </si>
  <si>
    <t>INC12359195</t>
  </si>
  <si>
    <t>Uthara.Renjith@kyndryl.com</t>
  </si>
  <si>
    <t xml:space="preserve">[APPROVED BACKLOG] WT New Hire Database - replace Azure Authentication with Okta </t>
  </si>
  <si>
    <t>INC12364252</t>
  </si>
  <si>
    <t>266 WSC - Unable to schedule reports using SFTP</t>
  </si>
  <si>
    <t>Issue is resolved completely</t>
  </si>
  <si>
    <t>INC12364396</t>
  </si>
  <si>
    <t>Deltek Case- 220120-000129---Email Alerts Still Including Actions Which Are Complete</t>
  </si>
  <si>
    <t>INC12365291</t>
  </si>
  <si>
    <t>MACONOMY - iACCESS - 301-320 - User cannot approve invoices (Deltek case : 220331-000072)</t>
  </si>
  <si>
    <t>Isabelle.Zieglmaier@kantar.com</t>
  </si>
  <si>
    <t>Isabelle Zieglmaier [Kantar]</t>
  </si>
  <si>
    <t>INC12374123</t>
  </si>
  <si>
    <t>Issue with BPM Straight Line Revenue Recognition Report - FIN0224006</t>
  </si>
  <si>
    <t>Deltek/IBM not able to recreate the issu</t>
  </si>
  <si>
    <t>INC12374542</t>
  </si>
  <si>
    <t>[APPROVAL ROM] Ricochet - Open / Close fiscal periods</t>
  </si>
  <si>
    <t>Made a mistake on the SER portion of the ticket.  Will do a new one.</t>
  </si>
  <si>
    <t>INC12378606</t>
  </si>
  <si>
    <t>issue when trying to approve invoices in iaccess - FIN0240124 (Deltek Case : 220331-000072)</t>
  </si>
  <si>
    <t>INC12380954</t>
  </si>
  <si>
    <t>[WIP] BPM Report ACQUISTI IVA REVERSE CHARGE co. 274 Deltek - (ADO# 1114122)</t>
  </si>
  <si>
    <t>INC12384714</t>
  </si>
  <si>
    <t>WSC - 233 Job closure</t>
  </si>
  <si>
    <t>As no update was provided, we are closing this ticket. Please do raise a new ticket with reference to this ticket and we shall work on it further.</t>
  </si>
  <si>
    <t>Brandon.Witbooi@kantar.com</t>
  </si>
  <si>
    <t>Brandon Witbooi [Kantar]</t>
  </si>
  <si>
    <t>INC12386573</t>
  </si>
  <si>
    <t xml:space="preserve"> [APPROVAL ROM] </t>
  </si>
  <si>
    <t xml:space="preserve">Cancelling the service request due to estimate hours mentioned incorrectly. 
</t>
  </si>
  <si>
    <t>INC12386843</t>
  </si>
  <si>
    <t>[Deltek Case No. 220411-000922] Maconomy company 246 - GenerateRevenue M4 Maconomy does not create job journal for revenue - BUSINESS CRITICAL</t>
  </si>
  <si>
    <t>INC12386925</t>
  </si>
  <si>
    <t>[WIP] 66 WSC Expense report - (ADO# 1114134)</t>
  </si>
  <si>
    <t>Loukas.Gogos@kantar.com</t>
  </si>
  <si>
    <t>Loukas Gogos [Kantar]</t>
  </si>
  <si>
    <t>Kantar - Greece</t>
  </si>
  <si>
    <t>INC12387487</t>
  </si>
  <si>
    <t>Ravi.Nallapalli@ibm.com</t>
  </si>
  <si>
    <t>Issue With Opportunity 212458164 FIN0232857 {Deltek Case No. 220404-000749]</t>
  </si>
  <si>
    <t>INC12387904</t>
  </si>
  <si>
    <t>[UAT] BSG-2950: Mega Business Report</t>
  </si>
  <si>
    <t>INC12388242</t>
  </si>
  <si>
    <t>Unable to access application</t>
  </si>
  <si>
    <t xml:space="preserve">Okta reset </t>
  </si>
  <si>
    <t>audrey.daley@vmlyr.com</t>
  </si>
  <si>
    <t>Audrey Daley [YRGRP]</t>
  </si>
  <si>
    <t>INC12389503</t>
  </si>
  <si>
    <t>Modify CHEQUEO SmartStream Access</t>
  </si>
  <si>
    <t>Linnett.Villalba@vmlyr.com</t>
  </si>
  <si>
    <t>Linnett Villalba [YRGRP]</t>
  </si>
  <si>
    <t>INC12389505</t>
  </si>
  <si>
    <t>Modify GARCIAR SmartStream Access</t>
  </si>
  <si>
    <t>INC12393867</t>
  </si>
  <si>
    <t>Modify PUELLOA SmartStream Access</t>
  </si>
  <si>
    <t>INC12395215</t>
  </si>
  <si>
    <t>Modify OZTURAI SmartStream Access</t>
  </si>
  <si>
    <t>Cancelling the ticket as it is duplicate of INC12393842.</t>
  </si>
  <si>
    <t>INC12395219</t>
  </si>
  <si>
    <t>Modify PETRUZS SmartStream Access</t>
  </si>
  <si>
    <t>Cancelling the ticket as it is duplicate of INC12393854.</t>
  </si>
  <si>
    <t>INC12395312</t>
  </si>
  <si>
    <t>Cancelling the ticket as it is duplicate of INC12393867.</t>
  </si>
  <si>
    <t>INC12395333</t>
  </si>
  <si>
    <t>Modify NAVARRS SmartStream Access</t>
  </si>
  <si>
    <t>SANDRA NAVARRETE access has been updated to only entities 410WL, 350MI.</t>
  </si>
  <si>
    <t>INC12396300</t>
  </si>
  <si>
    <t>[WIP] Create dimension in Universe C_AP Aging WPP - (ADO# 1114113)</t>
  </si>
  <si>
    <t>INC12396899</t>
  </si>
  <si>
    <t>Direct Reports</t>
  </si>
  <si>
    <t>Shobha.Thapa@kyndryl.com</t>
  </si>
  <si>
    <t>Regine Obra [GroupM]</t>
  </si>
  <si>
    <t>INC12400684</t>
  </si>
  <si>
    <t>Banhisikha.Roy@kyndryl.com</t>
  </si>
  <si>
    <t>66 WSC Unable to post the Expense Journal 66119111</t>
  </si>
  <si>
    <t>Closing ticket as duplicate</t>
  </si>
  <si>
    <t>Banhisikha Roy [IBM]</t>
  </si>
  <si>
    <t>Sofia.Karamani@kantar.com</t>
  </si>
  <si>
    <t>Sofia Karamani [Kantar]</t>
  </si>
  <si>
    <t>INC12403589</t>
  </si>
  <si>
    <t>[UAT]  File Transfer Protocol - New Concur Secure PGP Key</t>
  </si>
  <si>
    <t>James Burton [GroupM]</t>
  </si>
  <si>
    <t>INC12404525</t>
  </si>
  <si>
    <t>[REQ DEF] Maconomy - Job Invoice - VAT Question</t>
  </si>
  <si>
    <t>INC12413219</t>
  </si>
  <si>
    <t>[REQ DEF] H2H solutions with ICICI bank  and Maconomy</t>
  </si>
  <si>
    <t>INC12413291</t>
  </si>
  <si>
    <t>Maconomy Germany: Problems with report "TNS Europe – Distribution Subjobs"</t>
  </si>
  <si>
    <t>INC12413952</t>
  </si>
  <si>
    <t>Maconomy is waiting for data from server" - Unable to post Revenue for CO 214 ((FIN0224849))</t>
  </si>
  <si>
    <t>INC12422793</t>
  </si>
  <si>
    <t>Keerthi.Hiremath@wpp.com</t>
  </si>
  <si>
    <t>[APPROVED BACKLOG] Post JE Report</t>
  </si>
  <si>
    <t>INC12434419</t>
  </si>
  <si>
    <t>[REQ DEF] MACONOMY - THAILAND - WHT - CLIENT INVOICE PAYMENTS</t>
  </si>
  <si>
    <t>INC12434539</t>
  </si>
  <si>
    <t>[REQ DEF] MACONOMY - THAILAND - O2C - OFFICIAL RECEIPT / TAX INVOICE</t>
  </si>
  <si>
    <t>INC12435435</t>
  </si>
  <si>
    <t>[WIP] BSG3078: 10KFT Error Handling</t>
  </si>
  <si>
    <t>INC12435562</t>
  </si>
  <si>
    <t xml:space="preserve">Unable to access Concur </t>
  </si>
  <si>
    <t>After several attempts to reach out to user with no response, ticket is cancelled.</t>
  </si>
  <si>
    <t>Pernytha.Roy@kyndryl.com</t>
  </si>
  <si>
    <t>Leslie Outten [GroupM]</t>
  </si>
  <si>
    <t>INC12443917</t>
  </si>
  <si>
    <t>Divya.Jyothi.Vijay.Kumar@ibm.com</t>
  </si>
  <si>
    <t>URGENT-BUSINESS CRITICAL: Maconomy Business Objects - WSC 301-318: Exports Client_Entries_export_v2.txt not working for Maconomy PROD Instance - (ADO# 1122005)</t>
  </si>
  <si>
    <t>INC12444728</t>
  </si>
  <si>
    <t>[CLOSED] Minor amendment to BPM report (Eurofactor Kantar UK) - (ADO# 1114112)</t>
  </si>
  <si>
    <t>Paul.Gray@kantar.com</t>
  </si>
  <si>
    <t>Paul Gray [Kantar]</t>
  </si>
  <si>
    <t>INC12447867</t>
  </si>
  <si>
    <t>[ROM] [3RD PARTY} Master Ticket for work order to Deltek re enhancements in PO and Invoice Allocation windows</t>
  </si>
  <si>
    <t>INC12449464</t>
  </si>
  <si>
    <t>[WIP] MACONOMY - THAILAND - WHT - VENDOR INVOICE PAYMENTS</t>
  </si>
  <si>
    <t>INC12455484</t>
  </si>
  <si>
    <t>Maconomy 278 - 97  Invoice approval alert gone</t>
  </si>
  <si>
    <t>INC12455911</t>
  </si>
  <si>
    <t>Ricochet - NBV report does not tie to the GL for several BU's</t>
  </si>
  <si>
    <t>Jatin Pahwa [JWT]</t>
  </si>
  <si>
    <t>INC12457229</t>
  </si>
  <si>
    <t>Cannot access SAP Concur</t>
  </si>
  <si>
    <t>brian.erdman@vmlyrcommerce.com</t>
  </si>
  <si>
    <t>Brian Erdman [YRGRP]</t>
  </si>
  <si>
    <t>INC12458529</t>
  </si>
  <si>
    <t>Unable to log Into Ricochet</t>
  </si>
  <si>
    <t>michele.labadie@makerhouseww.com</t>
  </si>
  <si>
    <t>Michele Labadie [JWT]</t>
  </si>
  <si>
    <t>INC12459106</t>
  </si>
  <si>
    <t>Incorrect Job balance shown in Accrued deferred revenue _Opco74</t>
  </si>
  <si>
    <t>Provided required information to the user</t>
  </si>
  <si>
    <t>INC12462767</t>
  </si>
  <si>
    <t>[WIP] Ricochet - Company Address Change</t>
  </si>
  <si>
    <t>kathy.liu@wundermanthompson.com</t>
  </si>
  <si>
    <t>Kathy Liu [JWT]</t>
  </si>
  <si>
    <t>JWT - Canada</t>
  </si>
  <si>
    <t>INC12471748</t>
  </si>
  <si>
    <t>I do not have access to Concur</t>
  </si>
  <si>
    <t>Closing this ticket. It is not IBM's ticket to resolve. This needs to be handled by WPP IT.</t>
  </si>
  <si>
    <t>cathy.lee@groupm.com</t>
  </si>
  <si>
    <t>Cathy Lee [GroupM]</t>
  </si>
  <si>
    <t>INC12476625</t>
  </si>
  <si>
    <t>WSC 233 : Getting error while updating Jobs Parameter</t>
  </si>
  <si>
    <t>INC12479556</t>
  </si>
  <si>
    <t>Concur expenes not showing up from Jared Greene</t>
  </si>
  <si>
    <t>Cancelling ticket as user as not responded after several attempts.</t>
  </si>
  <si>
    <t>Sanuva.Jana@kyndryl.com</t>
  </si>
  <si>
    <t>Kelly Garland [GroupM]</t>
  </si>
  <si>
    <t>INC12486834</t>
  </si>
  <si>
    <t>[BILLED] BSG-3170 - Revised mapping and trigger for BTA validation</t>
  </si>
  <si>
    <t>Kelsey Angell [Ogilvy Group]</t>
  </si>
  <si>
    <t>INC12489436</t>
  </si>
  <si>
    <t>Maconomy – iAccess – BPM-Report 301-318: Document Input Controls not working properly on Job Profit – Parent Job on the T03 and T04 iAccess instance</t>
  </si>
  <si>
    <t>INC12491353</t>
  </si>
  <si>
    <t>Update default Cost Center CoCode 3010 for exchange gain/loss</t>
  </si>
  <si>
    <t>Ticket created in error. Appropriate SER will be created separately</t>
  </si>
  <si>
    <t>alcantcp@ph.ibm.com</t>
  </si>
  <si>
    <t>INC12491868</t>
  </si>
  <si>
    <t>IBM-C-NA-AS-AkronApps</t>
  </si>
  <si>
    <t>Can't access the DDS applications</t>
  </si>
  <si>
    <t>renee.parks@geometry.com</t>
  </si>
  <si>
    <t>Renee Parks [Ogilvy Group]</t>
  </si>
  <si>
    <t>INC12492454</t>
  </si>
  <si>
    <t>Can't approve invoice in ricochet</t>
  </si>
  <si>
    <t>We had webex &amp; fixed the issue. Followed many times for closure confirmation but haven't hear from you. Marking the ticket resolved.</t>
  </si>
  <si>
    <t>shayna.venick@wundermanthompson.com</t>
  </si>
  <si>
    <t>Shayna Venick [JWT]</t>
  </si>
  <si>
    <t>INC12496821</t>
  </si>
  <si>
    <t>[APPROVAL ROM] Request for custom Business Objects report</t>
  </si>
  <si>
    <t>INC12497246</t>
  </si>
  <si>
    <t>Cruzrav@ph.ibm.com</t>
  </si>
  <si>
    <t>[WIP]  OGVNABSG-3175 Ogilvy Montreal Access PXN and PBW</t>
  </si>
  <si>
    <t>Susan Santos [Ogilvy Group]</t>
  </si>
  <si>
    <t>INC12501804</t>
  </si>
  <si>
    <t>[ROM] Maconomy Webservices - Needs Fields Adding IBM-C-NA-AS-MACK</t>
  </si>
  <si>
    <t>INC12502306</t>
  </si>
  <si>
    <t>we are unable to route invoice-Invoice-L&amp;C6368  from Content to Maconomy.</t>
  </si>
  <si>
    <t>jitendra.sahu@financeplusindia.com</t>
  </si>
  <si>
    <t>Jitendra Sahu [GroupM]</t>
  </si>
  <si>
    <t>INC12502329</t>
  </si>
  <si>
    <t>[WIP] BSG-3128 PS Report Reporting Duplicates</t>
  </si>
  <si>
    <t>INC12503728</t>
  </si>
  <si>
    <t>Bill.Matznick@cavalryagency.com</t>
  </si>
  <si>
    <t>Bill Matznick [YRGRP]</t>
  </si>
  <si>
    <t>INC12504381</t>
  </si>
  <si>
    <t xml:space="preserve">Project 1208456 ca no Closed </t>
  </si>
  <si>
    <t>teresa.daves@wundermanthompson.com</t>
  </si>
  <si>
    <t>Teresa Daves [JWT]</t>
  </si>
  <si>
    <t>INC12511612</t>
  </si>
  <si>
    <t>[CLOSED] OSU Maconomy - Change Default Prompt on 'Profit and Loss' report - (ADO# 1114108)</t>
  </si>
  <si>
    <t xml:space="preserve">SER Prod deployment completed successfully </t>
  </si>
  <si>
    <t>INC12515847</t>
  </si>
  <si>
    <t>[BUILD] Auto Assign Email to ICMS Contractors</t>
  </si>
  <si>
    <t>INC12519193</t>
  </si>
  <si>
    <t>83 BPM VAT Purchases report: Company No. selected criteria missing and missing vendor invoice entries</t>
  </si>
  <si>
    <t>INC12520476</t>
  </si>
  <si>
    <t xml:space="preserve">[WIP] BSG-3173:Removal of Domain Table References </t>
  </si>
  <si>
    <t>Megan Carmeris [Ogilvy Group]</t>
  </si>
  <si>
    <t>INC12522844</t>
  </si>
  <si>
    <t>[BUILD] Convert Purchasing app authentication to OKTA</t>
  </si>
  <si>
    <t>ROSE.ANN.NUNKIN@vmlyr.com</t>
  </si>
  <si>
    <t>Rose Ann Nunkin [YRGRP]</t>
  </si>
  <si>
    <t>INC12523013</t>
  </si>
  <si>
    <t>Unable to approve expense report</t>
  </si>
  <si>
    <t>megan.danahey@gtb.com</t>
  </si>
  <si>
    <t>Megan Danahey [JWT]</t>
  </si>
  <si>
    <t>INC12523410</t>
  </si>
  <si>
    <t>[UAT] Route to Ricochet Team. Why BU 25000 refund worksheets default to project 20CM120 and these is no option to choose a different project?</t>
  </si>
  <si>
    <t>INC12523479</t>
  </si>
  <si>
    <t>[APPROVED BACKLOG] OKTA authentication setup for Dell finance tool (DSP)</t>
  </si>
  <si>
    <t>Issue resolved confirmed by the user</t>
  </si>
  <si>
    <t>John.Perniciaro@vmlyr.com</t>
  </si>
  <si>
    <t>John Perniciaro [YRGRP]</t>
  </si>
  <si>
    <t>INC12525361</t>
  </si>
  <si>
    <t>BPM REPORT Italy Vendor IVA Report v18 - (ADO# 1114101)</t>
  </si>
  <si>
    <t>Prod deployment completed</t>
  </si>
  <si>
    <t>INC12525961</t>
  </si>
  <si>
    <t>colleen.cannell@kantar.com</t>
  </si>
  <si>
    <t>RE Sugar iAccess commissioned jobs - additional info (233106755).msg</t>
  </si>
  <si>
    <t>INC12526390</t>
  </si>
  <si>
    <t>Opportunities - Comapny 270</t>
  </si>
  <si>
    <t>ines.duarte@kantar.com</t>
  </si>
  <si>
    <t>Ines Duarte [Kantar]</t>
  </si>
  <si>
    <t>INC12533280</t>
  </si>
  <si>
    <t>Adratnam@in.ibm.com</t>
  </si>
  <si>
    <t>Issue Resolved.</t>
  </si>
  <si>
    <t>holly.hefner@wundermanthompson.com</t>
  </si>
  <si>
    <t>Holly Hefner [JWT]</t>
  </si>
  <si>
    <t>INC12535510</t>
  </si>
  <si>
    <t>Request to clarify Employee setup - field 'Overwrite Labor Grade'</t>
  </si>
  <si>
    <t>As no response was provided, we are closing this ticket.</t>
  </si>
  <si>
    <t>INC12538552</t>
  </si>
  <si>
    <t>[BUILD] OKTA USER VERIFICATION FOR ACCESS TO SMARTSTREAM REPORT WRITER</t>
  </si>
  <si>
    <t>Raymond.Lorenzana@vmlyr.com</t>
  </si>
  <si>
    <t>Raymond Lorenzana [YRGRP]</t>
  </si>
  <si>
    <t>INC12538931</t>
  </si>
  <si>
    <t>URGENT ADD: New Asst Controller for YRNY</t>
  </si>
  <si>
    <t>Charles Smartstream access created</t>
  </si>
  <si>
    <t>INC12539218</t>
  </si>
  <si>
    <t>[UAT] OSU BOBJ - Spend Invoice Extract Discrepancy - (ADO# 1129619)</t>
  </si>
  <si>
    <t>INC12540313</t>
  </si>
  <si>
    <t>URGENT: Update GEAC User CA</t>
  </si>
  <si>
    <t>Charles added as approver to Christina Arij</t>
  </si>
  <si>
    <t>INC12540316</t>
  </si>
  <si>
    <t>URGENT: Update EB GEAC approver</t>
  </si>
  <si>
    <t>Charles added as approver to Debbie Ciura</t>
  </si>
  <si>
    <t>INC12540317</t>
  </si>
  <si>
    <t>URGENT: update CP Approver</t>
  </si>
  <si>
    <t>Charles added as approver to Cynthia</t>
  </si>
  <si>
    <t>INC12540318</t>
  </si>
  <si>
    <t>URGENT: Update DC GEAC approver</t>
  </si>
  <si>
    <t>INC12540328</t>
  </si>
  <si>
    <t>URGENT: Update CE GEAC Access</t>
  </si>
  <si>
    <t>Charles added as approver to Debbie Ciura.</t>
  </si>
  <si>
    <t>INC12543686</t>
  </si>
  <si>
    <t>[CLOSED] Update to GlobalSearch application and related SQL Instance</t>
  </si>
  <si>
    <t>Hotfix has been deployed successfully</t>
  </si>
  <si>
    <t>INC12543982</t>
  </si>
  <si>
    <t>[APPROVED BACKLOG] BSG-3179:(DVM-BW) - OSS 2596823 - Mismatch between ST14 and DB</t>
  </si>
  <si>
    <t>INC12544050</t>
  </si>
  <si>
    <t>Concur Password Reset?</t>
  </si>
  <si>
    <t>Kate.Soderquist@vmlyr.com</t>
  </si>
  <si>
    <t>Kate Soderquist [YRGRP]</t>
  </si>
  <si>
    <t>INC12545023</t>
  </si>
  <si>
    <t>gerardo.campostello@vmlyr.com</t>
  </si>
  <si>
    <t>Gerardo Campos-Tello [YRGRP]</t>
  </si>
  <si>
    <t>INC12545354</t>
  </si>
  <si>
    <t>Group Balance report balance does not tie to GL balance in a/c 260000 in Ricochet</t>
  </si>
  <si>
    <t>wendy.ng@wundermanthompson.com</t>
  </si>
  <si>
    <t>Wendy Ng [JWT]</t>
  </si>
  <si>
    <t>Monitoring</t>
  </si>
  <si>
    <t>INC12545879</t>
  </si>
  <si>
    <t>Cannot filter in BI reports or add any options- my Query Properties is not working</t>
  </si>
  <si>
    <t>teija.toiviainen@ogilvy.com</t>
  </si>
  <si>
    <t>Teija Toiviainen [Ogilvy Group]</t>
  </si>
  <si>
    <t>INC12546851</t>
  </si>
  <si>
    <t>[Deltek Case: 220505-001371]- Maconomy - Deltek Users to activate 2FA</t>
  </si>
  <si>
    <t>INC12548631</t>
  </si>
  <si>
    <t>Issue with Business Object report - FIN0262546 - VAT Purchase Report</t>
  </si>
  <si>
    <t>INC12549985</t>
  </si>
  <si>
    <t>Closed MediaOcean jobs are being loaded and used in Concur</t>
  </si>
  <si>
    <t>james.burton@groupm.com</t>
  </si>
  <si>
    <t>INC12550591</t>
  </si>
  <si>
    <t>Publish report in Production - (ADO# 1115794)</t>
  </si>
  <si>
    <t xml:space="preserve">Issue fixed completely </t>
  </si>
  <si>
    <t>INC12554520</t>
  </si>
  <si>
    <t>Background task setup - FIN0260925</t>
  </si>
  <si>
    <t>INC12555206</t>
  </si>
  <si>
    <t>[WIP]  Invoice print layout</t>
  </si>
  <si>
    <t>INC12555339</t>
  </si>
  <si>
    <t>IBM-C-NA-AS-MACK - Monthly FX revaluation process | 30 - MB and 250 - TNS</t>
  </si>
  <si>
    <t>This ticket will now be resolved for closing. If you have additional questions regarding this issue you may respond within five business days. If no response is received by then, this ticket will be automatically closed.</t>
  </si>
  <si>
    <t>INC12556110</t>
  </si>
  <si>
    <t>SQ01 Access (Restoring)</t>
  </si>
  <si>
    <t>This is already completed</t>
  </si>
  <si>
    <t>Lillian.Perez@vmlyrcommerce.com</t>
  </si>
  <si>
    <t>Lillian Perez [YRGRP]</t>
  </si>
  <si>
    <t>INC12559293</t>
  </si>
  <si>
    <t xml:space="preserve">We are having an issue for Maconomy company 289 </t>
  </si>
  <si>
    <t>Reporting issue</t>
  </si>
  <si>
    <t>chris.ngatiah@kantar.com</t>
  </si>
  <si>
    <t>Chris Ngatiah [Kantar]</t>
  </si>
  <si>
    <t>INC12561607</t>
  </si>
  <si>
    <t>Rate inclusion in TDS tax table 2022</t>
  </si>
  <si>
    <t>TDS tax rate is added</t>
  </si>
  <si>
    <t>INC12562818</t>
  </si>
  <si>
    <t>hazem.salah@kantar.com</t>
  </si>
  <si>
    <t>Maconomy - Deferred with total value EGP(1,332,650) not related for any job in TNS Egypt (286)</t>
  </si>
  <si>
    <t>Bassem.Tahseen@kantar.com</t>
  </si>
  <si>
    <t>Customer unavailable 2nd Attempt</t>
  </si>
  <si>
    <t>INC12562908</t>
  </si>
  <si>
    <t>SAP Time won't allow me to delete so I can adjust my time</t>
  </si>
  <si>
    <t>User mentioned ticket was submitted in error and is not needed anymore.</t>
  </si>
  <si>
    <t>spencer.brown@vmlyr.com</t>
  </si>
  <si>
    <t>Spencer Brown [YRGRP]</t>
  </si>
  <si>
    <t>INC12563485</t>
  </si>
  <si>
    <t>Smartstream GL effective date for  entity 224PH defaults to 12/31/2021</t>
  </si>
  <si>
    <t>Mary.Seitz@vmlyr.com</t>
  </si>
  <si>
    <t>Mary Seitz [YRGRP]</t>
  </si>
  <si>
    <t>INC12563510</t>
  </si>
  <si>
    <t>Issue on Opportunity screen - FIN0262937</t>
  </si>
  <si>
    <t xml:space="preserve">
Per Deltek
It's possible to scroll down, and there are 30 modules as a maximum. This is per the original design, as we needed to set a limit. It's to avoid poor performance. </t>
  </si>
  <si>
    <t>INC12564301</t>
  </si>
  <si>
    <t>IBM-C-NA-AS-MACK - Update expense sheet approval hierarchies for company 250 - TNS</t>
  </si>
  <si>
    <t>I have updated the approver and added super approver in line 2 for 250- Expense sheet approval hierarchy in Prod.</t>
  </si>
  <si>
    <t>INC12565107</t>
  </si>
  <si>
    <t>Can't log into Ricochet - only menu options showing up</t>
  </si>
  <si>
    <t>User confirmed the URL working fine</t>
  </si>
  <si>
    <t>Trambak.Banerjee@kyndryl.com</t>
  </si>
  <si>
    <t>Jp Villanueva [YRGRP]</t>
  </si>
  <si>
    <t>INC12565266</t>
  </si>
  <si>
    <t>IBM-C-NA-AS-MACK - Error generating POs in TNS | 250-TNS</t>
  </si>
  <si>
    <t>INC12565267</t>
  </si>
  <si>
    <t>CAN' ACCESS CONCUR TRAVEL</t>
  </si>
  <si>
    <t>candace.gebbia@vmlyrcommerce.com</t>
  </si>
  <si>
    <t>Candace Gebbia [YRGRP]</t>
  </si>
  <si>
    <t>INC12570915</t>
  </si>
  <si>
    <t>Maconomy Company 246 - API for creation of subscription job incl invoiceplan</t>
  </si>
  <si>
    <t>INC12571367</t>
  </si>
  <si>
    <t>Ricochet- Unable to close Mazda 1205331</t>
  </si>
  <si>
    <t>INC12571373</t>
  </si>
  <si>
    <t>Manager/Company listed incorrectly in Concur Solutions</t>
  </si>
  <si>
    <t>James.Phillips@vmlyrcommerce.com</t>
  </si>
  <si>
    <t>James Phillips [YRGRP]</t>
  </si>
  <si>
    <t>INC12572298</t>
  </si>
  <si>
    <t>[DEPLOY] Tax Code Changes For G/L Tax Table 'IRELAND'</t>
  </si>
  <si>
    <t>INC12573064</t>
  </si>
  <si>
    <t xml:space="preserve">user is unable to access concur application </t>
  </si>
  <si>
    <t>After several attempts to reach out to user with no response, this ticket is being cancelled</t>
  </si>
  <si>
    <t>Sai.Kiran1@kyndryl.com</t>
  </si>
  <si>
    <t>Shadae Bradshaw [GroupM]</t>
  </si>
  <si>
    <t>INC12573073</t>
  </si>
  <si>
    <t>IBM-C-NA-AS-MACK - Error in client invoice - Kantar LLC (3012093)</t>
  </si>
  <si>
    <t>INC12573089</t>
  </si>
  <si>
    <t>Ricochet not working</t>
  </si>
  <si>
    <t>incident cancelled by lauren.johnson@garageteammazda.com in service portal</t>
  </si>
  <si>
    <t>Lauren Johnson [JWT]</t>
  </si>
  <si>
    <t>lauren.johnson@garageteammazda.com</t>
  </si>
  <si>
    <t>INC12574817</t>
  </si>
  <si>
    <t>Business Objects issue - report email sharing issue - FIN0266600</t>
  </si>
  <si>
    <t>INC12576496</t>
  </si>
  <si>
    <t>270 Portugal - Change of Super User and Creation of User</t>
  </si>
  <si>
    <t xml:space="preserve">As you mentioned I have created new user SILVA ANAPAULA in PROD.
</t>
  </si>
  <si>
    <t>Prakash.Katwa@kantar.com</t>
  </si>
  <si>
    <t>Prakash Katwa [Kantar]</t>
  </si>
  <si>
    <t>INC12576629</t>
  </si>
  <si>
    <t>sap concur access</t>
  </si>
  <si>
    <t>Georgia.Campanile@kyndryl.com</t>
  </si>
  <si>
    <t>Marine Abbou [GroupM]</t>
  </si>
  <si>
    <t>INC12577767</t>
  </si>
  <si>
    <t>338 Netherlands Company Implementation</t>
  </si>
  <si>
    <t>INC12577812</t>
  </si>
  <si>
    <t>andy@winloc.co.uk</t>
  </si>
  <si>
    <t>330 Belgium Company Implementation</t>
  </si>
  <si>
    <t>Andy Gladwin [Kantar]</t>
  </si>
  <si>
    <t>Pierre Lombart [Kantar]</t>
  </si>
  <si>
    <t>INC12577829</t>
  </si>
  <si>
    <t>331 Denmark Company Implementation</t>
  </si>
  <si>
    <t>Nicolaas Neele [Kantar]</t>
  </si>
  <si>
    <t>INC12577857</t>
  </si>
  <si>
    <t>334 Germany Company Implementation</t>
  </si>
  <si>
    <t>INC12577982</t>
  </si>
  <si>
    <t>333 France Company Implementation</t>
  </si>
  <si>
    <t>INC12577999</t>
  </si>
  <si>
    <t>346 Sweden Company Implementation</t>
  </si>
  <si>
    <t>Jennie Dahlberg [Kantar]</t>
  </si>
  <si>
    <t>INC12578051</t>
  </si>
  <si>
    <t>345 Spain Company Implementation</t>
  </si>
  <si>
    <t>INC12578080</t>
  </si>
  <si>
    <t>332 Finland Company Implementation</t>
  </si>
  <si>
    <t>Meri Eloranta [Kantar]</t>
  </si>
  <si>
    <t>INC12578104</t>
  </si>
  <si>
    <t>341 Poland Company Implementation</t>
  </si>
  <si>
    <t>Emilia Lewińska [Kantar]</t>
  </si>
  <si>
    <t>INC12578274</t>
  </si>
  <si>
    <t>343 Singapore Company Implementation</t>
  </si>
  <si>
    <t>INC12578290</t>
  </si>
  <si>
    <t>344 South Korea Company Implementation</t>
  </si>
  <si>
    <t>INC12578299</t>
  </si>
  <si>
    <t>340 Norway Company Implementation</t>
  </si>
  <si>
    <t>INC12578305</t>
  </si>
  <si>
    <t>347 USA Company Implementation</t>
  </si>
  <si>
    <t>INC12578315</t>
  </si>
  <si>
    <t>348 UK HQ Company Implementation</t>
  </si>
  <si>
    <t>INC12578317</t>
  </si>
  <si>
    <t>336 India Company Implementation</t>
  </si>
  <si>
    <t>INC12578343</t>
  </si>
  <si>
    <t>339 Nigeria Company Implementation</t>
  </si>
  <si>
    <t>Eric Dhalla [Kantar]</t>
  </si>
  <si>
    <t>INC12578352</t>
  </si>
  <si>
    <t>335 Ghana Company Implementation</t>
  </si>
  <si>
    <t>INC12578364</t>
  </si>
  <si>
    <t>337 Kenya Company Implementation</t>
  </si>
  <si>
    <t>INC12578377</t>
  </si>
  <si>
    <t>342 Senegal Company Implementation</t>
  </si>
  <si>
    <t>INC12579245</t>
  </si>
  <si>
    <t>IBM-C-NA-AS-TAPTCC</t>
  </si>
  <si>
    <t>[UAT] R55SUI09 - Email length fix- TCC</t>
  </si>
  <si>
    <t>INC12579591</t>
  </si>
  <si>
    <t>IBM-C-NA-AS-MACK - Create new activities | 30-MB and 250-TNS</t>
  </si>
  <si>
    <t>INC12583255</t>
  </si>
  <si>
    <t>Ricochet - Can't close job 1204030 in BU35000</t>
  </si>
  <si>
    <t>traci.duong@wundermanthompson.com</t>
  </si>
  <si>
    <t>Traci Duong [JWT]</t>
  </si>
  <si>
    <t>INC12583625</t>
  </si>
  <si>
    <t>Update Tax Codes - FIN0266979</t>
  </si>
  <si>
    <t>INC12583843</t>
  </si>
  <si>
    <t>unable to access Ricochet</t>
  </si>
  <si>
    <t>Hi Ashley.  I've tried to contact you several times regarding your issue but you haven't responded.  I've assumed it's resolved and closed the ticket.
Thanks
Chris</t>
  </si>
  <si>
    <t>Sangati.Reddy@kyndryl.com</t>
  </si>
  <si>
    <t>Ashley Zak [JWT]</t>
  </si>
  <si>
    <t>INC12585039</t>
  </si>
  <si>
    <t>Give Erik Vergara, Alejandra Pardo and Kevin Darakhshan access to ALL spider buckets</t>
  </si>
  <si>
    <t>3 users has been created successfully</t>
  </si>
  <si>
    <t>INC12585430</t>
  </si>
  <si>
    <t>Ricochet is not running the AP Vendor Check Register for today's pay cycles</t>
  </si>
  <si>
    <t>Issue fixed</t>
  </si>
  <si>
    <t>elizabeth.ortiz@wundermanthompson.com</t>
  </si>
  <si>
    <t>Elizabeth Ortiz [JWT]</t>
  </si>
  <si>
    <t>INC12585623</t>
  </si>
  <si>
    <t>Unable to run GL or Timesheet reports</t>
  </si>
  <si>
    <t>yvonne.skeete@wundermanthompson.com</t>
  </si>
  <si>
    <t>Yvonne Skeete [JWT]</t>
  </si>
  <si>
    <t>INC12586665</t>
  </si>
  <si>
    <t>iAccess - Unable to login T02 (deltek case:  220523-000109)</t>
  </si>
  <si>
    <t>INC12588849</t>
  </si>
  <si>
    <t>OSU Maconomy – Sweden - 203 - Update External Account</t>
  </si>
  <si>
    <t>thomas.axelson@kantar.com</t>
  </si>
  <si>
    <t>Thomas Axelson [Kantar]</t>
  </si>
  <si>
    <t>INC12589527</t>
  </si>
  <si>
    <t>Test Perceptive ImageNow authentication with Okta</t>
  </si>
  <si>
    <t>WPP - UK</t>
  </si>
  <si>
    <t>INC12589868</t>
  </si>
  <si>
    <t>Barnabas Jang Smartstream access creation</t>
  </si>
  <si>
    <t>richard.bernstein@vmlyr.com</t>
  </si>
  <si>
    <t>Richard Bernstein [YRGRP]</t>
  </si>
  <si>
    <t>INC12589893</t>
  </si>
  <si>
    <t>Brent.Hauser@kantar.com</t>
  </si>
  <si>
    <t xml:space="preserve">[APPROVAL ROM]- Need to add optional Input Prompts at the Query and  Input levels to Report Variance Analysis to Budget and Proforma </t>
  </si>
  <si>
    <t>Brent Hauser [Kantar]</t>
  </si>
  <si>
    <t>INC12591424</t>
  </si>
  <si>
    <t>Infor SmartStream Application Remove request</t>
  </si>
  <si>
    <t>This request is a duplicate of the INC12592297 ticket, hence canceling this ticket.</t>
  </si>
  <si>
    <t>Cynthia.Praeg@vmlyr.com</t>
  </si>
  <si>
    <t>Cynthia Praeg [YRGRP]</t>
  </si>
  <si>
    <t>INC12592324</t>
  </si>
  <si>
    <t>Kantar Maconomy: 2FA DUO Authenticator</t>
  </si>
  <si>
    <t>INC12592385</t>
  </si>
  <si>
    <t>Maconomy - Creating 3 new cost centers for Opoc 146 + 286</t>
  </si>
  <si>
    <t>INC12592400</t>
  </si>
  <si>
    <t>Kantar Maconomy: Kantar Users not logging in via SSO or 2FA</t>
  </si>
  <si>
    <t>INC12593421</t>
  </si>
  <si>
    <t>Enable finance reconciliation for account 707011</t>
  </si>
  <si>
    <t>INC12594303</t>
  </si>
  <si>
    <t>Maconomy iAccess 223/ remove reminder about timesheets</t>
  </si>
  <si>
    <t>INC12595569</t>
  </si>
  <si>
    <t>IBM-C-NA-AS-BPC</t>
  </si>
  <si>
    <t>japaluru@in.ibm.com</t>
  </si>
  <si>
    <t>[PROD] Weekly Support 05/16 to 05/20 OM_PRD</t>
  </si>
  <si>
    <t>Weekly support activities completed successfully</t>
  </si>
  <si>
    <t>INC12595865</t>
  </si>
  <si>
    <t>Cancelled Jobs - Apr 2022</t>
  </si>
  <si>
    <t xml:space="preserve">The list of cancelled jobs for April 2022 is attached in this ticket. </t>
  </si>
  <si>
    <t>carina.alcantara@ogilvy.com</t>
  </si>
  <si>
    <t>Carina Alcantara [Ogilvy Group]</t>
  </si>
  <si>
    <t>INC12596364</t>
  </si>
  <si>
    <t>{WIP} {3RD PARTY} Rename and Move employee6 in Job Creation and Job Home (Timebox)</t>
  </si>
  <si>
    <t>INC12596921</t>
  </si>
  <si>
    <t>michael.graham@kantar.com</t>
  </si>
  <si>
    <t>Issue with invoice approvals on company 91 for specific vendor - FIN0269239</t>
  </si>
  <si>
    <t>INC12597357</t>
  </si>
  <si>
    <t>Kevin Calvento temp access to Basis Admin role for May 20 2022</t>
  </si>
  <si>
    <t>There is no urgent request that needed Basis Admin role to be assigned to KCALVENTO</t>
  </si>
  <si>
    <t>INC12597384</t>
  </si>
  <si>
    <t>Jhonatan.delaCruz@kantar.com</t>
  </si>
  <si>
    <t>Change Payment Mode</t>
  </si>
  <si>
    <t>Change Payment form for payment mode</t>
  </si>
  <si>
    <t>Jhonatan De La Cruz Gutierrez [Kantar]</t>
  </si>
  <si>
    <t>Kantar - Mexico</t>
  </si>
  <si>
    <t>INC12597932</t>
  </si>
  <si>
    <t>Cannot login to Concur</t>
  </si>
  <si>
    <t>INC12598204</t>
  </si>
  <si>
    <t>500 Internal Error</t>
  </si>
  <si>
    <t>User is able to login to SAP/Fiori and enter his time.</t>
  </si>
  <si>
    <t>luke.hurd@vmlyr.com</t>
  </si>
  <si>
    <t>Luke Hurd [YRGRP]</t>
  </si>
  <si>
    <t>INC12598595</t>
  </si>
  <si>
    <t>Alabanc@ph.ibm.com</t>
  </si>
  <si>
    <t xml:space="preserve">[UAT] BSG-3184 Security Optimization Z:BW_SAP_ALL_MINUS_BC_&amp;_SEC Role Clean Up </t>
  </si>
  <si>
    <t>Cesar Ian Alabanza [IBM]</t>
  </si>
  <si>
    <t>INC12598671</t>
  </si>
  <si>
    <t>RICOCHET - Billing line not populating in MTR screen</t>
  </si>
  <si>
    <t>william.lackaye@wundermanthompson.com</t>
  </si>
  <si>
    <t>William Lackaye [JWT]</t>
  </si>
  <si>
    <t>INC12598732</t>
  </si>
  <si>
    <t>Kasia.Rusek@GroupM.com</t>
  </si>
  <si>
    <t>[UAT] Fixing issue with Incorrect client and product code creation in Planet Press form DDS</t>
  </si>
  <si>
    <t>Kasia Rusek [GroupM]</t>
  </si>
  <si>
    <t>INC12598864</t>
  </si>
  <si>
    <t>joe.greeley@gtb.com</t>
  </si>
  <si>
    <t>Joe Greeley [YRGRP]</t>
  </si>
  <si>
    <t>INC12600225</t>
  </si>
  <si>
    <t>(ASSIGNMENT GROUP: IBM-C-GLOBAL-AS-BOBJ) CANNOT ACCESS BPM REPORTS</t>
  </si>
  <si>
    <t>WenHan.Low@kantar.com</t>
  </si>
  <si>
    <t>Wen Han Low [Kantar]</t>
  </si>
  <si>
    <t>INC12601118</t>
  </si>
  <si>
    <t>Oppurtunities</t>
  </si>
  <si>
    <t>INC12601335</t>
  </si>
  <si>
    <t>[APPROVAL ROM] 243-Request to set up new bank accounts - SHINHAN</t>
  </si>
  <si>
    <t>INC12601977</t>
  </si>
  <si>
    <t>Unblock local account for company 40 - FIN0270415</t>
  </si>
  <si>
    <t>INC12602106</t>
  </si>
  <si>
    <t>Maconomy - linking 2 cost centers to a new cartesis unit in OPOC 286 &amp; 146</t>
  </si>
  <si>
    <t>Relinked  below cost centers to cartesis code  KQFCIEGDC in PROD.</t>
  </si>
  <si>
    <t>Kantar - Egypt</t>
  </si>
  <si>
    <t>INC12602273</t>
  </si>
  <si>
    <t>Deltek Case -220517-000416-  Issue in login for non-SSO</t>
  </si>
  <si>
    <t xml:space="preserve">Hi Naveen,
2FA for the below user was reset
URVASHI JAIKISHIN SHAMBWANI 105
This ticket will now be resolved for closing. If you have additional questions regarding this issue you may respond within seven business days. If no response is received by then, this ticket will be automatically closed.
Regards 
Santhosh
</t>
  </si>
  <si>
    <t>Naveen.Kotnala@kantar.com</t>
  </si>
  <si>
    <t>Naveen Kotnala [Kantar]</t>
  </si>
  <si>
    <t>INC12603347</t>
  </si>
  <si>
    <t>Locked out of Ricochet</t>
  </si>
  <si>
    <t>Nikhitha.S@ocean.ibm.com</t>
  </si>
  <si>
    <t>Sarah Mannion [JWT]</t>
  </si>
  <si>
    <t>INC12604106</t>
  </si>
  <si>
    <t>Concur access issues</t>
  </si>
  <si>
    <t>melanie.francisco@groupm.com</t>
  </si>
  <si>
    <t>Melanie Francisco [GroupM]</t>
  </si>
  <si>
    <t>INC12604861</t>
  </si>
  <si>
    <t>[CLOSED] Password reset for service account devint\_WWGRM.Dev_AXsqlData</t>
  </si>
  <si>
    <t xml:space="preserve"> Jyothi worked with Naveen (SQL DB team member) and Jayadeep (NA Squad team member) to reset the SQL password and updating the same on SQL server as well as on few AOS servers of pre prod. </t>
  </si>
  <si>
    <t>INC12605245</t>
  </si>
  <si>
    <t xml:space="preserve">Access to Concur </t>
  </si>
  <si>
    <t>natalia.pacura@vmlyrcommerce.com</t>
  </si>
  <si>
    <t>Natalia Pacura [YRGRP]</t>
  </si>
  <si>
    <t>INC12605249</t>
  </si>
  <si>
    <t>Liz.Wait@vmlyr.com</t>
  </si>
  <si>
    <t>Liz Wait [YRGRP]</t>
  </si>
  <si>
    <t>INC12605597</t>
  </si>
  <si>
    <t>ADD: Charles V to FAS</t>
  </si>
  <si>
    <t>Charles Vasquez added to FAS</t>
  </si>
  <si>
    <t>INC12605617</t>
  </si>
  <si>
    <t>sylvia.sanchez@ogilvy.com</t>
  </si>
  <si>
    <t>Timesheet</t>
  </si>
  <si>
    <t>Sylvia Sanchez [Ogilvy Group]</t>
  </si>
  <si>
    <t>INC12605754</t>
  </si>
  <si>
    <t>Need a GEAC GL account set up</t>
  </si>
  <si>
    <t>1503180 account code created as per user request.</t>
  </si>
  <si>
    <t>kari.smith@wundermanthompson.com</t>
  </si>
  <si>
    <t>Kari Smith [JWT]</t>
  </si>
  <si>
    <t>INC12605757</t>
  </si>
  <si>
    <t>Create a GL account</t>
  </si>
  <si>
    <t xml:space="preserve">
1502667 account code created as per user request.</t>
  </si>
  <si>
    <t>INC12608255</t>
  </si>
  <si>
    <t>Update Stat3/Stat4 in products IBM-C-NA-AS-MACK</t>
  </si>
  <si>
    <t>INC12609073</t>
  </si>
  <si>
    <t>OneStream TxM - Request to run Production TxM BOBJ Report on Friday May 21st at 12am UK time</t>
  </si>
  <si>
    <t xml:space="preserve">Schedule completed as requested </t>
  </si>
  <si>
    <t>INC12609181</t>
  </si>
  <si>
    <t>316 and 317 WSC Approval Hierarchies to import</t>
  </si>
  <si>
    <t>Approval hierarchies imported.</t>
  </si>
  <si>
    <t>Ashley.Clayson@kantar.com</t>
  </si>
  <si>
    <t>Ashley Clayson [Kantar]</t>
  </si>
  <si>
    <t>INC12609822</t>
  </si>
  <si>
    <t>Narasimha.Patchipala@ibm.com</t>
  </si>
  <si>
    <t>SharePoint Prod Patch - April 2022 CU</t>
  </si>
  <si>
    <t>Narasimha Patchipala [IBM]</t>
  </si>
  <si>
    <t>INC12609871</t>
  </si>
  <si>
    <t>PO Workflow Email Notifcations</t>
  </si>
  <si>
    <t>Michael Rosario [GroupM]</t>
  </si>
  <si>
    <t>INC12610273</t>
  </si>
  <si>
    <t>[WIP] BSG-3181 - Middleware interface for Eicoff to Wells Fargo Check Outsourcing</t>
  </si>
  <si>
    <t>INC12610416</t>
  </si>
  <si>
    <t>need to create a ticket to open a new entity in smartstream and assign to Mulbasha@in.ibm.com</t>
  </si>
  <si>
    <t>Payal@ocean.ibm.com</t>
  </si>
  <si>
    <t>Julie Carter [YRGRP]</t>
  </si>
  <si>
    <t>INC12610879</t>
  </si>
  <si>
    <t>Duplicate
Main ticket INC12621518</t>
  </si>
  <si>
    <t>shahanaz.gani@groupm.com</t>
  </si>
  <si>
    <t>Shahanaz Gani [GroupM]</t>
  </si>
  <si>
    <t>INC12611208</t>
  </si>
  <si>
    <t>can't submit timesheet</t>
  </si>
  <si>
    <t>User is able to submit timesheet.</t>
  </si>
  <si>
    <t>alyssa.templeton@vmlyr.com</t>
  </si>
  <si>
    <t>Alyssa Templeton [YRGRP]</t>
  </si>
  <si>
    <t>INC12611221</t>
  </si>
  <si>
    <t>Can't access JDE despite changing my password.</t>
  </si>
  <si>
    <t>Aman Vijayvergiya [IBM]</t>
  </si>
  <si>
    <t>christopher.turner-williams@mtgsci.com</t>
  </si>
  <si>
    <t>Christopher Turner-Williams [JWT]</t>
  </si>
  <si>
    <t>INC12611452</t>
  </si>
  <si>
    <t>DDS Account locked out</t>
  </si>
  <si>
    <t>andrew.sunderland@geometry.com</t>
  </si>
  <si>
    <t>Andrew Sunderland [Ogilvy Group]</t>
  </si>
  <si>
    <t>INC12611494</t>
  </si>
  <si>
    <t xml:space="preserve">WSC 30 &amp; 250 : Update cartesis code for cost center </t>
  </si>
  <si>
    <t xml:space="preserve">Cartesis code has been updated to KQMBLAHQ in PROD for department 2507000. </t>
  </si>
  <si>
    <t>INC12611803</t>
  </si>
  <si>
    <t>Product dimension updates</t>
  </si>
  <si>
    <t>INC12613304</t>
  </si>
  <si>
    <t>WSC Not Working As Expected In PROD for User GUNJAN BISHT FIN0271701</t>
  </si>
  <si>
    <t xml:space="preserve">Resolving the ticket </t>
  </si>
  <si>
    <t>INC12613726</t>
  </si>
  <si>
    <t>FIN0271206- Maconomy error</t>
  </si>
  <si>
    <t xml:space="preserve">As we have not received any response till the last attempt, I am marking this ticket as resolved now. Please raise a new ticket in case any new queries.
</t>
  </si>
  <si>
    <t>INC12613775</t>
  </si>
  <si>
    <t>#BA [Maconomy] Incorrect BPM - GL Account Transactions report in T04</t>
  </si>
  <si>
    <t>Now fix is in Production</t>
  </si>
  <si>
    <t>INC12613926</t>
  </si>
  <si>
    <t xml:space="preserve">Open client for QBP and QGL </t>
  </si>
  <si>
    <t xml:space="preserve">the source client has been restored in QBP , QGL being its source system </t>
  </si>
  <si>
    <t>INC12614060</t>
  </si>
  <si>
    <t>BPM report access issue - Suchi Arachchi</t>
  </si>
  <si>
    <t>BRIAN.BAI@kantar.com</t>
  </si>
  <si>
    <t>Brian Bai [Kantar]</t>
  </si>
  <si>
    <t>INC12614775</t>
  </si>
  <si>
    <t>FIN0250546- Expense sheet error</t>
  </si>
  <si>
    <t>INC12614840</t>
  </si>
  <si>
    <t>Maconomy_97_New local accounts</t>
  </si>
  <si>
    <t>Julia.Cafagno@kantar.com</t>
  </si>
  <si>
    <t>Julia Cafagno [Kantar]</t>
  </si>
  <si>
    <t>INC12615105</t>
  </si>
  <si>
    <t>MACONOMY WSC - 316 - CHANGES IN PO HIERARCHY</t>
  </si>
  <si>
    <t>Hi Isabelle,
As requested I have updated the selection criteria specification as required. Please do check.
316 PO NON CHARGEABLE KI HIGH - 3161040
316 PO CHARGEABLE KI HIGH - 3161040
This ticket will now be resolved for closing. If you have additional questions regarding this issue you may respond within seven business days. If no response is received by then, this ticket will be automatically closed.
Regards 
Santhosh</t>
  </si>
  <si>
    <t>INC12615152</t>
  </si>
  <si>
    <t>Enabling estimates</t>
  </si>
  <si>
    <t>INC12615481</t>
  </si>
  <si>
    <t>OSU Maconomy - Modify Payment Term Description</t>
  </si>
  <si>
    <t>I have updated the payment term name of code number 166 from '65 EOM' to '65 DAYS, EOM' .</t>
  </si>
  <si>
    <t>INC12615675</t>
  </si>
  <si>
    <t>no access to BPM Report user VALENTINA EUROPA test03</t>
  </si>
  <si>
    <t xml:space="preserve">Issue is resolved completely </t>
  </si>
  <si>
    <t>INC12615826</t>
  </si>
  <si>
    <t>SAP transaction code issue</t>
  </si>
  <si>
    <t>This is already completed.</t>
  </si>
  <si>
    <t>tim.doctura@johnst.com</t>
  </si>
  <si>
    <t>Tim Doctura [Ogilvy Group]</t>
  </si>
  <si>
    <t>INC12615867</t>
  </si>
  <si>
    <t>Option to see uploaded doc in iAccess and WSC PO module not visible</t>
  </si>
  <si>
    <t>INC12615923</t>
  </si>
  <si>
    <t>Issue in PO creation</t>
  </si>
  <si>
    <t>INC12615929</t>
  </si>
  <si>
    <t>Local Account name change</t>
  </si>
  <si>
    <t>As requested, the Local account 901050 is named as MIB - BS Interco &lt; 90 days.
This ticket will now be resolved for closing. If you have additional questions regarding this issue you may respond within five business days. If no response is received by then, this ticket will be automatically closed.</t>
  </si>
  <si>
    <t>INC12615945</t>
  </si>
  <si>
    <t>Incorrect account posting issue</t>
  </si>
  <si>
    <t>INC12615949</t>
  </si>
  <si>
    <t>Request Access to Smart Stream - approval &amp; spreadsheet attached</t>
  </si>
  <si>
    <t>kristin.meaux@wundermanthompson.com</t>
  </si>
  <si>
    <t>Kristin Meaux [JWT]</t>
  </si>
  <si>
    <t>INC12616108</t>
  </si>
  <si>
    <t>Jason Choi’s access to the SAGE FAS system, removed access for Anne O’Driscoll  for Concur</t>
  </si>
  <si>
    <t>emina.marisenovic@vmlyr.com</t>
  </si>
  <si>
    <t>Emina Marisenovic [YRGRP]</t>
  </si>
  <si>
    <t>INC12616147</t>
  </si>
  <si>
    <t>IBM-C-NA-AS-MACK - Check error in the Task KA900 | 30-MB</t>
  </si>
  <si>
    <t xml:space="preserve">Hi Deive,
I have updated the Department BRAZIL DOMESTIC in the activity KA900. Please do check.
This ticket will now be resolved for closing. If you have additional questions regarding this issue you may respond within seven business days. If no response is received by then, this ticket will be automatically closed.
Regards 
Santhosh
</t>
  </si>
  <si>
    <t>INC12616265</t>
  </si>
  <si>
    <t>kdivyal1@in.ibm.com</t>
  </si>
  <si>
    <t>FIN0271676- Update Activity-</t>
  </si>
  <si>
    <t>As per your request we have added new department('LSR - INTERNAL') in job posting ref lines in the Activity : KA213 in Prod.
This ticket will now be resolved for closing. If you have additional questions regarding this issue you may respond within Five business days.
If no response is received by then, this ticket will be automatically closed.</t>
  </si>
  <si>
    <t>INC12616757</t>
  </si>
  <si>
    <t>Open client for QBW and QGL</t>
  </si>
  <si>
    <t xml:space="preserve">the system has been restored between QGL and QBW </t>
  </si>
  <si>
    <t>INC12616834</t>
  </si>
  <si>
    <t>Closed INC12530369 - BEX Analyzer Excel addin issues</t>
  </si>
  <si>
    <t>Fernando.Gonzalez1@kyndryl.com</t>
  </si>
  <si>
    <t>Nicole Olivero [Ogilvy Group]</t>
  </si>
  <si>
    <t>INC12616911</t>
  </si>
  <si>
    <t xml:space="preserve">OGVNANAHLP-367573: SAP issue </t>
  </si>
  <si>
    <t xml:space="preserve">Advised user to reachout Sanjeev Thiruaruljothy </t>
  </si>
  <si>
    <t>Valeria.Carolina.Murillo.Garcia@kyndryl.</t>
  </si>
  <si>
    <t>Alasha Brown [Ogilvy Group]</t>
  </si>
  <si>
    <t>INC12617408</t>
  </si>
  <si>
    <t>Can't Get In To Ricochet</t>
  </si>
  <si>
    <t>The user was able to login to ricochet on 05/13. Since there was no response from the user closing the ticket</t>
  </si>
  <si>
    <t>hannah.merlini@wundermanthompson.com</t>
  </si>
  <si>
    <t>Hannah Merlini [JWT]</t>
  </si>
  <si>
    <t>INC12617529</t>
  </si>
  <si>
    <t>Louis Wright same access as Andrea Davis</t>
  </si>
  <si>
    <t>Louis Wright  was assigned with same access as Andrea Davis</t>
  </si>
  <si>
    <t>INC12617585</t>
  </si>
  <si>
    <t>BG_AHODGINS and Open PRD to modify the LDAP servers</t>
  </si>
  <si>
    <t xml:space="preserve">BG_AHODGINS was setup and locked down after use.
</t>
  </si>
  <si>
    <t>INC12617957</t>
  </si>
  <si>
    <t>Viscira Utilization</t>
  </si>
  <si>
    <t>INC12618259</t>
  </si>
  <si>
    <t>pallavi.thota@kyndryl.com</t>
  </si>
  <si>
    <t>271 WSC MACONOMY - Create new local account 80700010 Direct cost Accruals of global account 807000</t>
  </si>
  <si>
    <t>ANH.DUONGTHIPHUONG@kantar.com</t>
  </si>
  <si>
    <t>Anh Duong Thi Phuong [Kantar]</t>
  </si>
  <si>
    <t>INC12619096</t>
  </si>
  <si>
    <t>T04 access is needed urgently similar to T02.</t>
  </si>
  <si>
    <t>Access added.</t>
  </si>
  <si>
    <t>INC12619297</t>
  </si>
  <si>
    <t>Thanks for the confirmation.
This ticket will now be resolved for closing. If you have additional questions regarding this issue you may respond within Five business days.
If no response is received by then, this ticket will be automatically closed.</t>
  </si>
  <si>
    <t>AnaPaula.Silva@kantar.com</t>
  </si>
  <si>
    <t>Ana Paula Silva [Kantar]</t>
  </si>
  <si>
    <t>INC12619436</t>
  </si>
  <si>
    <t>[PROD] Weekly Backup OM_PROD 05/20</t>
  </si>
  <si>
    <t>Weekly backup completed successfully</t>
  </si>
  <si>
    <t>INC12619876</t>
  </si>
  <si>
    <t>Priyad22@in.ibm.com</t>
  </si>
  <si>
    <t>IPS Upload process failed 5/20/2022</t>
  </si>
  <si>
    <t>Failed file processed successfully.</t>
  </si>
  <si>
    <t>INC12620849</t>
  </si>
  <si>
    <t>Alex Kugly to post Chevron invoices to OneSCM</t>
  </si>
  <si>
    <t>Chevron Invoices has been posted to OneSCM Successfully</t>
  </si>
  <si>
    <t>Meryl.Diamond@groupm.com</t>
  </si>
  <si>
    <t>Meryl Diamond [GroupM]</t>
  </si>
  <si>
    <t>INC12621053</t>
  </si>
  <si>
    <t>Error Message received while Streamlining Billing</t>
  </si>
  <si>
    <t>delicia.horace@gtb.com</t>
  </si>
  <si>
    <t>Delicia Horace [JWT]</t>
  </si>
  <si>
    <t>INC12621196</t>
  </si>
  <si>
    <t>MAZDA EDI MAY'22</t>
  </si>
  <si>
    <t>Mazda invoices has been posted successfully</t>
  </si>
  <si>
    <t>Shirley.Deans@GroupM.com</t>
  </si>
  <si>
    <t>Shirley Deans [GroupM]</t>
  </si>
  <si>
    <t>INC12621211</t>
  </si>
  <si>
    <t>223 maconomy - change the global account on local account 12902 from 160000 to 160100.</t>
  </si>
  <si>
    <t>malgorzata.banajska@kantar.com</t>
  </si>
  <si>
    <t>Małgorzata Banajska [Kantar]</t>
  </si>
  <si>
    <t>INC12621292</t>
  </si>
  <si>
    <t>SAP Batch Job - PFCG_TIME_DEPENDENCY_JOB</t>
  </si>
  <si>
    <t xml:space="preserve">The job has been released immediately. </t>
  </si>
  <si>
    <t>INC12621518</t>
  </si>
  <si>
    <t>Need access to Global Search for New Employee  Shahanaz Gani</t>
  </si>
  <si>
    <t>New user has been created</t>
  </si>
  <si>
    <t>patricia.fough@groupm.com</t>
  </si>
  <si>
    <t>Patricia Fough [GroupM]</t>
  </si>
  <si>
    <t>INC12621625</t>
  </si>
  <si>
    <t>Please reset my BPC password.  Login ID: ARAUJOGA</t>
  </si>
  <si>
    <t>gabriela.araujo@ogilvy.com</t>
  </si>
  <si>
    <t>Gabriela Araujo [Ogilvy Group]</t>
  </si>
  <si>
    <t>INC12621791</t>
  </si>
  <si>
    <t>Apply employee security as per QB8688</t>
  </si>
  <si>
    <t>Applied employee security as per QB8688</t>
  </si>
  <si>
    <t>Olga Alario [JWT]</t>
  </si>
  <si>
    <t>INC12622024</t>
  </si>
  <si>
    <t>[UAT] SAGE FAS - General Information Fields Labeled Incorrectly  at both Primer Depreciation and Tracking</t>
  </si>
  <si>
    <t>The purpose of this SER is to bill INC11482502 -  SAGE FAS - General Information Fields Labeled Incorrectly  at both Primer Depreciation and Tracking
INC11482502 has been in UAT since 10/24/21</t>
  </si>
  <si>
    <t>INC12622047</t>
  </si>
  <si>
    <t xml:space="preserve">This issue has been resolved. 
The issue happened because the global filter / variant has been changed  and the data output is always the same. 
The filter has been reset and the issue has been resolved. </t>
  </si>
  <si>
    <t>susan.santos@ogilvy.com</t>
  </si>
  <si>
    <t>INC12622071</t>
  </si>
  <si>
    <t>[UAT] Manage COA Lists</t>
  </si>
  <si>
    <t xml:space="preserve">This SER was created for billing purposes, to bill INC12149190 - Manage COA Lists.  That SER has been in UAT since 4/18/22.  INC12149190 will remain open till SER completion.  </t>
  </si>
  <si>
    <t>INC12622097</t>
  </si>
  <si>
    <t>[UAT] HPAY Enhancements</t>
  </si>
  <si>
    <t xml:space="preserve">This SER was opened for billing purposes to bill INC12308208 - HPAY Enhancements which as been in UAT since 3/22/22.  INC12308208 will remain open till the SER is completed.  </t>
  </si>
  <si>
    <t>INC12622134</t>
  </si>
  <si>
    <t xml:space="preserve">Hi Ana,
As requested I have added JOB BUDGETS  to user SILVA ANAPAULA. Please do check.
This ticket will now be resolved for closing. If you have additional questions regarding this issue you may respond within seven business days. If no response is received by then, this ticket will be automatically closed.
Regards 
Santhosh
</t>
  </si>
  <si>
    <t>INC12622405</t>
  </si>
  <si>
    <t>[CLOSED] Provide record counts of Journals and Journal Lines</t>
  </si>
  <si>
    <t>Closing ticket as per note from Melissa that record counts we provided were "perfect". (see attached)</t>
  </si>
  <si>
    <t>Melissa Orilia [GroupM]</t>
  </si>
  <si>
    <t>INC12622538</t>
  </si>
  <si>
    <t>BPC password reset</t>
  </si>
  <si>
    <t>aleema.parveen@ogilvy.com</t>
  </si>
  <si>
    <t>Aleema Parveen [Ogilvy Group]</t>
  </si>
  <si>
    <t>INC12622549</t>
  </si>
  <si>
    <t>[CLOSED] Billing SER for INC12251989 - [WIP] Delete all 2014 &amp; prior docs from global search</t>
  </si>
  <si>
    <t>Billing SER for INC12251989 - [WIP] Delete all 2014 &amp; prior docs from global search. Most of the work has been completed, but then GroupM asked us to hold off. Waiting on GroupM to decide if we delete the final few documents that are left.</t>
  </si>
  <si>
    <t>INC12622567</t>
  </si>
  <si>
    <t>[CLOSED] Billing SER for INC12328212 - [UAT] mDocs application enhancement. Create new process for Newspaper_BOT and Magazine_BOT for USA</t>
  </si>
  <si>
    <t xml:space="preserve">Billing SER for INC12328212 - [UAT] mDocs application enhancement. Create new process for Newspaper_BOT and Magazine_BOT for USA. </t>
  </si>
  <si>
    <t>INC12622598</t>
  </si>
  <si>
    <t>[CLOSED] Billing SER for INC10283160 - [WIP] Ricochet team - please review the Ricochet related items on AWS and cleanup any that are no longer needed.</t>
  </si>
  <si>
    <t>INC12622624</t>
  </si>
  <si>
    <t>[CLOSED] Billing SER for INC10640227 - [UAT] SER - request to use the UPS custom preprocessor for Workday at Wunderman Thompson in North America</t>
  </si>
  <si>
    <t xml:space="preserve">[CLOSED] Billing SER for INC10640227 - [UAT] SER - request to use the UPS custom preprocessor for Workday at Wunderman Thompson in North America. </t>
  </si>
  <si>
    <t>INC12622961</t>
  </si>
  <si>
    <t>Devendra.zanjal@in.ibm.com</t>
  </si>
  <si>
    <t>lauren.barone@wundermanthompson.com</t>
  </si>
  <si>
    <t>Lauren Barone [JWT]</t>
  </si>
  <si>
    <t>INC12622971</t>
  </si>
  <si>
    <t>Time entered does not SAVE in JD Edwards timesheet</t>
  </si>
  <si>
    <t>User confirmed to  close this ticket</t>
  </si>
  <si>
    <t>peter.coston@phase-five.com</t>
  </si>
  <si>
    <t>Peter Coston [JWT]</t>
  </si>
  <si>
    <t>INC12623191</t>
  </si>
  <si>
    <t>Mediaocean User Security Reports  20/05/22</t>
  </si>
  <si>
    <t>INC12623759</t>
  </si>
  <si>
    <t>2023 MPL import issues</t>
  </si>
  <si>
    <t>INC12623805</t>
  </si>
  <si>
    <t>Adding Group</t>
  </si>
  <si>
    <t xml:space="preserve">Hi,
I have added group CLIENT CREATION Group to your user SILVA ANAPAULA . Please do check.
This ticket will now be resolved for closing. If you have additional questions regarding this issue you may respond within seven business days. If no response is received by then, this ticket will be automatically closed.
Regards 
Santhosh
</t>
  </si>
  <si>
    <t>INC12624016</t>
  </si>
  <si>
    <t>BFC CARTESIS ACCESS REPORT ADDITION - HIPOLITA LOPEZ - HAS HAD BFC CARTESIS ACCESS FOR OVER ONE YEAR BUT NOT REFLECTED ON THE USER ACCESS REPORT - PLEASE ADD</t>
  </si>
  <si>
    <t>HIPOLITA LOPEZ added to BFC Cartesis user access report</t>
  </si>
  <si>
    <t>INC12624662</t>
  </si>
  <si>
    <t>Not able to login into SAP or Fiori</t>
  </si>
  <si>
    <t>User is now able to login to SAP.</t>
  </si>
  <si>
    <t>terry.miglin@vmlyr.com</t>
  </si>
  <si>
    <t>Terry Miglin [YRGRP]</t>
  </si>
  <si>
    <t>INC12624809</t>
  </si>
  <si>
    <t>Maconomy unit 251 - LCOA update</t>
  </si>
  <si>
    <t>Thanks for the confirmation.
This ticket will now be resolved for closing. If you have additional questions regarding this issue you may respond within five business days.
If no response is received by then, this ticket will be automatically closed.</t>
  </si>
  <si>
    <t>ROMINA.GUGLIELMO@kantar.com</t>
  </si>
  <si>
    <t>Romina Alica Guglielmo [Kantar]</t>
  </si>
  <si>
    <t>Kantar - Argentina</t>
  </si>
  <si>
    <t>INC12625182</t>
  </si>
  <si>
    <t>Kantar Maconomy: CU11 Release Project</t>
  </si>
  <si>
    <t>INC12625262</t>
  </si>
  <si>
    <t>Kantar Maconomy: BO Patch Update</t>
  </si>
  <si>
    <t>INC12625992</t>
  </si>
  <si>
    <t>OSU -Maconomy new employee creating error</t>
  </si>
  <si>
    <t>meri.eloranta@kantar.com</t>
  </si>
  <si>
    <t>INC12626431</t>
  </si>
  <si>
    <t>Nikhil.Jadav1@ibm.com</t>
  </si>
  <si>
    <t>Please import the Transport Request to PRD</t>
  </si>
  <si>
    <t>User has confirmed that Transports are successfully imported to PRD</t>
  </si>
  <si>
    <t>Ria Redoble [YRGRP]</t>
  </si>
  <si>
    <t>INC12626490</t>
  </si>
  <si>
    <t>• IBM-C-NA-AS-MACK this entity is not supported by UK Maconomy.</t>
  </si>
  <si>
    <t>IBM-C-NA-AS-MACK this entity is not supported by UK Maconomy.</t>
  </si>
  <si>
    <t>Luisa.Palmer@kantar.com</t>
  </si>
  <si>
    <t>Luisa Palmer [Kantar]</t>
  </si>
  <si>
    <t>INC12627279</t>
  </si>
  <si>
    <t>[PROD] Weekly Support 05/23 to 05/27 OM_PRD</t>
  </si>
  <si>
    <t>INC12628496</t>
  </si>
  <si>
    <t>Maconomy comp 244 + +246 + 361 create Local account 40308 Staffwellfare</t>
  </si>
  <si>
    <t>As per your request we have created new local accounts as mentioned in the below comment in Prod.
This ticket will now be resolved for closing. If you have additional questions regarding this issue you may respond within five business days.
If no response is received by then, this ticket will be automatically closed.</t>
  </si>
  <si>
    <t>INC12628732</t>
  </si>
  <si>
    <t>OSU Maconomy - GREECE 66 - Opportunities Review</t>
  </si>
  <si>
    <t>INC12628911</t>
  </si>
  <si>
    <t>Maconomy P&amp;L BPM's don't show budget numbers (which very loaded end of last week)</t>
  </si>
  <si>
    <t>Martijn.van.Emmen@kantar.com</t>
  </si>
  <si>
    <t>Martijn Van Emmen [Kantar]</t>
  </si>
  <si>
    <t>INC12629228</t>
  </si>
  <si>
    <t>[Deltek-  220524-000050]-   Issue in login for non-SSO</t>
  </si>
  <si>
    <t>INC12629309</t>
  </si>
  <si>
    <t>Monday morning transport - DEVK908000</t>
  </si>
  <si>
    <t>User has confirmed that Transport is successfully imported to PRD</t>
  </si>
  <si>
    <t>INC12629333</t>
  </si>
  <si>
    <t>HQ Application Issue's : SAP</t>
  </si>
  <si>
    <t>The broker has been restarted and all pending invoices have been processed successfully</t>
  </si>
  <si>
    <t>helen.markland@geometry.com</t>
  </si>
  <si>
    <t>Helen Markland [Ogilvy Group]</t>
  </si>
  <si>
    <t>INC12629650</t>
  </si>
  <si>
    <t>ARC timesheets error message</t>
  </si>
  <si>
    <t>Sarah fixed it in back end</t>
  </si>
  <si>
    <t>brianna.deckert@vmlyrcommerce.com</t>
  </si>
  <si>
    <t>Brianna Deckert [YRGRP]</t>
  </si>
  <si>
    <t>INC12629687</t>
  </si>
  <si>
    <t>Password reset issue</t>
  </si>
  <si>
    <t>INC12629715</t>
  </si>
  <si>
    <t>Eszter.Gyapay@kantar.com</t>
  </si>
  <si>
    <t>Eszter Gyapay [Kantar]</t>
  </si>
  <si>
    <t>INC12629778</t>
  </si>
  <si>
    <t>SAP Concur Time Entry Log In Issues</t>
  </si>
  <si>
    <t>User is now able to login to SAP/fiori.</t>
  </si>
  <si>
    <t>annie.savage@vmlyr.com</t>
  </si>
  <si>
    <t>Annie Savage [YRGRP]</t>
  </si>
  <si>
    <t>INC12630248</t>
  </si>
  <si>
    <t>Maconomy unit 37 - LCOA update</t>
  </si>
  <si>
    <t>As per attached we have created and updated local accounts in PROD for opco 37</t>
  </si>
  <si>
    <t>INC12630401</t>
  </si>
  <si>
    <t>FIN0273273- Error in GL Dimension screen</t>
  </si>
  <si>
    <t>INC12630482</t>
  </si>
  <si>
    <t>Resolver group IBM-C-NA-AS-SAPVML</t>
  </si>
  <si>
    <t>User is now able to login to SAP/Fiori.</t>
  </si>
  <si>
    <t>april.almahdawi@vmlyr.com</t>
  </si>
  <si>
    <t>April Al-Mahdawi [YRGRP]</t>
  </si>
  <si>
    <t>INC12630552</t>
  </si>
  <si>
    <t>Need BPC access</t>
  </si>
  <si>
    <t>INC12630560</t>
  </si>
  <si>
    <t>Need Operations SAP Status</t>
  </si>
  <si>
    <t>Kendall.McDougal@vmlyr.com</t>
  </si>
  <si>
    <t>Kendall Mcdougal [YRGRP]</t>
  </si>
  <si>
    <t>INC12630791</t>
  </si>
  <si>
    <t>[CLOSED] Fund AET/Dist code set-up</t>
  </si>
  <si>
    <t>Hi Betsy.  I've set up the FUND/AET/DIST codes for YCMITDIR - VMLY&amp;R Italy in Ricochet.  You should be all set.
Thanks
Chris</t>
  </si>
  <si>
    <t>betsy.poremsky@gtb.com</t>
  </si>
  <si>
    <t>Betsy Poremsky [JWT]</t>
  </si>
  <si>
    <t>INC12630798</t>
  </si>
  <si>
    <t>kristy.latorra@ogilvy.com</t>
  </si>
  <si>
    <t>Kristy Latorra [Ogilvy Group]</t>
  </si>
  <si>
    <t>INC12631018</t>
  </si>
  <si>
    <t>Open client for QBW and QPM</t>
  </si>
  <si>
    <t>The system connection between QPM and QBW has been restored.</t>
  </si>
  <si>
    <t>INC12631078</t>
  </si>
  <si>
    <t>Poly team please upload cash week 3 file has been sent to Poly and the team.</t>
  </si>
  <si>
    <t>File uploaded.</t>
  </si>
  <si>
    <t>INC12631389</t>
  </si>
  <si>
    <t>F5506MI Table Update</t>
  </si>
  <si>
    <t>SQL Request completed and confirmed by requestor.</t>
  </si>
  <si>
    <t>INC12631792</t>
  </si>
  <si>
    <t>create geac</t>
  </si>
  <si>
    <t>julie.carter@wunderman.com</t>
  </si>
  <si>
    <t>INC12631796</t>
  </si>
  <si>
    <t xml:space="preserve">As per attached new local account has been created in PROD for opco 251. Please check.
</t>
  </si>
  <si>
    <t>INC12631908</t>
  </si>
  <si>
    <t>Maconomy unit 251 - CC rename - update name of the cost center</t>
  </si>
  <si>
    <t>As per your request we have renamed the cost center 2512300 from TOMAS VEITZ to Gisela Olmedo in Prod.
This ticket will now be resolved for closing. If you have additional questions regarding this issue you may respond within five business days.
If no response is received by then, this ticket will be automatically closed.</t>
  </si>
  <si>
    <t>INC12631910</t>
  </si>
  <si>
    <t>Maconomy unit 37 - CC rename - update the name of a Cost Center</t>
  </si>
  <si>
    <t xml:space="preserve">As per your request we have renamed the cost center 371550 from Gisela Olmedo to VALERIA DE URRAZA in prod.
This ticket will now be resolved for closing. If you have additional questions regarding this issue you may respond within five business days.
If no response is received by then, this ticket will be automatically closed.
</t>
  </si>
  <si>
    <t>INC12632362</t>
  </si>
  <si>
    <t xml:space="preserve">Create Deltek user in D04/D05 </t>
  </si>
  <si>
    <t>INC12632749</t>
  </si>
  <si>
    <t>IBM-C-NA-AS-MACK - Check error in the Task KA103 and set up Task KA115</t>
  </si>
  <si>
    <t>INC12634067</t>
  </si>
  <si>
    <t>locate and grant the user</t>
  </si>
  <si>
    <t xml:space="preserve">
I have added the access level 153 to user  KANTAR PRICING INTERFACE.</t>
  </si>
  <si>
    <t>adrian.toader@kantar.com</t>
  </si>
  <si>
    <t>Adrian Toader [Kantar]</t>
  </si>
  <si>
    <t>INC12635155</t>
  </si>
  <si>
    <t>fahad.khan2@kyndryl.com</t>
  </si>
  <si>
    <t>account reopening</t>
  </si>
  <si>
    <t>As per your request we have unblocked the local account: 999926 in Prod and T03.
This ticket will now be resolved for closing. If you have additional questions regarding this issue you may respond within five business days.
If no response is received by then, this ticket will be automatically closed.</t>
  </si>
  <si>
    <t>peter.czako@kantar.com</t>
  </si>
  <si>
    <t>Péter Czakó [Kantar]</t>
  </si>
  <si>
    <t>INC12635343</t>
  </si>
  <si>
    <t>User access issue</t>
  </si>
  <si>
    <t>User has confirmed to close this ticket</t>
  </si>
  <si>
    <t>INC12635575</t>
  </si>
  <si>
    <t>Time sheets</t>
  </si>
  <si>
    <t>Matt.Clark@vmlyr.com</t>
  </si>
  <si>
    <t>Matt Clark [YRGRP]</t>
  </si>
  <si>
    <t>INC12635607</t>
  </si>
  <si>
    <t>IAccess login fails</t>
  </si>
  <si>
    <t>We're resolving your ticket since ticket related to Maconomy can only be raised by following super users. Please contact one of them to raise a ticket for your iaccess issue:
- ISABELLE ZIEGLMAIER
- MELANIE HASSEL
- Ruben Sabio
-Heiko Witt
-Thomas Gutmann
- Gerhard Teusch
thanks</t>
  </si>
  <si>
    <t>Lea.Ebert@kantar.com</t>
  </si>
  <si>
    <t>Lea Ebert [Kantar]</t>
  </si>
  <si>
    <t>INC12635645</t>
  </si>
  <si>
    <t>Timesheet Login</t>
  </si>
  <si>
    <t>nyaira.gibbs@vmlyr.com</t>
  </si>
  <si>
    <t>Nyaira Gibbs [YRGRP]</t>
  </si>
  <si>
    <t>INC12635881</t>
  </si>
  <si>
    <t>May IT JE upload</t>
  </si>
  <si>
    <t>Kathleen.Aquino@vmlyr.com</t>
  </si>
  <si>
    <t>Kathleen Aquino [YRGRP]</t>
  </si>
  <si>
    <t>INC12636106</t>
  </si>
  <si>
    <t>169 WSC - Update LCOA and Dimension Combinations</t>
  </si>
  <si>
    <t>INC12636251</t>
  </si>
  <si>
    <t>266 BO - User not able to execute any report in iAccess</t>
  </si>
  <si>
    <t>INC12636337</t>
  </si>
  <si>
    <t>Yoga Thayanathan is having trouble viewing images in Ricochet</t>
  </si>
  <si>
    <t>Good to close.</t>
  </si>
  <si>
    <t>nikita.morris@wundermanthompson.com</t>
  </si>
  <si>
    <t>Nikita Morris [JWT]</t>
  </si>
  <si>
    <t>INC12636345</t>
  </si>
  <si>
    <t>IBM-C-NA-AS-MACK_new accounts- 248</t>
  </si>
  <si>
    <t xml:space="preserve">As per attached we have added new local accounts in PROD for opco 248. Please check.
</t>
  </si>
  <si>
    <t>Margareta.Chmelarova@kantar.com</t>
  </si>
  <si>
    <t>Margaréta Chmelárová [Kantar]</t>
  </si>
  <si>
    <t>INC12636495</t>
  </si>
  <si>
    <t>[Deltek Case- 220525-000028]-  Issue in login for non-SSO</t>
  </si>
  <si>
    <t>INC12636549</t>
  </si>
  <si>
    <t>SmartStream upload</t>
  </si>
  <si>
    <t>Priya.Mehray@vmlyr.com</t>
  </si>
  <si>
    <t>Priya Mehray [YRGRP]</t>
  </si>
  <si>
    <t>INC12636556</t>
  </si>
  <si>
    <t>Not able to create the users in opco 155</t>
  </si>
  <si>
    <t>INC12636597</t>
  </si>
  <si>
    <t>Delete users for company 32</t>
  </si>
  <si>
    <t xml:space="preserve">Users  320000118 and 320156 for company 32  have been removed from PROD. </t>
  </si>
  <si>
    <t>Leydy.Poveda@kantar.com</t>
  </si>
  <si>
    <t>Leydy Poveda [Kantar]</t>
  </si>
  <si>
    <t>Kantar - Colombia</t>
  </si>
  <si>
    <t>INC12636842</t>
  </si>
  <si>
    <t>Need access to Global Search for New Employee Yuki Luong</t>
  </si>
  <si>
    <t>INC12636903</t>
  </si>
  <si>
    <t>Apply Taxware June 2022 update to QGL</t>
  </si>
  <si>
    <t>weimin.jin@ogilvy.com</t>
  </si>
  <si>
    <t>Weimin Jin [Ogilvy Group]</t>
  </si>
  <si>
    <t>INC12637005</t>
  </si>
  <si>
    <t>IBM-C-NA-AS-MACK this entity is not supported by UK Maconomy</t>
  </si>
  <si>
    <t>INC12637064</t>
  </si>
  <si>
    <t>Ricochet Issue - Billing not working-Very urgent</t>
  </si>
  <si>
    <t>linda.zheng@wundermanthompson.com</t>
  </si>
  <si>
    <t>Linda Zheng [JWT]</t>
  </si>
  <si>
    <t>INC12637133</t>
  </si>
  <si>
    <t>PSNT missing from Ricochet pay cycle server</t>
  </si>
  <si>
    <t>Issue has been resolved</t>
  </si>
  <si>
    <t>INC12637427</t>
  </si>
  <si>
    <t>SAG Form - Add to Alerts</t>
  </si>
  <si>
    <t>Sharon Petro was added to the alerts.</t>
  </si>
  <si>
    <t>Pam Manzione [Ogilvy Group]</t>
  </si>
  <si>
    <t>INC12637482</t>
  </si>
  <si>
    <t>Cash Upload 05/23/22</t>
  </si>
  <si>
    <t>INC12637587</t>
  </si>
  <si>
    <t>Org Structure updates_137</t>
  </si>
  <si>
    <t>INC12637752</t>
  </si>
  <si>
    <t>Ability To Schedule Reports To Specific Folder</t>
  </si>
  <si>
    <t>INC12637765</t>
  </si>
  <si>
    <t>Invoice Not Loading On iAccess FIN0271032</t>
  </si>
  <si>
    <t>INC12638322</t>
  </si>
  <si>
    <t>[APPROVAL ROM] OGVNABSG-3187: Security - Close PO Access</t>
  </si>
  <si>
    <t>INC12638469</t>
  </si>
  <si>
    <t>osu-ci=mdocs_groupm_na.ibm-c-na-as-gpma provide access to Mdocs print internet</t>
  </si>
  <si>
    <t>Stella.Cirkinyan@groupm.com</t>
  </si>
  <si>
    <t>INC12638853</t>
  </si>
  <si>
    <t>SmartStream Setup for JC for 224NY</t>
  </si>
  <si>
    <t>INC12639476</t>
  </si>
  <si>
    <t>iAccess: Non-SSO User - Please reset Maconomy2FA</t>
  </si>
  <si>
    <t>JohnAlwyne.Salva@kantar.com</t>
  </si>
  <si>
    <t>John Alwyne Salva [Kantar]</t>
  </si>
  <si>
    <t>INC12640077</t>
  </si>
  <si>
    <t>Unblock local account / SP</t>
  </si>
  <si>
    <t>INC12640487</t>
  </si>
  <si>
    <t>266 WSC - Error posting a journal number 266172423</t>
  </si>
  <si>
    <t>INC12640532</t>
  </si>
  <si>
    <t>235 Maconomy: issues to run Analyzer</t>
  </si>
  <si>
    <t>INC12640783</t>
  </si>
  <si>
    <t>Update Activity KA152 FIN0275304</t>
  </si>
  <si>
    <t xml:space="preserve">As per your request we have add new department('LSR - INTERNAL') in job posting ref lines in the Activity : KA152 in Prod.
This ticket will now be resolved for closing. If you have additional questions regarding this issue you may respond within five business days.
If no response is received by then, this ticket will be automatically closed.
</t>
  </si>
  <si>
    <t>INC12641038</t>
  </si>
  <si>
    <t>Update Vendor Popup 1 To Include OTS</t>
  </si>
  <si>
    <t>INC12641438</t>
  </si>
  <si>
    <t>Posting Error JN 1712124297</t>
  </si>
  <si>
    <t>As per your request we have added new department('IMRB STANDARD') in job posting ref lines in the Activity : KA297 in Prod.
This ticket will now be resolved for closing. If you have additional questions regarding this issue you may respond within five business days.
If no response is received by then, this ticket will be automatically closed.</t>
  </si>
  <si>
    <t>INC12641683</t>
  </si>
  <si>
    <t>INC12642230</t>
  </si>
  <si>
    <t>Unable to access application - Add group BPM-Jobs End User to my user SILVA ANAPAULA</t>
  </si>
  <si>
    <t xml:space="preserve">Access to group BPM -Jobs End User has been granted to user SILVA ANAPAULA in PROD. Please check.
</t>
  </si>
  <si>
    <t>INC12642356</t>
  </si>
  <si>
    <t>Maconomy PROD-  Reset password</t>
  </si>
  <si>
    <t>INC12642379</t>
  </si>
  <si>
    <t>User unable to login to ricochet</t>
  </si>
  <si>
    <t>Ayush.Agarwal@kyndryl.com</t>
  </si>
  <si>
    <t>Allison Swieca [JWT]</t>
  </si>
  <si>
    <t>INC12642566</t>
  </si>
  <si>
    <t>IPS Upload process failed 5/25/2022</t>
  </si>
  <si>
    <t>INC12642620</t>
  </si>
  <si>
    <t>Issue in login for non-SSO</t>
  </si>
  <si>
    <t>INC12642691</t>
  </si>
  <si>
    <t>aimee.lewin@garageteammazda.com</t>
  </si>
  <si>
    <t>Ricochet MTR Streamlined Billing Erorr</t>
  </si>
  <si>
    <t>Aimee Lewin [JWT]</t>
  </si>
  <si>
    <t>INC12642714</t>
  </si>
  <si>
    <t>Bank Acknowledgement not matched dated 24th May 2022</t>
  </si>
  <si>
    <t>The missed payment has been delivered successfully and confirmed by Ravinder</t>
  </si>
  <si>
    <t>Ravinder Naik [Ogilvy Group]</t>
  </si>
  <si>
    <t>INC12642769</t>
  </si>
  <si>
    <t>Please grant Richard Canizares access to SmartStream.  Please reference original ticket# INC12492754.</t>
  </si>
  <si>
    <t>Kevin.Cannon@kyndryl.com</t>
  </si>
  <si>
    <t>Andrea Encalada [YRGRP]</t>
  </si>
  <si>
    <t>INC12642780</t>
  </si>
  <si>
    <t>DMR amount does not match ZJSR amount</t>
  </si>
  <si>
    <t>tanya.holt@ogilvy.com</t>
  </si>
  <si>
    <t>Tanya Holt [Ogilvy Group]</t>
  </si>
  <si>
    <t>INC12642843</t>
  </si>
  <si>
    <t>Not receving token for pwd reset</t>
  </si>
  <si>
    <t>INC12642880</t>
  </si>
  <si>
    <t>182 WSC - Update LCOA (62904)</t>
  </si>
  <si>
    <t>INC12642881</t>
  </si>
  <si>
    <t>HAVING ISSUES ACCESSING DETAILS IN FBL1N</t>
  </si>
  <si>
    <t>Access provisioned via GRC</t>
  </si>
  <si>
    <t>debra.mczeek@ogilvy.com</t>
  </si>
  <si>
    <t>Debra McZeek [Ogilvy Group]</t>
  </si>
  <si>
    <t>INC12642925</t>
  </si>
  <si>
    <t>Activate ASR_PROC* services in QGL (requested by Eric Chen)</t>
  </si>
  <si>
    <t>INC12643045</t>
  </si>
  <si>
    <t>Unable to log into Concur</t>
  </si>
  <si>
    <t>katrina.ithier@mediacom.com</t>
  </si>
  <si>
    <t>Katrina Ithier [GroupM]</t>
  </si>
  <si>
    <t>INC12643144</t>
  </si>
  <si>
    <t xml:space="preserve">Timesheet query </t>
  </si>
  <si>
    <t>Michelle Alonso [JWT]</t>
  </si>
  <si>
    <t>INC12643604</t>
  </si>
  <si>
    <t>Please import the Transport to PRD</t>
  </si>
  <si>
    <t>INC12643714</t>
  </si>
  <si>
    <t>Unblock Local Account 300300 Co. 40 FIN0275299</t>
  </si>
  <si>
    <t>INC12643764</t>
  </si>
  <si>
    <t>Timesheets not loading on Edge or Chrome browsers</t>
  </si>
  <si>
    <t xml:space="preserve"> Below solution provided
1. after logging into Dashboard, Click upper right dropdown on right side of your name
2. Click Preferences
3. Check "Open Application in New Window"
4. Click on "Save and Close" button
once above steps are done, then try login into timesheet.</t>
  </si>
  <si>
    <t>Swarna.S@kyndryl.com</t>
  </si>
  <si>
    <t>Mike Simonenko [JWT]</t>
  </si>
  <si>
    <t>INC12644015</t>
  </si>
  <si>
    <t>Reema.chandok@in.ibm.com</t>
  </si>
  <si>
    <t>workflow for purchase orders</t>
  </si>
  <si>
    <t>cathy.qualls@bottlerocketstudios.com</t>
  </si>
  <si>
    <t>Cathy Qualls [Ogilvy Group]</t>
  </si>
  <si>
    <t>INC12644104</t>
  </si>
  <si>
    <t>OSU Maconomy - Company 363 Cost Center Additions</t>
  </si>
  <si>
    <t>INC12644322</t>
  </si>
  <si>
    <t xml:space="preserve">Need to create an ImageNow account </t>
  </si>
  <si>
    <t>dany.tortos.bermudez1@kyndryl.com</t>
  </si>
  <si>
    <t>Dewayne Moore [JWT]</t>
  </si>
  <si>
    <t>INC12644381</t>
  </si>
  <si>
    <t xml:space="preserve"> Ricochet back end issues</t>
  </si>
  <si>
    <t>Sakshi.Naware@kyndryl.com</t>
  </si>
  <si>
    <t>Daniel Vazquez [JWT]</t>
  </si>
  <si>
    <t>INC12644389</t>
  </si>
  <si>
    <t>Angel.Destrajo@ibm.com</t>
  </si>
  <si>
    <t>question regarding currency exchange rate in SAP</t>
  </si>
  <si>
    <t>Solved Remotely (Work Around)</t>
  </si>
  <si>
    <t>This is only a query from user and no further configuration/changes were done.</t>
  </si>
  <si>
    <t>marinnette.flores@ogilvy.com</t>
  </si>
  <si>
    <t>Marinnette Flores [Ogilvy Group]</t>
  </si>
  <si>
    <t>INC12644390</t>
  </si>
  <si>
    <t>OSU Maconomy - Reset my password in D04</t>
  </si>
  <si>
    <t>INC12644835</t>
  </si>
  <si>
    <t>IBM-C-NA-AS-MACK - Create a new activity | 30-MB and 250-TNS</t>
  </si>
  <si>
    <t>INC12644857</t>
  </si>
  <si>
    <t>IBM-C-NA-AS-MACK - Enable local account | 30-MB</t>
  </si>
  <si>
    <t>As per your request we have unblocked the local account: 510101002 for company 30 in Prod.
This ticket will now be resolved for closing. If you have additional questions regarding this issue you may respond within five business days.
If no response is received by then, this ticket will be automatically closed.</t>
  </si>
  <si>
    <t>INC12644950</t>
  </si>
  <si>
    <t>I received an error message when attempting to complete a process in SAP. (see attachment)</t>
  </si>
  <si>
    <t>michelle.moye@bottlerocketstudios.com</t>
  </si>
  <si>
    <t>Michelle Moye [Ogilvy Group]</t>
  </si>
  <si>
    <t>INC12645338</t>
  </si>
  <si>
    <t>Maconomy User SAMATHRI GAMAETHIGE - Access to Company 243</t>
  </si>
  <si>
    <t>Access level 243-FINANCE has been granted to user SAMATHRI GAMAETHIGE in PROD.</t>
  </si>
  <si>
    <t>INC12646479</t>
  </si>
  <si>
    <t>FIN0275850- Dimension Combination Update</t>
  </si>
  <si>
    <t>INC12646775</t>
  </si>
  <si>
    <t>ACCOUNTS PAYABLE rights not showing in prod</t>
  </si>
  <si>
    <t>INC12646831</t>
  </si>
  <si>
    <t>Access to ALL COMPANIES for Max Short in maconomy PROD (FIN0273995)</t>
  </si>
  <si>
    <t>Access level ALL KANTAR COMPANIES has been assigned to User 110 MAX SHORT in PROD.</t>
  </si>
  <si>
    <t>INC12647298</t>
  </si>
  <si>
    <t>Update Worldpanel Product Category Option list IBM-C-NA-AS-MACK</t>
  </si>
  <si>
    <t>INC12647566</t>
  </si>
  <si>
    <t>New accounts in company no 60</t>
  </si>
  <si>
    <t>Eszter Urgyan [Kantar]</t>
  </si>
  <si>
    <t>INC12647624</t>
  </si>
  <si>
    <t>User_Story_29_User &amp; Employee setup</t>
  </si>
  <si>
    <t>John.Samuel@kantar.com</t>
  </si>
  <si>
    <t>John Utaji Samuel [Kantar]</t>
  </si>
  <si>
    <t>INC12647915</t>
  </si>
  <si>
    <t>User_Story_21_Generate invoice, collection activities to cash application</t>
  </si>
  <si>
    <t>INC12648041</t>
  </si>
  <si>
    <t>223 maconomy - change global account</t>
  </si>
  <si>
    <t>INC12648597</t>
  </si>
  <si>
    <t>Akula.Rohit@kyndryl.com</t>
  </si>
  <si>
    <t>PPM Report Issue</t>
  </si>
  <si>
    <t>davon.burns@ogilvy.com</t>
  </si>
  <si>
    <t>Davon Burns [Ogilvy Group]</t>
  </si>
  <si>
    <t>INC12649008</t>
  </si>
  <si>
    <t>emily.brewster@openmindworld.com</t>
  </si>
  <si>
    <t>Emily Brewster [GroupM]</t>
  </si>
  <si>
    <t>INC12649086</t>
  </si>
  <si>
    <t>Last Day Concur issues</t>
  </si>
  <si>
    <t>katelyn.ballegeer@groupm.com</t>
  </si>
  <si>
    <t>Katelyn Ballegeer [GroupM]</t>
  </si>
  <si>
    <t>INC12649156</t>
  </si>
  <si>
    <t>ICMS Issue</t>
  </si>
  <si>
    <t>INC12649258</t>
  </si>
  <si>
    <t>Diane Muskan Stephanie Bryant access to Billing Clerk roles</t>
  </si>
  <si>
    <t>INC12649362</t>
  </si>
  <si>
    <t xml:space="preserve">Query about expense report </t>
  </si>
  <si>
    <t>jaeeun.kug@viscira.com</t>
  </si>
  <si>
    <t>Jae Eun Kug [YRGRP]</t>
  </si>
  <si>
    <t>INC12649448</t>
  </si>
  <si>
    <t>Karen Blatchford access to create and edit POs</t>
  </si>
  <si>
    <t xml:space="preserve">Additional authorizations were added to KBLATCHFORD.
</t>
  </si>
  <si>
    <t>INC12649539</t>
  </si>
  <si>
    <t>Need SAP Access</t>
  </si>
  <si>
    <t>mackenzie.vargas@geometry.com</t>
  </si>
  <si>
    <t>Mackenzie Vargas [Ogilvy Group]</t>
  </si>
  <si>
    <t>INC12649597</t>
  </si>
  <si>
    <t>Concur login issue</t>
  </si>
  <si>
    <t>Kathy Ly [GroupM]</t>
  </si>
  <si>
    <t>INC12649606</t>
  </si>
  <si>
    <t>harry.tavitian@wundermanthompson.com</t>
  </si>
  <si>
    <t>Harry Tavitian [JWT]</t>
  </si>
  <si>
    <t>INC12649608</t>
  </si>
  <si>
    <t>Issue is BPM Europe report Cartesis mapping _SG</t>
  </si>
  <si>
    <t>INC12649719</t>
  </si>
  <si>
    <t>abhay.kumar@ogilvy.com</t>
  </si>
  <si>
    <t>Abhay Kumar [Ogilvy Group]</t>
  </si>
  <si>
    <t>INC12649887</t>
  </si>
  <si>
    <t>[APPROVAL ROM] Ricochet - Open/Close fiscal period</t>
  </si>
  <si>
    <t>INC12649904</t>
  </si>
  <si>
    <t>[APPROVAL ROM] Ricochet - upload May exchange rates</t>
  </si>
  <si>
    <t>INC12649906</t>
  </si>
  <si>
    <t>Issue is BPM report _SG</t>
  </si>
  <si>
    <t>INC12649990</t>
  </si>
  <si>
    <t>Scott Gordon access to ZHR_TIME_APPROVAL_ADMIN role</t>
  </si>
  <si>
    <t>INC12649997</t>
  </si>
  <si>
    <t>wppindiasdfd@kyndryl.com</t>
  </si>
  <si>
    <t>Unable to login to Ricochet - index ID or jobcode issue</t>
  </si>
  <si>
    <t>Guenola.Herrera@kyndryl.com</t>
  </si>
  <si>
    <t>Guenola Herrera [IBM]</t>
  </si>
  <si>
    <t>INC3587975</t>
  </si>
  <si>
    <t>[UAT] Project Close Report (FCM 253) (QB:5624) (billed under INC5395499)</t>
  </si>
  <si>
    <t>guest</t>
  </si>
  <si>
    <t>Robert Luczak [WPP]</t>
  </si>
  <si>
    <t>INC4450357</t>
  </si>
  <si>
    <t>olga.alario@jwt.com</t>
  </si>
  <si>
    <t>Re: INC4405387- CLI079.Prog bill hold flag enabling not as per design</t>
  </si>
  <si>
    <t>Prakash Venkataramanan [IBM]</t>
  </si>
  <si>
    <t>Hi Lisa:
This is the same issue as what we have with your ticket INC4505425 .  I'm closing this one and the Ricochet team will work on INC4505425 to get a resolution.
Thanks
Olga</t>
  </si>
  <si>
    <t>lisa.fernandez@gtb.com</t>
  </si>
  <si>
    <t>Lisa Fernandez [JWT]</t>
  </si>
  <si>
    <t>INC4451603</t>
  </si>
  <si>
    <t>jose.rosado@us.ibm.com</t>
  </si>
  <si>
    <t>#UCT - (joao.paz@ogilvy.com) - (Ogilvy) - unable to update work timings in ARC</t>
  </si>
  <si>
    <t>Jose A. Rosado [IBM]</t>
  </si>
  <si>
    <t>User did not reach out again.  Cancelling issue.</t>
  </si>
  <si>
    <t>Nagaramr@in.ibm.com</t>
  </si>
  <si>
    <t>Unknown Caller</t>
  </si>
  <si>
    <t>INC4451779</t>
  </si>
  <si>
    <t>[CANCELLED] Update Context.I and Procust Update atn G Hudik IBM-C-NA-AS-MACK</t>
  </si>
  <si>
    <t xml:space="preserve">The file "Opportunities.I" was copied to the requested locations for Dev01.
The following were completed in Dev01:
Created product KI010 and updated Product Structure
Updated product KI505
Updated the Product Group (Stat 3) field for all products listed
Since there was no response, this ticket is being marked as Resolved. </t>
  </si>
  <si>
    <t>INC4451905</t>
  </si>
  <si>
    <t>IBM-C-NA-AS NA T&amp;E</t>
  </si>
  <si>
    <t>missing expense</t>
  </si>
  <si>
    <t>No answer from end user.  Marking issue as cancelled.</t>
  </si>
  <si>
    <t>amkaur24@in.ibm.com</t>
  </si>
  <si>
    <t>Amanda Trcka [Ogilvy Group]</t>
  </si>
  <si>
    <t>INC4452659</t>
  </si>
  <si>
    <t>IBM-C-NA-AS-DWAT</t>
  </si>
  <si>
    <t>Ruben.Velez@us.ibm.com</t>
  </si>
  <si>
    <t>New items were added to 'Mary Quinn'</t>
  </si>
  <si>
    <t>Ruben Velez [IBM]</t>
  </si>
  <si>
    <t>This is a duplicate ticket.  See ticket #  INC3958853</t>
  </si>
  <si>
    <t>mary.quinn@grey.com</t>
  </si>
  <si>
    <t>Mary Quinn [Grey]</t>
  </si>
  <si>
    <t>INC4453068</t>
  </si>
  <si>
    <t>ARC Issue</t>
  </si>
  <si>
    <t>No answer from end user after 2 tries to contact him.  Cancelling issue.</t>
  </si>
  <si>
    <t>kajpatil@in.ibm.com</t>
  </si>
  <si>
    <t>Jon Wyville [Ogilvy Group]</t>
  </si>
  <si>
    <t>INC4454054</t>
  </si>
  <si>
    <t>WSC 263 and 264 TNS – all User accounts are set up with a period ending 31/12/20</t>
  </si>
  <si>
    <t>Ravindra Reddy Gopireddy Gari [IBM]</t>
  </si>
  <si>
    <t>End user requested closure. Opcos are responsible for updating the validity dates on the Maconomy users to extend them as necessary.</t>
  </si>
  <si>
    <t>Wade.Mendham@financeplusaustralia.com</t>
  </si>
  <si>
    <t>Wade Mendham [GroupM]</t>
  </si>
  <si>
    <t>INC4462227</t>
  </si>
  <si>
    <t xml:space="preserve">Ricochet </t>
  </si>
  <si>
    <t>Hi Anthony.  Please see Lesley's comments.
You have not been entered into the PeopleSoft HR system yet.  Until you have been you will not be able to access Ricochet.
I'm assuming that HR will let you know when your access is ready.
Thanks
Chris</t>
  </si>
  <si>
    <t>anthony.stankiewicz@gtb.com</t>
  </si>
  <si>
    <t>Anthony Stankiewicz [JWT]</t>
  </si>
  <si>
    <t>INC4462627</t>
  </si>
  <si>
    <t>Signed Estimate</t>
  </si>
  <si>
    <t>Per user. this ticket was opened by mistake.  Cancelling this ticket.</t>
  </si>
  <si>
    <t>alivadas@in.ibm.com</t>
  </si>
  <si>
    <t>Sandra Milena Alfonso Huertas [Ogilvy Group]</t>
  </si>
  <si>
    <t>INC4463588</t>
  </si>
  <si>
    <t>IBM-C-NA-AS-COGK</t>
  </si>
  <si>
    <t>Cognos Unable to upload</t>
  </si>
  <si>
    <t>Rena Ghatoaura [IBM]</t>
  </si>
  <si>
    <t xml:space="preserve"> Files were loaded separately as requested, no ticket required for file upload in the interim.</t>
  </si>
  <si>
    <t>Rafika@my.ibm.com</t>
  </si>
  <si>
    <t>Ivan Liston [Kantar]</t>
  </si>
  <si>
    <t>INC4464306</t>
  </si>
  <si>
    <t>sakbarve@in.ibm.com</t>
  </si>
  <si>
    <t>272 BI: Cognos orderbook upload error</t>
  </si>
  <si>
    <t>Saket Barve [IBM]</t>
  </si>
  <si>
    <t>1hasanah@my.ibm.com</t>
  </si>
  <si>
    <t>INC4466291</t>
  </si>
  <si>
    <t>283,139,173 MPL: PO Layout for company 283,139,173 - PREPROD</t>
  </si>
  <si>
    <t>bijosh.puthuppallil@kantar.com</t>
  </si>
  <si>
    <t>Bijosh Puthuppallil [Kantar]</t>
  </si>
  <si>
    <t>INC4467469</t>
  </si>
  <si>
    <t>IBM-C-NA-AS-BIA</t>
  </si>
  <si>
    <t>unable to upload unallocated revenue to orderbook</t>
  </si>
  <si>
    <t>Timur - cancelling this ticket as there's one globally raised and I've already uploaded your files separately.</t>
  </si>
  <si>
    <t>Fatma.Kaya@kantar.com</t>
  </si>
  <si>
    <t>Fatma Kaya [Kantar]</t>
  </si>
  <si>
    <t>Kantar - Turkey</t>
  </si>
  <si>
    <t>INC4475854</t>
  </si>
  <si>
    <t>ana.kisslat@uk.ibm.com</t>
  </si>
  <si>
    <t xml:space="preserve">[SR] Duplicate </t>
  </si>
  <si>
    <t>Shalini Jha [IBM]</t>
  </si>
  <si>
    <t>AD AR Dec Rec SR already resolved.</t>
  </si>
  <si>
    <t>Ana Kisslat [IBM]</t>
  </si>
  <si>
    <t>balajk01@in.ibm.com</t>
  </si>
  <si>
    <t>INC4479987</t>
  </si>
  <si>
    <t>Urgent - Orderbook balance TNS Vietnam extract</t>
  </si>
  <si>
    <t>File uploads were completed separately via email as original email requested.</t>
  </si>
  <si>
    <t>Hoa.HaDuBao@tnsglobal.com</t>
  </si>
  <si>
    <t>Hoa Ha Du Bao [Kantar]</t>
  </si>
  <si>
    <t>INC4480140</t>
  </si>
  <si>
    <t>Vietnam OB uploading - Millward brown</t>
  </si>
  <si>
    <t>Addressing file upload request separately.  Ticket should not have been raised per email communication.</t>
  </si>
  <si>
    <t>INC4481590</t>
  </si>
  <si>
    <t>Lokeshwar.naidu@in.ibm.com</t>
  </si>
  <si>
    <t>[APPROVED BACKLOG]BSG - NAHLP-355864 - ACH/Wire Ack Clearing Discussion</t>
  </si>
  <si>
    <t>Lokeswara N Madhamanchi [IBM]</t>
  </si>
  <si>
    <t>duplicate</t>
  </si>
  <si>
    <t>INC4485809</t>
  </si>
  <si>
    <t>Re: Mary Verrusio Ricochet</t>
  </si>
  <si>
    <t>This is being handled by ticket INC4412828.
Thanks
Chris</t>
  </si>
  <si>
    <t>lesley.giacobozzi@gtb.com</t>
  </si>
  <si>
    <t>Lesley Giacobozzi [JWT]</t>
  </si>
  <si>
    <t>INC4486111</t>
  </si>
  <si>
    <t xml:space="preserve">COGNOS UPLOAD </t>
  </si>
  <si>
    <t>File upload being addressed separately no ticket required.</t>
  </si>
  <si>
    <t>Arsalan.Mohsin@kantar.com</t>
  </si>
  <si>
    <t>Arsalan Mohsin [Kantar]</t>
  </si>
  <si>
    <t>INC4488462</t>
  </si>
  <si>
    <t>Intercompany billing sheets</t>
  </si>
  <si>
    <t>Hi Betsy.  This is really a security issue.  Please e-mail ricochetsecurity@jwt.com directly.  They will be able to tell you if you have the necessary access and if not what you need to do.
Thanks
Chris</t>
  </si>
  <si>
    <t>sikalbur@in.ibm.com</t>
  </si>
  <si>
    <t>INC4488748</t>
  </si>
  <si>
    <t xml:space="preserve">unable to login to arc </t>
  </si>
  <si>
    <t>singhn25@in.ibm.com</t>
  </si>
  <si>
    <t>Leah Moskowitz [Ogilvy Group]</t>
  </si>
  <si>
    <t>INC4492277</t>
  </si>
  <si>
    <t>[CANCELLED] KFSUK 40 WSC:  Link on notification e-mail takes users to old portal</t>
  </si>
  <si>
    <t>The portal link update for the company 40 email alerts (time sheets and purchase orders) is being addressed via INC4027946 with Patsy Griffin and Claire Jones. Ticket INC4027946 has been On Hold - Awaiting User input since 01/05. We have been waiting for the company 40 employees to be updated to reflect a unique email address in order for the email alerts to be kicked off in PreProd as a test.
INC4492277 will be cancelled as we will continue to track the changes via INC4027946.</t>
  </si>
  <si>
    <t>Mahalia.Osbournesamuels@kantar.com</t>
  </si>
  <si>
    <t>Mahalia Osbourne-Samuels [Kantar]</t>
  </si>
  <si>
    <t>INC4494165</t>
  </si>
  <si>
    <t>mgannon@us.ibm.com</t>
  </si>
  <si>
    <t>JDE application error</t>
  </si>
  <si>
    <t>This is a duplicate of INC3960901.
Attachments from this ticket were attached to the original ticket.</t>
  </si>
  <si>
    <t>Marybeth Gannon [IBM]</t>
  </si>
  <si>
    <t>INC4497403</t>
  </si>
  <si>
    <t xml:space="preserve">[CANCELLED] BSG1937 Reverting the YFRP-AP-REPORTS TCODES MIR4/FK10N/ME9F </t>
  </si>
  <si>
    <t>Vivek Nagal [IBM]</t>
  </si>
  <si>
    <t>vivnagal@in.ibm.com</t>
  </si>
  <si>
    <t>Martha Dominicci [Ogilvy Group]</t>
  </si>
  <si>
    <t>INC4502644</t>
  </si>
  <si>
    <t xml:space="preserve">Issues uploading OB - Dec 2017  - Cognos </t>
  </si>
  <si>
    <t>File upload being addressed separately.</t>
  </si>
  <si>
    <t>INC4502736</t>
  </si>
  <si>
    <t>Javier.Escorza@Es.ibm.Com</t>
  </si>
  <si>
    <t>[APPROVED BACKLOG] 53 WSC: New tax reports</t>
  </si>
  <si>
    <t>Steven Chapman [IBM]</t>
  </si>
  <si>
    <t>The user decides to close the ticket due to lack of response. He considers this quality of service and the lack of resolution that has impeded his work to be unacceptable.</t>
  </si>
  <si>
    <t>Javier Escorza [IBM]</t>
  </si>
  <si>
    <t>Marc.Marsal@kantartns.com</t>
  </si>
  <si>
    <t>INC4502905</t>
  </si>
  <si>
    <t>168 WSC: Maconomy requeriments</t>
  </si>
  <si>
    <t>INC4505083</t>
  </si>
  <si>
    <t>Ricochet</t>
  </si>
  <si>
    <t>Hi Maria.  Bob opened a ticket to take care of this (INC4505068) so I'm going to close this one.
Thanks
Chris</t>
  </si>
  <si>
    <t>maria.costales@gtb.com</t>
  </si>
  <si>
    <t>Maria Costales [JWT]</t>
  </si>
  <si>
    <t>INC4506240</t>
  </si>
  <si>
    <t>Probelm with ICS portal (SAP BusinessObjects Intercompany)</t>
  </si>
  <si>
    <t>Spoke to the user.  She explained that this issue was opened in error.  Cancelling.</t>
  </si>
  <si>
    <t>michele.ng@ogilvy.com</t>
  </si>
  <si>
    <t>Michele Ng [Ogilvy Group]</t>
  </si>
  <si>
    <t>INC4512249</t>
  </si>
  <si>
    <t>[CANCELLED] Ricochet - adding a field into the billing register report</t>
  </si>
  <si>
    <t>Gourab Ganguly [IBM]</t>
  </si>
  <si>
    <t>duplicate ticket.  See INC5848297 and QB 7633</t>
  </si>
  <si>
    <t>ginger.ritchie@jwt.com</t>
  </si>
  <si>
    <t>Ginger Ritchie [JWT]</t>
  </si>
  <si>
    <t>INC4513659</t>
  </si>
  <si>
    <t>NAHLP-355983: BPC Access</t>
  </si>
  <si>
    <t>Requester ask to cancel the request</t>
  </si>
  <si>
    <t>sue.devine@ogilvy.com</t>
  </si>
  <si>
    <t>Sue Devine [Ogilvy Group]</t>
  </si>
  <si>
    <t>INC4513815</t>
  </si>
  <si>
    <t>#OOS Dec orderbook be uploaded into COGNOS for company 233</t>
  </si>
  <si>
    <t xml:space="preserve">File loaded by Gina Hudik and user notified via email </t>
  </si>
  <si>
    <t>Suraj.Ramlagan@kantar.com</t>
  </si>
  <si>
    <t>Suraj Ramlagan [Kantar]</t>
  </si>
  <si>
    <t>INC4514016</t>
  </si>
  <si>
    <t>Unable to login to Ricochet</t>
  </si>
  <si>
    <t>Hi Ken.  Ricochet is currently experiencing an outage.  You should have received a notification e-mail.
Please don't try to access Ricochet until you receive a notification stating that it is back up.
Thanks
Chris</t>
  </si>
  <si>
    <t>poormp18@in.ibm.com</t>
  </si>
  <si>
    <t>Ken Welsch [JWT]</t>
  </si>
  <si>
    <t>INC4514236</t>
  </si>
  <si>
    <t xml:space="preserve">Unable to Access - Ricochet </t>
  </si>
  <si>
    <t>Hi Kellie.  Ricochet is currently down.  You should have received a notification e-mail.  Please don't try to access the system again until you receive a notification that it is back up.
Thanks
Chris</t>
  </si>
  <si>
    <t>kellie.smith@hudsonrouge.com</t>
  </si>
  <si>
    <t>Kellie Smith [JWT]</t>
  </si>
  <si>
    <t>INC4515176</t>
  </si>
  <si>
    <t>[WIP] BSG1945 Solman Roles Setup across ECC/BI/PPM/GRC</t>
  </si>
  <si>
    <t>Victor Wood [Ogilvy Group]</t>
  </si>
  <si>
    <t>INC4521452</t>
  </si>
  <si>
    <t>IPS did not received overnight files</t>
  </si>
  <si>
    <t xml:space="preserve">Duplicated ticket with INC4059168.
Received below confirmation mail from Jun
I just got file today, and in the process to verify the files.
Best,
Jun
</t>
  </si>
  <si>
    <t>gail.pryme@thesfsgroup.com</t>
  </si>
  <si>
    <t>Gail Pryme [YRGRP]</t>
  </si>
  <si>
    <t>INC4521681</t>
  </si>
  <si>
    <t>I cannot enter time into Ricochet</t>
  </si>
  <si>
    <t>ellen.rubin@jwt.com</t>
  </si>
  <si>
    <t>Ellen Rubin [JWT]</t>
  </si>
  <si>
    <t>INC4524546</t>
  </si>
  <si>
    <t>Fwd: Deloitte Audit</t>
  </si>
  <si>
    <t>Patricia.Almeida@yr.com</t>
  </si>
  <si>
    <t>INC4537813</t>
  </si>
  <si>
    <t>RE: Fred_Thailand</t>
  </si>
  <si>
    <t>Fernando.Cacabelos@redfuse.com</t>
  </si>
  <si>
    <t>Fernando Cacabelos [YRGRP]</t>
  </si>
  <si>
    <t>INC4538703</t>
  </si>
  <si>
    <t>RE: Fwd: Deloitte Audit</t>
  </si>
  <si>
    <t>INC4538705</t>
  </si>
  <si>
    <t>INC4540014</t>
  </si>
  <si>
    <t>INC4540024</t>
  </si>
  <si>
    <t>INC4540149</t>
  </si>
  <si>
    <t>IBM-C-NA-AS-PSHCM-Y&amp;R</t>
  </si>
  <si>
    <t>INC4540208</t>
  </si>
  <si>
    <t>INC4542828</t>
  </si>
  <si>
    <t>[CANCELLED] 315 BPM: Custom BPM Reports missing</t>
  </si>
  <si>
    <t>Andrew Wood [IBM]</t>
  </si>
  <si>
    <t>A separate ticket should be raised for each report request.</t>
  </si>
  <si>
    <t>Regina.Herzog@kantar.com</t>
  </si>
  <si>
    <t>Regina Herzog [Kantar]</t>
  </si>
  <si>
    <t>INC4546486</t>
  </si>
  <si>
    <t>[REQ DEF] BSG-1818 : Missing Transaction in Ztax Report due to ZLOGO validity dates</t>
  </si>
  <si>
    <t>Cancelling the SER. New one will be created once changes need to be started after 3.x migration.</t>
  </si>
  <si>
    <t>INC4549526</t>
  </si>
  <si>
    <t>[CANCELLED] BSG-1951: Setting up New Parent and Child Roles for Out Sourced Companies</t>
  </si>
  <si>
    <t>Cancelling this request and will create new SER once the requirement is final.</t>
  </si>
  <si>
    <t>INC4550119</t>
  </si>
  <si>
    <t>[CANCELLED] WSC 93 LSR – 2 legal entities operating within one Maconomy company code.</t>
  </si>
  <si>
    <t>Cancelled at end user request.</t>
  </si>
  <si>
    <t>INC4553902</t>
  </si>
  <si>
    <t>Ticket #200877FW: Concur - Problem with the feed</t>
  </si>
  <si>
    <t>Liz.Rutigliano@GroupM.Com</t>
  </si>
  <si>
    <t>Liz Rutigliano [GroupM]</t>
  </si>
  <si>
    <t>INC4553945</t>
  </si>
  <si>
    <t>Concur - Problem with the feed</t>
  </si>
  <si>
    <t>INC4555885</t>
  </si>
  <si>
    <t>[UNAPPROVED BACKLOG] Update applied ESU object/retrofit</t>
  </si>
  <si>
    <t xml:space="preserve">This ticket can be cancelled, determined by OpCo no longer needed </t>
  </si>
  <si>
    <t>Dhiraj Kamlakar Karpe [IBM]</t>
  </si>
  <si>
    <t>ccangial@us.ibm.com</t>
  </si>
  <si>
    <t>INC4562547</t>
  </si>
  <si>
    <t>[CANCELLED] Maconomy Aged Accrued-Deferred Revenue BPM Report Aging Bucket Update</t>
  </si>
  <si>
    <t xml:space="preserve">Requested changes are being deployed to Production on February 7, under INC3986437. </t>
  </si>
  <si>
    <t>INC4567690</t>
  </si>
  <si>
    <t>No accesso a Deltek e Maconomy</t>
  </si>
  <si>
    <t>Pradip Ram [IBM]</t>
  </si>
  <si>
    <t>cancelled</t>
  </si>
  <si>
    <t>paola.baldassare@kantar.com</t>
  </si>
  <si>
    <t>Franco Ceriani [Kantar]</t>
  </si>
  <si>
    <t>Customer Updated</t>
  </si>
  <si>
    <t>INC4572367</t>
  </si>
  <si>
    <t>Ricochet - please refresh fswave environment from production.</t>
  </si>
  <si>
    <t>Amarinder Singh [IBM]</t>
  </si>
  <si>
    <t>David.Husted@wppcoretech.com</t>
  </si>
  <si>
    <t>David Husted [WPP]</t>
  </si>
  <si>
    <t>INC4573823</t>
  </si>
  <si>
    <t>pfreeman@us.ibm.com</t>
  </si>
  <si>
    <t>mew hire approvals management Y&amp;R NA</t>
  </si>
  <si>
    <t>Patria Freeman [IBM]</t>
  </si>
  <si>
    <t>This ticket was sent to the wrong resolver group.</t>
  </si>
  <si>
    <t>Kate.Roche@yr.com</t>
  </si>
  <si>
    <t>Kate Roche [YRGRP]</t>
  </si>
  <si>
    <t>INC4578923</t>
  </si>
  <si>
    <t>[CANCELLED] Adding new datafeed to mDocs from Kinetic</t>
  </si>
  <si>
    <t>Kinetic is going on DDS so this feed is no longer required.</t>
  </si>
  <si>
    <t>INC4579365</t>
  </si>
  <si>
    <t>Location change request in Ricochet for Charlotte, NC  Office</t>
  </si>
  <si>
    <t>Hi Elizabeth.  We've added your request to ticket  INC4588695.  I've included you on it so you'll get updates.  It's just easier to get approval this way.
Thanks
Chris</t>
  </si>
  <si>
    <t>elizabeth.depaoli@gtb.com</t>
  </si>
  <si>
    <t>Elizabeth Depaoli [JWT]</t>
  </si>
  <si>
    <t>INC4581784</t>
  </si>
  <si>
    <t>[CANCELLED] Update Context.I and Product Updates atn G Hudik IBM-C-NA-AS-MACK</t>
  </si>
  <si>
    <t xml:space="preserve">Work completed, but not confirmed despite multiple requests, and the UAT deadline has passed.
This is the second ticket for this request to be closed for lack of response. </t>
  </si>
  <si>
    <t>INC4594210</t>
  </si>
  <si>
    <t>[CANCELLED] TNSGER  BPM: Report FinanceEntries_V_1_1</t>
  </si>
  <si>
    <t>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t>
  </si>
  <si>
    <t>INC4594223</t>
  </si>
  <si>
    <t>[CANCELLED] TNSGER  BPM: Report Report_Z4</t>
  </si>
  <si>
    <t>INC4594232</t>
  </si>
  <si>
    <t>[CANCELLED] TNSGER  BPM: -Report VAT_Report_Details_V_1_1</t>
  </si>
  <si>
    <t>INC4594238</t>
  </si>
  <si>
    <t>[CANCELLED] TNSGER  BPM: Report VAT_Report_Overview</t>
  </si>
  <si>
    <t>INC4594248</t>
  </si>
  <si>
    <t>[CANCELLED] TNSGER  BPM: -Report ZM_Meldung_Details_V_1_2 69303</t>
  </si>
  <si>
    <t>INC4594257</t>
  </si>
  <si>
    <t>[CANCELLED] TNSGER  BPM: Report ZM_Meldung_Export_V_1_2</t>
  </si>
  <si>
    <t>INC4594266</t>
  </si>
  <si>
    <t>[CANCELLED] TNSGER  BPM: Report Accounts_V_1_1</t>
  </si>
  <si>
    <t>INC4594322</t>
  </si>
  <si>
    <t>[CANCELLED] TNSGER  BPM: Report CompanyInformation_V_1_1</t>
  </si>
  <si>
    <t>INC4594327</t>
  </si>
  <si>
    <t>[CANCELLED] TNSGER  BPM: -Report Customer_V_1_1</t>
  </si>
  <si>
    <t>INC4594335</t>
  </si>
  <si>
    <t>[CANCELLED] TNSGER  BPM: Report Vendor_V_1_1</t>
  </si>
  <si>
    <t>INC4594341</t>
  </si>
  <si>
    <t>[CANCELLED] TNSGER  BPM: Report Dimension Period _V_1_1</t>
  </si>
  <si>
    <t>INC4595402</t>
  </si>
  <si>
    <t>Unable to log into Ricochet</t>
  </si>
  <si>
    <t>Hi Chris.  Please contact local HR.  They haven't entered you into the PeopleSoft HR system yet.  That needs to be done before you can access Ricochet.
Thanks
Chris</t>
  </si>
  <si>
    <t>sowmyabr@in.ibm.com</t>
  </si>
  <si>
    <t>Chris Strunk [JWT]</t>
  </si>
  <si>
    <t>INC4595709</t>
  </si>
  <si>
    <t>Ricochet issues</t>
  </si>
  <si>
    <t>Hi David.  We already have a ticket open for this issue and we're working to resolve it.  I'll add you to that ticket so you know when it's fixed.
Thanks
Chris</t>
  </si>
  <si>
    <t>Ggoranty@in.ibm.com</t>
  </si>
  <si>
    <t>David Nonthaweth [JWT]</t>
  </si>
  <si>
    <t>INC4596050</t>
  </si>
  <si>
    <t>[CANCELLED] NVision Report CC002 (format change)</t>
  </si>
  <si>
    <t>Hi Dave.  I've cancelled this enhancement.
We discussed this a while back.  The changes Koichi was requesting were to help them identify direct costs, however, what he was asking for wasn't going to give them what they wanted.
Thanks
Chris</t>
  </si>
  <si>
    <t>koichi.shishido@jwt.com</t>
  </si>
  <si>
    <t>INC4596224</t>
  </si>
  <si>
    <t>168-182 WSC Scheduled process not running</t>
  </si>
  <si>
    <t>INC4597263</t>
  </si>
  <si>
    <t xml:space="preserve">FW: Y&amp;R Audit Status Meetings </t>
  </si>
  <si>
    <t>INC4600640</t>
  </si>
  <si>
    <t>266 - 53 WSC Very poor perfomance</t>
  </si>
  <si>
    <t>Kantar - Canada</t>
  </si>
  <si>
    <t>INC4600920</t>
  </si>
  <si>
    <t>Time Compliance - Manager Lockout</t>
  </si>
  <si>
    <t xml:space="preserve"> This enhancement request has been merged into another Time Compliance request (INC4068619).  You are attached to the watch list of that ticket.  This item has been included in the estimate that was submitted for approval.  I am closing this ticket and it is referenced in INC4068619 for historical tracking.  </t>
  </si>
  <si>
    <t>INC4603294</t>
  </si>
  <si>
    <t>bojyothi@in.ibm.com</t>
  </si>
  <si>
    <t>KFSUS WSC: Update invoice Layout (212)</t>
  </si>
  <si>
    <t>Jyothi Bodapati [IBM]</t>
  </si>
  <si>
    <t>User requested to close this ticket.</t>
  </si>
  <si>
    <t>michael.ramos@kantar.com</t>
  </si>
  <si>
    <t>Michael Ramos [Kantar]</t>
  </si>
  <si>
    <t>INC4608746</t>
  </si>
  <si>
    <t>[CANCELLED] [3RD PARTY] Spain - Enhancement to Subscription Module</t>
  </si>
  <si>
    <t xml:space="preserve">Kantar requested cancellation.  If user wants to move forward later then at that time they should open a new Service Now ticket and reference this one. </t>
  </si>
  <si>
    <t>INC4609236</t>
  </si>
  <si>
    <t>RE: Opening a new General Ledger account for SPRINT to point to 18500 - VOICE/FAX</t>
  </si>
  <si>
    <t>Cynthia.Praeg@yr.com</t>
  </si>
  <si>
    <t>INC4613035</t>
  </si>
  <si>
    <t>IBM-C-NA-AS-MediaOcean</t>
  </si>
  <si>
    <t>DDS timehseet</t>
  </si>
  <si>
    <t>Resolved by user</t>
  </si>
  <si>
    <t>naveroll@in.ibm.com</t>
  </si>
  <si>
    <t>Kathleen Alexander [JWT]</t>
  </si>
  <si>
    <t>INC4614169</t>
  </si>
  <si>
    <t>[CANCELLED]  BPM: Updated Maconomy BPM Accrued / Deferred Income Report enhancement - Phase II</t>
  </si>
  <si>
    <t>This ticket will be addressed under the master ticket INC2740727.</t>
  </si>
  <si>
    <t>INC4619435</t>
  </si>
  <si>
    <t>Alex.Pettijohn@vml.com</t>
  </si>
  <si>
    <t>Locked out of SAP--not sure why</t>
  </si>
  <si>
    <t>..cancelled</t>
  </si>
  <si>
    <t>Alex Pettijohn [YRGRP]</t>
  </si>
  <si>
    <t>INC4622812</t>
  </si>
  <si>
    <t>#BA [Netting] Netting issue</t>
  </si>
  <si>
    <t>Netting issues should be directed to Justin Barratt via email.</t>
  </si>
  <si>
    <t>Miyuki.Imamura@kantar.com</t>
  </si>
  <si>
    <t>Miyuki Imamura [Kantar]</t>
  </si>
  <si>
    <t>INC4624413</t>
  </si>
  <si>
    <t>Netting App</t>
  </si>
  <si>
    <t>Danna.Pineda@kantar.com</t>
  </si>
  <si>
    <t>Danna Pineda [Kantar]</t>
  </si>
  <si>
    <t>Kantar - Philippines</t>
  </si>
  <si>
    <t>INC4627601</t>
  </si>
  <si>
    <t>unable to submit timesheets</t>
  </si>
  <si>
    <t>Christina Cangialosi [IBM]</t>
  </si>
  <si>
    <t>See ticket INC4540259</t>
  </si>
  <si>
    <t>sandi.lusk@phase-five.com</t>
  </si>
  <si>
    <t>Sandi Lusk [Grey]</t>
  </si>
  <si>
    <t>INC4630891</t>
  </si>
  <si>
    <t>Mindbill Access</t>
  </si>
  <si>
    <t>Requestor needs to contact super user to approve an access and super user will create a ticket for me to grant an access to mDocs</t>
  </si>
  <si>
    <t>michael.chen@mindshareworld.com</t>
  </si>
  <si>
    <t>Michael Chen [GroupM]</t>
  </si>
  <si>
    <t>INC4636213</t>
  </si>
  <si>
    <t xml:space="preserve">osu-ci=mdocs_groupm_na.ibm-c-na-as-gpma provide access to Mdocs print internet  </t>
  </si>
  <si>
    <t xml:space="preserve">Requester user account already exists in mDics with requested access privileges.
</t>
  </si>
  <si>
    <t>INC4637907</t>
  </si>
  <si>
    <t>NAHLP-356363 - Need QGL Authorization</t>
  </si>
  <si>
    <t>Cancelled, As per discussion to the requestor. Access is no longer needed.</t>
  </si>
  <si>
    <t>saichama@in.ibm.com</t>
  </si>
  <si>
    <t>Reema Chandok [Ogilvy Group]</t>
  </si>
  <si>
    <t>INC4643409</t>
  </si>
  <si>
    <t>#OOS Cognos: Update geographical classifications for Insights units</t>
  </si>
  <si>
    <t xml:space="preserve">Please reach out to Mark Yates (Kantar First) on this request.
We would expect to hear from them on any changes to the Company Structure as they are the ones that determined the way all companies are organized within it.
</t>
  </si>
  <si>
    <t>INC4645130</t>
  </si>
  <si>
    <t>[APPROVED BACKLOG]OSS NOTE 20180202 for difference tax countries not permitted during posting</t>
  </si>
  <si>
    <t>SER not created correctly</t>
  </si>
  <si>
    <t>INC4655751</t>
  </si>
  <si>
    <t>Ricochet Expenses not working</t>
  </si>
  <si>
    <t>Hi Andrea.  Glad it's working now.
Thanks for getting back to me.
Chris</t>
  </si>
  <si>
    <t>andrea.shaw@scpf.com</t>
  </si>
  <si>
    <t>Andrea Shaw [JWT]</t>
  </si>
  <si>
    <t>INC4664286</t>
  </si>
  <si>
    <t>timesheet approved but still shows as submitted</t>
  </si>
  <si>
    <t>Hi Lesley.  We have a script that runs and notifies us of these types of issues.  We're working on fixing it already.
There's no need to open tickets for this.  If you want you can drop me an e-mail and let me know.
The only reason it isn't fixed already is because I'm offsite working on an implementation.  I'll try and get it done today.
Thanks
Chris</t>
  </si>
  <si>
    <t>INC4665084</t>
  </si>
  <si>
    <t>I have been locked out of Ricochet</t>
  </si>
  <si>
    <t>Hi Carmella
I checked your access and you are not locked out.  Since I haven't heard back from you, I'm assuming that all's well and cancelling this ticket.  If that is not the case, please let me know.
Thanks,
Olga</t>
  </si>
  <si>
    <t>carmella.vann@garageteammazda.com</t>
  </si>
  <si>
    <t>Carmella Vann [JWT]</t>
  </si>
  <si>
    <t>INC4665943</t>
  </si>
  <si>
    <t>nikita.morris@jwt.com</t>
  </si>
  <si>
    <t>RICOCHET: Ricopay ID 11448 is locked and unable to reroute to Yvonne Skeete</t>
  </si>
  <si>
    <t xml:space="preserve">Canceled. Ruby was in view mode instead of clicking unlock/open. 
Closing ticket. </t>
  </si>
  <si>
    <t>ruby.pangilinan@jwt.com</t>
  </si>
  <si>
    <t>Ruby Pangilinan [JWT]</t>
  </si>
  <si>
    <t>INC4674541</t>
  </si>
  <si>
    <t>Issue on LAN: Hours Upload to Peoplesoft report</t>
  </si>
  <si>
    <t xml:space="preserve">This ticket was sent to the wrong resolver group.  It should be sent to the Oracle team.  </t>
  </si>
  <si>
    <t>mindy.gong@landor.com</t>
  </si>
  <si>
    <t>Mindy Gong [YRGRP]</t>
  </si>
  <si>
    <t>INC4680530</t>
  </si>
  <si>
    <t>Vanajap2@in.ibm.com</t>
  </si>
  <si>
    <t>Profile updation needed</t>
  </si>
  <si>
    <t>Wrong name</t>
  </si>
  <si>
    <t>INC4680855</t>
  </si>
  <si>
    <t>RE: Kantar Cognos - Product Data missing in EDW.OPPORTUNITY_DIM</t>
  </si>
  <si>
    <t>Praveen Kumar Kulkarni [IBM]</t>
  </si>
  <si>
    <t>Cancelling this ticket as it is the same as INC4674326. INC4674326 is being maintained with correspondence.</t>
  </si>
  <si>
    <t>INC4687224</t>
  </si>
  <si>
    <t>Ricochet Log-in Error</t>
  </si>
  <si>
    <t>Thanks Hazel.
Olga</t>
  </si>
  <si>
    <t>hazel.devela@jwt.com</t>
  </si>
  <si>
    <t>Hazel Devela [JWT]</t>
  </si>
  <si>
    <t>INC4688158</t>
  </si>
  <si>
    <t>RE: job 1278322 couldn't close.</t>
  </si>
  <si>
    <t>new ticket opened with new project id.
Olga</t>
  </si>
  <si>
    <t>marcela.lewer@jwt.com</t>
  </si>
  <si>
    <t>Marcela Lewer1 [JWT]</t>
  </si>
  <si>
    <t>INC4698926</t>
  </si>
  <si>
    <t>maypriya@in.ibm.com</t>
  </si>
  <si>
    <t xml:space="preserve">WSC 171 &amp; 181: Linking of Local account with External Account in Maconomy. </t>
  </si>
  <si>
    <t>Mayuri Priya [IBM]</t>
  </si>
  <si>
    <t>A new Request should be raised with detailed information to complete the Bank set-ups.</t>
  </si>
  <si>
    <t>devang.shah@financeplusindia.com</t>
  </si>
  <si>
    <t>Devang Shah [GroupM]</t>
  </si>
  <si>
    <t>INC4702173</t>
  </si>
  <si>
    <t>[APPROVED BACKLOG] Enhancement to SOX Site: http://sox-users.yr.com/</t>
  </si>
  <si>
    <t>This project is cancelled by Hassan Chaudry.</t>
  </si>
  <si>
    <t>Hassan.Chaudry@yr.com</t>
  </si>
  <si>
    <t>Hassan Chaudry [YRGRP]</t>
  </si>
  <si>
    <t>INC4709085</t>
  </si>
  <si>
    <t>#RC-TV Riccochet and printing issues</t>
  </si>
  <si>
    <t>Hi Shannon,
Since I haven't heard back from you, I'm assuming that all's well and closing this ticket.  If that is not the case, please let me know.
Thanks
Olga</t>
  </si>
  <si>
    <t>shannon.paul@mirumagency.com</t>
  </si>
  <si>
    <t>Shannon Paul [JWT]</t>
  </si>
  <si>
    <t>INC4709454</t>
  </si>
  <si>
    <t>Job Estimate in Job Cost</t>
  </si>
  <si>
    <t>thank you</t>
  </si>
  <si>
    <t>steven.woo@jwt.com</t>
  </si>
  <si>
    <t>Steven Woo [JWT]</t>
  </si>
  <si>
    <t>INC4714386</t>
  </si>
  <si>
    <t>Authorization to view time reports</t>
  </si>
  <si>
    <t>Mimi
This is a security issue and does not require a ticket.  I have the email from Ellen Rubin and will handle via Ricochet Security.
Thanks
Olga</t>
  </si>
  <si>
    <t>mimi.leung@jwt.com</t>
  </si>
  <si>
    <t>Mimi Leung [JWT]</t>
  </si>
  <si>
    <t>INC4715451</t>
  </si>
  <si>
    <t>Unable to log on to SAP</t>
  </si>
  <si>
    <t xml:space="preserve">nevermind </t>
  </si>
  <si>
    <t>INC4722804</t>
  </si>
  <si>
    <t>Hi Keith:
Since I haven't heard back from you and I see that you were able to create/submit timesheets, I'm assuming that all's well and am closing this ticket.  If that is not the case, please let me know.
Olga</t>
  </si>
  <si>
    <t>astringe@in.ibm.com</t>
  </si>
  <si>
    <t>Keith Powell [JWT]</t>
  </si>
  <si>
    <t>INC4729325</t>
  </si>
  <si>
    <t>[CANCELLED] Electronic bill</t>
  </si>
  <si>
    <t>IBM has cancelled this ticket with Coretech approval due to lack of response.</t>
  </si>
  <si>
    <t>Leidy.Salazar@kantar.com</t>
  </si>
  <si>
    <t>Leidy Salazar [Kantar]</t>
  </si>
  <si>
    <t>INC4736292</t>
  </si>
  <si>
    <t>Access to Ricochet</t>
  </si>
  <si>
    <t>Hi Colleen.  Local HR needs to set you up in PeopleSoft HR before you can access Ricochet.  Please contact them directly.  They'll be able to tell you when you can access the system.
Thanks
Chris</t>
  </si>
  <si>
    <t>colleen.augustine@gtb.com</t>
  </si>
  <si>
    <t>Colleen Augustine [JWT]</t>
  </si>
  <si>
    <t>INC4737570</t>
  </si>
  <si>
    <t xml:space="preserve">Cannot log in to Ricochet to submit hours </t>
  </si>
  <si>
    <t>Hi Joanna,
Your profile is not yet in Ricochet.  Please contact your HR rep to see when it will be entered.  After your profile is created, there's an overnight process that will run and then you will be able to access Ricochet.
Thanks
Olga</t>
  </si>
  <si>
    <t>joanna.renteria@jwt.com</t>
  </si>
  <si>
    <t>Joanna Renteria [JWT]</t>
  </si>
  <si>
    <t>INC4740825</t>
  </si>
  <si>
    <t>[CANCELLED] 108  WSC: - email Alert - Vendor PO Approval</t>
  </si>
  <si>
    <t>Company 108 files have already been updated and are ready for PreProd UAT via INC4521772 (which tracks 4 companies: 108, 211, 202, and 74).  Added you to the watch list of that ticket and will cancel this one.</t>
  </si>
  <si>
    <t>Stalin.Mathew@kantar.com</t>
  </si>
  <si>
    <t>Stalin Mathew [Kantar]</t>
  </si>
  <si>
    <t>INC4741015</t>
  </si>
  <si>
    <t>[CANCELLED] 211 WSC: Purchase Order email alert files for the in scope DMS</t>
  </si>
  <si>
    <t>Client requested closure. To-do alerts are being tracked in ticket INC4521772. Estimate effort is being added to that ticket.</t>
  </si>
  <si>
    <t>Shivanedran Sivaneswara [Kantar]</t>
  </si>
  <si>
    <t>INC4752964</t>
  </si>
  <si>
    <t>[CANCELLED]BSG-1011 - Migration of automated client billing from ICS to Integration Bus</t>
  </si>
  <si>
    <t>Duplicate of INC3395774</t>
  </si>
  <si>
    <t>INC4760516</t>
  </si>
  <si>
    <t>IBM-C-NA-AS-PSHCM-JWT</t>
  </si>
  <si>
    <t>gopjagad@in.ibm.com</t>
  </si>
  <si>
    <t>[REQ DEF] Java error in HRMSBEN when working with Associate Mkt Pay to Job Codes component</t>
  </si>
  <si>
    <t>Gopinath Jagadeesan [IBM]</t>
  </si>
  <si>
    <t>Internally we discussed about this issue and fix. This fix required tools level patch and more downtime in both Dev and Prod and also recreation of Web/App/Process scheduler in both Dev and Prod. Hence, To avoid any issues, we decided not to pursue it.</t>
  </si>
  <si>
    <t>vincent.loiacono@jwt.com</t>
  </si>
  <si>
    <t>Vincent Loiacono [JWT]</t>
  </si>
  <si>
    <t>INC4770841</t>
  </si>
  <si>
    <t>#BA [Maconomy] Ogilvy &amp; Mather - EDI Invoicing Initiative for Nestle</t>
  </si>
  <si>
    <t>Wrongly submitted Ticket</t>
  </si>
  <si>
    <t>RoslanHafizi.Yahaya@financeplusmy.com</t>
  </si>
  <si>
    <t>Roslan Hafizi Yahaya [JWT]</t>
  </si>
  <si>
    <t>INC4775344</t>
  </si>
  <si>
    <t>please unlock and reset Vicky Torok sap account and password</t>
  </si>
  <si>
    <t>Solved (Work Around)</t>
  </si>
  <si>
    <t>f</t>
  </si>
  <si>
    <t>INC4777216</t>
  </si>
  <si>
    <t>[SOL SPEC] BSG-1016-Migration of automated Aspen data extracts from ICS to Integration Bus</t>
  </si>
  <si>
    <t>Closed as a duplicate</t>
  </si>
  <si>
    <t>INC4777379</t>
  </si>
  <si>
    <t>krkillam@in.ibm.com</t>
  </si>
  <si>
    <t>[REQ DEF]BSG-2026-Wire Issue Handling of long Beneficiary names</t>
  </si>
  <si>
    <t>Krishna K. Killamsetti [IBM]</t>
  </si>
  <si>
    <t>INC4785285</t>
  </si>
  <si>
    <t>Need a production database refresh for IMPL02 maconomy instance</t>
  </si>
  <si>
    <t>Client no longer needs DB refresh to IMPL02</t>
  </si>
  <si>
    <t>INC4792725</t>
  </si>
  <si>
    <t>Alex Krugly to post Chevron invoice to OneSCM</t>
  </si>
  <si>
    <t>Canceling ticket requestor comment below.</t>
  </si>
  <si>
    <t>INC4807499</t>
  </si>
  <si>
    <t>shalini.jha@us.ibm.com</t>
  </si>
  <si>
    <t>[SR] Unable to clear net zero exceptions in projects for FEB-18</t>
  </si>
  <si>
    <t>INC4799925</t>
  </si>
  <si>
    <t>rebecca.manning@landor.com</t>
  </si>
  <si>
    <t>Rebecca Manning [YRGRP]</t>
  </si>
  <si>
    <t>INC4817538</t>
  </si>
  <si>
    <t>[CANCELLED] Ricochet - email sweep program design enhancement--QB 7513</t>
  </si>
  <si>
    <t>Divya Tyagi [IBM]</t>
  </si>
  <si>
    <t>Cancelling ticket as per WPP approval from Dave Husted and Olga Alario (see attachments).</t>
  </si>
  <si>
    <t>INC4817587</t>
  </si>
  <si>
    <t>RE: Oracle e.Business Suite", resolver group "IBM-C-NA-AS-OEBS</t>
  </si>
  <si>
    <t>INC4817347</t>
  </si>
  <si>
    <t>oraclesupport@landor.com</t>
  </si>
  <si>
    <t>Oraclesupport Oraclesupport [YRGRP]</t>
  </si>
  <si>
    <t>INC4821922</t>
  </si>
  <si>
    <t>[SR] PA AD - Remove Account Manager from Client Invoice emails</t>
  </si>
  <si>
    <t>See INC4832766</t>
  </si>
  <si>
    <t>INC4825772</t>
  </si>
  <si>
    <t xml:space="preserve">Ricochet Group Balance error due to JUSAB BU 10300 input in JWT Toronto Project </t>
  </si>
  <si>
    <t>Hi Wendy
I cancelled this ticket because I wrote a separate email explaining the steps that need to be done to "move" the invoice from Canadian BU to US BU.  There is no Ricochet issue.
Olga</t>
  </si>
  <si>
    <t>wendy.ng@jwt.com</t>
  </si>
  <si>
    <t>INC4839242</t>
  </si>
  <si>
    <t>#RC-IEM Unable to login to concur</t>
  </si>
  <si>
    <t>Closing ticket as requestor did not respond to 3 attempts to contact t her.</t>
  </si>
  <si>
    <t>Pbalehol@in.ibm.com</t>
  </si>
  <si>
    <t>Erica Gorlick [GroupM]</t>
  </si>
  <si>
    <t>INC4845487</t>
  </si>
  <si>
    <t>Y&amp;R SmartStream Upgrade -- Investigate, Debug and fix custom database C_Report</t>
  </si>
  <si>
    <t>This one is not needed we verified the reports work with the new version of Infor.</t>
  </si>
  <si>
    <t>robert.luczak@wppcoretech.com</t>
  </si>
  <si>
    <t>INC4848665</t>
  </si>
  <si>
    <t>Perceptive Preview in RicoPay</t>
  </si>
  <si>
    <t>Hi Denise.  We are aware of the issue and are working on it.
An e-mail notification will be sent out when it's back up.
Thanks
Chris</t>
  </si>
  <si>
    <t>denise.bureta@jwt.com</t>
  </si>
  <si>
    <t>Denise Bureta [JWT]</t>
  </si>
  <si>
    <t>INC4848769</t>
  </si>
  <si>
    <t>Ricochet Montreal Mirum office</t>
  </si>
  <si>
    <t>Hi Cathy.  We're experiencing several issues with Ricochet at the moment.  Please watch for a notification e-mail saying everything is ok.  If this doesn't get picked up after that please reopen the ticket.
Thanks
Chris</t>
  </si>
  <si>
    <t>cathy.sauve@mirumagency.com</t>
  </si>
  <si>
    <t>Cathy Sauve [JWT]</t>
  </si>
  <si>
    <t>INC4849007</t>
  </si>
  <si>
    <t>#BA [Ricochet] Ricochet is not working for 18 users</t>
  </si>
  <si>
    <t>Hi Sumit.  Ricochet is currently down.  We sent out an e-mail notification at 4:30 today.
You'll get another notification when it's back up.
Thanks
Chris</t>
  </si>
  <si>
    <t>sumit.chandan@jwt.com</t>
  </si>
  <si>
    <t>Sumit Chandan [JWT]</t>
  </si>
  <si>
    <t>INC4849029</t>
  </si>
  <si>
    <t>Can't log in to Ricochet</t>
  </si>
  <si>
    <t>Hi Tori.  Ricochet is currently down.  We sent out an e-mail notification at 4:30 today.
You'll get another notification when it's back up.
Thanks
Chris</t>
  </si>
  <si>
    <t>tori.barrett@jwt.com</t>
  </si>
  <si>
    <t>Tori Barrett [JWT]</t>
  </si>
  <si>
    <t>INC4849030</t>
  </si>
  <si>
    <t>Ricochet access</t>
  </si>
  <si>
    <t>Hi Nathan.  Ricochet is currently down.  We sent out an e-mail notification at 4:30 today.
You'll get another notification when it's back up.
Thanks
Chris</t>
  </si>
  <si>
    <t>nathan.castaldi@jwt.com</t>
  </si>
  <si>
    <t>Nathan Castaldi [JWT]</t>
  </si>
  <si>
    <t>INC4849057</t>
  </si>
  <si>
    <t>Ricochet Log In Failure</t>
  </si>
  <si>
    <t>Hi Mairi.  Ricochet is currently down.  We sent out an e-mail notification at 4:30 today.
You'll get another notification when it's back up.
Thanks
Chris</t>
  </si>
  <si>
    <t>mairi.fogle@gtb.com</t>
  </si>
  <si>
    <t>Mairi Fogle [JWT]</t>
  </si>
  <si>
    <t>INC4849199</t>
  </si>
  <si>
    <t>Akachhal@in.ibm.com</t>
  </si>
  <si>
    <t>Unable to create objects using bo_dw_ro user on Olympus server.</t>
  </si>
  <si>
    <t>Arjish Kachhal [IBM]</t>
  </si>
  <si>
    <t>Cancelling Ticket in absence of response from Requester .</t>
  </si>
  <si>
    <t>Ashish.Trivedi@kantar.com</t>
  </si>
  <si>
    <t>Ashish Trivedi [Kantar]</t>
  </si>
  <si>
    <t>INC4856962</t>
  </si>
  <si>
    <t>[CANCELLED] Add OU (operating unit) to AP to GL Reconciliation report in Ricochet</t>
  </si>
  <si>
    <t>Canceling the ticket as per emails from Dave and Kathleen.</t>
  </si>
  <si>
    <t>holly.woomer@gtb.com</t>
  </si>
  <si>
    <t>Kathleen Norton [JWT]</t>
  </si>
  <si>
    <t>INC4862604</t>
  </si>
  <si>
    <t>RE: Jan 2018 Month End Files and Control Totals</t>
  </si>
  <si>
    <t>INC4862663</t>
  </si>
  <si>
    <t>amarinder.singh@us.ibm.com</t>
  </si>
  <si>
    <t>Ricochet - TA Naming Convention</t>
  </si>
  <si>
    <t>This is duplicate for enhancement request INC4164048</t>
  </si>
  <si>
    <t>jennifer.suffel@jwt.com</t>
  </si>
  <si>
    <t>Jennifer Suffel [JWT]</t>
  </si>
  <si>
    <t>INC4867758</t>
  </si>
  <si>
    <t>[CANCELLED] [3RD PARTY] Kantar Maconomy PDF Export Script</t>
  </si>
  <si>
    <t>Ticket has been cancelled due to lack of response.</t>
  </si>
  <si>
    <t>Noman.Khalid@kantar.com</t>
  </si>
  <si>
    <t>Noman Khalid [Kantar]</t>
  </si>
  <si>
    <t>INC4872511</t>
  </si>
  <si>
    <t>#NAR [Richochet] Unable to access Richochet</t>
  </si>
  <si>
    <t>Hi Saurabh:
Since I haven't heard back from you, I'm assuming that all's well and am cancelling this ticket.  If that is not the case, please let me know.
Thanks,
Olga</t>
  </si>
  <si>
    <t>Saurabh.Srivastava@wunderman.com</t>
  </si>
  <si>
    <t>Saurabh Shrivastava [YRGRP]</t>
  </si>
  <si>
    <t>INC4888996</t>
  </si>
  <si>
    <t xml:space="preserve">Excel Microsoft  Dynamic AX- addin not working - URGENT </t>
  </si>
  <si>
    <t>this needs to be handled by axsupport group - email provided</t>
  </si>
  <si>
    <t>maggie.xu@groupm.com</t>
  </si>
  <si>
    <t>Maggie Xu [GroupM]</t>
  </si>
  <si>
    <t>INC4889804</t>
  </si>
  <si>
    <t>[UAT] Ricochet Project Close Process Enhancement - QB 6132 FCM295 (billed under INC5395390)</t>
  </si>
  <si>
    <t>INC4895183</t>
  </si>
  <si>
    <t xml:space="preserve">#OOS-Kantar Dev01 Portal Not working </t>
  </si>
  <si>
    <t>Advised Mark via separate email.  Dev01 is not yet released to users post CU install Mar 19.</t>
  </si>
  <si>
    <t>Kantar - USA</t>
  </si>
  <si>
    <t>INC4913257</t>
  </si>
  <si>
    <t>Not able to submit expense reports - says no corporate ID found</t>
  </si>
  <si>
    <t>Hi Blakeley.  I haven't heard back from you.  I'm going to assume Ricochet is working for you now and I've closed the ticket.
Thanks
Chris</t>
  </si>
  <si>
    <t>blakeley.vinicky@gtb.com</t>
  </si>
  <si>
    <t>Blakeley Vinicky [JWT]</t>
  </si>
  <si>
    <t>INC4914563</t>
  </si>
  <si>
    <t>Shwakade@in.ibm.com</t>
  </si>
  <si>
    <t>[REQ SPEC] Ricochet - Add WPP Threshold to Venor Spend by Diversity Report</t>
  </si>
  <si>
    <t>Shilpa Wakade [IBM]</t>
  </si>
  <si>
    <t>Cancelling as per Dave's comment.</t>
  </si>
  <si>
    <t>INC4914652</t>
  </si>
  <si>
    <t>Complete Ricochet Access to Activate Call Reports and Enter Estimates</t>
  </si>
  <si>
    <t>Hi Danya.  This needs to be handled by Ricochet Security.  Please contact them directly at ricochetsecurity@jwt.com.  They'll be able to assist you.
Thanks
Chris</t>
  </si>
  <si>
    <t>danya.bicer@garageteammazda.com</t>
  </si>
  <si>
    <t>Danya Bicer [JWT]</t>
  </si>
  <si>
    <t>INC4915931</t>
  </si>
  <si>
    <t>[CANCELLED] BSG-2049: Addition of Product Codes to Client Group Hierarchy</t>
  </si>
  <si>
    <t>Cancelled as this request is no longer needed</t>
  </si>
  <si>
    <t>INC4921178</t>
  </si>
  <si>
    <t xml:space="preserve">Ricochet Not working </t>
  </si>
  <si>
    <t>Hi Alejandra.  You've indicated you can access Ricochet with Firefox.  As I mentioned this also may be a vpn issue.  If/when it occurs again run it by Phil first.  If he thinks it's not vpn and really a Ricochet issue please open a new ticket.
Thanks
Chris</t>
  </si>
  <si>
    <t>alejandra.vecchini@jwt.com</t>
  </si>
  <si>
    <t>Alejandra Vecchini [JWT]</t>
  </si>
  <si>
    <t>INC4928312</t>
  </si>
  <si>
    <t>please unlock and reset Mars Denton sap account and password</t>
  </si>
  <si>
    <t>INC4929835</t>
  </si>
  <si>
    <t>steve.chapman@uk.ibm.com</t>
  </si>
  <si>
    <t>Incident INC3516055 - Outward Report</t>
  </si>
  <si>
    <t>Ticket created in error</t>
  </si>
  <si>
    <t>Paul.Evans@wppcoretech.com</t>
  </si>
  <si>
    <t>Paul Evans [WPP]</t>
  </si>
  <si>
    <t>INC4930228</t>
  </si>
  <si>
    <t>RE: FW: Journal entry</t>
  </si>
  <si>
    <t>mary.lou.dulany@thesfsgroup.com</t>
  </si>
  <si>
    <t>Marylou Dulany [YRGRP]</t>
  </si>
  <si>
    <t>INC4931230</t>
  </si>
  <si>
    <t>[REQ DEF] Create a view in Ricochet for GL Transactions</t>
  </si>
  <si>
    <t>GTB requested to cancel this enhancement request.</t>
  </si>
  <si>
    <t>bob.doppel@gtb.com</t>
  </si>
  <si>
    <t>Bob Doppel [JWT]</t>
  </si>
  <si>
    <t>INC4938483</t>
  </si>
  <si>
    <t>RICOCHET:  Extremely slow</t>
  </si>
  <si>
    <t>Hi Ruby.  Thanks for getting back to me.  I've cancelled the ticket.
Thanks again
Chris</t>
  </si>
  <si>
    <t>INC4939650</t>
  </si>
  <si>
    <t>Activities Review and load to Prod atn G Hudik IBM-C-NA-AS-MACK</t>
  </si>
  <si>
    <t>Cancelling ticket as IBM will do the work as part of existing ticket INC4647059</t>
  </si>
  <si>
    <t>INC4940724</t>
  </si>
  <si>
    <t>Concur - Account Deactivated</t>
  </si>
  <si>
    <t xml:space="preserve">Canceling ticket. 
Requestor not setup in GroupM finance system, GroupM Concur Admin (Liz Rutigliano) notified. </t>
  </si>
  <si>
    <t>michael.dan@mediacom.com</t>
  </si>
  <si>
    <t>Michael Dan [GroupM]</t>
  </si>
  <si>
    <t>INC4944772</t>
  </si>
  <si>
    <t>Claudine Sisco needs access to JDE TAP.</t>
  </si>
  <si>
    <t>User no longer needs access as per TAP Superuser.</t>
  </si>
  <si>
    <t>jean.ho@ghgroup.com</t>
  </si>
  <si>
    <t>Jean Ho [Grey]</t>
  </si>
  <si>
    <t>INC4953139</t>
  </si>
  <si>
    <t>[ROM]:BSG-2080 : PPM Burn Report; Actuals &amp; Plan From Date Filter</t>
  </si>
  <si>
    <t>Since it is a prd fix ,hence cancelled the SER</t>
  </si>
  <si>
    <t>Sai Chamarthi [IBM]</t>
  </si>
  <si>
    <t>INC4961991</t>
  </si>
  <si>
    <t>Ravimyana@in.ibm.com</t>
  </si>
  <si>
    <t xml:space="preserve">SAP-access to cut estimates </t>
  </si>
  <si>
    <t>Ravindra Myana [IBM]</t>
  </si>
  <si>
    <t>Please cancel this ticket thanks
Virginia Albert
Account Executive</t>
  </si>
  <si>
    <t>shelljoy@in.ibm.com</t>
  </si>
  <si>
    <t>Virginia Albert [Ogilvy Group]</t>
  </si>
  <si>
    <t>INC4962368</t>
  </si>
  <si>
    <t>[ROM]: BSG-1991: Bug in Daily Change Report</t>
  </si>
  <si>
    <t>DUPLICATE SER</t>
  </si>
  <si>
    <t>INC4970573</t>
  </si>
  <si>
    <t>publist print 040318</t>
  </si>
  <si>
    <t xml:space="preserve">Duplicate ticket, original ticket INC4971114 </t>
  </si>
  <si>
    <t>INC4980738</t>
  </si>
  <si>
    <t>jmicari@us.ibm.com</t>
  </si>
  <si>
    <t>NEED ACCESS TO PAYSTUBS</t>
  </si>
  <si>
    <t>John Micari [IBM]</t>
  </si>
  <si>
    <t>Can't find this person in our old PeopleSoft system or the new EV5 system.  He has not responded to requests for Employee ID #</t>
  </si>
  <si>
    <t>George.Akobardiya@yr.com</t>
  </si>
  <si>
    <t>George Akobardiya [YRGRP]</t>
  </si>
  <si>
    <t>INC4981139</t>
  </si>
  <si>
    <t>amanpopli@in.ibm.com</t>
  </si>
  <si>
    <t>[UNAPPROVED BACKLOG] Ability to update AP Workbench</t>
  </si>
  <si>
    <t>Business confirmed that this is not needed and can be cancelled.</t>
  </si>
  <si>
    <t>Amandeep K. Popli [IBM]</t>
  </si>
  <si>
    <t>becky.lapola@ogilvy.com</t>
  </si>
  <si>
    <t>INC4995245</t>
  </si>
  <si>
    <t>Access to MDocs please</t>
  </si>
  <si>
    <t xml:space="preserve">in order to have an access to mDocs requestor  need to contact GroupM mDocs Admins: Steven Mandell(steven.mandell@groupm.com) and Stella Sirkinyan(Stella.Sirkinyan@groupm.com). If they approve, they will create ticket for me to grant an access. Requestor notified. I have to cancel this ticket. </t>
  </si>
  <si>
    <t>laura.vallve@mediacom.com</t>
  </si>
  <si>
    <t>Laura Vallve [GroupM]</t>
  </si>
  <si>
    <t>INC4996077</t>
  </si>
  <si>
    <t>NAHLP-357414 - SAP Additional Access</t>
  </si>
  <si>
    <t>No response from requester as per NAHLP-357414</t>
  </si>
  <si>
    <t>Wagner Leon [Ogilvy Group]</t>
  </si>
  <si>
    <t>INC5004786</t>
  </si>
  <si>
    <t>[CANCELLED] Maconomy HR  Interface Enhancement Request</t>
  </si>
  <si>
    <t>Santhanamuthu Nagarajan1 [IBM]</t>
  </si>
  <si>
    <t xml:space="preserve"> A new ticket cross-referencing this one should be raised when the FTP site is active and Kantar is ready to proceed with the interface development. </t>
  </si>
  <si>
    <t>INC5005536</t>
  </si>
  <si>
    <t>osu-ci=mdocs_groupm_na.ibm-c-na-as-gpma provide access to Mdocs print neswpaper</t>
  </si>
  <si>
    <t>Duplicate ticket.
Original ticket INC5005982</t>
  </si>
  <si>
    <t>INC5014468</t>
  </si>
  <si>
    <t>[CANCELLED] Prevent same person as consecutive approver in the approval chain</t>
  </si>
  <si>
    <t>Cancelling as per Dave Husted and Olga confirmation (see attached)</t>
  </si>
  <si>
    <t>INC5014545</t>
  </si>
  <si>
    <t>[CANCELLED] Approver not able to approve invoice if subsequent approvers do not have credentials</t>
  </si>
  <si>
    <t>INC5014569</t>
  </si>
  <si>
    <t>Need access to the Outstanding Timesheets report in Ricochet</t>
  </si>
  <si>
    <t>Hi Darren.  This is a security request.  Please send an e-mail to ricochetsecurity@jwt.com with your request and they will be able to assist you.
Thanks
Chris</t>
  </si>
  <si>
    <t>darren.kadlitz@gtb.com</t>
  </si>
  <si>
    <t>Darren Kadlitz [JWT]</t>
  </si>
  <si>
    <t>INC5022598</t>
  </si>
  <si>
    <t xml:space="preserve">Client group change from Mindshare to Essence </t>
  </si>
  <si>
    <t>Talked to Felicia. Her agency code is correct, Mindshare is Lager Code (used across all agencies for Concur) not an agency where Felicia working. Suggested to contact Liz Rutigliano (GroupM Concur admin) for better explanation.
Canceling this ticket since I is no problem with Felicia's Concur account.</t>
  </si>
  <si>
    <t>Mufatima@in.ibm.com</t>
  </si>
  <si>
    <t>Felicia Oconnor [GroupM]</t>
  </si>
  <si>
    <t>INC5048373</t>
  </si>
  <si>
    <t>Issue with fields in MDocs.  Cannot look up by invoice, job, etc.</t>
  </si>
  <si>
    <t xml:space="preserve">Duplicate ticket, original ticket INC5046213. Canceling ticket. </t>
  </si>
  <si>
    <t>pamela.peters@mediacom.com</t>
  </si>
  <si>
    <t>Pamela Peters [GroupM]</t>
  </si>
  <si>
    <t>INC5048468</t>
  </si>
  <si>
    <t>[CANCELLED] Ricochet - To extend the due date on STD Due Date AR Aging report to "Over 1 year ovedue"</t>
  </si>
  <si>
    <t>Dave confirmed to cancel the ticket</t>
  </si>
  <si>
    <t>INC5048636</t>
  </si>
  <si>
    <t>Locked out of Concur</t>
  </si>
  <si>
    <t xml:space="preserve">Charity needs to contact GroupM Concur Admins Liz Rutigliano (Liz.Rutigliano@groupm.com) or Sally Bruner (Sally.Bruner@groupm.com) for password reset.
Canceling ticket. </t>
  </si>
  <si>
    <t>charity.equila@mindshareworld.com</t>
  </si>
  <si>
    <t>Charity Equila [GroupM]</t>
  </si>
  <si>
    <t>INC5065383</t>
  </si>
  <si>
    <t>resolver group as IBM-C-NA-AS-OGCH-L2</t>
  </si>
  <si>
    <t>Duplicate there is another ticket asking for the job folder move</t>
  </si>
  <si>
    <t>shmujtab@in.ibm.com</t>
  </si>
  <si>
    <t>Sheri Pittaro [Ogilvy Group]</t>
  </si>
  <si>
    <t>INC5070951</t>
  </si>
  <si>
    <t>Ricochet - How do I change the date back to Month, Day, Year</t>
  </si>
  <si>
    <t>Hi Audrey.  I thought this sounded familiar.
Firefox is the only supported browser so I'm going to have to ask you to use it if you want to see the date in this format.
I'm cancelling the ticket.
Thanks
Chris</t>
  </si>
  <si>
    <t>audrey.peters@jwt.com</t>
  </si>
  <si>
    <t>Audrey Peters [JWT]</t>
  </si>
  <si>
    <t>INC5072235</t>
  </si>
  <si>
    <t>Mindbill Issue</t>
  </si>
  <si>
    <t xml:space="preserve">IBM is not supporting data feeds from GroupM vendors into mDocs.
They need to contact vendor StatusData to scan and upload invoices.
Canceling ticket </t>
  </si>
  <si>
    <t>Dana.Salzman@wmglobal.com</t>
  </si>
  <si>
    <t>Dana Salzman [GroupM]</t>
  </si>
  <si>
    <t>INC5079233</t>
  </si>
  <si>
    <t>Perceptive not working when remote</t>
  </si>
  <si>
    <t>Hi Rebecca.  Ticket INC4360009 has already been opened for this issue.
I just talked to Nikita and she's added you to it so you'll get updates on what's happening.
Thanks
Chris</t>
  </si>
  <si>
    <t>rebecca.robinson@garageteammazda.com</t>
  </si>
  <si>
    <t>Rebecca Robinson [JWT]</t>
  </si>
  <si>
    <t>INC5104240</t>
  </si>
  <si>
    <t>[CANCELLED] lengthening character count of Project Title</t>
  </si>
  <si>
    <t>Cancelling ticket as per OpCo approval from Dave Husted and Olga Alario (see attachments).</t>
  </si>
  <si>
    <t>INC5105334</t>
  </si>
  <si>
    <t>[UNAPPROVED BACKLOG] WIP Reports on a Scheduler</t>
  </si>
  <si>
    <t>Business confirmed that this is not required hence can be cancelled.</t>
  </si>
  <si>
    <t>INC5109005</t>
  </si>
  <si>
    <t xml:space="preserve">[CANCELLED] Maconomy - WSC 315: New Export for Invoice Plan Lines </t>
  </si>
  <si>
    <t>Client has not responded to multiple follow ups, so work has not been deployed to Production.  Coretech has approved cancelling the ticket and charging the SER allowance for the work performed.</t>
  </si>
  <si>
    <t>INC5110414</t>
  </si>
  <si>
    <t>Continuous log in issues</t>
  </si>
  <si>
    <t>Hi Terence.  I'm going to assume that the login issues you were having were related to the Ricochet outage we had.
I'm cancelling the ticket since we really didn't do anything.  You can reopen or create a new ticket if you are still having issues.
Thanks
Chris</t>
  </si>
  <si>
    <t>terence.jou@jwt.com</t>
  </si>
  <si>
    <t>Terence Jou [JWT]</t>
  </si>
  <si>
    <t>INC5110540</t>
  </si>
  <si>
    <t>This is test incident, please ignore.</t>
  </si>
  <si>
    <t>test ticket cancelled</t>
  </si>
  <si>
    <t>INC5114148</t>
  </si>
  <si>
    <t>Access to FAS  Please see attached for approval.</t>
  </si>
  <si>
    <t>duplicate of INC5105761</t>
  </si>
  <si>
    <t>Kristian.Bazylewicz@hemmersbach.com</t>
  </si>
  <si>
    <t>Kristian Bazylewicz [IBM]</t>
  </si>
  <si>
    <t>INC5114204</t>
  </si>
  <si>
    <t>Access to FAS system</t>
  </si>
  <si>
    <t>INC5118350</t>
  </si>
  <si>
    <t>This is test service request, plesae ignore</t>
  </si>
  <si>
    <t xml:space="preserve"> </t>
  </si>
  <si>
    <t>INC5122023</t>
  </si>
  <si>
    <t>Richochet Access</t>
  </si>
  <si>
    <t>Hi Avri.  Local HR has to enter you into their system before you can access Ricochet.  They'll let you know when done and should provide you with your user ID and password.  Please follow up with them.
Thanks
Chris</t>
  </si>
  <si>
    <t>avri.boswell@mirumagency.com</t>
  </si>
  <si>
    <t>Avri Boswell [JWT]</t>
  </si>
  <si>
    <t>INC5130003</t>
  </si>
  <si>
    <t>Gymurti1@in.ibm.com</t>
  </si>
  <si>
    <t>Oracle page on PeopleSoft does not populate</t>
  </si>
  <si>
    <t>Gyan Murti1 [IBM]</t>
  </si>
  <si>
    <t>I am inside Oracle now. Please cancel this request. Susan</t>
  </si>
  <si>
    <t>susan.leigh@gtb.com</t>
  </si>
  <si>
    <t>Susan Leigh [JWT]</t>
  </si>
  <si>
    <t>INC5151440</t>
  </si>
  <si>
    <t>[CANCELLED] (FIN) WSC 45 : New Report To Run (TASK0462545)</t>
  </si>
  <si>
    <t>Cancelled with Coretech approval due to lack of user response.</t>
  </si>
  <si>
    <t>INC5160319</t>
  </si>
  <si>
    <t>Unable to Logon to  GroupM Concur Site - https://concur-na.groupm.com/</t>
  </si>
  <si>
    <t xml:space="preserve">Canceling ticket per requestor request. </t>
  </si>
  <si>
    <t>Joan.Heath@neomediaworld.com</t>
  </si>
  <si>
    <t>Joan Heath [GroupM]</t>
  </si>
  <si>
    <t>INC5166090</t>
  </si>
  <si>
    <t>Employees on Leave do not show up in TOS</t>
  </si>
  <si>
    <t xml:space="preserve">Duplicate ticket.  This request is being tracked in Ticket #INC5670372.  This change is going in with the TOS Manager screen and PTO Sick changes that are currently in progress.  
</t>
  </si>
  <si>
    <t>fran.davi@ogilvy.com</t>
  </si>
  <si>
    <t>Fran Davi [Ogilvy Group]</t>
  </si>
  <si>
    <t>INC5169264</t>
  </si>
  <si>
    <t>tiantn@sg.ibm.com</t>
  </si>
  <si>
    <t>#L2OS [Kantar Oderbook] Kantar Orderbook Access</t>
  </si>
  <si>
    <t>Duplicate ticket. Issue tracked in INC5169262</t>
  </si>
  <si>
    <t>Edward Toon Ngun Tian [IBM]</t>
  </si>
  <si>
    <t>priya.puthran@kantar.com</t>
  </si>
  <si>
    <t>Priya Puthran [Kantar]</t>
  </si>
  <si>
    <t>INC5191014</t>
  </si>
  <si>
    <t>Recall: Incident INC4802478 -- comments added</t>
  </si>
  <si>
    <t>This ticket is being cancelled as it was created when a response to INC4802478 was generated.</t>
  </si>
  <si>
    <t>vinod.kumar1@financeplusindia.com</t>
  </si>
  <si>
    <t>Vinod Kumar1 [GroupM]</t>
  </si>
  <si>
    <t>INC5193919</t>
  </si>
  <si>
    <t>[REQ DEF]: BSG-2114: WDP Reports - Add report variant functionality to existing reports</t>
  </si>
  <si>
    <t>cancelled due to this SER is splitted into 4 BSGs 2122 2123 2124 &amp; 2125</t>
  </si>
  <si>
    <t>INC5194274</t>
  </si>
  <si>
    <t>MyADP protal doesnt pull my pay stabs</t>
  </si>
  <si>
    <t>duplicate of INC5151003</t>
  </si>
  <si>
    <t>Amir.Cohen@yr.com</t>
  </si>
  <si>
    <t>Amir Cohen [YRGRP]</t>
  </si>
  <si>
    <t>INC5199507</t>
  </si>
  <si>
    <t>FW: Freelancer expense reports</t>
  </si>
  <si>
    <t>Hi Sherri.  So for now I'm going to cancel this ticket.  If you end up waiting until after they're termed open a new ticket and we'll be happy to submit the expenses for them.
Thanks
Chris</t>
  </si>
  <si>
    <t>sherri.nelson-jones@gtb.com</t>
  </si>
  <si>
    <t>Sherri Nelson-Jones [JWT]</t>
  </si>
  <si>
    <t>INC5201520</t>
  </si>
  <si>
    <t>Issue with Microsoft dynamics ax</t>
  </si>
  <si>
    <t>user was asked to contact axsupport@groupm.com as this team doesn't handle these issues.</t>
  </si>
  <si>
    <t>shasnath@in.ibm.com</t>
  </si>
  <si>
    <t>Jason Markson [GroupM]</t>
  </si>
  <si>
    <t>INC5207177</t>
  </si>
  <si>
    <t xml:space="preserve">[APPROVED BACKLOG]  Repromote WIP versions CH0019 / CH0020 </t>
  </si>
  <si>
    <t>It was decided by Anthony to re-promote the versions that currently reside in DV/PY that have the new changes.</t>
  </si>
  <si>
    <t>INC5217848</t>
  </si>
  <si>
    <t>Change Kerry Mitchell Approver on Concur</t>
  </si>
  <si>
    <t>IBM not manages Concur approvers.
Please contact Liz Rutigliano (Liz.Rutigliano@groupm.com) or Sally Bruner (Sally.Bruner@groupm.com) to change your approver.
Canceling this ticket.</t>
  </si>
  <si>
    <t>gaby.dasilva@groupm.com</t>
  </si>
  <si>
    <t>Gaby Dasilva [GroupM]</t>
  </si>
  <si>
    <t>INC5217926</t>
  </si>
  <si>
    <t xml:space="preserve">Sara Shiffman is no longer with the company. Please route expense report 0000248032_shiffman to my queue (local audit) for approval. </t>
  </si>
  <si>
    <t>Hi Brittany and Josh.  We understand the situation, unfortunately we cannot submit the expense report unless there's a term date in Ricochet.
Sara can access Ricochet remotely and submit the expense report herself.  She just needs to select the link just below the Ricochet icon that says "click here if you are not in the office and not connected to VPN ".
Since there's nothing we can do at this point I'm cancelling the ticket.
Thanks
Chris</t>
  </si>
  <si>
    <t>brittany.williams@mirumagency.com</t>
  </si>
  <si>
    <t>Brittany Williams [JWT]</t>
  </si>
  <si>
    <t>INC5218747</t>
  </si>
  <si>
    <t>#BA [Maconomy] RE: Sales Order VAT</t>
  </si>
  <si>
    <t>It got created by mistake while Pradip was replying to the user hence cancelling.</t>
  </si>
  <si>
    <t>Pradiram@in.ibm.com</t>
  </si>
  <si>
    <t>INC5218813</t>
  </si>
  <si>
    <t>FW: Sales Order VAT</t>
  </si>
  <si>
    <t>INC5226114</t>
  </si>
  <si>
    <t>Can not open TAC</t>
  </si>
  <si>
    <t>Duplicate of INC5226289 - which is now resolved.</t>
  </si>
  <si>
    <t>mary.kedala@ogilvy.com</t>
  </si>
  <si>
    <t>Mary Hardcastle [Ogilvy Group]</t>
  </si>
  <si>
    <t>INC5226265</t>
  </si>
  <si>
    <t xml:space="preserve">[CANCELLED] [3RD PARTY] DMS INDIA DEVELOPMENT </t>
  </si>
  <si>
    <t>Ticket is now cancelled.  A new ticket should be opened when Kantar is ready to pick up this item again in Q2 2020.</t>
  </si>
  <si>
    <t>INC5228294</t>
  </si>
  <si>
    <t>Unable to access JDE</t>
  </si>
  <si>
    <t>This is a duplicate of INC5229233</t>
  </si>
  <si>
    <t>INC5231433</t>
  </si>
  <si>
    <t xml:space="preserve">283 WSC: Activity creation  -283 reference INC5107834  </t>
  </si>
  <si>
    <t>Request Cancelled as approval is not provided.</t>
  </si>
  <si>
    <t>INC5238486</t>
  </si>
  <si>
    <t>[CANCELLED] 175 WSC: Approval Hierarchy</t>
  </si>
  <si>
    <t>Kesava I Kesavasrinivasu [IBM]</t>
  </si>
  <si>
    <t>UAT feedback was not received by Aug 31.  IBM requested several follow ups.  IBM is cancelling ticket without implementing in Production and will invoice for the SER allotment. You may raise a new request when you are ready to proceed.   New ticket will have zero cost if identical.</t>
  </si>
  <si>
    <t>INC5239245</t>
  </si>
  <si>
    <t>[CANCELLED] [3RD PARTY] HUNGARY: Online Invoicing</t>
  </si>
  <si>
    <t>Coretech is in agreement with IBM that this ticket should be closed and a new one raised when Hungary has a new proposal for IBM to review</t>
  </si>
  <si>
    <t>INC5242014</t>
  </si>
  <si>
    <t>Need email Address white listed for Concur set up and integration with BCD travel</t>
  </si>
  <si>
    <t>The feed for BCD travel  has been changed, and existing feed would not be accepted. Since Y&amp;R plans to upgrade CONCUR at end of 2018, and BCD travel feed will not necessary when that happens. So BCD travel feed will be not implement.</t>
  </si>
  <si>
    <t>Jerry.Krall@vml.com</t>
  </si>
  <si>
    <t>Jerry Krall [YRGRP]</t>
  </si>
  <si>
    <t>INC5243279</t>
  </si>
  <si>
    <t>Andrew.Hodgins@vml.com</t>
  </si>
  <si>
    <t>Remove ZFI_JOURNAL_ENTRY ZFI_PARKING roles from AHODGINS</t>
  </si>
  <si>
    <t>Scott decided to have Andrew keep the roles for now.</t>
  </si>
  <si>
    <t>INC5247245</t>
  </si>
  <si>
    <t>[UNAPPROVED BACKLOG] OCH -- Entities Application Upgrade</t>
  </si>
  <si>
    <t>This application is slated for decommissioning.</t>
  </si>
  <si>
    <t>INC5247285</t>
  </si>
  <si>
    <t>Hi Mimi.  Ricochet is down.  A notification e-mail was sent out this morning at 8:17 am.  We will notify all users when it's back up via e-mail.
Thanks
Chris</t>
  </si>
  <si>
    <t>INC5250066</t>
  </si>
  <si>
    <t>[CANCELLED] Paid When Paid Report - Enhancement Request</t>
  </si>
  <si>
    <t>INC5263899</t>
  </si>
  <si>
    <t>Expense report of freelancers</t>
  </si>
  <si>
    <t>Hi Jennifer.  Ok thanks for letting me know.
Chris</t>
  </si>
  <si>
    <t>Resrajen@in.ibm.com</t>
  </si>
  <si>
    <t>Jen Mccombs [JWT]</t>
  </si>
  <si>
    <t>INC5266007</t>
  </si>
  <si>
    <t>Smartstream application is taking too long time to launch</t>
  </si>
  <si>
    <t>Ronnie Parker [YRGRP]</t>
  </si>
  <si>
    <t>INC5267191</t>
  </si>
  <si>
    <t>need access to MDOCS portal</t>
  </si>
  <si>
    <t>Requiestor needs to contact OPCO Super UsersS teven Mandell (Steven.Mandell@groupm.com) or Stella.Cirkinyan(Stella.Cirkinyan@groupm.com) and after they approve they will create ticket to grant access</t>
  </si>
  <si>
    <t>alsu.fatykhova@mindshareworld.com</t>
  </si>
  <si>
    <t>Alsu Fatykhova [GroupM]</t>
  </si>
  <si>
    <t>INC5274586</t>
  </si>
  <si>
    <t>Hi! I need my ID entered into the active directory for Concur. My ID is 45979. Thanks!</t>
  </si>
  <si>
    <t xml:space="preserve">Duplicate ticket, original ticket# INC5273496 </t>
  </si>
  <si>
    <t>shbathin@in.ibm.com</t>
  </si>
  <si>
    <t>INC5275349</t>
  </si>
  <si>
    <t>Ricochet login</t>
  </si>
  <si>
    <t>Hi Karen.  Unfortunately we cannot assist with this.  You'll need to open a new ticket saying that you are having issues attaching an index ID to a user in PS HR.
DO NOT mention Ricochet anywhere in the ticket or it will just end up back with us.
Also, please let Serina know when it's resolved so she can do her time.
Thanks
Chris</t>
  </si>
  <si>
    <t>Serina Morris [JWT]</t>
  </si>
  <si>
    <t>INC5276667</t>
  </si>
  <si>
    <t>Kantar Citrix Access for New Starter "Sivamala Pothireddy"</t>
  </si>
  <si>
    <t>Kantar has a separate process.  Atul should not raise tickets in this manner. Pradip advised user of access today.</t>
  </si>
  <si>
    <t>Atul.kadlag@in.ibm.com</t>
  </si>
  <si>
    <t>Atul C Kadlag [IBM]</t>
  </si>
  <si>
    <t>INC5279230</t>
  </si>
  <si>
    <t>[SR] Michael Melmoe</t>
  </si>
  <si>
    <t>INC5279261</t>
  </si>
  <si>
    <t>Victoria Woodward [B to D Group]</t>
  </si>
  <si>
    <t>INC5281995</t>
  </si>
  <si>
    <t xml:space="preserve">[CANCELLED] Email for PO should also go to "bill to" person as well as creator. </t>
  </si>
  <si>
    <t>INC5282010</t>
  </si>
  <si>
    <t>[CANCELLED] PO Email should go to the person that revised the PO--QB 4843</t>
  </si>
  <si>
    <t>INC5287885</t>
  </si>
  <si>
    <t>Please route to JWT Ricochet team in NY - reporting is slow</t>
  </si>
  <si>
    <t>Hi Kathleen.  No need to apologize.  These are my favorite tickets.
Thanks for letting me know.  If you check the Process Monitor and the report is 'Processing' then it's running.  Most likely it was another report running or a lot of reports running.  This can slow the system down at month end sometimes.
Thanks again.
Chris</t>
  </si>
  <si>
    <t>kathleen.norton@gtb.com</t>
  </si>
  <si>
    <t>INC5288421</t>
  </si>
  <si>
    <t>shasbhus@in.ibm.com</t>
  </si>
  <si>
    <t>[ROM] KFSUS WSC Enhancement: Revise LSR invoicing script</t>
  </si>
  <si>
    <t>Shashi Bhushan [IBM]</t>
  </si>
  <si>
    <t>User cancelled the request.</t>
  </si>
  <si>
    <t>INC5289255</t>
  </si>
  <si>
    <t>[CANCELLED] Client Invoicing</t>
  </si>
  <si>
    <t>no plans for this work at this time</t>
  </si>
  <si>
    <t>INC5289257</t>
  </si>
  <si>
    <t>[CANCELLED*] AX/Perceptive integration changes</t>
  </si>
  <si>
    <t>Melissa Orilia (GroupM Controller) asked to cancel this ticket.</t>
  </si>
  <si>
    <t>INC5289266</t>
  </si>
  <si>
    <t>[CANCELLED] System user role mod</t>
  </si>
  <si>
    <t>work was completed by local admin/opco</t>
  </si>
  <si>
    <t>INC5299854</t>
  </si>
  <si>
    <t xml:space="preserve">[CANCELLED*] WSC 155 : Bank reconciliation from Maconomy module </t>
  </si>
  <si>
    <t>Maconomy's banking functionality is only for use with vendor payment or for client collection. Based on Vidit's comments below he's looking to use Maconomy banking module for an unintended purpose. IBM is cancelling this ticket with Coretech approval.</t>
  </si>
  <si>
    <t>vidit.patil@financeplusindia.com</t>
  </si>
  <si>
    <t>INC5302962</t>
  </si>
  <si>
    <t xml:space="preserve">[REQ DEF]BSG-2051-Update the budget validation logic for Billable and Non-Billable Expense Reports </t>
  </si>
  <si>
    <t>Cancelled and will be done for Concur instead</t>
  </si>
  <si>
    <t>INC5303096</t>
  </si>
  <si>
    <t>[CANCELLED] Need a separate report for the year 2016/2017 to give us the number of TE reports in the system by BU</t>
  </si>
  <si>
    <t>INC5303342</t>
  </si>
  <si>
    <t xml:space="preserve">mDocs access - John Velez </t>
  </si>
  <si>
    <t>Requestor need to contact mDocs Super Users Steven Mandell or Stella Cirkinyan to approve access to needed busckets and they creating ticket to grant an access along with approval.</t>
  </si>
  <si>
    <t>tiffany.williams@groupm.com</t>
  </si>
  <si>
    <t>Tiffany Williams [GroupM]</t>
  </si>
  <si>
    <t>INC5306148</t>
  </si>
  <si>
    <t>#L2OS [OS] WPP-Y&amp;R-https://employees.yrgrp.com load balance issue.</t>
  </si>
  <si>
    <t>Senthil Raj Babu Durai Babu [IBM]</t>
  </si>
  <si>
    <t xml:space="preserve">Opened by our team for the PeopleSoft issues but we are already tracking under another ticket.  </t>
  </si>
  <si>
    <t>INC5311168</t>
  </si>
  <si>
    <t>[CANCELLED] Kantar global data warehouse access audit report needed</t>
  </si>
  <si>
    <t xml:space="preserve"> After reviewing the attachments on the ticket it was determined that the timestamp that you needed is already on the reports.  Ticket has been cancelled.</t>
  </si>
  <si>
    <t>INC5317565</t>
  </si>
  <si>
    <t xml:space="preserve">RICOCHET USER: UPS invoice entry was booked erroneously to Project # 1164083 </t>
  </si>
  <si>
    <t>Hi Karine.  This really isn't an issue the Ricochet team would deal with.
It's coming from intercompany.  Please reach out to Janet Gonzalez for assistance.  She'll be able to help.
Thanks
Chris</t>
  </si>
  <si>
    <t>karine.chapman@mirumagency.com</t>
  </si>
  <si>
    <t>Karine Chapman [JWT]</t>
  </si>
  <si>
    <t>INC5318436</t>
  </si>
  <si>
    <t>BU-16000 ERROR</t>
  </si>
  <si>
    <t>Hi Deepika.  We're handling this issue via ticket INC5318241.
Thanks
Chris</t>
  </si>
  <si>
    <t>pedastur@in.ibm.com</t>
  </si>
  <si>
    <t>Deepika Gupta (genpact) [JWT]</t>
  </si>
  <si>
    <t>INC5324776</t>
  </si>
  <si>
    <t>[SR] Can't add a budget to a project</t>
  </si>
  <si>
    <t>INC5324092</t>
  </si>
  <si>
    <t>Amy Mccarty [YRGRP]</t>
  </si>
  <si>
    <t>INC5335773</t>
  </si>
  <si>
    <t>[DESIGN] create file for Car Service Companies</t>
  </si>
  <si>
    <t xml:space="preserve">Talked with Jun, the Status on this one was incorrect.  Development never started for this and the enhancement has been cancelled per Tom Cook.  Since Concur will be upgraded this year we will not have this feed come from Concur.  </t>
  </si>
  <si>
    <t>Tim.Coyne@yr.com</t>
  </si>
  <si>
    <t>INC5335931</t>
  </si>
  <si>
    <t>Hi, my log-in for Ricochet is not working.</t>
  </si>
  <si>
    <t>Hi Victoria.  Please see Lesley's response.  You can't access Ricochet until you're entered into PS HR.  Local HR will notify you when it's done.
Thanks
Chris</t>
  </si>
  <si>
    <t>abhichcs@in.ibm.com</t>
  </si>
  <si>
    <t>Victoria Ho [JWT]</t>
  </si>
  <si>
    <t>INC5335936</t>
  </si>
  <si>
    <t>[ROM] Index On Table VW_BLACKLINE_GHG_TBACCOUNTS</t>
  </si>
  <si>
    <t>Canceled by user.  This is no longer needed.</t>
  </si>
  <si>
    <t>allen.meola@ogilvy.com</t>
  </si>
  <si>
    <t>Allen Meola [Ogilvy Group]</t>
  </si>
  <si>
    <t>INC5341422</t>
  </si>
  <si>
    <t>Need a Timesheet Sent Back To Queue....</t>
  </si>
  <si>
    <t>Hi Kathy.  Approved timesheets need to be sent back for revision.  This can be done locally and does not need to be done by the Ricochet team.
Please reach out to Dion Spivey or Kelly Fleischer.  Both of them have the ability to do this.
Thanks
Chris</t>
  </si>
  <si>
    <t>Kathy Zito [JWT]</t>
  </si>
  <si>
    <t>INC5344551</t>
  </si>
  <si>
    <t>ID Delete: 39172</t>
  </si>
  <si>
    <t xml:space="preserve">It's out of scope. Hence it's cancelled. </t>
  </si>
  <si>
    <t>Geremy Marra [JWT]</t>
  </si>
  <si>
    <t>INC5361386</t>
  </si>
  <si>
    <t>WSC 223 - Error posting journal</t>
  </si>
  <si>
    <t>Closed by Gina by discussing with Prakash</t>
  </si>
  <si>
    <t>INC5361964</t>
  </si>
  <si>
    <t>Please add my info to the CONCUR system</t>
  </si>
  <si>
    <t>Closing ticket since user access to Concur is not exists because user is incorrectly setup in ADP and AURA (not managed by IBM).
Super user Liz Rutigliano notified.</t>
  </si>
  <si>
    <t>alex.he@mindshareworld.com</t>
  </si>
  <si>
    <t>Alex He [GroupM]</t>
  </si>
  <si>
    <t>INC5365027</t>
  </si>
  <si>
    <t>278 SU Big problem on web service France</t>
  </si>
  <si>
    <t>Responding on enhancement ticket</t>
  </si>
  <si>
    <t>INC5366333</t>
  </si>
  <si>
    <t>sangbhas@in.ibm.com</t>
  </si>
  <si>
    <t>[AD] Request to revoke access and disable the domain user id set for Loan Vu</t>
  </si>
  <si>
    <t>Sangeeta Bhaskaran [IBM]</t>
  </si>
  <si>
    <t>No action needed.</t>
  </si>
  <si>
    <t>INC5372827</t>
  </si>
  <si>
    <t>Need access to 10.176.86.45</t>
  </si>
  <si>
    <t>not needed</t>
  </si>
  <si>
    <t>INC5378241</t>
  </si>
  <si>
    <t>Need access to Workflow Administration on Ricochet</t>
  </si>
  <si>
    <t>Hi Marie.  This is a security request which is handled via ricochetsecurity@jwt.com.
You'll need to fill out a security request form which can be found on the Ricochet splash page.  HR can help you fill it out.
Then it must be approved by your Supervisor and Finance Director.  Then scan it and e-mail it to ricochetsecurity@jwt.com.  If you have further questions please reach out to them directly.
Thanks
Chris</t>
  </si>
  <si>
    <t>marie.agpalo@jwt.com</t>
  </si>
  <si>
    <t>Marie Agpalo [JWT]</t>
  </si>
  <si>
    <t>INC5382450</t>
  </si>
  <si>
    <t>[CANCELLED] 105 Millward Brown - Bank setups from Maconomy</t>
  </si>
  <si>
    <t>Vidit Patil [GroupM]</t>
  </si>
  <si>
    <t>INC5384929</t>
  </si>
  <si>
    <t>[CANCELLED] 171 WSC: - Bank reconciliation from Maconomy</t>
  </si>
  <si>
    <t>We are at a impasse of this item. IBM completed the setups several times in a test environment and now they no longer exist. IBM has provided guidance on how to conduct proper testing several times now and would like to put closure to this outstanding item. As noted in order for transactions to appear under the new setups within the bank reconciliation module you have to record transactions first with the applicable payment mode.  With Coretech approval IBM is cancelling this ticket.</t>
  </si>
  <si>
    <t>INC5384954</t>
  </si>
  <si>
    <t>[CANCELLED] 181 WSC: - Bank reconciliation from Maconomy</t>
  </si>
  <si>
    <t>INC5387213</t>
  </si>
  <si>
    <t>Y&amp;R -- Peoplesoft HCM Cloud / P3 Migration</t>
  </si>
  <si>
    <t>This was a duplicated ticket that we are closing.  This was a stand-alone request for the PeopleSoft Migration to the cloud (Pillar 3).  This was replaced with INC6297491, which handled the migration for PeopleSoft and Concur to Pillar 2.2</t>
  </si>
  <si>
    <t>INC5396131</t>
  </si>
  <si>
    <t>Prakasve@in.ibm.com</t>
  </si>
  <si>
    <t>RICOCHET PO status 1080046816</t>
  </si>
  <si>
    <t>Duplicate and hence cancelled,Refer mail attached to this ticket.</t>
  </si>
  <si>
    <t>meg.mcginley@jwt.com</t>
  </si>
  <si>
    <t>Meg Mcginley [JWT]</t>
  </si>
  <si>
    <t>INC5402647</t>
  </si>
  <si>
    <t>Can't log on to Ricochet</t>
  </si>
  <si>
    <t>Hi Ryan.  You have to be set up by local HR before you can access Ricochet.
Please wait until you receive an e-mail from employee.benefits@jwt.com informing you that you can access Peoplesoft.  It is at this point that you will be able to access Ricochet.
Thanks
Chris</t>
  </si>
  <si>
    <t>ryan.wardell@gtb.com</t>
  </si>
  <si>
    <t>Ryan Wardell [JWT]</t>
  </si>
  <si>
    <t>INC5408389</t>
  </si>
  <si>
    <t>[CANCELLED] [3RD PARTY] (SOX) Portal - Add Action to SOX User Action Security Report</t>
  </si>
  <si>
    <t>Cancelled per user request.</t>
  </si>
  <si>
    <t>INC5408646</t>
  </si>
  <si>
    <t>MindBill Access</t>
  </si>
  <si>
    <t>Requestor needs to contact suer user Steven Mandell and after approval he will create ticket for us to grant access.</t>
  </si>
  <si>
    <t>shea.jackson@wmglobal.com</t>
  </si>
  <si>
    <t>Shea Jackson [GroupM]</t>
  </si>
  <si>
    <t>INC5412178</t>
  </si>
  <si>
    <t>Getting scripts made by [Stephen Trott] that restart BO Services (LIVE and DEV)</t>
  </si>
  <si>
    <t>Robert J. Irvine [IBM]</t>
  </si>
  <si>
    <t xml:space="preserve">As there have been no recent issues requiring restarts we are cancelling this ticket.  IBM would likely introduce an automated process as a safety measure in the future. </t>
  </si>
  <si>
    <t>maxim.fomenko@uk.ibm.com</t>
  </si>
  <si>
    <t>Maksym Fomenko [IBM]</t>
  </si>
  <si>
    <t>INC5414871</t>
  </si>
  <si>
    <t xml:space="preserve">Ricochet Processing Slowly  </t>
  </si>
  <si>
    <t>Hi Kathy.  We really didn't do anything but I'm glad it's working better.  I'm going to cancel the ticket.
Thanks
Chris</t>
  </si>
  <si>
    <t>kathy.liu@jwt.com</t>
  </si>
  <si>
    <t>INC5416467</t>
  </si>
  <si>
    <t>[CLOSED] BSG-2008:Routine to Restrict Data in DTP</t>
  </si>
  <si>
    <t>Created by wrong</t>
  </si>
  <si>
    <t>INC5416513</t>
  </si>
  <si>
    <t>#RC-TV Need access to Mind Bill</t>
  </si>
  <si>
    <t xml:space="preserve">Requestor needs to contact mDocs Super Users Steven Mandell (Steven.Mandell@groupm.com) or Stella Cirkinyan (Stella.Cirkinyan@groupm.com) for access approval
After approval they will create ticket for us to grant an access.
This is standard procedure
I'm canceling this ticket.
</t>
  </si>
  <si>
    <t>nicole.friedlan@wmglobal.com</t>
  </si>
  <si>
    <t>Nicole Friedlan [GroupM]</t>
  </si>
  <si>
    <t>INC5424807</t>
  </si>
  <si>
    <t>[UNAPPROVED BACKLOG] JD Edwards Roll Out for CMI</t>
  </si>
  <si>
    <t>CMI is no longer going to be on-boarded to JDE</t>
  </si>
  <si>
    <t>Stacey.Heldman@wppcoretech.com</t>
  </si>
  <si>
    <t>INC5428478</t>
  </si>
  <si>
    <t>KFSUK WSC: Create read only groups for Fixed Assests</t>
  </si>
  <si>
    <t>Cancelled by user request.</t>
  </si>
  <si>
    <t>Tasnuva.Anwer@kantar.com</t>
  </si>
  <si>
    <t>INC5430847</t>
  </si>
  <si>
    <t>[CANCELLED*] 168- MACONOMY- KANTAR MEDIA</t>
  </si>
  <si>
    <t>Ticket is being cancelled at the request of client.  SER amount will be invoiced in accordance with the work being previously completed by IBM in the Kantar Media portal, but not deployed into Production at the client's request.</t>
  </si>
  <si>
    <t>Teresa.Atienza@kantar.com</t>
  </si>
  <si>
    <t>Teresa Atienza [Kantar]</t>
  </si>
  <si>
    <t>INC5435134</t>
  </si>
  <si>
    <t xml:space="preserve">[CANCELLED] WSC- Audit Trail report required from Maconomy </t>
  </si>
  <si>
    <t xml:space="preserve">Going forward, if you should receive approval from Kantar's C7A team, you may open a new ticket and reference this one. </t>
  </si>
  <si>
    <t>INC5449439</t>
  </si>
  <si>
    <t>Ricochet - Delete Employee Expense Report</t>
  </si>
  <si>
    <t>Hi Kathy.  Since we didn't do anything I've cancelled the ticket.
Thanks
Chris</t>
  </si>
  <si>
    <t>INC5467405</t>
  </si>
  <si>
    <t>[CANCELLED] Placeholder for 2018 Tax Updates from Rimini Street for HCM (18D) RS18P04</t>
  </si>
  <si>
    <t>This ticket was a duplicate of INC6107254 and should not be billed.</t>
  </si>
  <si>
    <t>INC5467432</t>
  </si>
  <si>
    <t>[CANCELLED] Placeholder for 2019 Benefits Open enrollment changes in PeopleSoft HCM</t>
  </si>
  <si>
    <t xml:space="preserve">Cancelling this ticket as per Dave Husted from JWT pipeline meeting on 7/9/2019. </t>
  </si>
  <si>
    <t>INC5475303</t>
  </si>
  <si>
    <t>Need to be set as a Project Owner in Ricochet</t>
  </si>
  <si>
    <t>Hi Kristina.  This is a security request.  You need to e-mail them directly at ricochetsecurity@jwt.com.  They'll be able to assist you.
I can tell you that you'll need to fill out a Ricochet security request form which can be found on the Ricochet splash page.  HR can help you fill it out.  It then needs to be approved by your supervisor and finance director.  Then scanned and e-mailed to the address above.
Thanks
Chris</t>
  </si>
  <si>
    <t>kristina.loschiavo@jwt.com</t>
  </si>
  <si>
    <t>Kristina Loschiavo [JWT]</t>
  </si>
  <si>
    <t>INC5475662</t>
  </si>
  <si>
    <t>mparekh@us.ibm.com</t>
  </si>
  <si>
    <t>Unable to sign out of Ricochet / Stuff</t>
  </si>
  <si>
    <t>cancelled based on users request</t>
  </si>
  <si>
    <t>Meghna K. Parekh [IBM]</t>
  </si>
  <si>
    <t>sue.page@gtb.com</t>
  </si>
  <si>
    <t>Sue Page [JWT]</t>
  </si>
  <si>
    <t>INC5490617</t>
  </si>
  <si>
    <t>Ricochet/Ricopay</t>
  </si>
  <si>
    <t>Hi Cynthia.  This is handled via security.  Unfortunately the role that would allow you to do this hasn't been created yet so this is something we can't do yet.  It is in the works though.
I'm going to cancel the ticket but I let Nikita know you were asking for it.
Thanks
Chris</t>
  </si>
  <si>
    <t>cynthia.langley@jwt.com</t>
  </si>
  <si>
    <t>Cynthia Langley [JWT]</t>
  </si>
  <si>
    <t>INC5496895</t>
  </si>
  <si>
    <t>Oracle e.Business Suite", resolver group "IBM-C-NA-AS-OEBS", configuration Item "Oracle_eBusiness_Suite_Parent_Plus_NA</t>
  </si>
  <si>
    <t>akotipal@in.ibm.com</t>
  </si>
  <si>
    <t>Teresa Gurnick [B to D Group]</t>
  </si>
  <si>
    <t>INC5500327</t>
  </si>
  <si>
    <t>ANDREW.SUNDERLAND@us.ibm.com</t>
  </si>
  <si>
    <t>New Employee access</t>
  </si>
  <si>
    <t>Andrew D. Sunderland [IBM]</t>
  </si>
  <si>
    <t>Please see ticket INC5499234 for further updates</t>
  </si>
  <si>
    <t>INC5508468</t>
  </si>
  <si>
    <t>Ricochet Working Slowly</t>
  </si>
  <si>
    <t>Hi Kathy.  Don already has a ticket open for this.  Don't you guys talk to each other?
I'm closing this as a dupe.
FYI, this is probably a network issue and not a Ricochet issue.
Thanks
Chris</t>
  </si>
  <si>
    <t>INC5522521</t>
  </si>
  <si>
    <t>Hi Kathy.  Again, Don already has s ticket open for this.  I'm cancelling this as a duplicate.
FYI, most of the time when this happens it's a network issue and not a Ricochet issue.
Thanks
Chris</t>
  </si>
  <si>
    <t>INC5523923</t>
  </si>
  <si>
    <t>Ricochet Performance Issues</t>
  </si>
  <si>
    <t>Hi James.  Cynthia also opened a ticket for this.  INC5523943.  We've assigned it back to India telling them the Network Team needs to look into it.
Thanks
Chris</t>
  </si>
  <si>
    <t>James.Bernhard@wppcoretech.com</t>
  </si>
  <si>
    <t>James Bernhard [WPP]</t>
  </si>
  <si>
    <t>INC5524630</t>
  </si>
  <si>
    <t>Ricochet Slow and Keeps Timing Out</t>
  </si>
  <si>
    <t>Hi Jennifer.  Cynthia Langley already opened a ticket for this.  It's a network issue and they've been working on it since yesterday.
I'll try to add you to the original ticket so you get updates.
Thanks
Chris</t>
  </si>
  <si>
    <t>jennifer.russell@jwt.com</t>
  </si>
  <si>
    <t>INC5531325</t>
  </si>
  <si>
    <t>SAP Access for Samsung Client</t>
  </si>
  <si>
    <t>User Requested to cancel and close</t>
  </si>
  <si>
    <t>aundia.vafadari@ogilvy.com</t>
  </si>
  <si>
    <t>Aundia Vafadari [Ogilvy Group]</t>
  </si>
  <si>
    <t>INC5541582</t>
  </si>
  <si>
    <t>Ricochet Account System is Down - Can't Log Into Ricochet</t>
  </si>
  <si>
    <t>Hi Alex.  Glad it's working now.
Thanks
Chris</t>
  </si>
  <si>
    <t>alexk@isl.co</t>
  </si>
  <si>
    <t>Alexander Kuczkowski [JWT]</t>
  </si>
  <si>
    <t>INC5552690</t>
  </si>
  <si>
    <t>[CANCELLED] KFS WSC 91: Email Alert Definition Update</t>
  </si>
  <si>
    <t xml:space="preserve">IBM has cancelled ticket due to a lack of response. The SER allowance will be charged $119 for the work that was completed.
08/14 - Email alerts kicked off in PreProd for UAT. Feedback requested by 09/05.
08/21 - 1st follow up note sent to KFS.
08/28 - 2nd follow up note sent to KFS.
09/05 - 3rd follow up note sent to KFS. </t>
  </si>
  <si>
    <t>INC5554535</t>
  </si>
  <si>
    <t>Ricochet Security - Fatimatou Isso</t>
  </si>
  <si>
    <t>Hi Jenn.  Security requests are still handled via ricochetsecurity@jwt.com.  Olga monitors this address and will be able to help.
Thanks
Chris</t>
  </si>
  <si>
    <t>INC5560902</t>
  </si>
  <si>
    <t>[CANCELLED] WSC 292 &amp; 294 - Timesheet Reminder</t>
  </si>
  <si>
    <t xml:space="preserve">Response was not received by September 21, therefore, this ticket was cancelled without further action. No updates will be made to Live and the SER monthly allowance will be charged $119 for the work performed. </t>
  </si>
  <si>
    <t>paul.besonglache@kantar.com</t>
  </si>
  <si>
    <t>Paul Besonglache [Kantar]</t>
  </si>
  <si>
    <t>Kantar - Cameroon</t>
  </si>
  <si>
    <t>INC5561451</t>
  </si>
  <si>
    <t>[CANCELLED] Ricochet - To create a Purchase Journal report to match the GL VAT amount with AP source</t>
  </si>
  <si>
    <t>INC5569670</t>
  </si>
  <si>
    <t xml:space="preserve">Peoplesoft login error </t>
  </si>
  <si>
    <t xml:space="preserve">Brenda,
We are still working on the issue with the respective support team. A ticket is already in place for this issue, INC5582023. Since this is a duplicate we are going to cancel this ticket and add you to the main ticket where we are tracking the incident.  
</t>
  </si>
  <si>
    <t>Brenda Diaz [YRGRP]</t>
  </si>
  <si>
    <t>INC5597119</t>
  </si>
  <si>
    <t>Ricochet not responding</t>
  </si>
  <si>
    <t>Hi Janet.  Cynthia Langley has already opened a ticket for this issue.  I'm going to add you to it and close this one as a dupe.
Thanks
Chris</t>
  </si>
  <si>
    <t>janet.goetz@jwt.com</t>
  </si>
  <si>
    <t>Janet Goetz [JWT]</t>
  </si>
  <si>
    <t>INC5597201</t>
  </si>
  <si>
    <t>Hi Yaa.  Several tickets have already been submitted for this.  Cynthia Langley is the primary contact person.  Please reach out to her for updates.
I've closed this ticket as a dupe.
Thanks
Chris</t>
  </si>
  <si>
    <t>yaa.asare-nyarko@jwt.com</t>
  </si>
  <si>
    <t>Yaa Asare-Nyarko [JWT]</t>
  </si>
  <si>
    <t>INC5597243</t>
  </si>
  <si>
    <t>Ricochet TEAM TICKET</t>
  </si>
  <si>
    <t>Hi Calley.  Cynthia Langley has also opened a ticket regarding this.  I'm going to add you to that ticket and close this one as a dupe.
Thanks
Chris</t>
  </si>
  <si>
    <t>calley.stuenkel@jwt.com</t>
  </si>
  <si>
    <t>INC5599617</t>
  </si>
  <si>
    <t>[CANCELLED] For GTB &amp; GTM RicoPay--will require a separete file distribution for files in error--QB7753 - Billed under INC7864733</t>
  </si>
  <si>
    <t>Cancelled as per Olga</t>
  </si>
  <si>
    <t>INC5600092</t>
  </si>
  <si>
    <t>[CANCELLED] RicoPay--JWT Atlanta requires different workflow</t>
  </si>
  <si>
    <t>INC5624232</t>
  </si>
  <si>
    <t>KFS WSC: Add company 318 to company access table</t>
  </si>
  <si>
    <t>Cancelling this ticket. Adding 318 to the existing request for multiple other companies currently in enhancement quote status. (INC5559735)</t>
  </si>
  <si>
    <t>INC5624464</t>
  </si>
  <si>
    <t>[APPROVED BACKLOG] iPerform SSO attribute change to ADP Employee ID</t>
  </si>
  <si>
    <t xml:space="preserve">The Entities system is no longer active.  This SER is being cancelled.  </t>
  </si>
  <si>
    <t>steve.oliver@ogilvy.com</t>
  </si>
  <si>
    <t>INC5635736</t>
  </si>
  <si>
    <t xml:space="preserve">Concur Approver </t>
  </si>
  <si>
    <t xml:space="preserve">Hi Marsha,
IBM is not managing Concur approvers.
Please contact Liz Rutigliano at GroupM to change your approver.
Canceling this ticket.
</t>
  </si>
  <si>
    <t>marsha.leo@mindshareworld.com</t>
  </si>
  <si>
    <t>Marsha Leo [GroupM]</t>
  </si>
  <si>
    <t>INC5645805</t>
  </si>
  <si>
    <t>MindBill access #LNAC</t>
  </si>
  <si>
    <t xml:space="preserve">Hi Olivia,
In order to have access to mDocs website you need to contact Steven Mandell (Steven.Mandell@groupm.com) or Stella Cirkinyan (Stella.Cirkinyan@groupm.com). After they approve your access they will create a ticket for us to grant you an access.
Cancelling this ticket.
</t>
  </si>
  <si>
    <t>olivia.mann@mediacom.com</t>
  </si>
  <si>
    <t>Olivia Mann [GroupM]</t>
  </si>
  <si>
    <t>INC5653209</t>
  </si>
  <si>
    <t>need employees' file assigned to Polly Datta</t>
  </si>
  <si>
    <t>report not needed</t>
  </si>
  <si>
    <t>nerisha.cheeatow@thesfsgroup.com</t>
  </si>
  <si>
    <t>Nerisha Cheeatow [YRGRP]</t>
  </si>
  <si>
    <t>INC5654105</t>
  </si>
  <si>
    <t xml:space="preserve">[CANCELLED] Update Ricochet security report to not reflect "dynamic expense approver". </t>
  </si>
  <si>
    <t>As per Olga, it is no more required.</t>
  </si>
  <si>
    <t>INC5657519</t>
  </si>
  <si>
    <t>[CANCELLED] Ricopay - Reduce Retention Period for denied invoices</t>
  </si>
  <si>
    <t>INC5663217</t>
  </si>
  <si>
    <t>[CANCELLED] Reroute this ticket to Kantar_NA_Payroll_Transfer_Kantar_Global group</t>
  </si>
  <si>
    <t>Harshitha Vishwanath [IBM]</t>
  </si>
  <si>
    <t>Kantar may raise a new enhancement when they are ready to proceed.</t>
  </si>
  <si>
    <t>staci.bellamy@kantar.com</t>
  </si>
  <si>
    <t>Staci Bellamy [Kantar]</t>
  </si>
  <si>
    <t>INC5688898</t>
  </si>
  <si>
    <t>Need access to mDocs/mindbill #UFA</t>
  </si>
  <si>
    <t xml:space="preserve">Hi Anna,
In order to have access to mDocs website you need to contact Steven Mandell (Steven.Mandell@groupm.com) or Stella Cirkinyan (Stella.Cirkinyan@groupm.com). After they approve your access they will create a ticket for us to grant you an access.
Cancelling this ticket.
</t>
  </si>
  <si>
    <t>anna.lutz@mindshareworld.com</t>
  </si>
  <si>
    <t>Anna Lutz [GroupM]</t>
  </si>
  <si>
    <t>INC5692503</t>
  </si>
  <si>
    <t xml:space="preserve">RE: Q2RF Upload to Smarstream </t>
  </si>
  <si>
    <t>Katiuska.Valenzuela@yr.com</t>
  </si>
  <si>
    <t>Katiuska Valenzuela [YRGRP]</t>
  </si>
  <si>
    <t>INC5702652</t>
  </si>
  <si>
    <t>New Hire Not Able to Access Mindbill</t>
  </si>
  <si>
    <t>Requestor needs to contact Super Users: Steven Mandell or Stella Cirkinyan to approve access and after approval they will create ticket to grant an access</t>
  </si>
  <si>
    <t>kristah.krueger@mindshareworld.com</t>
  </si>
  <si>
    <t>Kristah Krueger [GroupM]</t>
  </si>
  <si>
    <t>INC5708499</t>
  </si>
  <si>
    <t>Migrate the SSIS Package from SQL 2008 R2 to SQL 2016 (New SQL Server for Pivotal Upgrade)</t>
  </si>
  <si>
    <t>Closed this ticket as duplicate. This task is included in the parent ticket.</t>
  </si>
  <si>
    <t>Alexandra Reti [Kantar]</t>
  </si>
  <si>
    <t>INC5712701</t>
  </si>
  <si>
    <t xml:space="preserve">Need to change expense approver on concur </t>
  </si>
  <si>
    <t xml:space="preserve">Please contact Liz Rutigliano at GroupM who is Concur admin for GroupM and she will help you to change approver in ADP (that will change your approver in Concur). 
Canceling ticket since it is not supported by IBM. </t>
  </si>
  <si>
    <t>briana.taylor@mediacom.com</t>
  </si>
  <si>
    <t>Briana Taylor [GroupM]</t>
  </si>
  <si>
    <t>INC5712974</t>
  </si>
  <si>
    <t>INC5713146</t>
  </si>
  <si>
    <t>INC5714947</t>
  </si>
  <si>
    <t>Need an account for Mindbill</t>
  </si>
  <si>
    <t xml:space="preserve">Hi Drew,
you need to contact Steven Mandell (Steven.Mandell@groupm.com) or Stella Cirkinyan (Stella.Cirkinyan@groupm.com) for access approval, after they approve they will create ticket for us to grant you an access.
Canceling this ticket
</t>
  </si>
  <si>
    <t>drew.dipane@wmglobal.com</t>
  </si>
  <si>
    <t>Drew Dipane [GroupM]</t>
  </si>
  <si>
    <t>INC5723462</t>
  </si>
  <si>
    <t>IBM-C-NA-AS-GRC</t>
  </si>
  <si>
    <t>[WIP] BSG-2203: Apply SAP OSS 2345475 &amp; manual correction to have manager field populated within user detail screen</t>
  </si>
  <si>
    <t>Note implementation cancelled</t>
  </si>
  <si>
    <t>INC5734235</t>
  </si>
  <si>
    <t>[APPROVED BACKLOG] New R09813 Version Request</t>
  </si>
  <si>
    <t xml:space="preserve">This is no longer a business requirement.
User can run on demand when needed. 
</t>
  </si>
  <si>
    <t>INC5737480</t>
  </si>
  <si>
    <t>Purchase Order 450313560 won't allow studio billing</t>
  </si>
  <si>
    <t>This is duplicate ticket of issue reported via INC5149184. I am closing ticket ticket by adding as a reference to original ticket.</t>
  </si>
  <si>
    <t>sue.lee@ogilvy.com</t>
  </si>
  <si>
    <t>Sue Lee [Ogilvy Group]</t>
  </si>
  <si>
    <t>INC5737552</t>
  </si>
  <si>
    <t>Re: SAM PO Request</t>
  </si>
  <si>
    <t xml:space="preserve">This ticket is a duplicate of ticket-INC5711513
</t>
  </si>
  <si>
    <t>hari.mandal@ogilvy.com</t>
  </si>
  <si>
    <t>Hari Mandal [Ogilvy Group]</t>
  </si>
  <si>
    <t>INC5744019</t>
  </si>
  <si>
    <t>Grey -- Implement Concur</t>
  </si>
  <si>
    <t>Robert requested to Cancel this request.  This ticket was for the Grey portion of the Concur project which is no longer in scope.</t>
  </si>
  <si>
    <t>INC5746654</t>
  </si>
  <si>
    <t>Pub list and Client list</t>
  </si>
  <si>
    <t>Canceling ticket with requestor confirmation.</t>
  </si>
  <si>
    <t>jeffrey.miller@groupm.com</t>
  </si>
  <si>
    <t>Jeffrey Miller [GroupM]</t>
  </si>
  <si>
    <t>INC5755287</t>
  </si>
  <si>
    <t>[UNAPPROVED BACKLOG] Senior CNC resource to perform JDE assessment at OCH</t>
  </si>
  <si>
    <t xml:space="preserve">As per Barry O'Sullivan, this SER of 45 hours is no longer required. </t>
  </si>
  <si>
    <t>bosulliv@us.ibm.com</t>
  </si>
  <si>
    <t>Barry O Sullivan - IBM [Ogilvy Group]</t>
  </si>
  <si>
    <t>INC5756707</t>
  </si>
  <si>
    <t>[CANCELLED] Ricopay - Denied Invoice Retention Period</t>
  </si>
  <si>
    <t>duplicate ticket.  Please see INC5657519
Thanks
Olga</t>
  </si>
  <si>
    <t>INC5756720</t>
  </si>
  <si>
    <t>[CANCELLED] Ricopay - Auto delete Duplicate Invoices</t>
  </si>
  <si>
    <t>This is a duplicate.  Please see ticket INC5657523
Thanks
Olga</t>
  </si>
  <si>
    <t>INC5758796</t>
  </si>
  <si>
    <t xml:space="preserve">Ricochet Tech- Invoices in VIP status receiving error message </t>
  </si>
  <si>
    <t xml:space="preserve">Closing this ticket as we already have a ticket open for this incident. It is INC5760968. </t>
  </si>
  <si>
    <t>INC5766754</t>
  </si>
  <si>
    <t>JDE Error jdeweb1.commonhealth.com:4444</t>
  </si>
  <si>
    <t>duplicate ticket</t>
  </si>
  <si>
    <t>INC5770343</t>
  </si>
  <si>
    <t>error in Business Objects Live http://ktnapwbi210:8080/BOE/BI</t>
  </si>
  <si>
    <t>Duplicate to INC5765996</t>
  </si>
  <si>
    <t>helmut.thienel@kantar.com</t>
  </si>
  <si>
    <t>Helmut Thienel [Kantar]</t>
  </si>
  <si>
    <t>INC5771414</t>
  </si>
  <si>
    <t>BO</t>
  </si>
  <si>
    <t xml:space="preserve">Duplicate to INC5765996 </t>
  </si>
  <si>
    <t>INC5787048</t>
  </si>
  <si>
    <t>jyovishw@in.ibm.com</t>
  </si>
  <si>
    <t>DEV System Admin access for Derek Anema</t>
  </si>
  <si>
    <t>Jyothi Vishweshwaraiah [IBM]</t>
  </si>
  <si>
    <t>The requirement was no longer required.</t>
  </si>
  <si>
    <t>Gregory.Sjovall@groupm.com</t>
  </si>
  <si>
    <t>Gregory Sjovall [GroupM]</t>
  </si>
  <si>
    <t>INC5793038</t>
  </si>
  <si>
    <t>[CANCELLED] Upload Concur expence reports to mDocs or Perceptive</t>
  </si>
  <si>
    <t>Cancelling ticket as GroupM is working on new contract with SAP Concur which will eliminate need for this SER.</t>
  </si>
  <si>
    <t>INC5796670</t>
  </si>
  <si>
    <t>Smartstream</t>
  </si>
  <si>
    <t>duplicate of INC5590354</t>
  </si>
  <si>
    <t>Allison.Eisner@wunderman.com</t>
  </si>
  <si>
    <t>Allison Adams [YRGRP]</t>
  </si>
  <si>
    <t>INC5810666</t>
  </si>
  <si>
    <t>Upgrade Uncommon Access, Chemistry Current, And MAH to SharePoint Online</t>
  </si>
  <si>
    <t>Cleaning up old ticket.  This should have been cancelled.</t>
  </si>
  <si>
    <t>INC5811562</t>
  </si>
  <si>
    <t>Change approver on Concur</t>
  </si>
  <si>
    <t>IBM not managing approvers in Concur for GrouupM.
Requestor need to contact GroupM Concur admin Liz Rutigliano and Liz will change approver in ADP.</t>
  </si>
  <si>
    <t>jeanne.low@mindshareworld.com</t>
  </si>
  <si>
    <t>Jeanne Low [GroupM]</t>
  </si>
  <si>
    <t>INC5822282</t>
  </si>
  <si>
    <t>RE: website not found: http://ktnapwbi210:8080/BOE/BI (IBM-C-NA-AS-COGK)</t>
  </si>
  <si>
    <t xml:space="preserve">This one is duplicate ticket of INC5821329.I am going to cancel it </t>
  </si>
  <si>
    <t>ron.hansen@kantar.com</t>
  </si>
  <si>
    <t>Ron Hansen [Kantar]</t>
  </si>
  <si>
    <t>INC5822841</t>
  </si>
  <si>
    <t>Nikhila Bhuse [IBM]</t>
  </si>
  <si>
    <t>Duplicate of INC5821329.</t>
  </si>
  <si>
    <t>INC5836241</t>
  </si>
  <si>
    <t>Employee Import Staging Summary</t>
  </si>
  <si>
    <t xml:space="preserve">Contacted Janelle Miller and she is not aware of this request. She is not waiting on IBM for any Employee imports. </t>
  </si>
  <si>
    <t>Janelle Miller [YRGRP]</t>
  </si>
  <si>
    <t>INC5840498</t>
  </si>
  <si>
    <t>MindBill access</t>
  </si>
  <si>
    <t xml:space="preserve">Hi Yardena,
in order to have access to mDocs Yardena need to contact Steven Mandell (Steven.Mandell@groupm.com) or Stella Cirkinyan (Stella.Cirkinyan@groupm.com) and if they approve they will create ticket for me to grant you an access.
Canceling this ticket.
</t>
  </si>
  <si>
    <t>Schawhan@in.ibm.com</t>
  </si>
  <si>
    <t>Yardena Yoav [GroupM]</t>
  </si>
  <si>
    <t>INC5848297</t>
  </si>
  <si>
    <t>[CANCELLED] Create new report or query for Billing Register specific to JWT Atlanta--QB 7633</t>
  </si>
  <si>
    <t>INC5852021</t>
  </si>
  <si>
    <t xml:space="preserve">[CLOSED] WSC 293: Auto notification for time sheet defaulters </t>
  </si>
  <si>
    <t>IBM has been following up since 08-29-2018 and has not received a single client response. Due to the lack of response the ticket is being cancelled and the enhancement SER allowance will be chargeable for work completed.  
Follow ups
10/02 
10/01 
9/26
8/29 - initial</t>
  </si>
  <si>
    <t>babacar.dione@kantar.com</t>
  </si>
  <si>
    <t>Babacar Dione [Kantar]</t>
  </si>
  <si>
    <t>Kantar - Senegal</t>
  </si>
  <si>
    <t>INC5856989</t>
  </si>
  <si>
    <t>[CANCELLED*]  WSC 108: To set up new Purchase Order Approval Hierarchy (Ref INC5771831)</t>
  </si>
  <si>
    <t xml:space="preserve">As IBM had performed the work for UAT, and you have cancelled the ticket, they are able to charge the Kantar SER allowance for the cancelled ticket at a cost of $110. </t>
  </si>
  <si>
    <t>INC5868362</t>
  </si>
  <si>
    <t>[CANCELLED*] Job Locking and Duplicate Job Name Update</t>
  </si>
  <si>
    <t xml:space="preserve">SEE SER INC7000275 </t>
  </si>
  <si>
    <t>INC5882107</t>
  </si>
  <si>
    <t>vitallur@in.ibm.com</t>
  </si>
  <si>
    <t xml:space="preserve">[CLOSED] BSG-2218 Cartesis Upload Report </t>
  </si>
  <si>
    <t>Vijay Kumar Tallur [IBM]</t>
  </si>
  <si>
    <t>Cancelled by Sajan by mail 11-09-18</t>
  </si>
  <si>
    <t>INC5882377</t>
  </si>
  <si>
    <t>[CANCELLED*] BSG-2220  Month End Close Report</t>
  </si>
  <si>
    <t>SER is cancelled</t>
  </si>
  <si>
    <t>INC5892974</t>
  </si>
  <si>
    <t>Fw: Request to obtain Access to BU10400 - Team Life</t>
  </si>
  <si>
    <t>Hi Jessie.  All security requests are handled via ricochetsecurity@jwt.com.  Please e-mail them directly.  They'll be able to assist you.
I can tell you that a security request form will need to be filled out.  It can be found on the Ricochet splash page in the Ricochet box.  HR can help you fill it out.  It also needs to be approved by Katie's supervisor and Finance Director for the BU she needs access to.  Then send it to the e-mail above.
Thanks
Chris</t>
  </si>
  <si>
    <t>vpurkaya@in.ibm.com</t>
  </si>
  <si>
    <t>Katie Fung [JWT]</t>
  </si>
  <si>
    <t>INC5902534</t>
  </si>
  <si>
    <t>[CANCELLED] JWT Ricochet - Ricopay pilot for GTM</t>
  </si>
  <si>
    <t>dave.husted@jwt.com</t>
  </si>
  <si>
    <t>INC5913181</t>
  </si>
  <si>
    <t>WSC 277:  HSBCNet payment agent in DEV01 for testing in LTR format (PP and ACH paymemt file)</t>
  </si>
  <si>
    <t>INC5921511</t>
  </si>
  <si>
    <t>[CANCELLED] (FIN) WSC : MACONOMY BPM P&amp;L</t>
  </si>
  <si>
    <t xml:space="preserve">9/26 - initial IBM query sent
10/5 - follow up
10/9 - follow up via email
10/10 - follow up via ticket
10/15 - follow up via ticket
10/17 - follow up via ticket
No response by October 19 so IBM canceled this ticket without proceeding. </t>
  </si>
  <si>
    <t>INC5928444</t>
  </si>
  <si>
    <t>SAP Password reset</t>
  </si>
  <si>
    <t>Duplicate of INC5928172</t>
  </si>
  <si>
    <t>Vineetk8@in.ibm.com</t>
  </si>
  <si>
    <t>Michelle Suttle [YRGRP]</t>
  </si>
  <si>
    <t>INC5937898</t>
  </si>
  <si>
    <t>Update Maconomy.I files atn G Hudik IBM-C-NA-AS-MACK</t>
  </si>
  <si>
    <t>Cancelled as confirmed.</t>
  </si>
  <si>
    <t>INC5942936</t>
  </si>
  <si>
    <t>[CANCELLED] - WSC: AUSTRALIA: NEW HSBC MACONOMY PAYMENT FILE</t>
  </si>
  <si>
    <t xml:space="preserve">IBM has reached out a number of times but has not received the requirements. Kantar can open a new ticket if/when you wish to move ahead with the work.
</t>
  </si>
  <si>
    <t>INC5944472</t>
  </si>
  <si>
    <t>[CANCELLED] WSC 283 : Cartesis interface – KTNMEW</t>
  </si>
  <si>
    <t xml:space="preserve">As this is a global file and the column is hard-coded as per WPP instruction. The message to us is that this change should not be made. </t>
  </si>
  <si>
    <t>Kantar - UAE (Dubai)</t>
  </si>
  <si>
    <t>INC5953318</t>
  </si>
  <si>
    <t>JDE Replicatoion replicating very slowly</t>
  </si>
  <si>
    <t>duplicate of INC5953095</t>
  </si>
  <si>
    <t>anthony.luppnow@ogilvy.com</t>
  </si>
  <si>
    <t>Anthony Luppnow [Ogilvy Group]</t>
  </si>
  <si>
    <t>INC5955982</t>
  </si>
  <si>
    <t>Urgent SAP password reset</t>
  </si>
  <si>
    <t>Getting another resource to do this.</t>
  </si>
  <si>
    <t>Jim Bellinghausen [YRGRP]</t>
  </si>
  <si>
    <t>INC5970829</t>
  </si>
  <si>
    <t>[CANCELLED] WSC 80: Client Reminders Function</t>
  </si>
  <si>
    <t>Cancelling per client request.</t>
  </si>
  <si>
    <t>Saori.Matsumoto@kantar.com</t>
  </si>
  <si>
    <t>Saori Matsumoto [Kantar]</t>
  </si>
  <si>
    <t>INC5978571</t>
  </si>
  <si>
    <t>IBM-C-NA-AS-JWTR-L3</t>
  </si>
  <si>
    <t>[REQ DEF] Ricochet security change of access for me--QB 7704</t>
  </si>
  <si>
    <t>Hi Ellen:
After further investigation, we realized that we can remove the "billing approval" role without affecting the Financial Analyst role.  This was done for you via security request.  I'm closing this ticket.
Thanks
Olga</t>
  </si>
  <si>
    <t>INC5984565</t>
  </si>
  <si>
    <t>FW: Business Objects set up Insights UK</t>
  </si>
  <si>
    <t>This ticket is same as INC6021868</t>
  </si>
  <si>
    <t>Brian.Fuchs@kantar.com</t>
  </si>
  <si>
    <t>Brian Fuchs [Kantar]</t>
  </si>
  <si>
    <t>INC6025014</t>
  </si>
  <si>
    <t>mDoc and Concur login</t>
  </si>
  <si>
    <t>Canceling this ticket snce IBM is not approving users access to mDocs and not controlling Concur access (it is managing by GroupM Concur administrator.)</t>
  </si>
  <si>
    <t>jay.wang@groupm.com</t>
  </si>
  <si>
    <t>Jay Wang [GroupM]</t>
  </si>
  <si>
    <t>INC6028810</t>
  </si>
  <si>
    <t>[UNAPPROVED BACKLOG] Configure OAM in the PY environment for JD Edwards at OCH/H&amp;W</t>
  </si>
  <si>
    <t xml:space="preserve">This ticket can be closed, was completed with RFS2098 </t>
  </si>
  <si>
    <t>INC6036126</t>
  </si>
  <si>
    <t>[CANCELLED] New security role for access to "ship to queue" in RicoPay--QB 7663</t>
  </si>
  <si>
    <t>No longer required, however IBM worked 70 hours on this SER which needs to be billed.</t>
  </si>
  <si>
    <t>INC6038818</t>
  </si>
  <si>
    <t>[ROM] BSG-2177 : Include tax information in Open PO Report</t>
  </si>
  <si>
    <t>Created by mistake, already one SER is created for this.</t>
  </si>
  <si>
    <t>INC6040224</t>
  </si>
  <si>
    <t>Julissa.Hernandez@yrgrp.com</t>
  </si>
  <si>
    <t>Julissa Hernandez [YRGRP]</t>
  </si>
  <si>
    <t>INC6056250</t>
  </si>
  <si>
    <t>#IAMSTR Sudler HR - New User Access</t>
  </si>
  <si>
    <t>INC6064187</t>
  </si>
  <si>
    <t>Concur Approver Access</t>
  </si>
  <si>
    <t xml:space="preserve">Hi Nicole,
IBM not managing Concur approvers.
With any issues related to Concur approver please contact GroupM Concur administrator Liz Rutigliano (Liz.Rutigliano@groupm.com) who will be able to manage it for yo.
Canceling this ticket.
</t>
  </si>
  <si>
    <t>nicole.salerno@wmglobal.com</t>
  </si>
  <si>
    <t>Nicole Salerno [GroupM]</t>
  </si>
  <si>
    <t>INC6065911</t>
  </si>
  <si>
    <t>Concur Expense Reporting system Issue</t>
  </si>
  <si>
    <t xml:space="preserve">IBM is not managing Concur group assignment and approvers.
It is done by GroupM Concur administrator Liz Rutigliano (Liz.Rutigliano@groupm.com).
Please contact her directly.
Canceling this ticket.
</t>
  </si>
  <si>
    <t>lopamudra.tarania@groupm.com</t>
  </si>
  <si>
    <t>Lopamudra Tarania [GroupM]</t>
  </si>
  <si>
    <t>INC6071033</t>
  </si>
  <si>
    <t>Fw: 12707 - Phillips Intnl - KREMI Job to Upload - KRUK</t>
  </si>
  <si>
    <t>Duplicate ticket. Please consider the ticket # INC6070167 for details of this change.</t>
  </si>
  <si>
    <t>sangeeta.bhaskaran@kantarconsulting.com</t>
  </si>
  <si>
    <t>Katja Weber [Kantar]</t>
  </si>
  <si>
    <t>INC6073091</t>
  </si>
  <si>
    <t>Add BU 22000 to Ricochet trial balance scope 'GTB no Zubi'.  Reference original ticket #INC4817014.</t>
  </si>
  <si>
    <t>Hi Kathleen.  Closing this ticket since it's a dupe of INC6073091
Thanks
Chris</t>
  </si>
  <si>
    <t>INC6075681</t>
  </si>
  <si>
    <t>Info on concur</t>
  </si>
  <si>
    <t xml:space="preserve">IBM not supporting functiopnallity of Concur for GroupM.
Hi,
Requestor was instructed via email to contact GroupM Concur Admin (Liz Rutigliano (Liz.Rutigliano@groupm.com)) with any help to fill out and submit expense report.
I'm canceling this ticket.
</t>
  </si>
  <si>
    <t>sakpanch@in.ibm.com</t>
  </si>
  <si>
    <t>Pratishtha Ashok [GroupM]</t>
  </si>
  <si>
    <t>INC6079319</t>
  </si>
  <si>
    <t>Access to Kantar for Deltek resource.</t>
  </si>
  <si>
    <t>I will address this request with tickets I require/need for Kantar access.</t>
  </si>
  <si>
    <t>INC6081834</t>
  </si>
  <si>
    <t>[CANCELLED] Configure the GTB mailbox for Ricopay</t>
  </si>
  <si>
    <t>SER no longer require, but there are 10 billable hours as work was performed.</t>
  </si>
  <si>
    <t>INC6086953</t>
  </si>
  <si>
    <t>Maconomy Core - Can't print from AP module</t>
  </si>
  <si>
    <t>Hi Kathy, 
For Maconomy Core issue , please raise it to CoreTech. Thanks.</t>
  </si>
  <si>
    <t>Kathy.Cheong@financeplusmy.com</t>
  </si>
  <si>
    <t>Kathy Cheong [Kantar]</t>
  </si>
  <si>
    <t>INC6108007</t>
  </si>
  <si>
    <t>Ricochet - Billing Process not running</t>
  </si>
  <si>
    <t>Hi Jenn.  Thanks for letting us know.
Chris.</t>
  </si>
  <si>
    <t>INC6127448</t>
  </si>
  <si>
    <t>Perceptive Access</t>
  </si>
  <si>
    <t>provided instruction on how to request access. Our team does not handle access to the system.</t>
  </si>
  <si>
    <t>jgajende@in.ibm.com</t>
  </si>
  <si>
    <t>Margot Gagen [GroupM]</t>
  </si>
  <si>
    <t>INC6128055</t>
  </si>
  <si>
    <t>[UNAPPROVED BACKLOG] Test Roles with added security</t>
  </si>
  <si>
    <t>INC6143535</t>
  </si>
  <si>
    <t>Unable to connect to MDocs</t>
  </si>
  <si>
    <t xml:space="preserve">Hi Mamadou,
you do not have an access to mDocs.
In order to have an access you need to contact Steven Mandell (steven.mandell@groupm.com) or Stella Cirkinyan (Stella.Cirkinyan@groupM.com) and after they approve you access they will create ticket for me to grant you an access.
Canceling this ticket.
</t>
  </si>
  <si>
    <t>mamadou.keita@neomediaworld.com</t>
  </si>
  <si>
    <t>Mamadou Keita [GroupM]</t>
  </si>
  <si>
    <t>INC6154090</t>
  </si>
  <si>
    <t>I need to have my security access mirror Financial Analysis without Billing approval</t>
  </si>
  <si>
    <t>duplicate ticket.  see INC5978571</t>
  </si>
  <si>
    <t>INC6154105</t>
  </si>
  <si>
    <t xml:space="preserve">[REQ DEF] change the system to generate a unique logo </t>
  </si>
  <si>
    <t>Hi Ellen.  Dave says this is a duplicate of INC6117689 so I'm closing this ticket out.
Thanks
Chris</t>
  </si>
  <si>
    <t>INC6186595</t>
  </si>
  <si>
    <t>URGENT ricochet account lock</t>
  </si>
  <si>
    <t>Hi Colin.  Ricochet has been unavailable to ALL users since yesterday at 8 pm because we are migrating to new servers.  You should have received several e-mail notifications throughout the week.
The system will be back up on Monday.  You'll receive an e-mail when it's ready.
Thanks
Chris</t>
  </si>
  <si>
    <t>jsopmary@in.ibm.com</t>
  </si>
  <si>
    <t>Colin Campbell [JWT]</t>
  </si>
  <si>
    <t>INC6186868</t>
  </si>
  <si>
    <t>Hi Yusur.  ALL users have been locked out of Ricochet since 8 pm yesterday while we migrate to new servers.  You should have received several e-mail notifications this week.
You'll get another e-mail on Monday when the system is back up.
Thanks
Chris</t>
  </si>
  <si>
    <t>yusur.al-hadeethi@jwt.com</t>
  </si>
  <si>
    <t>Yusur Al-Hadeethi [JWT]</t>
  </si>
  <si>
    <t>INC6193513</t>
  </si>
  <si>
    <t>Y&amp;R Concur Implementation</t>
  </si>
  <si>
    <t>This was a duplicate SER.  This was handled under different SERs and a PWO.</t>
  </si>
  <si>
    <t>INC6196426</t>
  </si>
  <si>
    <t>[CANCELLED] [3RD PARTY] Draft Invoice approvals in portal</t>
  </si>
  <si>
    <t>Cancelled at no charge to client.</t>
  </si>
  <si>
    <t>INC6202321</t>
  </si>
  <si>
    <t>Access to Mindbill</t>
  </si>
  <si>
    <t xml:space="preserve">Hi Hema,
You do not have an access to mDocs.
In order to grant an access you need to contact Steven Mandell (Steven.Mandell@groupm.com) or Stella Cirkinyan (Stella.Cirkinyan@groupM.com).
After they approve your access they will create ticket for me.
Canceling this ticket.
</t>
  </si>
  <si>
    <t>hema.kaur@wmglobal.com</t>
  </si>
  <si>
    <t>Hema Kaur [GroupM]</t>
  </si>
  <si>
    <t>INC6203111</t>
  </si>
  <si>
    <t>Kantar Data Warehouse User Administration roles I need to be added to me</t>
  </si>
  <si>
    <t>HR ,HR Admin tab is not under user administration yet.That request added to security model changes.so we will cancel the ticket 
Thanks,
Srujana</t>
  </si>
  <si>
    <t>INC6203474</t>
  </si>
  <si>
    <t>[WIP]: BSG-2253 : Sold Plan &amp; Working Plan Memory Dump Issue</t>
  </si>
  <si>
    <t>New SER # INC6998352 Created</t>
  </si>
  <si>
    <t>INC6204156</t>
  </si>
  <si>
    <t>Concur access</t>
  </si>
  <si>
    <t xml:space="preserve">Hi Joelle,
For Concur you need to contact GroupM Concur Adminstrator: Liz Rutigliano (Liz.Rutigliano@groupm.com) we are not managing Concur access.
For passwords please contact your local IT bar.
I'm canceling this ticket.
</t>
  </si>
  <si>
    <t>joelle.smith@mediacom.com</t>
  </si>
  <si>
    <t>Joelle Smith [GroupM]</t>
  </si>
  <si>
    <t>INC6211227</t>
  </si>
  <si>
    <t xml:space="preserve">[CANCELLED] (FIN) Kantar Business Objects Data Warehouse new report extract to iMac needed for Staff Utilization </t>
  </si>
  <si>
    <t>Cancelling as requested.</t>
  </si>
  <si>
    <t>INC6220720</t>
  </si>
  <si>
    <t xml:space="preserve">[CANCELLED*] WSC 223: OSU Maconomy Portal integration with local CRM </t>
  </si>
  <si>
    <t>Client has not provided UAT feedback within 15 business upon numerous follow ups.  IBM has performed the work for UAT, therefore IBM will charge the SER allowance $2,314 for this Major Tier 1 ticket. WPP IT has approved this cancellation without deploying to Production.  The client may raise a new SER when they are ready to deploy to Production.</t>
  </si>
  <si>
    <t>Malgorzata.Jozwiak@kantar.com</t>
  </si>
  <si>
    <t>Malgorzata Jóźwiak [Kantar]</t>
  </si>
  <si>
    <t>INC6249040</t>
  </si>
  <si>
    <t xml:space="preserve">[CANCELLED] Regarding Pivotal SAS and SEAT revenue split up across 12 months. </t>
  </si>
  <si>
    <t xml:space="preserve">The clients confirmed that this change is not needed as they are moving to Salesforce. </t>
  </si>
  <si>
    <t>INC6249110</t>
  </si>
  <si>
    <t>[CANCELLED] PUBL</t>
  </si>
  <si>
    <t>Cancelled as the clients are moving to Salesforce and will no more be using Pivotal CRM.</t>
  </si>
  <si>
    <t>INC6250034</t>
  </si>
  <si>
    <t>[CANCELLED] [3RD PARTY] Bulk Job Invoice Email Capability</t>
  </si>
  <si>
    <t xml:space="preserve">As there is no viable solution to this ticket in version 2.2, problem PRB0063007 was created to reference INC6250034. </t>
  </si>
  <si>
    <t>INC6257684</t>
  </si>
  <si>
    <t>[CANCELLED] Ricochet Enhancement Request for Mirum project extract</t>
  </si>
  <si>
    <t>INC6274249</t>
  </si>
  <si>
    <t>Attn. Alex Krugly, Ninel Asatrian,  DELETE MAZDA EDI for October'18</t>
  </si>
  <si>
    <t>Canceling ticket per user request.</t>
  </si>
  <si>
    <t>INC6275247</t>
  </si>
  <si>
    <t>[CANCELLED*] BSG-2269-Close 2015 Jobs and POs</t>
  </si>
  <si>
    <t>SER is Cancelled</t>
  </si>
  <si>
    <t>INC6297132</t>
  </si>
  <si>
    <t>Request to upload new file to Dev and update table schema</t>
  </si>
  <si>
    <t>Cancelling this ticket as the work is being incorporated into INC5599159.</t>
  </si>
  <si>
    <t>Joline.Girdham@wppcoretech.com</t>
  </si>
  <si>
    <t>INC6298580</t>
  </si>
  <si>
    <t>[CANCELLED] INC5884559 not resolved--need project feed</t>
  </si>
  <si>
    <t>darlene.fitzsimmons@jwt.com</t>
  </si>
  <si>
    <t>Darlene Fitzsimmons [JWT]</t>
  </si>
  <si>
    <t>INC6319534</t>
  </si>
  <si>
    <t>[CANCELLED] Install OAM Database in PY environment</t>
  </si>
  <si>
    <t>INC6333237</t>
  </si>
  <si>
    <t>need access to mdoc/mind bill</t>
  </si>
  <si>
    <t xml:space="preserve">Please contact Steven Mandell (Steven.mandell@groupm.com) or Stella.Cirkinyan (Stella.Cerkinyan@groupm.com) for access approval.
After approval they will create a ticket to grant you an access.
Canceling this ticket.
</t>
  </si>
  <si>
    <t>Zizhou.Huang@groupm.com</t>
  </si>
  <si>
    <t>Zizhou Huang [GroupM]</t>
  </si>
  <si>
    <t>INC6335700</t>
  </si>
  <si>
    <t>Unable to access mDocs.</t>
  </si>
  <si>
    <t xml:space="preserve">Hi Saul,
Your access to mDocs was never granted.
Please contact Steven Mandell (Steven.mandell@groupM.com) or Stella Cirkinyan (Stella.Cirkinyan@groupm.com) to approve your access.
After they approve they will create ticket for me to grant you an access.
Canceling this ticket.
</t>
  </si>
  <si>
    <t>Sbharti3@in.ibm.com</t>
  </si>
  <si>
    <t>Saul Gamino [GroupM]</t>
  </si>
  <si>
    <t>INC6345674</t>
  </si>
  <si>
    <t>Kvenkatramanvegi@in.ibm.com</t>
  </si>
  <si>
    <t>IBM-C-GLOBAL-AS-BOBJ : 285 BPM VAT Purchase report not running</t>
  </si>
  <si>
    <t>Kondalarao Vegi [IBM]</t>
  </si>
  <si>
    <t>Its closing the ticket as duplicate. This parent incident(INC6213176) already with database team</t>
  </si>
  <si>
    <t>INC6363646</t>
  </si>
  <si>
    <t>[CANCELLED] FW: FW: JobBudget_Data_LG</t>
  </si>
  <si>
    <t>Cancelled per request</t>
  </si>
  <si>
    <t>INC6363664</t>
  </si>
  <si>
    <t>[CANCELLED] export sample from DimensionPeriod@maconomy</t>
  </si>
  <si>
    <t>Cancelled per client request.</t>
  </si>
  <si>
    <t>INC6364045</t>
  </si>
  <si>
    <t>Access to Ricohet development servers to support PeopleSoft admin activities.</t>
  </si>
  <si>
    <t>I have received common server ID access. That's enough to support the activities.</t>
  </si>
  <si>
    <t>INC6367310</t>
  </si>
  <si>
    <t>#L2OS [AD] Please create new local account Interest Receivable on Bank Deposit in Firefly India.</t>
  </si>
  <si>
    <t>Duplicate ticket. Issue will be tracked in ticket INC6367300</t>
  </si>
  <si>
    <t>sandip.ghadi@financeplusindia.com</t>
  </si>
  <si>
    <t>Sandip Ghadi [GroupM]</t>
  </si>
  <si>
    <t>INC6378651</t>
  </si>
  <si>
    <t>[CANCELLED] Ricochet Enhancements Request - Unapproved Expenses Report</t>
  </si>
  <si>
    <t>No longer required as the Ricochet expense module being replaced with Concur.</t>
  </si>
  <si>
    <t>INC6396969</t>
  </si>
  <si>
    <t>[CANCELLED] Atlanta Payment Term Query - Additional Field Needed</t>
  </si>
  <si>
    <t>INC6452686</t>
  </si>
  <si>
    <t>Since my email account changed from neomediaworld.com to groupm.com I cannot access Mindbill</t>
  </si>
  <si>
    <t>Duplicate incident.
Original incident opened by Super User Steven Mandell (INC6454276) .
Canceling this incident..</t>
  </si>
  <si>
    <t>carol.sands@neomediaworld.com</t>
  </si>
  <si>
    <t>Carol Sands [GroupM]</t>
  </si>
  <si>
    <t>INC6455880</t>
  </si>
  <si>
    <t>JDE issue</t>
  </si>
  <si>
    <t xml:space="preserve">User no longer works for the company </t>
  </si>
  <si>
    <t>lauren.loeffel@ghgroup.com</t>
  </si>
  <si>
    <t>Lauren Loeffel [Grey]</t>
  </si>
  <si>
    <t>INC6466807</t>
  </si>
  <si>
    <t>divytyag@in.ibm.com</t>
  </si>
  <si>
    <t>Jerome Tillekeratne</t>
  </si>
  <si>
    <t xml:space="preserve">The issue is resolved as requested in #INC6469387 hence cancelling this one. </t>
  </si>
  <si>
    <t>Patsy.Griffin@kantar.com</t>
  </si>
  <si>
    <t>Patsy Griffin [Kantar]</t>
  </si>
  <si>
    <t>INC6471820</t>
  </si>
  <si>
    <t>sarah.wilson@uk.ibm.com</t>
  </si>
  <si>
    <t>[CANCELLED] [3RD PARTY] Concur-Maconomy Expenses Interface</t>
  </si>
  <si>
    <t>Sarah Wilson [IBM]</t>
  </si>
  <si>
    <t>No longer in scope</t>
  </si>
  <si>
    <t>gayle.giovanazzi@wppcoretech.com</t>
  </si>
  <si>
    <t>INC6477839</t>
  </si>
  <si>
    <t>OSU / CI = mdocs_groupm_na / IBM-C-NA-AS-GPMA please delete all 2011 &amp; prior documents PER THE ATTACHED WORD DOC</t>
  </si>
  <si>
    <t>Canceling ticket per requestor email.</t>
  </si>
  <si>
    <t>INC6479222</t>
  </si>
  <si>
    <t>KRONOS</t>
  </si>
  <si>
    <t xml:space="preserve">This ticket is duplicate of INC6479422 
ticket INC6479422  has been resolved with below notes.
Close notes: Ad account has been extended. Please make sure that the appropriate resources have extended and approved your contract or you will be locked out again.
</t>
  </si>
  <si>
    <t>Sausingh@in.ibm.com</t>
  </si>
  <si>
    <t>David Leber [Ogilvy Group]</t>
  </si>
  <si>
    <t>INC6479920</t>
  </si>
  <si>
    <t>[CANCELLED] Ricochet - PO workflow</t>
  </si>
  <si>
    <t>INC6482912</t>
  </si>
  <si>
    <t>[CANCELLED] Remarks  column  in timesheet window to be included in analyser</t>
  </si>
  <si>
    <t>Cancelled per request.</t>
  </si>
  <si>
    <t>INC6483201</t>
  </si>
  <si>
    <t>need free hand SQL in BOBJ DEV again</t>
  </si>
  <si>
    <t>Again same request as in INC5767649. Still denied.</t>
  </si>
  <si>
    <t>INC6483218</t>
  </si>
  <si>
    <t>Adishukl@in.ibm.com</t>
  </si>
  <si>
    <t>[CANCELLED] (FIN) WSC 235 -  MACONOMY: Issues in aging accrued revenue 11/2018</t>
  </si>
  <si>
    <t>Ticket is being Cancelled as per Gayle's update.This ticket would be implemented only when the older ticket INC2740727 will be implemented successfully as this is related to the same BO report on which currently other enhancement is already in progress.
Thank you.
Nikhila Bhuse</t>
  </si>
  <si>
    <t>INC6497222</t>
  </si>
  <si>
    <t>[CANCELLED] Kantar Data Warehouse issue with outlay reporting in job estimates</t>
  </si>
  <si>
    <t>Shakunthala Somashekhara [IBM]</t>
  </si>
  <si>
    <t>Cancelled per request at no charge.</t>
  </si>
  <si>
    <t>INC6501629</t>
  </si>
  <si>
    <t>Arunsp17@in.ibm.com</t>
  </si>
  <si>
    <t>Please provide sharepoint access to me, please take reference of INC5639064. I need to have same access as Puneet have. My KT domain user id is PratapA.</t>
  </si>
  <si>
    <t>Arunendra S Pratap [IBM]</t>
  </si>
  <si>
    <t>Required to resubmit a new ticket with appropriate details</t>
  </si>
  <si>
    <t>INC6505117</t>
  </si>
  <si>
    <t>Lockbox Entries for December 10-2018 not found in SAP-TH1096c</t>
  </si>
  <si>
    <t>Duplicate of INC6505167</t>
  </si>
  <si>
    <t>zarrin.athar@ogilvy.com</t>
  </si>
  <si>
    <t>Zarrin Athar [Ogilvy Group]</t>
  </si>
  <si>
    <t>INC6505874</t>
  </si>
  <si>
    <t>Unable to access Concure</t>
  </si>
  <si>
    <t xml:space="preserve">Duplicate ticket, original ticket: INC6505857.
Canceling this ticket. </t>
  </si>
  <si>
    <t>rdwived1@in.ibm.com</t>
  </si>
  <si>
    <t>Alison Lieberman [GroupM]</t>
  </si>
  <si>
    <t>INC6549206</t>
  </si>
  <si>
    <t>[CANCELLED] [3RD PARTY] OSU Maconomy - Doubletake failures</t>
  </si>
  <si>
    <t>Hi Chris -per our conversation today Kantar will not be pursuing a new support maintenance agreement w/Carbonite for Double Take as the portals will be retiring next year. IBM will continue manually moving the files in Prod when Prod is not working. Test is working properly.</t>
  </si>
  <si>
    <t>INC6551527</t>
  </si>
  <si>
    <t>[CANCELLED*] WSC: PURCHASE AND INSTALLING OF UNICODE LANGUAGE FONTS</t>
  </si>
  <si>
    <t>Per a discussion with Ron Oct 31 we agree to cancel this ticket as the related MPL tickets were cancelled.  Backups taken and fonts will remain on Himerius.</t>
  </si>
  <si>
    <t>INC6556457</t>
  </si>
  <si>
    <t>d_senthilraj@in.ibm.com</t>
  </si>
  <si>
    <t xml:space="preserve">Peoplesoft issue </t>
  </si>
  <si>
    <t>Cancelling the ticket as there is already a ticket opened for the same issue. INC6590055.</t>
  </si>
  <si>
    <t>INC6562928</t>
  </si>
  <si>
    <t>OSU / CI = mdocs_groupm_na / IBM-C-NA-AS-GPMA -provide Mindbill/MDoc access via the Essenceglobal.com O365 account rather then GroupM AD/O365 accounts which are</t>
  </si>
  <si>
    <t>Canceling ticket with requestor confirmation below.</t>
  </si>
  <si>
    <t>INC6570881</t>
  </si>
  <si>
    <t>[CANCELLED*] #277 KANTAR TAIWAN PURCHASE ORDER APPROVAL MATRIX DEV01</t>
  </si>
  <si>
    <t>Per user request, this ticket will be cancelled without deployment to Production.  IBM will charge the noted SER allowance of $110 for the IBM work completed.  Please raise a new ticket and cross reference this ticket number when you are ready for the Production deployment.  There will be no charge for the Production deployment.</t>
  </si>
  <si>
    <t>INC6579146</t>
  </si>
  <si>
    <t>Add 4 GB Memory to 152.146.240.19 db server</t>
  </si>
  <si>
    <t>The db server is running ok.</t>
  </si>
  <si>
    <t>INC6600539</t>
  </si>
  <si>
    <t>[CANCELLED] [3RD PARTY] UK Making Tax Digital (MTD) - Kantar</t>
  </si>
  <si>
    <t>We have worked with Deltek but still do not have a workable solution for use with 2.2.6.  The MTD solution is standard in Maconomy 2.5.  Currently Kantar UK is utilizing a separate solution outside of Maconomy and it has been working without issue.  Upon discussion with Ron Kantar have opted to cancel this ticket and continue using the current solution.</t>
  </si>
  <si>
    <t>INC6614781</t>
  </si>
  <si>
    <t>[CANCELLED] WSC 223 - Install web service file</t>
  </si>
  <si>
    <t xml:space="preserve">On Jan 28, I advised that the new mscript file has been stamped and uploaded to Preprod on both MB and TNS portals (where the original setup is).
Web service URL should be:
MB: http://preprodmillwardbrown/cgi-bin/Maconomy/MaconomyWS.prod.en_US_MBEU.exe/wsdl.ms?service=SAFTDataExportFull
TNS: http://preprodtns/cgi-bin/Maconomy/MaconomyWS.prod.en_US_TNEU.exe/wsdl.ms?service=SAFTDataExportFull
A follow up was sent 2/08 and 2/12 and feedback was requested by Feb 18. Coretech followed up on Feb 20 and noted that if your response is not received by February 27, this ticket will be cancelled without further action. No updates will be made to Live and the SER monthly allowance will be charged $110 for the work performed, with the cost passed along to the agency.
</t>
  </si>
  <si>
    <t>michal.banach@kantar.com</t>
  </si>
  <si>
    <t>Michał Banach [Kantar]</t>
  </si>
  <si>
    <t>INC6628699</t>
  </si>
  <si>
    <t>Need my employee ID to be entered into the active directory</t>
  </si>
  <si>
    <t>Closing ticket with Super User confirmation.</t>
  </si>
  <si>
    <t>emma.rogers@mediacom.com</t>
  </si>
  <si>
    <t>Emma Rogers [GroupM]</t>
  </si>
  <si>
    <t>INC6637367</t>
  </si>
  <si>
    <t>RICOCHET</t>
  </si>
  <si>
    <t>Hi Sherri.  Diane already opened a ticket for this and I just submitted the expense report a few minutes ago.
Thanks
Chris</t>
  </si>
  <si>
    <t>INC6637619</t>
  </si>
  <si>
    <t>[CANCEL] Concur Technical Workshop and Estimation</t>
  </si>
  <si>
    <t>Cancelling the SER as we will user INC6479093 instead.</t>
  </si>
  <si>
    <t>INC6643219</t>
  </si>
  <si>
    <t>Smartha5@in.ibm.com</t>
  </si>
  <si>
    <t>[CLOSED] BSG-2278:SAP Custom Table To Map Job Key to Legacy Job Description For OPR Billing/Invoicing/Reporting</t>
  </si>
  <si>
    <t>Sushree Martha57 [IBM]</t>
  </si>
  <si>
    <t>Cancelling the SER as another SER "INC6763743" has been created and taken forward</t>
  </si>
  <si>
    <t>INC6643276</t>
  </si>
  <si>
    <t>[CANCELLED] BSG-2260: Change the GL code for Hotel Meals expense types from GL code E161 T&amp;E Hotel to GL code E162 T&amp;E Meals</t>
  </si>
  <si>
    <t>Cancelled and will be done as a part of Concur development</t>
  </si>
  <si>
    <t>INC6643306</t>
  </si>
  <si>
    <t>[ROM] BSG-2306:Update ZJWT Invoice Output Form To Show Total Tax Separately</t>
  </si>
  <si>
    <t>We have created one more incident INC6821257 for BSG-2306. So cancelling this .</t>
  </si>
  <si>
    <t>INC6646513</t>
  </si>
  <si>
    <t>[CANCELLED] BOA - ACH Files</t>
  </si>
  <si>
    <t xml:space="preserve">GroupM does not have any plans to proceed with ACH work with BOA.  </t>
  </si>
  <si>
    <t>INC6652762</t>
  </si>
  <si>
    <t>Perceptive is down</t>
  </si>
  <si>
    <t>Hi Beth.  Ok, I've cancelled the ticket.
Thanks
Chris</t>
  </si>
  <si>
    <t>beth.wilson@gtb.com</t>
  </si>
  <si>
    <t>Beth Wilson [YRGRP]</t>
  </si>
  <si>
    <t>INC6663933</t>
  </si>
  <si>
    <t>JDEdwards</t>
  </si>
  <si>
    <t>Duplicate of INC6606014</t>
  </si>
  <si>
    <t>jane.cooper@sudler.com</t>
  </si>
  <si>
    <t>Jane Cooper [YRGRP]</t>
  </si>
  <si>
    <t>INC6679450</t>
  </si>
  <si>
    <t>[CANCELLED] Need to determine security role for INC5661328 &amp; INC6377410--QB 7745</t>
  </si>
  <si>
    <t>INC6685614</t>
  </si>
  <si>
    <t>I do not have a Concur login</t>
  </si>
  <si>
    <t>Not IBM support related issue.
Canceling ticket with Super User confirmation.</t>
  </si>
  <si>
    <t>sam.fairburn@mediacom.com</t>
  </si>
  <si>
    <t>Sam Fairburn [GroupM]</t>
  </si>
  <si>
    <t>INC6694050</t>
  </si>
  <si>
    <t>the internet server ip 204.10.132.20 ( expensereports.yrbrands.com) is not accessible</t>
  </si>
  <si>
    <t>Duplication of INC6677435</t>
  </si>
  <si>
    <t>INC6728691</t>
  </si>
  <si>
    <t>TAP database connectivity</t>
  </si>
  <si>
    <t>Issue was not due to database connectivity issue.</t>
  </si>
  <si>
    <t>INC6736161</t>
  </si>
  <si>
    <t xml:space="preserve">[APPROVED BACKLOG] BSG-2564 - Check Remittance </t>
  </si>
  <si>
    <t>This change is no longer needed</t>
  </si>
  <si>
    <t>INC6739524</t>
  </si>
  <si>
    <t>Sarsukum@in.ibm.com</t>
  </si>
  <si>
    <t>unable to take print out of my expenses in concur</t>
  </si>
  <si>
    <t>Saranya Sukumaran [IBM]</t>
  </si>
  <si>
    <t>INC6711499 is kept to monitor the issue so considering this ticket as duplicate.</t>
  </si>
  <si>
    <t>Saurabh.Shrivastava@wunderman.com</t>
  </si>
  <si>
    <t>INC6742846</t>
  </si>
  <si>
    <t>[CANCELLED] Kantar EDW - Labor Grades &amp; Job Budgets for Job Profit Reporting</t>
  </si>
  <si>
    <t>Cancelled per client request at no charge.</t>
  </si>
  <si>
    <t>INC6746626</t>
  </si>
  <si>
    <t xml:space="preserve">Concur expenses login issue </t>
  </si>
  <si>
    <t>vaismish@in.ibm.com</t>
  </si>
  <si>
    <t>Jonathan Walan [YRGRP]</t>
  </si>
  <si>
    <t>INC6761365</t>
  </si>
  <si>
    <t>cant print report from concur</t>
  </si>
  <si>
    <t>Rohjha30@in.ibm.com</t>
  </si>
  <si>
    <t>Michael Barrett [YRGRP]</t>
  </si>
  <si>
    <t>INC6767553</t>
  </si>
  <si>
    <t>Create a GL account request</t>
  </si>
  <si>
    <t>not required</t>
  </si>
  <si>
    <t>Stephanie.Wu@yr.com</t>
  </si>
  <si>
    <t>Stephanie Wu [YRGRP]</t>
  </si>
  <si>
    <t>INC6768343</t>
  </si>
  <si>
    <t xml:space="preserve">INC6711499 is kept to monitor the issue so considering this ticket as duplicate.
</t>
  </si>
  <si>
    <t>paloysiu@in.ibm.com</t>
  </si>
  <si>
    <t>INC6776416</t>
  </si>
  <si>
    <t>[CANCELLED] MACONOMY BPM REPORT ERROR IMPL01 (190528-000770)</t>
  </si>
  <si>
    <t xml:space="preserve">Hi,
Dunn solution will do IMPL upgrade after Prod.As of now IBM has no actions taken against IMPL01
Thanks,
Srujana </t>
  </si>
  <si>
    <t>INC6778419</t>
  </si>
  <si>
    <t xml:space="preserve">[WITHDRAWN]Order details to Maconomy </t>
  </si>
  <si>
    <t>As the maconomy interface is being developed by Salesforce Implementation Partner. Hence closing this ticket.</t>
  </si>
  <si>
    <t>Paul Kamisky [Kantar]</t>
  </si>
  <si>
    <t>INC6778437</t>
  </si>
  <si>
    <t>[WITHDRAWN] New Interface for submitting data from KRiQ to Salesforce</t>
  </si>
  <si>
    <t xml:space="preserve">As per discussion with Alexandra Reti, it looks like the KRiQ is getting upgraded and the users may not require the interface between the Salesforce and KRiQ. Hence cancelling this ticket based on our Salesforce Interface discussion held on 05th Mar 2019.
</t>
  </si>
  <si>
    <t>INC6779101</t>
  </si>
  <si>
    <t>[CANCELLED*] (FIN) WSC 318  - Rewrite RGL Report to BPM  "VAT_Report_Overview "</t>
  </si>
  <si>
    <t>Client has not provided UAT feedback within 15 business upon numerous follow ups.  IBM has performed the work for UAT, therefore IBM will charge the SER allowance $1,236 for this Minor Tier 3 ticket. WPP IT has approved this cancellation without deploying to Production.  The client may raise a new SER when they are ready to deploy to Production.</t>
  </si>
  <si>
    <t>Melanie.Hassel@kantar.com</t>
  </si>
  <si>
    <t>Melanie Hassel [Kantar]</t>
  </si>
  <si>
    <t>INC6779105</t>
  </si>
  <si>
    <t>[CANCELLED*] (FIN) WSC 318  - Rewrite RGL Report to BPM  "VAT_Report_Details_V_1_1 "</t>
  </si>
  <si>
    <t>INC6783039</t>
  </si>
  <si>
    <t xml:space="preserve">Concur Expense login issues </t>
  </si>
  <si>
    <t>INC6628612 is kept to open to add the profile in Concur so considering this ticket as duplicate.</t>
  </si>
  <si>
    <t>Julie.Fung@bavgroup.com</t>
  </si>
  <si>
    <t>Julie Fung [YRGRP]</t>
  </si>
  <si>
    <t>INC6792169</t>
  </si>
  <si>
    <t>salthoma@in.ibm.com</t>
  </si>
  <si>
    <t>I can not log into Dashboard</t>
  </si>
  <si>
    <t>Closing this incident - See INC6792155</t>
  </si>
  <si>
    <t>susanne.parisi@ogilvy.com</t>
  </si>
  <si>
    <t>Susanne Parisi [Ogilvy Group]</t>
  </si>
  <si>
    <t>INC6798268</t>
  </si>
  <si>
    <t>Stephanie Wu - Need a license for Sage FAS Premier Depreciation.</t>
  </si>
  <si>
    <t>Kevin.Cannon@hemmersbach.com</t>
  </si>
  <si>
    <t>Kevin Cannon [IBM]</t>
  </si>
  <si>
    <t>INC6806303</t>
  </si>
  <si>
    <t xml:space="preserve">[REQ DEF] Processing Option Update for Reallocation Edit Application </t>
  </si>
  <si>
    <t>Issue was resolved by user access security, no enhancement required</t>
  </si>
  <si>
    <t>INC6809891</t>
  </si>
  <si>
    <t>Revenue Batch Failing because of Closed Job</t>
  </si>
  <si>
    <t>Not Solved (Not Reproducible)</t>
  </si>
  <si>
    <t xml:space="preserve">Will close this ticket and open a new one when/if issue occurs again. </t>
  </si>
  <si>
    <t>INC6811956</t>
  </si>
  <si>
    <t>Unable to login to Ricochet from within GTB network</t>
  </si>
  <si>
    <t>Hi Jim.  I've closed the ticket.  Thanks for letting me know.
Chris.</t>
  </si>
  <si>
    <t>jim.rossow@gtb.com</t>
  </si>
  <si>
    <t>Jim Rossow [JWT]</t>
  </si>
  <si>
    <t>INC6826055</t>
  </si>
  <si>
    <t>[CANCELLED*] 201 WSC : PROSPECT CONVERSION TO CLIENT ERROR ref INC5009249</t>
  </si>
  <si>
    <t xml:space="preserve">UAT feedback was due to IBM by November 22. IBM followed up with you on November 19, December 10, January 8 and 14 with no responses received.   iBM cancellED this ticket and will be charging the SER allowance $576 for the work performed. </t>
  </si>
  <si>
    <t>Rena.Ghatoaura@uk.ibm.com</t>
  </si>
  <si>
    <t>INC6852868</t>
  </si>
  <si>
    <t>PD Full Package for Monday 2/18</t>
  </si>
  <si>
    <t>There were issues related cobjlib.dll with standard NER N98220A.h file
Hence cancelling the package since this has not been promoted to PD910.</t>
  </si>
  <si>
    <t>INC6854682</t>
  </si>
  <si>
    <t>[CANCELLED] WSC 175 - Setting up companies for cross charges</t>
  </si>
  <si>
    <t>Cancelled per client.</t>
  </si>
  <si>
    <t>INC6872852</t>
  </si>
  <si>
    <t>[CANCELLED*] WSC 233 - Setting up Email Alerts for Timesheet</t>
  </si>
  <si>
    <t xml:space="preserve">Preprod was confirmed on March 13. IBM has been waiting nearly a month to move this to Production and has sent several follow ups. Since confirmation was not received by April 8, 9:00 am Central, then this ticket will be cancelled without moving to Production and the SER amount for this enhancement will be charged to accordingly. </t>
  </si>
  <si>
    <t>INC6881917</t>
  </si>
  <si>
    <t>Puneetsr@in.ibm.com</t>
  </si>
  <si>
    <t>Certificate issue on JDE internal links, Kindly refer to attached doc for details.Thanks!</t>
  </si>
  <si>
    <t>Puneet Srivastava4 [IBM]</t>
  </si>
  <si>
    <t>The incident was re-routed to me</t>
  </si>
  <si>
    <t>INC6885100</t>
  </si>
  <si>
    <t xml:space="preserve">can't change my password at sso.wpp.com \ Concur login issue </t>
  </si>
  <si>
    <t>As we have kept ticket# INC6793096 as open for the same issue, considering this as duplicate and closing the ticket</t>
  </si>
  <si>
    <t>Kurt.Renfro@wunderman.com</t>
  </si>
  <si>
    <t>Kurt Renfro [YRGRP]</t>
  </si>
  <si>
    <t>INC6885150</t>
  </si>
  <si>
    <t>Need to Uninstall the connector application and restart the server PSCAPPB00101</t>
  </si>
  <si>
    <t>Rebooting is fixed by Scott GroupM, hence closing the ticket</t>
  </si>
  <si>
    <t>INC6889134</t>
  </si>
  <si>
    <t xml:space="preserve">[CANCELLED*] WSC 172 - Setup of online payment file </t>
  </si>
  <si>
    <t>IBM is cancelling this ticket at the clients request. IBM will be charging the SER allowance noted as IBM completed the request work.</t>
  </si>
  <si>
    <t>INC6891159</t>
  </si>
  <si>
    <t>[CANCELLED] Remove Amarinder Singh from Ricochet scripts</t>
  </si>
  <si>
    <t>Cancelling this ticket. This work was done while Divya was working on other issues before she knew this ticket existed. The effort was minimal &lt;5 hours, so cancelling this SER.</t>
  </si>
  <si>
    <t>INC6912489</t>
  </si>
  <si>
    <t>Pivotal - KRiQ Existing Interface Data</t>
  </si>
  <si>
    <t>As there is no interface needed between the KRiQ and Salesforce as per discussion in Salesforce Interface meeting (held on 5th March), we do not have to identify the interface mappings.</t>
  </si>
  <si>
    <t>INC6936151</t>
  </si>
  <si>
    <t>FW: Urgent Access Help</t>
  </si>
  <si>
    <t>See ticket INC6936154</t>
  </si>
  <si>
    <t>rosie.leduc@ogilvy.com</t>
  </si>
  <si>
    <t>Rosie LeDuc [Ogilvy Group]</t>
  </si>
  <si>
    <t>INC6939394</t>
  </si>
  <si>
    <t>IBM-C-NA-AS-CINF</t>
  </si>
  <si>
    <t>Need synonyms for DM_CARTESIS_HIERARCHY_DIM in EDW_FN</t>
  </si>
  <si>
    <t>As discussed with requester we can cancel this ticket since another related SER is being assigned wherein one of DBA resource from our team will perform the activity .</t>
  </si>
  <si>
    <t>prkkulka@in.ibm.com</t>
  </si>
  <si>
    <t>INC6942831</t>
  </si>
  <si>
    <t>[CANCELLED] Change in email address for WundermanThompson will affect all email distributions in Ricochet</t>
  </si>
  <si>
    <t>Cancelling ticket as per OpCo approval from Dave Husted and Olga Alario (see attachements).</t>
  </si>
  <si>
    <t>INC6942988</t>
  </si>
  <si>
    <t>[CANCELLED] Security report is not reflecting changes to PO threshold amounts-see QB 7788 (no work performed)</t>
  </si>
  <si>
    <t>Client requested to close this ticket as work no longer required.</t>
  </si>
  <si>
    <t>Paul Avila [JWT]</t>
  </si>
  <si>
    <t>INC6949679</t>
  </si>
  <si>
    <t>WF payment files for 3/4 not generated</t>
  </si>
  <si>
    <t>The errors were found to be old exceptions in the PAYMENT.ERROR queue.  All files were delivered on schedule</t>
  </si>
  <si>
    <t>INC6958806</t>
  </si>
  <si>
    <t>Need assistance- getting errors when trying to run a report- need for month end ASAP</t>
  </si>
  <si>
    <t>cancelling. User was asked to email axsupport@groupm.com as our team doesnt handle these type of issues.</t>
  </si>
  <si>
    <t>nicole.adamczyk@mindshareworld.com</t>
  </si>
  <si>
    <t>Nicole Adamczyk [GroupM]</t>
  </si>
  <si>
    <t>INC6966821</t>
  </si>
  <si>
    <t>WUNDERMAN IC VENDORS/PARTNERS</t>
  </si>
  <si>
    <t>Hi Janet.  SAS handles Vendor set up in Ricochet.  Please contact them directly.
Thanks
Chris</t>
  </si>
  <si>
    <t>Janet Gonzalez [JWT]</t>
  </si>
  <si>
    <t>INC6972283</t>
  </si>
  <si>
    <t>[WITHDRAWN] HSBC MACONOMY ENCRYPTED PAYMENT FILE DEVELOPMENT</t>
  </si>
  <si>
    <t>Kantar advises to suspend the effort around HSBC payment file encryption development.
l The current approach was progressed as it was believed to be a quick solution to an audit issue
l It is not proving to be a quick solution
l Kantar's migration to new ownership provides an inflection point to question whether this issue now has the same urgency
l The approach taken in not utilizing all of the available HSBC functionality and has inbuilt inefficiencies.
l Once Kantar APAC has set up an independent treasury function and migrated to a regional Kantar HSBC profile, Kantar will be in a better position to exploit a more efficient HSBC solution. One HSBC profile, one HSBC regional encryption key and Host to Host connectivity.
l Over the next 6 – 9 months I see Unicode development / roll out and on-going LERS / system combinations as being of greater priority.</t>
  </si>
  <si>
    <t>INC6981398</t>
  </si>
  <si>
    <t>Again having issues with Smartstream remotely</t>
  </si>
  <si>
    <t>CANCELLED</t>
  </si>
  <si>
    <t>INC6989798</t>
  </si>
  <si>
    <t>[ROM] OgilvyKnowledge - Reseach and Intelligence modifications SharePoint</t>
  </si>
  <si>
    <t>Canceling this ticket.  There is another updated ticket tracking these changes, INC8245972</t>
  </si>
  <si>
    <t>Tara Shannon [Ogilvy Group]</t>
  </si>
  <si>
    <t>INC6992224</t>
  </si>
  <si>
    <t>[CANCELLED] add column in Ricochet report Project Status--QB7873</t>
  </si>
  <si>
    <t>Cesar Ordinola [JWT]</t>
  </si>
  <si>
    <t>INC6999687</t>
  </si>
  <si>
    <t>Cannot login to GEAC</t>
  </si>
  <si>
    <t>Kenneth.Lin@redfuse.com</t>
  </si>
  <si>
    <t>Kenneth Lin [YRGRP]</t>
  </si>
  <si>
    <t>INC7045726</t>
  </si>
  <si>
    <t>[CANCELLED*] [3RD PARTY] Maconomy - opco 60 - online invoicing - URGENT!!!</t>
  </si>
  <si>
    <t>Viktoria.Bozsits@kantar.com</t>
  </si>
  <si>
    <t>Viktoria Bozsits [Kantar]</t>
  </si>
  <si>
    <t>INC7047328</t>
  </si>
  <si>
    <t>[CANCELLED] IFRS 16 Tree and nVision layout changes</t>
  </si>
  <si>
    <t>This is a dupe of INC7153382.</t>
  </si>
  <si>
    <t>Anthony Sessa [JWT]</t>
  </si>
  <si>
    <t>INC7054243</t>
  </si>
  <si>
    <t>[CANCELLED] Ricochet - PO Approval Workflow</t>
  </si>
  <si>
    <t>melissa.cannon@garageteammazda.com</t>
  </si>
  <si>
    <t>Melissa Cannon [JWT]</t>
  </si>
  <si>
    <t>INC7055060</t>
  </si>
  <si>
    <t>Access to Concur</t>
  </si>
  <si>
    <t>Amelia.Tran@mediacom.com</t>
  </si>
  <si>
    <t>Amelia Tran [GroupM]</t>
  </si>
  <si>
    <t>INC7063472</t>
  </si>
  <si>
    <t>Unable to create a PO</t>
  </si>
  <si>
    <t>Akakumam@in.ibm.com</t>
  </si>
  <si>
    <t>Buffy Torres [JWT]</t>
  </si>
  <si>
    <t>INC7064887</t>
  </si>
  <si>
    <t>duplicate of INC7062980</t>
  </si>
  <si>
    <t>Katie.Kim@redfuse.com</t>
  </si>
  <si>
    <t>Katie Kim [YRGRP]</t>
  </si>
  <si>
    <t>INC7069278</t>
  </si>
  <si>
    <t>In Ricocket system, the bank account field cannot take more than 17 digits. is it possible to update the bank account field to take more 17 digits?</t>
  </si>
  <si>
    <t>Hi Fatimatou.  Unfortunately the length of the bank account field cannot be changed in Ricochet.
Thanks
Chris</t>
  </si>
  <si>
    <t>fatimatou.isso@jwt.com</t>
  </si>
  <si>
    <t>Fatimatou Isso [JWT]</t>
  </si>
  <si>
    <t>INC7069703</t>
  </si>
  <si>
    <t xml:space="preserve">New intern - Amelia Desio Smarstream accesss </t>
  </si>
  <si>
    <t>DUPLICATE OF INC7052960</t>
  </si>
  <si>
    <t>Katiuska.Valenzuela@vmlyr.com</t>
  </si>
  <si>
    <t>INC7079651</t>
  </si>
  <si>
    <t>[CANCELLED] Approval maxtrix report does not indicate the finance approver status correctly--QB 7520</t>
  </si>
  <si>
    <t>INC7105251</t>
  </si>
  <si>
    <t>Markella Corsones (markella.corsones@wunderman.com) requires access to Concur for travel and expenses</t>
  </si>
  <si>
    <t>This issue is not supported by IBM, I have redirected the request o business.</t>
  </si>
  <si>
    <t>Toni.Iacono@wunderman.com</t>
  </si>
  <si>
    <t>Toni Iacono [YRGRP]</t>
  </si>
  <si>
    <t>INC7105350</t>
  </si>
  <si>
    <t xml:space="preserve">[CANCELLED*] Staged closed set up for companies 35, 36 and 208. </t>
  </si>
  <si>
    <t xml:space="preserve">IBM has cancelled this ticket due to lack of UAT response and requested changes have not been deployed to live.  </t>
  </si>
  <si>
    <t>Alexandro.jesus.talamo.ruiz@ibm.com</t>
  </si>
  <si>
    <t>Javier Camacho [JWT]</t>
  </si>
  <si>
    <t>GroupM - Mexico</t>
  </si>
  <si>
    <t>INC7111394</t>
  </si>
  <si>
    <t>database error in business objects - variance analysis AoE report</t>
  </si>
  <si>
    <t>User confirmed for cancellation of request</t>
  </si>
  <si>
    <t>John.Benak@kantar.com</t>
  </si>
  <si>
    <t>John Benak [Kantar]</t>
  </si>
  <si>
    <t>INC7136338</t>
  </si>
  <si>
    <t>[CANCELLED*] Improve Default Vendor Search Screen (Portal)</t>
  </si>
  <si>
    <t>Cancelled per client request. IBM has performed the work for UAT, therefore IBM will charge the SER allowance $1,201 for this Minor Tier 3 ticket.</t>
  </si>
  <si>
    <t>INC7138561</t>
  </si>
  <si>
    <t>[UNAPPROVED BACKLOG] Update for all Purchasing E1 Pages: Purchasing (OCH), ghg Purchasing, Group H Purchasing</t>
  </si>
  <si>
    <t>INC7143598</t>
  </si>
  <si>
    <t>[CANCELLED] Corrections to Benefits Confirmation Statement - BAS005.SQR.</t>
  </si>
  <si>
    <t>2019-05-16 16:32:02 BST - Vincent Loiacono [JWT] Additional comments
reply from: vincent.loiacono@jwt.com
Greetings, we would like to cancel this request.
Thanks,
Vinny</t>
  </si>
  <si>
    <t>INC7143616</t>
  </si>
  <si>
    <t>[CANCELLED] Development of new WTW Retiree Individual Marketplace Interface</t>
  </si>
  <si>
    <t>INC7151896</t>
  </si>
  <si>
    <t>OSU:IBM-C-GLOBAL-AS-Maconomy-Insight-EU-L2: IMAGENow Invoice Error</t>
  </si>
  <si>
    <t>We have another ticket for this issue #INC7149272. Solution is already provided there so marking this once cancelled. 
Thanks,
Divya</t>
  </si>
  <si>
    <t>sharon.dacosta@ogilvy.com</t>
  </si>
  <si>
    <t>Sharon DaCosta [Ogilvy Group]</t>
  </si>
  <si>
    <t>INC7161907</t>
  </si>
  <si>
    <t>[CANCELLED] Custom process to mass close project needs to include customer in the request criteria  QB 7878</t>
  </si>
  <si>
    <t>INC7184627</t>
  </si>
  <si>
    <t xml:space="preserve">[CANCELLED] Ricochet - Control on Invoice Date vs Po Date </t>
  </si>
  <si>
    <t>INC7184724</t>
  </si>
  <si>
    <t>[CANCELLED] Ricochet Payment Report Transfer to Bank - Encrypt WinSCP txt Report  QB 7895</t>
  </si>
  <si>
    <t>Cancelling ticket as per OpCo approval from Dave Husted and Olga Alario (see attachements)</t>
  </si>
  <si>
    <t>INC7185943</t>
  </si>
  <si>
    <t>Akhvarsh@in.ibm.com</t>
  </si>
  <si>
    <t>[REQ DEF] Kantar Data Warehouse Informatica request for information</t>
  </si>
  <si>
    <t>Akhlesh K Varshney [IBM]</t>
  </si>
  <si>
    <t xml:space="preserve">Based on feedback from Informatica, that Kantar does not currently license tools that would allow for this automated extract of Metadata. I am cancelling this ticket, as it will not be completed until such time that MetaData Manager or other such tool is licensed by Kantar. </t>
  </si>
  <si>
    <t>INC7185971</t>
  </si>
  <si>
    <t>[CANCELLED] Ricochet email account enhancement</t>
  </si>
  <si>
    <t>INC7193501</t>
  </si>
  <si>
    <t>Harvishw@in.ibm.com</t>
  </si>
  <si>
    <t>ADP Transfer System Failure</t>
  </si>
  <si>
    <t>Current logic in ADP transfer system :
Last pull date recorded in ADP transfer system was 5th March 2019 and this will be start date.
Next pull happened : 03/19/2019 13:47:03:700
Next start date in ADP recorded as : 03/19/2019 13:47:03:700
Next Pull happened on : 04/02/2019 10:30:04:330.
In the transfer system we will add 15 days to the last pull date ( last pull date is 5th March 2019 + 15 days = 19th March 2019)
Similarly ( last pull date is 19th March 2019 + 15 days = 2nd April 2019)
For March 19th pull : Because of the above logic ADP transfer system pulled the employee records from Maconomy between 03/05/2019 10:03:59:617 and 03/19/2019 13:47:03:700
For April 2nd pull : ADP transfer system pulled the employee records from Maconomy between 03/19/2019 13:47:03:700 and 04/02/2019 10:30:04:330.
If the employee time sheet are not approved on time, then these records will come in next pull.
If this logic needs to be changed then this will be an new implementation to the ADP transfer system and it should be an SER.</t>
  </si>
  <si>
    <t>Thomas.Baldoni@kantar.com</t>
  </si>
  <si>
    <t>Thomas Baldoni [Kantar]</t>
  </si>
  <si>
    <t>INC7193815</t>
  </si>
  <si>
    <t>smartstream not running</t>
  </si>
  <si>
    <t>resolved</t>
  </si>
  <si>
    <t>Ronnie.Parker@wunderman.com</t>
  </si>
  <si>
    <t>INC7206937</t>
  </si>
  <si>
    <t>Maconomy Access | Criação usuários Maconomy KANTAR IBOPE MEDIA- Urgente</t>
  </si>
  <si>
    <t>As noted by Ron, Deive has been instructed to work with IBOPE local IT to provision the bulk creation of Kantar ADs for numerous named individuals as there is a separate project ongoing for this task.</t>
  </si>
  <si>
    <t>Ettore.tlusty.furlanetto@it.ibm.com</t>
  </si>
  <si>
    <t>Maria Justo [Kantar]</t>
  </si>
  <si>
    <t>INC7219266</t>
  </si>
  <si>
    <t>WSC:Kantar server access for new team member Mahesh Km Rangamma &lt;maheshmrmk@in.ibm.com</t>
  </si>
  <si>
    <t xml:space="preserve">Cancelling this ticket. A separate process will follow. </t>
  </si>
  <si>
    <t>Jayiroy1@in.ibm.com</t>
  </si>
  <si>
    <t>Jayita Roy1 [IBM]</t>
  </si>
  <si>
    <t>INC7221786</t>
  </si>
  <si>
    <t>ORA-00060: deadlock detected while waiting for resource ORA-06512: at "KBSSECURITY.SP_SET_USER_RLS", line 39 ORA-06512: at "KBSSECURITY.SP_SET_ALL_USERS_RLS", l</t>
  </si>
  <si>
    <t>user confirmed they are not facing any issue</t>
  </si>
  <si>
    <t>INC7247768</t>
  </si>
  <si>
    <t>Invoice Image Removed</t>
  </si>
  <si>
    <t>We are having the same issue in the INC7233487.So,marking this as cancelled.</t>
  </si>
  <si>
    <t>Hodon.Farah@financeplus.uk.com</t>
  </si>
  <si>
    <t>Hodon Farah [WTMS]</t>
  </si>
  <si>
    <t>INC7259349</t>
  </si>
  <si>
    <t>Pabommis@in.ibm.com</t>
  </si>
  <si>
    <t>[PROD] Update IIB DNS configuration</t>
  </si>
  <si>
    <t>Pavan K Bommisetty [IBM]</t>
  </si>
  <si>
    <t>Due to long wait for firewall change from network team</t>
  </si>
  <si>
    <t>INC7259923</t>
  </si>
  <si>
    <t>Reset password for Perceptive</t>
  </si>
  <si>
    <t xml:space="preserve">User was asked to email AXSupport, which she did.  Our team does not handle passwords, and pw are only required for mac... if a users is on a mac and pw reset is needed, axsupport will assist.  </t>
  </si>
  <si>
    <t>yamini.maniktala@groupm.com</t>
  </si>
  <si>
    <t>Yamini Maniktala [GroupM]</t>
  </si>
  <si>
    <t>INC7262592</t>
  </si>
  <si>
    <t>Need Daiichi Sankyo Inc job folders moved on OK</t>
  </si>
  <si>
    <t>Ananthchandra Y1 [IBM]</t>
  </si>
  <si>
    <t>Duplicate ticket.  We are working on this request in ticket INC7262586</t>
  </si>
  <si>
    <t>jennifer.delaney@ogilvy.com</t>
  </si>
  <si>
    <t>Jennifer Delaney [Ogilvy Group]</t>
  </si>
  <si>
    <t>INC7262729</t>
  </si>
  <si>
    <t>Patti Harrison access to create POs</t>
  </si>
  <si>
    <t>Request denied by authorization authority.</t>
  </si>
  <si>
    <t>INC7263638</t>
  </si>
  <si>
    <t>Jerry Krall temp access to ZFI_SAP_FUNCTIONAL_ADMIN role through 5-3-19</t>
  </si>
  <si>
    <t>No longer needed.</t>
  </si>
  <si>
    <t>INC7273609</t>
  </si>
  <si>
    <t>[REQ DEF] Estimate Upload in JDE</t>
  </si>
  <si>
    <t>Cancelled per Mark Werner</t>
  </si>
  <si>
    <t>INC7279324</t>
  </si>
  <si>
    <t>Unable to access the BI Launchpad UAT link for the purpose of User acceptance testing for the Maconomy 2.2.6 upgrade</t>
  </si>
  <si>
    <t xml:space="preserve">Any questions related to Maconomy 2.2.6 and the Dev01 UAT should not be raised in Service Now. They should be raised in Jira only. I'll be cancelling this ticket.
</t>
  </si>
  <si>
    <t>INC7282244</t>
  </si>
  <si>
    <t>Testing Strategy for Ogilvy' for Chintan Mehta</t>
  </si>
  <si>
    <t>canc</t>
  </si>
  <si>
    <t>INC7284591</t>
  </si>
  <si>
    <t>Can't Access mDocs</t>
  </si>
  <si>
    <t xml:space="preserve">Requestor need to contact Super user: Giovanni Caisedo for approval and Super user will create ticket to grant access.
</t>
  </si>
  <si>
    <t>maria.patriciasangalang@groupm.com</t>
  </si>
  <si>
    <t>Maria Patricia Sangalang [GroupM]</t>
  </si>
  <si>
    <t>INC7305336</t>
  </si>
  <si>
    <t>Ricopay ID 34594 TBV missing coding but financially was approved</t>
  </si>
  <si>
    <t>This incident was resolved with ticket number INC7257843.</t>
  </si>
  <si>
    <t>elizabeth.ortiz@jwt.com</t>
  </si>
  <si>
    <t>INC7306218</t>
  </si>
  <si>
    <t>Create a new G/L account in SmartStream</t>
  </si>
  <si>
    <t>INC7309366</t>
  </si>
  <si>
    <t>Please  reset my Y&amp;R password</t>
  </si>
  <si>
    <t>INC7313367</t>
  </si>
  <si>
    <t>Srudeshm@in.ibm.com</t>
  </si>
  <si>
    <t>[CANCELLED] Ricochet - Ricopay SAML enhancement - Billed under INC7864740</t>
  </si>
  <si>
    <t>No longer required</t>
  </si>
  <si>
    <t>INC7314388</t>
  </si>
  <si>
    <t>[CANCELLED] To make Description as a mandatory while filling in opportunities</t>
  </si>
  <si>
    <t xml:space="preserve">Agree with Michael in that any Kantar portal requests should really be sent through Mark Yates/Ron Hansen or the business directors (Michael) to forward onto them. Please work with Michael directly. </t>
  </si>
  <si>
    <t>INC7318500</t>
  </si>
  <si>
    <t>FW: Maconomy 2.26 - Results of the testing</t>
  </si>
  <si>
    <t>2.2.6 Testing results should be reported to your UAT lead. Tickets pertaining to 2.2.6 are not raised in Service Now.</t>
  </si>
  <si>
    <t>Shermaine.Yong@financeplusmy.com</t>
  </si>
  <si>
    <t>Shermaine Yong In Shey [Kantar]</t>
  </si>
  <si>
    <t>INC7323692</t>
  </si>
  <si>
    <t>[CANCELLED] Submitting time sheet for termed employees</t>
  </si>
  <si>
    <t>INC7324539</t>
  </si>
  <si>
    <t>[UNAPPROVED BACKLOG] Update Ogilvy Logo</t>
  </si>
  <si>
    <t>Business no longer requires this enhancement</t>
  </si>
  <si>
    <t>INC7330082</t>
  </si>
  <si>
    <t>Need database table created from OS11/Oracle Hyperion Report</t>
  </si>
  <si>
    <t>Hi Darren.  Unfortunately Jessica and the OS11 group are not supported by the IBM helpdesk.
If you need assistance with the OS 11 application please reach out to Jessica directly.
Thanks
Chris</t>
  </si>
  <si>
    <t>INC7330633</t>
  </si>
  <si>
    <t>[CANCELLED] Need database table created from Ricochet report</t>
  </si>
  <si>
    <t>INC7336681</t>
  </si>
  <si>
    <t>Maconomy 2.2.6 test</t>
  </si>
  <si>
    <t>Maconomy 2.2.6 UAT questions/issues should not be raised in Service Now.  They should be reviewed by your UAT Lead who in turn will raise a ticket in Jira if necessary.</t>
  </si>
  <si>
    <t>INC7345017</t>
  </si>
  <si>
    <t>Change to the application Compliance Application</t>
  </si>
  <si>
    <t xml:space="preserve">Duplicate SER. </t>
  </si>
  <si>
    <t>INC7345563</t>
  </si>
  <si>
    <t>New employee interface to IPS required to support SAP Concur</t>
  </si>
  <si>
    <t>IPS employee feed is optional. With employee feed, IPS will be able to verify the employee data, but since those employee data is come from CONCUR, and has been verified, so it is not necessary.</t>
  </si>
  <si>
    <t>INC7353833</t>
  </si>
  <si>
    <t>[RFS] [CANCELLED] WPON-REQ-000100 Kantar Informatica upgrade request</t>
  </si>
  <si>
    <t>RFS cancelled per client request.</t>
  </si>
  <si>
    <t>INC7380048</t>
  </si>
  <si>
    <t>Orderbook dev export error</t>
  </si>
  <si>
    <t>Gina Hudik [Kantar]</t>
  </si>
  <si>
    <t>INC7385396</t>
  </si>
  <si>
    <t>user needs access to mDocs</t>
  </si>
  <si>
    <t>This is duplicate incident.
Parent incident INC7336537 and it is awaiting managers approval</t>
  </si>
  <si>
    <t>baitao.wu@groupm.com</t>
  </si>
  <si>
    <t>Baitao Wu [GroupM]</t>
  </si>
  <si>
    <t>INC7387855</t>
  </si>
  <si>
    <t>Positive Pay File - AX BOA Checks</t>
  </si>
  <si>
    <t>Thanks, I will close this ticket based on user's advice</t>
  </si>
  <si>
    <t>INC7391603</t>
  </si>
  <si>
    <t>PSCAPPP00136 - Install Microsoft Excel and Adobe Reader DC</t>
  </si>
  <si>
    <t>Cancelling the ticket, as it is tracked in another ticket - INC7386588</t>
  </si>
  <si>
    <t>INC7393887</t>
  </si>
  <si>
    <t>Maconomy</t>
  </si>
  <si>
    <t xml:space="preserve">2.2.6 UAT items should not be raised in SNOW.  Jira ticket raised by Ashley instead.
</t>
  </si>
  <si>
    <t>CarlosAlberto.Torres@kantar.com</t>
  </si>
  <si>
    <t>Carlos Alberto Torres [Kantar]</t>
  </si>
  <si>
    <t>INC7404395</t>
  </si>
  <si>
    <t>WSC 272 - Clone Banking Mode -"272-CURRENT-ACH"</t>
  </si>
  <si>
    <t>Sunchai - Testing for 2.2.6 has closed.  Dev01data/setup is as of Feb 19, 2019.  We will not be replicating any setups from Production to Dev01 that were created in Production after Feb 19, 2019.</t>
  </si>
  <si>
    <t>Sunchai.Saengsutthi@kantar.com</t>
  </si>
  <si>
    <t>Sunchai Saengsutthi [Kantar]</t>
  </si>
  <si>
    <t>INC7424107</t>
  </si>
  <si>
    <t>Missing Payroll Posting in SAP - May 31 (75Q and MUN)</t>
  </si>
  <si>
    <t>This is a duplicate</t>
  </si>
  <si>
    <t>EDOARDO.RECALDINI@it.ibm.com</t>
  </si>
  <si>
    <t>INC7440059</t>
  </si>
  <si>
    <t>Create New GEAC Account Request</t>
  </si>
  <si>
    <t>Stephanie.Wu@vmlyr.com</t>
  </si>
  <si>
    <t>INC7454242</t>
  </si>
  <si>
    <t>[PROD] Update user permissions from ADP GL upload for John St</t>
  </si>
  <si>
    <t>As requested by Shanaaz, this request has been cancelled</t>
  </si>
  <si>
    <t>Rosa Panou [Ogilvy Group]</t>
  </si>
  <si>
    <t>INC7456360</t>
  </si>
  <si>
    <t>#L2OS Microsoft Excel needs to be installed in 10.176.86.46 &amp; 10.176.86.134</t>
  </si>
  <si>
    <t xml:space="preserve">This request will be done through an RFS.  it cannot be done through a ticket.  We are working with the Opco and Coretech on this one.  </t>
  </si>
  <si>
    <t>INC7469245</t>
  </si>
  <si>
    <t>Tax Issue In SAP</t>
  </si>
  <si>
    <t>Closed as duplicate of INC7339300</t>
  </si>
  <si>
    <t>INC7495011</t>
  </si>
  <si>
    <t>Infor SmartStream Application Add request</t>
  </si>
  <si>
    <t>INC7501602</t>
  </si>
  <si>
    <t>[CANCELLED] Review and Update User Permissions to Run Import Programs - Kantar</t>
  </si>
  <si>
    <t>Cancelled per request.  No IBM work commenced on this ticket, so it's cancelled at no charge.</t>
  </si>
  <si>
    <t>INC7530587</t>
  </si>
  <si>
    <t>[UNAPPROVED BACKLOG] Request for H&amp;W Customization and Interface Inventory</t>
  </si>
  <si>
    <t xml:space="preserve">This ticket can be cancelled, this will be handled with Workday project </t>
  </si>
  <si>
    <t>INC7566584</t>
  </si>
  <si>
    <t>JDE Export to Excel not working due to Active X file not installed</t>
  </si>
  <si>
    <t>No need to apply active X.  user can insert an attachment and can export to excel via CSV</t>
  </si>
  <si>
    <t>INC7572480</t>
  </si>
  <si>
    <t>Andrew.Revesz@hemmersbach.com</t>
  </si>
  <si>
    <t>Hi, I urgently need my SAP password reset so I can approve PO's. HELP!</t>
  </si>
  <si>
    <t>Duplicate ticket. Her password has already been reset</t>
  </si>
  <si>
    <t>Andrew Revesz [IBM]</t>
  </si>
  <si>
    <t>ANDREA.LO.SARDO@it.ibm.com</t>
  </si>
  <si>
    <t>Aviva Groll [Ogilvy Group]</t>
  </si>
  <si>
    <t>INC7590060</t>
  </si>
  <si>
    <t>[CANCELLED] kantarbi useradmin - add link to user guide document</t>
  </si>
  <si>
    <t>Alternative solution has been identified and implemented. Hence closing the ticket.</t>
  </si>
  <si>
    <t>INC7592626</t>
  </si>
  <si>
    <t>[CANCELLED*] Company 298 - BANKING TEMPLATE for new bank accoun ( 70002101 HSBC (400250 41443143)</t>
  </si>
  <si>
    <t>Client has not provided UAT feedback within 15 business upon numerous follow ups.  IBM has performed the work for UAT, therefore IBM will charge the SER allowance $110 for this Minor Tier 1 ticket.  WPP IT has approved this cancellation without deploying to Production.  The client may raise a new SER when they are ready to deploy to Production.
Summary:
10/20 - Changes put into Preprod
11/12 - IBM followed up
11/21 - Preprod refreshed, IBM put setups back into Preprod.
11/28 - IBM followed up, Kantar advised they haven't tested yet.
12/10 - Still no response from Kantar, Preprod refresh is scheduled for Dec 13, so testing feedback should be provided by Dec 12.
12/12 - No response received</t>
  </si>
  <si>
    <t>seye.fatimilehin@kantar.com</t>
  </si>
  <si>
    <t>Seye Fatimilehin [Kantar]</t>
  </si>
  <si>
    <t>INC7594274</t>
  </si>
  <si>
    <t>create a new  Chemistry Current Agency Site - System Analytic</t>
  </si>
  <si>
    <t>This is duplicate of ticket INC7468230 for same adding Chemistry Current Agency Site - System Analytic.</t>
  </si>
  <si>
    <t>maggie.cowden@teamchemistryus.com</t>
  </si>
  <si>
    <t>Maggie Cowden [Ogilvy Group]</t>
  </si>
  <si>
    <t>INC7598057</t>
  </si>
  <si>
    <t xml:space="preserve">[CANCELLED*] WSC 223 preprod  WebService </t>
  </si>
  <si>
    <t>File was uploaded to Preprod TNS/Kantar on July 18. A follow up was sent July 30 and Aug 8 and UAT feedback was not received. Ticket is being cancelled without action due to lack of response. Thanks.</t>
  </si>
  <si>
    <t>Jadwiga.Galewska@kantar.com</t>
  </si>
  <si>
    <t>Jadwiga Galewska [Kantar]</t>
  </si>
  <si>
    <t>INC7600641</t>
  </si>
  <si>
    <t xml:space="preserve">[CANCELLED] Need POSTING DATE added to Ricochet report GL Account Details </t>
  </si>
  <si>
    <t>nancy.fisher@gtb.com</t>
  </si>
  <si>
    <t>Nancy Fisher [JWT]</t>
  </si>
  <si>
    <t>INC7617521</t>
  </si>
  <si>
    <t>Akesavas@in.ibm.com</t>
  </si>
  <si>
    <t>Warning attached files could not be scanned: RE: Incident INC7197191 -- comments added</t>
  </si>
  <si>
    <t xml:space="preserve">No action from IBM side user confirmed me over the phone and last update. </t>
  </si>
  <si>
    <t>INC7619908</t>
  </si>
  <si>
    <t>[UNAPPROVED BACKLOG] Purchase Order for Team Finance - TCC</t>
  </si>
  <si>
    <t>Barry Osullivan1 [IBM]</t>
  </si>
  <si>
    <t>INC7619938</t>
  </si>
  <si>
    <t>[UNAPPROVED BACKLOG] Timesheet Delegation E1 Pages</t>
  </si>
  <si>
    <t>INC7619967</t>
  </si>
  <si>
    <t>[UNAPPROVED BACKLOG] Electronic Draft Invoice Routing</t>
  </si>
  <si>
    <t>Confirmed by the business that SER is no longer required</t>
  </si>
  <si>
    <t>INC7620069</t>
  </si>
  <si>
    <t>[UNAPPROVED BACKLOG] Updating the AP Workbench and TAP</t>
  </si>
  <si>
    <t>INC7628610</t>
  </si>
  <si>
    <t>PO Approver not receiving POs</t>
  </si>
  <si>
    <t>User asked for cancel</t>
  </si>
  <si>
    <t>billy.koch@geometry.com</t>
  </si>
  <si>
    <t>Billy Koch [Ogilvy Group]</t>
  </si>
  <si>
    <t>INC7636294</t>
  </si>
  <si>
    <t>[CANCELLED] EFT payments for Vendors under JWT Canada--QB 6612</t>
  </si>
  <si>
    <t>Don Hue [JWT]</t>
  </si>
  <si>
    <t>INC7636337</t>
  </si>
  <si>
    <t>[CANCELLED] Ability to bill in foreign currency--QB 5431</t>
  </si>
  <si>
    <t>INC7651222</t>
  </si>
  <si>
    <t>[CANCELLED] Expense Delegate Email</t>
  </si>
  <si>
    <t xml:space="preserve">Cancelled at the request of the business owner, Mark Werner.
The enhancement is no longer required. </t>
  </si>
  <si>
    <t>INC7660138</t>
  </si>
  <si>
    <t xml:space="preserve">Please give Jannie Sowell access to the Spyder/AP buckets in Mdocs. </t>
  </si>
  <si>
    <t xml:space="preserve">Hi Valini,
In order for me to grant access ticket needs to be created and approved by Steven Mandell or Stella Cirkinyan.
Please contact them to approve and create a ticket.
Canceling this ticket
</t>
  </si>
  <si>
    <t>valini.siew@groupm.com</t>
  </si>
  <si>
    <t>Valini Siew [GroupM]</t>
  </si>
  <si>
    <t>INC7663414</t>
  </si>
  <si>
    <t>[CANCELLED*] WSC 171 - Creation of new tax code 5% IGST in Deltek Maconomy.</t>
  </si>
  <si>
    <t>On 10/22  I followed up with the statement that my response on Sep 19 indicated action required on Kantar's part. Three follow up's have been emailed since this date.  I indicated that this request will be cancelled due to lack of response if the completed template isn't provide by EOB Wednesday Oct 23. Response on 10/22 requested template which I already responded was on the ticket.  Completed template was not provided. Ticket is being cancelled.</t>
  </si>
  <si>
    <t>INC7665982</t>
  </si>
  <si>
    <t>[CANCELLED*] Setup Vendor Approval Hierarchy in DEV01 (Deltek # 190731-001198) (Deltek # 200202-000022)</t>
  </si>
  <si>
    <t>Kantar has cancelled this request even though IBM performed work.  SER amount will be charged of $107.</t>
  </si>
  <si>
    <t>INC7668409</t>
  </si>
  <si>
    <t>Louis.Lopez@hemmersbach.com</t>
  </si>
  <si>
    <t xml:space="preserve">Unable to log into JDE Timesheet application </t>
  </si>
  <si>
    <t>We're working off INC7661547 multiple ticket for same issue</t>
  </si>
  <si>
    <t>Louis Lopez [IBM]</t>
  </si>
  <si>
    <t>Lesley Aldrich [Grey]</t>
  </si>
  <si>
    <t>INC7669497</t>
  </si>
  <si>
    <t>I still cannot log into Richochet.  Holly Maszatics had opened a ticket in regards to it for me but I need to get this resolved.  Please see details...</t>
  </si>
  <si>
    <t>Hi Brian.  I've picked up your original ticket and I've closed this one as a duplicate.
FYI, it's best to call the helpdesk to check on the progress of a ticket instead of opening a new one.
Thanks
Chris</t>
  </si>
  <si>
    <t>brian.johnson@gtb.com</t>
  </si>
  <si>
    <t>Brian Johnson [JWT]</t>
  </si>
  <si>
    <t>INC7671521</t>
  </si>
  <si>
    <t>Unable to Access Perceptive Content</t>
  </si>
  <si>
    <t xml:space="preserve">We already have P2 ticket INC7656019  for this. </t>
  </si>
  <si>
    <t>daryl.colaco@financeplus.uk.com</t>
  </si>
  <si>
    <t>Daryl Colaco [WTMS]</t>
  </si>
  <si>
    <t>INC7675735</t>
  </si>
  <si>
    <t xml:space="preserve">Hi Daniel.
Yours and lauren.donovan access to mDocs already exists.
If you need additional access for Spider (other buckets), you need to contact Super User (Steven Mandel).
If he approves he will create ticket for me to grant you an access.
Canceling this ticket.
</t>
  </si>
  <si>
    <t>Daniel.Slater@wmglobal.com</t>
  </si>
  <si>
    <t>Daniel Slater [GroupM]</t>
  </si>
  <si>
    <t>INC7687895</t>
  </si>
  <si>
    <t>*URGENT* Change approver on concur</t>
  </si>
  <si>
    <t>IBM is not managing Concur approvers for employees.
Requestor advised via email to contact GroupM Concur Admin.</t>
  </si>
  <si>
    <t>venvarma@in.ibm.com</t>
  </si>
  <si>
    <t>Sarah Block [GroupM]</t>
  </si>
  <si>
    <t>INC7692198</t>
  </si>
  <si>
    <t>[CANCELLED*] 241 IMPL02 WSC: To set up new PO Approval Hierarchy</t>
  </si>
  <si>
    <t>Cancelling ticket as requested.</t>
  </si>
  <si>
    <t>INC7696096</t>
  </si>
  <si>
    <t>FW:</t>
  </si>
  <si>
    <t>Hi Lena.  As we noted in the previous ticket that you opened your status in Ricochet is 'Terminated'.
Local HR is aware of the issue.  You won't be able to access Ricochet or Stuff until they 'rehire' you.
You will receive an e-mail from them when your access is ready.
Thanks
Chris</t>
  </si>
  <si>
    <t>lena.zachery@gtb.com</t>
  </si>
  <si>
    <t>Lena Zachery [JWT]</t>
  </si>
  <si>
    <t>INC7701147</t>
  </si>
  <si>
    <t>[CANCELLED*] 218 IMPL02 WSC: To set up new PO Approval Hierarchy</t>
  </si>
  <si>
    <t>Cancelling ticket without Production deployment per request.</t>
  </si>
  <si>
    <t>INC7701355</t>
  </si>
  <si>
    <t>[CANCELLED*] 271 IMPL02 WSC: To set up new PO Approval Hierarchy</t>
  </si>
  <si>
    <t>Client cancelled the request, but IBM has performed the work for UAT.  IBM will charge the SER allowance $110 for this Minor Tier 1 ticket.</t>
  </si>
  <si>
    <t>INC7701941</t>
  </si>
  <si>
    <t>[CANCELLED*] 186  IMPL02 WSC: To set up new PO Approval Hierarchy</t>
  </si>
  <si>
    <t>Client requested closure, but IBM has performed the work for UAT.  IBM will charge the SER allowance $110 for this Minor Tier 1 ticket.</t>
  </si>
  <si>
    <t>INC7701958</t>
  </si>
  <si>
    <t>[CANCELLED*] 172 IMPL02 WSC: To set up new PO approval hierarchy</t>
  </si>
  <si>
    <t>INC7701965</t>
  </si>
  <si>
    <t>[CANCELLED*] 155 IMPL02 WSC: To set up new PO Approval Hierarchy</t>
  </si>
  <si>
    <t>INC7701973</t>
  </si>
  <si>
    <t>[CANCELLED*] 105 IMPL02 WSC: To set up new PO Approval Hierarchy</t>
  </si>
  <si>
    <t>INC7704780</t>
  </si>
  <si>
    <t>[RFS] Budget/Revenue Online Input Tool</t>
  </si>
  <si>
    <t>business do not want to proceed with the request.</t>
  </si>
  <si>
    <t>adam.lowell2@vmlyr.com</t>
  </si>
  <si>
    <t>Adam Lowell [YRGRP]</t>
  </si>
  <si>
    <t>INC7707822</t>
  </si>
  <si>
    <t xml:space="preserve">[CANCELLED] NEED NET SALES ORDERS ANALYZER/RGL </t>
  </si>
  <si>
    <t>michael.ige@kantar.com</t>
  </si>
  <si>
    <t>Michael Ige [Kantar]</t>
  </si>
  <si>
    <t>INC7713355</t>
  </si>
  <si>
    <t>Proven Invoices INV C-35573 &amp; INV C-35574</t>
  </si>
  <si>
    <t>Hi Carolyn.  Per your request I've closed the ticket.
Thanks
Chris</t>
  </si>
  <si>
    <t>carolyn.corless@mirumagency.com</t>
  </si>
  <si>
    <t>Carolyn Corless [JWT]</t>
  </si>
  <si>
    <t>INC7732092</t>
  </si>
  <si>
    <t>[CANCELLED*] PRECISE - comp 214 additional information on the layout</t>
  </si>
  <si>
    <t>Marianna.Hill@kantar.com</t>
  </si>
  <si>
    <t>Marianna Hill [Kantar]</t>
  </si>
  <si>
    <t>INC7733106</t>
  </si>
  <si>
    <t>[UNAPPROVED BACKLOG] JDC Contract JMCU field - blanks after bill suspend is removed</t>
  </si>
  <si>
    <t>Jodie Haefele [Ogilvy Group]</t>
  </si>
  <si>
    <t>INC7735397</t>
  </si>
  <si>
    <t>Access to mDocs - Mindbill</t>
  </si>
  <si>
    <t>Hi Joanna,
In order to grant you an access I need Steven Mandell approval.
If he approves he will create a ticket for us to grant you an access.
Canceling this ticket.</t>
  </si>
  <si>
    <t>jhoana.kellam@groupm.com</t>
  </si>
  <si>
    <t>Jhoana Kellam [GroupM]</t>
  </si>
  <si>
    <t>INC7750764</t>
  </si>
  <si>
    <t>[CANCELLED] Correct provisioning process to not include termed users for time and expense approvers--QB 7917</t>
  </si>
  <si>
    <t>INC7758973</t>
  </si>
  <si>
    <t>[CANCELLED]:BSG-2531: Professional Subscriptions:Update error message</t>
  </si>
  <si>
    <t>SER #  INC7927789 Submitted for Core Teach approval. Since this ticket is duplicate, hence closing .</t>
  </si>
  <si>
    <t>INC7761938</t>
  </si>
  <si>
    <t>[REQ DEF] Convert SAP -&gt; Profiler HRIS feed to REST API</t>
  </si>
  <si>
    <t>Closed as duplicate of INC7762059</t>
  </si>
  <si>
    <t>INC7762077</t>
  </si>
  <si>
    <t>[REQ DEF] Implement Profiler craft sync with SAP</t>
  </si>
  <si>
    <t>This change is no longer needed.  Confirmed with Sarah Baer in the HRIS team</t>
  </si>
  <si>
    <t>Doryse Franco [Ogilvy Group]</t>
  </si>
  <si>
    <t>INC7773190</t>
  </si>
  <si>
    <t>[CANCELLED*] Kantar Data Warehouse Streamline historical clean up request (Phase 4)</t>
  </si>
  <si>
    <t xml:space="preserve">Cancelled per client request.   IBM has performed the work for UAT, therefore IBM will charge the SER allowance $5,308 for this Major Tier 3 ticket. </t>
  </si>
  <si>
    <t>INC7773219</t>
  </si>
  <si>
    <t>[CANCELLED] Kantar EDW Streamline Intraday refresh enhancement (Phase 5)</t>
  </si>
  <si>
    <t>INC7802160</t>
  </si>
  <si>
    <t>Query Performance is too poor, its running since last 40 hours.</t>
  </si>
  <si>
    <t>A new ticket will require once the issue occur again,</t>
  </si>
  <si>
    <t>INC7802220</t>
  </si>
  <si>
    <t>Request to create a synonym of EDWSTG.BATCH_CTRL table to EDW_FN user.</t>
  </si>
  <si>
    <t>Request need to cancle, a new request wil be raised soon with some additional information.</t>
  </si>
  <si>
    <t>INC7811737</t>
  </si>
  <si>
    <t>[CANCELLED] Build an interface between Y&amp;R's accounting system and ADP to reimburse employees' expenses.</t>
  </si>
  <si>
    <t>Cancelling as this is handled by Bambora interface.</t>
  </si>
  <si>
    <t>INC7812296</t>
  </si>
  <si>
    <t>[CANCELLED*] OSU Maconomy - Subscription Add/Delete Customization (200414-001247)</t>
  </si>
  <si>
    <t>Chris  - Cancelling per our conversation today.</t>
  </si>
  <si>
    <t>INC7823075</t>
  </si>
  <si>
    <t>[CANCELLED] changes to be implemented before working INC6942988</t>
  </si>
  <si>
    <t>INC7823339</t>
  </si>
  <si>
    <t>ivan.granados@jwt.com</t>
  </si>
  <si>
    <t xml:space="preserve">Unable to enter time to Ricochet  </t>
  </si>
  <si>
    <t>Ivan Granados [JWT]</t>
  </si>
  <si>
    <t>Awaiting Problem</t>
  </si>
  <si>
    <t>INC7823544</t>
  </si>
  <si>
    <t>[CANCELLED] Kantar Data Warehouse ETL process daily start time change (Phase 6)</t>
  </si>
  <si>
    <t>INC7844566</t>
  </si>
  <si>
    <t>Oglivy mDocs Access</t>
  </si>
  <si>
    <t xml:space="preserve">Resolved under INC7869886 </t>
  </si>
  <si>
    <t>kar.ng@mindshareworld.com</t>
  </si>
  <si>
    <t>Kar Ng [GroupM]</t>
  </si>
  <si>
    <t>INC7845720</t>
  </si>
  <si>
    <t>Payroll Posting in SAP</t>
  </si>
  <si>
    <t>Duplicate of ticket INC7812567</t>
  </si>
  <si>
    <t>YBITIL@it.ibm.com</t>
  </si>
  <si>
    <t>Jody Cox [Ogilvy Group]</t>
  </si>
  <si>
    <t>INC7847709</t>
  </si>
  <si>
    <t>migdolma@in.ibm.com</t>
  </si>
  <si>
    <t>User setup in ImageNow. for DMS testing, Maconomy Insight TEST instance (please check the equivalent instance in IMAGENOW)</t>
  </si>
  <si>
    <t>Migmar Dolma [IBM]</t>
  </si>
  <si>
    <t>INC7886235</t>
  </si>
  <si>
    <t>Preprod Double Authentication issue</t>
  </si>
  <si>
    <t>We have another ticket there.Cancelling the ticket
Thanks,
Srujana</t>
  </si>
  <si>
    <t>INC7892776</t>
  </si>
  <si>
    <t>Please create a G/L code for Wunderman Austira per the attached  (Intercompany Parnter)</t>
  </si>
  <si>
    <t xml:space="preserve">duplicate of INC7892721 </t>
  </si>
  <si>
    <t>marykay.mahan@wunderman.com</t>
  </si>
  <si>
    <t>Mary Kay Mahan [YRGRP]</t>
  </si>
  <si>
    <t>INC7898472</t>
  </si>
  <si>
    <t>[CANCELLED] [3RD PARTY] KI WSC: Add Fields to Job Special Analyzer Job Entries (CR037) CROSS REF INC3803541 (190927-000931) (191127-000608)</t>
  </si>
  <si>
    <t>Cancelling per client request at no charge.</t>
  </si>
  <si>
    <t>INC7905380</t>
  </si>
  <si>
    <t>Ravenkaj@in.ibm.com</t>
  </si>
  <si>
    <t>Re: INC7897392-Insight LIVE Universe Server Nor Responding</t>
  </si>
  <si>
    <t>Raghunath Venkatachalapathi [IBM]</t>
  </si>
  <si>
    <t>INC7908967</t>
  </si>
  <si>
    <t>[CANCELLED*] PO approval email alert for opco 216</t>
  </si>
  <si>
    <t>INC7923956</t>
  </si>
  <si>
    <t>[UNAPPROVED BACKLOG] Purchase Order Print Enhancements - Team Finance</t>
  </si>
  <si>
    <t>INC7924824</t>
  </si>
  <si>
    <t>XX_TD_ESTUPD process going to No Success</t>
  </si>
  <si>
    <t>gganguly@in.ibm.com</t>
  </si>
  <si>
    <t>INC7946009</t>
  </si>
  <si>
    <t>Poly Cash week 1 Sept upload</t>
  </si>
  <si>
    <t>file uploaded</t>
  </si>
  <si>
    <t>INC7955064</t>
  </si>
  <si>
    <t xml:space="preserve">[CANCELLED] #L2OS [Matrix] Copy PO matrix of 105 in Preprod from IMPL02  </t>
  </si>
  <si>
    <t>Cancelling this ticket.  INC7701973 is the existing one in IMPL02 and I would prefer not to have duplicate tickets.</t>
  </si>
  <si>
    <t>INC7961375</t>
  </si>
  <si>
    <t>[CANCELLED] Do not send to SAS if PO is updated by an approver, QB 7955</t>
  </si>
  <si>
    <t>INC7967040</t>
  </si>
  <si>
    <t>FSTST process getting queued</t>
  </si>
  <si>
    <t>closed</t>
  </si>
  <si>
    <t>jlingala@in.ibm.com</t>
  </si>
  <si>
    <t>INC7989647</t>
  </si>
  <si>
    <t>[APPROVED BACKLOG] SER: OCD Office Name Changes - Downstream system modifications</t>
  </si>
  <si>
    <t xml:space="preserve">Cancelling this enhancement, if the need for it arises a new ticket can be entered.  </t>
  </si>
  <si>
    <t>INC7990464</t>
  </si>
  <si>
    <t>[CANCELLED*] (FIN) BPM AGED AR REPORT - AR_vs. RGL for August 2018</t>
  </si>
  <si>
    <t xml:space="preserve">
Client has not provided UAT feedback within 15 business upon numerous follow ups.  IBM has performed the work for UAT, therefore IBM will charge the SER allowance $592 for this Minor Tier 2 ticket. WPP IT has approved this cancellation without deploying to Production.  The client may raise a new SER when they are ready to deploy to Production.</t>
  </si>
  <si>
    <t>INC7994649</t>
  </si>
  <si>
    <t>[CLOSED] BSG-2538 - Revenue Tracker report - PROJECT_REV</t>
  </si>
  <si>
    <t>SER is cancelled as the BSG is pushed out as per mail from Pratik on 03/05</t>
  </si>
  <si>
    <t>INC7996370</t>
  </si>
  <si>
    <t xml:space="preserve">[CANCELLED] WSC:  Add actions "Submit" and "Approve" to the Vendor Information window </t>
  </si>
  <si>
    <t xml:space="preserve">IBM is cancelling this ticket at no charge to the client.  The Submit and Approve button depends on Vendor Approval hierarchy setup. Ticket# INC7665982 WSC: Setup Vendor Approval Hierarchy. If the hierarchy is setup then there is no need to do any code change and you will able to see 'Submit' and 'Approve' button once data is correctly setup. </t>
  </si>
  <si>
    <t>INC7998119</t>
  </si>
  <si>
    <t>Refresh DMS ImageNow for WTMS DB2 - 2.2.6 Maconomy upgrade</t>
  </si>
  <si>
    <t xml:space="preserve">As requested by client. this ticket is cancelled. </t>
  </si>
  <si>
    <t>Stephanie.Sherrod@wpp.com</t>
  </si>
  <si>
    <t>Stephanie Sherrod [WPP]</t>
  </si>
  <si>
    <t>INC8009929</t>
  </si>
  <si>
    <t>Ricochet - Unpost deposit ID# 5689 - posted in August 28, 2019?</t>
  </si>
  <si>
    <t>No response</t>
  </si>
  <si>
    <t>Andre Gutierrez Salazar [IBM]</t>
  </si>
  <si>
    <t>INC8016699</t>
  </si>
  <si>
    <t>Howie.Meivogel@hemmersbach.com</t>
  </si>
  <si>
    <t>locked out of JDE</t>
  </si>
  <si>
    <t>See INC8016823</t>
  </si>
  <si>
    <t>aj.deb@ghgroup.com</t>
  </si>
  <si>
    <t>Aj Deb [Grey]</t>
  </si>
  <si>
    <t>INC8023590</t>
  </si>
  <si>
    <t>[CANCELLED] Change view functionality for Ricopay admin approvers</t>
  </si>
  <si>
    <t>INC8025590</t>
  </si>
  <si>
    <t>[CANCEL] BSG-2561 Deloitte Audit 2019 Clean-Up - Ability to Modify Function Module</t>
  </si>
  <si>
    <t>changes reverted via DGLK919706</t>
  </si>
  <si>
    <t>INC8040911</t>
  </si>
  <si>
    <t>[CANCELLED](3RD PARTY) 272 Request to revise official receipt form</t>
  </si>
  <si>
    <t>INC8047497</t>
  </si>
  <si>
    <t>Nikbhuse@in.ibm.com</t>
  </si>
  <si>
    <t xml:space="preserve">235 Maconomy: can't run the job report in BPM </t>
  </si>
  <si>
    <t>Issue with user's browser. User need to check with Local IT support.</t>
  </si>
  <si>
    <t>INC8077026</t>
  </si>
  <si>
    <t>[CANCELLED*] (FIN) Retire Portal Report to BPM – All Revenue By Client and Intercompany Revenue to GL Revenue</t>
  </si>
  <si>
    <t>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
--previous closure note--
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
I'll charge the time for the first four tickets (INC8077026, INC8077040, INC8077043 &amp; INC8077052), however, I'll zero out time for the last three (INC8077059, INC8077063, INC8077072) as those are done at no charge.
Number Short description
INC8077026 [DEPLOY] (FIN) Retire Portal Report to BPM – All Revenue By Client and Intercompany Revenue to GL Revenue
INC8077040 [DEPLOY] (FIN) Retire Portal Report to BPM – Balance Sheet (global account) and Balance Sheet (local account) to Balance Sheet
INC8077043 [DEPLOY] (FIN) Retire Portal Report to BPM – Trial Balance (global account) and Trial Balance (local account) to Trial Balance -No Grouping
INC8077052 [DEPLOY] (FIN) Retire Portal Report to BPM – A/R Aging Detail to Aged AR
INC8077059 [DEPLOY] (FIN) Retire Portal Report to BPM – A/R Aging Summary to Aged AR Transactions
INC8077063 [DEPLOY] (FIN) Retire Portal Report to BPM – WIP Aging to Aged Accrued-Deferred Revenue
INC8077072 [DEPLOY] (FIN) Retire Portal Report to BPM – Income Statement (global account) and Income Statement (LA) to Profit and Loss v Latest Forecast</t>
  </si>
  <si>
    <t>INC8077040</t>
  </si>
  <si>
    <t>[CANCELLED*] (FIN) Retire Portal Report to BPM – Balance Sheet (global account) and Balance Sheet (local account) to Balance Sheet</t>
  </si>
  <si>
    <t>INC8077043</t>
  </si>
  <si>
    <t>[CANCELLED*] (FIN) Retire Portal Report to BPM – Trial Balance (global account) and Trial Balance (local account) to Trial Balance -No Grouping</t>
  </si>
  <si>
    <t>INC8077052</t>
  </si>
  <si>
    <t>[CANCELLED*] (FIN) Retire Portal Report to BPM – A/R Aging Detail to Aged AR</t>
  </si>
  <si>
    <t>INC8077059</t>
  </si>
  <si>
    <t>[CANCELLED] (FIN) Retire Portal Report to BPM – A/R Aging Summary to Aged AR Transactions</t>
  </si>
  <si>
    <t xml:space="preserve">Per similar ticket, INC8077059, Client is not ready to remove report from Production  There is no charge for this particular ticket as outlined previously.  The client may raise a new SER when they are ready to deploy to Production. (at no charge).
____________________Previous  closure note______________
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
I'll charge the time for the first four tickets (INC8077026, INC8077040, INC8077043 &amp; INC8077052), however, I'll zero out time for the last three (INC8077059, INC8077063, INC8077072) as those are done at no charge.
Number Short description
INC8077026 [DEPLOY] (FIN) Retire Portal Report to BPM – All Revenue By Client and Intercompany Revenue to GL Revenue
INC8077040 [DEPLOY] (FIN) Retire Portal Report to BPM – Balance Sheet (global account) and Balance Sheet (local account) to Balance Sheet
INC8077043 [DEPLOY] (FIN) Retire Portal Report to BPM – Trial Balance (global account) and Trial Balance (local account) to Trial Balance -No Grouping
INC8077052 [DEPLOY] (FIN) Retire Portal Report to BPM – A/R Aging Detail to Aged AR
INC8077059 [DEPLOY] (FIN) Retire Portal Report to BPM – A/R Aging Summary to Aged AR Transactions
INC8077063 [DEPLOY] (FIN) Retire Portal Report to BPM – WIP Aging to Aged Accrued-Deferred Revenue
INC8077072 [DEPLOY] (FIN) Retire Portal Report to BPM – Income Statement (global account) and Income Statement (LA) to Profit and Loss v Latest Forecast
</t>
  </si>
  <si>
    <t>INC8077063</t>
  </si>
  <si>
    <t>[CANCELLED] (FIN) Retire Portal Report to BPM – WIP Aging to Aged Accrued-Deferred Revenue</t>
  </si>
  <si>
    <t>Per similar ticket, INC8077059, Client is not ready to remove report from Production  There is no charge for this particular ticket as outlined previously.  The client may raise a new SER when they are ready to deploy to Production. (at no charge).
-------------------------previous closure note--------------------------
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
I'll charge the time for the first four tickets (INC8077026, INC8077040, INC8077043 &amp; INC8077052), however, I'll zero out time for the last three (INC8077059, INC8077063, INC8077072) as those are done at no charge.
Number Short description
INC8077026 [DEPLOY] (FIN) Retire Portal Report to BPM – All Revenue By Client and Intercompany Revenue to GL Revenue
INC8077040 [DEPLOY] (FIN) Retire Portal Report to BPM – Balance Sheet (global account) and Balance Sheet (local account) to Balance Sheet
INC8077043 [DEPLOY] (FIN) Retire Portal Report to BPM – Trial Balance (global account) and Trial Balance (local account) to Trial Balance -No Grouping
INC8077052 [DEPLOY] (FIN) Retire Portal Report to BPM – A/R Aging Detail to Aged AR
INC8077059 [DEPLOY] (FIN) Retire Portal Report to BPM – A/R Aging Summary to Aged AR Transactions
INC8077063 [DEPLOY] (FIN) Retire Portal Report to BPM – WIP Aging to Aged Accrued-Deferred Revenue
INC8077072 [DEPLOY] (FIN) Retire Portal Report to BPM – Income Statement (global account) and Income Statement (LA) to Profit and Loss v Latest Forecast</t>
  </si>
  <si>
    <t>INC8077072</t>
  </si>
  <si>
    <t>[CANCELLED] (FIN) Retire Portal Report to BPM – Income Statement (global account) and Income Statement (LA) to Profit and Loss v Latest Forecast</t>
  </si>
  <si>
    <t xml:space="preserve">
Per similar ticket, INC8077059, Client is not ready to remove report from Production  There is no charge for this particular ticket as outlined previously.  The client may raise a new SER when they are ready to deploy to Production. (at no charge).
----------Previous closure note---------------------
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
I'll charge the time for the first four tickets (INC8077026, INC8077040, INC8077043 &amp; INC8077052), however, I'll zero out time for the last three (INC8077059, INC8077063, INC8077072) as those are done at no charge.
Number Short description
INC8077026 [DEPLOY] (FIN) Retire Portal Report to BPM – All Revenue By Client and Intercompany Revenue to GL Revenue
INC8077040 [DEPLOY] (FIN) Retire Portal Report to BPM – Balance Sheet (global account) and Balance Sheet (local account) to Balance Sheet
INC8077043 [DEPLOY] (FIN) Retire Portal Report to BPM – Trial Balance (global account) and Trial Balance (local account) to Trial Balance -No Grouping
INC8077052 [DEPLOY] (FIN) Retire Portal Report to BPM – A/R Aging Detail to Aged AR
INC8077059 [DEPLOY] (FIN) Retire Portal Report to BPM – A/R Aging Summary to Aged AR Transactions
INC8077063 [DEPLOY] (FIN) Retire Portal Report to BPM – WIP Aging to Aged Accrued-Deferred Revenue
INC8077072 [DEPLOY] (FIN) Retire Portal Report to BPM – Income Statement (global account) and Income Statement (LA) to Profit and Loss v Latest Forecast</t>
  </si>
  <si>
    <t>INC8081309</t>
  </si>
  <si>
    <t>Create Maconomy user: Maconomy Cristian Ghioc</t>
  </si>
  <si>
    <t>Cancelling this ticket as I created it in error.  Ticket INC8062930 is the ticket for the Maconomy user.  Gayle's approval form is already attached to INC8062930.</t>
  </si>
  <si>
    <t>INC8103938</t>
  </si>
  <si>
    <t>create Ricochet ticket for vendor address issue</t>
  </si>
  <si>
    <t>Hi Toni.  Olga mentioned that she spoke to you this morning regarding this and that you need to reach out to the FinancePlus team directly.  They handle all Vendor changes.
Thanks
Chris</t>
  </si>
  <si>
    <t>toni.dockery@gtb.com</t>
  </si>
  <si>
    <t>Toni Dockery [JWT]</t>
  </si>
  <si>
    <t>INC8107575</t>
  </si>
  <si>
    <t>#BA [Maconomy] Error on BPM Reports JEERANUN_BOONJING</t>
  </si>
  <si>
    <t>Issue got resolved after usync script ran successfully today</t>
  </si>
  <si>
    <t>INC8136654</t>
  </si>
  <si>
    <t>[CANCELLED] user review - Users KBSSECURTIY and AD Enabled Review</t>
  </si>
  <si>
    <t>Cancelled per Helmut's request.</t>
  </si>
  <si>
    <t>INC8137251</t>
  </si>
  <si>
    <t>FW: Incident INC8062599 -- comments added</t>
  </si>
  <si>
    <t>Hi Kathy.  This is a dupe of ticket INC8062599.  Not sure how or why this new ticket got created.
Thanks
Chris</t>
  </si>
  <si>
    <t>INC8145226</t>
  </si>
  <si>
    <t>BSG-2579 : PPM Sold Plan Report Bug - OOH</t>
  </si>
  <si>
    <t>INC8166154/ BSG-2579 is open against this</t>
  </si>
  <si>
    <t>megan.carmeris@ogilvy.com</t>
  </si>
  <si>
    <t>INC8147064</t>
  </si>
  <si>
    <t>LogFile required from IMPL03</t>
  </si>
  <si>
    <t>No longer required.</t>
  </si>
  <si>
    <t>Reshma.Choukimath@in.ibm.com</t>
  </si>
  <si>
    <t>INC8153100</t>
  </si>
  <si>
    <t xml:space="preserve">[CANCELED ] Change of Address for Mediacom logo in Spider </t>
  </si>
  <si>
    <t>Closing this ticket.
It is duplicate.
Ticket that waiting for  approval : INC8043923</t>
  </si>
  <si>
    <t>INC8155104</t>
  </si>
  <si>
    <t>[CANCELLED*] (FIN) INC2740727 - status of aged accrued-deferred revenue report</t>
  </si>
  <si>
    <t>INC8171242</t>
  </si>
  <si>
    <t>Hemanthalapati@in.ibm.com</t>
  </si>
  <si>
    <t>test incident, do not assign</t>
  </si>
  <si>
    <t>test incident</t>
  </si>
  <si>
    <t>Hemanth K Alapati [IBM]</t>
  </si>
  <si>
    <t>INC8174861</t>
  </si>
  <si>
    <t>[CANCELLED] We need to review the Orderbook Logic</t>
  </si>
  <si>
    <t xml:space="preserve">Ticket response provided in Nov 2019. Follow ups sent with no response received.  IBM is cancelling this ticket.  </t>
  </si>
  <si>
    <t>INC8185182</t>
  </si>
  <si>
    <t>[UAT]BSG-2653PPM Burn Report returns 500 Internal Server Error</t>
  </si>
  <si>
    <t>Transport Issue Solved &amp; changes are in Production</t>
  </si>
  <si>
    <t>kenneth.postelnek@ogilvy.com</t>
  </si>
  <si>
    <t>Kenneth Postelnek [Ogilvy Group]</t>
  </si>
  <si>
    <t>INC8186720</t>
  </si>
  <si>
    <t>[CANCELLED] Ricochet team - changing the Terms and Conditions on the back of the PO.</t>
  </si>
  <si>
    <t>INC8187323</t>
  </si>
  <si>
    <t>access concur</t>
  </si>
  <si>
    <t>Dupe of INC8187270</t>
  </si>
  <si>
    <t>Vinitku1@in.ibm.com</t>
  </si>
  <si>
    <t>Brandon Bethea [GroupM]</t>
  </si>
  <si>
    <t>INC8200997</t>
  </si>
  <si>
    <t>GL CODE SET UP</t>
  </si>
  <si>
    <t>joseph.nonis@wunderman.com</t>
  </si>
  <si>
    <t>Joseph Nonis [YRGRP]</t>
  </si>
  <si>
    <t>INC8201062</t>
  </si>
  <si>
    <t>[CANCELLED] Ricochet enhancement - create a bridge to move images from Ricochet to ImageNow</t>
  </si>
  <si>
    <t>INC8207507</t>
  </si>
  <si>
    <t>Rebuild of ktnapcon081</t>
  </si>
  <si>
    <t>Cancelling ticket. IBM will create a new one as soon as we hear any thing back from Ron regarding progress on  RFS 2010.</t>
  </si>
  <si>
    <t>INC8224817</t>
  </si>
  <si>
    <t xml:space="preserve">Unable to login to my timesheets. </t>
  </si>
  <si>
    <t>Hi Trevor.  I just heard from Olga Alario that you're now able to do your timesheets.  Since you're not set up to access Ricochet I've assumed you had an issue with another system which has been resolved and I've cancelled your ticket.
Thanks
Chris</t>
  </si>
  <si>
    <t>trevor.gilchrist@wundermanthompson.com</t>
  </si>
  <si>
    <t>Trevor Gilchrist [JWT]</t>
  </si>
  <si>
    <t>INC8235623</t>
  </si>
  <si>
    <t>[CANCELLED*] 202 WSC: IMPL02 New PO Matrix</t>
  </si>
  <si>
    <t>Client requested closure due to lack of resourcing locally.  IBM has performed the work for UAT, therefore IBM will charge the SER allowance $110 for this Minor Tier 1 ticket.  The client may raise a new SER when they are ready to deploy to Production (no charge to deploy to Prod).</t>
  </si>
  <si>
    <t>INC8247663</t>
  </si>
  <si>
    <t>[CANCELLED] TOS data table for Adaptive Reporting - New fields need to be added</t>
  </si>
  <si>
    <t>daniel.flamand@gtb.com</t>
  </si>
  <si>
    <t>Daniel Flamand [JWT]</t>
  </si>
  <si>
    <t>INC8247679</t>
  </si>
  <si>
    <t>[CANCELLED] Ricochet - Customer Name Fix</t>
  </si>
  <si>
    <t>INC8255738</t>
  </si>
  <si>
    <t>[CANCELLED] add filter to CFMS_View_Extract</t>
  </si>
  <si>
    <t>Cancelled per client request</t>
  </si>
  <si>
    <t>INC8268036</t>
  </si>
  <si>
    <t xml:space="preserve">[REQ DEF]BSG-2591 - Mazda (Ansira) invoice summarization transfer </t>
  </si>
  <si>
    <t>No response from the business owner for this requirement.  Confirmed with Cheryl Fuller that this change should be cancelled</t>
  </si>
  <si>
    <t>andrew.sprungle@geometry.com</t>
  </si>
  <si>
    <t>Andrew Sprungle [Ogilvy Group]</t>
  </si>
  <si>
    <t>INC8273183</t>
  </si>
  <si>
    <t>Unable to login to concur</t>
  </si>
  <si>
    <t>IBM doesn't work with Concur. I had user reach out directly to concuradmin@vml.com</t>
  </si>
  <si>
    <t>Anshrm10@in.ibm.com</t>
  </si>
  <si>
    <t>Olivia Collins [YRGRP]</t>
  </si>
  <si>
    <t>INC8273865</t>
  </si>
  <si>
    <t>List of Users For Deactivaton - Rite Aid</t>
  </si>
  <si>
    <t>INC8275851 have been created for the same issue, so cancelling this ticket.</t>
  </si>
  <si>
    <t>chong.chow@kantar.com</t>
  </si>
  <si>
    <t>Chong Chow [Kantar]</t>
  </si>
  <si>
    <t>INC8273922</t>
  </si>
  <si>
    <t>[CANCELLED] (SOX) BPM Report for tax audit (Client Transactions)</t>
  </si>
  <si>
    <t>Joline.Girdham@wpp.com</t>
  </si>
  <si>
    <t>INC8273940</t>
  </si>
  <si>
    <t>[CANCELLED] (SOX) BPM Report for tax audit (Vendor Transactions)</t>
  </si>
  <si>
    <t>INC8273981</t>
  </si>
  <si>
    <t>[CANCELLED] Ricochet Issue - Campaigns listing</t>
  </si>
  <si>
    <t>INC8300570</t>
  </si>
  <si>
    <t>Hey Marybeth, Seems to be some kind of back end issue with Dashboard /JDE</t>
  </si>
  <si>
    <t>Duplicate of INC8300720</t>
  </si>
  <si>
    <t>Edward.Young@hemmersbach.com</t>
  </si>
  <si>
    <t>Edward Young [IBM]</t>
  </si>
  <si>
    <t>INC8303495</t>
  </si>
  <si>
    <t>Change the Ext Price on this order from $15,000 to $7,500 for CRM13572</t>
  </si>
  <si>
    <t>INC8304492 have been raised for the same request.</t>
  </si>
  <si>
    <t>INC8309972</t>
  </si>
  <si>
    <t>[CANCELLED*] 80 IMPL02 WSC: To set up new PO Approval Hierarchy</t>
  </si>
  <si>
    <t xml:space="preserve">Cancelled at client request. IBM has performed the work for UAT, therefore IBM will charge the SER allowance $110 for this Minor Tier 1 ticket. The client may raise a new SER when they are ready to deploy to Production only (no charge).
</t>
  </si>
  <si>
    <t>INC8312014</t>
  </si>
  <si>
    <t>[CANCELLED*] 211 IMPL02 WSC: To set up new PO Approval Hierarchy</t>
  </si>
  <si>
    <t xml:space="preserve">Cancelling per client request  IBM has performed the work for UAT, therefore IBM will charge the SER allowance $110 for this Minor Tier 1 ticket.  The client may raise a new SER when they are ready to deploy to Production (no cost to deploy to Prod only).
</t>
  </si>
  <si>
    <t>INC8314772</t>
  </si>
  <si>
    <t>Global Search Extension - Need Mindshare Entertainment Access</t>
  </si>
  <si>
    <t xml:space="preserve">Hi Max,
In order to have an access to any of Spider buckets you ned to contact Steven Mandell and if he approves your access he will greate a ticket for us to grant you an access.
Canceling this ticket
</t>
  </si>
  <si>
    <t>max.bochner@mindshareworld.com</t>
  </si>
  <si>
    <t>Max Bochner [GroupM]</t>
  </si>
  <si>
    <t>INC8314959</t>
  </si>
  <si>
    <t>[CANCELLED] [3RD PARTY]  Add job budget Submitted By field to an Analyzer (200327-000933)</t>
  </si>
  <si>
    <t>Cancelled at no charge to Kantar.</t>
  </si>
  <si>
    <t>INC8315957</t>
  </si>
  <si>
    <t>Create Concur DDS Type 10 Email List</t>
  </si>
  <si>
    <t>The application will deliver the file by SILO, and the email list is not required.</t>
  </si>
  <si>
    <t>INC8316021</t>
  </si>
  <si>
    <t>[CLOSED] Ricochet - Project Reference Field Report, QB 7843 - Billing SER for INC7013997</t>
  </si>
  <si>
    <t>opened by mistake</t>
  </si>
  <si>
    <t>INC8320106</t>
  </si>
  <si>
    <t>Pivotal Not allowing access- see attached message</t>
  </si>
  <si>
    <t>P2: INC8315866</t>
  </si>
  <si>
    <t>bill.stephenson@kantar.com</t>
  </si>
  <si>
    <t>Bill Stephenson [Kantar]</t>
  </si>
  <si>
    <t>INC8324981</t>
  </si>
  <si>
    <t>[CANCELLED] Inclusion of INSTANCEKEY in the Invoice Plan Lines BPM report</t>
  </si>
  <si>
    <t>INC8331933</t>
  </si>
  <si>
    <t>[CANCELLED*] WSC 233 - New Banking Set-up</t>
  </si>
  <si>
    <t>IBM is cancelling this ticket due to lack of user response/testing.
IBM put the setups initially into Preprod on 12/10.  Due either lack of response or testing IBM then had to re-implement in Preprod 12/16, 1/21,2/15 and 3/02.  Please raise a new ticket when you are ready to test.</t>
  </si>
  <si>
    <t>INC8334757</t>
  </si>
  <si>
    <t>Ricochet - Vendor Change of Address for BU35000</t>
  </si>
  <si>
    <t>Hi Wendy.  I've cancelled the ticket per your request.
Thanks
Chris</t>
  </si>
  <si>
    <t>INC8374291</t>
  </si>
  <si>
    <t>[UAT] Enhancement to show handling codes in Ricopay, QB 8039 - Billed under INC10829577</t>
  </si>
  <si>
    <t>INC8386930</t>
  </si>
  <si>
    <t>[CLOSED] Employee Fix date not overriding the start date--QB 8109</t>
  </si>
  <si>
    <t>Changes moved to FSPRD</t>
  </si>
  <si>
    <t>INC8410245</t>
  </si>
  <si>
    <t>[CANCELLED] GroupM US Concur - Kinetic Onboarding</t>
  </si>
  <si>
    <t>Cancelling this tickets as it is now part of WPON-PCR-000050.</t>
  </si>
  <si>
    <t>INC8420292</t>
  </si>
  <si>
    <t>RICOCHET - Expense Reports to be Routed Forward for Approval</t>
  </si>
  <si>
    <t>Hi Sherri.  Per your request I've cancelled the ticket.
Thanks
Chris</t>
  </si>
  <si>
    <t>INC8426654</t>
  </si>
  <si>
    <t xml:space="preserve">[CANCELLED] Dynamic Print Layouts for Co 193 - Kantar Consulting Limited </t>
  </si>
  <si>
    <t>Ketan.Thakrar1@kantar.com</t>
  </si>
  <si>
    <t>INC8433780</t>
  </si>
  <si>
    <t>Ricopay Doc ID: '44446' is stuck in "TBV" status</t>
  </si>
  <si>
    <t>Not required</t>
  </si>
  <si>
    <t>INC8436939</t>
  </si>
  <si>
    <t>RE: Missing Job Codes- New Concur System</t>
  </si>
  <si>
    <t xml:space="preserve">Keerhi created a SER to resolve this issue. </t>
  </si>
  <si>
    <t>INC8444001</t>
  </si>
  <si>
    <t>kavyass1@in.ibm.com</t>
  </si>
  <si>
    <t>Add group VENDOR EMAIL REMITTANCE to account MARC MARSAL in prod. (ref ticket INC8345473)</t>
  </si>
  <si>
    <t>As group access is assigned, cancelling the ticket.</t>
  </si>
  <si>
    <t>Kavyashree Shivalinga [IBM]</t>
  </si>
  <si>
    <t>INC8445988</t>
  </si>
  <si>
    <t xml:space="preserve">Maconomy Portal Reports.  Roll Back </t>
  </si>
  <si>
    <t>Completed the reversal under the original tickets, so this ticket will be cancelled as requested.</t>
  </si>
  <si>
    <t>INC8447855</t>
  </si>
  <si>
    <t>[EXTERNAL] RE: BCD &amp; Concur Travel – Now live!</t>
  </si>
  <si>
    <t xml:space="preserve">duplicate of INC8447714
</t>
  </si>
  <si>
    <t>wppindiasd@in.ibm.com</t>
  </si>
  <si>
    <t>Michele Sampson [GroupM]</t>
  </si>
  <si>
    <t>INC8448857</t>
  </si>
  <si>
    <t>[EXTERNAL] Re: BCD &amp; Concur Travel – Now live!</t>
  </si>
  <si>
    <t>duplicate of INC8447714</t>
  </si>
  <si>
    <t>Jaclyn Dempsey [GroupM]</t>
  </si>
  <si>
    <t>INC8452731</t>
  </si>
  <si>
    <t>mDocs access</t>
  </si>
  <si>
    <t>Parent ticket: INC8493131</t>
  </si>
  <si>
    <t>frederick.yeung@groupm.com</t>
  </si>
  <si>
    <t>Frederick Yeung [GroupM]</t>
  </si>
  <si>
    <t>INC8455173</t>
  </si>
  <si>
    <t>[CANCELLED] ADP manual approver updates</t>
  </si>
  <si>
    <t>INC8456277</t>
  </si>
  <si>
    <t>FW: Incident INC8456204 --- opened on your behalf</t>
  </si>
  <si>
    <t xml:space="preserve">Duplicate of INC8456204 </t>
  </si>
  <si>
    <t>INC8480721</t>
  </si>
  <si>
    <t>Account 100101 is not a manual account</t>
  </si>
  <si>
    <t>cancel as duplicate</t>
  </si>
  <si>
    <t>AnilKumar.Atmuri@kantar.com</t>
  </si>
  <si>
    <t>Anil Atmuri [Kantar]</t>
  </si>
  <si>
    <t>INC8483898</t>
  </si>
  <si>
    <t>[CANCELLED] [3RD PARTY] India TDS Solution for WSC/Portal Review</t>
  </si>
  <si>
    <t>IBM has cancelled this ticket as requested.</t>
  </si>
  <si>
    <t>INC8493902</t>
  </si>
  <si>
    <t>Ricochet Access</t>
  </si>
  <si>
    <t>Hi Sandra.  To get the access you need you'll have to fill out a security request form, have it approved by your Supervisor and Finance Director.  Then send it to ricochetsecurity@wundermanthompson.com.
Please reach out to them directly if you have any questions.  Holly should be able to help you fill out the form.
Thanks
Chris</t>
  </si>
  <si>
    <t>sandra.byers@gtb.com</t>
  </si>
  <si>
    <t>Sandra Byers [YRGRP]</t>
  </si>
  <si>
    <t>INC8500252</t>
  </si>
  <si>
    <t>I cannot access my Concur App.</t>
  </si>
  <si>
    <t>new expense report must be filed in the new CONCUR. 
If you still have problem, please contact your local HR for access information.</t>
  </si>
  <si>
    <t>duncan.macdonald@wundermanthompson.com</t>
  </si>
  <si>
    <t>Duncan Macdonald [JWT]</t>
  </si>
  <si>
    <t>INC8504488</t>
  </si>
  <si>
    <t>Urgent Cartesis Interface access</t>
  </si>
  <si>
    <t>INC8498464</t>
  </si>
  <si>
    <t>INC8508233</t>
  </si>
  <si>
    <t>Need access to Square9</t>
  </si>
  <si>
    <t>Duplicate ticket.
Original INC8502492.
Canceling this ticket</t>
  </si>
  <si>
    <t>kenny.li1@mindshareworld.com</t>
  </si>
  <si>
    <t>Kenny Li [GroupM]</t>
  </si>
  <si>
    <t>INC8510815</t>
  </si>
  <si>
    <t>[APPROVED BACKLOG] Upgrade RED application to .net Core 3.1 from .net Core 1.1.2</t>
  </si>
  <si>
    <t>RED application may be decommissioned soon.</t>
  </si>
  <si>
    <t>Michael Carrillo [YRGRP]</t>
  </si>
  <si>
    <t>INC8539483</t>
  </si>
  <si>
    <t>Hi Elizabeth.  So this is definitely a Security related issue.  Looks like some things were missed when your User Preferences were set up.
Security is handled by Wunderman Thompson.  You can reach out to them by e-mailing ricochetsecurity@wundermanthompson.com.
Olga Alario is in charge there.  I already IM'd her about your this but go ahead and send them an e-mail anyway.
Thanks
Chris</t>
  </si>
  <si>
    <t>elizabeth.cassady@wundermanthompson.com</t>
  </si>
  <si>
    <t>Elizabeth Cassady [JWT]</t>
  </si>
  <si>
    <t>INC8560794</t>
  </si>
  <si>
    <t>INC8560700  - JWT: NJWD4XLB0001 Down</t>
  </si>
  <si>
    <t>Issue Main ticket# INC8560700</t>
  </si>
  <si>
    <t>Saritha.yadagiri@ibm.com</t>
  </si>
  <si>
    <t>Saritha Yadagiri [IBM]</t>
  </si>
  <si>
    <t>INC8585419</t>
  </si>
  <si>
    <t>Issues Logging into both BCD and Concur</t>
  </si>
  <si>
    <t xml:space="preserve">Cancelling ticket as this is was an issue on the Concur side. </t>
  </si>
  <si>
    <t>Joey-Lyn.Addesa@m80.com</t>
  </si>
  <si>
    <t>Joey-Lyn Addesa [GroupM]</t>
  </si>
  <si>
    <t>INC8585516</t>
  </si>
  <si>
    <t>[EXTERNAL] FW: Issues Logging into both BCD and Concur</t>
  </si>
  <si>
    <t>Cancelling this ticket as it is a duplicate of INC8585419</t>
  </si>
  <si>
    <t>INC8586979</t>
  </si>
  <si>
    <t>[CANCELLED] Concur Approver Updates - version 2</t>
  </si>
  <si>
    <t>INC8592315</t>
  </si>
  <si>
    <t xml:space="preserve">RICOCHET ISSUE </t>
  </si>
  <si>
    <t>Hi Holly.  I've closed this ticket as a duplicate.  We're working this under ticket INC8591797.
Thanks
Chris</t>
  </si>
  <si>
    <t>holly.maszatics@gtb.com</t>
  </si>
  <si>
    <t>Holly Maszatics [JWT]</t>
  </si>
  <si>
    <t>INC8596537</t>
  </si>
  <si>
    <t>RGL reports</t>
  </si>
  <si>
    <t>Cancelling ticket per user request.</t>
  </si>
  <si>
    <t>INC8599485</t>
  </si>
  <si>
    <t>Expense Report for Katie Hollenkamp</t>
  </si>
  <si>
    <t>Hi Mimi.  I've cancelled the ticket.
Thanks
Chris</t>
  </si>
  <si>
    <t>mimi.leung@wundermanthompson.com</t>
  </si>
  <si>
    <t>INC8606092</t>
  </si>
  <si>
    <t>Keurig CRM#14030</t>
  </si>
  <si>
    <t>This issue has already been resolved and ticket has been created for it.
Please see INC8575765.</t>
  </si>
  <si>
    <t>Stephanie.Marazzo@kantar.com</t>
  </si>
  <si>
    <t>Stephanie Marazzo [Kantar]</t>
  </si>
  <si>
    <t>INC8623561</t>
  </si>
  <si>
    <t>Ricopay ID 44670 unable to route from Process Queue</t>
  </si>
  <si>
    <t>Data changes done to deny the doc id</t>
  </si>
  <si>
    <t>ashish.kumar@wundermanthompson.com</t>
  </si>
  <si>
    <t>Ashish Kumar [JWT]</t>
  </si>
  <si>
    <t>INC8634335</t>
  </si>
  <si>
    <t>[CANCELLED] Maconomy - Add Invoice Plans to Audit Log (200211-001302)</t>
  </si>
  <si>
    <t>Per our meeting today, cancelling this ticket with no charge.</t>
  </si>
  <si>
    <t>INC8652657</t>
  </si>
  <si>
    <t>OS11 Staff Timesheet Report</t>
  </si>
  <si>
    <t>Hi Kathy.  Unfortunately we don't support the OS11 application.  Please reach out to Christopher Callahan directly.  He'll be able to assist you.
Thanks
Chris</t>
  </si>
  <si>
    <t>INC8655238</t>
  </si>
  <si>
    <t>OSU Maconomy - Update SRDS Add/Delete Custom Script</t>
  </si>
  <si>
    <t>INC7812296 will include both so cancelling INC8655238.</t>
  </si>
  <si>
    <t>INC8676861</t>
  </si>
  <si>
    <t>Review INC8552854.Update PROD same as PREPROD</t>
  </si>
  <si>
    <t>Work completed via INC8677378</t>
  </si>
  <si>
    <t>INC8683446</t>
  </si>
  <si>
    <t xml:space="preserve">[CANCELLED] Ricochet Issue - Incorrect invoice template/logo </t>
  </si>
  <si>
    <t>marie.ishac@wundermanthompson.com</t>
  </si>
  <si>
    <t>Marie Ishac [JWT]</t>
  </si>
  <si>
    <t>INC8710714</t>
  </si>
  <si>
    <t>Require access to Perceptive Image Now - Reports function</t>
  </si>
  <si>
    <t>Andrew talking to Hyland to fix the issue</t>
  </si>
  <si>
    <t>andrew.lu@groupm.com</t>
  </si>
  <si>
    <t>Andrew Lu [GroupM]</t>
  </si>
  <si>
    <t>INC8721495</t>
  </si>
  <si>
    <t>[CANCELLED*] Lightspeed Company 13 – Please update all Payment Files for company 13</t>
  </si>
  <si>
    <t xml:space="preserve">Client requested cancellation.  IBM has performed the work for UAT, therefore IBM will charge the SER allowance $107 for this Minor Tier 1 ticket.  </t>
  </si>
  <si>
    <t>INC8724948</t>
  </si>
  <si>
    <t>maconomy issue *URGENT*</t>
  </si>
  <si>
    <t>Cancelling as per User update</t>
  </si>
  <si>
    <t>Kubqadri@in.ibm.com</t>
  </si>
  <si>
    <t>Dawn Bates [Kantar]</t>
  </si>
  <si>
    <t>INC8730770</t>
  </si>
  <si>
    <t>FW: Janai Crudup - Outstanding Expenses? - RICOCHET</t>
  </si>
  <si>
    <t>Hi Sherri.  No worries.  This actually made my day.  First time I've ever seen this.
Please have Kyla delete the expense report she created under her id.
Thanks and have a good weekend
Chris</t>
  </si>
  <si>
    <t>INC8736760</t>
  </si>
  <si>
    <t>INC8720742 - transfer problem Ricochet issue</t>
  </si>
  <si>
    <t>canclled</t>
  </si>
  <si>
    <t>INC8740508</t>
  </si>
  <si>
    <t xml:space="preserve">[CANCELLED] Kantar EDW Direct Cost Definition -  Use of Activity Purpose to Manage </t>
  </si>
  <si>
    <t>Cancelled per client request with no IBM charge.</t>
  </si>
  <si>
    <t>INC8754416</t>
  </si>
  <si>
    <t>Need PPM Debug Access for XCHANDORE &amp; XDEVIUS</t>
  </si>
  <si>
    <t>Not require any more</t>
  </si>
  <si>
    <t>INC8759449</t>
  </si>
  <si>
    <t>[CANCELLED] - DUPLICATE.  INC7871104 is the correct ticket.</t>
  </si>
  <si>
    <t>Cancelling this ticket as it should not have been created.INC7871104 is the correct ticket.</t>
  </si>
  <si>
    <t>Jeff.Thompson@kantar.com</t>
  </si>
  <si>
    <t>Jeff Thompson [Kantar]</t>
  </si>
  <si>
    <t>INC8764605</t>
  </si>
  <si>
    <t>[UNAPPROVED BACKLOG] Work Order Date Selection</t>
  </si>
  <si>
    <t>INC8764625</t>
  </si>
  <si>
    <t>[WIP] Automating User Setup</t>
  </si>
  <si>
    <t>INC8781761</t>
  </si>
  <si>
    <t xml:space="preserve">mDocs GlobalSearch passwords (Ashley Paulino and Maritza Ojeda) </t>
  </si>
  <si>
    <t xml:space="preserve">Hi Tiffany,
In order for your new hires to have access to mDocs (GlobalSearch) website you need to contact Steven Mandell (Steven.Mandell@roupm.com) or Stella Cirkinyan (Stella.Cirkinyan@groupm.com).
If they approve they will create ticket for me to grant an access.
Canceling this ticket.
</t>
  </si>
  <si>
    <t>INC8797145</t>
  </si>
  <si>
    <t>[APPROVAL ROM] SharePoint Audit: OK and CC Audit for specific User</t>
  </si>
  <si>
    <t>Chandan Gowda [IBM]</t>
  </si>
  <si>
    <t>Request is no longer needed.</t>
  </si>
  <si>
    <t>INC8804396</t>
  </si>
  <si>
    <t>[CANCELLED] Maconomy shell company needed for #326 name IBOPE Media Colombia</t>
  </si>
  <si>
    <t>INC8804398</t>
  </si>
  <si>
    <t>[CANCELLED] Maconomy shell company needed for #327 name IBOPE Media Peru TAM</t>
  </si>
  <si>
    <t>INC8804405</t>
  </si>
  <si>
    <t>[CANCELLED] Maconomy shell company needed for #328 name= IBOPE Media Ecuador SA</t>
  </si>
  <si>
    <t>INC8804425</t>
  </si>
  <si>
    <t>[CANCELLED] Maconomy shell company needed for #329 name= IBOPE Media Time Chile</t>
  </si>
  <si>
    <t>INC8804434</t>
  </si>
  <si>
    <t>[CANCELLED] Maconomy shell company needed for #330 name= IBOPE Media Miami</t>
  </si>
  <si>
    <t>INC8804439</t>
  </si>
  <si>
    <t>[CANCELLED] Maconomy shell company needed for #331 name= IBOPE Media Information Miami</t>
  </si>
  <si>
    <t>Cancelled by client.</t>
  </si>
  <si>
    <t>INC8804447</t>
  </si>
  <si>
    <t>[CANCELLED] Maconomy shell company needed for #332 name=IBOPE Media Panama</t>
  </si>
  <si>
    <t>INC8804450</t>
  </si>
  <si>
    <t>[CANCELLED] Maconomy shell company needed for #333 name= IBOPE Media Guatemala</t>
  </si>
  <si>
    <t>INC8804454</t>
  </si>
  <si>
    <t>[CANCELLED] Maconomy shell company needed for #334 name= IBOPE Media Guatemala - Monitor</t>
  </si>
  <si>
    <t>INC8804462</t>
  </si>
  <si>
    <t xml:space="preserve">[CANCELLED] Maconomy shell company needed for #335 name= IBOPE Media Costa Rica </t>
  </si>
  <si>
    <t>INC8804467</t>
  </si>
  <si>
    <t>[CANCELLED] Maconomy shell company needed for #336 name= IBOPE Media Costa Rica - Monitor</t>
  </si>
  <si>
    <t>INC8804471</t>
  </si>
  <si>
    <t>[CANCELLED] Maconomy shell company needed for #337 name= IBOPE Media Uruguay</t>
  </si>
  <si>
    <t>INC8804478</t>
  </si>
  <si>
    <t>[CANCELLED] Maconomy shell company needed for #338 name= IBOPE Media Argentina</t>
  </si>
  <si>
    <t>INC8804490</t>
  </si>
  <si>
    <t>[CANCELLED] Maconomy shell company needed for #339 name= IBOPE Media Argentina Monitor</t>
  </si>
  <si>
    <t>INC8804494</t>
  </si>
  <si>
    <t>[CANCELLED] Maconomy shell company needed for #340 name= Kantar Futures Argentina</t>
  </si>
  <si>
    <t>INC8804500</t>
  </si>
  <si>
    <t>[CANCELLED] Maconomy shell company needed for #341 name= KWP Argentina - WP Regional/Worldwide Costs</t>
  </si>
  <si>
    <t>INC8804501</t>
  </si>
  <si>
    <t>[CANCELLED] Maconomy shell company needed for #342 name= Kantar Argentina - WP &amp; B/S</t>
  </si>
  <si>
    <t>INC8804504</t>
  </si>
  <si>
    <t>[CANCELLED] Maconomy shell company needed for #343 name= KWP Chile - WP Regional/Worldwide Costs</t>
  </si>
  <si>
    <t>INC8804508</t>
  </si>
  <si>
    <t>[CANCELLED] Maconomy shell company needed for #344 name= LATAM Regional Operations Center (Chile) - WP</t>
  </si>
  <si>
    <t>INC8804513</t>
  </si>
  <si>
    <t>[CANCELLED] Maconomy shell company needed for #345 name= Kantar Chile - WP &amp; B/S</t>
  </si>
  <si>
    <t>INC8804516</t>
  </si>
  <si>
    <t>[CANCELLED] Maconomy shell company needed for #346 name= Kantar Colombia - WP</t>
  </si>
  <si>
    <t>INC8804518</t>
  </si>
  <si>
    <t>[CANCELLED] Maconomy shell company needed for #347 name= Kantar Ecuador - WP &amp; B/S</t>
  </si>
  <si>
    <t>INC8804523</t>
  </si>
  <si>
    <t>[CANCELLED] Maconomy shell company needed for #348 name= IBOPE Media Panama</t>
  </si>
  <si>
    <t>INC8804526</t>
  </si>
  <si>
    <t>[CANCELLED] Maconomy shell company needed for #349 name= Kantar Peru - WP &amp; B/S</t>
  </si>
  <si>
    <t>INC8812080</t>
  </si>
  <si>
    <t>Maconomy password reset</t>
  </si>
  <si>
    <t>Non SU ticket</t>
  </si>
  <si>
    <t>Nsreejy1@in.ibm.com</t>
  </si>
  <si>
    <t>Isabel Goddard [Kantar]</t>
  </si>
  <si>
    <t>INC8832145</t>
  </si>
  <si>
    <t>[CANCELLED*]  (KP #2) Availability of Hebrew fonts in Maconomy</t>
  </si>
  <si>
    <t>Since you have postponed the Israel implementation until after the upgrade IBM is cancelling the ticket and charging for the Minor Tier 1 SER which IBM completed the effort.  You may raise a new enhancement and cross-reference this one when ready to proceed.</t>
  </si>
  <si>
    <t>INC8836362</t>
  </si>
  <si>
    <t>Update allocation combination for company 41</t>
  </si>
  <si>
    <t>INC8837576</t>
  </si>
  <si>
    <t>[CANCELLED*] Vendor approval submit extension</t>
  </si>
  <si>
    <t xml:space="preserve">This ticket was cancelled by Kantar but the work was performed by IBM.  IBM will be charging the SER allowance $576. </t>
  </si>
  <si>
    <t>INC8837599</t>
  </si>
  <si>
    <t>[CANCELLED] Kantar Russia to EDW integration</t>
  </si>
  <si>
    <t>INC8839042</t>
  </si>
  <si>
    <t>Vanaja temp access to Security Admin roles</t>
  </si>
  <si>
    <t>No need to cover security admin roles anymore due to cancelled vacation.</t>
  </si>
  <si>
    <t>INC8844612</t>
  </si>
  <si>
    <t>Ricochet Issues - CANCEL - ISSUES HAVE BEEN CORRECTED.</t>
  </si>
  <si>
    <t>Hi Catie.  Per your comments I've closed the ticket.
Thanks
Chris</t>
  </si>
  <si>
    <t>catie.dandrea@gtb.com</t>
  </si>
  <si>
    <t>Catie D'Andrea [JWT]</t>
  </si>
  <si>
    <t>INC8846071</t>
  </si>
  <si>
    <t>Are tickets still auto-created from the email address?</t>
  </si>
  <si>
    <t>hjuiohuilnuilnuil</t>
  </si>
  <si>
    <t>INC8850114</t>
  </si>
  <si>
    <t>Change approver Expense Sheet in Maconomy</t>
  </si>
  <si>
    <t xml:space="preserve">Hi Alexander Sandiego,
Thank You for contacting WPP IT,
We have performed the following action to fix the issue / fulfilled the request.
Kindly follow up with the super user for the request. 
Below SU-
Tere Lim
Joy Agustin
Ding Manucot 
Your incident has been resolved and will automatically close in 7 days.
If you need any assistance, you can contact the Service Desk by phone or chat. Contact details can be found in the IT Service Portal.
Thank you,​
WPP IT
IT Service Portal: www.wpp-it.com 
</t>
  </si>
  <si>
    <t>INC8851097</t>
  </si>
  <si>
    <t>SU suppose to check and raise ticket</t>
  </si>
  <si>
    <t>Doris.Lu@kantar.com</t>
  </si>
  <si>
    <t>Doris Lu [Kantar]</t>
  </si>
  <si>
    <t>INC8851716</t>
  </si>
  <si>
    <t>ROUTE TO LOCAL IT! PPM/JORF/SAP - WBS elements not syncing in all three  : INC8746233</t>
  </si>
  <si>
    <t>Duplicate INC Raised against INC8746233</t>
  </si>
  <si>
    <t>INC8860072</t>
  </si>
  <si>
    <t>[CANCELLED] WPP_SAN_Migration Schedule TBD</t>
  </si>
  <si>
    <t xml:space="preserve">Cancelling ticket with no charge.
1. The IBM SAN is now full so there is nothing to migrate toward.
2. Secondly we were originally riding on the P1 INC to migrate but as this has been very delayed, and we may need to look for disk, IBM is requesting an RFS. The original risk as averted by moving to more stable 3PAR SAN. </t>
  </si>
  <si>
    <t>Lee Larocque [Kantar]</t>
  </si>
  <si>
    <t>INC8865846</t>
  </si>
  <si>
    <t>[APPROVED BACKLOG] I would like to remove some inactive offices from Concur</t>
  </si>
  <si>
    <t>Gail cancel the request.</t>
  </si>
  <si>
    <t>INC8896116</t>
  </si>
  <si>
    <t xml:space="preserve">Cannot Login to ricochet </t>
  </si>
  <si>
    <t>Hi Napapond.  Holly hasn't finished your set up in Ricochet yet.  She's having an issue with your Index ID.  Until it's fixed you won't be able to access Ricochet.  This is being handled via ticket INC8875676.  I've added you to it.
I'm closing this ticket as a duplicate.
Thanks
Chris</t>
  </si>
  <si>
    <t>napapond.fay@gtb.com</t>
  </si>
  <si>
    <t>Napapond Fay [JWT]</t>
  </si>
  <si>
    <t>INC8902642</t>
  </si>
  <si>
    <t>Expense report</t>
  </si>
  <si>
    <t>Hi Zaira.  I've closed this ticket as a dupe.
Let's take care of Stephen's expense reports along with Mary's.
Thanks
Chris</t>
  </si>
  <si>
    <t>zaira.bokuchava@wundermanthompson.com</t>
  </si>
  <si>
    <t>Zaira Bokuchava [JWT]</t>
  </si>
  <si>
    <t>INC8902842</t>
  </si>
  <si>
    <t>[CANCELLED] Perceptive Upgrade/Perceptive Experience</t>
  </si>
  <si>
    <t xml:space="preserve">Melissa has approved for cancelling this SER as GroupM is not planning for any Perceptive upgrade, but will be on Perceptive extended support.
Hence cancelling this ticket. </t>
  </si>
  <si>
    <t>INC8902904</t>
  </si>
  <si>
    <t xml:space="preserve">[CANCELLED] - Email Import Agent </t>
  </si>
  <si>
    <t>Melissa has approved to cancel the SER. Hence cancelling the ticket.</t>
  </si>
  <si>
    <t>INC8907887</t>
  </si>
  <si>
    <t xml:space="preserve">Sent user email requesting to contact superuser and reopen ticket. 
Closing this ticket as resolved 
ARK#0111# </t>
  </si>
  <si>
    <t>INC8946921</t>
  </si>
  <si>
    <t>[CANCELLED*] Kantar Data Warehouse Navision Product population fix move to Test</t>
  </si>
  <si>
    <t>Client has not provided UAT feedback within 15 business upon numerous follow ups. IBM has performed the work for UAT, therefore IBM will charge the SER allowance $576 for this Minor Tier 2 ticket. WPP IT has approved this cancellation.</t>
  </si>
  <si>
    <t>INC8948434</t>
  </si>
  <si>
    <t>RE: Business Objects Access</t>
  </si>
  <si>
    <t>This ticket is duplicate of INC8948107</t>
  </si>
  <si>
    <t>Srujana.Akula@kantar.com</t>
  </si>
  <si>
    <t>Srujana Akula [Kantar]</t>
  </si>
  <si>
    <t>INC8965385</t>
  </si>
  <si>
    <t>Mdocs login issue</t>
  </si>
  <si>
    <t>Duplicate ticket.
Parent ticket INC8965771.
Canceling this ticket.</t>
  </si>
  <si>
    <t>brendan.ehlinger@groupm.com</t>
  </si>
  <si>
    <t>Brendan Ehlinger [GroupM]</t>
  </si>
  <si>
    <t>INC8965523</t>
  </si>
  <si>
    <t>serves access request to new JDE servers in P2.2</t>
  </si>
  <si>
    <t>As per user, Request is no longer required.</t>
  </si>
  <si>
    <t>thomas.capetta@ogilvy.com</t>
  </si>
  <si>
    <t>Thomas Capetta [Ogilvy Group]</t>
  </si>
  <si>
    <t>INC9014114</t>
  </si>
  <si>
    <t>Reports in Related Party Site to include Network and Region information</t>
  </si>
  <si>
    <t>merge with INC9014052 - adding network and region on User profile page.</t>
  </si>
  <si>
    <t>INC9014910</t>
  </si>
  <si>
    <t xml:space="preserve">WSC 250 - Closing process 2019 company 250 TNS Brasil </t>
  </si>
  <si>
    <t>Duplicate INC8966037</t>
  </si>
  <si>
    <t>INC9024431</t>
  </si>
  <si>
    <t>[CANCELLED] Ricochet enhancement - update url link in time &amp; expense emails</t>
  </si>
  <si>
    <t>INC9049366</t>
  </si>
  <si>
    <t>[CANCELLED]BSG_2751</t>
  </si>
  <si>
    <t>Cancelled as created wrongly</t>
  </si>
  <si>
    <t>INC9049630</t>
  </si>
  <si>
    <t>EDWSTGPRD full export backup</t>
  </si>
  <si>
    <t xml:space="preserve">Cancelling ticket as backup will be taken through Crontab utility starting today . </t>
  </si>
  <si>
    <t>INC9060643</t>
  </si>
  <si>
    <t>Ricochet April AR Aging out of balance by $27.32 compared to the GL</t>
  </si>
  <si>
    <t>INC9090509</t>
  </si>
  <si>
    <t>RE: MI JAF Process</t>
  </si>
  <si>
    <t>INC9090745- Raised for the same issue by Scott Butterfield so cancelling this one.</t>
  </si>
  <si>
    <t>INC9097499</t>
  </si>
  <si>
    <t>[CANCELLED] Business Object - Re build reports using BPM universe</t>
  </si>
  <si>
    <t>INC9097506</t>
  </si>
  <si>
    <t>[CANCELLED] Business Object - Re build reports using BPM universe Staff Utilization</t>
  </si>
  <si>
    <t>INC9150961</t>
  </si>
  <si>
    <t>Business Object - Re build reports using BPM universe</t>
  </si>
  <si>
    <t>Cancelled per user request as INC9151756 was created requesting the same action.</t>
  </si>
  <si>
    <t>INC9151736</t>
  </si>
  <si>
    <t>E-mail Upload</t>
  </si>
  <si>
    <t xml:space="preserve">Cancelled at the request of the business owner, Mark Werner.
The Request is no longer required. </t>
  </si>
  <si>
    <t>INC9156117</t>
  </si>
  <si>
    <t>SAP Note Implementation in DGR and QGR (Note 2483835)</t>
  </si>
  <si>
    <t>Implementation of notes postponed</t>
  </si>
  <si>
    <t>INC9160725</t>
  </si>
  <si>
    <t>OSU Business Objects - Convert EDW Active Project report to BPM report</t>
  </si>
  <si>
    <t>Cancelling the ticket as it is duplicate.</t>
  </si>
  <si>
    <t>Shomeek De [IBM]</t>
  </si>
  <si>
    <t>INC9203033</t>
  </si>
  <si>
    <t>Run May P&amp;L's</t>
  </si>
  <si>
    <t>Closed as dupe.</t>
  </si>
  <si>
    <t>Jessica Olson [JWT]</t>
  </si>
  <si>
    <t>INC9207540</t>
  </si>
  <si>
    <t>[CANCELLED] Data issue in Opportunity_DIM for EDW_FN user</t>
  </si>
  <si>
    <t>INC9237053</t>
  </si>
  <si>
    <t>Deactivation of Henkel KRIQ users 6-18-20</t>
  </si>
  <si>
    <t>INC9222814-Ticket raised for same task. Updated in that ticket and marking this as duplicate.</t>
  </si>
  <si>
    <t>INC9262174</t>
  </si>
  <si>
    <t>UsersToDisable-06252020</t>
  </si>
  <si>
    <t>INC9234252- Raised for the same issue.</t>
  </si>
  <si>
    <t>INC9296502</t>
  </si>
  <si>
    <t>Issues with access to xAdam tool</t>
  </si>
  <si>
    <t>INC9296222-Raised for the same issue.</t>
  </si>
  <si>
    <t>CAMILA.CALVO1@it.ibm.com</t>
  </si>
  <si>
    <t>Daniel Ramos [YRGRP]</t>
  </si>
  <si>
    <t>YRGRP - Spain</t>
  </si>
  <si>
    <t>INC9313342</t>
  </si>
  <si>
    <t>[CANCELLED*] (KP #2) [3RD PARTY] Revenue Recognition  and Cost Accrual Enhancement</t>
  </si>
  <si>
    <t>Cancelled per client request. IBM has consumed estimated effort.</t>
  </si>
  <si>
    <t>INC9317102</t>
  </si>
  <si>
    <t>[CANCELLED*] BPM report Revenue recognition</t>
  </si>
  <si>
    <t>INC9346631</t>
  </si>
  <si>
    <t>[CANCELLED] Need to add new Earnings Code to ADP Transfer system  FTO - Flex Time OFF = has same characteristic  as PTO.</t>
  </si>
  <si>
    <t>Ticket cancelled per user request at no charge.</t>
  </si>
  <si>
    <t>INC9354214</t>
  </si>
  <si>
    <t>BSG--2796 Additional changes to 0Employee data flow.[ Ref BSG-2780 ]</t>
  </si>
  <si>
    <t xml:space="preserve">cancelled...will create service request.
</t>
  </si>
  <si>
    <t>INC9368221</t>
  </si>
  <si>
    <t>[CANCELLED] [3RD PARTY] Direct Cost Accrual Enhancement</t>
  </si>
  <si>
    <t xml:space="preserve">As discussed with Chris, this ticket will be cancelled at no cost. INC9313342 will be used for both the revenue and direct cost enhancements by Deltek. </t>
  </si>
  <si>
    <t>INC9393870</t>
  </si>
  <si>
    <t>Disable the JOB Accrual and JPY currency rounding parameter on August 15th at Production.</t>
  </si>
  <si>
    <t>Please raise a ticket around 6-7 August.We cannot keep a ticket without any action for this long</t>
  </si>
  <si>
    <t>INC9399496</t>
  </si>
  <si>
    <t>[EXTERNAL] Automatic reply: GroupH: Employee Import Summary</t>
  </si>
  <si>
    <t>There is no issue for GroupH: Employee Import Summary i working fine and sending email. Once this summary rins and it send s email to user ,
In this case particular user is OO and user set auto reply for  OO message , help desk copied in this auto email notification system they created ticket. Cancelling it.</t>
  </si>
  <si>
    <t>wppindiasdfd@in.ibm.com</t>
  </si>
  <si>
    <t>Neisha Springer [YRGRP]</t>
  </si>
  <si>
    <t>INC9410667</t>
  </si>
  <si>
    <t>[UAT] Ricochet UPS enhancement (Billed under INC9969816)</t>
  </si>
  <si>
    <t>INC9415500</t>
  </si>
  <si>
    <t>Changow1@in.ibm.com</t>
  </si>
  <si>
    <t>[EXTERNAL] RE: PowerPivot Status</t>
  </si>
  <si>
    <t>This ticket is copy of INC9414188 ,  so cancalling it</t>
  </si>
  <si>
    <t>INC9420349</t>
  </si>
  <si>
    <t xml:space="preserve">[CANCELLED] AP Wait for Payment queue clean up </t>
  </si>
  <si>
    <t>Since the Perceptive queue has too many records which are to be manually tracked to be cleaned up. Melissa prefers to close this by cancelling the open SER with Opsrey.</t>
  </si>
  <si>
    <t>INC9426541</t>
  </si>
  <si>
    <t>Removing AD account users from Test AX application</t>
  </si>
  <si>
    <t>Separate INC9440963 is created as an enhancement ticket</t>
  </si>
  <si>
    <t>INC9439835</t>
  </si>
  <si>
    <t>BSG-2794:Document date on Concur posting document - Set with earlier expense date</t>
  </si>
  <si>
    <t>Cancelled  as duplicate ticket raised for same BSG-2794# INC9378453</t>
  </si>
  <si>
    <t>INC9441294</t>
  </si>
  <si>
    <t>Yelan Ton- SAP password reset</t>
  </si>
  <si>
    <t>Duplicate to INC9441411.</t>
  </si>
  <si>
    <t>Ashley.Bottorff@vmlyr.com</t>
  </si>
  <si>
    <t>Ashley Bottorff [YRGRP]</t>
  </si>
  <si>
    <t>INC9466186</t>
  </si>
  <si>
    <t>[CANCELLED*] Stamp Maconomy mscript files (Job Creation)</t>
  </si>
  <si>
    <t>KC Job Creation Files\JobCreation.1.ms
\\ktnapwbi205\WebServers\Zenobius\PreProd\Kantar\MaconomyPortal\W_17_0\Custom\Packages\Composers\JobCost\JobCreationKC
KI Job Creation Files\JobCreation.1.ms
\\ktnapwbi205\WebServers\Zenobius\PreProd\Kantar\MaconomyPortal\W_17_0\Custom\Packages\Composers\JobCost\JobCreationKCI
KM Job Creation Files\JobCreation.1.ms
\\ktnapwbi205\WebServers\Zenobius\PreProd\Kantar\MaconomyPortal\W_17_0\Custom\Packages\Composers\JobCost\JobCreationKM
KWP Job Creation Files\JobCreation.1.ms
\\ktnapwbi205\WebServers\Zenobius\PreProd\Kantar\MaconomyPortal\W_17_0\Custom\Packages\Composers\JobCost\JobCreationKWP</t>
  </si>
  <si>
    <t>INC9468523</t>
  </si>
  <si>
    <t>[ROM] Automated ADP to Concur Feed Monitoring</t>
  </si>
  <si>
    <t>It was decided this solution was no longer needed at this time.  WPP is looking at a report in Concur to find the issues and deliver to HR.</t>
  </si>
  <si>
    <t>INC9493164</t>
  </si>
  <si>
    <t>Ricochet employee updates</t>
  </si>
  <si>
    <t>This ticket was created in error.</t>
  </si>
  <si>
    <t>INC9499591</t>
  </si>
  <si>
    <t>IBM: Citrix Maconomy Consultant Desktop</t>
  </si>
  <si>
    <t>Testing</t>
  </si>
  <si>
    <t>INC9499826</t>
  </si>
  <si>
    <t>INC9499881</t>
  </si>
  <si>
    <t>INC9502614</t>
  </si>
  <si>
    <t>Joe.gali@ibm.com</t>
  </si>
  <si>
    <t>JDE Review of the  MOC fix provided by Oracle</t>
  </si>
  <si>
    <t>Joe Gali [IBM]</t>
  </si>
  <si>
    <t>Marybeth said that this ticket be closed in the SER Meeting.</t>
  </si>
  <si>
    <t>INC9505734</t>
  </si>
  <si>
    <t>Cancelled, not required</t>
  </si>
  <si>
    <t>INC9603249</t>
  </si>
  <si>
    <t>[ROM] Create a repository on the OgilvyKnoweldge home page for Medical Department to post trainng modules</t>
  </si>
  <si>
    <t>gregg.machak@ogilvy.com</t>
  </si>
  <si>
    <t>Gregg Machak [Ogilvy Group]</t>
  </si>
  <si>
    <t>INC9654866</t>
  </si>
  <si>
    <t>[UNAPPROVED BACKLOG] Time Entry Email Notification for SMTP</t>
  </si>
  <si>
    <t>INC9679566</t>
  </si>
  <si>
    <t>BI Portal / Landing Page / Admin Inaccessible</t>
  </si>
  <si>
    <t>User request to cancel the ticket</t>
  </si>
  <si>
    <t>INC9723408</t>
  </si>
  <si>
    <t>Kevin Calvento temp access to Basis Admin role for Oct 2, 2020</t>
  </si>
  <si>
    <t>Basis Admin role was not assigned as no basis tasks are requested.</t>
  </si>
  <si>
    <t>INC9762801</t>
  </si>
  <si>
    <t>Nothing editable in JORF</t>
  </si>
  <si>
    <t>Closed upon User approval</t>
  </si>
  <si>
    <t>bret.emerson@ogilvy.com</t>
  </si>
  <si>
    <t>Bret Emerson [Ogilvy Group]</t>
  </si>
  <si>
    <t>INC9790934</t>
  </si>
  <si>
    <t>BSG-1214-BI_Perf: Query design sync between dev qa and prod.</t>
  </si>
  <si>
    <t>BSG need to be opened for this task.</t>
  </si>
  <si>
    <t>INC9822051</t>
  </si>
  <si>
    <t>[CANCELLED] Modify GPCOMP 2 Extracts For GetPaid</t>
  </si>
  <si>
    <t>INC9826881</t>
  </si>
  <si>
    <t>[CANCELLED*] BPM output does not match with RGL report - Adjustement FIA FAE_Andy_201411</t>
  </si>
  <si>
    <t>Cancelling ticket per client request.  IBM has already performed 12 hours of effort and will charge tier incurred.</t>
  </si>
  <si>
    <t>INC9837385</t>
  </si>
  <si>
    <t>271 MACONOMY WSC - Error while closing job - Accrual Job parameter</t>
  </si>
  <si>
    <t>INC10066735</t>
  </si>
  <si>
    <t>Julien.Szeradzki@kantar.com</t>
  </si>
  <si>
    <t>Julien Szeradzki [Kantar]</t>
  </si>
  <si>
    <t>INC9843376</t>
  </si>
  <si>
    <t>SAP Concur</t>
  </si>
  <si>
    <t>Directed user to concuradmin@vml.com email instead of a ticket.</t>
  </si>
  <si>
    <t>Jerrod.Long@vmlyr.com</t>
  </si>
  <si>
    <t>Jerrod Long [YRGRP]</t>
  </si>
  <si>
    <t>INC9887436</t>
  </si>
  <si>
    <t>Please run the attached script to deactivate users in Pivotal Prod DB</t>
  </si>
  <si>
    <t>Request no more required</t>
  </si>
  <si>
    <t>INC9891829</t>
  </si>
  <si>
    <t>WSC: How to get a list of jobs with no invoicing plan lines</t>
  </si>
  <si>
    <t>Cancelling the ticket as per user request
Thanks,
Srujana</t>
  </si>
  <si>
    <t>INC9894351</t>
  </si>
  <si>
    <t>NEW USER REQUEST-OCAL GUVEN</t>
  </si>
  <si>
    <t>Hi Hande,
IBM dont create users.Please check internally.
Cancelling this ticket.
Regards
Anusha Macharla</t>
  </si>
  <si>
    <t>Hande.Celik@kantar.com</t>
  </si>
  <si>
    <t>Hande Celik [Kantar]</t>
  </si>
  <si>
    <t>INC9918692</t>
  </si>
  <si>
    <t>[CANCELLED] Perform Concur on-boarding activities for Canada OpenMind.</t>
  </si>
  <si>
    <t>Galina sent note saying this work is no longer required (see attachment in ticket).</t>
  </si>
  <si>
    <t>INC9930044</t>
  </si>
  <si>
    <t>New MDocs Site/Global Search - Password</t>
  </si>
  <si>
    <t>Hi Sunita,
In order to have an access to GlobalSearch you need to contact Giovanni Caisedo in your office.When he grant your access he will create ticket for us and we will grant your access and provide credentials.Canceling this ticket.</t>
  </si>
  <si>
    <t>sunita.sunita@groupm.com</t>
  </si>
  <si>
    <t>Sunita Sunita [GroupM]</t>
  </si>
  <si>
    <t>INC9930181</t>
  </si>
  <si>
    <t>User unable to log into GlobalSearch</t>
  </si>
  <si>
    <t>Canceling ticket as duplicate.
Original ticket INC9977250</t>
  </si>
  <si>
    <t>bunmi.olaiya@groupm.com</t>
  </si>
  <si>
    <t>Bunmi Olaiya [GroupM]</t>
  </si>
  <si>
    <t>INC9969972</t>
  </si>
  <si>
    <t>[CANCELLED] Billing SER for  INC9836888 ([WIP] Documenting of Service accounts)</t>
  </si>
  <si>
    <t xml:space="preserve">Cancelling this Billing SER since ticket INC9836888 was closed on time for 4Q </t>
  </si>
  <si>
    <t>Incidents</t>
  </si>
  <si>
    <t>WIP &gt; 2 days</t>
  </si>
  <si>
    <t>Awaiting User Input</t>
  </si>
  <si>
    <t>Non IBM 3rd Party</t>
  </si>
  <si>
    <t>Work Not Yet Due</t>
  </si>
  <si>
    <t>In 2 Strike Rule</t>
  </si>
  <si>
    <t>SL No.</t>
  </si>
  <si>
    <t>Name</t>
  </si>
  <si>
    <t>India ID's</t>
  </si>
  <si>
    <t>UK ID's</t>
  </si>
  <si>
    <t>SNOW ID Unique</t>
  </si>
  <si>
    <t>Status</t>
  </si>
  <si>
    <t>Inactive Date</t>
  </si>
  <si>
    <t>WPP-Singapore</t>
  </si>
  <si>
    <t>Cyrus A Lacka/India/IBM</t>
  </si>
  <si>
    <t>cyrlacka@in.ibm.com</t>
  </si>
  <si>
    <t>Cyrus A. Lacka [IBM]</t>
  </si>
  <si>
    <t>Inactive</t>
  </si>
  <si>
    <t>Vijayalakshmi Kakumani/India/IBM</t>
  </si>
  <si>
    <t>vijaykak@in.ibm.com</t>
  </si>
  <si>
    <t>Vijayalakshmi Kakumani [IBM]</t>
  </si>
  <si>
    <t>Vijayalakshmi Kakumani [Kantar]</t>
  </si>
  <si>
    <t>Chandrashekar D Gore/India/IBM</t>
  </si>
  <si>
    <t>chandrashekar.gore@in.ibm.com</t>
  </si>
  <si>
    <t>Chandrashekar Gore [IBM]</t>
  </si>
  <si>
    <t>14/09/2018</t>
  </si>
  <si>
    <t>Rajneesh Kumar0146/India/IBM</t>
  </si>
  <si>
    <t>rajneku6@in.ibm.com</t>
  </si>
  <si>
    <t>Rajneesh Kumar [IBM]</t>
  </si>
  <si>
    <t>Rakesh Mishra 013/India/Contr/IBM</t>
  </si>
  <si>
    <t>ramish13@in.ibm.com</t>
  </si>
  <si>
    <t>Rakesh Mishra [IBM]</t>
  </si>
  <si>
    <t>13/03/2020</t>
  </si>
  <si>
    <t xml:space="preserve">Angam Srikanth/India/IBM </t>
  </si>
  <si>
    <t>angsrika@in.ibm.com</t>
  </si>
  <si>
    <t>Srikanth Angam [Kantar]</t>
  </si>
  <si>
    <t>Jagannath Tripathy1/India/IBM</t>
  </si>
  <si>
    <t>jagtripa@in.ibm.com</t>
  </si>
  <si>
    <t>Jagannath Tripathy [IBM]</t>
  </si>
  <si>
    <t>Shahnaz Parveen/India/IBM</t>
  </si>
  <si>
    <t>shahnazpvn@in.ibm.com</t>
  </si>
  <si>
    <t>Shahnaz Parveen [IBM]</t>
  </si>
  <si>
    <t>Bhadra V sirasangandlachari/India/IBM</t>
  </si>
  <si>
    <t>bsirasan@in.ibm.com</t>
  </si>
  <si>
    <t>V. Bhadra S. Chari [IBM]</t>
  </si>
  <si>
    <t>19/04/2019</t>
  </si>
  <si>
    <t>Poornima Gunda/India/IBM</t>
  </si>
  <si>
    <t>poornima.gunda@in.ibm.com</t>
  </si>
  <si>
    <t>Poornima Gunda [IBM]</t>
  </si>
  <si>
    <t>Active</t>
  </si>
  <si>
    <t>Almas Hameed/India/IBM</t>
  </si>
  <si>
    <t>alhameed@in.ibm.com</t>
  </si>
  <si>
    <t>Almas M. Chinnasandra Hameed [IBM]</t>
  </si>
  <si>
    <t xml:space="preserve">Minakhi Bhuyan/India/IBM </t>
  </si>
  <si>
    <t>mibhuyan@in.ibm.com</t>
  </si>
  <si>
    <t>Minakhi Bhuyan [IBM]</t>
  </si>
  <si>
    <t xml:space="preserve">Mukesh Prajapati/India/IBM </t>
  </si>
  <si>
    <t>muprajap@in.ibm.com</t>
  </si>
  <si>
    <t>Mukesh K. Prajapati [IBM]</t>
  </si>
  <si>
    <t>31/10/2018</t>
  </si>
  <si>
    <t>Vishnu Vardhan 25/India/Contr/IBM</t>
  </si>
  <si>
    <t>vishnu25@in.ibm.com</t>
  </si>
  <si>
    <t>Vishnu Vardhan Yadav A [IBM]</t>
  </si>
  <si>
    <t>Neha Setia/India/IBM</t>
  </si>
  <si>
    <t>nehsetia@in.ibm.com</t>
  </si>
  <si>
    <t>Neha Setia [IBM]</t>
  </si>
  <si>
    <t>27/09/2019</t>
  </si>
  <si>
    <t>Ramadurgam Venkata Baji/India/Contr/IBM</t>
  </si>
  <si>
    <t>ramadven@in.ibm.com</t>
  </si>
  <si>
    <t>Venkata Baji  Ramadurgam [IBM]</t>
  </si>
  <si>
    <t>Rangaswami Katta 77/India/Contr/IBM</t>
  </si>
  <si>
    <t>rkatta77@in.ibm.com</t>
  </si>
  <si>
    <t>Rangaswami  Katta [IBM]</t>
  </si>
  <si>
    <t>Shivani V Mane/India/IBM</t>
  </si>
  <si>
    <t>shivmane@in.ibm.com</t>
  </si>
  <si>
    <t>Shivani V. Mane [IBM]</t>
  </si>
  <si>
    <t>26/10/2018</t>
  </si>
  <si>
    <t xml:space="preserve">Ramakrishna Gunisetty1/India/IBM </t>
  </si>
  <si>
    <t>ragunise@in.ibm.com</t>
  </si>
  <si>
    <t>Ramakrishna Gunisetty [IBM]</t>
  </si>
  <si>
    <t>Vasu Venkataraman/India/IBM</t>
  </si>
  <si>
    <t>vavenka1@in.ibm.com</t>
  </si>
  <si>
    <t>Vasu Venkataraman [IBM]</t>
  </si>
  <si>
    <t>Mulla J Basha/India/IBM</t>
  </si>
  <si>
    <t>mulbasha@in.ibm.com</t>
  </si>
  <si>
    <t>Mulla J. Basha [IBM]</t>
  </si>
  <si>
    <t>13/02/2019</t>
  </si>
  <si>
    <t>Srinivas Vadlakonda/India/Contr/IBM</t>
  </si>
  <si>
    <t>svadlako@in.ibm.com</t>
  </si>
  <si>
    <t>Srinivas Vadlakonda [IBM]</t>
  </si>
  <si>
    <t>Nikhil Barthwal/India/IBM</t>
  </si>
  <si>
    <t>nbarthwal@in.ibm.com</t>
  </si>
  <si>
    <t>Nikhil Barthwal [IBM]</t>
  </si>
  <si>
    <t>28/09/2018</t>
  </si>
  <si>
    <t>Beedaala Jayanath Reddy03/India/Contr/IBM</t>
  </si>
  <si>
    <t>bjredy03@in.ibm.com</t>
  </si>
  <si>
    <t>Beedaala Jayanath Reddy03 [IBM]</t>
  </si>
  <si>
    <t>Venugopalan Sivaramapillai/India/IBM</t>
  </si>
  <si>
    <t>venugopalan.s@in.ibm.com</t>
  </si>
  <si>
    <t>Venugopalan Sivarama Pillai [IBM]</t>
  </si>
  <si>
    <t>18/10/2019</t>
  </si>
  <si>
    <t>Vijay Tudi/India/IBM</t>
  </si>
  <si>
    <t>vijatudi@in.ibm.com</t>
  </si>
  <si>
    <t>Vijay Tudi [IBM]</t>
  </si>
  <si>
    <t>WPP-UK</t>
  </si>
  <si>
    <t>Suneeta Singh/India/IBM</t>
  </si>
  <si>
    <t>suneetsi@in.ibm.com</t>
  </si>
  <si>
    <t>Suneeta Singh [IBM]</t>
  </si>
  <si>
    <t>25/03/2019</t>
  </si>
  <si>
    <t>Sumana Patra1/India/IBM</t>
  </si>
  <si>
    <t>supatra1@in.ibm.com</t>
  </si>
  <si>
    <t>Sumana Patra Das [IBM]</t>
  </si>
  <si>
    <t>Kranthi Kumari/India/IBM</t>
  </si>
  <si>
    <t>krakuma2@in.ibm.com</t>
  </si>
  <si>
    <t>Kranthi K. Duddukunta [IBM]</t>
  </si>
  <si>
    <t>Siva S Dabbara/India/IBM</t>
  </si>
  <si>
    <t>sidabbar@in.ibm.com</t>
  </si>
  <si>
    <t>Siva Sankar Naidu [IBM]</t>
  </si>
  <si>
    <t>Migmar Dolma/India/IBM</t>
  </si>
  <si>
    <t>Migmar.Dolma-CIC@ibm.com</t>
  </si>
  <si>
    <t>Bhargavi H Papegowda/India/IBM</t>
  </si>
  <si>
    <t>bhargavigowda@in.ibm.com</t>
  </si>
  <si>
    <t>Bhargavi H. P [IBM]</t>
  </si>
  <si>
    <t>WPP-US</t>
  </si>
  <si>
    <t>Bodapati Jyothi/India/IBM</t>
  </si>
  <si>
    <t>Akula Kumar1/India/IBM</t>
  </si>
  <si>
    <t>rajeshakula@in.ibm.com</t>
  </si>
  <si>
    <t>Akula V. Kumar [IBM]</t>
  </si>
  <si>
    <t>Kavyashree S1/India/IBM</t>
  </si>
  <si>
    <t>Reshma S Chokimath/India/IBM</t>
  </si>
  <si>
    <t>reshma.choukimath@in.ibm.com</t>
  </si>
  <si>
    <t>Jyothi Vishweshwaraiah1/India/IBM</t>
  </si>
  <si>
    <t>Ravindra Rg Gari/India/IBM</t>
  </si>
  <si>
    <t>ravindrareddy@in.ibm.com</t>
  </si>
  <si>
    <t xml:space="preserve">ravindra.reddy.gopireddy.gari-cic@ibm.com </t>
  </si>
  <si>
    <t>Pavan Patil/India/IBM</t>
  </si>
  <si>
    <t>pavan.patil@in.ibm.com</t>
  </si>
  <si>
    <t>pavan.patil1@uk.ibm.com</t>
  </si>
  <si>
    <t>Pavan V. Patil [IBM]</t>
  </si>
  <si>
    <t>Sachin Bhaskaran/India/IBM</t>
  </si>
  <si>
    <t>sacbhask@in.ibm.com</t>
  </si>
  <si>
    <t>Sachin Bhaskaran [IBM]</t>
  </si>
  <si>
    <t>25/01/2019</t>
  </si>
  <si>
    <t>Prayag M P/India/Contr/IBM</t>
  </si>
  <si>
    <t>prayagmp@in.ibm.com</t>
  </si>
  <si>
    <t>Prayag M P [IBM]</t>
  </si>
  <si>
    <t>17/12/2018</t>
  </si>
  <si>
    <t>Bharathi Sankaramanchi/India/IBM</t>
  </si>
  <si>
    <t>bharathis@in.ibm.com</t>
  </si>
  <si>
    <t>Bharathi Sankaramanchi [IBM]</t>
  </si>
  <si>
    <t>Kumuda A Siddaiah/India/IBM</t>
  </si>
  <si>
    <t>Kumuda.Siddaiah@in.ibm.com</t>
  </si>
  <si>
    <t>Kumuda A Siddaiah [IBM]</t>
  </si>
  <si>
    <t xml:space="preserve">Lokesh Andareddy/India/IBM </t>
  </si>
  <si>
    <t>andared@in.ibm.com</t>
  </si>
  <si>
    <t>Lokesh Andareddy [IBM]</t>
  </si>
  <si>
    <t>Murali M Vamsi/India/IBM</t>
  </si>
  <si>
    <t>murvamsi@in.ibm.com</t>
  </si>
  <si>
    <t>Murali M Vamsi [IBM]</t>
  </si>
  <si>
    <t xml:space="preserve">Anasuri Kesavasrinivasu/India/IBM </t>
  </si>
  <si>
    <t>akesavas@in.ibm.com</t>
  </si>
  <si>
    <t>Sivarami R Venna/India/IBM</t>
  </si>
  <si>
    <t>sivavenn@in.ibm.com</t>
  </si>
  <si>
    <t>Siva Rami R Venna [IBM]</t>
  </si>
  <si>
    <t>20/11/2019</t>
  </si>
  <si>
    <t>Atul C Kadlag/India/IBM</t>
  </si>
  <si>
    <t>atul.kadlag@in.ibm.com</t>
  </si>
  <si>
    <t>Priya Samuel/India/IBM</t>
  </si>
  <si>
    <t>samupriy@in.ibm.com</t>
  </si>
  <si>
    <t>Priya Samuel [IBM]</t>
  </si>
  <si>
    <t>Vikas Rai2/India/IBM</t>
  </si>
  <si>
    <t>vikarai2@in.ibm.com</t>
  </si>
  <si>
    <t>Vikas Rai2 [IBM]</t>
  </si>
  <si>
    <t>Iris S Charles/India/IBM</t>
  </si>
  <si>
    <t>icharles@in.ibm.com</t>
  </si>
  <si>
    <t>Iris S Charles [IBM]</t>
  </si>
  <si>
    <t>Saumya Alagh/India/IBM</t>
  </si>
  <si>
    <t>saualagh@in.ibm.com</t>
  </si>
  <si>
    <t>Saumya Alagh [IBM]</t>
  </si>
  <si>
    <t>15/6/2018</t>
  </si>
  <si>
    <t>Suneeti A 77/India/Contr/IBM</t>
  </si>
  <si>
    <t>suneea77@in.ibm.com</t>
  </si>
  <si>
    <t>Suneeti A 77 [IBM]</t>
  </si>
  <si>
    <t>30/11/2018</t>
  </si>
  <si>
    <t>Debashish Mishra03/India/Contr/IBM</t>
  </si>
  <si>
    <t>debmis03@in.ibm.com</t>
  </si>
  <si>
    <t>Debasish H Mishra03 [IBM]</t>
  </si>
  <si>
    <t>Mohamed Ibrahim Mohamed Jamal193/India/IBM</t>
  </si>
  <si>
    <t>mohamemo@in.ibm.com</t>
  </si>
  <si>
    <t>Mohamed Ibrahim Mohamed Jamal193 [IBM]</t>
  </si>
  <si>
    <t>Raghunath Venkatachalapathi/India/IBM</t>
  </si>
  <si>
    <t>ravenkaj@in.ibm.com</t>
  </si>
  <si>
    <t>Nikhila Bhuse/India/IBM</t>
  </si>
  <si>
    <t>nikbhuse@in.ibm.com</t>
  </si>
  <si>
    <t>Yashraj S Bias/India/IBM</t>
  </si>
  <si>
    <t>yashbias@in.ibm.com</t>
  </si>
  <si>
    <t>Yashraj S. Bias [IBM]</t>
  </si>
  <si>
    <t>29/10/2018</t>
  </si>
  <si>
    <t>Srinivasa R Kokkireni/India/IBM</t>
  </si>
  <si>
    <t>srkokkir@in.ibm.com</t>
  </si>
  <si>
    <t>Srinivasa R. Kokkireni [IBM]</t>
  </si>
  <si>
    <t>Praveen K Kulkarni/India/IBM</t>
  </si>
  <si>
    <t>Sreekanth Yetukuru/India/IBM</t>
  </si>
  <si>
    <t>sreekanthy@in.ibm.com</t>
  </si>
  <si>
    <t>Amandeep Kaur Popli/India/IBM</t>
  </si>
  <si>
    <t>Anitha Chennamreddy/India/IBM</t>
  </si>
  <si>
    <t>anichenn@in.ibm.com</t>
  </si>
  <si>
    <t>Anitha Chennamreddy [IBM]</t>
  </si>
  <si>
    <t>15/02/2019</t>
  </si>
  <si>
    <t>Anju K Radhakrishnan/India/IBM</t>
  </si>
  <si>
    <t>anjuradh@in.ibm.com</t>
  </si>
  <si>
    <t>Anju K Radhakrishnan [IBM]</t>
  </si>
  <si>
    <t>Birla Bose/India/IBM</t>
  </si>
  <si>
    <t>birlbose@in.ibm.com</t>
  </si>
  <si>
    <t>Chandravardhana R Sunnampalli/India/IBM</t>
  </si>
  <si>
    <t>vardhanchandu@in.ibm.com</t>
  </si>
  <si>
    <t>Chandra Vardhan Reddy Sunnampalli [IBM]</t>
  </si>
  <si>
    <t>Nagaraj GP1/India/IBM</t>
  </si>
  <si>
    <t>gpnagara@in.ibm.com</t>
  </si>
  <si>
    <t>Divya Tyagi/India/IBM</t>
  </si>
  <si>
    <t>Gopinath Jagadeesan/India/IBM</t>
  </si>
  <si>
    <t>26/07/2019</t>
  </si>
  <si>
    <t>Gourab Ganguly/India/IBM</t>
  </si>
  <si>
    <t>Gyan Murti1/India/IBM</t>
  </si>
  <si>
    <t>gymurti1@in.ibm.com</t>
  </si>
  <si>
    <t>Jayasree Lingala/India/IBM</t>
  </si>
  <si>
    <t>Kalyan Chittineni/India/IBM</t>
  </si>
  <si>
    <t>kalyan.chittineni@in.ibm.com</t>
  </si>
  <si>
    <t>Kalyan Chittineni [IBM]</t>
  </si>
  <si>
    <t>Krishna K Killamsetti/India/IBM</t>
  </si>
  <si>
    <t>Lokeswara N Madhamanchi/India/IBM</t>
  </si>
  <si>
    <t>lokeshwar.naidu@in.ibm.com</t>
  </si>
  <si>
    <t>Mayuri Priya/India/IBM</t>
  </si>
  <si>
    <t>Mudit Saxena12/India/IBM</t>
  </si>
  <si>
    <t>mudsaxen@in.ibm.com</t>
  </si>
  <si>
    <t>Mudit Saxena12 [IBM]</t>
  </si>
  <si>
    <t>Mukesh Joshi1/India/IBM</t>
  </si>
  <si>
    <t>mujoshi1@in.ibm.com</t>
  </si>
  <si>
    <t>Naveen Emerald/India/IBM</t>
  </si>
  <si>
    <t>nemerald@in.ibm.com</t>
  </si>
  <si>
    <t>Naveen Emerald [IBM]</t>
  </si>
  <si>
    <t>Pasupathy Venkatraman/India/IBM</t>
  </si>
  <si>
    <t>pasupathy.v@in.ibm.com</t>
  </si>
  <si>
    <t>Pasupathy Venkatraman [IBM]</t>
  </si>
  <si>
    <t>15/07/2019</t>
  </si>
  <si>
    <t>Poly Datta/India/IBM</t>
  </si>
  <si>
    <t>Prakash Venkataramanan/India/IBM</t>
  </si>
  <si>
    <t>prakasve@in.ibm.com</t>
  </si>
  <si>
    <t>25/10/2019</t>
  </si>
  <si>
    <t>Rajat Tewari/India/IBM</t>
  </si>
  <si>
    <t>rajatewa@in.ibm.com</t>
  </si>
  <si>
    <t>Rajat Tewari [IBM]</t>
  </si>
  <si>
    <t>Tiruvaipati Vn Jaisimha/India/IBM</t>
  </si>
  <si>
    <t>ramesh.tvn@in.ibm.com</t>
  </si>
  <si>
    <t>Ramesh Jaisimha T. Venkata Naga [IBM]</t>
  </si>
  <si>
    <t>Riya Gupta/India/IBM</t>
  </si>
  <si>
    <t>riyagupta@in.ibm.com</t>
  </si>
  <si>
    <t>Riya Gupta [IBM]</t>
  </si>
  <si>
    <t>Sai Vr Chamarthi/India/IBM</t>
  </si>
  <si>
    <t>Sangeeta Bhaskaran/India/IBM</t>
  </si>
  <si>
    <t>Saradhi Konduru01/India/IBM</t>
  </si>
  <si>
    <t>sakondur@in.ibm.com</t>
  </si>
  <si>
    <t>Saradhi Konduru01 [IBM]</t>
  </si>
  <si>
    <t>Senthil Rb Duraibabu/India/IBM</t>
  </si>
  <si>
    <t>Shashi Bhushan4/India/IBM</t>
  </si>
  <si>
    <t>Shubhra Sharma/India/IBM</t>
  </si>
  <si>
    <t>shubhrsh@in.ibm.com</t>
  </si>
  <si>
    <t>Shubhra Sharma [IBM]</t>
  </si>
  <si>
    <t>Soham Chakraborty/India/IBM</t>
  </si>
  <si>
    <t>sohchakr@in.ibm.com</t>
  </si>
  <si>
    <t>Soham Chakraborty [IBM]</t>
  </si>
  <si>
    <t>Subrata Majumdar2/India/IBM</t>
  </si>
  <si>
    <t>smajumd6@in.ibm.com</t>
  </si>
  <si>
    <t>Subrata Majumdar [IBM]</t>
  </si>
  <si>
    <t>Ushadevi Induri/India/IBM</t>
  </si>
  <si>
    <t>Vanaja P1/India/IBM</t>
  </si>
  <si>
    <t>vanajap2@in.ibm.com</t>
  </si>
  <si>
    <t>14/01/2022</t>
  </si>
  <si>
    <t>Vijayshankar C Karnic/India/IBM</t>
  </si>
  <si>
    <t>vijayshankar.ck@in.ibm.com</t>
  </si>
  <si>
    <t>Vijayshankar C. Karnic [IBM]</t>
  </si>
  <si>
    <t>31/05/2019</t>
  </si>
  <si>
    <t>Vikas Arora8/India/IBM</t>
  </si>
  <si>
    <t>viarorak@in.ibm.com</t>
  </si>
  <si>
    <t>Vikas Arora [IBM]</t>
  </si>
  <si>
    <t>Vivek Nagal/India/IBM</t>
  </si>
  <si>
    <t>Santhanamuthu Nagarajan1/India/IBM</t>
  </si>
  <si>
    <t>santhanamuthu@in.ibm.com</t>
  </si>
  <si>
    <t>Karthikeyan Ponmudi/India/IBM</t>
  </si>
  <si>
    <t>karthikeyanponmudi@in.ibm.com</t>
  </si>
  <si>
    <t>Karthikeyan Ponmudi [IBM]</t>
  </si>
  <si>
    <t>Sudhakar Jana/India/IBM</t>
  </si>
  <si>
    <t>sudhjana@in.ibm.com</t>
  </si>
  <si>
    <t>Sudhakar Jana [IBM]</t>
  </si>
  <si>
    <t>Anil Basa/India/IBM</t>
  </si>
  <si>
    <t>anilbasa@in.ibm.com</t>
  </si>
  <si>
    <t>Anil Basa [IBM]</t>
  </si>
  <si>
    <t>Satish N Reddy/India/IBM</t>
  </si>
  <si>
    <t>satishnreddy@in.ibm.com</t>
  </si>
  <si>
    <t>Satish N Reddy [IBM]</t>
  </si>
  <si>
    <t>Ravindra I Chougule/India/IBM</t>
  </si>
  <si>
    <t>ravi.chougule@in.ibm.com</t>
  </si>
  <si>
    <t>Satya Pulla/India/IBM</t>
  </si>
  <si>
    <t>satyapulla@in.ibm.com</t>
  </si>
  <si>
    <t>Satya Pulla [IBM]</t>
  </si>
  <si>
    <t>Abhijit Paul/India/IBM</t>
  </si>
  <si>
    <t>abhipaul@in.ibm.com</t>
  </si>
  <si>
    <t>Ravindra Myana/India/IBM</t>
  </si>
  <si>
    <t>ravimyana@in.ibm.com</t>
  </si>
  <si>
    <t>Harshitha Vishwanath/India/IBM</t>
  </si>
  <si>
    <t>harvishw@in.ibm.com</t>
  </si>
  <si>
    <t>31/10/2019</t>
  </si>
  <si>
    <t>Sagar C Pokharkar/India/IBM</t>
  </si>
  <si>
    <t>spokhark@in.ibm.com</t>
  </si>
  <si>
    <t>Sagar C Pokharkar [IBM]</t>
  </si>
  <si>
    <t>Shakunthala Somashekhara/India/IBM</t>
  </si>
  <si>
    <t>shakusom@in.ibm.com</t>
  </si>
  <si>
    <t>Nilesh D Gaikwad/India/IBM</t>
  </si>
  <si>
    <t>15/10/2021</t>
  </si>
  <si>
    <t>Busetty Sreelakshmi/India/IBM</t>
  </si>
  <si>
    <t>bsreelak@in.ibm.com</t>
  </si>
  <si>
    <t>Busetty Sreelakshmi [IBM]</t>
  </si>
  <si>
    <t>Jagadeesh Aithal/India/IBM</t>
  </si>
  <si>
    <t>Jagadeesh.Aithal@in.ibm.com</t>
  </si>
  <si>
    <t>Jagadeesh Aithal [IBM]</t>
  </si>
  <si>
    <t>Akhlesh K Varshney/India/IBM</t>
  </si>
  <si>
    <t>akhvarsh@in.ibm.com</t>
  </si>
  <si>
    <t>Pavan K Bommisetty/India/IBM</t>
  </si>
  <si>
    <t>pabommis@in.ibm.com</t>
  </si>
  <si>
    <t>20/09/2019</t>
  </si>
  <si>
    <t>Pradip Ram/India/IBM</t>
  </si>
  <si>
    <t>pradiram@in.ibm.com</t>
  </si>
  <si>
    <t>Karthik Ganapathi/India/IBM</t>
  </si>
  <si>
    <t>karthiki@in.ibm.com</t>
  </si>
  <si>
    <t>Karthik Ganapathi [IBM]</t>
  </si>
  <si>
    <t>Pratibha Shukla/India/IBM</t>
  </si>
  <si>
    <t>pratishu@in.ibm.com</t>
  </si>
  <si>
    <t>Pratibha Shukla [IBM]</t>
  </si>
  <si>
    <t>Ujjaini Mukherjee/India/IBM</t>
  </si>
  <si>
    <t>ujjmukhe@in.ibm.com</t>
  </si>
  <si>
    <t>Ujjaini Mukherjee [IBM]</t>
  </si>
  <si>
    <t>Yashaswini B08/India/IBM</t>
  </si>
  <si>
    <t>Yashab08@in.ibm.com</t>
  </si>
  <si>
    <t>Yashaswini B08 [IBM]</t>
  </si>
  <si>
    <t>29/06/2018</t>
  </si>
  <si>
    <t>Ananthchandra Y1/India/IBM</t>
  </si>
  <si>
    <t>Ananthy1@in.ibm.com</t>
  </si>
  <si>
    <t>Yogesh G Hardikar1/India/IBM</t>
  </si>
  <si>
    <t>yhardika@in.ibm.com</t>
  </si>
  <si>
    <t>Yogesh G. Hardikar [IBM]</t>
  </si>
  <si>
    <t>Venkatesh Koka/India/IBM</t>
  </si>
  <si>
    <t>venkkoka@in.ibm.com</t>
  </si>
  <si>
    <t>Venkatesh Koka [IBM]</t>
  </si>
  <si>
    <t>Namita Bhardwaj/India/IBM</t>
  </si>
  <si>
    <t>nbhardwa@in.ibm.com</t>
  </si>
  <si>
    <t>Namita Bhardwaj [IBM]</t>
  </si>
  <si>
    <t>Prudhvi Raj55/India/Contr/IBM</t>
  </si>
  <si>
    <t>pruraj55@in.ibm.com</t>
  </si>
  <si>
    <t>Prudhvi Raj55 [IBM]</t>
  </si>
  <si>
    <t>Priyanshi R Barman/India/IBM</t>
  </si>
  <si>
    <t>pribarma@in.ibm.com</t>
  </si>
  <si>
    <t>Priyanshi R Barman [IBM]</t>
  </si>
  <si>
    <t>Shilpa Wakade/India/IBM</t>
  </si>
  <si>
    <t>shwakade@in.ibm.com</t>
  </si>
  <si>
    <t>15/11/2019</t>
  </si>
  <si>
    <t>Reema Chandok/India/IBM</t>
  </si>
  <si>
    <t>Akshatha Dr/India/IBM</t>
  </si>
  <si>
    <t>akshatdr@in.ibm.com</t>
  </si>
  <si>
    <t>Akshatha Dr [IBM]</t>
  </si>
  <si>
    <t>Soumya R/India/IBM</t>
  </si>
  <si>
    <t>soumyar2@in.ibm.com</t>
  </si>
  <si>
    <t>Soumya R [IBM]</t>
  </si>
  <si>
    <t>28/01/2019</t>
  </si>
  <si>
    <t>Nagajyothi T22/India/Contr/IBM</t>
  </si>
  <si>
    <t>nagajt22@in.ibm.com</t>
  </si>
  <si>
    <t>Naga Jyothi T22 [IBM]</t>
  </si>
  <si>
    <t>Shobha N 77/India/Contr/IBM</t>
  </si>
  <si>
    <t>shobhn77@in.ibm.com</t>
  </si>
  <si>
    <t>Shobha N 77 [IBM]</t>
  </si>
  <si>
    <t>Aman Chandna08/India/IBM</t>
  </si>
  <si>
    <t>achand08@in.ibm.com</t>
  </si>
  <si>
    <t xml:space="preserve">Khurram Ayaz/India/IBM, </t>
  </si>
  <si>
    <t>khurayaz@in.ibm.com</t>
  </si>
  <si>
    <t>Khurram Ayaz [IBM]</t>
  </si>
  <si>
    <t>Renukadevi Rajamanickam/India/IBM</t>
  </si>
  <si>
    <t>rerajama@in.ibm.com</t>
  </si>
  <si>
    <t>Renuka Devi Rajamanickam [IBM]</t>
  </si>
  <si>
    <t>14/12/2018</t>
  </si>
  <si>
    <t>Arjish Kachhal/India/IBM</t>
  </si>
  <si>
    <t>akachhal@in.ibm.com</t>
  </si>
  <si>
    <t>Angam Srikanth/India/IBM</t>
  </si>
  <si>
    <t>Angsrika@in.ibm.com</t>
  </si>
  <si>
    <t>Angam Srikanth [IBM]</t>
  </si>
  <si>
    <t>Bappaditya Maji/India/IBM</t>
  </si>
  <si>
    <t>bappmaji@in.ibm.com</t>
  </si>
  <si>
    <t>Bappaditya Maji [IBM]</t>
  </si>
  <si>
    <t>Devisetty Ramakrishna/India/IBM</t>
  </si>
  <si>
    <t>Ramakrishna_devisetty@in.ibm.com</t>
  </si>
  <si>
    <t>Ramakrishna Amakrishna [IBM]</t>
  </si>
  <si>
    <t>Sudipta Ghosh1/India/IBM</t>
  </si>
  <si>
    <t>sudiptag@in.ibm.com</t>
  </si>
  <si>
    <t>Sudipta Ghosh1 [IBM]</t>
  </si>
  <si>
    <t>28/06/2019</t>
  </si>
  <si>
    <t>Bobina Thomas/India/IBM</t>
  </si>
  <si>
    <t>bothomas@in.ibm.com</t>
  </si>
  <si>
    <t>Bobina Thomas [IBM]</t>
  </si>
  <si>
    <t>Shwetha Priyadarshni/India/IBM</t>
  </si>
  <si>
    <t>shpriyad@in.ibm.com</t>
  </si>
  <si>
    <t>A.Wetha Priyadarshni [IBM]</t>
  </si>
  <si>
    <t>29/08/2018</t>
  </si>
  <si>
    <t>Shravan Renikuntla/India/IBM</t>
  </si>
  <si>
    <t>shravan.renikuntla@in.ibm.com</t>
  </si>
  <si>
    <t>Shravan Renikuntla [IBM]</t>
  </si>
  <si>
    <t>Jayita Roy1/India/IBM</t>
  </si>
  <si>
    <t>jayiroy1@in.ibm.com</t>
  </si>
  <si>
    <t>Santosh J Godse/India/IBM</t>
  </si>
  <si>
    <t>santosh.godse@in.ibm.com</t>
  </si>
  <si>
    <t>Santosh J Godse [IBM]</t>
  </si>
  <si>
    <t>29/03/2019</t>
  </si>
  <si>
    <t>Vriddhi Raj55/India/IBM</t>
  </si>
  <si>
    <t>vriraj55@in.ibm.com</t>
  </si>
  <si>
    <t>Vriddhi Raj55 [IBM]</t>
  </si>
  <si>
    <t xml:space="preserve">WPP-UK </t>
  </si>
  <si>
    <t>Rajith Cr12/India/IBM</t>
  </si>
  <si>
    <t>rajicr12@in.ibm.com</t>
  </si>
  <si>
    <t>Rajith Cr12 [IBM]</t>
  </si>
  <si>
    <t>Hima S Chippada/India/IBM</t>
  </si>
  <si>
    <t>hchippad@in.ibm.com</t>
  </si>
  <si>
    <t>Vijaykumar M Tallur/India/IBM</t>
  </si>
  <si>
    <t>Saugata Mandal/India/IBM</t>
  </si>
  <si>
    <t>saugata.mandal@in.ibm.com</t>
  </si>
  <si>
    <t>Saugata Mandal [IBM]</t>
  </si>
  <si>
    <t>Aditya Shukla/India/IBM</t>
  </si>
  <si>
    <t>adishukl@in.ibm.com</t>
  </si>
  <si>
    <t>Aditya Padhy/India/IBM</t>
  </si>
  <si>
    <t>aditpadh@in.ibm.com</t>
  </si>
  <si>
    <t>Aditya Padhy [IBM]</t>
  </si>
  <si>
    <t>Sivamala Pothireddy/India/IBM</t>
  </si>
  <si>
    <t>sivamalapothireddy@in.ibm.com</t>
  </si>
  <si>
    <t>Siva Mala Pothireddy [IBM]</t>
  </si>
  <si>
    <t>Sudip Bej/India/IBM</t>
  </si>
  <si>
    <t>sudipbej@in.ibm.com</t>
  </si>
  <si>
    <t>Sudip Bej [IBM]</t>
  </si>
  <si>
    <t>Saranya Sukumaran/India/IBM</t>
  </si>
  <si>
    <t>sarsukum@in.ibm.com</t>
  </si>
  <si>
    <t>14/06/2019</t>
  </si>
  <si>
    <t>Gaurav Roy08/India/IBM</t>
  </si>
  <si>
    <t>gauroy08@in.ibm.com</t>
  </si>
  <si>
    <t>Sandeep Mishra011/India/IBM</t>
  </si>
  <si>
    <t>sanmish8@in.ibm.com</t>
  </si>
  <si>
    <t>Sandeep Mishra011 [IBM]</t>
  </si>
  <si>
    <t>Kondalarao Vegi/India/IBM</t>
  </si>
  <si>
    <t>kvenkatramanvegi@in.ibm.com</t>
  </si>
  <si>
    <t>Boinapally Madhavi/India/IBM</t>
  </si>
  <si>
    <t>bomadhav@in.ibm.com</t>
  </si>
  <si>
    <t>Anusha Macharla94/India/IBM</t>
  </si>
  <si>
    <t>amacha94@in.ibm.com</t>
  </si>
  <si>
    <t>Ramyashree P V/India/Contr/IBM</t>
  </si>
  <si>
    <t>ramyaspv@in.ibm.com</t>
  </si>
  <si>
    <t>Ramyashree P V [IBM]</t>
  </si>
  <si>
    <t>Puneet Sharma14/India/IBM</t>
  </si>
  <si>
    <t>puneet.sharma04@in.ibm.com</t>
  </si>
  <si>
    <t>Puneet Sharma14 [IBM]</t>
  </si>
  <si>
    <t>Ripul 46/India/IBM</t>
  </si>
  <si>
    <t>ripul46@in.ibm.com</t>
  </si>
  <si>
    <t>Ripul 46 [IBM]</t>
  </si>
  <si>
    <t>Tikkani Saartak25/India/IBM</t>
  </si>
  <si>
    <t>tsaart25@in.ibm.com</t>
  </si>
  <si>
    <t>Tikkani Saartak25 [IBM]</t>
  </si>
  <si>
    <t>Bhaktani D Kalluru/India/IBM</t>
  </si>
  <si>
    <t>bhakallu@in.ibm.com</t>
  </si>
  <si>
    <t>Bhaktani D Kalluru [IBM]</t>
  </si>
  <si>
    <t>Mamatha Mareddy94/India/IBM</t>
  </si>
  <si>
    <t>mammar94@in.ibm.com</t>
  </si>
  <si>
    <t>Mamatha Mareddy94 [IBM]</t>
  </si>
  <si>
    <t>Arijit Dutta11/India/IBM</t>
  </si>
  <si>
    <t>aridut11@in.ibm.com</t>
  </si>
  <si>
    <t>Arijit Dutta11 [IBM]</t>
  </si>
  <si>
    <t>Vedant Pathak06/India/IBM</t>
  </si>
  <si>
    <t>vedpat06@in.ibm.com</t>
  </si>
  <si>
    <t>Vedant Pathak06 [IBM]</t>
  </si>
  <si>
    <t>Karthika R25/India/IBM</t>
  </si>
  <si>
    <t>karthr25@in.ibm.com</t>
  </si>
  <si>
    <t>Karthika R25 [IBM]</t>
  </si>
  <si>
    <t>Ganapathy R01/India/IBM</t>
  </si>
  <si>
    <t>ganapr01@in.ibm.com</t>
  </si>
  <si>
    <t>Ganapathy R01 [IBM]</t>
  </si>
  <si>
    <t>Linga Anvitha31/India/IBM</t>
  </si>
  <si>
    <t>lanvit31@in.ibm.com</t>
  </si>
  <si>
    <t>Linga Anvitha31 [IBM]</t>
  </si>
  <si>
    <t>Vinutha G61/India/IBM</t>
  </si>
  <si>
    <t>vinutg61@in.ibm.com</t>
  </si>
  <si>
    <t>Vinutha G61 [IBM]</t>
  </si>
  <si>
    <t>Ratna Priyanka Konathala28/India/IBM</t>
  </si>
  <si>
    <t>rkonat28@in.ibm.com</t>
  </si>
  <si>
    <t>Ratna Priyanka Konathala28 [IBM]</t>
  </si>
  <si>
    <t>Puneet Srivastava4/India/IBM</t>
  </si>
  <si>
    <t>puneetsr@in.ibm.com</t>
  </si>
  <si>
    <t>Arunendra S Pratap/India/IBM</t>
  </si>
  <si>
    <t>arunsp17@in.ibm.com</t>
  </si>
  <si>
    <t>Vemula Tejasvi Rao31/India/IBM</t>
  </si>
  <si>
    <t>vtejas31@in.ibm.com</t>
  </si>
  <si>
    <t>Vemula Tejasvi Rao31 [IBM]</t>
  </si>
  <si>
    <t>Ravi Prasad99/India/Contr/IBM</t>
  </si>
  <si>
    <t>rprasa99@in.ibm.com</t>
  </si>
  <si>
    <t>Ravi Prasad99 [IBM]</t>
  </si>
  <si>
    <t>Srishti Bhargava26/India/IBM</t>
  </si>
  <si>
    <t>srisbh26@in.ibm.com</t>
  </si>
  <si>
    <t>Pujitha Kotaprolu31/India/IBM</t>
  </si>
  <si>
    <t>pukota31@in.ibm.com</t>
  </si>
  <si>
    <t>Pujitha Kotaprolu31 [IBM]</t>
  </si>
  <si>
    <t>Hemalatha Chandrabose/India/IBM</t>
  </si>
  <si>
    <t>hemachan@in.ibm.com</t>
  </si>
  <si>
    <t>Hemalatha Chandrabose [IBM]</t>
  </si>
  <si>
    <t>Prayag Mp/India/IBM</t>
  </si>
  <si>
    <t>prayagm1@in.ibm.com</t>
  </si>
  <si>
    <t>Prayag Mp [IBM]</t>
  </si>
  <si>
    <t>Isha Varshney/India/IBM</t>
  </si>
  <si>
    <t>isvarshn@in.ibm.com</t>
  </si>
  <si>
    <t>Isha Varshney [IBM]</t>
  </si>
  <si>
    <t>Prashanth M Ramu/India/IBM</t>
  </si>
  <si>
    <t>prasramu@in.ibm.com</t>
  </si>
  <si>
    <t>Prashanth M Ramu [IBM]</t>
  </si>
  <si>
    <t>Hemanth K Alapati/India/IBM</t>
  </si>
  <si>
    <t>hemanthalapati@in.ibm.com</t>
  </si>
  <si>
    <t>Sushree Martha57/India/IBM</t>
  </si>
  <si>
    <t>smartha5@in.ibm.com</t>
  </si>
  <si>
    <t>Swetha Udayagiri/India/IBM</t>
  </si>
  <si>
    <t>sudayagi@in.ibm.com</t>
  </si>
  <si>
    <t>Kunsoth Santhosh/India/IBM</t>
  </si>
  <si>
    <t>kusanth1@in.ibm.com</t>
  </si>
  <si>
    <t>Y Krishna2/India/Contr/IBM</t>
  </si>
  <si>
    <t>ykrishn2@in.ibm.com</t>
  </si>
  <si>
    <t>Y. Krishna2 [IBM]</t>
  </si>
  <si>
    <t>26/04/2019</t>
  </si>
  <si>
    <t>Sai Tejaswini Pothuru/India/IBM</t>
  </si>
  <si>
    <t>saipoth1@in.ibm.com</t>
  </si>
  <si>
    <t>Kagati Y Prathima/India/IBM</t>
  </si>
  <si>
    <t>kprathim@in.ibm.com</t>
  </si>
  <si>
    <t>Yaswini Y Prathima [IBM]</t>
  </si>
  <si>
    <t>Manish Gupta15/India/IBM</t>
  </si>
  <si>
    <t>mgupta16@in.ibm.com</t>
  </si>
  <si>
    <t>Manish Gupta15 [IBM]</t>
  </si>
  <si>
    <t>21/06/2019</t>
  </si>
  <si>
    <t>Subham Ghosh/India/IBM</t>
  </si>
  <si>
    <t>subghos1@in.ibm.com</t>
  </si>
  <si>
    <t>Subham Ghosh [IBM]</t>
  </si>
  <si>
    <t>Madhupada Sahithi/India/IBM</t>
  </si>
  <si>
    <t>msahith1@in.ibm.com</t>
  </si>
  <si>
    <t>Madhupada Sahithi [IBM]</t>
  </si>
  <si>
    <t>Supritha Bathina32/India/IBM</t>
  </si>
  <si>
    <t>subath32@in.ibm.com</t>
  </si>
  <si>
    <t>Supritha Bathina32 [IBM]</t>
  </si>
  <si>
    <t>Priya Rai26/India/IBM</t>
  </si>
  <si>
    <t>prirai26@in.ibm.com</t>
  </si>
  <si>
    <t>Priya Rai26 [IBM]</t>
  </si>
  <si>
    <t>Ramya Gopalan1/India/IBM</t>
  </si>
  <si>
    <t>ramyago1@in.ibm.com</t>
  </si>
  <si>
    <t>Ramya Gopalan1 [IBM]</t>
  </si>
  <si>
    <t>Sagar Manchanda93/India/IBM</t>
  </si>
  <si>
    <t>sagman93@in.ibm.com</t>
  </si>
  <si>
    <t>Sagar Manchanda93 [IBM]</t>
  </si>
  <si>
    <t>Mahesh Km Rangamma/India/IBM</t>
  </si>
  <si>
    <t>maheshmrmk@in.ibm.com</t>
  </si>
  <si>
    <t>Mahesh Km Rangamma [IBM]</t>
  </si>
  <si>
    <t>Balla Vijayapurna/India/IBM</t>
  </si>
  <si>
    <t>ballvija@in.ibm.com</t>
  </si>
  <si>
    <t>Duvvuru Kusuma/India/IBM</t>
  </si>
  <si>
    <t>dukusum1@in.ibm.com</t>
  </si>
  <si>
    <t>Duvvuru Kusuma [IBM]</t>
  </si>
  <si>
    <t>Chandan Gowda/India/IBM</t>
  </si>
  <si>
    <t>changow1@in.ibm.com</t>
  </si>
  <si>
    <t>Lakshmi Priya28/India/IBM</t>
  </si>
  <si>
    <t>lpriya28@in.ibm.com</t>
  </si>
  <si>
    <t>Lakshmi Priya28 [IBM]</t>
  </si>
  <si>
    <t>Arun Raj14/India/IBM</t>
  </si>
  <si>
    <t>aruraj14@in.ibm.com</t>
  </si>
  <si>
    <t>Arun Raj14 [IBM]</t>
  </si>
  <si>
    <t>Sri Lakshmi Anuchuri/India/Contr/IBM</t>
  </si>
  <si>
    <t>sanuchur@in.ibm.com</t>
  </si>
  <si>
    <t>Sri Lakshmi Anuchuri [IBM]</t>
  </si>
  <si>
    <t>Venkata Sai Bhanu Teja Pokala45/India/Contr/IBM</t>
  </si>
  <si>
    <t>vbhanute@in.ibm.com</t>
  </si>
  <si>
    <t>Venkata Sai Bhanu Teja Pokala45 [IBM]</t>
  </si>
  <si>
    <t>Nagarajan Navaneethakrishnan/India/IBM</t>
  </si>
  <si>
    <t>nagarajan.n@in.ibm.com</t>
  </si>
  <si>
    <t>Nagarajan Navaneethakrishnan [IBM]</t>
  </si>
  <si>
    <t>Sri Charitha N28/India/IBM</t>
  </si>
  <si>
    <t>srichn28@in.ibm.com</t>
  </si>
  <si>
    <t>Sri Charitha N28 [IBM]</t>
  </si>
  <si>
    <t>Tadepalli Manasa Sai Lakshmi/India/IBM</t>
  </si>
  <si>
    <t>tmanasa1@in.ibm.com</t>
  </si>
  <si>
    <t>Tadepalli Manasa Sai Lakshmi [IBM]</t>
  </si>
  <si>
    <t>Rohitha J22/India/IBM</t>
  </si>
  <si>
    <t>rohitj22@in.ibm.com</t>
  </si>
  <si>
    <t>Jakkam A J22 [IBM]</t>
  </si>
  <si>
    <t>Madhu V Jotheeswaran/India/IBM</t>
  </si>
  <si>
    <t>madhu.jotheeswaran@in.ibm.com</t>
  </si>
  <si>
    <t>Madhu V Jotheeswaran [IBM]</t>
  </si>
  <si>
    <t>Priyadharshini S22/India/IBM</t>
  </si>
  <si>
    <t>priyad22@in.ibm.com</t>
  </si>
  <si>
    <t>Thirumala Sridevi/India/IBM</t>
  </si>
  <si>
    <t>tsridev1@in.ibm.com</t>
  </si>
  <si>
    <t>Thirumala Sridevi [IBM]</t>
  </si>
  <si>
    <t>Amit Kumar Sharma30/India/IBM</t>
  </si>
  <si>
    <t>amitsh30@in.ibm.com</t>
  </si>
  <si>
    <t>Chilakapati Hanock/India/IBM</t>
  </si>
  <si>
    <t>chhanock@in.ibm.com</t>
  </si>
  <si>
    <t>Nehul Mathur/India/IBM</t>
  </si>
  <si>
    <t>nehmath1@in.ibm.com</t>
  </si>
  <si>
    <t>Nehul Mathur [IBM]</t>
  </si>
  <si>
    <t>Pavithra Bada/India/IBM</t>
  </si>
  <si>
    <t>pavibad1@in.ibm.com</t>
  </si>
  <si>
    <t>Pavithra Bada [IBM]</t>
  </si>
  <si>
    <t>Harshal Vinodchandra Nandani/India/IBM</t>
  </si>
  <si>
    <t>hnandan1@in.ibm.com</t>
  </si>
  <si>
    <t>Harshal Vinodchandra Nandani [IBM]</t>
  </si>
  <si>
    <t>Subhadip Guha28/India/IBM</t>
  </si>
  <si>
    <t>suguha28@in.ibm.com</t>
  </si>
  <si>
    <t>Subhadip Guha28 [IBM]</t>
  </si>
  <si>
    <t>Tirumalasetty Naga Sudha Pavani/India/IBM</t>
  </si>
  <si>
    <t>tnagasu1@in.ibm.com</t>
  </si>
  <si>
    <t>Shiva Ps Narayana1/India/IBM</t>
  </si>
  <si>
    <t>narayash@in.ibm.com</t>
  </si>
  <si>
    <t>Shivaprasad Rayana1 [IBM]</t>
  </si>
  <si>
    <t>Jayasmita Mohanty28/India/IBM</t>
  </si>
  <si>
    <t>jayasm28@in.ibm.com</t>
  </si>
  <si>
    <t>Jayasmita Mohanty28 [IBM]</t>
  </si>
  <si>
    <t>Sedhu M24/India/IBM</t>
  </si>
  <si>
    <t>sedhum24@in.ibm.com</t>
  </si>
  <si>
    <t>Sedhu M24 [IBM]</t>
  </si>
  <si>
    <t>Shivaranjini B11/India/IBM</t>
  </si>
  <si>
    <t>shivab11@in.ibm.com</t>
  </si>
  <si>
    <t>Shivaranjini B11 [IBM]</t>
  </si>
  <si>
    <t>30/04/2020</t>
  </si>
  <si>
    <t>Kanimozhi P5/India/IBM</t>
  </si>
  <si>
    <t>kanimop5@in.ibm.com</t>
  </si>
  <si>
    <t>Abirami M24/India/IBM</t>
  </si>
  <si>
    <t>abiram24@in.ibm.com</t>
  </si>
  <si>
    <t>Ashique T P 99/India/Contr/IBM</t>
  </si>
  <si>
    <t>ashitp99@in.ibm.com</t>
  </si>
  <si>
    <t>Ashique T P 99 [IBM]</t>
  </si>
  <si>
    <t>Samita Sahoo/India/IBM</t>
  </si>
  <si>
    <t>samitas1@in.ibm.com</t>
  </si>
  <si>
    <t>Samita Sahoo [IBM]</t>
  </si>
  <si>
    <t>Gopi R123/India/IBM</t>
  </si>
  <si>
    <t>gopir123@in.ibm.com</t>
  </si>
  <si>
    <t>Gopi R123 [IBM]</t>
  </si>
  <si>
    <t>Ratna Paul/India/IBM</t>
  </si>
  <si>
    <t>ratnpaul@in.ibm.com</t>
  </si>
  <si>
    <t>Ratna Paul [IBM]</t>
  </si>
  <si>
    <t>Dhiraj Kamlakar Karpe/India/IBM</t>
  </si>
  <si>
    <t>dhikarpe@in.ibm.com</t>
  </si>
  <si>
    <t>Venkata Baji Ramadurgam36/India/IBM</t>
  </si>
  <si>
    <t>vramad36@in.ibm.com</t>
  </si>
  <si>
    <t>Venkata Baji Ramadurgam36 [IBM]</t>
  </si>
  <si>
    <t>Rakesh Mishra030/India/IBM</t>
  </si>
  <si>
    <t>ramis030@in.ibm.com</t>
  </si>
  <si>
    <t>Rakesh Mishra030 [IBM]</t>
  </si>
  <si>
    <t>Aditya Ratnam/India/IBM</t>
  </si>
  <si>
    <t>adratnam@in.ibm.com</t>
  </si>
  <si>
    <t>Jason Erick D Masipiquena/Philippines/IBM</t>
  </si>
  <si>
    <t>jason.masi@ph.ibm.com </t>
  </si>
  <si>
    <t>Raymond V Cruz/Philippines/IBM</t>
  </si>
  <si>
    <t>cruzrav@ph.ibm.com</t>
  </si>
  <si>
    <t>Cesar Ian Alabanza/Philippines/IBM</t>
  </si>
  <si>
    <t>alabanc@ph.ibm.com</t>
  </si>
  <si>
    <t>Bonam Sai Soujanya31/India/IBM</t>
  </si>
  <si>
    <t>bsaiso31@in.ibm.com</t>
  </si>
  <si>
    <t>Bonam Sai Soujanya31 [IBM]</t>
  </si>
  <si>
    <t>Kowsalya Pachamuthu16/India/IBM</t>
  </si>
  <si>
    <t>kpachamu@in.ibm.com</t>
  </si>
  <si>
    <t>Kowsalya Pachamuthu16 [IBM]</t>
  </si>
  <si>
    <t>Devendra V Zanjal/India/IBM</t>
  </si>
  <si>
    <t>devendra.zanjal@in.ibm.com</t>
  </si>
  <si>
    <t>Kevin Reiner Calvento/Philippines/IBM</t>
  </si>
  <si>
    <t>Kevin.Reiner.Calvento@ibm.com</t>
  </si>
  <si>
    <t>Bidyendu Bose/India/IBM</t>
  </si>
  <si>
    <t>bidybose@in.ibm.com</t>
  </si>
  <si>
    <t>Bidyendu Bose [IBM]</t>
  </si>
  <si>
    <t>Shubham Swaraj/India/IBM</t>
  </si>
  <si>
    <t>shswaraj@in.ibm.com</t>
  </si>
  <si>
    <t>Shubham Swaraj [IBM]</t>
  </si>
  <si>
    <t>Rohit Krishnan/India/IBM</t>
  </si>
  <si>
    <t>rohkrist@in.ibm.com</t>
  </si>
  <si>
    <t>Rohit Krishnan [IBM]</t>
  </si>
  <si>
    <t>Prasannagopal R Kapilabavi/India/IBM</t>
  </si>
  <si>
    <t>Prasanna.Gopal@in.ibm.com</t>
  </si>
  <si>
    <t>Prasannagopal R Kapilabavi [IBM]</t>
  </si>
  <si>
    <t>Bandaru Mounika Saisri/India/IBM</t>
  </si>
  <si>
    <t>bamounik@in.ibm.com</t>
  </si>
  <si>
    <t>Bandaru Mounika Saisri [IBM]</t>
  </si>
  <si>
    <t>Irugu Gayathri/India/IBM</t>
  </si>
  <si>
    <t>igayath1@in.ibm.com</t>
  </si>
  <si>
    <t>Irugu Gayathri [IBM]</t>
  </si>
  <si>
    <t>Koppana Lakshmi Naga Kalyani/India/IBM</t>
  </si>
  <si>
    <t>knagakal@in.ibm.com</t>
  </si>
  <si>
    <t>Koppana Lakshmi Naga Kalyani [IBM]</t>
  </si>
  <si>
    <t>Konduru Bhargavi/India/IBM</t>
  </si>
  <si>
    <t>konbharg@in.ibm.com</t>
  </si>
  <si>
    <t>Konduru Bhargavi [IBM]</t>
  </si>
  <si>
    <t>Pervela Ram/India/IBM</t>
  </si>
  <si>
    <t>perveram@in.ibm.com</t>
  </si>
  <si>
    <t>Pervela Ram [IBM]</t>
  </si>
  <si>
    <t>Junaid Mohammad Khan/India/IBM</t>
  </si>
  <si>
    <t>junmoham@in.ibm.com</t>
  </si>
  <si>
    <t>Swathi A H/India/IBM</t>
  </si>
  <si>
    <t>swathiah@in.ibm.com</t>
  </si>
  <si>
    <t>Swathi A H [IBM]</t>
  </si>
  <si>
    <t>Nidhi Gupta116/India/IBM</t>
  </si>
  <si>
    <t>nidhg116@in.ibm.com</t>
  </si>
  <si>
    <t>Nidhi Gupta116 [IBM]</t>
  </si>
  <si>
    <t>Peddiraju Ramyasree023/India/IBM</t>
  </si>
  <si>
    <t>pramy023@in.ibm.com</t>
  </si>
  <si>
    <t>Peddiraju Ramyasree023 [IBM]</t>
  </si>
  <si>
    <t>Srinidhi Tumma/India/IBM</t>
  </si>
  <si>
    <t>srinidtu@in.ibm.com</t>
  </si>
  <si>
    <t>Srinidhi Tumma [IBM]</t>
  </si>
  <si>
    <t>30/10/2020</t>
  </si>
  <si>
    <t>Aishwarya R Patil/India/IBM</t>
  </si>
  <si>
    <t>Gvns Krishna Prasad/India/IBM</t>
  </si>
  <si>
    <t>gvnprasa@in.ibm.com</t>
  </si>
  <si>
    <t>Krishna Prasad Gvns [IBM]</t>
  </si>
  <si>
    <t>Gayathri G29/India/IBM</t>
  </si>
  <si>
    <t>gayatg29@in.ibm.com</t>
  </si>
  <si>
    <t>Gayathri G [IBM]</t>
  </si>
  <si>
    <t>Saravanan Dhanapal/India/IBM</t>
  </si>
  <si>
    <t>sadhanap@in.ibm.com</t>
  </si>
  <si>
    <t>Saravanan Dhanapal [IBM]</t>
  </si>
  <si>
    <t>Prashant Omkumar Dahake/India/IBM</t>
  </si>
  <si>
    <t>Palaji Srilekha31/India/IBM</t>
  </si>
  <si>
    <t>psrile31@in.ibm.com</t>
  </si>
  <si>
    <t>Srilekha Palaji [IBM]</t>
  </si>
  <si>
    <t>Remya T23/India/IBM</t>
  </si>
  <si>
    <t>Rajib Biswas/India/IBM</t>
  </si>
  <si>
    <t>rajibisw@in.ibm.com</t>
  </si>
  <si>
    <t>Rajib Biswas [IBM]</t>
  </si>
  <si>
    <t>Vijaya L Mallaiahgari/India/IBM</t>
  </si>
  <si>
    <t>vmallaia@in.ibm.com</t>
  </si>
  <si>
    <t>Vijaya Chanda [IBM]</t>
  </si>
  <si>
    <t>Shobhit Jaiswal/India/IBM</t>
  </si>
  <si>
    <t>Ankush Patankar/India/IBM</t>
  </si>
  <si>
    <t>Ankush.Patankar@in.ibm.com</t>
  </si>
  <si>
    <t>Ankush Patankar [IBM]</t>
  </si>
  <si>
    <t>Nagendra C Hathwar/India/IBM</t>
  </si>
  <si>
    <t>Tejaswini Gajanan Shet23/India/IBM</t>
  </si>
  <si>
    <t>teshet23@in.ibm.com</t>
  </si>
  <si>
    <t>Tejaswini G Shet [IBM]</t>
  </si>
  <si>
    <t>Pooja Chalageri/India/IBM</t>
  </si>
  <si>
    <t>Pooja.Chalageri@ibm.com</t>
  </si>
  <si>
    <t>Pooja Chalageri [IBM]</t>
  </si>
  <si>
    <t>Naga Soumya Sriramula/India/IBM</t>
  </si>
  <si>
    <t>nagsrir1@in.ibm.com</t>
  </si>
  <si>
    <t>Sriramula Naga Soumya [IBM]</t>
  </si>
  <si>
    <t>Anju Choudhary1/India/IBM</t>
  </si>
  <si>
    <t>achoudhl@in.ibm.com</t>
  </si>
  <si>
    <t>Anju Choudhary [IBM]</t>
  </si>
  <si>
    <t>Surabhi Chaurasia/India/IBM</t>
  </si>
  <si>
    <t>suchaur1@in.ibm.com</t>
  </si>
  <si>
    <t>Surabhi Chaurasia [IBM]</t>
  </si>
  <si>
    <t>Murari Harika/India/IBM</t>
  </si>
  <si>
    <t>Murari.Harika@ibm.com</t>
  </si>
  <si>
    <t>Murari Harika [IBM]</t>
  </si>
  <si>
    <t>Rishu Mourya/India/IBM</t>
  </si>
  <si>
    <t>Rishu.Mourya@ibm.com</t>
  </si>
  <si>
    <t>Rishu R Mourya [IBM]</t>
  </si>
  <si>
    <t>Lakshmi Prasanna Rayalla/India/Contr/IBM</t>
  </si>
  <si>
    <t>Lakshmi.Prasanna.Rayalla@ibm.com</t>
  </si>
  <si>
    <t>Lakshmi Prasanna Rayalla [IBM]</t>
  </si>
  <si>
    <t>Gudisinti Kavitha/India/IBM</t>
  </si>
  <si>
    <t>Gudisinti.Kavitha@ibm.com</t>
  </si>
  <si>
    <t>Gudisinti Kavitha [IBM]</t>
  </si>
  <si>
    <t>Pranjal Wadnerkar/India/IBM</t>
  </si>
  <si>
    <t>pwadnerk@in.ibm.com</t>
  </si>
  <si>
    <t>Pranjal D Wadnerkar [Kantar]</t>
  </si>
  <si>
    <t>Hari Chandana Vulivireddy/India/IBM</t>
  </si>
  <si>
    <t>Anitha Chintala/India/IBM</t>
  </si>
  <si>
    <t>anitchi1@in.ibm.com</t>
  </si>
  <si>
    <t>Anitha Chintala [IBM]</t>
  </si>
  <si>
    <t>Soumya Awaji/India/IBM</t>
  </si>
  <si>
    <t>S N V Sri Pranathi Vadrevu/India/IBM</t>
  </si>
  <si>
    <t>S.N.V.Sri.Pranathi.Vadrevu@ibm.com</t>
  </si>
  <si>
    <t>S N V Sri Pranathi Vadrevu [IBM]</t>
  </si>
  <si>
    <t>Jonnalagadda Bhanu Sri/India/IBM</t>
  </si>
  <si>
    <t>jonnalagadda.bhanu.sri@ibm.com</t>
  </si>
  <si>
    <t>Jonnalagadda Bhanu Sri [IBM]</t>
  </si>
  <si>
    <t>EDUPALLI Mounika/India/IBM</t>
  </si>
  <si>
    <t>EDUPALLI.Mounika@ibm.com</t>
  </si>
  <si>
    <t>Edupalli Mounika [IBM]</t>
  </si>
  <si>
    <t>Kakumanu Divya Lakshmi Anusha/India/IBM</t>
  </si>
  <si>
    <t>Swarnapriya Adusumilli/India/IBM</t>
  </si>
  <si>
    <t>swadusu1@in.ibm.com</t>
  </si>
  <si>
    <t>Swarnapriya Adusumilli [IBM]</t>
  </si>
  <si>
    <t>Tejaswini Pallamreddy/India/IBM</t>
  </si>
  <si>
    <t>TEJASWINI.PALLAMREDDY@ibm.com</t>
  </si>
  <si>
    <t>Tejaswini Pallamreddy [IBM]</t>
  </si>
  <si>
    <t>Ashique T P/India/IBM</t>
  </si>
  <si>
    <t>ashique.t.p@ibm.com</t>
  </si>
  <si>
    <t>Diya Mir/India/IBM</t>
  </si>
  <si>
    <t>Diya.Mir@ibm.com</t>
  </si>
  <si>
    <t>Diya Mir [IBM]</t>
  </si>
  <si>
    <t>Latha H12/India/IBM</t>
  </si>
  <si>
    <t>lathah12@in.ibm.com</t>
  </si>
  <si>
    <t>Latha H Gupta [IBM]</t>
  </si>
  <si>
    <t>Cyrus Lacka/India/Contr/IBM</t>
  </si>
  <si>
    <t>Cyrus.Lacka@ibm.com</t>
  </si>
  <si>
    <t>Cyrus Lacka [IBM]</t>
  </si>
  <si>
    <t>Praveen Adavelly/India/IBM</t>
  </si>
  <si>
    <t>Praveen.Adavelly@ibm.com</t>
  </si>
  <si>
    <t>kotta Satish/India/IBM</t>
  </si>
  <si>
    <t>kotta.Satish@ibm.com</t>
  </si>
  <si>
    <t>Kotta Satish [IBM]</t>
  </si>
  <si>
    <t>Ravi Nallapalli/India/IBM</t>
  </si>
  <si>
    <t>Pankaj Nagi/India/IBM</t>
  </si>
  <si>
    <t>pankaj.nagi@in.ibm.com</t>
  </si>
  <si>
    <t>Pankaj Nagi [IBM]</t>
  </si>
  <si>
    <t>Umapa P Narra/India/IBM</t>
  </si>
  <si>
    <t>umanarra@in.ibm.com</t>
  </si>
  <si>
    <t>Uma Narra [IBM]</t>
  </si>
  <si>
    <t>Kondapalli Bhavana/India/IBM</t>
  </si>
  <si>
    <t>kondapalli.bhavana@ibm.com</t>
  </si>
  <si>
    <t>Kondapalli Bhavana [IBM]</t>
  </si>
  <si>
    <t>Preetama Das/India/IBM</t>
  </si>
  <si>
    <t>Preetama.Das@ibm.com</t>
  </si>
  <si>
    <t>Preetama Das [IBM]</t>
  </si>
  <si>
    <t>Devisetty Asha Lakshmi/India/IBM</t>
  </si>
  <si>
    <t>Devisetty.Asha.Lakshmi@ibm.com</t>
  </si>
  <si>
    <t>Poorani Perumal/India/IBM</t>
  </si>
  <si>
    <t>Poorani.Perumal@ibm.com</t>
  </si>
  <si>
    <t>Poorani Perumal [IBM]</t>
  </si>
  <si>
    <t>Nikhil Jadav1/India/IBM</t>
  </si>
  <si>
    <t>Vadlamudi Saiteja/India/IBM</t>
  </si>
  <si>
    <t>Vadlamudi.Saiteja@ibm.com</t>
  </si>
  <si>
    <t>Saiteja Vadlamudi [IBM]</t>
  </si>
  <si>
    <t>Divya Jyothi Vijay Kumar/India/IBM</t>
  </si>
  <si>
    <t>divya.jyothi.vijay.kumar@ibm.com</t>
  </si>
  <si>
    <t>Divya Jyothi Vijay Kumar [IBM]</t>
  </si>
  <si>
    <t>Parimi Nagalakshmi Madhuri/India/IBM</t>
  </si>
  <si>
    <t>Parimi.Nagalakshmi.Madhuri@ibm.com</t>
  </si>
  <si>
    <t>Parimi Madhuri [IBM]</t>
  </si>
  <si>
    <t>K Jayasree1/India/IBM</t>
  </si>
  <si>
    <t>K.Jayasree1@ibm.com</t>
  </si>
  <si>
    <t>Sourav Das83/India/IBM</t>
  </si>
  <si>
    <t>soudas83@in.ibm.com</t>
  </si>
  <si>
    <t>Sourav Das [IBM]</t>
  </si>
  <si>
    <t>Navaneetha Krishnan S59/India/IBM</t>
  </si>
  <si>
    <t>navans59@in.ibm.com</t>
  </si>
  <si>
    <t>Navaneetha Krishnan S [IBM]</t>
  </si>
  <si>
    <t>Jagadeesh Paluru/India/IBM</t>
  </si>
  <si>
    <t>Varikuti Reddy/India/IBM</t>
  </si>
  <si>
    <t>Varikuti.Reddy@ibm.com</t>
  </si>
  <si>
    <t>Dwarakanath Varikuti [IBM]</t>
  </si>
  <si>
    <t>Abhilash Yadav/India/IBM</t>
  </si>
  <si>
    <t>abhilash.yadav@ibm.com</t>
  </si>
  <si>
    <t>Abhilash Yadav [IBM]</t>
  </si>
  <si>
    <t>Sindhu priya Swaminathan/India/IBM</t>
  </si>
  <si>
    <t>Sindhu.priya.Swaminathan@ibm.com</t>
  </si>
  <si>
    <t>Sindhu Priya Swaminathan [IBM]</t>
  </si>
  <si>
    <t>Radhika Patri/India/IBM</t>
  </si>
  <si>
    <t>Radhika.Patri@ibm.com</t>
  </si>
  <si>
    <t>Radhika Patri [IBM]</t>
  </si>
  <si>
    <t>Sayali Patil1/India/IBM</t>
  </si>
  <si>
    <t>Sayali.Patil1@ibm.com</t>
  </si>
  <si>
    <t>Sayali Patil [IBM]</t>
  </si>
  <si>
    <t>Kritika 687/India/IBM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</si>
</sst>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yyyy\-mm\-dd\ hh:mm:ss"/>
    <numFmt numFmtId="166" formatCode="0.0"/>
  </numFmts>
  <fonts count="13" x14ac:knownFonts="1">
    <font>
      <sz val="10"/>
      <name val="Arial"/>
    </font>
    <font>
      <b/>
      <sz val="10"/>
      <name val="Arial"/>
      <family val="2"/>
    </font>
    <font>
      <sz val="10"/>
      <name val="Calibri"/>
      <family val="2"/>
      <scheme val="minor"/>
    </font>
    <font>
      <sz val="10"/>
      <name val="Arial"/>
      <family val="2"/>
    </font>
    <font>
      <b/>
      <sz val="10"/>
      <name val="Arial"/>
      <family val="2"/>
    </font>
    <font>
      <sz val="16"/>
      <color theme="1"/>
      <name val="Arial"/>
      <family val="2"/>
    </font>
    <font>
      <b/>
      <sz val="10"/>
      <color theme="0"/>
      <name val="Calibri"/>
      <family val="2"/>
      <scheme val="minor"/>
    </font>
    <font>
      <sz val="10"/>
      <color theme="0"/>
      <name val="Calibri"/>
      <family val="2"/>
      <scheme val="minor"/>
    </font>
    <font>
      <sz val="11"/>
      <color indexed="8"/>
      <name val="Calibri"/>
      <family val="2"/>
      <scheme val="minor"/>
    </font>
    <font>
      <sz val="10"/>
      <color theme="1"/>
      <name val="Calibri"/>
      <family val="2"/>
      <scheme val="minor"/>
    </font>
    <font>
      <sz val="10"/>
      <color theme="0"/>
      <name val="Arial"/>
    </font>
    <font>
      <sz val="11"/>
      <color theme="0"/>
      <name val="Arial"/>
    </font>
    <font>
      <b/>
      <sz val="10"/>
      <name val="Arial"/>
    </font>
  </fonts>
  <fills count="1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5"/>
        <bgColor indexed="64"/>
      </patternFill>
    </fill>
    <fill>
      <patternFill patternType="solid">
        <fgColor rgb="FFFFC000"/>
        <bgColor indexed="64"/>
      </patternFill>
    </fill>
    <fill>
      <patternFill patternType="solid">
        <fgColor auto="1"/>
        <bgColor indexed="64"/>
      </patternFill>
    </fill>
    <fill>
      <patternFill patternType="solid">
        <fgColor rgb="FF92D050"/>
        <bgColor indexed="64"/>
      </patternFill>
    </fill>
    <fill>
      <patternFill patternType="solid">
        <fgColor theme="5" tint="0.59999389629810485"/>
        <bgColor indexed="64"/>
      </patternFill>
    </fill>
    <fill>
      <patternFill patternType="solid">
        <fgColor indexed="65"/>
        <bgColor indexed="64"/>
      </patternFill>
    </fill>
  </fills>
  <borders count="1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0" fontId="8" fillId="0" borderId="0"/>
  </cellStyleXfs>
  <cellXfs count="93">
    <xf numFmtId="0" fontId="0" fillId="0" borderId="0" xfId="0"/>
    <xf numFmtId="0" fontId="0" fillId="0" borderId="0" xfId="0" pivotButton="1"/>
    <xf numFmtId="0" fontId="0" fillId="0" borderId="0" xfId="0" applyAlignment="1">
      <alignment horizontal="left"/>
    </xf>
    <xf numFmtId="0" fontId="0" fillId="4" borderId="0" xfId="0" applyFill="1" applyAlignment="1">
      <alignment vertical="top"/>
    </xf>
    <xf numFmtId="0" fontId="1" fillId="0" borderId="0" xfId="0" applyFont="1" applyAlignment="1">
      <alignment horizontal="center"/>
    </xf>
    <xf numFmtId="0" fontId="0" fillId="0" borderId="0" xfId="0" applyAlignment="1">
      <alignment horizontal="center"/>
    </xf>
    <xf numFmtId="1" fontId="6" fillId="2" borderId="5" xfId="0" applyNumberFormat="1" applyFont="1" applyFill="1" applyBorder="1" applyAlignment="1">
      <alignment horizontal="center" vertical="center"/>
    </xf>
    <xf numFmtId="0" fontId="6" fillId="2" borderId="5" xfId="0" applyFont="1" applyFill="1" applyBorder="1" applyAlignment="1">
      <alignment horizontal="center" vertical="center"/>
    </xf>
    <xf numFmtId="0" fontId="6" fillId="2" borderId="5" xfId="0" applyFont="1" applyFill="1" applyBorder="1" applyAlignment="1">
      <alignment horizontal="center"/>
    </xf>
    <xf numFmtId="0" fontId="7" fillId="2" borderId="3" xfId="0" applyFont="1" applyFill="1" applyBorder="1" applyAlignment="1">
      <alignment horizontal="center"/>
    </xf>
    <xf numFmtId="0" fontId="2" fillId="0" borderId="0" xfId="0" applyFont="1"/>
    <xf numFmtId="0" fontId="2" fillId="0" borderId="0" xfId="0" applyFont="1" applyAlignment="1">
      <alignment horizontal="center"/>
    </xf>
    <xf numFmtId="0" fontId="0" fillId="0" borderId="0" xfId="0" applyAlignment="1">
      <alignment wrapText="1"/>
    </xf>
    <xf numFmtId="2" fontId="0" fillId="4" borderId="0" xfId="0" applyNumberFormat="1" applyFill="1" applyAlignment="1">
      <alignment vertical="top"/>
    </xf>
    <xf numFmtId="0" fontId="1" fillId="4" borderId="0" xfId="0" applyFont="1" applyFill="1"/>
    <xf numFmtId="0" fontId="4" fillId="0" borderId="0" xfId="0" applyFont="1"/>
    <xf numFmtId="2" fontId="0" fillId="0" borderId="0" xfId="0" applyNumberFormat="1" applyAlignment="1">
      <alignment vertical="top"/>
    </xf>
    <xf numFmtId="0" fontId="0" fillId="0" borderId="0" xfId="0" pivotButton="1" applyAlignment="1">
      <alignment wrapText="1"/>
    </xf>
    <xf numFmtId="0" fontId="0" fillId="0" borderId="0" xfId="0" pivotButton="1" applyAlignment="1">
      <alignment horizontal="center"/>
    </xf>
    <xf numFmtId="0" fontId="0" fillId="0" borderId="0" xfId="0" applyAlignment="1">
      <alignment vertical="center"/>
    </xf>
    <xf numFmtId="0" fontId="0" fillId="0" borderId="4" xfId="0" applyBorder="1" applyAlignment="1">
      <alignment horizontal="left"/>
    </xf>
    <xf numFmtId="0" fontId="1" fillId="0" borderId="0" xfId="0" applyFont="1"/>
    <xf numFmtId="0" fontId="0" fillId="0" borderId="2" xfId="0" applyBorder="1" applyAlignment="1">
      <alignment horizontal="center"/>
    </xf>
    <xf numFmtId="0" fontId="0" fillId="0" borderId="2" xfId="0"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right"/>
    </xf>
    <xf numFmtId="0" fontId="0" fillId="5" borderId="4" xfId="0" applyFill="1" applyBorder="1" applyAlignment="1">
      <alignment horizontal="center" vertical="center" wrapText="1"/>
    </xf>
    <xf numFmtId="0" fontId="0" fillId="7" borderId="4" xfId="0" applyFill="1" applyBorder="1" applyAlignment="1">
      <alignment horizontal="left" indent="1"/>
    </xf>
    <xf numFmtId="0" fontId="0" fillId="5" borderId="4" xfId="0" applyFill="1" applyBorder="1" applyAlignment="1">
      <alignment horizontal="left" indent="1"/>
    </xf>
    <xf numFmtId="1" fontId="2" fillId="0" borderId="1" xfId="0" applyNumberFormat="1"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vertical="top"/>
    </xf>
    <xf numFmtId="0" fontId="2" fillId="3" borderId="10" xfId="0" applyFont="1" applyFill="1" applyBorder="1" applyAlignment="1">
      <alignment vertical="top"/>
    </xf>
    <xf numFmtId="0" fontId="2" fillId="0" borderId="10" xfId="0" applyFont="1" applyBorder="1" applyAlignment="1">
      <alignment horizontal="left" vertical="center" wrapText="1"/>
    </xf>
    <xf numFmtId="0" fontId="8" fillId="0" borderId="0" xfId="2" applyAlignment="1">
      <alignment vertical="top" wrapText="1"/>
    </xf>
    <xf numFmtId="49" fontId="8" fillId="0" borderId="0" xfId="2" applyNumberFormat="1" applyAlignment="1">
      <alignment vertical="top" wrapText="1"/>
    </xf>
    <xf numFmtId="49" fontId="0" fillId="0" borderId="0" xfId="0" applyNumberForma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3" fillId="0" borderId="0" xfId="0" applyFont="1"/>
    <xf numFmtId="1" fontId="9" fillId="0" borderId="7" xfId="0" applyNumberFormat="1" applyFont="1" applyBorder="1" applyAlignment="1">
      <alignment horizontal="center" vertical="center"/>
    </xf>
    <xf numFmtId="1" fontId="9" fillId="0" borderId="12" xfId="0" applyNumberFormat="1" applyFont="1" applyBorder="1" applyAlignment="1">
      <alignment horizontal="center" vertical="center"/>
    </xf>
    <xf numFmtId="166" fontId="9" fillId="0" borderId="8" xfId="0" applyNumberFormat="1" applyFont="1" applyBorder="1" applyAlignment="1">
      <alignment horizontal="center" vertical="center"/>
    </xf>
    <xf numFmtId="166" fontId="9" fillId="0" borderId="3" xfId="0" applyNumberFormat="1" applyFont="1" applyBorder="1" applyAlignment="1">
      <alignment horizontal="center" vertical="center"/>
    </xf>
    <xf numFmtId="166" fontId="2" fillId="9" borderId="8" xfId="0" applyNumberFormat="1" applyFont="1" applyFill="1" applyBorder="1" applyAlignment="1">
      <alignment vertical="top"/>
    </xf>
    <xf numFmtId="166" fontId="2" fillId="9" borderId="3" xfId="0" applyNumberFormat="1" applyFont="1" applyFill="1" applyBorder="1" applyAlignment="1">
      <alignment vertical="top"/>
    </xf>
    <xf numFmtId="166" fontId="9" fillId="9" borderId="8" xfId="0" applyNumberFormat="1" applyFont="1" applyFill="1" applyBorder="1" applyAlignment="1">
      <alignment vertical="top"/>
    </xf>
    <xf numFmtId="166" fontId="9" fillId="9" borderId="3" xfId="0" applyNumberFormat="1" applyFont="1" applyFill="1" applyBorder="1" applyAlignment="1">
      <alignment vertical="top"/>
    </xf>
    <xf numFmtId="166" fontId="2" fillId="3" borderId="8" xfId="0" applyNumberFormat="1" applyFont="1" applyFill="1" applyBorder="1" applyAlignment="1">
      <alignment vertical="top"/>
    </xf>
    <xf numFmtId="166" fontId="2" fillId="3" borderId="3" xfId="0" applyNumberFormat="1" applyFont="1" applyFill="1" applyBorder="1" applyAlignment="1">
      <alignment vertical="top"/>
    </xf>
    <xf numFmtId="166" fontId="2" fillId="0" borderId="8" xfId="0" applyNumberFormat="1" applyFont="1" applyBorder="1" applyAlignment="1">
      <alignment vertical="top"/>
    </xf>
    <xf numFmtId="166" fontId="2" fillId="0" borderId="3" xfId="0" applyNumberFormat="1" applyFont="1" applyBorder="1" applyAlignment="1">
      <alignment vertical="top"/>
    </xf>
    <xf numFmtId="166" fontId="2" fillId="0" borderId="8" xfId="0" applyNumberFormat="1" applyFont="1" applyBorder="1" applyAlignment="1">
      <alignment horizontal="left" vertical="center" wrapText="1"/>
    </xf>
    <xf numFmtId="166" fontId="2" fillId="0" borderId="3" xfId="0" applyNumberFormat="1" applyFont="1" applyBorder="1" applyAlignment="1">
      <alignment horizontal="left" vertical="center" wrapText="1"/>
    </xf>
    <xf numFmtId="0" fontId="10" fillId="2" borderId="4" xfId="0" applyFont="1" applyFill="1" applyBorder="1" applyAlignment="1">
      <alignment horizontal="left"/>
    </xf>
    <xf numFmtId="0" fontId="11" fillId="2" borderId="4" xfId="0" applyFont="1" applyFill="1" applyBorder="1" applyAlignment="1">
      <alignment horizontal="left" vertical="center"/>
    </xf>
    <xf numFmtId="0" fontId="0" fillId="0" borderId="0" xfId="0"/>
    <xf numFmtId="165" fontId="8" fillId="0" borderId="0" xfId="2" applyNumberFormat="1" applyAlignment="1">
      <alignment vertical="top"/>
    </xf>
    <xf numFmtId="165" fontId="0" fillId="0" borderId="0" xfId="0" applyNumberFormat="1" applyAlignment="1">
      <alignment vertical="top"/>
    </xf>
    <xf numFmtId="164" fontId="6" fillId="2" borderId="6" xfId="0" applyNumberFormat="1" applyFont="1" applyFill="1" applyBorder="1" applyAlignment="1">
      <alignment horizontal="center" vertical="center" wrapText="1"/>
    </xf>
    <xf numFmtId="164" fontId="2" fillId="0" borderId="4" xfId="0" applyNumberFormat="1" applyFont="1" applyBorder="1" applyAlignment="1">
      <alignment horizontal="center" vertical="center" wrapText="1"/>
    </xf>
    <xf numFmtId="164" fontId="2" fillId="0" borderId="9"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0" fontId="12" fillId="0" borderId="13" xfId="0" applyFont="1" applyBorder="1" applyAlignment="1">
      <alignment horizontal="left"/>
    </xf>
    <xf numFmtId="165" fontId="0" fillId="0" borderId="0" xfId="0" applyNumberFormat="1"/>
    <xf numFmtId="0" fontId="12" fillId="0" borderId="0" xfId="0" applyFont="1"/>
    <xf numFmtId="0" fontId="5" fillId="5" borderId="0" xfId="0" applyFont="1" applyFill="1" applyAlignment="1">
      <alignment horizontal="center"/>
    </xf>
    <xf numFmtId="0" fontId="0" fillId="0" borderId="0" xfId="0"/>
    <xf numFmtId="0" fontId="0" fillId="0" borderId="0" xfId="0" applyNumberFormat="1"/>
    <xf numFmtId="0" fontId="0" fillId="0" borderId="13" xfId="0" pivotButton="1" applyBorder="1"/>
    <xf numFmtId="0" fontId="0" fillId="0" borderId="13" xfId="0" applyBorder="1" applyAlignment="1">
      <alignment horizontal="left"/>
    </xf>
    <xf numFmtId="0" fontId="0" fillId="0" borderId="13" xfId="0" applyBorder="1"/>
    <xf numFmtId="0" fontId="0" fillId="8" borderId="13" xfId="0" applyFill="1" applyBorder="1" applyAlignment="1">
      <alignment horizontal="left"/>
    </xf>
    <xf numFmtId="0" fontId="0" fillId="8" borderId="13" xfId="0" applyNumberFormat="1" applyFill="1" applyBorder="1"/>
    <xf numFmtId="0" fontId="0" fillId="0" borderId="13" xfId="0" applyBorder="1" applyAlignment="1">
      <alignment horizontal="left" indent="1"/>
    </xf>
    <xf numFmtId="0" fontId="0" fillId="0" borderId="13" xfId="0" applyNumberFormat="1" applyBorder="1"/>
    <xf numFmtId="0" fontId="0" fillId="0" borderId="13" xfId="0" applyBorder="1" applyAlignment="1">
      <alignment horizontal="left" indent="2"/>
    </xf>
    <xf numFmtId="0" fontId="0" fillId="0" borderId="13" xfId="0" applyBorder="1" applyAlignment="1">
      <alignment horizontal="center"/>
    </xf>
    <xf numFmtId="0" fontId="0" fillId="0" borderId="13" xfId="0" applyNumberFormat="1" applyFill="1" applyBorder="1"/>
    <xf numFmtId="0" fontId="0" fillId="6" borderId="13" xfId="0" applyFill="1" applyBorder="1" applyAlignment="1">
      <alignment horizontal="left"/>
    </xf>
    <xf numFmtId="0" fontId="0" fillId="5" borderId="13" xfId="0" applyNumberFormat="1" applyFill="1" applyBorder="1"/>
    <xf numFmtId="0" fontId="0" fillId="5" borderId="13" xfId="0" applyFill="1" applyBorder="1" applyAlignment="1">
      <alignment horizontal="left"/>
    </xf>
    <xf numFmtId="0" fontId="0" fillId="0" borderId="13" xfId="0" applyNumberFormat="1" applyBorder="1" applyAlignment="1">
      <alignment horizontal="center"/>
    </xf>
    <xf numFmtId="0" fontId="0" fillId="0" borderId="13" xfId="0" applyBorder="1" applyAlignment="1">
      <alignment horizontal="center" wrapText="1"/>
    </xf>
    <xf numFmtId="0" fontId="10" fillId="2" borderId="13" xfId="0" applyNumberFormat="1" applyFont="1" applyFill="1" applyBorder="1" applyAlignment="1">
      <alignment horizontal="center"/>
    </xf>
    <xf numFmtId="0" fontId="10" fillId="2" borderId="13" xfId="0" applyNumberFormat="1" applyFont="1" applyFill="1" applyBorder="1"/>
    <xf numFmtId="0" fontId="0" fillId="0" borderId="13" xfId="0" applyNumberFormat="1" applyBorder="1" applyAlignment="1"/>
    <xf numFmtId="0" fontId="0" fillId="0" borderId="13" xfId="0" applyBorder="1" applyAlignment="1"/>
    <xf numFmtId="0" fontId="11" fillId="2" borderId="13" xfId="0" applyNumberFormat="1" applyFont="1" applyFill="1" applyBorder="1" applyAlignment="1">
      <alignment vertical="center"/>
    </xf>
    <xf numFmtId="0" fontId="0" fillId="0" borderId="13" xfId="0" applyBorder="1" applyAlignment="1">
      <alignment horizontal="center" vertical="center" wrapText="1"/>
    </xf>
    <xf numFmtId="0" fontId="0" fillId="7" borderId="13" xfId="0"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328">
    <dxf>
      <alignment horizontal="center"/>
    </dxf>
    <dxf>
      <alignment horizontal="center"/>
    </dxf>
    <dxf>
      <alignment horizontal="cent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alignment wrapText="1"/>
    </dxf>
    <dxf>
      <alignment wrapText="1"/>
    </dxf>
    <dxf>
      <alignment horizontal="center"/>
    </dxf>
    <dxf>
      <alignment horizontal="cent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fgColor indexed="64"/>
          <bgColor rgb="FF92D050"/>
        </patternFill>
      </fill>
    </dxf>
    <dxf>
      <fill>
        <patternFill patternType="solid">
          <bgColor rgb="FFFFC000"/>
        </patternFill>
      </fill>
    </dxf>
    <dxf>
      <fill>
        <patternFill patternType="solid">
          <bgColor rgb="FFFFC000"/>
        </patternFill>
      </fill>
    </dxf>
    <dxf>
      <fill>
        <patternFill>
          <bgColor theme="1"/>
        </patternFill>
      </fill>
    </dxf>
    <dxf>
      <fill>
        <patternFill>
          <bgColor theme="1"/>
        </patternFill>
      </fill>
    </dxf>
    <dxf>
      <font>
        <color theme="0"/>
      </font>
    </dxf>
    <dxf>
      <font>
        <color theme="0"/>
      </font>
    </dxf>
    <dxf>
      <font>
        <sz val="10"/>
      </font>
    </dxf>
    <dxf>
      <font>
        <sz val="10"/>
      </font>
    </dxf>
    <dxf>
      <fill>
        <patternFill>
          <bgColor theme="1"/>
        </patternFill>
      </fill>
    </dxf>
    <dxf>
      <font>
        <color theme="0"/>
      </font>
    </dxf>
    <dxf>
      <alignment vertical="bottom"/>
    </dxf>
    <dxf>
      <alignment vertical="bottom"/>
    </dxf>
    <dxf>
      <alignment vertical="bottom"/>
    </dxf>
    <dxf>
      <alignment horizontal="general"/>
    </dxf>
    <dxf>
      <alignment horizontal="general"/>
    </dxf>
    <dxf>
      <alignment horizontal="general"/>
    </dxf>
    <dxf>
      <alignment vertical="center"/>
    </dxf>
    <dxf>
      <alignment vertical="center"/>
    </dxf>
    <dxf>
      <alignment vertical="center"/>
    </dxf>
    <dxf>
      <alignment vertical="center"/>
    </dxf>
    <dxf>
      <font>
        <sz val="11"/>
      </font>
    </dxf>
    <dxf>
      <font>
        <sz val="11"/>
      </font>
    </dxf>
    <dxf>
      <font>
        <sz val="11"/>
      </font>
    </dxf>
    <dxf>
      <font>
        <sz val="11"/>
      </font>
    </dxf>
    <dxf>
      <alignment wrapText="1"/>
    </dxf>
    <dxf>
      <alignment wrapText="1"/>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alignment wrapText="1"/>
    </dxf>
    <dxf>
      <alignment wrapText="1"/>
    </dxf>
    <dxf>
      <alignment wrapText="1"/>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fgColor indexed="64"/>
          <bgColor rgb="FF92D050"/>
        </patternFill>
      </fill>
    </dxf>
    <dxf>
      <fill>
        <patternFill patternType="solid">
          <bgColor rgb="FFFFC000"/>
        </patternFill>
      </fill>
    </dxf>
    <dxf>
      <fill>
        <patternFill patternType="solid">
          <bgColor rgb="FFFFC000"/>
        </patternFill>
      </fill>
    </dxf>
    <dxf>
      <fill>
        <patternFill>
          <bgColor theme="1"/>
        </patternFill>
      </fill>
    </dxf>
    <dxf>
      <fill>
        <patternFill>
          <bgColor theme="1"/>
        </patternFill>
      </fill>
    </dxf>
    <dxf>
      <font>
        <color theme="0"/>
      </font>
    </dxf>
    <dxf>
      <font>
        <color theme="0"/>
      </font>
    </dxf>
    <dxf>
      <font>
        <sz val="10"/>
      </font>
    </dxf>
    <dxf>
      <font>
        <sz val="10"/>
      </font>
    </dxf>
    <dxf>
      <fill>
        <patternFill>
          <bgColor theme="1"/>
        </patternFill>
      </fill>
    </dxf>
    <dxf>
      <font>
        <color theme="0"/>
      </font>
    </dxf>
    <dxf>
      <alignment horizontal="right"/>
    </dxf>
    <dxf>
      <fill>
        <patternFill patternType="solid">
          <bgColor rgb="FFFFC000"/>
        </patternFill>
      </fill>
    </dxf>
    <dxf>
      <fill>
        <patternFill patternType="solid">
          <bgColor rgb="FFFFC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ill>
        <patternFill>
          <bgColor auto="1"/>
        </patternFill>
      </fill>
    </dxf>
    <dxf>
      <fill>
        <patternFill>
          <bgColor auto="1"/>
        </patternFill>
      </fill>
    </dxf>
    <dxf>
      <font>
        <strike val="0"/>
        <outline val="0"/>
        <shadow val="0"/>
        <vertAlign val="baseline"/>
        <sz val="10"/>
        <name val="Calibri"/>
        <family val="2"/>
        <scheme val="minor"/>
      </font>
      <alignment horizontal="center" vertical="bottom"/>
    </dxf>
    <dxf>
      <font>
        <strike val="0"/>
        <outline val="0"/>
        <shadow val="0"/>
        <vertAlign val="baseline"/>
        <sz val="10"/>
        <color auto="1"/>
        <name val="Calibri"/>
        <family val="2"/>
        <scheme val="minor"/>
      </font>
      <numFmt numFmtId="164" formatCode="dd/mm/yyyy;@"/>
      <alignment horizontal="center" vertical="center" wrapText="1"/>
      <border>
        <left style="thin">
          <color indexed="64"/>
        </left>
        <right/>
        <top style="thin">
          <color indexed="64"/>
        </top>
        <bottom/>
        <vertical/>
        <horizontal/>
      </border>
    </dxf>
    <dxf>
      <font>
        <strike val="0"/>
        <outline val="0"/>
        <shadow val="0"/>
        <vertAlign val="baseline"/>
        <sz val="10"/>
        <color auto="1"/>
        <name val="Calibri"/>
        <family val="2"/>
        <scheme val="minor"/>
      </font>
      <numFmt numFmtId="166" formatCode="0.0"/>
      <alignment horizontal="left" vertical="center" wrapText="1"/>
      <border>
        <left style="thin">
          <color indexed="64"/>
        </left>
        <right style="thin">
          <color indexed="64"/>
        </right>
        <top style="thin">
          <color indexed="64"/>
        </top>
        <bottom/>
        <vertical/>
        <horizontal/>
      </border>
    </dxf>
    <dxf>
      <font>
        <strike val="0"/>
        <condense val="0"/>
        <extend val="0"/>
        <outline val="0"/>
        <shadow val="0"/>
        <vertAlign val="baseline"/>
        <sz val="10"/>
        <color auto="1"/>
        <name val="Calibri"/>
        <family val="2"/>
        <scheme val="minor"/>
      </font>
      <numFmt numFmtId="166" formatCode="0.0"/>
      <alignment horizontal="general" vertical="top"/>
      <border>
        <left style="thin">
          <color indexed="64"/>
        </left>
        <right style="thin">
          <color indexed="64"/>
        </right>
        <top style="thin">
          <color indexed="64"/>
        </top>
        <bottom/>
        <vertical/>
        <horizontal/>
      </border>
    </dxf>
    <dxf>
      <font>
        <strike val="0"/>
        <condense val="0"/>
        <extend val="0"/>
        <outline val="0"/>
        <shadow val="0"/>
        <vertAlign val="baseline"/>
        <sz val="10"/>
        <color auto="1"/>
        <name val="Calibri"/>
        <family val="2"/>
        <scheme val="minor"/>
      </font>
      <numFmt numFmtId="166" formatCode="0.0"/>
      <fill>
        <patternFill patternType="solid">
          <fgColor indexed="64"/>
          <bgColor theme="0"/>
        </patternFill>
      </fill>
      <alignment horizontal="general" vertical="top"/>
      <border>
        <left style="thin">
          <color indexed="64"/>
        </left>
        <right style="thin">
          <color indexed="64"/>
        </right>
        <top style="thin">
          <color indexed="64"/>
        </top>
        <bottom/>
        <vertical/>
        <horizontal/>
      </border>
    </dxf>
    <dxf>
      <font>
        <strike val="0"/>
        <condense val="0"/>
        <extend val="0"/>
        <outline val="0"/>
        <shadow val="0"/>
        <vertAlign val="baseline"/>
        <sz val="10"/>
        <color theme="1"/>
        <name val="Calibri"/>
        <family val="2"/>
        <scheme val="minor"/>
      </font>
      <numFmt numFmtId="166" formatCode="0.0"/>
      <fill>
        <patternFill>
          <fgColor indexed="64"/>
          <bgColor indexed="65"/>
        </patternFill>
      </fill>
      <alignment horizontal="general" vertical="top"/>
      <border>
        <left style="thin">
          <color indexed="64"/>
        </left>
        <right style="thin">
          <color indexed="64"/>
        </right>
        <top style="thin">
          <color indexed="64"/>
        </top>
        <bottom/>
        <vertical/>
        <horizontal/>
      </border>
    </dxf>
    <dxf>
      <font>
        <strike val="0"/>
        <condense val="0"/>
        <extend val="0"/>
        <outline val="0"/>
        <shadow val="0"/>
        <vertAlign val="baseline"/>
        <sz val="10"/>
        <color auto="1"/>
        <name val="Calibri"/>
        <family val="2"/>
        <scheme val="minor"/>
      </font>
      <numFmt numFmtId="166" formatCode="0.0"/>
      <fill>
        <patternFill>
          <fgColor indexed="64"/>
          <bgColor indexed="65"/>
        </patternFill>
      </fill>
      <alignment horizontal="general" vertical="top"/>
      <border>
        <left style="thin">
          <color indexed="64"/>
        </left>
        <right style="thin">
          <color indexed="64"/>
        </right>
        <top style="thin">
          <color indexed="64"/>
        </top>
        <bottom/>
        <vertical/>
        <horizontal/>
      </border>
    </dxf>
    <dxf>
      <font>
        <strike val="0"/>
        <condense val="0"/>
        <extend val="0"/>
        <outline val="0"/>
        <shadow val="0"/>
        <vertAlign val="baseline"/>
        <sz val="10"/>
        <color theme="1"/>
        <name val="Calibri"/>
        <family val="2"/>
        <scheme val="minor"/>
      </font>
      <numFmt numFmtId="166" formatCode="0.0"/>
      <alignment horizontal="center" vertical="center"/>
      <border>
        <left style="thin">
          <color indexed="64"/>
        </left>
        <right style="thin">
          <color indexed="64"/>
        </right>
        <top style="thin">
          <color indexed="64"/>
        </top>
        <bottom/>
        <vertical/>
        <horizontal/>
      </border>
    </dxf>
    <dxf>
      <font>
        <strike val="0"/>
        <outline val="0"/>
        <shadow val="0"/>
        <vertAlign val="baseline"/>
        <sz val="10"/>
        <color theme="1"/>
        <name val="Calibri"/>
        <family val="2"/>
        <scheme val="minor"/>
      </font>
      <numFmt numFmtId="1" formatCode="0"/>
      <alignment horizontal="center" vertical="center"/>
      <border>
        <left/>
        <right style="thin">
          <color indexed="64"/>
        </right>
        <top style="thin">
          <color indexed="64"/>
        </top>
        <bottom/>
        <vertical/>
        <horizontal/>
      </border>
    </dxf>
    <dxf>
      <border outline="0">
        <left style="thin">
          <color indexed="64"/>
        </left>
      </border>
    </dxf>
    <dxf>
      <font>
        <b/>
        <strike val="0"/>
        <condense val="0"/>
        <extend val="0"/>
        <outline val="0"/>
        <shadow val="0"/>
        <vertAlign val="baseline"/>
        <sz val="10"/>
        <color theme="0"/>
        <name val="Calibri"/>
        <family val="2"/>
        <scheme val="minor"/>
      </font>
      <fill>
        <patternFill patternType="solid">
          <fgColor indexed="64"/>
          <bgColor theme="1"/>
        </patternFill>
      </fill>
      <alignment horizontal="center" vertical="bottom"/>
      <border outline="0">
        <left style="thin">
          <color indexed="64"/>
        </left>
        <right style="thin">
          <color indexed="64"/>
        </right>
        <top/>
        <bottom/>
      </border>
    </dxf>
    <dxf>
      <font>
        <color rgb="FF9C0006"/>
      </font>
      <fill>
        <patternFill>
          <bgColor rgb="FFFFC7CE"/>
        </patternFill>
      </fill>
    </dxf>
    <dxf>
      <numFmt numFmtId="0" formatCode="General"/>
      <alignment horizontal="center"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2" formatCode="0.00"/>
      <alignment horizontal="general" vertical="top"/>
    </dxf>
    <dxf>
      <numFmt numFmtId="2" formatCode="0.00"/>
      <alignment horizontal="general" vertical="top"/>
    </dxf>
    <dxf>
      <numFmt numFmtId="30" formatCode="@"/>
      <alignment horizontal="general" vertical="top" wrapText="1"/>
    </dxf>
    <dxf>
      <numFmt numFmtId="30" formatCode="@"/>
      <alignment horizontal="general" vertical="top" wrapText="1"/>
    </dxf>
    <dxf>
      <numFmt numFmtId="30" formatCode="@"/>
      <alignment horizontal="general" vertical="top" wrapText="1"/>
    </dxf>
    <dxf>
      <numFmt numFmtId="165" formatCode="yyyy\-mm\-dd\ hh:mm:ss"/>
      <alignment horizontal="general" vertical="top"/>
    </dxf>
    <dxf>
      <numFmt numFmtId="165" formatCode="yyyy\-mm\-dd\ hh:mm:ss"/>
      <alignment horizontal="general" vertical="top"/>
    </dxf>
    <dxf>
      <numFmt numFmtId="165" formatCode="yyyy\-mm\-dd\ hh:mm:ss"/>
      <alignment horizontal="general" vertical="top"/>
    </dxf>
    <dxf>
      <alignment horizontal="general" vertical="top" wrapText="1"/>
    </dxf>
    <dxf>
      <numFmt numFmtId="165" formatCode="yyyy\-mm\-dd\ hh:mm:ss"/>
      <alignment horizontal="general" vertical="top"/>
    </dxf>
    <dxf>
      <numFmt numFmtId="165" formatCode="yyyy\-mm\-dd\ hh:mm:ss"/>
      <alignment horizontal="general" vertical="top"/>
    </dxf>
    <dxf>
      <alignment horizontal="general" vertical="top" wrapText="1"/>
    </dxf>
    <dxf>
      <alignment horizontal="general" vertical="top" wrapText="1"/>
    </dxf>
    <dxf>
      <numFmt numFmtId="30" formatCode="@"/>
      <alignment horizontal="general" vertical="top" wrapText="1"/>
    </dxf>
    <dxf>
      <alignment horizontal="general" vertical="top" wrapText="1"/>
    </dxf>
    <dxf>
      <numFmt numFmtId="165" formatCode="yyyy\-mm\-dd\ hh:mm:ss"/>
      <alignment horizontal="general" vertical="top"/>
    </dxf>
    <dxf>
      <numFmt numFmtId="30" formatCode="@"/>
      <alignment horizontal="general" vertical="top" wrapText="1"/>
    </dxf>
    <dxf>
      <numFmt numFmtId="30" formatCode="@"/>
      <alignment horizontal="general" vertical="top" wrapText="1"/>
    </dxf>
    <dxf>
      <alignment horizontal="general" vertical="top" wrapText="1"/>
    </dxf>
    <dxf>
      <numFmt numFmtId="30" formatCode="@"/>
      <alignment horizontal="general" vertical="top" wrapText="1"/>
    </dxf>
    <dxf>
      <numFmt numFmtId="30" formatCode="@"/>
      <alignment horizontal="general" vertical="top" wrapText="1"/>
    </dxf>
    <dxf>
      <alignment horizontal="general" vertical="top" wrapText="1"/>
    </dxf>
    <dxf>
      <numFmt numFmtId="30" formatCode="@"/>
      <alignment horizontal="general" vertical="top" wrapText="1"/>
    </dxf>
    <dxf>
      <numFmt numFmtId="165" formatCode="yyyy\-mm\-dd\ hh:mm:ss"/>
      <alignment horizontal="general" vertical="top"/>
    </dxf>
    <dxf>
      <numFmt numFmtId="30" formatCode="@"/>
      <alignment horizontal="general" vertical="top" wrapText="1"/>
    </dxf>
    <dxf>
      <numFmt numFmtId="165" formatCode="yyyy\-mm\-dd\ hh:mm:ss"/>
      <alignment horizontal="general" vertical="top"/>
    </dxf>
    <dxf>
      <numFmt numFmtId="30" formatCode="@"/>
      <alignment horizontal="general" vertical="top" wrapText="1"/>
    </dxf>
    <dxf>
      <numFmt numFmtId="30" formatCode="@"/>
      <alignment horizontal="general" vertical="top" wrapText="1"/>
    </dxf>
    <dxf>
      <numFmt numFmtId="165" formatCode="yyyy\-mm\-dd\ hh:mm:ss"/>
      <alignment horizontal="general" vertical="top"/>
    </dxf>
    <dxf>
      <numFmt numFmtId="30" formatCode="@"/>
      <alignment horizontal="general" vertical="top" wrapText="1"/>
    </dxf>
    <dxf>
      <numFmt numFmtId="165" formatCode="yyyy\-mm\-dd\ hh:mm:ss"/>
      <alignment horizontal="general" vertical="top"/>
    </dxf>
    <dxf>
      <numFmt numFmtId="30" formatCode="@"/>
      <alignment horizontal="general" vertical="top" wrapText="1"/>
    </dxf>
    <dxf>
      <numFmt numFmtId="30" formatCode="@"/>
      <alignment horizontal="general" vertical="top" wrapText="1"/>
    </dxf>
    <dxf>
      <numFmt numFmtId="30" formatCode="@"/>
      <alignment horizontal="general" vertical="top" wrapText="1"/>
    </dxf>
    <dxf>
      <numFmt numFmtId="30" formatCode="@"/>
      <alignment horizontal="general" vertical="top" wrapText="1"/>
    </dxf>
    <dxf>
      <numFmt numFmtId="30" formatCode="@"/>
      <alignment horizontal="general" vertical="top" wrapText="1"/>
    </dxf>
    <dxf>
      <numFmt numFmtId="30" formatCode="@"/>
      <alignment horizontal="general" vertical="top" wrapText="1"/>
    </dxf>
    <dxf>
      <alignment horizontal="general" vertical="top"/>
    </dxf>
    <dxf>
      <font>
        <b/>
        <strike val="0"/>
        <condense val="0"/>
        <extend val="0"/>
        <outline val="0"/>
        <shadow val="0"/>
        <vertAlign val="baseline"/>
        <sz val="10"/>
        <color auto="1"/>
        <name val="Arial"/>
      </font>
    </dxf>
    <dxf>
      <alignment horizontal="center"/>
    </dxf>
    <dxf>
      <alignment horizontal="center"/>
    </dxf>
    <dxf>
      <alignment vertical="center"/>
    </dxf>
    <dxf>
      <alignment vertical="center"/>
    </dxf>
    <dxf>
      <alignment wrapText="1"/>
    </dxf>
    <dxf>
      <alignment wrapText="1"/>
    </dxf>
    <dxf>
      <font>
        <sz val="11"/>
      </font>
    </dxf>
    <dxf>
      <font>
        <sz val="11"/>
      </font>
    </dxf>
    <dxf>
      <font>
        <sz val="11"/>
      </font>
    </dxf>
    <dxf>
      <font>
        <sz val="11"/>
      </font>
    </dxf>
    <dxf>
      <alignment vertical="center"/>
    </dxf>
    <dxf>
      <alignment vertical="center"/>
    </dxf>
    <dxf>
      <alignment vertical="center"/>
    </dxf>
    <dxf>
      <alignment vertical="center"/>
    </dxf>
    <dxf>
      <alignment horizontal="general"/>
    </dxf>
    <dxf>
      <alignment horizontal="general"/>
    </dxf>
    <dxf>
      <alignment horizontal="general"/>
    </dxf>
    <dxf>
      <alignment vertical="bottom"/>
    </dxf>
    <dxf>
      <alignment vertical="bottom"/>
    </dxf>
    <dxf>
      <alignment vertical="bottom"/>
    </dxf>
    <dxf>
      <font>
        <color theme="0"/>
      </font>
    </dxf>
    <dxf>
      <fill>
        <patternFill>
          <bgColor theme="1"/>
        </patternFill>
      </fill>
    </dxf>
    <dxf>
      <font>
        <sz val="10"/>
      </font>
    </dxf>
    <dxf>
      <font>
        <sz val="10"/>
      </font>
    </dxf>
    <dxf>
      <font>
        <color theme="0"/>
      </font>
    </dxf>
    <dxf>
      <font>
        <color theme="0"/>
      </font>
    </dxf>
    <dxf>
      <fill>
        <patternFill>
          <bgColor theme="1"/>
        </patternFill>
      </fill>
    </dxf>
    <dxf>
      <fill>
        <patternFill>
          <bgColor theme="1"/>
        </patternFill>
      </fill>
    </dxf>
    <dxf>
      <fill>
        <patternFill patternType="solid">
          <bgColor rgb="FFFFC000"/>
        </patternFill>
      </fill>
    </dxf>
    <dxf>
      <fill>
        <patternFill patternType="solid">
          <bgColor rgb="FFFFC000"/>
        </patternFill>
      </fill>
    </dxf>
    <dxf>
      <fill>
        <patternFill patternType="solid">
          <fgColor indexed="64"/>
          <bgColor rgb="FF92D050"/>
        </patternFill>
      </fill>
    </dxf>
    <dxf>
      <fill>
        <patternFill patternType="solid">
          <bgColor rgb="FF92D050"/>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horizontal="center"/>
    </dxf>
    <dxf>
      <alignment horizontal="center"/>
    </dxf>
    <dxf>
      <alignment wrapText="1"/>
    </dxf>
    <dxf>
      <alignment wrapText="1"/>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alignment horizontal="center"/>
    </dxf>
    <dxf>
      <alignment horizontal="center"/>
    </dxf>
    <dxf>
      <alignment horizontal="center"/>
    </dxf>
    <dxf>
      <font>
        <color theme="0"/>
      </font>
    </dxf>
    <dxf>
      <fill>
        <patternFill>
          <bgColor theme="1"/>
        </patternFill>
      </fill>
    </dxf>
    <dxf>
      <font>
        <sz val="10"/>
      </font>
    </dxf>
    <dxf>
      <font>
        <sz val="10"/>
      </font>
    </dxf>
    <dxf>
      <font>
        <color theme="0"/>
      </font>
    </dxf>
    <dxf>
      <font>
        <color theme="0"/>
      </font>
    </dxf>
    <dxf>
      <fill>
        <patternFill>
          <bgColor theme="1"/>
        </patternFill>
      </fill>
    </dxf>
    <dxf>
      <fill>
        <patternFill>
          <bgColor theme="1"/>
        </patternFill>
      </fill>
    </dxf>
    <dxf>
      <fill>
        <patternFill patternType="solid">
          <bgColor rgb="FFFFC000"/>
        </patternFill>
      </fill>
    </dxf>
    <dxf>
      <fill>
        <patternFill patternType="solid">
          <bgColor rgb="FFFFC000"/>
        </patternFill>
      </fill>
    </dxf>
    <dxf>
      <fill>
        <patternFill patternType="solid">
          <fgColor indexed="64"/>
          <bgColor rgb="FF92D050"/>
        </patternFill>
      </fill>
    </dxf>
    <dxf>
      <fill>
        <patternFill patternType="solid">
          <bgColor rgb="FF92D050"/>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wrapText="1"/>
    </dxf>
    <dxf>
      <alignment wrapText="1"/>
    </dxf>
    <dxf>
      <alignment wrapText="1"/>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alignment horizontal="center"/>
    </dxf>
    <dxf>
      <alignment horizontal="center"/>
    </dxf>
    <dxf>
      <alignment horizontal="center"/>
    </dxf>
    <dxf>
      <alignment horizontal="center"/>
    </dxf>
    <dxf>
      <alignment horizontal="center"/>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C000"/>
        </patternFill>
      </fill>
    </dxf>
    <dxf>
      <fill>
        <patternFill patternType="solid">
          <bgColor rgb="FFFFC000"/>
        </patternFill>
      </fill>
    </dxf>
    <dxf>
      <fill>
        <patternFill>
          <bgColor auto="1"/>
        </patternFill>
      </fill>
    </dxf>
    <dxf>
      <fill>
        <patternFill>
          <bgColor auto="1"/>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BHIJIT PAUL" refreshedDate="44708.498189699072" createdVersion="5" refreshedVersion="8" minRefreshableVersion="3" recordCount="1409" xr:uid="{00000000-000A-0000-FFFF-FFFF3D000000}">
  <cacheSource type="worksheet">
    <worksheetSource name="Table1"/>
  </cacheSource>
  <cacheFields count="50">
    <cacheField name="Number" numFmtId="49">
      <sharedItems/>
    </cacheField>
    <cacheField name="Priority" numFmtId="49">
      <sharedItems/>
    </cacheField>
    <cacheField name="Assignment group" numFmtId="49">
      <sharedItems containsBlank="1" count="55">
        <s v="IBM-C-NA-AS-MACK"/>
        <s v="IBM-C-NA-AS-GROUPM-Concur"/>
        <s v="IBM-C-NA-AS-OGCH-L2"/>
        <s v="IBM-C-NA-AS-PAX"/>
        <s v="IBM-C-NA-AS-SAP"/>
        <s v="IBM-C-NA-AS-KR"/>
        <s v="IBM-C-GLOBAL-AS-BOBJ"/>
        <s v="IBM-C-NA-AS-RAPID"/>
        <s v="IBM-C-NA-AS-INFORSM"/>
        <s v="IBM-C-NA-AS-JWTR-L2"/>
        <s v="IBM-C-NA-AS-JDE"/>
        <s v="IBM-C-NA-AS-Y&amp;R-Concur"/>
        <s v="IBM-C-NA-AS-SAPVML"/>
        <s v="IBM-C-GLOBAL-AS-INFORMATICA"/>
        <s v="IBM-C-GLOBAL-AS-Maconomy-DMS"/>
        <s v="IBM-C-NA-AS-GPMA"/>
        <s v="IBM-C-NA-AS-ARC"/>
        <s v="IBM-C-NA-AS-OEBS"/>
        <s v="IBM-C-NA-AS-CSAG"/>
        <s v="IBM-C-NA-AS-YR"/>
        <s v="IBM-C-GLOBAL-AS-Maconomy Kantar Deltek"/>
        <s v="IBM-C-NA-AS-Payroll-Transfer-Kantar-Global"/>
        <s v="IBM-C-NA-AS-AkronApps"/>
        <s v="IBM-C-NA-AS-TAPTCC"/>
        <s v="IBM-C-NA-AS-BPC"/>
        <s v="IBM-C-NA-AS NA T&amp;E"/>
        <s v="IBM-C-NA-AS-DWAT"/>
        <s v="IBM-C-NA-AS-COGK"/>
        <s v="IBM-C-NA-AS-BIA"/>
        <s v="IBM-C-NA-AS-PSHCM-Y&amp;R"/>
        <s v="IBM-C-NA-AS-MediaOcean"/>
        <s v="IBM-C-NA-AS-PSHCM-JWT"/>
        <s v="IBM-C-NA-AS-GRC"/>
        <s v="IBM-C-NA-AS-JWTR-L3"/>
        <s v="IBM-C-NA-AS-CINF"/>
        <m u="1"/>
        <s v="IBM-C-NA-AS-OGCH-L3" u="1"/>
        <s v="IBM-C-GLOBAL-AS-Maconomy-Premier-L2" u="1"/>
        <s v="IBM-C-NA-AS-Concur" u="1"/>
        <s v="IBM-C-NA-AS-SLQUEUE" u="1"/>
        <s v="IBM-C-EMEA-AS-Maconomy-Core-L2" u="1"/>
        <s v="IBM-SD MY Level 1" u="1"/>
        <s v="IBM-C-NA-AS-IBMCognos" u="1"/>
        <s v="IBM-C-NA-AS-OGILVY-Concur" u="1"/>
        <s v="IBM-C-EMEA-AS-Maconomy-Insight-L2" u="1"/>
        <s v="IBM-C-NA-AS-PSHCM-Ogilvy" u="1"/>
        <s v="IBM-C-GLOBAL-AS-Maconomy-WTMS-L2" u="1"/>
        <s v="Assignment group" u="1"/>
        <s v="IBM-C-NA-AS-GPMHR" u="1"/>
        <s v="IBM-C-NA-AS-IPS" u="1"/>
        <s v="IBM-DS-NA-US-DS-New York-C9" u="1"/>
        <s v="IBM-C-GLOBAL-AS-Maconomy-Nordics-L2" u="1"/>
        <s v="IBM-C-NA-AS-Replicon" u="1"/>
        <s v="IBM-C-NA-AS-BM" u="1"/>
        <s v="IBM-C-NA-AS-TAL" u="1"/>
      </sharedItems>
    </cacheField>
    <cacheField name="Updated by" numFmtId="49">
      <sharedItems/>
    </cacheField>
    <cacheField name="Ticket type" numFmtId="49">
      <sharedItems containsBlank="1" count="8">
        <s v="Incident"/>
        <s v="Enhancement Request"/>
        <s v="Service Request"/>
        <s v="Request for Info"/>
        <s v="" u="1"/>
        <s v="Service Ticket" u="1"/>
        <m u="1"/>
        <s v="Ticket type" u="1"/>
      </sharedItems>
    </cacheField>
    <cacheField name="Short description" numFmtId="49">
      <sharedItems/>
    </cacheField>
    <cacheField name="Updated" numFmtId="165">
      <sharedItems containsSemiMixedTypes="0" containsNonDate="0" containsDate="1" containsString="0" minDate="2018-01-03T09:29:21" maxDate="2022-05-27T09:20:17"/>
    </cacheField>
    <cacheField name="Assigned to" numFmtId="49">
      <sharedItems containsBlank="1" count="332">
        <s v="Junaid Mohammad Khan [IBM]"/>
        <m/>
        <s v="David Baulier Jr [IBM]"/>
        <s v="Jyothi Vishweshwaraiah1 [IBM]"/>
        <s v="Kunsoth Santhosh [IBM]"/>
        <s v="Srishti Bhargava26 [IBM]"/>
        <s v="Aditya Shukla [IBM]"/>
        <s v="Anusha Macharla94 [IBM]"/>
        <s v="Gina D. Hudik [IBM]"/>
        <s v="Mukesh Joshi1 [IBM]"/>
        <s v="James A. Mulvey [IBM]"/>
        <s v="Gaurav Roy08 [IBM]"/>
        <s v="Poly Datta [IBM]"/>
        <s v="Joseph J. Tian [IBM]"/>
        <s v="Jayasree Lingala [IBM]"/>
        <s v="Christopher Nemec [IBM]"/>
        <s v="Swetha Udayagiri [IBM]"/>
        <s v="Zowraiz Khaver [IBM]"/>
        <s v="Vijayapurna Apurna [IBM]"/>
        <s v="Aishwarya R Patil [IBM]"/>
        <s v="Prashant Dahake [IBM]"/>
        <s v="Remya T [IBM]"/>
        <s v="Kevin Reiner Calvento [IBM]"/>
        <s v="Viswasrujana Akula [IBM]"/>
        <s v="Alan M. Goldblatt [IBM]"/>
        <s v="Sai Tejaswini Pothuru [IBM]"/>
        <s v="Reshma S. Choukimath [IBM]"/>
        <s v="Andrew Hodgins [YRGRP]"/>
        <s v="Alexander Krugly [IBM]"/>
        <s v="Pratik Shah [IBM]"/>
        <s v="Kanimozhi P5 [IBM]"/>
        <s v="Amit Kumar Sharma30 [IBM]"/>
        <s v="Vanaja P1 [IBM]"/>
        <s v="Guadalupe Algaba De Poulsen [IBM]"/>
        <s v="Jason Erick D Masipiquena [IBM]"/>
        <s v="Mulla J Basha [IBM]"/>
        <s v="Abhijit Paul [IBM]"/>
        <s v="Soumya R Awaji [IBM]"/>
        <s v="Chilakapati Hanock [IBM]"/>
        <s v="Shobhit Jaiswal [IBM]"/>
        <s v="Sayali Bhosale [IBM]"/>
        <s v="Kritika . [IBM]"/>
        <s v="Sreekanth Yetukuru [IBM]"/>
        <s v="K Jayasree [IBM]"/>
        <s v="Reema Chandok [IBM]"/>
        <s v="Aman Chandna08 [IBM]"/>
        <s v="Ravi Prasad [IBM]"/>
        <s v="Ashique T P [IBM]"/>
        <s v="Sara Abba [Kantar]"/>
        <s v="Praveen Adavelly [IBM]"/>
        <s v="Michael George [Kantar]"/>
        <s v="Birla Bose [IBM]"/>
        <s v="John Daly [Kantar]"/>
        <s v="Tirumalasetty Naga Sudha Pavani [IBM]"/>
        <s v="Nagendra C Hathwar [IBM]"/>
        <s v="Devisetty Asha Lakshmi [IBM]"/>
        <s v="Nagaraj Gp1 [IBM]"/>
        <s v="Hima S Chippada [IBM]"/>
        <s v="Hari Chandana Vulivireddy [IBM]"/>
        <s v="Ravindra I Chougule [IBM]"/>
        <s v="Boinapally Madhavi [IBM]"/>
        <s v="Raymond V Cruz [IBM]"/>
        <s v="Abirami M24 [IBM]"/>
        <s v="Aditya Ratnam [IBM]"/>
        <s v="Carrie Alcantara [IBM]"/>
        <s v="Nikhil Jadav [IBM]"/>
        <s v="Andy Gladwin [Kantar]"/>
        <s v="Jagadeesh Paluru [IBM]"/>
        <s v="Cesar Ian Alabanza [IBM]"/>
        <s v="Narasimha Patchipala [IBM]"/>
        <s v="Aman Vijayvergiya [IBM]"/>
        <s v="Kakumanu Divya Lakshmi Anusha [IBM]"/>
        <s v="Priyadharshini S22 [IBM]"/>
        <s v="Angel Destrajo [IBM]"/>
        <s v="Devendra V Zanjal [IBM]"/>
        <s v="Prakash Venkataramanan [IBM]"/>
        <s v="Jose A. Rosado [IBM]"/>
        <s v="Ruben Velez [IBM]"/>
        <s v="Ravindra Reddy Gopireddy Gari [IBM]"/>
        <s v="Rena Ghatoaura [IBM]"/>
        <s v="Shalini Jha [IBM]"/>
        <s v="Lokeswara N Madhamanchi [IBM]"/>
        <s v="Vivek Nagal [IBM]"/>
        <s v="Steven Chapman [IBM]"/>
        <s v="Gourab Ganguly [IBM]"/>
        <s v="Nikita Morris [JWT]"/>
        <s v="Andrew Wood [IBM]"/>
        <s v="Pradip Ram [IBM]"/>
        <s v="Amarinder Singh [IBM]"/>
        <s v="Patria Freeman [IBM]"/>
        <s v="Jyothi Bodapati [IBM]"/>
        <s v="Christina Cangialosi [IBM]"/>
        <s v="Olga Alario [JWT]"/>
        <s v="Praveen Kumar Kulkarni [IBM]"/>
        <s v="Mayuri Priya [IBM]"/>
        <s v="Gopinath Jagadeesan [IBM]"/>
        <s v="Divya Tyagi [IBM]"/>
        <s v="Ana Kisslat [IBM]"/>
        <s v="Arjish Kachhal [IBM]"/>
        <s v="Anna Levitskiy [IBM]"/>
        <s v="Shilpa Wakade [IBM]"/>
        <s v="Marybeth Gannon [IBM]"/>
        <s v="Ravindra Myana [IBM]"/>
        <s v="John Micari [IBM]"/>
        <s v="Santhanamuthu Nagarajan1 [IBM]"/>
        <s v="Gyan Murti1 [IBM]"/>
        <s v="Kesava I Kesavasrinivasu [IBM]"/>
        <s v="Shashi Bhushan [IBM]"/>
        <s v="Senthil Raj Babu Durai Babu [IBM]"/>
        <s v="Sangeeta Bhaskaran [IBM]"/>
        <s v="Robert J. Irvine [IBM]"/>
        <s v="Andrew D. Sunderland [IBM]"/>
        <s v="Harshitha Vishwanath [IBM]"/>
        <s v="Krishna K. Killamsetti [IBM]"/>
        <s v="Maksym Fomenko [IBM]"/>
        <s v="Jyothi Vishweshwaraiah [IBM]"/>
        <s v="Nikhila Bhuse [IBM]"/>
        <s v="Vijay Kumar Tallur [IBM]"/>
        <s v="Edward Toon Ngun Tian [IBM]"/>
        <s v="Sai Chamarthi [IBM]"/>
        <s v="Kondalarao Vegi [IBM]"/>
        <s v="Sarah Wilson [IBM]"/>
        <s v="Nilesh D Gaikwad [IBM]"/>
        <s v="Shakunthala Somashekhara [IBM]"/>
        <s v="Arunendra S Pratap [IBM]"/>
        <s v="Sushree Martha57 [IBM]"/>
        <s v="Saranya Sukumaran [IBM]"/>
        <s v="Amandeep K. Popli [IBM]"/>
        <s v="Puneet Srivastava4 [IBM]"/>
        <s v="Akhlesh K Varshney [IBM]"/>
        <s v="Pavan K Bommisetty [IBM]"/>
        <s v="Ananthchandra Y1 [IBM]"/>
        <s v="Barry Osullivan1 [IBM]"/>
        <s v="Raghunath Venkatachalapathi [IBM]"/>
        <s v="Gayle Giovanazzi [WPP]"/>
        <s v="Usha D. Induri [IBM]"/>
        <s v="Chandan Gowda [IBM]"/>
        <s v="Meghna K. Parekh [IBM]"/>
        <s v="Dhiraj Kamlakar Karpe [IBM]"/>
        <s v="Joe Gali [IBM]"/>
        <s v="" u="1"/>
        <s v="Kiran Raj C19 [IBM]" u="1"/>
        <s v="Chandra Vardhan Reddy Sunnampalli [IBM]" u="1"/>
        <s v="Naga Jyothi T22 [IBM]" u="1"/>
        <s v="Luz Rosario [IBM]" u="1"/>
        <s v="Christopher Mcghie [IBM]" u="1"/>
        <s v="Darren Dcosta [IBM]" u="1"/>
        <s v="Andrew Revesz [IBM]" u="1"/>
        <s v="Srinidhi Tumma [IBM]" u="1"/>
        <s v="Jude Conefry [IBM]" u="1"/>
        <s v="Saravanabavan Ramachandran [IBM]" u="1"/>
        <s v="Yvette Monson [IBM]" u="1"/>
        <s v="Prathibha R. Kambhampati [IBM]" u="1"/>
        <s v="Kezvin Dhev [IBM]" u="1"/>
        <s v="Priscilla Vijayan [IBM]" u="1"/>
        <s v="Wpp India Osprey [IBM]" u="1"/>
        <s v="Praveen Kulkarni [Kantar]" u="1"/>
        <s v="Shobha N 77 [IBM]" u="1"/>
        <s v="Arleigh Green [IBM]" u="1"/>
        <s v="Jim Sasso [IBM]" u="1"/>
        <s v="Melvin Koh [IBM]" u="1"/>
        <s v="IPSoft Integration" u="1"/>
        <s v="Padmaja Vedantam [IBM]" u="1"/>
        <s v="Rajat Tewari [IBM]" u="1"/>
        <s v="Hanock Chilakapati [Kantar]" u="1"/>
        <s v="Bonam Sai Soujanya31 [IBM]" u="1"/>
        <s v="Michael Aurelio Gonzales Angeles Ii [IBM]" u="1"/>
        <s v="Sri Lakshmi Anuchuri [IBM]" u="1"/>
        <s v="Gregory Sjovall [GroupM]" u="1"/>
        <s v="Surabhi Chaurasia [IBM]" u="1"/>
        <s v="Mark Yates [Kantar]" u="1"/>
        <s v="Maxine Essor-James [IBM]" u="1"/>
        <s v="Satya Pulla [IBM]" u="1"/>
        <s v="Tasnuva Anwer [IBM]" u="1"/>
        <s v="Karthikeyan Ponmudi [IBM]" u="1"/>
        <s v="Mohd Afiq Irfan Arjumaliktuah [IBM]" u="1"/>
        <s v="Ramesh Jaisimha T. Venkata Naga [IBM]" u="1"/>
        <s v="Rosa Maria Segovia Mendoza [IBM]" u="1"/>
        <s v="Kranthi K. Duddukunta [IBM]" u="1"/>
        <s v="Aneta Koleva [IBM]" u="1"/>
        <s v="Sagar C Pokharkar [IBM]" u="1"/>
        <s v="Sumana Patra Das [IBM]" u="1"/>
        <s v="Andrew W. Hodgins [IBM]" u="1"/>
        <s v="James (andy) Hegler [IBM]" u="1"/>
        <s v="Rashmi Pundalik [IBM]" u="1"/>
        <s v="Karthika R25 [IBM]" u="1"/>
        <s v="Vishay Patel [Kantar]" u="1"/>
        <s v="Santosh J Godse [IBM]" u="1"/>
        <s v="Steven P. Finella [IBM]" u="1"/>
        <s v="Eric Tep [IBM]" u="1"/>
        <s v="Keerthi Hiremath [WPP]" u="1"/>
        <s v="Jayasmita Mohanty28 [IBM]" u="1"/>
        <s v="Jafrill Jaafar1 [IBM]" u="1"/>
        <s v="Shravan Renikuntla [IBM]" u="1"/>
        <s v="Kowsalya Pachamuthu16 [IBM]" u="1"/>
        <s v="Paul Toronidis [IBM]" u="1"/>
        <s v="Ashique T P 99 [IBM]" u="1"/>
        <s v="Anitha Chintala [IBM]" u="1"/>
        <s v="David Husted [WPP]" u="1"/>
        <s v="Siva Sankar Naidu [IBM]" u="1"/>
        <s v="Srinivasa Kokkireni [Kantar]" u="1"/>
        <s v="Michael Pekatowski [IBM]" u="1"/>
        <s v="Andrew P. Lirot [IBM]" u="1"/>
        <s v="Srinivasa R. Kokkireni [IBM]" u="1"/>
        <s v="Mohamad Jazli Mohamad Jamal [IBM]" u="1"/>
        <s v="Pasupathy Venkatraman [IBM]" u="1"/>
        <s v="Doug Shore [JWT]" u="1"/>
        <s v="Fatin Rosly [IBM]" u="1"/>
        <s v="Naveen Emerald [IBM]" u="1"/>
        <s v="Chi Tran [IBM]" u="1"/>
        <s v="A. Wetha Priyadarshni [IBM]" u="1"/>
        <s v="Amee Shah [IBM]" u="1"/>
        <s v="Yugen Rao [IBM]" u="1"/>
        <s v="Nicole L. Harney [IBM]" u="1"/>
        <s v="Anil Basa [IBM]" u="1"/>
        <s v="Soham Chakraborty [IBM]" u="1"/>
        <s v="Paul A. Dziedzic [IBM]" u="1"/>
        <s v="Ravi Kiran Beeram [IBM]" u="1"/>
        <s v="Aliva Das [IBM]" u="1"/>
        <s v="Michael Sundqvist1 [IBM]" u="1"/>
        <s v="Siraj Kalburgi [IBM]" u="1"/>
        <s v="Dipan Bhagalia [IBM]" u="1"/>
        <s v="Murali M Vamsi [IBM]" u="1"/>
        <s v="Aditya Ratnam [JWT]" u="1"/>
        <s v="Siva Rami R Venna [IBM]" u="1"/>
        <s v="Sourav Das [IBM]" u="1"/>
        <s v="Anitha Chennamreddy [IBM]" u="1"/>
        <s v="Ankush Patankar [IBM]" u="1"/>
        <s v="Busetty Sreelakshmi [IBM]" u="1"/>
        <s v="Asher Kerr [IBM]" u="1"/>
        <s v="Prayag M P [IBM]" u="1"/>
        <s v="Muhammad I [IBM]" u="1"/>
        <s v="Kondapalli Bhavana [IBM]" u="1"/>
        <s v="Gema Garcia [WPP]" u="1"/>
        <s v="Kumuda A Siddaiah [IBM]" u="1"/>
        <s v="Herprit Rana [IBM]" u="1"/>
        <s v="Divya Jyothi Vijay Kumar [IBM]" u="1"/>
        <s v="Raj P. Bhalla [IBM]" u="1"/>
        <s v="Akhila K P [IBM]" u="1"/>
        <s v="Subrata Majumdar [IBM]" u="1"/>
        <s v="Mukesh Joshi1 [JWT]" u="1"/>
        <s v="Taratip Jaikaeo [IBM]" u="1"/>
        <s v="Aamir A. Syed [IBM]" u="1"/>
        <s v="Lai-Yi Cheung [IBM]" u="1"/>
        <s v="Fifi Nurshazlina Shamin Azli [IBM]" u="1"/>
        <s v="Chris Meyer [Kantar]" u="1"/>
        <s v="Samita Sahoo [IBM]" u="1"/>
        <s v="David Rowe [Kantar]" u="1"/>
        <s v="Ashley Clayson [IBM]" u="1"/>
        <s v="Peenaz K. Dastur [IBM]" u="1"/>
        <s v="Yogesh G. Hardikar [IBM]" u="1"/>
        <s v="Subhadip Guha28 [IBM]" u="1"/>
        <s v="Umberto Vigliano [IBM]" u="1"/>
        <s v="Joline Girdham [WPP]" u="1"/>
        <s v="Hemalatha Chandrabose [IBM]" u="1"/>
        <s v="Sudipta Ghosh1 [IBM]" u="1"/>
        <s v="Vedant Pathak06 [IBM]" u="1"/>
        <s v="Tiffany Williams [GroupM]" u="1"/>
        <s v="Richard Gardzalla [IBM]" u="1"/>
        <s v="Chilakapati Hanock [JWT]" u="1"/>
        <s v="Sameer Kumar [IBM]" u="1"/>
        <s v="Assigned to" u="1"/>
        <s v="Yaswini Y Prathima [IBM]" u="1"/>
        <s v="Guy Mewes [IBM]" u="1"/>
        <s v="Jordan W. Blackler [IBM]" u="1"/>
        <s v="Vinutha G61 [IBM]" u="1"/>
        <s v="Allan Torrecampo [IBM]" u="1"/>
        <s v="Andy Gladwin [IBM]" u="1"/>
        <s v="John H. Steinbach [IBM]" u="1"/>
        <s v="Migmar Dolma [IBM]" u="1"/>
        <s v="David C. Husted [IBM]" u="1"/>
        <s v="Suffian Hadi Abu Hassan [IBM]" u="1"/>
        <s v="Gyan Murti1 [JWT]" u="1"/>
        <s v="Barry A. O'Sullivan [IBM]" u="1"/>
        <s v="Nehul Mathur [IBM]" u="1"/>
        <s v="Ramakrishna Amakrishna [IBM]" u="1"/>
        <s v="Jayasree Lingala [JWT]" u="1"/>
        <s v="Keith O. Wilkins [IBM]" u="1"/>
        <s v="Shivaprasad Rayana1 [IBM]" u="1"/>
        <s v="Chung Leung Lai [IBM]" u="1"/>
        <s v="John Fonseca [IBM]" u="1"/>
        <s v="Raj Dwivedi [IBM]" u="1"/>
        <s v="Akshatha Dr [IBM]" u="1"/>
        <s v="Saurabh V. Sharma [IBM]" u="1"/>
        <s v="Jorelin See Peng Lee [IBM]" u="1"/>
        <s v="Nagarajan Navaneethakrishnan [IBM]" u="1"/>
        <s v="Hossam El-Gazzaz [IBM]" u="1"/>
        <s v="Eric Dhalla [Kantar]" u="1"/>
        <s v="Rupa E. Joseph [IBM]" u="1"/>
        <s v="Kavyashree Shivalinga [IBM]" u="1"/>
        <s v="Stephanie Sherrod [WPP]" u="1"/>
        <s v="Joline Girdham [IBM]" u="1"/>
        <s v="Victor L. Wood [IBM]" u="1"/>
        <s v="Mudit Saxena12 [IBM]" u="1"/>
        <s v="Yuriy Filonenko [IBM]" u="1"/>
        <s v="Angam Srikanth [IBM]" u="1"/>
        <s v="Akula V. Kumar [IBM]" u="1"/>
        <s v="Saravana K. Kandasamy [IBM]" u="1"/>
        <s v="Shubhra Sharma [IBM]" u="1"/>
        <s v="Prakash K. R [IBM]" u="1"/>
        <s v="Dong Feng [IBM]" u="1"/>
        <s v="Ujjaini Mukherjee [IBM]" u="1"/>
        <s v="Lokesh Andareddy [IBM]" u="1"/>
        <s v="Gayathri G [IBM]" u="1"/>
        <s v="Ravi Prasad99 [IBM]" u="1"/>
        <s v="Ian White [IBM]" u="1"/>
        <s v="Vikas Arora [IBM]" u="1"/>
        <s v="Miao Zhu J. Lim [IBM]" u="1"/>
        <s v="Bhargavi H. P [IBM]" u="1"/>
        <s v="Suneeta Singh [IBM]" u="1"/>
        <s v="Jayita Roy1 [IBM]" u="1"/>
        <s v="Saphira Baralonga [IBM]" u="1"/>
        <s v="Atul C Kadlag [IBM]" u="1"/>
        <s v="Gopi R123 [IBM]" u="1"/>
        <s v="Paul Evans [WPP]" u="1"/>
        <s v="Kim Hollomon [IBM]" u="1"/>
        <s v="Jaya Shanmugha Elangkovan [IBM]" u="1"/>
        <s v="Yashraj S. Bias [IBM]" u="1"/>
        <s v="Thiviaraja Sivaraja [IBM]" u="1"/>
        <s v="Saradhi Konduru01 [IBM]" u="1"/>
        <s v="Shabia Mojumder [IBM]" u="1"/>
        <s v="Chi Tran [YRGRP]" u="1"/>
        <s v="Puneet Sharma14 [IBM]" u="1"/>
        <s v="Howie Meivogel [IBM]" u="1"/>
        <s v="Bhaktani D Kalluru [IBM]" u="1"/>
        <s v="Anthony Uy [IBM]" u="1"/>
        <s v="Anju K Radhakrishnan [IBM]" u="1"/>
        <s v="Inam Moghal [IBM]" u="1"/>
        <s v="Becky La Pola [Ogilvy Group]" u="1"/>
        <s v="Isha Varshney [IBM]" u="1"/>
        <s v="Piruntha Rajan [IBM]" u="1"/>
        <s v="Anitha Ramachandran [IBM]" u="1"/>
      </sharedItems>
    </cacheField>
    <cacheField name="Assigned on" numFmtId="165">
      <sharedItems containsNonDate="0" containsDate="1" containsString="0" containsBlank="1" minDate="2018-04-25T23:15:26" maxDate="2018-05-31T12:21:15"/>
    </cacheField>
    <cacheField name="Close code" numFmtId="49">
      <sharedItems containsBlank="1"/>
    </cacheField>
    <cacheField name="Close notes" numFmtId="49">
      <sharedItems containsBlank="1" longText="1"/>
    </cacheField>
    <cacheField name="Closed" numFmtId="165">
      <sharedItems containsNonDate="0" containsDate="1" containsString="0" containsBlank="1" minDate="2018-01-03T09:29:21" maxDate="2022-05-20T23:38:55"/>
    </cacheField>
    <cacheField name="Closed by" numFmtId="49">
      <sharedItems containsBlank="1"/>
    </cacheField>
    <cacheField name="Created" numFmtId="165">
      <sharedItems containsSemiMixedTypes="0" containsNonDate="0" containsDate="1" containsString="0" minDate="2017-07-28T16:19:38" maxDate="2022-05-27T02:10:52"/>
    </cacheField>
    <cacheField name="Created by" numFmtId="49">
      <sharedItems/>
    </cacheField>
    <cacheField name="Escalated" numFmtId="0">
      <sharedItems/>
    </cacheField>
    <cacheField name="Escalated by" numFmtId="49">
      <sharedItems containsNonDate="0" containsString="0" containsBlank="1"/>
    </cacheField>
    <cacheField name="SLA Class" numFmtId="49">
      <sharedItems containsBlank="1"/>
    </cacheField>
    <cacheField name="Escalated count" numFmtId="0">
      <sharedItems containsSemiMixedTypes="0" containsString="0" containsNumber="1" containsInteger="1" minValue="0" maxValue="3"/>
    </cacheField>
    <cacheField name="Escalation" numFmtId="49">
      <sharedItems/>
    </cacheField>
    <cacheField name="State" numFmtId="49">
      <sharedItems containsBlank="1" count="9">
        <s v="Cancelled"/>
        <s v="On Hold"/>
        <s v="Queued"/>
        <s v="Work In Progress"/>
        <s v="Resolved"/>
        <s v="Awaiting Problem"/>
        <m u="1"/>
        <s v="Closed" u="1"/>
        <s v="State" u="1"/>
      </sharedItems>
    </cacheField>
    <cacheField name="Resolved" numFmtId="165">
      <sharedItems containsNonDate="0" containsDate="1" containsString="0" containsBlank="1" minDate="2022-05-20T13:24:41" maxDate="2022-05-27T09:20:17"/>
    </cacheField>
    <cacheField name="Resolve time" numFmtId="0">
      <sharedItems containsString="0" containsBlank="1" containsNumber="1" containsInteger="1" minValue="158" maxValue="110934559"/>
    </cacheField>
    <cacheField name="Reported by" numFmtId="49">
      <sharedItems/>
    </cacheField>
    <cacheField name="Reopen count" numFmtId="0">
      <sharedItems containsSemiMixedTypes="0" containsString="0" containsNumber="1" containsInteger="1" minValue="0" maxValue="3"/>
    </cacheField>
    <cacheField name="SLA hold" numFmtId="0">
      <sharedItems/>
    </cacheField>
    <cacheField name="FIrst_Assigned" numFmtId="165">
      <sharedItems containsNonDate="0" containsDate="1" containsString="0" containsBlank="1" minDate="2017-07-29T02:18:10" maxDate="2022-05-27T02:50:34"/>
    </cacheField>
    <cacheField name="First Assigned to Service Desk" numFmtId="165">
      <sharedItems containsNonDate="0" containsDate="1" containsString="0" containsBlank="1" minDate="2018-01-02T20:12:48" maxDate="2022-05-27T01:41:48"/>
    </cacheField>
    <cacheField name="Reassignment count" numFmtId="0">
      <sharedItems containsSemiMixedTypes="0" containsString="0" containsNumber="1" containsInteger="1" minValue="0" maxValue="28"/>
    </cacheField>
    <cacheField name="First Assigned to Resolver Group" numFmtId="165">
      <sharedItems containsNonDate="0" containsDate="1" containsString="0" containsBlank="1" minDate="2018-01-02T21:52:58" maxDate="2022-05-27T03:03:13"/>
    </cacheField>
    <cacheField name="First Assigned to Osprey-Resolver" numFmtId="165">
      <sharedItems containsNonDate="0" containsDate="1" containsString="0" containsBlank="1" minDate="2017-07-29T02:18:10" maxDate="2022-05-27T09:17:42"/>
    </cacheField>
    <cacheField name="First Assigned to Osprey-RG" numFmtId="165">
      <sharedItems containsSemiMixedTypes="0" containsNonDate="0" containsDate="1" containsString="0" minDate="2017-07-28T16:19:38" maxDate="2022-05-27T03:03:13"/>
    </cacheField>
    <cacheField name="Region" numFmtId="49">
      <sharedItems containsBlank="1"/>
    </cacheField>
    <cacheField name="On hold reason" numFmtId="49">
      <sharedItems containsBlank="1"/>
    </cacheField>
    <cacheField name="OpCo" numFmtId="49">
      <sharedItems containsBlank="1"/>
    </cacheField>
    <cacheField name="Days Open" numFmtId="2">
      <sharedItems containsMixedTypes="1" containsNumber="1" minValue="-0.38729166667326353" maxValue="44708"/>
    </cacheField>
    <cacheField name="Aging" numFmtId="2">
      <sharedItems containsBlank="1" count="11">
        <s v="&gt;91 and above"/>
        <s v="Closed"/>
        <s v="31 - 60"/>
        <s v="61 - 90"/>
        <s v="16 - 30"/>
        <s v="00 - 05"/>
        <s v="06 - 15"/>
        <m u="1"/>
        <s v="&gt; 90" u="1"/>
        <e v="#REF!" u="1"/>
        <e v="#VALUE!" u="1"/>
      </sharedItems>
    </cacheField>
    <cacheField name="Week Created" numFmtId="0">
      <sharedItems containsSemiMixedTypes="0" containsString="0" containsNumber="1" containsInteger="1" minValue="1" maxValue="53" count="53">
        <n v="49"/>
        <n v="51"/>
        <n v="52"/>
        <n v="2"/>
        <n v="3"/>
        <n v="4"/>
        <n v="5"/>
        <n v="6"/>
        <n v="7"/>
        <n v="8"/>
        <n v="10"/>
        <n v="12"/>
        <n v="13"/>
        <n v="14"/>
        <n v="15"/>
        <n v="16"/>
        <n v="17"/>
        <n v="18"/>
        <n v="19"/>
        <n v="20"/>
        <n v="21"/>
        <n v="22"/>
        <n v="23"/>
        <n v="26"/>
        <n v="27"/>
        <n v="28"/>
        <n v="29"/>
        <n v="30"/>
        <n v="31"/>
        <n v="32"/>
        <n v="33"/>
        <n v="34"/>
        <n v="35"/>
        <n v="36"/>
        <n v="37"/>
        <n v="38"/>
        <n v="39"/>
        <n v="40"/>
        <n v="41"/>
        <n v="42"/>
        <n v="43"/>
        <n v="44"/>
        <n v="45"/>
        <n v="46"/>
        <n v="47"/>
        <n v="48"/>
        <n v="50"/>
        <n v="9"/>
        <n v="11"/>
        <n v="1"/>
        <n v="24"/>
        <n v="25"/>
        <n v="53" u="1"/>
      </sharedItems>
    </cacheField>
    <cacheField name="Week Resolved" numFmtId="0">
      <sharedItems containsSemiMixedTypes="0" containsString="0" containsNumber="1" containsInteger="1" minValue="0" maxValue="53" count="54">
        <n v="0"/>
        <n v="22"/>
        <n v="21"/>
        <n v="7" u="1"/>
        <n v="3" u="1"/>
        <n v="53" u="1"/>
        <n v="33" u="1"/>
        <n v="46" u="1"/>
        <n v="29" u="1"/>
        <n v="19" u="1"/>
        <n v="39" u="1"/>
        <n v="52" u="1"/>
        <n v="32" u="1"/>
        <n v="14" u="1"/>
        <n v="9" u="1"/>
        <n v="6" u="1"/>
        <n v="1" u="1"/>
        <n v="45" u="1"/>
        <n v="38" u="1"/>
        <n v="25" u="1"/>
        <n v="51" u="1"/>
        <n v="44" u="1"/>
        <n v="28" u="1"/>
        <n v="18" u="1"/>
        <n v="12" u="1"/>
        <n v="5" u="1"/>
        <n v="2" u="1"/>
        <n v="37" u="1"/>
        <n v="50" u="1"/>
        <n v="31" u="1"/>
        <n v="43" u="1"/>
        <n v="36" u="1"/>
        <n v="24" u="1"/>
        <n v="15" u="1"/>
        <n v="10" u="1"/>
        <n v="4" u="1"/>
        <n v="49" u="1"/>
        <n v="42" u="1"/>
        <n v="27" u="1"/>
        <n v="17" u="1"/>
        <n v="35" u="1"/>
        <n v="48" u="1"/>
        <n v="30" u="1"/>
        <n v="20" u="1"/>
        <n v="13" u="1"/>
        <n v="8" u="1"/>
        <n v="41" u="1"/>
        <n v="34" u="1"/>
        <n v="23" u="1"/>
        <n v="47" u="1"/>
        <n v="40" u="1"/>
        <n v="26" u="1"/>
        <n v="16" u="1"/>
        <n v="11" u="1"/>
      </sharedItems>
    </cacheField>
    <cacheField name="Week Closed" numFmtId="0">
      <sharedItems containsSemiMixedTypes="0" containsString="0" containsNumber="1" containsInteger="1" minValue="0" maxValue="53"/>
    </cacheField>
    <cacheField name="GD Resource" numFmtId="0">
      <sharedItems/>
    </cacheField>
    <cacheField name="Type of Resource" numFmtId="0">
      <sharedItems containsBlank="1" count="3">
        <s v="GD"/>
        <s v="Geo"/>
        <m u="1"/>
      </sharedItems>
    </cacheField>
    <cacheField name="Year Closed" numFmtId="0">
      <sharedItems containsSemiMixedTypes="0" containsString="0" containsNumber="1" containsInteger="1" minValue="1900" maxValue="2022"/>
    </cacheField>
    <cacheField name="Year Resolved" numFmtId="0">
      <sharedItems containsSemiMixedTypes="0" containsString="0" containsNumber="1" containsInteger="1" minValue="1900" maxValue="2022" count="8">
        <n v="1900"/>
        <n v="2022"/>
        <n v="2018" u="1"/>
        <n v="2019" u="1"/>
        <n v="2020" u="1"/>
        <n v="2016" u="1"/>
        <n v="2021" u="1"/>
        <n v="2017" u="1"/>
      </sharedItems>
    </cacheField>
    <cacheField name="year Created" numFmtId="0">
      <sharedItems containsSemiMixedTypes="0" containsString="0" containsNumber="1" containsInteger="1" minValue="2016" maxValue="2022" count="7">
        <n v="2020"/>
        <n v="2021"/>
        <n v="2022"/>
        <n v="2017"/>
        <n v="2018"/>
        <n v="2019"/>
        <n v="2016" u="1"/>
      </sharedItems>
    </cacheField>
    <cacheField name="Day Res" numFmtId="0">
      <sharedItems containsSemiMixedTypes="0" containsString="0" containsNumber="1" containsInteger="1" minValue="0" maxValue="31" count="32">
        <n v="0"/>
        <n v="24"/>
        <n v="26"/>
        <n v="25"/>
        <n v="23"/>
        <n v="27"/>
        <n v="21"/>
        <n v="20"/>
        <n v="13" u="1"/>
        <n v="5" u="1"/>
        <n v="14" u="1"/>
        <n v="15" u="1"/>
        <n v="2" u="1"/>
        <n v="6" u="1"/>
        <n v="16" u="1"/>
        <n v="17" u="1"/>
        <n v="18" u="1"/>
        <n v="19" u="1"/>
        <n v="7" u="1"/>
        <n v="22" u="1"/>
        <n v="1" u="1"/>
        <n v="3" u="1"/>
        <n v="8" u="1"/>
        <n v="9" u="1"/>
        <n v="10" u="1"/>
        <n v="28" u="1"/>
        <n v="29" u="1"/>
        <n v="11" u="1"/>
        <n v="30" u="1"/>
        <n v="31" u="1"/>
        <n v="4" u="1"/>
        <n v="12" u="1"/>
      </sharedItems>
    </cacheField>
    <cacheField name="Month Res" numFmtId="0">
      <sharedItems/>
    </cacheField>
    <cacheField name="Day Crted" numFmtId="0">
      <sharedItems containsSemiMixedTypes="0" containsString="0" containsNumber="1" containsInteger="1" minValue="1" maxValue="31" count="31">
        <n v="30"/>
        <n v="4"/>
        <n v="5"/>
        <n v="15"/>
        <n v="16"/>
        <n v="19"/>
        <n v="21"/>
        <n v="6"/>
        <n v="7"/>
        <n v="22"/>
        <n v="26"/>
        <n v="27"/>
        <n v="28"/>
        <n v="2"/>
        <n v="3"/>
        <n v="11"/>
        <n v="17"/>
        <n v="25"/>
        <n v="8"/>
        <n v="13"/>
        <n v="14"/>
        <n v="12"/>
        <n v="20"/>
        <n v="24"/>
        <n v="1"/>
        <n v="10"/>
        <n v="18"/>
        <n v="31"/>
        <n v="9"/>
        <n v="29"/>
        <n v="23"/>
      </sharedItems>
    </cacheField>
    <cacheField name="Month Crted" numFmtId="0">
      <sharedItems/>
    </cacheField>
    <cacheField name="Team" numFmtId="0">
      <sharedItems containsMixedTypes="1" containsNumber="1" containsInteger="1" minValue="0" maxValue="0" count="2">
        <n v="0"/>
        <e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9">
  <r>
    <s v="INC10003626"/>
    <s v="P3 - Minor"/>
    <x v="0"/>
    <s v="Junmoham@in.ibm.com"/>
    <x v="0"/>
    <s v="FW: Incident INC10003611 created --- opened on your behalf"/>
    <d v="2020-11-30T14:24:04"/>
    <x v="0"/>
    <m/>
    <s v="Cancelled"/>
    <s v="Duplicate Ticket"/>
    <d v="2020-11-30T14:24:04"/>
    <s v="Junaid Mohammad Khan [IBM]"/>
    <d v="2020-11-30T13:31:03"/>
    <s v="Eszter.Urgyan@kantar.com"/>
    <b v="0"/>
    <m/>
    <s v="Platinum"/>
    <n v="0"/>
    <s v="Normal"/>
    <x v="0"/>
    <m/>
    <n v="3182"/>
    <s v="Balazs Olej [Kantar]"/>
    <n v="0"/>
    <b v="0"/>
    <d v="2020-11-30T14:09:36"/>
    <d v="2020-11-30T13:31:03"/>
    <n v="1"/>
    <d v="2020-11-30T14:00:54"/>
    <d v="2020-11-30T14:09:36"/>
    <d v="2020-11-30T14:00:54"/>
    <m/>
    <m/>
    <m/>
    <n v="542.41000000000349"/>
    <x v="0"/>
    <x v="0"/>
    <x v="0"/>
    <n v="49"/>
    <s v="WPP-US"/>
    <x v="0"/>
    <n v="2020"/>
    <x v="0"/>
    <x v="0"/>
    <x v="0"/>
    <s v="Jan"/>
    <x v="0"/>
    <s v="Nov"/>
    <x v="0"/>
  </r>
  <r>
    <s v="INC10027776"/>
    <s v="P3 - Minor"/>
    <x v="1"/>
    <s v="mulveyj@us.ibm.com"/>
    <x v="0"/>
    <s v="Not being able to sign in to SAP Concur -  TORGRMJGEORGE - first time access - ticket related to INC9985547 - domain - not a password issue"/>
    <d v="2020-12-09T23:56:25"/>
    <x v="1"/>
    <m/>
    <s v="Closed As Duplicate"/>
    <s v="This is a duplicate of INC9985547 so cancelling this ticket"/>
    <d v="2020-12-09T23:56:26"/>
    <s v="James A. Mulvey [IBM]"/>
    <d v="2020-12-04T04:35:56"/>
    <s v="jose.george@groupm.com"/>
    <b v="0"/>
    <m/>
    <s v="Silver+ (Osprey App use only)"/>
    <n v="0"/>
    <s v="Normal"/>
    <x v="0"/>
    <m/>
    <n v="501630"/>
    <s v="Jose George [GroupM]"/>
    <n v="0"/>
    <b v="0"/>
    <d v="2020-12-04T05:17:45"/>
    <d v="2020-12-04T05:17:45"/>
    <n v="7"/>
    <d v="2020-12-04T22:55:41"/>
    <m/>
    <d v="2020-12-04T22:55:41"/>
    <s v="NA"/>
    <m/>
    <s v="GroupM - Canada"/>
    <n v="44708"/>
    <x v="0"/>
    <x v="0"/>
    <x v="0"/>
    <n v="50"/>
    <s v="Not GD"/>
    <x v="1"/>
    <n v="2020"/>
    <x v="0"/>
    <x v="0"/>
    <x v="0"/>
    <s v="Jan"/>
    <x v="1"/>
    <s v="Dec"/>
    <x v="1"/>
  </r>
  <r>
    <s v="INC10031927"/>
    <s v="P4 - Minimal"/>
    <x v="2"/>
    <s v="Steve.Oliver@wpp.com"/>
    <x v="1"/>
    <s v="[ROM] Team Pfizer Site Automation Enhancement Request"/>
    <d v="2022-02-18T01:27:31"/>
    <x v="2"/>
    <m/>
    <s v="Cancelled"/>
    <s v="Cleanup of old tickets. If this is still required there will be a need for an RFS"/>
    <d v="2022-02-18T01:27:31"/>
    <s v="Steve Oliver [WPP]"/>
    <d v="2020-12-04T22:04:25"/>
    <s v="kristen.jurasik@ogilvy.com"/>
    <b v="0"/>
    <m/>
    <s v="Gold"/>
    <n v="0"/>
    <s v="Normal"/>
    <x v="0"/>
    <m/>
    <n v="38028186"/>
    <s v="Kristen Jurasik [Ogilvy Group]"/>
    <n v="0"/>
    <b v="0"/>
    <d v="2020-12-04T22:37:30"/>
    <d v="2020-12-04T22:27:10"/>
    <n v="1"/>
    <d v="2020-12-04T23:46:20"/>
    <d v="2020-12-07T13:01:51"/>
    <d v="2020-12-04T23:46:20"/>
    <m/>
    <m/>
    <m/>
    <n v="535.45704861111153"/>
    <x v="0"/>
    <x v="0"/>
    <x v="0"/>
    <n v="8"/>
    <s v="Not GD"/>
    <x v="1"/>
    <n v="2022"/>
    <x v="0"/>
    <x v="0"/>
    <x v="0"/>
    <s v="Jan"/>
    <x v="1"/>
    <s v="Dec"/>
    <x v="1"/>
  </r>
  <r>
    <s v="INC10033623"/>
    <s v="P3 - Minor"/>
    <x v="3"/>
    <s v="Jyovishw@in.ibm.com"/>
    <x v="1"/>
    <s v="[UNAPPROVED BACKLOG]  Vendor Request Sharepoint site "/>
    <d v="2021-12-15T14:32:54"/>
    <x v="3"/>
    <m/>
    <m/>
    <m/>
    <m/>
    <m/>
    <d v="2020-12-05T09:25:38"/>
    <s v="alevitsk@us.ibm.com"/>
    <b v="0"/>
    <m/>
    <s v="Gold"/>
    <n v="0"/>
    <s v="Normal"/>
    <x v="1"/>
    <m/>
    <m/>
    <s v="Anna Levitskiy [IBM]"/>
    <n v="0"/>
    <b v="1"/>
    <d v="2020-12-05T20:51:58"/>
    <m/>
    <n v="0"/>
    <m/>
    <d v="2020-12-05T20:51:58"/>
    <d v="2020-12-05T09:25:38"/>
    <m/>
    <s v="Work not yet due"/>
    <s v="WPP - USA"/>
    <n v="537.13057870371267"/>
    <x v="0"/>
    <x v="0"/>
    <x v="0"/>
    <n v="0"/>
    <s v="WPP-US"/>
    <x v="0"/>
    <n v="1900"/>
    <x v="0"/>
    <x v="0"/>
    <x v="0"/>
    <s v="Jan"/>
    <x v="2"/>
    <s v="Dec"/>
    <x v="0"/>
  </r>
  <r>
    <s v="INC10079216"/>
    <s v="P3 - Minor"/>
    <x v="4"/>
    <s v="pratik.shah@us.ibm.com"/>
    <x v="1"/>
    <s v="[CANCELLED] BSG-2889 : Version for OEIC to be maintained thru 2025"/>
    <d v="2020-12-16T00:01:22"/>
    <x v="1"/>
    <m/>
    <s v="Cancelled"/>
    <s v="Cancelling this as it is duplicate of INC10079474"/>
    <d v="2020-12-16T00:01:22"/>
    <s v="Pratik Shah [IBM]"/>
    <d v="2020-12-15T21:46:51"/>
    <s v="pratik.shah@us.ibm.com"/>
    <b v="0"/>
    <m/>
    <s v="Platinum"/>
    <n v="0"/>
    <s v="Normal"/>
    <x v="0"/>
    <m/>
    <n v="8291"/>
    <s v="Shawn Foley [Ogilvy Group]"/>
    <n v="0"/>
    <b v="0"/>
    <m/>
    <m/>
    <n v="0"/>
    <m/>
    <m/>
    <d v="2020-12-15T21:46:51"/>
    <s v="NA"/>
    <m/>
    <s v="Ogilvy Group - USA"/>
    <n v="44708"/>
    <x v="0"/>
    <x v="1"/>
    <x v="0"/>
    <n v="51"/>
    <s v="Not GD"/>
    <x v="1"/>
    <n v="2020"/>
    <x v="0"/>
    <x v="0"/>
    <x v="0"/>
    <s v="Jan"/>
    <x v="3"/>
    <s v="Dec"/>
    <x v="1"/>
  </r>
  <r>
    <s v="INC10083689"/>
    <s v="P3 - Minor"/>
    <x v="0"/>
    <s v="Viresh.Savani@kantar.com"/>
    <x v="2"/>
    <s v="Issue with local spec 1 TASK1760157"/>
    <d v="2020-12-18T16:01:00"/>
    <x v="4"/>
    <m/>
    <s v="Cancelled"/>
    <s v="It is duplicate ticket and I have updated the watchlist user added in duplicate ticket INC10063336"/>
    <d v="2020-12-17T21:42:56"/>
    <s v="Kunsoth Santhosh [IBM]"/>
    <d v="2020-12-16T18:01:33"/>
    <s v="Jerome.Tillekeratne@kantar.com"/>
    <b v="0"/>
    <m/>
    <s v="Platinum"/>
    <n v="0"/>
    <s v="Normal"/>
    <x v="0"/>
    <m/>
    <n v="99683"/>
    <s v="Jerome Tillekeratne [Kantar]"/>
    <n v="0"/>
    <b v="0"/>
    <d v="2020-12-16T18:26:44"/>
    <d v="2020-12-16T18:02:54"/>
    <n v="1"/>
    <d v="2020-12-16T23:36:18"/>
    <d v="2020-12-16T23:39:43"/>
    <d v="2020-12-16T23:36:18"/>
    <m/>
    <m/>
    <m/>
    <n v="526.01408564813755"/>
    <x v="0"/>
    <x v="1"/>
    <x v="0"/>
    <n v="51"/>
    <s v="WPP-US"/>
    <x v="0"/>
    <n v="2020"/>
    <x v="0"/>
    <x v="0"/>
    <x v="0"/>
    <s v="Jan"/>
    <x v="4"/>
    <s v="Dec"/>
    <x v="0"/>
  </r>
  <r>
    <s v="INC10083866"/>
    <s v="P4 - Minimal"/>
    <x v="0"/>
    <s v="Viresh.Savani@kantar.com"/>
    <x v="2"/>
    <s v="Issues with purchase line type"/>
    <d v="2020-12-18T16:05:55"/>
    <x v="4"/>
    <m/>
    <s v="Cancelled"/>
    <s v="It is duplicate ticket and I have updated the watchlist user added in duplicate ticket INC10063336"/>
    <d v="2020-12-17T21:39:24"/>
    <s v="Kunsoth Santhosh [IBM]"/>
    <d v="2020-12-16T18:34:04"/>
    <s v="Jerome.Tillekeratne@kantar.com"/>
    <b v="0"/>
    <m/>
    <s v="Platinum"/>
    <n v="0"/>
    <s v="Normal"/>
    <x v="0"/>
    <m/>
    <n v="97520"/>
    <s v="Jerome Tillekeratne [Kantar]"/>
    <n v="0"/>
    <b v="0"/>
    <d v="2020-12-16T18:43:54"/>
    <d v="2020-12-16T18:36:04"/>
    <n v="1"/>
    <d v="2020-12-16T19:33:32"/>
    <d v="2020-12-16T19:42:46"/>
    <d v="2020-12-16T19:33:32"/>
    <m/>
    <m/>
    <m/>
    <n v="526.17863425926043"/>
    <x v="0"/>
    <x v="1"/>
    <x v="0"/>
    <n v="51"/>
    <s v="WPP-US"/>
    <x v="0"/>
    <n v="2020"/>
    <x v="0"/>
    <x v="0"/>
    <x v="0"/>
    <s v="Jan"/>
    <x v="4"/>
    <s v="Dec"/>
    <x v="0"/>
  </r>
  <r>
    <s v="INC10097269"/>
    <s v="P4 - Minimal"/>
    <x v="5"/>
    <s v="Srisbh26@in.ibm.com"/>
    <x v="2"/>
    <s v="Changing fields against Pivotal order CRM14595 Hasbro"/>
    <d v="2020-12-21T13:37:43"/>
    <x v="5"/>
    <m/>
    <s v="Closed/Resolved by Caller"/>
    <s v="This request is no longer required as confirmed by the user."/>
    <d v="2020-12-21T13:37:43"/>
    <s v="Srishti Bhargava26 [IBM]"/>
    <d v="2020-12-19T01:25:44"/>
    <s v="David.Willoughby@kantar.com"/>
    <b v="0"/>
    <m/>
    <s v="Gold"/>
    <n v="0"/>
    <s v="Normal"/>
    <x v="0"/>
    <m/>
    <n v="216719"/>
    <s v="David Willoughby [Kantar]"/>
    <n v="0"/>
    <b v="0"/>
    <d v="2020-12-19T02:17:58"/>
    <d v="2020-12-19T01:25:44"/>
    <n v="1"/>
    <d v="2020-12-19T02:29:52"/>
    <d v="2020-12-21T13:24:00"/>
    <d v="2020-12-19T02:29:52"/>
    <m/>
    <m/>
    <m/>
    <n v="521.44166666667297"/>
    <x v="0"/>
    <x v="1"/>
    <x v="0"/>
    <n v="52"/>
    <s v="WPP-US"/>
    <x v="0"/>
    <n v="2020"/>
    <x v="0"/>
    <x v="0"/>
    <x v="0"/>
    <s v="Jan"/>
    <x v="5"/>
    <s v="Dec"/>
    <x v="0"/>
  </r>
  <r>
    <s v="INC10099911"/>
    <s v="P3 - Minor"/>
    <x v="6"/>
    <s v="binod.shrestha@wppaunz.com"/>
    <x v="0"/>
    <s v="URGENT RE: URGENT ...FW: INC-63162: FW: BI Access - kantar Folder"/>
    <d v="2020-12-22T04:35:36"/>
    <x v="6"/>
    <m/>
    <s v="Closed As Duplicate"/>
    <s v="This incident is closed as cancelled asa service request  INC10099473 for same issue and by same user is already raised."/>
    <d v="2020-12-21T18:16:07"/>
    <s v="Aditya Shukla [IBM]"/>
    <d v="2020-12-21T04:03:24"/>
    <s v="Dawn.Gardiner@kantar.com"/>
    <b v="0"/>
    <m/>
    <s v="Silver"/>
    <n v="0"/>
    <s v="Normal"/>
    <x v="0"/>
    <m/>
    <n v="51163"/>
    <s v="Dawn Gardiner [Kantar]"/>
    <n v="0"/>
    <b v="0"/>
    <d v="2020-12-21T13:55:50"/>
    <d v="2020-12-21T04:03:24"/>
    <n v="1"/>
    <d v="2020-12-21T05:53:58"/>
    <d v="2020-12-21T13:55:50"/>
    <d v="2020-12-21T05:53:58"/>
    <m/>
    <m/>
    <m/>
    <n v="521.41956018518249"/>
    <x v="0"/>
    <x v="2"/>
    <x v="0"/>
    <n v="52"/>
    <s v="WPP-UK"/>
    <x v="0"/>
    <n v="2020"/>
    <x v="0"/>
    <x v="0"/>
    <x v="0"/>
    <s v="Jan"/>
    <x v="6"/>
    <s v="Dec"/>
    <x v="0"/>
  </r>
  <r>
    <s v="INC10148824"/>
    <s v="P3 - Minor"/>
    <x v="0"/>
    <s v="Amacha94@in.ibm.com"/>
    <x v="2"/>
    <s v="Error generating report RGL Brazil user FABIANA MESQUITA"/>
    <d v="2021-01-06T09:40:05"/>
    <x v="7"/>
    <m/>
    <s v="Closed As Duplicate"/>
    <s v="cancelled as duplicate"/>
    <d v="2021-01-06T09:40:05"/>
    <s v="Anusha Macharla94 [IBM]"/>
    <d v="2021-01-05T23:25:05"/>
    <s v="MARIANE.DE.OLIVEIRA.AMARAL@it.ibm.com"/>
    <b v="0"/>
    <m/>
    <s v="Platinum"/>
    <n v="0"/>
    <s v="Normal"/>
    <x v="0"/>
    <m/>
    <n v="37001"/>
    <s v="Deive Vajda [Kantar]"/>
    <n v="0"/>
    <b v="0"/>
    <d v="2021-01-05T23:25:05"/>
    <d v="2021-01-05T23:25:05"/>
    <n v="1"/>
    <d v="2021-01-05T23:26:31"/>
    <d v="2021-01-05T23:41:20"/>
    <d v="2021-01-05T23:26:31"/>
    <s v="LATAM"/>
    <m/>
    <s v="Kantar - Brazil"/>
    <n v="506.01296296296641"/>
    <x v="0"/>
    <x v="3"/>
    <x v="0"/>
    <n v="2"/>
    <s v="WPP-US"/>
    <x v="0"/>
    <n v="2021"/>
    <x v="0"/>
    <x v="1"/>
    <x v="0"/>
    <s v="Jan"/>
    <x v="2"/>
    <s v="Jan"/>
    <x v="0"/>
  </r>
  <r>
    <s v="INC10149381"/>
    <s v="P3 - Minor"/>
    <x v="0"/>
    <s v="Amacha94@in.ibm.com"/>
    <x v="2"/>
    <s v="IBM-C-NA-AS-MACK - Change global account Task Brazil - Maconomy"/>
    <d v="2021-01-06T09:44:11"/>
    <x v="7"/>
    <m/>
    <s v="Closed As Duplicate"/>
    <s v="cancelled as duplicate of INC10147297"/>
    <d v="2021-01-06T09:44:11"/>
    <s v="Anusha Macharla94 [IBM]"/>
    <d v="2021-01-06T01:02:06"/>
    <s v="MARIANE.DE.OLIVEIRA.AMARAL@it.ibm.com"/>
    <b v="0"/>
    <m/>
    <s v="Platinum"/>
    <n v="0"/>
    <s v="Normal"/>
    <x v="0"/>
    <m/>
    <n v="31842"/>
    <s v="Deive Vajda [Kantar]"/>
    <n v="0"/>
    <b v="0"/>
    <d v="2021-01-06T01:02:06"/>
    <d v="2021-01-06T01:02:06"/>
    <n v="1"/>
    <d v="2021-01-06T01:02:49"/>
    <d v="2021-01-06T01:40:28"/>
    <d v="2021-01-06T01:02:49"/>
    <s v="LATAM"/>
    <m/>
    <s v="Kantar - Brazil"/>
    <n v="505.93023148147768"/>
    <x v="0"/>
    <x v="3"/>
    <x v="0"/>
    <n v="2"/>
    <s v="WPP-US"/>
    <x v="0"/>
    <n v="2021"/>
    <x v="0"/>
    <x v="1"/>
    <x v="0"/>
    <s v="Jan"/>
    <x v="7"/>
    <s v="Jan"/>
    <x v="0"/>
  </r>
  <r>
    <s v="INC10156250"/>
    <s v="P3 - Minor"/>
    <x v="0"/>
    <s v="ghudik@us.ibm.com"/>
    <x v="2"/>
    <s v="Citrix Access to Kantar Maconomy"/>
    <d v="2021-01-25T23:34:27"/>
    <x v="8"/>
    <m/>
    <s v="Cancelled"/>
    <s v="User has another open IBM ticket through which she will sort Citrix access through."/>
    <d v="2021-01-25T23:34:27"/>
    <s v="Gina D. Hudik [IBM]"/>
    <d v="2021-01-07T01:52:15"/>
    <s v="gayle.giovanazzi@wpp.com"/>
    <b v="0"/>
    <m/>
    <s v="Platinum"/>
    <n v="0"/>
    <s v="Normal"/>
    <x v="0"/>
    <m/>
    <n v="1633332"/>
    <s v="Gayle Giovanazzi [WPP]"/>
    <n v="0"/>
    <b v="0"/>
    <d v="2021-01-07T05:57:11"/>
    <d v="2021-01-07T01:56:09"/>
    <n v="1"/>
    <d v="2021-01-07T05:57:11"/>
    <d v="2021-01-07T05:57:11"/>
    <d v="2021-01-07T05:57:11"/>
    <m/>
    <m/>
    <s v="WPP - USA"/>
    <n v="504.75195601851738"/>
    <x v="0"/>
    <x v="3"/>
    <x v="0"/>
    <n v="5"/>
    <s v="Not GD"/>
    <x v="1"/>
    <n v="2021"/>
    <x v="0"/>
    <x v="1"/>
    <x v="0"/>
    <s v="Jan"/>
    <x v="8"/>
    <s v="Jan"/>
    <x v="1"/>
  </r>
  <r>
    <s v="INC10196239"/>
    <s v="P3 - Minor"/>
    <x v="7"/>
    <s v="david.baulier@us.ibm.com"/>
    <x v="1"/>
    <s v="[CANCELLED*] Path Change to E Drive for MonthEnd Report Folder in RAPID"/>
    <d v="2021-02-19T01:28:02"/>
    <x v="9"/>
    <m/>
    <s v="Cancelled"/>
    <s v="The application is targeted for decommissioning.   8 hours of work completed prior to cancelling of enhancement.  "/>
    <d v="2021-02-19T01:28:02"/>
    <s v="David Baulier Jr [IBM]"/>
    <d v="2021-01-15T12:45:28"/>
    <s v="Mujoshi1@in.ibm.com"/>
    <b v="0"/>
    <m/>
    <s v="Bronze"/>
    <n v="0"/>
    <s v="Normal"/>
    <x v="0"/>
    <m/>
    <n v="2985237"/>
    <s v="Oscar Witcher [Kantar]"/>
    <n v="0"/>
    <b v="0"/>
    <d v="2021-01-15T12:53:48"/>
    <m/>
    <n v="0"/>
    <m/>
    <d v="2021-01-15T12:53:48"/>
    <d v="2021-01-15T12:45:28"/>
    <m/>
    <m/>
    <s v="Kantar - UK"/>
    <n v="496.46263888888643"/>
    <x v="0"/>
    <x v="4"/>
    <x v="0"/>
    <n v="8"/>
    <s v="WPP-US"/>
    <x v="0"/>
    <n v="2021"/>
    <x v="0"/>
    <x v="1"/>
    <x v="0"/>
    <s v="Jan"/>
    <x v="3"/>
    <s v="Jan"/>
    <x v="0"/>
  </r>
  <r>
    <s v="INC10232749"/>
    <s v="P4 - Minimal"/>
    <x v="1"/>
    <s v="mulveyj@us.ibm.com"/>
    <x v="2"/>
    <s v="FW: Access to Concur"/>
    <d v="2021-01-25T23:00:17"/>
    <x v="10"/>
    <m/>
    <s v="Closed As Duplicate"/>
    <s v="duplicate of INC10162023"/>
    <d v="2021-01-25T23:00:17"/>
    <s v="James A. Mulvey [IBM]"/>
    <d v="2021-01-22T21:39:26"/>
    <s v="melissa.landi@wmglobal.com"/>
    <b v="0"/>
    <m/>
    <s v="Silver+ (Osprey App use only)"/>
    <n v="0"/>
    <s v="Normal"/>
    <x v="0"/>
    <m/>
    <n v="264051"/>
    <s v="Melissa Landi [GroupM]"/>
    <n v="0"/>
    <b v="0"/>
    <d v="2021-01-22T22:04:17"/>
    <d v="2021-01-22T21:39:26"/>
    <n v="1"/>
    <d v="2021-01-23T00:42:58"/>
    <d v="2021-01-25T23:00:05"/>
    <d v="2021-01-23T00:42:58"/>
    <m/>
    <m/>
    <m/>
    <n v="486.04160879628762"/>
    <x v="0"/>
    <x v="5"/>
    <x v="0"/>
    <n v="5"/>
    <s v="Not GD"/>
    <x v="1"/>
    <n v="2021"/>
    <x v="0"/>
    <x v="1"/>
    <x v="0"/>
    <s v="Jan"/>
    <x v="9"/>
    <s v="Jan"/>
    <x v="1"/>
  </r>
  <r>
    <s v="INC10243960"/>
    <s v="P3 - Minor"/>
    <x v="1"/>
    <s v="mulveyj@us.ibm.com"/>
    <x v="2"/>
    <s v="Concur IBM Issue"/>
    <d v="2021-02-02T03:29:05"/>
    <x v="10"/>
    <m/>
    <s v="Closed As Duplicate"/>
    <s v="This ticket is dealing with same issue in INC10046215._x000a_"/>
    <d v="2021-02-02T03:29:05"/>
    <s v="James A. Mulvey [IBM]"/>
    <d v="2021-01-26T13:13:56"/>
    <s v="ajanthan.nageswaran@groupm.com"/>
    <b v="0"/>
    <m/>
    <s v="Silver+ (Osprey App use only)"/>
    <n v="0"/>
    <s v="Normal"/>
    <x v="0"/>
    <m/>
    <n v="135357"/>
    <s v="Ajanthan Nageswaran [GroupM]"/>
    <n v="1"/>
    <b v="0"/>
    <d v="2021-01-26T15:25:25"/>
    <d v="2021-01-26T15:25:25"/>
    <n v="1"/>
    <d v="2021-01-26T15:36:11"/>
    <d v="2021-01-27T06:16:22"/>
    <d v="2021-01-26T15:36:11"/>
    <s v="NA"/>
    <m/>
    <s v="GroupM - Canada"/>
    <n v="484.73863425925811"/>
    <x v="0"/>
    <x v="6"/>
    <x v="0"/>
    <n v="6"/>
    <s v="Not GD"/>
    <x v="1"/>
    <n v="2021"/>
    <x v="0"/>
    <x v="1"/>
    <x v="0"/>
    <s v="Jan"/>
    <x v="10"/>
    <s v="Jan"/>
    <x v="1"/>
  </r>
  <r>
    <s v="INC10250589"/>
    <s v="P4 - Minimal"/>
    <x v="0"/>
    <s v="Amacha94@in.ibm.com"/>
    <x v="2"/>
    <s v="IBM-C-NA-AS-MACK"/>
    <d v="2021-01-27T16:13:11"/>
    <x v="7"/>
    <m/>
    <s v="Closed As Duplicate"/>
    <s v="Hi Zinhle,_x000a__x000a_We are cancelling this ticket as duplicate of INC10250978._x000a__x000a_Regards_x000a_Anusha Macharla"/>
    <d v="2021-01-27T16:13:11"/>
    <s v="Anusha Macharla94 [IBM]"/>
    <d v="2021-01-27T14:48:13"/>
    <s v="Zinhle.Ntuli@kantar.com"/>
    <b v="0"/>
    <m/>
    <s v="Platinum"/>
    <n v="0"/>
    <s v="Normal"/>
    <x v="0"/>
    <m/>
    <n v="5098"/>
    <s v="Zinhle Ntuli [Kantar]"/>
    <n v="0"/>
    <b v="0"/>
    <d v="2021-01-27T15:39:20"/>
    <d v="2021-01-27T14:56:25"/>
    <n v="1"/>
    <d v="2021-01-27T16:06:35"/>
    <d v="2021-01-27T16:08:11"/>
    <d v="2021-01-27T16:06:35"/>
    <m/>
    <m/>
    <m/>
    <n v="484.32765046296117"/>
    <x v="0"/>
    <x v="6"/>
    <x v="0"/>
    <n v="5"/>
    <s v="WPP-US"/>
    <x v="0"/>
    <n v="2021"/>
    <x v="0"/>
    <x v="1"/>
    <x v="0"/>
    <s v="Jan"/>
    <x v="11"/>
    <s v="Jan"/>
    <x v="0"/>
  </r>
  <r>
    <s v="INC10256965"/>
    <s v="P3 - Minor"/>
    <x v="0"/>
    <s v="Gauroy08@in.ibm.com"/>
    <x v="2"/>
    <s v="243WSC_ LOCAL ACCOUNTS CREATION REQUEST"/>
    <d v="2021-01-28T15:41:28"/>
    <x v="11"/>
    <m/>
    <s v="Closed As Duplicate"/>
    <s v="Duplicate"/>
    <d v="2021-01-28T15:41:28"/>
    <s v="Gaurav Roy08 [IBM]"/>
    <d v="2021-01-28T14:15:49"/>
    <s v="Yongjun.Choi@kantar.com"/>
    <b v="0"/>
    <m/>
    <s v="Platinum"/>
    <n v="0"/>
    <s v="Normal"/>
    <x v="0"/>
    <m/>
    <n v="5139"/>
    <s v="Yongjun Choi [Kantar]"/>
    <n v="0"/>
    <b v="0"/>
    <d v="2021-01-28T14:18:46"/>
    <d v="2021-01-28T14:18:46"/>
    <n v="1"/>
    <d v="2021-01-28T15:00:58"/>
    <d v="2021-01-28T15:14:16"/>
    <d v="2021-01-28T15:00:58"/>
    <m/>
    <m/>
    <m/>
    <n v="483.36509259259037"/>
    <x v="0"/>
    <x v="6"/>
    <x v="0"/>
    <n v="5"/>
    <s v="WPP-UK"/>
    <x v="0"/>
    <n v="2021"/>
    <x v="0"/>
    <x v="1"/>
    <x v="0"/>
    <s v="Jan"/>
    <x v="12"/>
    <s v="Jan"/>
    <x v="0"/>
  </r>
  <r>
    <s v="INC10259425"/>
    <s v="P3 - Minor"/>
    <x v="8"/>
    <s v="poldatta@in.ibm.com"/>
    <x v="2"/>
    <s v="Re:  URGENT: INFOR SS REQUEST FORM - 224NY Miami Team.xlsx"/>
    <d v="2021-02-01T13:36:18"/>
    <x v="12"/>
    <m/>
    <s v="Cancelled"/>
    <s v="Duplicate"/>
    <d v="2021-02-01T13:36:18"/>
    <s v="Poly Datta [IBM]"/>
    <d v="2021-01-28T20:30:10"/>
    <s v="poldatta@in.ibm.com"/>
    <b v="0"/>
    <m/>
    <s v="Gold"/>
    <n v="0"/>
    <s v="Normal"/>
    <x v="0"/>
    <m/>
    <n v="320768"/>
    <s v="Poly Datta [IBM]"/>
    <n v="0"/>
    <b v="0"/>
    <d v="2021-01-28T21:09:26"/>
    <d v="2021-01-28T20:30:10"/>
    <n v="1"/>
    <d v="2021-01-30T04:25:11"/>
    <d v="2021-01-31T22:50:16"/>
    <d v="2021-01-30T04:25:11"/>
    <m/>
    <m/>
    <m/>
    <n v="480.0484259259174"/>
    <x v="0"/>
    <x v="6"/>
    <x v="0"/>
    <n v="6"/>
    <s v="WPP-US"/>
    <x v="0"/>
    <n v="2021"/>
    <x v="0"/>
    <x v="1"/>
    <x v="0"/>
    <s v="Jan"/>
    <x v="12"/>
    <s v="Jan"/>
    <x v="0"/>
  </r>
  <r>
    <s v="INC10281785"/>
    <s v="P3 - Minor"/>
    <x v="8"/>
    <s v="david.baulier@us.ibm.com"/>
    <x v="1"/>
    <s v="[ROM] Smartstream - Automated Month End Processing"/>
    <d v="2021-08-05T20:42:04"/>
    <x v="13"/>
    <m/>
    <m/>
    <m/>
    <m/>
    <m/>
    <d v="2021-02-02T22:14:30"/>
    <s v="david.baulier@us.ibm.com"/>
    <b v="0"/>
    <m/>
    <s v="Gold"/>
    <n v="0"/>
    <s v="Normal"/>
    <x v="1"/>
    <m/>
    <m/>
    <s v="Stacey Heldman [WPP]"/>
    <n v="0"/>
    <b v="1"/>
    <d v="2021-02-02T22:14:30"/>
    <m/>
    <n v="0"/>
    <m/>
    <d v="2021-02-02T22:14:30"/>
    <d v="2021-02-02T22:14:30"/>
    <m/>
    <s v="Awaiting User input"/>
    <s v="YRGRP - USA"/>
    <n v="478.0732638888876"/>
    <x v="0"/>
    <x v="7"/>
    <x v="0"/>
    <n v="0"/>
    <s v="Not GD"/>
    <x v="1"/>
    <n v="1900"/>
    <x v="0"/>
    <x v="1"/>
    <x v="0"/>
    <s v="Jan"/>
    <x v="13"/>
    <s v="Feb"/>
    <x v="1"/>
  </r>
  <r>
    <s v="INC10283160"/>
    <s v="P3 - Minor"/>
    <x v="9"/>
    <s v="mulveyj@us.ibm.com"/>
    <x v="1"/>
    <s v="[WIP] Ricochet team - as discussed, please review the Ricochet related items on AWS and cleanup any that are no longer needed. (Billed under INC12622598)"/>
    <d v="2022-05-21T00:53:16"/>
    <x v="14"/>
    <m/>
    <m/>
    <m/>
    <m/>
    <m/>
    <d v="2021-02-03T03:11:53"/>
    <s v="dave.husted@wundermanthompson.com"/>
    <b v="0"/>
    <m/>
    <s v="Gold"/>
    <n v="0"/>
    <s v="Normal"/>
    <x v="1"/>
    <m/>
    <m/>
    <s v="Dave Husted [JWT]"/>
    <n v="0"/>
    <b v="1"/>
    <d v="2021-02-03T03:18:55"/>
    <m/>
    <n v="1"/>
    <m/>
    <d v="2021-02-03T03:18:55"/>
    <d v="2021-02-03T03:18:55"/>
    <s v="NA"/>
    <s v="Awaiting User input"/>
    <s v="JWT - USA"/>
    <n v="477.86186342593282"/>
    <x v="0"/>
    <x v="7"/>
    <x v="0"/>
    <n v="0"/>
    <s v="WPP-US"/>
    <x v="0"/>
    <n v="1900"/>
    <x v="0"/>
    <x v="1"/>
    <x v="0"/>
    <s v="Jan"/>
    <x v="14"/>
    <s v="Feb"/>
    <x v="0"/>
  </r>
  <r>
    <s v="INC10289352"/>
    <s v="P3 - Minor"/>
    <x v="9"/>
    <s v="cnemec@us.ibm.com"/>
    <x v="2"/>
    <s v="Fw: Incident INC10114101 -- comments added"/>
    <d v="2021-02-04T18:37:01"/>
    <x v="15"/>
    <m/>
    <s v="Closed As Duplicate"/>
    <s v="Not sure why this got opened.  This was taken care of by ticket INC10114101 which is resolved."/>
    <d v="2021-02-04T18:37:01"/>
    <s v="Christopher Nemec [IBM]"/>
    <d v="2021-02-04T00:00:49"/>
    <s v="christopher.nemec@wundermanthompson.com"/>
    <b v="0"/>
    <m/>
    <s v="Gold"/>
    <n v="0"/>
    <s v="Normal"/>
    <x v="0"/>
    <m/>
    <n v="66972"/>
    <s v="Christopher Nemec [JWT]"/>
    <n v="0"/>
    <b v="0"/>
    <d v="2021-02-04T00:50:06"/>
    <d v="2021-02-04T00:00:49"/>
    <n v="1"/>
    <d v="2021-02-04T04:36:36"/>
    <d v="2021-02-04T08:13:12"/>
    <d v="2021-02-04T04:36:36"/>
    <m/>
    <m/>
    <m/>
    <n v="476.65750000000116"/>
    <x v="0"/>
    <x v="7"/>
    <x v="0"/>
    <n v="6"/>
    <s v="Not GD"/>
    <x v="1"/>
    <n v="2021"/>
    <x v="0"/>
    <x v="1"/>
    <x v="0"/>
    <s v="Jan"/>
    <x v="1"/>
    <s v="Feb"/>
    <x v="1"/>
  </r>
  <r>
    <s v="INC10326965"/>
    <s v="P4 - Minimal"/>
    <x v="0"/>
    <s v="Gauroy08@in.ibm.com"/>
    <x v="2"/>
    <s v="TDS tax and related fields mapping details required for report mappings in reference to INC10184811"/>
    <d v="2021-02-11T23:44:06"/>
    <x v="11"/>
    <m/>
    <s v="Cancelled"/>
    <s v="duplicate INC10184811 "/>
    <d v="2021-02-11T23:44:06"/>
    <s v="Gaurav Roy08 [IBM]"/>
    <d v="2021-02-11T17:04:43"/>
    <s v="Sushmita.Mandal@kantar.com"/>
    <b v="0"/>
    <m/>
    <s v="Platinum"/>
    <n v="0"/>
    <s v="Normal"/>
    <x v="0"/>
    <m/>
    <n v="23963"/>
    <s v="Sushmita Mandal [Kantar]"/>
    <n v="0"/>
    <b v="0"/>
    <d v="2021-02-11T17:19:03"/>
    <d v="2021-02-11T17:06:32"/>
    <n v="1"/>
    <d v="2021-02-11T22:27:12"/>
    <d v="2021-02-11T22:42:59"/>
    <d v="2021-02-11T22:27:12"/>
    <m/>
    <m/>
    <m/>
    <n v="469.05348379629868"/>
    <x v="0"/>
    <x v="8"/>
    <x v="0"/>
    <n v="7"/>
    <s v="WPP-UK"/>
    <x v="0"/>
    <n v="2021"/>
    <x v="0"/>
    <x v="1"/>
    <x v="0"/>
    <s v="Jan"/>
    <x v="15"/>
    <s v="Feb"/>
    <x v="0"/>
  </r>
  <r>
    <s v="INC10346423"/>
    <s v="P4 - Minimal"/>
    <x v="0"/>
    <s v="Sudayagi@in.ibm.com"/>
    <x v="1"/>
    <s v="[ROM] OSU - Finland Update to Payment File Format"/>
    <d v="2021-04-05T20:21:51"/>
    <x v="16"/>
    <m/>
    <s v="Cancelled"/>
    <s v="Workaround will not be available as the requirement was to create a new payment file so we can proceed to provide estimation after the upgrade."/>
    <d v="2021-04-05T20:21:51"/>
    <s v="Swetha Udayagiri [IBM]"/>
    <d v="2021-02-16T17:03:08"/>
    <s v="Sara.Abba@kantar.com"/>
    <b v="0"/>
    <m/>
    <s v="Platinum"/>
    <n v="0"/>
    <s v="Normal"/>
    <x v="0"/>
    <m/>
    <n v="4159123"/>
    <s v="Sara Abba [Kantar]"/>
    <n v="0"/>
    <b v="0"/>
    <d v="2021-02-16T17:33:18"/>
    <d v="2021-02-16T17:04:39"/>
    <n v="3"/>
    <d v="2021-02-16T17:35:32"/>
    <d v="2021-02-16T17:37:16"/>
    <d v="2021-02-16T17:35:32"/>
    <m/>
    <m/>
    <m/>
    <n v="464.26578703703854"/>
    <x v="0"/>
    <x v="9"/>
    <x v="0"/>
    <n v="15"/>
    <s v="WPP-US"/>
    <x v="0"/>
    <n v="2021"/>
    <x v="0"/>
    <x v="1"/>
    <x v="0"/>
    <s v="Jan"/>
    <x v="4"/>
    <s v="Feb"/>
    <x v="0"/>
  </r>
  <r>
    <s v="INC10348149"/>
    <s v="P4 - Minimal"/>
    <x v="2"/>
    <s v="Nilesh.gaikwad@in.ibm.com"/>
    <x v="2"/>
    <s v="Time Compliance Notice"/>
    <d v="2021-05-18T10:51:16"/>
    <x v="17"/>
    <m/>
    <s v="Cancelled"/>
    <s v="Cancelling it its duplicate of other SR ticket "/>
    <d v="2021-05-18T10:51:16"/>
    <s v="Nilesh D Gaikwad [IBM]"/>
    <d v="2021-02-16T21:40:50"/>
    <s v="mark.werner@ogilvy.com"/>
    <b v="0"/>
    <m/>
    <s v="Bronze"/>
    <n v="0"/>
    <s v="Normal"/>
    <x v="0"/>
    <m/>
    <n v="7823426"/>
    <s v="Mark Werner [Ogilvy Group]"/>
    <n v="0"/>
    <b v="0"/>
    <d v="2021-02-16T22:05:02"/>
    <d v="2021-02-16T21:56:26"/>
    <n v="1"/>
    <d v="2021-02-16T22:05:02"/>
    <d v="2021-02-16T22:05:02"/>
    <d v="2021-02-16T22:05:02"/>
    <m/>
    <m/>
    <m/>
    <n v="464.07983796296321"/>
    <x v="0"/>
    <x v="9"/>
    <x v="0"/>
    <n v="21"/>
    <s v="Not GD"/>
    <x v="1"/>
    <n v="2021"/>
    <x v="0"/>
    <x v="1"/>
    <x v="0"/>
    <s v="Jan"/>
    <x v="4"/>
    <s v="Feb"/>
    <x v="1"/>
  </r>
  <r>
    <s v="INC10354288"/>
    <s v="P4 - Minimal"/>
    <x v="9"/>
    <s v="Ballvija@in.ibm.com"/>
    <x v="1"/>
    <s v="[CANCELLED] Ricochet Ticket- MODA AR Report Output Cutting off &gt; 1year"/>
    <d v="2021-08-23T20:29:56"/>
    <x v="18"/>
    <m/>
    <s v="Cancelled"/>
    <s v="Dave confirmed to cancel the request;"/>
    <d v="2021-08-23T20:29:56"/>
    <s v="Vijayapurna Apurna [IBM]"/>
    <d v="2021-02-17T21:46:08"/>
    <s v="calley.stuenkel@wundermanthompson.com"/>
    <b v="0"/>
    <m/>
    <s v="Gold"/>
    <n v="0"/>
    <s v="Normal"/>
    <x v="0"/>
    <m/>
    <n v="16152228"/>
    <s v="Calley Stuenkel [JWT]"/>
    <n v="0"/>
    <b v="0"/>
    <d v="2021-02-17T22:17:44"/>
    <d v="2021-02-17T21:57:23"/>
    <n v="1"/>
    <d v="2021-02-18T02:33:57"/>
    <d v="2021-02-18T02:36:54"/>
    <d v="2021-02-18T02:33:57"/>
    <s v="NA"/>
    <m/>
    <s v="JWT - USA"/>
    <n v="462.89104166666948"/>
    <x v="0"/>
    <x v="9"/>
    <x v="0"/>
    <n v="35"/>
    <s v="WPP-US"/>
    <x v="0"/>
    <n v="2021"/>
    <x v="0"/>
    <x v="1"/>
    <x v="0"/>
    <s v="Jan"/>
    <x v="16"/>
    <s v="Feb"/>
    <x v="0"/>
  </r>
  <r>
    <s v="INC10409772"/>
    <s v="P3 - Minor"/>
    <x v="0"/>
    <s v="deive.vajda@kantar.com"/>
    <x v="2"/>
    <s v="IBM-C-NA-AS-MACK - Update local account | 250-TNS"/>
    <d v="2021-03-15T23:53:06"/>
    <x v="19"/>
    <m/>
    <s v="Closed As Duplicate"/>
    <s v="Duplicate of INC10360332_x000a_"/>
    <d v="2021-03-15T19:49:15"/>
    <s v="Gaurav Roy08 [IBM]"/>
    <d v="2021-03-02T01:10:09"/>
    <s v="deive.vajda@kantar.com"/>
    <b v="0"/>
    <m/>
    <s v="Platinum"/>
    <n v="0"/>
    <s v="Normal"/>
    <x v="0"/>
    <m/>
    <n v="1190346"/>
    <s v="Deive Vajda [Kantar]"/>
    <n v="0"/>
    <b v="0"/>
    <d v="2021-03-02T01:13:43"/>
    <d v="2021-03-02T01:13:43"/>
    <n v="1"/>
    <d v="2021-03-02T01:50:06"/>
    <d v="2021-03-02T01:53:02"/>
    <d v="2021-03-02T01:50:06"/>
    <s v="LATAM"/>
    <m/>
    <s v="Kantar - Brazil"/>
    <n v="450.92150462963036"/>
    <x v="0"/>
    <x v="10"/>
    <x v="0"/>
    <n v="12"/>
    <s v="WPP-US"/>
    <x v="0"/>
    <n v="2021"/>
    <x v="0"/>
    <x v="1"/>
    <x v="0"/>
    <s v="Jan"/>
    <x v="13"/>
    <s v="Mar"/>
    <x v="0"/>
  </r>
  <r>
    <s v="INC10424342"/>
    <s v="P3 - Minor"/>
    <x v="10"/>
    <s v="pradahak@in.ibm.com"/>
    <x v="1"/>
    <s v="[CANCELLED]  JDE Create Payment Control Groups - Version data selection update"/>
    <d v="2021-03-12T12:16:35"/>
    <x v="20"/>
    <m/>
    <s v="Cancelled"/>
    <s v="Cancelled at the request of the business owner, Marybeth Gannon._x000a_The enhancement is no longer required."/>
    <d v="2021-03-12T12:16:35"/>
    <s v="Prashant Dahake [IBM]"/>
    <d v="2021-03-04T02:26:46"/>
    <s v="marybeth.gannon@ogilvy.com"/>
    <b v="0"/>
    <m/>
    <s v="Gold"/>
    <n v="0"/>
    <s v="Normal"/>
    <x v="0"/>
    <m/>
    <n v="726589"/>
    <s v="Marybeth Gannon [Ogilvy Group]"/>
    <n v="0"/>
    <b v="0"/>
    <d v="2021-03-09T17:18:49"/>
    <d v="2021-03-04T02:56:31"/>
    <n v="1"/>
    <d v="2021-03-04T11:26:04"/>
    <d v="2021-03-09T17:18:49"/>
    <d v="2021-03-04T11:26:04"/>
    <m/>
    <m/>
    <s v="Ogilvy Group - USA"/>
    <n v="443.27859953704319"/>
    <x v="0"/>
    <x v="10"/>
    <x v="0"/>
    <n v="11"/>
    <s v="WPP-US"/>
    <x v="0"/>
    <n v="2021"/>
    <x v="0"/>
    <x v="1"/>
    <x v="0"/>
    <s v="Jan"/>
    <x v="1"/>
    <s v="Mar"/>
    <x v="0"/>
  </r>
  <r>
    <s v="INC10427994"/>
    <s v="P3 - Minor"/>
    <x v="0"/>
    <s v="Amacha94@in.ibm.com"/>
    <x v="2"/>
    <s v="Maconomy - WSC 301-318 PORTAL: Missing Link to open Opportunity and not working Pipeline Status in PRODUCTIVE Instance of Maconomy Web Portal"/>
    <d v="2021-03-08T22:04:20"/>
    <x v="7"/>
    <m/>
    <s v="Closed As Duplicate"/>
    <s v="Hi Stefanie, _x000a__x000a_We already have ticket (INC10285777) on the same issue, which we are working on.This ticket will be closed as duplicate. _x000a__x000a_Regards _x000a_Anusha Macharla "/>
    <d v="2021-03-08T22:04:20"/>
    <s v="Anusha Macharla94 [IBM]"/>
    <d v="2021-03-04T18:33:38"/>
    <s v="Gerhard.Teusch@kantar.com"/>
    <b v="1"/>
    <m/>
    <s v="Platinum"/>
    <n v="1"/>
    <s v="Normal"/>
    <x v="0"/>
    <m/>
    <n v="358242"/>
    <s v="Gerhard Teusch [Kantar]"/>
    <n v="0"/>
    <b v="0"/>
    <d v="2021-03-04T21:52:08"/>
    <d v="2021-03-04T18:34:07"/>
    <n v="1"/>
    <d v="2021-03-04T21:46:49"/>
    <d v="2021-03-04T21:52:08"/>
    <d v="2021-03-04T21:46:49"/>
    <m/>
    <m/>
    <m/>
    <n v="448.08879629630246"/>
    <x v="0"/>
    <x v="10"/>
    <x v="0"/>
    <n v="11"/>
    <s v="WPP-US"/>
    <x v="0"/>
    <n v="2021"/>
    <x v="0"/>
    <x v="1"/>
    <x v="0"/>
    <s v="Jan"/>
    <x v="1"/>
    <s v="Mar"/>
    <x v="0"/>
  </r>
  <r>
    <s v="INC10434909"/>
    <s v="P3 - Minor"/>
    <x v="11"/>
    <s v="jtian@us.ibm.com"/>
    <x v="1"/>
    <s v="[APPROVED BACKLOG] Create transfer of Job file to America Express. Being worked by Jun Tian"/>
    <d v="2021-05-15T00:18:48"/>
    <x v="13"/>
    <m/>
    <s v="Cancelled"/>
    <s v="CONCUR sends job list to Amex daily, but the file misses Wunderman Thompson's job. _x000a_After communicated with CONCUR and Amex, the issue was resolved, and CONCUR file now includes the missing agency."/>
    <d v="2021-05-15T00:18:48"/>
    <s v="Joseph J. Tian [IBM]"/>
    <d v="2021-03-05T20:28:03"/>
    <s v="Tim.Coyne@vmlyr.com"/>
    <b v="0"/>
    <m/>
    <s v="Silver+ (Osprey App use only)"/>
    <n v="0"/>
    <s v="Normal"/>
    <x v="0"/>
    <m/>
    <n v="6061845"/>
    <s v="Tim Coyne [YRGRP]"/>
    <n v="0"/>
    <b v="0"/>
    <d v="2021-03-05T20:36:14"/>
    <m/>
    <n v="1"/>
    <m/>
    <d v="2021-03-05T20:36:14"/>
    <d v="2021-03-05T20:36:14"/>
    <s v="NA"/>
    <m/>
    <s v="YRGRP - USA"/>
    <n v="447.14150462963153"/>
    <x v="0"/>
    <x v="10"/>
    <x v="0"/>
    <n v="20"/>
    <s v="Not GD"/>
    <x v="1"/>
    <n v="2021"/>
    <x v="0"/>
    <x v="1"/>
    <x v="0"/>
    <s v="Jan"/>
    <x v="2"/>
    <s v="Mar"/>
    <x v="1"/>
  </r>
  <r>
    <s v="INC10435962"/>
    <s v="P3 - Minor"/>
    <x v="9"/>
    <s v="mulveyj@us.ibm.com"/>
    <x v="1"/>
    <s v="[CANCELLED] Workday Requests/Meetings"/>
    <d v="2021-08-25T23:17:11"/>
    <x v="10"/>
    <m/>
    <s v="Cancelled"/>
    <s v="Cancelling this ticket as all Workday work has been going through PCR78 (part of PWO133) "/>
    <d v="2021-08-25T23:17:11"/>
    <s v="James A. Mulvey [IBM]"/>
    <d v="2021-03-05T23:52:06"/>
    <s v="mulveyj@us.ibm.com"/>
    <b v="0"/>
    <m/>
    <s v="Gold"/>
    <n v="0"/>
    <s v="Normal"/>
    <x v="0"/>
    <m/>
    <n v="4216670"/>
    <s v="James A. Mulvey [IBM]"/>
    <n v="1"/>
    <b v="0"/>
    <d v="2021-03-05T23:52:06"/>
    <m/>
    <n v="0"/>
    <m/>
    <d v="2021-03-05T23:52:06"/>
    <d v="2021-03-05T23:52:06"/>
    <m/>
    <m/>
    <s v="JWT - USA"/>
    <n v="447.00548611111299"/>
    <x v="0"/>
    <x v="10"/>
    <x v="0"/>
    <n v="35"/>
    <s v="Not GD"/>
    <x v="1"/>
    <n v="2021"/>
    <x v="0"/>
    <x v="1"/>
    <x v="0"/>
    <s v="Jan"/>
    <x v="2"/>
    <s v="Mar"/>
    <x v="1"/>
  </r>
  <r>
    <s v="INC10483858"/>
    <s v="P3 - Minor"/>
    <x v="0"/>
    <s v="deive.vajda@kantar.com"/>
    <x v="2"/>
    <s v="IBM-C-NA-AS-MACK - Update local account | 250-TNS"/>
    <d v="2021-03-17T18:30:16"/>
    <x v="21"/>
    <m/>
    <s v="Closed As Duplicate"/>
    <s v="User has raised another ticket INC10360332 for the same issue. Our team is working on it and once we get a solution we will update user through INC10360332"/>
    <d v="2021-03-17T12:43:05"/>
    <s v="Remya T [IBM]"/>
    <d v="2021-03-16T02:13:15"/>
    <s v="deive.vajda@kantar.com"/>
    <b v="0"/>
    <m/>
    <s v="Platinum"/>
    <n v="0"/>
    <s v="Normal"/>
    <x v="0"/>
    <m/>
    <n v="124190"/>
    <s v="Deive Vajda [Kantar]"/>
    <n v="0"/>
    <b v="0"/>
    <d v="2021-03-16T14:24:16"/>
    <d v="2021-03-16T14:24:16"/>
    <n v="1"/>
    <d v="2021-03-16T14:42:17"/>
    <d v="2021-03-16T15:21:32"/>
    <d v="2021-03-16T14:42:17"/>
    <s v="LATAM"/>
    <m/>
    <s v="Kantar - Brazil"/>
    <n v="436.36004629629315"/>
    <x v="0"/>
    <x v="11"/>
    <x v="0"/>
    <n v="12"/>
    <s v="WPP-US"/>
    <x v="0"/>
    <n v="2021"/>
    <x v="0"/>
    <x v="1"/>
    <x v="0"/>
    <s v="Jan"/>
    <x v="4"/>
    <s v="Mar"/>
    <x v="0"/>
  </r>
  <r>
    <s v="INC10490782"/>
    <s v="P4 - Minimal"/>
    <x v="0"/>
    <s v="Junmoham@in.ibm.com"/>
    <x v="2"/>
    <s v="Change On Local Accounts For Company 110"/>
    <d v="2021-03-17T19:03:55"/>
    <x v="0"/>
    <m/>
    <s v="Cancelled"/>
    <s v="User found the details he was looking for and called off the ticket."/>
    <d v="2021-03-17T19:03:55"/>
    <s v="Junaid Mohammad Khan [IBM]"/>
    <d v="2021-03-17T01:06:19"/>
    <s v="Viresh.Savani@kantar.com"/>
    <b v="0"/>
    <m/>
    <s v="Platinum"/>
    <n v="0"/>
    <s v="Normal"/>
    <x v="0"/>
    <m/>
    <n v="64656"/>
    <s v="Viresh Savani [Kantar]"/>
    <n v="0"/>
    <b v="0"/>
    <d v="2021-03-17T18:10:22"/>
    <d v="2021-03-17T01:26:51"/>
    <n v="1"/>
    <d v="2021-03-17T18:21:06"/>
    <d v="2021-03-17T18:59:48"/>
    <d v="2021-03-17T18:21:06"/>
    <m/>
    <m/>
    <m/>
    <n v="435.20847222222073"/>
    <x v="0"/>
    <x v="11"/>
    <x v="0"/>
    <n v="12"/>
    <s v="WPP-US"/>
    <x v="0"/>
    <n v="2021"/>
    <x v="0"/>
    <x v="1"/>
    <x v="0"/>
    <s v="Jan"/>
    <x v="16"/>
    <s v="Mar"/>
    <x v="0"/>
  </r>
  <r>
    <s v="INC10495256"/>
    <s v="P3 - Minor"/>
    <x v="0"/>
    <s v="Kusanth1@in.ibm.com"/>
    <x v="2"/>
    <s v="IBM-C-NA-AS-MACK - Update local account | 250-TNS - Sales taxes Urgent"/>
    <d v="2021-03-18T20:04:21"/>
    <x v="4"/>
    <m/>
    <s v="Cancelled"/>
    <s v="Duplicate request"/>
    <d v="2021-03-18T20:04:21"/>
    <s v="Kunsoth Santhosh [IBM]"/>
    <d v="2021-03-17T18:36:11"/>
    <s v="deive.vajda@kantar.com"/>
    <b v="0"/>
    <m/>
    <s v="Platinum"/>
    <n v="0"/>
    <s v="Normal"/>
    <x v="0"/>
    <m/>
    <n v="91689"/>
    <s v="Deive Vajda [Kantar]"/>
    <n v="0"/>
    <b v="0"/>
    <d v="2021-03-17T21:39:17"/>
    <d v="2021-03-17T21:39:17"/>
    <n v="1"/>
    <d v="2021-03-17T22:14:00"/>
    <d v="2021-03-17T22:58:59"/>
    <d v="2021-03-17T22:14:00"/>
    <s v="LATAM"/>
    <m/>
    <s v="Kantar - Brazil"/>
    <n v="435.04237268518773"/>
    <x v="0"/>
    <x v="11"/>
    <x v="0"/>
    <n v="12"/>
    <s v="WPP-US"/>
    <x v="0"/>
    <n v="2021"/>
    <x v="0"/>
    <x v="1"/>
    <x v="0"/>
    <s v="Jan"/>
    <x v="16"/>
    <s v="Mar"/>
    <x v="0"/>
  </r>
  <r>
    <s v="INC10514799"/>
    <s v="P4 - Minimal"/>
    <x v="0"/>
    <s v="Kusanth1@in.ibm.com"/>
    <x v="0"/>
    <s v="Preprod Unavailability"/>
    <d v="2021-03-22T21:50:25"/>
    <x v="4"/>
    <m/>
    <s v="Solved (Permanently)"/>
    <s v="Preprod Unavailability"/>
    <d v="2021-03-22T21:50:25"/>
    <s v="Kunsoth Santhosh [IBM]"/>
    <d v="2021-03-22T15:05:29"/>
    <s v="Vendula.Zehringerova@kantar.com"/>
    <b v="0"/>
    <m/>
    <s v="Platinum"/>
    <n v="0"/>
    <s v="Normal"/>
    <x v="0"/>
    <m/>
    <n v="24295"/>
    <s v="Vendula Zehringerova [Kantar]"/>
    <n v="0"/>
    <b v="0"/>
    <d v="2021-03-22T15:32:06"/>
    <d v="2021-03-22T15:32:06"/>
    <n v="1"/>
    <d v="2021-03-22T15:33:09"/>
    <d v="2021-03-22T15:38:59"/>
    <d v="2021-03-22T15:33:09"/>
    <s v="EMEA"/>
    <m/>
    <s v="Kantar - Czech Republic"/>
    <n v="430.34792824074248"/>
    <x v="0"/>
    <x v="12"/>
    <x v="0"/>
    <n v="13"/>
    <s v="WPP-US"/>
    <x v="0"/>
    <n v="2021"/>
    <x v="0"/>
    <x v="1"/>
    <x v="0"/>
    <s v="Jan"/>
    <x v="9"/>
    <s v="Mar"/>
    <x v="0"/>
  </r>
  <r>
    <s v="INC10517916"/>
    <s v="P3 - Minor"/>
    <x v="9"/>
    <s v="mulveyj@us.ibm.com"/>
    <x v="1"/>
    <s v="[UNAPPROVED BACKLOG] Fiscal Period Open/Close Log"/>
    <d v="2022-05-14T00:45:27"/>
    <x v="15"/>
    <m/>
    <m/>
    <m/>
    <m/>
    <m/>
    <d v="2021-03-22T21:54:24"/>
    <s v="cnemec@us.ibm.com"/>
    <b v="0"/>
    <m/>
    <s v="Gold"/>
    <n v="0"/>
    <s v="Normal"/>
    <x v="1"/>
    <m/>
    <m/>
    <s v="Christopher Nemec [IBM]"/>
    <n v="0"/>
    <b v="1"/>
    <d v="2021-03-22T21:54:24"/>
    <m/>
    <n v="0"/>
    <m/>
    <d v="2021-03-22T21:54:24"/>
    <d v="2021-03-22T21:54:24"/>
    <s v="NA"/>
    <s v="Work not yet due"/>
    <s v="JWT - USA"/>
    <n v="430.08722222221695"/>
    <x v="0"/>
    <x v="12"/>
    <x v="0"/>
    <n v="0"/>
    <s v="Not GD"/>
    <x v="1"/>
    <n v="1900"/>
    <x v="0"/>
    <x v="1"/>
    <x v="0"/>
    <s v="Jan"/>
    <x v="9"/>
    <s v="Mar"/>
    <x v="1"/>
  </r>
  <r>
    <s v="INC10517976"/>
    <s v="P3 - Minor"/>
    <x v="9"/>
    <s v="mulveyj@us.ibm.com"/>
    <x v="1"/>
    <s v="[UNAPPROVED BACKLOG] Asset Management voucher requirements"/>
    <d v="2022-05-14T00:46:17"/>
    <x v="15"/>
    <m/>
    <m/>
    <m/>
    <m/>
    <m/>
    <d v="2021-03-22T22:00:34"/>
    <s v="cnemec@us.ibm.com"/>
    <b v="0"/>
    <m/>
    <s v="Gold"/>
    <n v="0"/>
    <s v="Normal"/>
    <x v="1"/>
    <m/>
    <m/>
    <s v="Christopher Nemec [IBM]"/>
    <n v="0"/>
    <b v="1"/>
    <d v="2021-03-22T22:00:34"/>
    <m/>
    <n v="0"/>
    <m/>
    <d v="2021-03-22T22:00:34"/>
    <d v="2021-03-22T22:00:34"/>
    <s v="NA"/>
    <s v="Work not yet due"/>
    <s v="JWT - USA"/>
    <n v="430.08293981481256"/>
    <x v="0"/>
    <x v="12"/>
    <x v="0"/>
    <n v="0"/>
    <s v="Not GD"/>
    <x v="1"/>
    <n v="1900"/>
    <x v="0"/>
    <x v="1"/>
    <x v="0"/>
    <s v="Jan"/>
    <x v="9"/>
    <s v="Mar"/>
    <x v="1"/>
  </r>
  <r>
    <s v="INC10538711"/>
    <s v="P4 - Minimal"/>
    <x v="12"/>
    <s v="Kevin.reiner.calvento@ibm.com"/>
    <x v="2"/>
    <s v="SAP Access for Bonny Lin"/>
    <d v="2021-03-31T04:09:16"/>
    <x v="22"/>
    <m/>
    <s v="Cancelled"/>
    <s v="Hello Tosha,_x000a__x000a_As per Andrew Hodgins, Bonny Lin is leaving VMLYR and wont need to be setup in SAP."/>
    <d v="2021-03-31T04:09:16"/>
    <s v="Kevin Reiner Calvento [IBM]"/>
    <d v="2021-03-25T22:40:03"/>
    <s v="Tosha.Turner@vmlyr.com"/>
    <b v="0"/>
    <m/>
    <s v="Bronze"/>
    <n v="0"/>
    <s v="Normal"/>
    <x v="0"/>
    <m/>
    <n v="451754"/>
    <s v="Tosha Turner [YRGRP]"/>
    <n v="0"/>
    <b v="0"/>
    <d v="2021-03-25T23:18:22"/>
    <d v="2021-03-25T22:40:03"/>
    <n v="1"/>
    <d v="2021-03-25T23:52:00"/>
    <d v="2021-03-26T00:26:03"/>
    <d v="2021-03-25T23:52:00"/>
    <m/>
    <m/>
    <m/>
    <n v="426.98190972222073"/>
    <x v="0"/>
    <x v="12"/>
    <x v="0"/>
    <n v="14"/>
    <s v="WPP-US"/>
    <x v="0"/>
    <n v="2021"/>
    <x v="0"/>
    <x v="1"/>
    <x v="0"/>
    <s v="Jan"/>
    <x v="17"/>
    <s v="Mar"/>
    <x v="0"/>
  </r>
  <r>
    <s v="INC10539165"/>
    <s v="P3 - Minor"/>
    <x v="6"/>
    <s v="vakula@us.ibm.com"/>
    <x v="1"/>
    <s v="Maconomy Business Objects - WSC 301-318: Adjust Export for Business Objects Reports on productive System"/>
    <d v="2021-04-07T00:07:44"/>
    <x v="23"/>
    <m/>
    <s v="Cancelled"/>
    <s v="As Kantar is addressing this request internally IBM Is cancelling the ticket"/>
    <d v="2021-04-07T00:07:44"/>
    <s v="Viswasrujana Akula [IBM]"/>
    <d v="2021-03-26T00:24:47"/>
    <s v="Gerhard.Teusch@kantar.com"/>
    <b v="0"/>
    <m/>
    <s v="Silver"/>
    <n v="0"/>
    <s v="Normal"/>
    <x v="0"/>
    <m/>
    <n v="1035777"/>
    <s v="Gerhard Teusch [Kantar]"/>
    <n v="0"/>
    <b v="0"/>
    <d v="2021-03-26T02:02:40"/>
    <d v="2021-03-26T00:25:34"/>
    <n v="2"/>
    <d v="2021-03-26T01:53:16"/>
    <d v="2021-03-26T02:02:40"/>
    <d v="2021-03-26T01:53:16"/>
    <m/>
    <m/>
    <m/>
    <n v="426.91481481482333"/>
    <x v="0"/>
    <x v="12"/>
    <x v="0"/>
    <n v="15"/>
    <s v="Not GD"/>
    <x v="1"/>
    <n v="2021"/>
    <x v="0"/>
    <x v="1"/>
    <x v="0"/>
    <s v="Jan"/>
    <x v="10"/>
    <s v="Mar"/>
    <x v="1"/>
  </r>
  <r>
    <s v="INC10540389"/>
    <s v="P3 - Minor"/>
    <x v="0"/>
    <s v="remyat23@in.ibm.com"/>
    <x v="2"/>
    <s v="#BA User cannot access iMac"/>
    <d v="2021-03-26T10:42:11"/>
    <x v="11"/>
    <m/>
    <s v="Cancelled"/>
    <s v="Since IBM doesn't support imac we are closing this ticket"/>
    <d v="2021-03-26T10:42:11"/>
    <s v="Remya T [IBM]"/>
    <d v="2021-03-26T08:48:23"/>
    <s v="Jennifer.Fung@kantar.com"/>
    <b v="0"/>
    <m/>
    <s v="Platinum"/>
    <n v="0"/>
    <s v="Normal"/>
    <x v="0"/>
    <m/>
    <n v="6828"/>
    <s v="Jennifer Fung [Kantar]"/>
    <n v="0"/>
    <b v="0"/>
    <d v="2021-03-26T10:06:27"/>
    <m/>
    <n v="1"/>
    <m/>
    <d v="2021-03-26T10:06:27"/>
    <d v="2021-03-26T09:06:21"/>
    <m/>
    <m/>
    <m/>
    <n v="426.57885416666977"/>
    <x v="0"/>
    <x v="12"/>
    <x v="0"/>
    <n v="13"/>
    <s v="WPP-UK"/>
    <x v="0"/>
    <n v="2021"/>
    <x v="0"/>
    <x v="1"/>
    <x v="0"/>
    <s v="Jan"/>
    <x v="10"/>
    <s v="Mar"/>
    <x v="0"/>
  </r>
  <r>
    <s v="INC10546375"/>
    <s v="P3 - Minor"/>
    <x v="4"/>
    <s v="alan.goldblatt@us.ibm.com"/>
    <x v="2"/>
    <s v="[PROD] Credentials update for all SAP related ids in middleware"/>
    <d v="2021-03-27T20:06:39"/>
    <x v="24"/>
    <m/>
    <s v="Closed As Duplicate"/>
    <s v="This ticket is a duplicate of INC10532731"/>
    <d v="2021-03-27T20:06:39"/>
    <s v="Alan M. Goldblatt [IBM]"/>
    <d v="2021-03-27T19:27:37"/>
    <s v="alan.goldblatt@us.ibm.com"/>
    <b v="0"/>
    <m/>
    <s v="Platinum"/>
    <n v="0"/>
    <s v="Normal"/>
    <x v="0"/>
    <m/>
    <n v="2531"/>
    <s v="Alan Goldblatt [Ogilvy Group]"/>
    <n v="0"/>
    <b v="0"/>
    <d v="2021-03-27T19:27:37"/>
    <m/>
    <n v="0"/>
    <m/>
    <d v="2021-03-27T19:27:37"/>
    <d v="2021-03-27T19:27:37"/>
    <m/>
    <m/>
    <m/>
    <n v="425.18915509258659"/>
    <x v="0"/>
    <x v="12"/>
    <x v="0"/>
    <n v="13"/>
    <s v="Not GD"/>
    <x v="1"/>
    <n v="2021"/>
    <x v="0"/>
    <x v="1"/>
    <x v="0"/>
    <s v="Jan"/>
    <x v="11"/>
    <s v="Mar"/>
    <x v="1"/>
  </r>
  <r>
    <s v="INC10558964"/>
    <s v="P3 - Minor"/>
    <x v="13"/>
    <s v="ghudik@us.ibm.com"/>
    <x v="1"/>
    <s v="[CANCELLED} Maconomy - WSC 301-318: Change of Maconomy Informatica exports on Maconomy IMPL01 with release to PROD"/>
    <d v="2021-04-01T20:51:00"/>
    <x v="8"/>
    <m/>
    <s v="Cancelled"/>
    <s v="Request to update informatica was denied by Chris Meyer."/>
    <d v="2021-04-01T20:51:00"/>
    <s v="Gina D. Hudik [IBM]"/>
    <d v="2021-03-30T20:20:21"/>
    <s v="Gerhard.Teusch@kantar.com"/>
    <b v="0"/>
    <m/>
    <s v="Platinum"/>
    <n v="0"/>
    <s v="Normal"/>
    <x v="0"/>
    <m/>
    <n v="174639"/>
    <s v="Gerhard Teusch [Kantar]"/>
    <n v="0"/>
    <b v="0"/>
    <d v="2021-03-30T20:39:25"/>
    <d v="2021-03-30T20:20:40"/>
    <n v="2"/>
    <d v="2021-03-30T20:22:14"/>
    <d v="2021-03-30T20:39:25"/>
    <d v="2021-03-30T20:22:14"/>
    <m/>
    <m/>
    <m/>
    <n v="422.13929398148321"/>
    <x v="0"/>
    <x v="13"/>
    <x v="0"/>
    <n v="14"/>
    <s v="Not GD"/>
    <x v="1"/>
    <n v="2021"/>
    <x v="0"/>
    <x v="1"/>
    <x v="0"/>
    <s v="Jan"/>
    <x v="0"/>
    <s v="Mar"/>
    <x v="1"/>
  </r>
  <r>
    <s v="INC10573857"/>
    <s v="P3 - Minor"/>
    <x v="9"/>
    <s v="Sai.Ivaturi@ibm.com"/>
    <x v="1"/>
    <s v="[UNAPPROVED BACKLOG] Automation - GL Journal entries"/>
    <d v="2021-07-15T16:13:36"/>
    <x v="15"/>
    <m/>
    <m/>
    <m/>
    <m/>
    <m/>
    <d v="2021-04-02T00:12:12"/>
    <s v="cnemec@us.ibm.com"/>
    <b v="0"/>
    <m/>
    <s v="Gold"/>
    <n v="0"/>
    <s v="Normal"/>
    <x v="1"/>
    <m/>
    <m/>
    <s v="Christopher Nemec [IBM]"/>
    <n v="0"/>
    <b v="1"/>
    <d v="2021-04-02T00:12:12"/>
    <m/>
    <n v="0"/>
    <m/>
    <d v="2021-04-02T00:12:12"/>
    <d v="2021-04-02T00:12:12"/>
    <s v="NA"/>
    <s v="Work not yet due"/>
    <s v="JWT - USA"/>
    <n v="419.99152777778363"/>
    <x v="0"/>
    <x v="13"/>
    <x v="0"/>
    <n v="0"/>
    <s v="Not GD"/>
    <x v="1"/>
    <n v="1900"/>
    <x v="0"/>
    <x v="1"/>
    <x v="0"/>
    <s v="Jan"/>
    <x v="13"/>
    <s v="Apr"/>
    <x v="1"/>
  </r>
  <r>
    <s v="INC10573891"/>
    <s v="P3 - Minor"/>
    <x v="9"/>
    <s v="Sai.Ivaturi@ibm.com"/>
    <x v="1"/>
    <s v="[UNAPPROVED BACKLOG] Automation - Ricochet access issues, push clear cache"/>
    <d v="2021-07-15T16:14:12"/>
    <x v="15"/>
    <m/>
    <m/>
    <m/>
    <m/>
    <m/>
    <d v="2021-04-02T00:17:07"/>
    <s v="cnemec@us.ibm.com"/>
    <b v="0"/>
    <m/>
    <s v="Gold"/>
    <n v="0"/>
    <s v="Normal"/>
    <x v="1"/>
    <m/>
    <m/>
    <s v="Christopher Nemec [IBM]"/>
    <n v="0"/>
    <b v="1"/>
    <d v="2021-04-02T00:17:07"/>
    <m/>
    <n v="0"/>
    <m/>
    <d v="2021-04-02T00:17:07"/>
    <d v="2021-04-02T00:17:07"/>
    <s v="NA"/>
    <s v="Work not yet due"/>
    <s v="JWT - USA"/>
    <n v="419.98811342592671"/>
    <x v="0"/>
    <x v="13"/>
    <x v="0"/>
    <n v="0"/>
    <s v="Not GD"/>
    <x v="1"/>
    <n v="1900"/>
    <x v="0"/>
    <x v="1"/>
    <x v="0"/>
    <s v="Jan"/>
    <x v="13"/>
    <s v="Apr"/>
    <x v="1"/>
  </r>
  <r>
    <s v="INC10573907"/>
    <s v="P3 - Minor"/>
    <x v="9"/>
    <s v="Sai.Ivaturi@ibm.com"/>
    <x v="1"/>
    <s v="[UNAPPROVED BACKLOG] Automation - Ignite Testing Application"/>
    <d v="2021-07-15T16:14:41"/>
    <x v="15"/>
    <m/>
    <m/>
    <m/>
    <m/>
    <m/>
    <d v="2021-04-02T00:21:23"/>
    <s v="cnemec@us.ibm.com"/>
    <b v="0"/>
    <m/>
    <s v="Gold"/>
    <n v="0"/>
    <s v="Normal"/>
    <x v="1"/>
    <m/>
    <m/>
    <s v="Christopher Nemec [IBM]"/>
    <n v="0"/>
    <b v="1"/>
    <d v="2021-04-02T00:21:23"/>
    <m/>
    <n v="0"/>
    <m/>
    <d v="2021-04-02T00:21:23"/>
    <d v="2021-04-02T00:21:23"/>
    <s v="NA"/>
    <s v="Work not yet due"/>
    <s v="JWT - USA"/>
    <n v="419.98515046296234"/>
    <x v="0"/>
    <x v="13"/>
    <x v="0"/>
    <n v="0"/>
    <s v="Not GD"/>
    <x v="1"/>
    <n v="1900"/>
    <x v="0"/>
    <x v="1"/>
    <x v="0"/>
    <s v="Jan"/>
    <x v="13"/>
    <s v="Apr"/>
    <x v="1"/>
  </r>
  <r>
    <s v="INC10573919"/>
    <s v="P3 - Minor"/>
    <x v="9"/>
    <s v="Sai.Ivaturi@ibm.com"/>
    <x v="1"/>
    <s v="[UNAPPROVED BACKLOG] Automation - Report writing tool"/>
    <d v="2021-07-15T16:15:29"/>
    <x v="15"/>
    <m/>
    <m/>
    <m/>
    <m/>
    <m/>
    <d v="2021-04-02T00:28:38"/>
    <s v="cnemec@us.ibm.com"/>
    <b v="0"/>
    <m/>
    <s v="Gold"/>
    <n v="0"/>
    <s v="Normal"/>
    <x v="1"/>
    <m/>
    <m/>
    <s v="Christopher Nemec [IBM]"/>
    <n v="0"/>
    <b v="1"/>
    <d v="2021-04-02T00:28:38"/>
    <m/>
    <n v="0"/>
    <m/>
    <d v="2021-04-02T00:28:38"/>
    <d v="2021-04-02T00:28:38"/>
    <s v="NA"/>
    <s v="Work not yet due"/>
    <s v="JWT - USA"/>
    <n v="419.98011574074189"/>
    <x v="0"/>
    <x v="13"/>
    <x v="0"/>
    <n v="0"/>
    <s v="Not GD"/>
    <x v="1"/>
    <n v="1900"/>
    <x v="0"/>
    <x v="1"/>
    <x v="0"/>
    <s v="Jan"/>
    <x v="13"/>
    <s v="Apr"/>
    <x v="1"/>
  </r>
  <r>
    <s v="INC10596994"/>
    <s v="P3 - Minor"/>
    <x v="11"/>
    <s v="jtian@us.ibm.com"/>
    <x v="2"/>
    <s v="concur not verifying email address"/>
    <d v="2021-05-15T00:22:36"/>
    <x v="13"/>
    <m/>
    <s v="Cancelled"/>
    <s v="This issue is handled by CONCUR and ADP. I have asked the user to wait a few days for the sync between ADP and CONCUR, if he still has problem, then he has to contact Tim Coyne to resolved the sisue."/>
    <d v="2021-05-15T00:22:36"/>
    <s v="Joseph J. Tian [IBM]"/>
    <d v="2021-04-07T21:26:48"/>
    <s v="heather.zayne@vmlyr.com"/>
    <b v="0"/>
    <m/>
    <s v="Silver+ (Osprey App use only)"/>
    <n v="0"/>
    <s v="Normal"/>
    <x v="0"/>
    <m/>
    <n v="3207348"/>
    <s v="Heather Zayne [YRGRP]"/>
    <n v="0"/>
    <b v="0"/>
    <d v="2021-04-08T19:10:33"/>
    <d v="2021-04-07T21:57:18"/>
    <n v="1"/>
    <d v="2021-04-08T21:19:11"/>
    <d v="2021-04-08T22:42:56"/>
    <d v="2021-04-08T21:19:11"/>
    <m/>
    <m/>
    <m/>
    <n v="413.05351851852174"/>
    <x v="0"/>
    <x v="14"/>
    <x v="0"/>
    <n v="20"/>
    <s v="Not GD"/>
    <x v="1"/>
    <n v="2021"/>
    <x v="0"/>
    <x v="1"/>
    <x v="0"/>
    <s v="Jan"/>
    <x v="8"/>
    <s v="Apr"/>
    <x v="1"/>
  </r>
  <r>
    <s v="INC10603507"/>
    <s v="P3 - Minor"/>
    <x v="14"/>
    <s v="Saipoth1@in.ibm.com"/>
    <x v="0"/>
    <s v="Perceptive Verifier TEST not showing correct information"/>
    <d v="2021-04-16T17:24:21"/>
    <x v="25"/>
    <m/>
    <s v="Closed As Duplicate"/>
    <s v="INC10554748 - Closed as duplicate"/>
    <d v="2021-04-16T17:24:21"/>
    <s v="Sai Tejaswini Pothuru [IBM]"/>
    <d v="2021-04-08T20:59:58"/>
    <s v="lawrence.harrity@wpp.com"/>
    <b v="0"/>
    <m/>
    <s v="Silver+ (Osprey App use only)"/>
    <n v="0"/>
    <s v="Normal"/>
    <x v="0"/>
    <m/>
    <n v="678262"/>
    <s v="Lawrence Harrity [WPP]"/>
    <n v="0"/>
    <b v="0"/>
    <d v="2021-04-08T22:02:57"/>
    <d v="2021-04-08T21:11:16"/>
    <n v="2"/>
    <d v="2021-04-08T22:06:13"/>
    <d v="2021-04-16T17:22:00"/>
    <d v="2021-04-16T17:16:06"/>
    <m/>
    <m/>
    <m/>
    <n v="405.2763888888876"/>
    <x v="0"/>
    <x v="14"/>
    <x v="0"/>
    <n v="16"/>
    <s v="WPP-US"/>
    <x v="0"/>
    <n v="2021"/>
    <x v="0"/>
    <x v="1"/>
    <x v="0"/>
    <s v="Jan"/>
    <x v="18"/>
    <s v="Apr"/>
    <x v="0"/>
  </r>
  <r>
    <s v="INC10622070"/>
    <s v="P3 - Minor"/>
    <x v="0"/>
    <s v="Gauroy08@in.ibm.com"/>
    <x v="2"/>
    <s v="354 WSC: Company Allocation Combination error"/>
    <d v="2021-04-13T09:28:56"/>
    <x v="11"/>
    <m/>
    <s v="Cancelled"/>
    <s v="User asked to cancel"/>
    <d v="2021-04-13T09:28:57"/>
    <s v="Gaurav Roy08 [IBM]"/>
    <d v="2021-04-13T07:12:06"/>
    <s v="Clarinda.Hoo@kantar.com"/>
    <b v="0"/>
    <m/>
    <s v="Platinum"/>
    <n v="0"/>
    <s v="Normal"/>
    <x v="0"/>
    <m/>
    <n v="8211"/>
    <s v="Clarinda Hoo [Kantar]"/>
    <n v="0"/>
    <b v="0"/>
    <d v="2021-04-13T09:25:47"/>
    <d v="2021-04-13T07:14:20"/>
    <n v="1"/>
    <d v="2021-04-13T07:59:58"/>
    <d v="2021-04-13T09:25:47"/>
    <d v="2021-04-13T07:59:58"/>
    <m/>
    <m/>
    <m/>
    <n v="408.60709490741283"/>
    <x v="0"/>
    <x v="15"/>
    <x v="0"/>
    <n v="16"/>
    <s v="WPP-UK"/>
    <x v="0"/>
    <n v="2021"/>
    <x v="0"/>
    <x v="1"/>
    <x v="0"/>
    <s v="Jan"/>
    <x v="19"/>
    <s v="Apr"/>
    <x v="0"/>
  </r>
  <r>
    <s v="INC10627599"/>
    <s v="P4 - Minimal"/>
    <x v="10"/>
    <s v="Steve.Oliver@wpp.com"/>
    <x v="1"/>
    <s v="[UNAPPROVED BACKLOG] Final Invioce Printing Automation"/>
    <d v="2022-02-18T00:32:01"/>
    <x v="1"/>
    <m/>
    <s v="Cancelled"/>
    <s v="Enhancement will not be worked on"/>
    <d v="2022-02-18T00:32:01"/>
    <s v="Steve Oliver [WPP]"/>
    <d v="2021-04-14T01:17:22"/>
    <s v="mark.werner@ogilvy.com"/>
    <b v="0"/>
    <m/>
    <s v="Gold"/>
    <n v="0"/>
    <s v="Normal"/>
    <x v="0"/>
    <m/>
    <n v="26781279"/>
    <s v="Mark Werner [Ogilvy Group]"/>
    <n v="0"/>
    <b v="0"/>
    <d v="2021-04-14T01:51:16"/>
    <d v="2021-04-14T01:26:15"/>
    <n v="2"/>
    <d v="2021-04-14T01:55:59"/>
    <d v="2021-04-14T09:09:13"/>
    <d v="2021-04-14T01:55:59"/>
    <m/>
    <m/>
    <m/>
    <n v="407.6185995370397"/>
    <x v="0"/>
    <x v="15"/>
    <x v="0"/>
    <n v="8"/>
    <s v="Not GD"/>
    <x v="1"/>
    <n v="2022"/>
    <x v="0"/>
    <x v="1"/>
    <x v="0"/>
    <s v="Jan"/>
    <x v="20"/>
    <s v="Apr"/>
    <x v="1"/>
  </r>
  <r>
    <s v="INC10627669"/>
    <s v="P4 - Minimal"/>
    <x v="10"/>
    <s v="Steve.Oliver@wpp.com"/>
    <x v="1"/>
    <s v="[UNAPPROVED BACKLOG] Payment Terms Update"/>
    <d v="2022-02-18T00:32:35"/>
    <x v="1"/>
    <m/>
    <s v="Cancelled"/>
    <s v="Enhancement will not be worked on"/>
    <d v="2022-02-18T00:32:35"/>
    <s v="Steve Oliver [WPP]"/>
    <d v="2021-04-14T01:38:59"/>
    <s v="mark.werner@ogilvy.com"/>
    <b v="0"/>
    <m/>
    <s v="Gold"/>
    <n v="0"/>
    <s v="Normal"/>
    <x v="0"/>
    <m/>
    <n v="26780016"/>
    <s v="Mark Werner [Ogilvy Group]"/>
    <n v="0"/>
    <b v="0"/>
    <m/>
    <d v="2021-04-14T01:57:32"/>
    <n v="2"/>
    <d v="2021-04-14T21:52:20"/>
    <m/>
    <d v="2021-04-14T21:52:20"/>
    <m/>
    <m/>
    <m/>
    <n v="44708"/>
    <x v="0"/>
    <x v="15"/>
    <x v="0"/>
    <n v="8"/>
    <s v="Not GD"/>
    <x v="1"/>
    <n v="2022"/>
    <x v="0"/>
    <x v="1"/>
    <x v="0"/>
    <s v="Jan"/>
    <x v="20"/>
    <s v="Apr"/>
    <x v="1"/>
  </r>
  <r>
    <s v="INC10632816"/>
    <s v="P3 - Minor"/>
    <x v="4"/>
    <s v="pratik.shah@us.ibm.com"/>
    <x v="1"/>
    <s v="[CANCELLED] - BSG-2901 Accrued Revenue Aging Credit"/>
    <d v="2021-04-14T22:17:27"/>
    <x v="1"/>
    <m/>
    <s v="Cancelled"/>
    <s v="SER is cancelled with 0 hours. Will open SER once correct scope is determined."/>
    <d v="2021-04-14T22:17:27"/>
    <s v="Pratik Shah [IBM]"/>
    <d v="2021-04-14T21:43:19"/>
    <s v="Gpnagara@in.ibm.com"/>
    <b v="0"/>
    <m/>
    <s v="Platinum"/>
    <n v="0"/>
    <s v="Normal"/>
    <x v="0"/>
    <m/>
    <n v="3052"/>
    <s v="Sajan Madabhushi [Ogilvy Group]"/>
    <n v="0"/>
    <b v="0"/>
    <m/>
    <m/>
    <n v="0"/>
    <m/>
    <m/>
    <d v="2021-04-14T21:43:19"/>
    <m/>
    <m/>
    <s v="Ogilvy Group - USA"/>
    <n v="44708"/>
    <x v="0"/>
    <x v="15"/>
    <x v="0"/>
    <n v="16"/>
    <s v="Not GD"/>
    <x v="1"/>
    <n v="2021"/>
    <x v="0"/>
    <x v="1"/>
    <x v="0"/>
    <s v="Jan"/>
    <x v="20"/>
    <s v="Apr"/>
    <x v="1"/>
  </r>
  <r>
    <s v="INC10640227"/>
    <s v="P4 - Minimal"/>
    <x v="9"/>
    <s v="mulveyj@us.ibm.com"/>
    <x v="1"/>
    <s v="[UAT] SER - request to use the UPS custom preprocessor for Workday at Wunderman Thompson in North America (Billed under INC12622624)"/>
    <d v="2022-05-21T01:02:55"/>
    <x v="9"/>
    <m/>
    <m/>
    <m/>
    <m/>
    <m/>
    <d v="2021-04-16T01:09:14"/>
    <s v="Stacey.Heldman@wpp.com"/>
    <b v="0"/>
    <m/>
    <s v="Gold"/>
    <n v="0"/>
    <s v="Normal"/>
    <x v="1"/>
    <m/>
    <m/>
    <s v="Stacey Heldman [WPP]"/>
    <n v="0"/>
    <b v="1"/>
    <d v="2021-04-16T02:18:07"/>
    <d v="2021-04-16T01:26:43"/>
    <n v="1"/>
    <d v="2021-04-16T02:47:32"/>
    <d v="2021-04-16T17:26:23"/>
    <d v="2021-04-16T02:47:32"/>
    <m/>
    <s v="Customer Testing"/>
    <s v="WPP - Algeria"/>
    <n v="405.27334490740759"/>
    <x v="0"/>
    <x v="15"/>
    <x v="0"/>
    <n v="0"/>
    <s v="WPP-US"/>
    <x v="0"/>
    <n v="1900"/>
    <x v="0"/>
    <x v="1"/>
    <x v="0"/>
    <s v="Jan"/>
    <x v="4"/>
    <s v="Apr"/>
    <x v="0"/>
  </r>
  <r>
    <s v="INC10647492"/>
    <s v="P4 - Minimal"/>
    <x v="1"/>
    <s v="mulveyj@us.ibm.com"/>
    <x v="2"/>
    <s v="Concur Approver update"/>
    <d v="2021-07-27T23:57:29"/>
    <x v="10"/>
    <m/>
    <s v="Cancelled"/>
    <s v="This is not a ticket the Osprey team can action. Needs to be handled through WPP IT (Keerthi Hiremath) and ADP."/>
    <d v="2021-07-27T23:57:29"/>
    <s v="James A. Mulvey [IBM]"/>
    <d v="2021-04-17T07:57:28"/>
    <s v="emily.placencia@groupm.com"/>
    <b v="0"/>
    <m/>
    <s v="Silver+ (Osprey App use only)"/>
    <n v="0"/>
    <s v="Normal"/>
    <x v="0"/>
    <m/>
    <n v="8784001"/>
    <s v="Emily Placencia [GroupM]"/>
    <n v="0"/>
    <b v="0"/>
    <d v="2021-04-19T18:40:17"/>
    <d v="2021-04-17T07:57:28"/>
    <n v="1"/>
    <d v="2021-04-19T20:02:25"/>
    <d v="2021-04-23T00:31:45"/>
    <d v="2021-04-19T20:02:25"/>
    <m/>
    <m/>
    <m/>
    <n v="398.97795138889342"/>
    <x v="0"/>
    <x v="15"/>
    <x v="0"/>
    <n v="31"/>
    <s v="Not GD"/>
    <x v="1"/>
    <n v="2021"/>
    <x v="0"/>
    <x v="1"/>
    <x v="0"/>
    <s v="Jan"/>
    <x v="16"/>
    <s v="Apr"/>
    <x v="1"/>
  </r>
  <r>
    <s v="INC10654477"/>
    <s v="P3 - Minor"/>
    <x v="0"/>
    <s v="Marie.Slukova@kantar.com"/>
    <x v="1"/>
    <s v="[CANCELLED*] OSU : IBM-C-NA-AS-MACK : EUR payment file - missing SWIFT code"/>
    <d v="2021-12-08T20:09:02"/>
    <x v="26"/>
    <m/>
    <s v="Cancelled"/>
    <s v="No response from end user upon several follow ups.  IBM will charge 9 hours for this effort.   It is a Minor Tier 1 SER. "/>
    <d v="2021-11-23T21:42:50"/>
    <s v="Gina D. Hudik [IBM]"/>
    <d v="2021-04-19T20:29:54"/>
    <s v="Irena.Tomaskova@kantar.com"/>
    <b v="0"/>
    <m/>
    <s v="Platinum"/>
    <n v="0"/>
    <s v="Normal"/>
    <x v="0"/>
    <m/>
    <n v="18839576"/>
    <s v="Irena Tomášková [Kantar]"/>
    <n v="0"/>
    <b v="0"/>
    <d v="2021-04-19T21:32:57"/>
    <d v="2021-04-19T21:32:57"/>
    <n v="3"/>
    <d v="2021-04-19T21:33:57"/>
    <d v="2021-04-19T21:36:06"/>
    <d v="2021-04-19T21:33:57"/>
    <s v="EMEA"/>
    <m/>
    <s v="Kantar - Czech Republic"/>
    <n v="402.09993055555242"/>
    <x v="0"/>
    <x v="16"/>
    <x v="0"/>
    <n v="48"/>
    <s v="WPP-UK"/>
    <x v="0"/>
    <n v="2021"/>
    <x v="0"/>
    <x v="1"/>
    <x v="0"/>
    <s v="Jan"/>
    <x v="5"/>
    <s v="Apr"/>
    <x v="0"/>
  </r>
  <r>
    <s v="INC10654681"/>
    <s v="P3 - Minor"/>
    <x v="14"/>
    <s v="Saipoth1@in.ibm.com"/>
    <x v="2"/>
    <s v="Unable to Login to Perceptive Content 7"/>
    <d v="2021-04-20T14:21:52"/>
    <x v="25"/>
    <m/>
    <s v="Closed As Duplicate"/>
    <s v="Cancelling this ticket as a duplicate for INC10655013"/>
    <d v="2021-04-20T14:21:52"/>
    <s v="Sai Tejaswini Pothuru [IBM]"/>
    <d v="2021-04-19T21:10:49"/>
    <s v="Vtina1@in.ibm.com"/>
    <b v="0"/>
    <m/>
    <s v="Silver+ (Osprey App use only)"/>
    <n v="0"/>
    <s v="Normal"/>
    <x v="0"/>
    <m/>
    <n v="62596"/>
    <s v="Nicole Simmons [YRGRP]"/>
    <n v="0"/>
    <b v="0"/>
    <d v="2021-04-19T21:10:49"/>
    <d v="2021-04-19T21:10:49"/>
    <n v="1"/>
    <d v="2021-04-19T21:13:00"/>
    <d v="2021-04-19T21:25:43"/>
    <d v="2021-04-19T21:13:00"/>
    <m/>
    <m/>
    <m/>
    <n v="402.10714120371267"/>
    <x v="0"/>
    <x v="16"/>
    <x v="0"/>
    <n v="17"/>
    <s v="WPP-US"/>
    <x v="0"/>
    <n v="2021"/>
    <x v="0"/>
    <x v="1"/>
    <x v="0"/>
    <s v="Jan"/>
    <x v="5"/>
    <s v="Apr"/>
    <x v="0"/>
  </r>
  <r>
    <s v="INC10703066"/>
    <s v="P3 - Minor"/>
    <x v="4"/>
    <s v="pratik.shah@us.ibm.com"/>
    <x v="1"/>
    <s v="[CANCELLED] BSG-2954:Bank account closure"/>
    <d v="2021-05-03T20:44:26"/>
    <x v="1"/>
    <m/>
    <s v="Cancelled"/>
    <s v="BSG will stay in queued status until OH Montreal conversion is done. New SER will be created at later date."/>
    <d v="2021-05-03T20:44:26"/>
    <s v="Pratik Shah [IBM]"/>
    <d v="2021-04-28T16:29:02"/>
    <s v="Narayash@in.ibm.com"/>
    <b v="0"/>
    <m/>
    <s v="Platinum"/>
    <n v="0"/>
    <s v="Normal"/>
    <x v="0"/>
    <m/>
    <n v="448318"/>
    <s v="Paul Haughton [Ogilvy Group]"/>
    <n v="0"/>
    <b v="0"/>
    <m/>
    <m/>
    <n v="0"/>
    <m/>
    <m/>
    <d v="2021-04-28T16:29:02"/>
    <m/>
    <m/>
    <s v="Ogilvy Group - USA"/>
    <n v="44708"/>
    <x v="0"/>
    <x v="17"/>
    <x v="0"/>
    <n v="19"/>
    <s v="Not GD"/>
    <x v="1"/>
    <n v="2021"/>
    <x v="0"/>
    <x v="1"/>
    <x v="0"/>
    <s v="Jan"/>
    <x v="12"/>
    <s v="Apr"/>
    <x v="1"/>
  </r>
  <r>
    <s v="INC10729066"/>
    <s v="P3 - Minor"/>
    <x v="12"/>
    <s v="Andrew.Hodgins@vmlyr.com"/>
    <x v="2"/>
    <s v="Ria access to ZHR_TIME_APPROVAL_ADMIN role"/>
    <d v="2021-05-04T20:41:31"/>
    <x v="27"/>
    <m/>
    <s v="Closed/Resolved by Caller"/>
    <s v="Turns out Ria already has access to both t-codes that are supplied by this role since she has access to other roles that have them._x000a_CATS_APPR_LITE_x000a_ZTIME_APPR_ADM_x000a_"/>
    <d v="2021-05-04T20:41:31"/>
    <s v="Andrew Hodgins [YRGRP]"/>
    <d v="2021-05-04T03:53:41"/>
    <s v="Andrew.Hodgins@vmlyr.com"/>
    <b v="0"/>
    <m/>
    <s v="Bronze"/>
    <n v="0"/>
    <s v="Normal"/>
    <x v="0"/>
    <m/>
    <n v="60552"/>
    <s v="Andrew Hodgins [YRGRP]"/>
    <n v="0"/>
    <b v="0"/>
    <d v="2021-05-04T03:53:41"/>
    <m/>
    <n v="0"/>
    <m/>
    <d v="2021-05-04T03:53:41"/>
    <d v="2021-05-04T03:53:41"/>
    <m/>
    <m/>
    <m/>
    <n v="387.83771990740934"/>
    <x v="0"/>
    <x v="18"/>
    <x v="0"/>
    <n v="19"/>
    <s v="Not GD"/>
    <x v="1"/>
    <n v="2021"/>
    <x v="0"/>
    <x v="1"/>
    <x v="0"/>
    <s v="Jan"/>
    <x v="1"/>
    <s v="May"/>
    <x v="1"/>
  </r>
  <r>
    <s v="INC10736434"/>
    <s v="P4 - Minimal"/>
    <x v="15"/>
    <s v="akrugly@us.ibm.com"/>
    <x v="2"/>
    <s v="Need access for Square 9 Global Search"/>
    <d v="2021-05-06T02:12:15"/>
    <x v="28"/>
    <m/>
    <s v="Cancelled"/>
    <s v="user needs to contact Steven Mandell or Stella Cirkinyan to approve access and raise request"/>
    <d v="2021-05-06T02:02:33"/>
    <s v="Alexander Krugly [IBM]"/>
    <d v="2021-05-05T06:35:13"/>
    <s v="luisa.scatina@mediacom.com"/>
    <b v="0"/>
    <m/>
    <s v="Bronze"/>
    <n v="0"/>
    <s v="Normal"/>
    <x v="0"/>
    <m/>
    <n v="70040"/>
    <s v="Luisa Scatina [GroupM]"/>
    <n v="0"/>
    <b v="0"/>
    <d v="2021-05-05T20:13:00"/>
    <d v="2021-05-05T06:35:13"/>
    <n v="1"/>
    <d v="2021-05-06T00:55:34"/>
    <d v="2021-05-06T01:59:54"/>
    <d v="2021-05-06T00:55:34"/>
    <m/>
    <m/>
    <m/>
    <n v="385.91673611111037"/>
    <x v="0"/>
    <x v="18"/>
    <x v="0"/>
    <n v="19"/>
    <s v="Not GD"/>
    <x v="1"/>
    <n v="2021"/>
    <x v="0"/>
    <x v="1"/>
    <x v="0"/>
    <s v="Jan"/>
    <x v="2"/>
    <s v="May"/>
    <x v="1"/>
  </r>
  <r>
    <s v="INC10766322"/>
    <s v="P3 - Minor"/>
    <x v="15"/>
    <s v="akrugly@us.ibm.com"/>
    <x v="2"/>
    <s v="Hello, I cannot access square9 to download financial documents for my job. Can you help?"/>
    <d v="2021-05-11T17:01:52"/>
    <x v="28"/>
    <m/>
    <s v="Cancelled"/>
    <s v="Stefany  or her manager need to contact Steven Mandell (Steven.mandell@groupm.com)  or Stella Cirkinyan (stella.cirkinyan@groupm.com) to approve access and they will create a ticket for us to grant you an access._x000a__x000a_Canceling this ticket."/>
    <d v="2021-05-11T17:01:52"/>
    <s v="Alexander Krugly [IBM]"/>
    <d v="2021-05-11T03:15:08"/>
    <s v="Preets09@in.ibm.com"/>
    <b v="0"/>
    <m/>
    <s v="Bronze"/>
    <n v="0"/>
    <s v="Normal"/>
    <x v="0"/>
    <m/>
    <n v="49678"/>
    <s v="Stefany Carty [GroupM]"/>
    <n v="0"/>
    <b v="0"/>
    <d v="2021-05-11T16:59:41"/>
    <m/>
    <n v="0"/>
    <m/>
    <d v="2021-05-11T16:59:41"/>
    <d v="2021-05-11T03:15:08"/>
    <m/>
    <m/>
    <m/>
    <n v="380.29188657407212"/>
    <x v="0"/>
    <x v="19"/>
    <x v="0"/>
    <n v="20"/>
    <s v="Not GD"/>
    <x v="1"/>
    <n v="2021"/>
    <x v="0"/>
    <x v="1"/>
    <x v="0"/>
    <s v="Jan"/>
    <x v="15"/>
    <s v="May"/>
    <x v="1"/>
  </r>
  <r>
    <s v="INC10766606"/>
    <s v="P4 - Minimal"/>
    <x v="10"/>
    <s v="pradahak@in.ibm.com"/>
    <x v="1"/>
    <s v="[CANCELLED] Billing Contract Update for Tax Update"/>
    <d v="2021-07-06T01:29:27"/>
    <x v="1"/>
    <m/>
    <s v="Cancelled"/>
    <s v="This SER is cancelled as changes are related to same application P585202._x000a_refer INC10627631"/>
    <d v="2021-07-06T01:29:27"/>
    <s v="Prashant Dahake [IBM]"/>
    <d v="2021-05-11T05:28:06"/>
    <s v="mark.werner@ogilvy.com"/>
    <b v="0"/>
    <m/>
    <s v="Gold"/>
    <n v="0"/>
    <s v="Normal"/>
    <x v="0"/>
    <m/>
    <n v="4824081"/>
    <s v="Mark Werner [Ogilvy Group]"/>
    <n v="0"/>
    <b v="0"/>
    <d v="2021-05-11T10:54:59"/>
    <d v="2021-05-11T05:56:07"/>
    <n v="2"/>
    <d v="2021-05-11T06:12:17"/>
    <d v="2021-05-11T10:54:59"/>
    <d v="2021-05-11T06:12:17"/>
    <m/>
    <m/>
    <m/>
    <n v="380.54515046296001"/>
    <x v="0"/>
    <x v="19"/>
    <x v="0"/>
    <n v="28"/>
    <s v="Not GD"/>
    <x v="1"/>
    <n v="2021"/>
    <x v="0"/>
    <x v="1"/>
    <x v="0"/>
    <s v="Jan"/>
    <x v="15"/>
    <s v="May"/>
    <x v="1"/>
  </r>
  <r>
    <s v="INC10770525"/>
    <s v="P3 - Minor"/>
    <x v="10"/>
    <s v="Steve.Oliver@wpp.com"/>
    <x v="1"/>
    <s v="[UNAPPROVED BACKLOG] JDE - Missing March F5144 Profit Rec records"/>
    <d v="2022-02-18T00:33:11"/>
    <x v="1"/>
    <m/>
    <s v="Cancelled"/>
    <s v="Enhancement will not be worked on"/>
    <d v="2022-02-18T00:33:11"/>
    <s v="Steve Oliver [WPP]"/>
    <d v="2021-05-11T18:11:17"/>
    <s v="marybeth.gannon@ogilvy.com"/>
    <b v="0"/>
    <m/>
    <s v="Gold"/>
    <n v="0"/>
    <s v="Normal"/>
    <x v="0"/>
    <m/>
    <n v="24387714"/>
    <s v="Marybeth Gannon [Ogilvy Group]"/>
    <n v="0"/>
    <b v="0"/>
    <d v="2021-05-11T18:41:51"/>
    <d v="2021-05-11T18:28:12"/>
    <n v="2"/>
    <d v="2021-05-11T22:39:34"/>
    <d v="2021-05-11T22:42:03"/>
    <d v="2021-05-11T22:39:34"/>
    <m/>
    <m/>
    <m/>
    <n v="380.05413194445282"/>
    <x v="0"/>
    <x v="19"/>
    <x v="0"/>
    <n v="8"/>
    <s v="Not GD"/>
    <x v="1"/>
    <n v="2022"/>
    <x v="0"/>
    <x v="1"/>
    <x v="0"/>
    <s v="Jan"/>
    <x v="15"/>
    <s v="May"/>
    <x v="1"/>
  </r>
  <r>
    <s v="INC10779413"/>
    <s v="P3 - Minor"/>
    <x v="4"/>
    <s v="pratik.shah@us.ibm.com"/>
    <x v="3"/>
    <s v="Incident INC10777876 -- ECC Batch Log for 04/2021"/>
    <d v="2021-05-12T22:57:31"/>
    <x v="1"/>
    <m/>
    <s v="Cancelled"/>
    <s v="Cancelled"/>
    <d v="2021-05-12T22:57:31"/>
    <s v="Pratik Shah [IBM]"/>
    <d v="2021-05-12T22:48:59"/>
    <s v="pratik.shah@us.ibm.com"/>
    <b v="0"/>
    <m/>
    <s v="Platinum"/>
    <n v="0"/>
    <s v="Normal"/>
    <x v="0"/>
    <m/>
    <n v="512"/>
    <s v="Pratik Shah [IBM]"/>
    <n v="0"/>
    <b v="0"/>
    <m/>
    <d v="2021-05-12T22:48:59"/>
    <n v="1"/>
    <d v="2021-05-12T22:57:31"/>
    <m/>
    <d v="2021-05-12T22:57:31"/>
    <m/>
    <m/>
    <m/>
    <n v="44708"/>
    <x v="0"/>
    <x v="19"/>
    <x v="0"/>
    <n v="20"/>
    <s v="Not GD"/>
    <x v="1"/>
    <n v="2021"/>
    <x v="0"/>
    <x v="1"/>
    <x v="0"/>
    <s v="Jan"/>
    <x v="21"/>
    <s v="May"/>
    <x v="1"/>
  </r>
  <r>
    <s v="INC10779428"/>
    <s v="P3 - Minor"/>
    <x v="16"/>
    <s v="pratik.shah@us.ibm.com"/>
    <x v="3"/>
    <s v="Incident INC10777876 -- comments added"/>
    <d v="2021-06-15T20:25:06"/>
    <x v="29"/>
    <m/>
    <s v="Cancelled"/>
    <s v="Cancelled"/>
    <d v="2021-06-15T20:25:06"/>
    <s v="Pratik Shah [IBM]"/>
    <d v="2021-05-12T22:52:42"/>
    <s v="pratik.shah@us.ibm.com"/>
    <b v="0"/>
    <m/>
    <s v="Bronze"/>
    <n v="0"/>
    <s v="Normal"/>
    <x v="0"/>
    <m/>
    <n v="2928744"/>
    <s v="Pratik Shah [IBM]"/>
    <n v="0"/>
    <b v="0"/>
    <d v="2021-05-13T12:23:24"/>
    <d v="2021-05-12T22:52:42"/>
    <n v="1"/>
    <d v="2021-05-12T23:05:38"/>
    <d v="2021-05-13T12:23:24"/>
    <d v="2021-05-12T23:05:38"/>
    <m/>
    <m/>
    <m/>
    <n v="378.48374999999942"/>
    <x v="0"/>
    <x v="19"/>
    <x v="0"/>
    <n v="25"/>
    <s v="Not GD"/>
    <x v="1"/>
    <n v="2021"/>
    <x v="0"/>
    <x v="1"/>
    <x v="0"/>
    <s v="Jan"/>
    <x v="21"/>
    <s v="May"/>
    <x v="1"/>
  </r>
  <r>
    <s v="INC10780484"/>
    <s v="P3 - Minor"/>
    <x v="4"/>
    <s v="pratik.shah@us.ibm.com"/>
    <x v="3"/>
    <s v="BSG2984 - Test ticket for testing in QGL"/>
    <d v="2021-06-25T03:10:31"/>
    <x v="29"/>
    <m/>
    <s v="Cancelled"/>
    <s v="Cancelled as this was a ticket to test automatic update"/>
    <d v="2021-06-25T03:10:31"/>
    <s v="Pratik Shah [IBM]"/>
    <d v="2021-05-13T03:38:11"/>
    <s v="pratik.shah@us.ibm.com"/>
    <b v="0"/>
    <m/>
    <s v="Platinum"/>
    <n v="0"/>
    <s v="Normal"/>
    <x v="0"/>
    <m/>
    <n v="3713599"/>
    <s v="Pratik Shah [IBM]"/>
    <n v="0"/>
    <b v="0"/>
    <d v="2021-05-13T12:21:13"/>
    <m/>
    <n v="0"/>
    <m/>
    <d v="2021-05-13T12:21:13"/>
    <d v="2021-05-13T03:38:11"/>
    <m/>
    <m/>
    <m/>
    <n v="378.48526620370103"/>
    <x v="0"/>
    <x v="19"/>
    <x v="0"/>
    <n v="26"/>
    <s v="Not GD"/>
    <x v="1"/>
    <n v="2021"/>
    <x v="0"/>
    <x v="1"/>
    <x v="0"/>
    <s v="Jan"/>
    <x v="19"/>
    <s v="May"/>
    <x v="1"/>
  </r>
  <r>
    <s v="INC10794529"/>
    <s v="P3 - Minor"/>
    <x v="0"/>
    <s v="vakula@us.ibm.com"/>
    <x v="2"/>
    <s v="RE: Not able to Generate reports in IMPL for Company 266"/>
    <d v="2021-05-17T06:27:09"/>
    <x v="23"/>
    <m/>
    <s v="Cancelled"/>
    <s v="This is duplicate for # INC10791612.Cancelling the ticket"/>
    <d v="2021-05-17T06:27:09"/>
    <s v="Viswasrujana Akula [IBM]"/>
    <d v="2021-05-17T06:07:36"/>
    <s v="vakula@us.ibm.com"/>
    <b v="0"/>
    <m/>
    <s v="Platinum"/>
    <n v="0"/>
    <s v="Normal"/>
    <x v="0"/>
    <m/>
    <n v="1173"/>
    <s v="Viswasrujana Akula [IBM]"/>
    <n v="0"/>
    <b v="0"/>
    <d v="2021-05-17T06:26:28"/>
    <d v="2021-05-17T06:07:36"/>
    <n v="1"/>
    <d v="2021-05-17T06:26:28"/>
    <d v="2021-05-17T06:26:28"/>
    <d v="2021-05-17T06:26:28"/>
    <m/>
    <m/>
    <m/>
    <n v="374.73162037036673"/>
    <x v="0"/>
    <x v="20"/>
    <x v="0"/>
    <n v="21"/>
    <s v="Not GD"/>
    <x v="1"/>
    <n v="2021"/>
    <x v="0"/>
    <x v="1"/>
    <x v="0"/>
    <s v="Jan"/>
    <x v="16"/>
    <s v="May"/>
    <x v="1"/>
  </r>
  <r>
    <s v="INC10816976"/>
    <s v="P4 - Minimal"/>
    <x v="9"/>
    <s v="Kanimop5@in.ibm.com"/>
    <x v="1"/>
    <s v="[UAT] Need Ricochet IT to create a Standard Comment with Specific Formatting for POs raised in BU12000_QB8535"/>
    <d v="2022-05-20T16:50:31"/>
    <x v="30"/>
    <m/>
    <m/>
    <m/>
    <m/>
    <m/>
    <d v="2021-05-20T02:56:24"/>
    <s v="jennifer.russell@wundermanthompson.com"/>
    <b v="0"/>
    <m/>
    <s v="Gold"/>
    <n v="0"/>
    <s v="Normal"/>
    <x v="1"/>
    <m/>
    <m/>
    <s v="Jennifer Russell [JWT]"/>
    <n v="0"/>
    <b v="1"/>
    <d v="2021-05-20T19:07:04"/>
    <d v="2021-05-20T03:26:32"/>
    <n v="1"/>
    <d v="2021-05-20T18:26:47"/>
    <d v="2021-05-20T19:07:04"/>
    <d v="2021-05-20T18:26:47"/>
    <s v="NA"/>
    <s v="Awaiting User input"/>
    <s v="JWT - USA"/>
    <n v="371.20342592592351"/>
    <x v="0"/>
    <x v="20"/>
    <x v="0"/>
    <n v="0"/>
    <s v="WPP-US"/>
    <x v="0"/>
    <n v="1900"/>
    <x v="0"/>
    <x v="1"/>
    <x v="0"/>
    <s v="Jan"/>
    <x v="22"/>
    <s v="May"/>
    <x v="0"/>
  </r>
  <r>
    <s v="INC10839841"/>
    <s v="P3 - Minor"/>
    <x v="4"/>
    <s v="Amitsh30@in.ibm.com"/>
    <x v="2"/>
    <s v="Ariba web certificate expiration"/>
    <d v="2021-07-08T22:43:53"/>
    <x v="31"/>
    <m/>
    <s v="Cancelled"/>
    <s v="This work item is cancelled due to sterling doesnot use any of those URLs for which certificate is expiring."/>
    <d v="2021-07-08T22:43:53"/>
    <s v="Amit Kumar Sharma30 [IBM]"/>
    <d v="2021-05-24T21:51:15"/>
    <s v="oi.lin.wong@ogilvy.com"/>
    <b v="0"/>
    <m/>
    <s v="Platinum"/>
    <n v="0"/>
    <s v="Normal"/>
    <x v="0"/>
    <m/>
    <n v="3891158"/>
    <s v="Oi Lin Wong [Ogilvy Group]"/>
    <n v="0"/>
    <b v="0"/>
    <d v="2021-05-24T22:43:47"/>
    <d v="2021-05-24T21:57:32"/>
    <n v="1"/>
    <d v="2021-05-24T22:43:47"/>
    <d v="2021-05-24T22:43:47"/>
    <d v="2021-05-24T22:43:47"/>
    <m/>
    <m/>
    <m/>
    <n v="367.05292824073695"/>
    <x v="0"/>
    <x v="21"/>
    <x v="0"/>
    <n v="28"/>
    <s v="WPP-US"/>
    <x v="0"/>
    <n v="2021"/>
    <x v="0"/>
    <x v="1"/>
    <x v="0"/>
    <s v="Jan"/>
    <x v="23"/>
    <s v="May"/>
    <x v="0"/>
  </r>
  <r>
    <s v="INC10858852"/>
    <s v="P3 - Minor"/>
    <x v="0"/>
    <s v="remyat23@in.ibm.com"/>
    <x v="2"/>
    <s v="FW: Incident INC10844351 -- comments added"/>
    <d v="2021-05-27T10:59:19"/>
    <x v="4"/>
    <m/>
    <s v="Closed As Duplicate"/>
    <s v="Since another ticket (INC10844351 ) has already been created for the same issue, we are cancelling this one."/>
    <d v="2021-05-27T10:59:19"/>
    <s v="Remya T [IBM]"/>
    <d v="2021-05-27T08:50:22"/>
    <s v="Sandra.Huang@kantar.com"/>
    <b v="0"/>
    <m/>
    <s v="Platinum"/>
    <n v="0"/>
    <s v="Normal"/>
    <x v="0"/>
    <m/>
    <n v="7737"/>
    <s v="Sandra Huang [Kantar]"/>
    <n v="0"/>
    <b v="0"/>
    <d v="2021-05-27T08:58:08"/>
    <d v="2021-05-27T08:50:22"/>
    <n v="1"/>
    <d v="2021-05-27T08:52:36"/>
    <d v="2021-05-27T08:58:08"/>
    <d v="2021-05-27T08:52:36"/>
    <m/>
    <m/>
    <m/>
    <n v="364.62629629628645"/>
    <x v="0"/>
    <x v="21"/>
    <x v="0"/>
    <n v="22"/>
    <s v="WPP-US"/>
    <x v="0"/>
    <n v="2021"/>
    <x v="0"/>
    <x v="1"/>
    <x v="0"/>
    <s v="Jan"/>
    <x v="11"/>
    <s v="May"/>
    <x v="0"/>
  </r>
  <r>
    <s v="INC10873525"/>
    <s v="P3 - Minor"/>
    <x v="0"/>
    <s v="Gauroy08@in.ibm.com"/>
    <x v="0"/>
    <s v="Preproduction Maconomy is  Not available"/>
    <d v="2021-05-30T23:40:56"/>
    <x v="19"/>
    <m/>
    <s v="Cancelled"/>
    <s v="cancelled as it is already informed user that Pre production will not be available"/>
    <d v="2021-05-30T23:40:56"/>
    <s v="Gaurav Roy08 [IBM]"/>
    <d v="2021-05-30T20:38:48"/>
    <s v="Muhammad.Zubair@kantar.com"/>
    <b v="0"/>
    <m/>
    <s v="Platinum"/>
    <n v="0"/>
    <s v="Normal"/>
    <x v="0"/>
    <m/>
    <n v="10928"/>
    <s v="Muhammad Zubair [Kantar]"/>
    <n v="0"/>
    <b v="0"/>
    <d v="2021-05-30T23:15:33"/>
    <m/>
    <n v="1"/>
    <m/>
    <d v="2021-05-30T23:15:33"/>
    <d v="2021-05-30T20:41:51"/>
    <m/>
    <m/>
    <m/>
    <n v="361.03086805555358"/>
    <x v="0"/>
    <x v="22"/>
    <x v="0"/>
    <n v="23"/>
    <s v="WPP-US"/>
    <x v="0"/>
    <n v="2021"/>
    <x v="0"/>
    <x v="1"/>
    <x v="0"/>
    <s v="Jan"/>
    <x v="0"/>
    <s v="May"/>
    <x v="0"/>
  </r>
  <r>
    <s v="INC10893953"/>
    <s v="P4 - Minimal"/>
    <x v="12"/>
    <s v="mareka.miller@vmlyr.com"/>
    <x v="2"/>
    <s v="Concur Password Reset"/>
    <d v="2021-06-02T20:18:41"/>
    <x v="32"/>
    <m/>
    <s v="Solved (Permanently)"/>
    <s v="Issue resolved"/>
    <d v="2021-06-02T20:08:41"/>
    <s v="Vanaja P1 [IBM]"/>
    <d v="2021-06-02T19:20:35"/>
    <s v="Preguru1@in.ibm.com"/>
    <b v="0"/>
    <m/>
    <s v="Bronze"/>
    <n v="0"/>
    <s v="Normal"/>
    <x v="0"/>
    <m/>
    <n v="3031"/>
    <s v="Mareka Miller [YRGRP]"/>
    <n v="0"/>
    <b v="0"/>
    <d v="2021-06-02T19:20:35"/>
    <d v="2021-06-02T19:20:35"/>
    <n v="1"/>
    <d v="2021-06-02T19:32:46"/>
    <d v="2021-06-02T19:48:41"/>
    <d v="2021-06-02T19:32:46"/>
    <m/>
    <m/>
    <m/>
    <n v="358.17452546295681"/>
    <x v="0"/>
    <x v="22"/>
    <x v="0"/>
    <n v="23"/>
    <s v="WPP-US"/>
    <x v="0"/>
    <n v="2021"/>
    <x v="0"/>
    <x v="1"/>
    <x v="0"/>
    <s v="Jan"/>
    <x v="13"/>
    <s v="Jun"/>
    <x v="0"/>
  </r>
  <r>
    <s v="INC10894412"/>
    <s v="P3 - Minor"/>
    <x v="15"/>
    <s v="akrugly@us.ibm.com"/>
    <x v="0"/>
    <s v="May 2021 Print Vendor file"/>
    <d v="2021-06-02T23:38:52"/>
    <x v="28"/>
    <m/>
    <s v="Cancelled"/>
    <s v="Canceling ticket per requestors request._x000a_Confirmation email attached (Canceling_INC10894412.pdf)"/>
    <d v="2021-06-02T23:38:52"/>
    <s v="Alexander Krugly [IBM]"/>
    <d v="2021-06-02T20:14:00"/>
    <s v="Anthony.Plakas@GroupM.Com"/>
    <b v="0"/>
    <m/>
    <s v="Bronze"/>
    <n v="0"/>
    <s v="Normal"/>
    <x v="0"/>
    <m/>
    <n v="12292"/>
    <s v="Anthony Plakas [GroupM]"/>
    <n v="0"/>
    <b v="0"/>
    <d v="2021-06-02T20:31:00"/>
    <d v="2021-06-02T20:26:57"/>
    <n v="1"/>
    <d v="2021-06-02T21:01:51"/>
    <d v="2021-06-02T21:01:51"/>
    <d v="2021-06-02T21:01:51"/>
    <m/>
    <m/>
    <m/>
    <n v="358.12371527778305"/>
    <x v="0"/>
    <x v="22"/>
    <x v="0"/>
    <n v="23"/>
    <s v="Not GD"/>
    <x v="1"/>
    <n v="2021"/>
    <x v="0"/>
    <x v="1"/>
    <x v="0"/>
    <s v="Jan"/>
    <x v="13"/>
    <s v="Jun"/>
    <x v="1"/>
  </r>
  <r>
    <s v="INC10908905"/>
    <s v="P3 - Minor"/>
    <x v="1"/>
    <s v="ann.kelsey@mindshareworld.com"/>
    <x v="2"/>
    <s v="Unable to log in to Concur"/>
    <d v="2021-08-27T02:48:31"/>
    <x v="10"/>
    <m/>
    <s v="Cancelled"/>
    <s v="Cancelling ticket as there is another one open under INC10976101."/>
    <d v="2021-08-25T18:29:34"/>
    <s v="James A. Mulvey [IBM]"/>
    <d v="2021-06-05T00:49:02"/>
    <s v="mabdulqh@in.ibm.com"/>
    <b v="0"/>
    <m/>
    <s v="Silver+ (Osprey App use only)"/>
    <n v="0"/>
    <s v="Normal"/>
    <x v="0"/>
    <m/>
    <n v="7063827"/>
    <s v="Ann Kelsey [GroupM]"/>
    <n v="0"/>
    <b v="0"/>
    <d v="2021-06-14T14:14:26"/>
    <m/>
    <n v="0"/>
    <m/>
    <d v="2021-06-14T14:14:26"/>
    <d v="2021-06-05T00:49:02"/>
    <m/>
    <m/>
    <m/>
    <n v="346.4066435185232"/>
    <x v="0"/>
    <x v="22"/>
    <x v="0"/>
    <n v="35"/>
    <s v="Not GD"/>
    <x v="1"/>
    <n v="2021"/>
    <x v="0"/>
    <x v="1"/>
    <x v="0"/>
    <s v="Jan"/>
    <x v="2"/>
    <s v="Jun"/>
    <x v="1"/>
  </r>
  <r>
    <s v="INC11000244"/>
    <s v="P3 - Minor"/>
    <x v="0"/>
    <s v="Lupita.AlgabadePoulsen@us.ibm.com"/>
    <x v="1"/>
    <s v="[APPROVAL ROM] Please update Kantar Philippines, Inc Billing Invoice address &amp; Cartesis Code"/>
    <d v="2021-06-28T19:04:02"/>
    <x v="33"/>
    <m/>
    <s v="Cancelled"/>
    <s v="Print layouts are frozen due to the Maconomy upgrade project. Please resubmit this request once we are live on the new system. The go live date is anticipated to be October 18th. "/>
    <d v="2021-06-28T19:04:02"/>
    <s v="Guadalupe Algaba De Poulsen [IBM]"/>
    <d v="2021-06-22T05:39:48"/>
    <s v="Alexander.Sandiego@kantar.com"/>
    <b v="0"/>
    <m/>
    <s v="Platinum"/>
    <n v="0"/>
    <s v="Normal"/>
    <x v="0"/>
    <m/>
    <n v="566654"/>
    <s v="Alexander Sandiego [Kantar]"/>
    <n v="0"/>
    <b v="0"/>
    <d v="2021-06-22T09:14:11"/>
    <d v="2021-06-22T05:42:54"/>
    <n v="3"/>
    <d v="2021-06-22T08:37:20"/>
    <d v="2021-06-22T09:14:11"/>
    <d v="2021-06-22T08:37:20"/>
    <m/>
    <m/>
    <m/>
    <n v="338.61515046295972"/>
    <x v="0"/>
    <x v="23"/>
    <x v="0"/>
    <n v="27"/>
    <s v="Not GD"/>
    <x v="1"/>
    <n v="2021"/>
    <x v="0"/>
    <x v="1"/>
    <x v="0"/>
    <s v="Jan"/>
    <x v="9"/>
    <s v="Jun"/>
    <x v="1"/>
  </r>
  <r>
    <s v="INC11005637"/>
    <s v="P3 - Minor"/>
    <x v="12"/>
    <s v="Andrew.Hodgins@vmlyr.com"/>
    <x v="2"/>
    <s v="RE: Submit late/missing time to avoid E-mail block"/>
    <d v="2021-06-22T22:15:38"/>
    <x v="27"/>
    <m/>
    <s v="Cancelled"/>
    <s v="Replied to email - didn't mean to make a ticket."/>
    <d v="2021-06-22T22:15:38"/>
    <s v="Andrew Hodgins [YRGRP]"/>
    <d v="2021-06-22T21:21:53"/>
    <s v="Andrew.Hodgins@vmlyr.com"/>
    <b v="0"/>
    <m/>
    <s v="Bronze"/>
    <n v="0"/>
    <s v="Normal"/>
    <x v="0"/>
    <m/>
    <n v="3225"/>
    <s v="Andrew Hodgins [YRGRP]"/>
    <n v="0"/>
    <b v="0"/>
    <d v="2021-06-22T22:15:13"/>
    <d v="2021-06-22T21:21:53"/>
    <n v="1"/>
    <d v="2021-06-22T22:15:13"/>
    <d v="2021-06-22T22:15:13"/>
    <d v="2021-06-22T22:15:13"/>
    <m/>
    <m/>
    <m/>
    <n v="338.07276620370249"/>
    <x v="0"/>
    <x v="23"/>
    <x v="0"/>
    <n v="26"/>
    <s v="Not GD"/>
    <x v="1"/>
    <n v="2021"/>
    <x v="0"/>
    <x v="1"/>
    <x v="0"/>
    <s v="Jan"/>
    <x v="9"/>
    <s v="Jun"/>
    <x v="1"/>
  </r>
  <r>
    <s v="INC11018339"/>
    <s v="P3 - Minor"/>
    <x v="4"/>
    <s v="Gpnagara@in.ibm.com"/>
    <x v="1"/>
    <s v="[CANCELLED] BSG-2993 - Extend BPC Forecast Data to Quantum"/>
    <d v="2021-11-11T21:44:19"/>
    <x v="1"/>
    <m/>
    <s v="Cancelled"/>
    <s v="Currently BSG-2993 is on Hold until further communication from business. SER Opened for this BSG will be cancelled and we will recreate the New SER once_x000a_we receive business communication."/>
    <d v="2021-11-11T21:44:19"/>
    <s v="Nagaraj Gp1 [IBM]"/>
    <d v="2021-06-24T17:35:15"/>
    <s v="Gpnagara@in.ibm.com"/>
    <b v="0"/>
    <m/>
    <s v="Gold"/>
    <n v="0"/>
    <s v="Normal"/>
    <x v="0"/>
    <m/>
    <n v="12111151"/>
    <s v="Sajan Madabhushi [Ogilvy Group]"/>
    <n v="0"/>
    <b v="0"/>
    <d v="2021-06-24T19:40:10"/>
    <m/>
    <n v="0"/>
    <m/>
    <d v="2021-06-24T19:40:10"/>
    <d v="2021-06-24T17:35:15"/>
    <m/>
    <m/>
    <s v="Ogilvy Group - USA"/>
    <n v="336.18043981482333"/>
    <x v="0"/>
    <x v="23"/>
    <x v="0"/>
    <n v="46"/>
    <s v="Not GD"/>
    <x v="1"/>
    <n v="2021"/>
    <x v="0"/>
    <x v="1"/>
    <x v="0"/>
    <s v="Jan"/>
    <x v="23"/>
    <s v="Jun"/>
    <x v="1"/>
  </r>
  <r>
    <s v="INC11018801"/>
    <s v="P3 - Minor"/>
    <x v="4"/>
    <s v="Jason.masi@ph.ibm.com"/>
    <x v="2"/>
    <s v="Request to make a SAP Server Internet Facing"/>
    <d v="2021-07-01T08:07:57"/>
    <x v="34"/>
    <m/>
    <s v="Cancelled"/>
    <s v="Cancelling ticket as per request from user. Another ticket has been raised for another group."/>
    <d v="2021-07-01T08:07:57"/>
    <s v="Jason Erick D Masipiquena [IBM]"/>
    <d v="2021-06-24T18:28:42"/>
    <s v="sajan.madabhushi@ogilvy.com"/>
    <b v="0"/>
    <m/>
    <s v="Platinum"/>
    <n v="0"/>
    <s v="Normal"/>
    <x v="0"/>
    <m/>
    <n v="567555"/>
    <s v="Sajan Madabhushi [Ogilvy Group]"/>
    <n v="0"/>
    <b v="0"/>
    <d v="2021-06-24T20:22:03"/>
    <d v="2021-06-24T18:57:43"/>
    <n v="1"/>
    <d v="2021-06-24T23:17:51"/>
    <d v="2021-06-24T23:25:05"/>
    <d v="2021-06-24T23:17:51"/>
    <m/>
    <m/>
    <m/>
    <n v="336.02424768519268"/>
    <x v="0"/>
    <x v="23"/>
    <x v="0"/>
    <n v="27"/>
    <s v="WPP-US"/>
    <x v="0"/>
    <n v="2021"/>
    <x v="0"/>
    <x v="1"/>
    <x v="0"/>
    <s v="Jan"/>
    <x v="23"/>
    <s v="Jun"/>
    <x v="0"/>
  </r>
  <r>
    <s v="INC11036730"/>
    <s v="P3 - Minor"/>
    <x v="12"/>
    <s v="Andrew.Hodgins@vmlyr.com"/>
    <x v="2"/>
    <s v="Users need access to the ZMM_CLP_PO roles"/>
    <d v="2021-07-01T04:14:58"/>
    <x v="27"/>
    <m/>
    <s v="Cancelled"/>
    <s v="Approver denied request."/>
    <d v="2021-07-01T04:14:58"/>
    <s v="Andrew Hodgins [YRGRP]"/>
    <d v="2021-06-28T23:09:35"/>
    <s v="Andrew.Hodgins@vmlyr.com"/>
    <b v="0"/>
    <m/>
    <s v="Bronze"/>
    <n v="0"/>
    <s v="Normal"/>
    <x v="0"/>
    <m/>
    <n v="191169"/>
    <s v="Andrew Hodgins [YRGRP]"/>
    <n v="0"/>
    <b v="0"/>
    <d v="2021-06-28T23:09:35"/>
    <m/>
    <n v="0"/>
    <m/>
    <d v="2021-06-28T23:09:35"/>
    <d v="2021-06-28T23:09:35"/>
    <m/>
    <m/>
    <m/>
    <n v="332.035011574073"/>
    <x v="0"/>
    <x v="24"/>
    <x v="0"/>
    <n v="27"/>
    <s v="Not GD"/>
    <x v="1"/>
    <n v="2021"/>
    <x v="0"/>
    <x v="1"/>
    <x v="0"/>
    <s v="Jan"/>
    <x v="12"/>
    <s v="Jun"/>
    <x v="1"/>
  </r>
  <r>
    <s v="INC11056914"/>
    <s v="P3 - Minor"/>
    <x v="4"/>
    <s v="alan.goldblatt@us.ibm.com"/>
    <x v="0"/>
    <s v="SAP Middleware - Employee EFT bounce back - john st"/>
    <d v="2021-07-02T17:42:41"/>
    <x v="24"/>
    <m/>
    <s v="Closed As Duplicate"/>
    <s v="This is a duplicate of INC11058599"/>
    <d v="2021-07-02T17:42:42"/>
    <s v="Alan M. Goldblatt [IBM]"/>
    <d v="2021-07-01T19:29:52"/>
    <s v="helen.ripka@ogilvy.com"/>
    <b v="0"/>
    <m/>
    <s v="Platinum"/>
    <n v="0"/>
    <s v="Normal"/>
    <x v="0"/>
    <m/>
    <n v="79970"/>
    <s v="Helen Ripka [Ogilvy Group]"/>
    <n v="0"/>
    <b v="0"/>
    <d v="2021-07-01T23:05:57"/>
    <d v="2021-07-01T23:05:57"/>
    <n v="1"/>
    <d v="2021-07-01T23:06:22"/>
    <d v="2021-07-02T08:47:31"/>
    <d v="2021-07-01T23:06:22"/>
    <s v="NA"/>
    <m/>
    <s v="Ogilvy Group - Canada"/>
    <n v="328.63366898147797"/>
    <x v="0"/>
    <x v="24"/>
    <x v="0"/>
    <n v="27"/>
    <s v="Not GD"/>
    <x v="1"/>
    <n v="2021"/>
    <x v="0"/>
    <x v="1"/>
    <x v="0"/>
    <s v="Jan"/>
    <x v="24"/>
    <s v="Jul"/>
    <x v="1"/>
  </r>
  <r>
    <s v="INC11064315"/>
    <s v="P3 - Minor"/>
    <x v="8"/>
    <s v="Mulbasha@in.ibm.com"/>
    <x v="2"/>
    <s v="Password Change in Production"/>
    <d v="2021-07-07T21:39:46"/>
    <x v="35"/>
    <m/>
    <s v="Closed As Duplicate"/>
    <s v="Another ticket has raised for the same issue"/>
    <d v="2021-07-07T21:39:46"/>
    <s v="Mulla J Basha [IBM]"/>
    <d v="2021-07-02T21:44:19"/>
    <s v="Mulbasha@in.ibm.com"/>
    <b v="0"/>
    <m/>
    <s v="Gold"/>
    <n v="0"/>
    <s v="Normal"/>
    <x v="0"/>
    <m/>
    <n v="433905"/>
    <s v="Mulla J Basha [IBM]"/>
    <n v="0"/>
    <b v="0"/>
    <d v="2021-07-02T21:44:19"/>
    <m/>
    <n v="0"/>
    <m/>
    <d v="2021-07-02T21:44:19"/>
    <d v="2021-07-02T21:44:19"/>
    <m/>
    <m/>
    <m/>
    <n v="328.09422453703883"/>
    <x v="0"/>
    <x v="24"/>
    <x v="0"/>
    <n v="28"/>
    <s v="WPP-US"/>
    <x v="0"/>
    <n v="2021"/>
    <x v="0"/>
    <x v="1"/>
    <x v="0"/>
    <s v="Jan"/>
    <x v="13"/>
    <s v="Jul"/>
    <x v="0"/>
  </r>
  <r>
    <s v="INC11104953"/>
    <s v="P4 - Minimal"/>
    <x v="9"/>
    <s v="Saipoth1@in.ibm.com"/>
    <x v="0"/>
    <s v="Access to Perceptive Content"/>
    <d v="2021-07-12T20:47:38"/>
    <x v="25"/>
    <m/>
    <s v="Closed As Duplicate"/>
    <s v="Closed as a duplicate for INC11111372"/>
    <d v="2021-07-12T20:47:39"/>
    <s v="Sai Tejaswini Pothuru [IBM]"/>
    <d v="2021-07-10T02:01:17"/>
    <s v="Michael.Kimery@wpp.com"/>
    <b v="0"/>
    <m/>
    <s v="Gold"/>
    <n v="0"/>
    <s v="Normal"/>
    <x v="0"/>
    <m/>
    <n v="240382"/>
    <s v="Michael Kimery [WPP]"/>
    <n v="0"/>
    <b v="0"/>
    <d v="2021-07-12T09:26:17"/>
    <d v="2021-07-10T02:01:17"/>
    <n v="2"/>
    <d v="2021-07-10T20:53:21"/>
    <d v="2021-07-12T09:26:17"/>
    <d v="2021-07-10T20:53:21"/>
    <s v="EMEA"/>
    <m/>
    <s v="WPP - France"/>
    <n v="318.6067476851822"/>
    <x v="0"/>
    <x v="25"/>
    <x v="0"/>
    <n v="29"/>
    <s v="WPP-US"/>
    <x v="0"/>
    <n v="2021"/>
    <x v="0"/>
    <x v="1"/>
    <x v="0"/>
    <s v="Jan"/>
    <x v="25"/>
    <s v="Jul"/>
    <x v="0"/>
  </r>
  <r>
    <s v="INC11120098"/>
    <s v="P3 - Minor"/>
    <x v="9"/>
    <s v="Jlingala@in.ibm.com"/>
    <x v="2"/>
    <s v="Ricochet Disaster Recovery(Ref.INC9097264)"/>
    <d v="2022-05-17T23:19:46"/>
    <x v="14"/>
    <m/>
    <s v="Solved Remotely (Permanently)"/>
    <s v="Resolving as user confirmed to close the ticket"/>
    <m/>
    <m/>
    <d v="2021-07-13T22:54:22"/>
    <s v="Jlingala@in.ibm.com"/>
    <b v="0"/>
    <m/>
    <s v="Gold"/>
    <n v="0"/>
    <s v="Normal"/>
    <x v="1"/>
    <m/>
    <n v="2577092"/>
    <s v="Dave Husted [JWT]"/>
    <n v="1"/>
    <b v="1"/>
    <d v="2021-07-13T22:54:22"/>
    <m/>
    <n v="0"/>
    <m/>
    <d v="2021-07-13T22:54:22"/>
    <d v="2021-07-13T22:54:22"/>
    <m/>
    <s v="Awaiting User input"/>
    <m/>
    <n v="317.04557870371355"/>
    <x v="0"/>
    <x v="26"/>
    <x v="0"/>
    <n v="0"/>
    <s v="WPP-US"/>
    <x v="0"/>
    <n v="1900"/>
    <x v="0"/>
    <x v="1"/>
    <x v="0"/>
    <s v="Jan"/>
    <x v="19"/>
    <s v="Jul"/>
    <x v="0"/>
  </r>
  <r>
    <s v="INC11133820"/>
    <s v="P4 - Minimal"/>
    <x v="8"/>
    <s v="poldatta@in.ibm.com"/>
    <x v="2"/>
    <s v="Poly please send IC Balances as of 6/30/2021"/>
    <d v="2021-07-27T02:07:49"/>
    <x v="12"/>
    <m/>
    <s v="Solved (Permanently)"/>
    <s v="file provided"/>
    <d v="2021-07-27T02:07:49"/>
    <s v="Poly Datta [IBM]"/>
    <d v="2021-07-15T23:37:44"/>
    <s v="Elaine.Arroyo@vmlyr.com"/>
    <b v="0"/>
    <m/>
    <s v="Gold"/>
    <n v="0"/>
    <s v="Normal"/>
    <x v="0"/>
    <m/>
    <n v="602930"/>
    <s v="Elaine Arroyo [YRGRP]"/>
    <n v="1"/>
    <b v="0"/>
    <d v="2021-07-16T20:36:09"/>
    <d v="2021-07-15T23:57:23"/>
    <n v="1"/>
    <d v="2021-07-17T00:20:38"/>
    <d v="2021-07-17T00:30:06"/>
    <d v="2021-07-17T00:20:38"/>
    <s v="NA"/>
    <m/>
    <m/>
    <n v="313.97909722223267"/>
    <x v="0"/>
    <x v="26"/>
    <x v="0"/>
    <n v="31"/>
    <s v="WPP-US"/>
    <x v="0"/>
    <n v="2021"/>
    <x v="0"/>
    <x v="1"/>
    <x v="0"/>
    <s v="Jan"/>
    <x v="3"/>
    <s v="Jul"/>
    <x v="0"/>
  </r>
  <r>
    <s v="INC11148519"/>
    <s v="P3 - Minor"/>
    <x v="6"/>
    <s v="Lupita.AlgabadePoulsen@us.ibm.com"/>
    <x v="1"/>
    <s v="[CANCELLED] Expose field in Pipeline universe"/>
    <d v="2021-08-18T20:33:37"/>
    <x v="33"/>
    <m/>
    <s v="Cancelled"/>
    <s v="reply from: cristian.aprile@kantar.com_x000a_Taking into account that we almost a month away from decommissioning EDW, I would say let's disregard this ticket and go ahead and close it."/>
    <d v="2021-08-18T20:33:37"/>
    <s v="Guadalupe Algaba De Poulsen [IBM]"/>
    <d v="2021-07-19T21:23:55"/>
    <s v="cristian.aprile@kantar.com"/>
    <b v="0"/>
    <m/>
    <s v="Silver"/>
    <n v="0"/>
    <s v="Normal"/>
    <x v="0"/>
    <m/>
    <n v="2588982"/>
    <s v="Cristian Aprile [Kantar]"/>
    <n v="0"/>
    <b v="0"/>
    <d v="2021-07-19T21:38:07"/>
    <d v="2021-07-19T21:28:06"/>
    <n v="1"/>
    <d v="2021-07-19T21:38:07"/>
    <d v="2021-07-19T21:38:07"/>
    <d v="2021-07-19T21:38:07"/>
    <m/>
    <m/>
    <m/>
    <n v="311.0985300925895"/>
    <x v="0"/>
    <x v="27"/>
    <x v="0"/>
    <n v="34"/>
    <s v="Not GD"/>
    <x v="1"/>
    <n v="2021"/>
    <x v="0"/>
    <x v="1"/>
    <x v="0"/>
    <s v="Jan"/>
    <x v="5"/>
    <s v="Jul"/>
    <x v="1"/>
  </r>
  <r>
    <s v="INC11155857"/>
    <s v="P4 - Minimal"/>
    <x v="6"/>
    <s v="Lupita.AlgabadePoulsen@us.ibm.com"/>
    <x v="1"/>
    <s v="[CANCELLED] Add new field in BPM universe"/>
    <d v="2021-08-04T01:45:57"/>
    <x v="33"/>
    <m/>
    <s v="Cancelled"/>
    <s v="As this change would impact 2.5 upgrade, we'll need to cancel this ticket and request this post upgrade. "/>
    <d v="2021-08-04T01:45:57"/>
    <s v="Guadalupe Algaba De Poulsen [IBM]"/>
    <d v="2021-07-21T00:59:51"/>
    <s v="cristian.aprile@kantar.com"/>
    <b v="0"/>
    <m/>
    <s v="Silver"/>
    <n v="0"/>
    <s v="Normal"/>
    <x v="0"/>
    <m/>
    <n v="1212366"/>
    <s v="Cristian Aprile [Kantar]"/>
    <n v="0"/>
    <b v="0"/>
    <d v="2021-07-22T20:06:46"/>
    <d v="2021-07-21T01:27:24"/>
    <n v="1"/>
    <d v="2021-07-23T03:24:35"/>
    <d v="2021-07-23T16:01:45"/>
    <d v="2021-07-23T03:24:35"/>
    <m/>
    <m/>
    <m/>
    <n v="307.33211805555766"/>
    <x v="0"/>
    <x v="27"/>
    <x v="0"/>
    <n v="32"/>
    <s v="Not GD"/>
    <x v="1"/>
    <n v="2021"/>
    <x v="0"/>
    <x v="1"/>
    <x v="0"/>
    <s v="Jan"/>
    <x v="6"/>
    <s v="Jul"/>
    <x v="1"/>
  </r>
  <r>
    <s v="INC11156474"/>
    <s v="P3 - Minor"/>
    <x v="0"/>
    <s v="remyat23@in.ibm.com"/>
    <x v="2"/>
    <s v="Update Maconomy user (Business Objects)"/>
    <d v="2021-07-22T16:01:24"/>
    <x v="21"/>
    <m/>
    <s v="Closed As Duplicate"/>
    <s v="Cancelling this ticket since user has already raised another ticket INC11156445 for the same request. "/>
    <d v="2021-07-22T16:01:25"/>
    <s v="Remya T [IBM]"/>
    <d v="2021-07-21T05:46:20"/>
    <s v="EJIMENEZ@it.ibm.com"/>
    <b v="0"/>
    <m/>
    <s v="Platinum"/>
    <n v="0"/>
    <s v="Normal"/>
    <x v="0"/>
    <m/>
    <n v="124125"/>
    <s v="Gilberto Figueroa [Kantar]"/>
    <n v="0"/>
    <b v="0"/>
    <d v="2021-07-21T05:46:20"/>
    <d v="2021-07-21T05:46:20"/>
    <n v="5"/>
    <d v="2021-07-21T05:49:40"/>
    <d v="2021-07-22T09:46:57"/>
    <d v="2021-07-22T04:47:47"/>
    <s v="LATAM"/>
    <m/>
    <s v="Kantar - Peru"/>
    <n v="308.59239583333692"/>
    <x v="0"/>
    <x v="27"/>
    <x v="0"/>
    <n v="30"/>
    <s v="WPP-US"/>
    <x v="0"/>
    <n v="2021"/>
    <x v="0"/>
    <x v="1"/>
    <x v="0"/>
    <s v="Jan"/>
    <x v="6"/>
    <s v="Jul"/>
    <x v="0"/>
  </r>
  <r>
    <s v="INC11188427"/>
    <s v="P3 - Minor"/>
    <x v="12"/>
    <s v="Kevin.reiner.calvento@ibm.com"/>
    <x v="2"/>
    <s v="Not able to access outlook due to timesheets"/>
    <d v="2021-09-01T05:09:00"/>
    <x v="22"/>
    <m/>
    <s v="Cancelled"/>
    <s v="User is no longer existing in SAP under VML domain."/>
    <d v="2021-09-01T05:09:00"/>
    <s v="Kevin Reiner Calvento [IBM]"/>
    <d v="2021-07-27T23:22:00"/>
    <s v="snehyad1@in.ibm.com"/>
    <b v="1"/>
    <m/>
    <s v="Bronze"/>
    <n v="1"/>
    <s v="Normal"/>
    <x v="0"/>
    <m/>
    <n v="3044924"/>
    <s v="Ruben Delgado [YRGRP]"/>
    <n v="0"/>
    <b v="0"/>
    <d v="2021-07-27T23:22:00"/>
    <d v="2021-07-27T23:22:00"/>
    <n v="1"/>
    <d v="2021-07-27T23:41:46"/>
    <d v="2021-07-28T01:05:45"/>
    <d v="2021-07-27T23:41:46"/>
    <m/>
    <m/>
    <m/>
    <n v="302.9543402777781"/>
    <x v="0"/>
    <x v="28"/>
    <x v="0"/>
    <n v="36"/>
    <s v="WPP-US"/>
    <x v="0"/>
    <n v="2021"/>
    <x v="0"/>
    <x v="1"/>
    <x v="0"/>
    <s v="Jan"/>
    <x v="11"/>
    <s v="Jul"/>
    <x v="0"/>
  </r>
  <r>
    <s v="INC11217607"/>
    <s v="P3 - Minor"/>
    <x v="12"/>
    <s v="Andrew.Hodgins@vmlyr.com"/>
    <x v="2"/>
    <s v="BG_RREDOBLE re-enabled to grab favorites"/>
    <d v="2021-08-03T02:53:55"/>
    <x v="27"/>
    <m/>
    <s v="Cancelled"/>
    <s v="Ria was able to get her favorites from QAS and doesn't need BG_RREDOBLE re-enabled."/>
    <d v="2021-08-03T02:53:55"/>
    <s v="Andrew Hodgins [YRGRP]"/>
    <d v="2021-08-03T02:45:01"/>
    <s v="Andrew.Hodgins@vmlyr.com"/>
    <b v="0"/>
    <m/>
    <s v="Bronze"/>
    <n v="0"/>
    <s v="Normal"/>
    <x v="0"/>
    <m/>
    <n v="652"/>
    <s v="Andrew Hodgins [YRGRP]"/>
    <n v="0"/>
    <b v="0"/>
    <d v="2021-08-03T02:45:01"/>
    <m/>
    <n v="0"/>
    <m/>
    <d v="2021-08-03T02:45:01"/>
    <d v="2021-08-03T02:45:01"/>
    <m/>
    <m/>
    <m/>
    <n v="296.88540509258746"/>
    <x v="0"/>
    <x v="29"/>
    <x v="0"/>
    <n v="32"/>
    <s v="Not GD"/>
    <x v="1"/>
    <n v="2021"/>
    <x v="0"/>
    <x v="1"/>
    <x v="0"/>
    <s v="Jan"/>
    <x v="14"/>
    <s v="Aug"/>
    <x v="1"/>
  </r>
  <r>
    <s v="INC11251702"/>
    <s v="P3 - Minor"/>
    <x v="6"/>
    <s v="Lupita.AlgabadePoulsen@us.ibm.com"/>
    <x v="1"/>
    <s v="[CANCELLED*] Optimize OneStream query"/>
    <d v="2021-09-30T02:27:46"/>
    <x v="23"/>
    <m/>
    <s v="Cancelled"/>
    <s v="IBM is cancelling this ticket._x000a_Due to OneStream delayed go live the requirement to provide Maconomy September month end BOBJ Reports to OneStream has been dropped._x000a_OneStream will not require Maconomy September month end data to be provided before the blackout in October. "/>
    <d v="2021-09-30T02:27:46"/>
    <s v="Guadalupe Algaba De Poulsen [IBM]"/>
    <d v="2021-08-10T00:33:33"/>
    <s v="vakula@us.ibm.com"/>
    <b v="0"/>
    <m/>
    <s v="Silver"/>
    <n v="0"/>
    <s v="Normal"/>
    <x v="0"/>
    <m/>
    <n v="4417427"/>
    <s v="Viswasrujana Akula [IBM]"/>
    <n v="0"/>
    <b v="0"/>
    <d v="2021-08-10T16:13:49"/>
    <m/>
    <n v="2"/>
    <m/>
    <d v="2021-08-10T16:13:49"/>
    <d v="2021-08-10T00:33:33"/>
    <m/>
    <m/>
    <m/>
    <n v="289.32373842592642"/>
    <x v="0"/>
    <x v="30"/>
    <x v="0"/>
    <n v="40"/>
    <s v="Not GD"/>
    <x v="1"/>
    <n v="2021"/>
    <x v="0"/>
    <x v="1"/>
    <x v="0"/>
    <s v="Jan"/>
    <x v="25"/>
    <s v="Aug"/>
    <x v="1"/>
  </r>
  <r>
    <s v="INC11283315"/>
    <s v="P3 - Minor"/>
    <x v="8"/>
    <s v="emily.chen@wundermanthompson.com"/>
    <x v="2"/>
    <s v="smartstream installation and web ledger access to Viviane Simond, Javier Ramirez and Carmen Wu"/>
    <d v="2021-08-19T21:50:21"/>
    <x v="12"/>
    <m/>
    <s v="Closed As Duplicate"/>
    <s v="Request will be handled by INC11289883, INC11289900 and INC11289892. Hence closing this ticket"/>
    <d v="2021-08-19T21:34:45"/>
    <s v="Poly Datta [IBM]"/>
    <d v="2021-08-16T18:56:53"/>
    <s v="emily.chen@wunderman.com"/>
    <b v="0"/>
    <m/>
    <s v="Gold"/>
    <n v="0"/>
    <s v="Normal"/>
    <x v="0"/>
    <m/>
    <n v="268672"/>
    <s v="Emily Chen [YRGRP]"/>
    <n v="0"/>
    <b v="0"/>
    <d v="2021-08-17T18:58:53"/>
    <d v="2021-08-16T18:57:20"/>
    <n v="1"/>
    <d v="2021-08-17T18:58:53"/>
    <d v="2021-08-17T18:58:53"/>
    <d v="2021-08-17T18:58:53"/>
    <m/>
    <m/>
    <m/>
    <n v="282.2091087962981"/>
    <x v="0"/>
    <x v="31"/>
    <x v="0"/>
    <n v="34"/>
    <s v="WPP-US"/>
    <x v="0"/>
    <n v="2021"/>
    <x v="0"/>
    <x v="1"/>
    <x v="0"/>
    <s v="Jan"/>
    <x v="4"/>
    <s v="Aug"/>
    <x v="0"/>
  </r>
  <r>
    <s v="INC11283982"/>
    <s v="P3 - Minor"/>
    <x v="3"/>
    <s v="Jyovishw@in.ibm.com"/>
    <x v="1"/>
    <s v="[UNAPPROVED BACKLOG] Perceptive Refresh / Copy from Prod to Test"/>
    <d v="2022-02-18T00:43:59"/>
    <x v="3"/>
    <m/>
    <m/>
    <m/>
    <m/>
    <m/>
    <d v="2021-08-16T20:54:27"/>
    <s v="Jyovishw@in.ibm.com"/>
    <b v="0"/>
    <m/>
    <s v="Gold"/>
    <n v="0"/>
    <s v="Normal"/>
    <x v="1"/>
    <m/>
    <m/>
    <s v="Jyothi Vishweshwaraiah1 [IBM]"/>
    <n v="0"/>
    <b v="1"/>
    <d v="2021-08-16T20:54:27"/>
    <m/>
    <n v="0"/>
    <m/>
    <d v="2021-08-16T20:54:27"/>
    <d v="2021-08-16T20:54:27"/>
    <s v="NA"/>
    <s v="Work not yet due"/>
    <s v="GroupM - USA"/>
    <n v="283.12885416667268"/>
    <x v="0"/>
    <x v="31"/>
    <x v="0"/>
    <n v="0"/>
    <s v="WPP-US"/>
    <x v="0"/>
    <n v="1900"/>
    <x v="0"/>
    <x v="1"/>
    <x v="0"/>
    <s v="Jan"/>
    <x v="4"/>
    <s v="Aug"/>
    <x v="0"/>
  </r>
  <r>
    <s v="INC11290576"/>
    <s v="P3 - Minor"/>
    <x v="6"/>
    <s v="ghudik@us.ibm.com"/>
    <x v="1"/>
    <s v="[CANCELLED] Maconomy Business Objects - WSC 301-318: Exports not working for Maconomy PROD Instance"/>
    <d v="2021-11-11T01:47:44"/>
    <x v="8"/>
    <m/>
    <s v="Solved Remotely (Permanently)"/>
    <s v="Issue resolved by 2.5 upgrade."/>
    <d v="2021-11-11T01:47:44"/>
    <s v="Gina D. Hudik [IBM]"/>
    <d v="2021-08-17T21:27:02"/>
    <s v="Gerhard.Teusch@kantar.com"/>
    <b v="1"/>
    <m/>
    <s v="Silver"/>
    <n v="1"/>
    <s v="Normal"/>
    <x v="0"/>
    <m/>
    <n v="7185966"/>
    <s v="Gerhard Teusch [Kantar]"/>
    <n v="1"/>
    <b v="0"/>
    <d v="2021-08-18T15:08:38"/>
    <d v="2021-08-17T21:27:25"/>
    <n v="1"/>
    <d v="2021-08-17T22:24:47"/>
    <d v="2021-08-18T15:08:38"/>
    <d v="2021-08-17T22:24:47"/>
    <m/>
    <m/>
    <m/>
    <n v="281.3690046296324"/>
    <x v="0"/>
    <x v="31"/>
    <x v="0"/>
    <n v="46"/>
    <s v="Not GD"/>
    <x v="1"/>
    <n v="2021"/>
    <x v="0"/>
    <x v="1"/>
    <x v="0"/>
    <s v="Jan"/>
    <x v="16"/>
    <s v="Aug"/>
    <x v="1"/>
  </r>
  <r>
    <s v="INC11297049"/>
    <s v="P3 - Minor"/>
    <x v="1"/>
    <s v="mulveyj@us.ibm.com"/>
    <x v="2"/>
    <s v="#VTH Invalid password on SAP Concur when AD password and Okta are working"/>
    <d v="2021-09-10T01:32:53"/>
    <x v="10"/>
    <m/>
    <s v="Closed As Duplicate"/>
    <s v="Cancelling this ticket as it's being handled through INC11317895 "/>
    <d v="2021-09-10T01:32:54"/>
    <s v="James A. Mulvey [IBM]"/>
    <d v="2021-08-18T22:58:02"/>
    <s v="Lionswan@us.ibm.com"/>
    <b v="1"/>
    <m/>
    <s v="Silver+ (Osprey App use only)"/>
    <n v="1"/>
    <s v="Normal"/>
    <x v="0"/>
    <m/>
    <n v="1910518"/>
    <s v="Anna Pietrus [GroupM]"/>
    <n v="0"/>
    <b v="0"/>
    <d v="2021-08-18T23:23:51"/>
    <d v="2021-08-18T23:23:34"/>
    <n v="2"/>
    <d v="2021-08-19T21:33:19"/>
    <d v="2021-08-20T11:47:00"/>
    <d v="2021-08-18T22:58:02"/>
    <m/>
    <m/>
    <m/>
    <n v="279.5090277777781"/>
    <x v="0"/>
    <x v="31"/>
    <x v="0"/>
    <n v="37"/>
    <s v="Not GD"/>
    <x v="1"/>
    <n v="2021"/>
    <x v="0"/>
    <x v="1"/>
    <x v="0"/>
    <s v="Jan"/>
    <x v="26"/>
    <s v="Aug"/>
    <x v="1"/>
  </r>
  <r>
    <s v="INC11318696"/>
    <s v="P3 - Minor"/>
    <x v="9"/>
    <s v="Kanimop5@in.ibm.com"/>
    <x v="2"/>
    <s v="Ricochet INTRA payment cycle issue (Mirum BU 13200 invoices)"/>
    <d v="2022-05-19T13:12:26"/>
    <x v="30"/>
    <m/>
    <m/>
    <m/>
    <m/>
    <m/>
    <d v="2021-08-24T04:59:41"/>
    <s v="nataliya.gayova@wundermanthompson.com"/>
    <b v="0"/>
    <m/>
    <s v="Gold"/>
    <n v="0"/>
    <s v="Normal"/>
    <x v="1"/>
    <m/>
    <m/>
    <s v="Nataliya Gayova [JWT]"/>
    <n v="0"/>
    <b v="1"/>
    <d v="2021-08-25T00:40:05"/>
    <d v="2021-08-24T05:26:32"/>
    <n v="1"/>
    <d v="2021-08-25T01:10:59"/>
    <d v="2021-08-25T01:12:13"/>
    <d v="2021-08-25T01:10:59"/>
    <m/>
    <s v="Awaiting User input"/>
    <m/>
    <n v="274.94984953704261"/>
    <x v="0"/>
    <x v="32"/>
    <x v="0"/>
    <n v="0"/>
    <s v="WPP-US"/>
    <x v="0"/>
    <n v="1900"/>
    <x v="0"/>
    <x v="1"/>
    <x v="0"/>
    <s v="Jan"/>
    <x v="23"/>
    <s v="Aug"/>
    <x v="0"/>
  </r>
  <r>
    <s v="INC11329789"/>
    <s v="P3 - Minor"/>
    <x v="9"/>
    <s v="Jlingala@in.ibm.com"/>
    <x v="0"/>
    <s v="RE:  Truncated xx_jwt_unique value for a user"/>
    <d v="2021-08-27T13:07:10"/>
    <x v="36"/>
    <m/>
    <s v="Cancelled"/>
    <s v="Cancelling as this is generated by mail"/>
    <d v="2021-08-27T13:07:10"/>
    <s v="Jayasree Lingala [IBM]"/>
    <d v="2021-08-25T20:33:53"/>
    <s v="Jlingala@in.ibm.com"/>
    <b v="0"/>
    <m/>
    <s v="Gold"/>
    <n v="0"/>
    <s v="Normal"/>
    <x v="0"/>
    <m/>
    <n v="145997"/>
    <s v="Jayasree Lingala [IBM]"/>
    <n v="0"/>
    <b v="0"/>
    <d v="2021-08-26T02:17:22"/>
    <d v="2021-08-25T20:33:53"/>
    <n v="1"/>
    <d v="2021-08-26T06:13:41"/>
    <d v="2021-08-26T09:07:38"/>
    <d v="2021-08-26T06:13:41"/>
    <m/>
    <m/>
    <m/>
    <n v="273.61969907407183"/>
    <x v="0"/>
    <x v="32"/>
    <x v="0"/>
    <n v="35"/>
    <s v="WPP-US"/>
    <x v="0"/>
    <n v="2021"/>
    <x v="0"/>
    <x v="1"/>
    <x v="0"/>
    <s v="Jan"/>
    <x v="17"/>
    <s v="Aug"/>
    <x v="0"/>
  </r>
  <r>
    <s v="INC11349465"/>
    <s v="P4 - Minimal"/>
    <x v="4"/>
    <s v="alan.goldblatt@us.ibm.com"/>
    <x v="2"/>
    <s v="SAP Ariba Website Certificate Renewal"/>
    <d v="2021-10-05T02:28:32"/>
    <x v="31"/>
    <m/>
    <s v="Cancelled"/>
    <s v="Confirmed with the Sterling support team that this change does not affect the current Ariba connection for Ogilvy"/>
    <d v="2021-10-05T02:28:32"/>
    <s v="Alan M. Goldblatt [IBM]"/>
    <d v="2021-08-30T21:17:56"/>
    <s v="cheryl.fuller@ogilvy.com"/>
    <b v="0"/>
    <m/>
    <s v="Platinum"/>
    <n v="0"/>
    <s v="Normal"/>
    <x v="0"/>
    <m/>
    <n v="3042636"/>
    <s v="Cheryl Fuller [Ogilvy Group]"/>
    <n v="0"/>
    <b v="0"/>
    <d v="2021-08-31T00:01:42"/>
    <d v="2021-08-30T21:26:48"/>
    <n v="1"/>
    <d v="2021-08-31T04:20:27"/>
    <d v="2021-08-31T07:12:34"/>
    <d v="2021-08-31T04:20:27"/>
    <s v="NA"/>
    <m/>
    <s v="Ogilvy Group - USA"/>
    <n v="268.69960648148117"/>
    <x v="0"/>
    <x v="33"/>
    <x v="0"/>
    <n v="41"/>
    <s v="WPP-US"/>
    <x v="0"/>
    <n v="2021"/>
    <x v="0"/>
    <x v="1"/>
    <x v="0"/>
    <s v="Jan"/>
    <x v="0"/>
    <s v="Aug"/>
    <x v="0"/>
  </r>
  <r>
    <s v="INC11355243"/>
    <s v="P3 - Minor"/>
    <x v="10"/>
    <s v="pradahak@in.ibm.com"/>
    <x v="1"/>
    <s v="[BILLED] ADP &amp; Time upload automation, Time wrapper enhancement"/>
    <d v="2022-04-12T19:54:35"/>
    <x v="20"/>
    <m/>
    <m/>
    <m/>
    <m/>
    <m/>
    <d v="2021-08-31T19:36:27"/>
    <s v="pradahak@in.ibm.com"/>
    <b v="0"/>
    <m/>
    <s v="Gold"/>
    <n v="0"/>
    <s v="Normal"/>
    <x v="1"/>
    <m/>
    <m/>
    <s v="Mark Werner [Ogilvy Group]"/>
    <n v="0"/>
    <b v="1"/>
    <d v="2021-09-01T17:45:17"/>
    <m/>
    <n v="0"/>
    <m/>
    <d v="2021-09-01T17:45:17"/>
    <d v="2021-08-31T19:36:27"/>
    <m/>
    <s v="Customer Testing"/>
    <s v="Ogilvy Group - USA"/>
    <n v="267.26021990740992"/>
    <x v="0"/>
    <x v="33"/>
    <x v="0"/>
    <n v="0"/>
    <s v="WPP-US"/>
    <x v="0"/>
    <n v="1900"/>
    <x v="0"/>
    <x v="1"/>
    <x v="0"/>
    <s v="Jan"/>
    <x v="27"/>
    <s v="Aug"/>
    <x v="0"/>
  </r>
  <r>
    <s v="INC11401399"/>
    <s v="P4 - Minimal"/>
    <x v="17"/>
    <s v="system"/>
    <x v="2"/>
    <s v="change browser setting to allow Oracle to download the Java installation file, then use that file to install Java  "/>
    <d v="2021-09-23T22:56:20"/>
    <x v="1"/>
    <m/>
    <m/>
    <m/>
    <m/>
    <m/>
    <d v="2021-09-09T05:07:23"/>
    <s v="peter.liao@landorandfitch.com"/>
    <b v="0"/>
    <m/>
    <s v="Gold"/>
    <n v="0"/>
    <s v="Normal"/>
    <x v="2"/>
    <m/>
    <m/>
    <s v="Peter Liao [YRGRP]"/>
    <n v="0"/>
    <b v="0"/>
    <d v="2021-09-10T22:01:31"/>
    <d v="2021-09-09T05:26:17"/>
    <n v="1"/>
    <d v="2021-09-23T22:56:19"/>
    <m/>
    <d v="2021-09-23T22:56:19"/>
    <m/>
    <m/>
    <m/>
    <n v="44708"/>
    <x v="0"/>
    <x v="34"/>
    <x v="0"/>
    <n v="0"/>
    <s v="Not GD"/>
    <x v="1"/>
    <n v="1900"/>
    <x v="0"/>
    <x v="1"/>
    <x v="0"/>
    <s v="Jan"/>
    <x v="28"/>
    <s v="Sep"/>
    <x v="1"/>
  </r>
  <r>
    <s v="INC11437994"/>
    <s v="P3 - Minor"/>
    <x v="14"/>
    <s v="Saipoth1@in.ibm.com"/>
    <x v="0"/>
    <s v="I am locked out of perceptive and need access a.s.a.p."/>
    <d v="2021-09-18T09:37:20"/>
    <x v="37"/>
    <m/>
    <s v="Closed As Duplicate"/>
    <s v="closed as duplicate for INC11437952"/>
    <d v="2021-09-18T09:37:20"/>
    <s v="Sai Tejaswini Pothuru [IBM]"/>
    <d v="2021-09-16T02:40:22"/>
    <s v="Nicole.Simmons@gcihealth.com"/>
    <b v="0"/>
    <m/>
    <s v="Silver+ (Osprey App use only)"/>
    <n v="0"/>
    <s v="Normal"/>
    <x v="0"/>
    <m/>
    <n v="197818"/>
    <s v="Nicole Simmons [YRGRP]"/>
    <n v="0"/>
    <b v="0"/>
    <d v="2021-09-17T20:11:11"/>
    <d v="2021-09-16T02:57:20"/>
    <n v="1"/>
    <d v="2021-09-18T01:43:57"/>
    <d v="2021-09-18T09:36:40"/>
    <d v="2021-09-18T01:43:57"/>
    <m/>
    <m/>
    <m/>
    <n v="250.5995370370365"/>
    <x v="0"/>
    <x v="35"/>
    <x v="0"/>
    <n v="38"/>
    <s v="WPP-US"/>
    <x v="0"/>
    <n v="2021"/>
    <x v="0"/>
    <x v="1"/>
    <x v="0"/>
    <s v="Jan"/>
    <x v="4"/>
    <s v="Sep"/>
    <x v="0"/>
  </r>
  <r>
    <s v="INC11474202"/>
    <s v="P3 - Minor"/>
    <x v="2"/>
    <s v="david.baulier@us.ibm.com"/>
    <x v="2"/>
    <s v="Patch PD SharePoint - August 2021 CU"/>
    <d v="2022-02-18T01:39:03"/>
    <x v="2"/>
    <m/>
    <s v="Cancelled"/>
    <s v="Replaced with ticket INC12191357.  This will patch to December 2021 CU, this is what was done in the dev environment."/>
    <d v="2022-02-18T01:39:03"/>
    <s v="David Baulier Jr [IBM]"/>
    <d v="2021-09-22T20:35:01"/>
    <s v="david.baulier@us.ibm.com"/>
    <b v="0"/>
    <m/>
    <s v="Gold"/>
    <n v="0"/>
    <s v="Normal"/>
    <x v="0"/>
    <m/>
    <n v="12805530"/>
    <s v="Steve Oliver [Ogilvy Group]"/>
    <n v="0"/>
    <b v="0"/>
    <d v="2021-09-22T20:35:01"/>
    <m/>
    <n v="0"/>
    <m/>
    <d v="2021-09-22T20:35:01"/>
    <d v="2021-09-22T20:35:01"/>
    <m/>
    <m/>
    <m/>
    <n v="246.14234953703999"/>
    <x v="0"/>
    <x v="36"/>
    <x v="0"/>
    <n v="8"/>
    <s v="Not GD"/>
    <x v="1"/>
    <n v="2022"/>
    <x v="0"/>
    <x v="1"/>
    <x v="0"/>
    <s v="Jan"/>
    <x v="9"/>
    <s v="Sep"/>
    <x v="1"/>
  </r>
  <r>
    <s v="INC11482502"/>
    <s v="P3 - Minor"/>
    <x v="18"/>
    <s v="david.baulier@us.ibm.com"/>
    <x v="1"/>
    <s v="[BILLED] SAGE FAS - General Information Fields Labeled Incorrectly  at both Primer Depreciation and Tracking"/>
    <d v="2022-05-20T22:07:52"/>
    <x v="12"/>
    <m/>
    <m/>
    <m/>
    <m/>
    <m/>
    <d v="2021-09-24T01:57:30"/>
    <s v="Michael.Courtney@vmlyr.com"/>
    <b v="0"/>
    <m/>
    <s v="Silver"/>
    <n v="0"/>
    <s v="Normal"/>
    <x v="3"/>
    <m/>
    <m/>
    <s v="Michael Courtney [YRGRP]"/>
    <n v="0"/>
    <b v="0"/>
    <d v="2021-09-24T01:57:30"/>
    <m/>
    <n v="0"/>
    <m/>
    <d v="2021-09-24T01:57:30"/>
    <d v="2021-09-24T01:57:30"/>
    <s v="NA"/>
    <m/>
    <s v="YRGRP - USA"/>
    <n v="244.91840277778101"/>
    <x v="0"/>
    <x v="36"/>
    <x v="0"/>
    <n v="0"/>
    <s v="WPP-US"/>
    <x v="0"/>
    <n v="1900"/>
    <x v="0"/>
    <x v="1"/>
    <x v="0"/>
    <s v="Jan"/>
    <x v="23"/>
    <s v="Sep"/>
    <x v="0"/>
  </r>
  <r>
    <s v="INC11513246"/>
    <s v="P3 - Minor"/>
    <x v="1"/>
    <s v="mulveyj@us.ibm.com"/>
    <x v="2"/>
    <s v="We need to change the finance approver for  Concur both expense reports and travel from Heather to Farrukh Shakil  It’s not something managed on the feed that L"/>
    <d v="2021-10-04T19:18:01"/>
    <x v="10"/>
    <m/>
    <s v="Cancelled"/>
    <s v="This is not something the IBM Osprey team can resolve. This would need to be handled by GroupM and/or WPP IT."/>
    <d v="2021-10-04T19:18:01"/>
    <s v="James A. Mulvey [IBM]"/>
    <d v="2021-09-29T20:32:50"/>
    <s v="ajanthan.nageswaran@groupm.com"/>
    <b v="0"/>
    <m/>
    <s v="Silver+ (Osprey App use only)"/>
    <n v="0"/>
    <s v="Normal"/>
    <x v="0"/>
    <m/>
    <n v="427511"/>
    <s v="Ajanthan Nageswaran [GroupM]"/>
    <n v="0"/>
    <b v="0"/>
    <d v="2021-09-29T21:01:37"/>
    <d v="2021-09-29T21:01:37"/>
    <n v="1"/>
    <d v="2021-09-29T21:06:13"/>
    <d v="2021-09-30T19:40:20"/>
    <d v="2021-09-29T21:06:13"/>
    <s v="NA"/>
    <m/>
    <s v="GroupM - Canada"/>
    <n v="238.18032407407736"/>
    <x v="0"/>
    <x v="37"/>
    <x v="0"/>
    <n v="41"/>
    <s v="Not GD"/>
    <x v="1"/>
    <n v="2021"/>
    <x v="0"/>
    <x v="1"/>
    <x v="0"/>
    <s v="Jan"/>
    <x v="29"/>
    <s v="Sep"/>
    <x v="1"/>
  </r>
  <r>
    <s v="INC11538148"/>
    <s v="P3 - Minor"/>
    <x v="4"/>
    <s v="alan.goldblatt@us.ibm.com"/>
    <x v="1"/>
    <s v="[BILLED]BSG-3047- IIB interface and Sterling configuration for Eicoff payment delivery"/>
    <d v="2022-05-17T03:52:08"/>
    <x v="24"/>
    <m/>
    <m/>
    <m/>
    <m/>
    <m/>
    <d v="2021-10-05T00:48:15"/>
    <s v="alan.goldblatt@us.ibm.com"/>
    <b v="0"/>
    <m/>
    <s v="Platinum"/>
    <n v="0"/>
    <s v="Normal"/>
    <x v="3"/>
    <m/>
    <m/>
    <s v="Ana Marie Arenas [WPP]"/>
    <n v="0"/>
    <b v="0"/>
    <d v="2021-10-06T02:15:53"/>
    <m/>
    <n v="0"/>
    <m/>
    <d v="2021-10-06T02:15:53"/>
    <d v="2021-10-05T00:48:15"/>
    <s v="NA"/>
    <m/>
    <s v="Ogilvy Group - USA"/>
    <n v="232.90563657408347"/>
    <x v="0"/>
    <x v="38"/>
    <x v="0"/>
    <n v="0"/>
    <s v="Not GD"/>
    <x v="1"/>
    <n v="1900"/>
    <x v="0"/>
    <x v="1"/>
    <x v="0"/>
    <s v="Jan"/>
    <x v="2"/>
    <s v="Oct"/>
    <x v="1"/>
  </r>
  <r>
    <s v="INC11544212"/>
    <s v="P3 - Minor"/>
    <x v="19"/>
    <s v="david.baulier@us.ibm.com"/>
    <x v="1"/>
    <s v="Add application name, user list's Year and Month to approval and Rejection email"/>
    <d v="2021-11-23T21:22:39"/>
    <x v="38"/>
    <m/>
    <s v="Closed As Duplicate"/>
    <s v="Duplicate ticket,   there was already an SER for this enhancement."/>
    <d v="2021-11-23T21:22:39"/>
    <s v="David Baulier Jr [IBM]"/>
    <d v="2021-10-05T21:11:58"/>
    <s v="jtian@us.ibm.com"/>
    <b v="0"/>
    <m/>
    <s v="Silver+ (Osprey App use only)"/>
    <n v="0"/>
    <s v="Normal"/>
    <x v="0"/>
    <m/>
    <n v="4234528"/>
    <s v="Peter Bernaschina [YRGRP]"/>
    <n v="0"/>
    <b v="0"/>
    <d v="2021-10-05T21:11:58"/>
    <m/>
    <n v="0"/>
    <m/>
    <d v="2021-10-05T21:11:58"/>
    <d v="2021-10-05T21:11:58"/>
    <s v="NA"/>
    <m/>
    <s v="YRGRP - USA"/>
    <n v="233.11668981480761"/>
    <x v="0"/>
    <x v="38"/>
    <x v="0"/>
    <n v="48"/>
    <s v="WPP-US"/>
    <x v="0"/>
    <n v="2021"/>
    <x v="0"/>
    <x v="1"/>
    <x v="0"/>
    <s v="Jan"/>
    <x v="2"/>
    <s v="Oct"/>
    <x v="0"/>
  </r>
  <r>
    <s v="INC11551330"/>
    <s v="P3 - Minor"/>
    <x v="14"/>
    <s v="Saipoth1@in.ibm.com"/>
    <x v="2"/>
    <s v="Verifier/Perceptive accesses need to be removed"/>
    <d v="2021-10-06T20:28:57"/>
    <x v="37"/>
    <m/>
    <s v="Closed As Duplicate"/>
    <s v="INC11551025 - Duplicate"/>
    <d v="2021-10-06T20:28:57"/>
    <s v="Sai Tejaswini Pothuru [IBM]"/>
    <d v="2021-10-06T20:21:09"/>
    <s v="souawaj1@in.ibm.com"/>
    <b v="0"/>
    <m/>
    <s v="Silver+ (Osprey App use only)"/>
    <n v="0"/>
    <s v="Normal"/>
    <x v="0"/>
    <m/>
    <n v="1181"/>
    <s v="Dayanand Pandey [GroupM]"/>
    <n v="0"/>
    <b v="0"/>
    <d v="2021-10-06T20:21:09"/>
    <m/>
    <n v="0"/>
    <m/>
    <d v="2021-10-06T20:21:09"/>
    <d v="2021-10-06T20:21:09"/>
    <m/>
    <m/>
    <m/>
    <n v="232.15197916667239"/>
    <x v="0"/>
    <x v="38"/>
    <x v="0"/>
    <n v="41"/>
    <s v="WPP-US"/>
    <x v="0"/>
    <n v="2021"/>
    <x v="0"/>
    <x v="1"/>
    <x v="0"/>
    <s v="Jan"/>
    <x v="7"/>
    <s v="Oct"/>
    <x v="0"/>
  </r>
  <r>
    <s v="INC11572656"/>
    <s v="P3 - Minor"/>
    <x v="12"/>
    <s v="Kevin.reiner.calvento@ibm.com"/>
    <x v="2"/>
    <s v="Need help - Timesheet login"/>
    <d v="2021-10-12T02:21:27"/>
    <x v="22"/>
    <m/>
    <s v="Solved (Permanently)"/>
    <s v="User does not need the ticket anymore and no action needed from the team."/>
    <d v="2021-10-12T02:21:27"/>
    <s v="Kevin Reiner Calvento [IBM]"/>
    <d v="2021-10-11T22:02:33"/>
    <s v="marla.jackson@vmlyr.com"/>
    <b v="0"/>
    <m/>
    <s v="Bronze"/>
    <n v="0"/>
    <s v="Normal"/>
    <x v="0"/>
    <m/>
    <n v="15534"/>
    <s v="Marla Jackson [YRGRP]"/>
    <n v="0"/>
    <b v="0"/>
    <d v="2021-10-11T23:42:36"/>
    <d v="2021-10-11T22:02:33"/>
    <n v="1"/>
    <d v="2021-10-12T00:22:53"/>
    <d v="2021-10-12T02:19:38"/>
    <d v="2021-10-12T00:22:53"/>
    <m/>
    <m/>
    <m/>
    <n v="226.9030324073974"/>
    <x v="0"/>
    <x v="39"/>
    <x v="0"/>
    <n v="42"/>
    <s v="WPP-US"/>
    <x v="0"/>
    <n v="2021"/>
    <x v="0"/>
    <x v="1"/>
    <x v="0"/>
    <s v="Jan"/>
    <x v="15"/>
    <s v="Oct"/>
    <x v="0"/>
  </r>
  <r>
    <s v="INC11599150"/>
    <s v="P3 - Minor"/>
    <x v="4"/>
    <s v="alan.goldblatt@us.ibm.com"/>
    <x v="2"/>
    <s v="Ariba certificate expiring"/>
    <d v="2021-10-20T18:12:58"/>
    <x v="24"/>
    <m/>
    <s v="Cancelled"/>
    <s v="This request does not affect the url used by the Sterling gateway for Ogilvy and can therefore be cancelled"/>
    <d v="2021-10-20T18:12:58"/>
    <s v="Alan M. Goldblatt [IBM]"/>
    <d v="2021-10-16T00:56:53"/>
    <s v="oi.lin.wong@ogilvy.com"/>
    <b v="0"/>
    <m/>
    <s v="Platinum"/>
    <n v="0"/>
    <s v="Normal"/>
    <x v="0"/>
    <m/>
    <n v="407765"/>
    <s v="Oi Lin Wong [Ogilvy Group]"/>
    <n v="0"/>
    <b v="0"/>
    <d v="2021-10-18T19:21:49"/>
    <d v="2021-10-16T01:27:19"/>
    <n v="1"/>
    <d v="2021-10-18T21:30:45"/>
    <d v="2021-10-18T22:44:47"/>
    <d v="2021-10-18T21:30:45"/>
    <m/>
    <m/>
    <m/>
    <n v="220.05223379629751"/>
    <x v="0"/>
    <x v="39"/>
    <x v="0"/>
    <n v="43"/>
    <s v="Not GD"/>
    <x v="1"/>
    <n v="2021"/>
    <x v="0"/>
    <x v="1"/>
    <x v="0"/>
    <s v="Jan"/>
    <x v="4"/>
    <s v="Oct"/>
    <x v="1"/>
  </r>
  <r>
    <s v="INC11606638"/>
    <s v="P3 - Minor"/>
    <x v="0"/>
    <s v="katja.limperg@kantar.com"/>
    <x v="1"/>
    <s v="[UAT] OSU Maconomy – Netherlands 244  – Layout and default address of email for job invoices from Maconomy (ADO# ) (Extender Extension)"/>
    <d v="2022-05-24T10:57:10"/>
    <x v="26"/>
    <m/>
    <m/>
    <m/>
    <m/>
    <m/>
    <d v="2021-10-18T17:54:48"/>
    <s v="Michiel.Houtman@kantar.com"/>
    <b v="1"/>
    <m/>
    <s v="Platinum"/>
    <n v="1"/>
    <s v="Normal"/>
    <x v="1"/>
    <m/>
    <m/>
    <s v="Michiel Houtman [Kantar]"/>
    <n v="0"/>
    <b v="1"/>
    <d v="2021-10-19T12:50:54"/>
    <d v="2021-10-18T17:55:08"/>
    <n v="3"/>
    <d v="2021-10-19T05:47:09"/>
    <d v="2021-10-19T12:50:54"/>
    <d v="2021-10-19T05:47:09"/>
    <s v="EMEA"/>
    <s v="Customer Testing"/>
    <s v="Kantar - Netherlands"/>
    <n v="219.46465277778043"/>
    <x v="0"/>
    <x v="40"/>
    <x v="0"/>
    <n v="0"/>
    <s v="WPP-UK"/>
    <x v="0"/>
    <n v="1900"/>
    <x v="0"/>
    <x v="1"/>
    <x v="0"/>
    <s v="Jan"/>
    <x v="26"/>
    <s v="Oct"/>
    <x v="0"/>
  </r>
  <r>
    <s v="INC11608039"/>
    <s v="P3 - Minor"/>
    <x v="2"/>
    <s v="david.baulier@us.ibm.com"/>
    <x v="2"/>
    <s v="Update expired certificates on NSX"/>
    <d v="2022-02-17T00:00:42"/>
    <x v="2"/>
    <m/>
    <s v="Cancelled"/>
    <s v="This request was not needed."/>
    <d v="2022-02-17T00:00:43"/>
    <s v="David Baulier Jr [IBM]"/>
    <d v="2021-10-18T22:22:44"/>
    <s v="david.baulier@us.ibm.com"/>
    <b v="0"/>
    <m/>
    <s v="Gold"/>
    <n v="0"/>
    <s v="Normal"/>
    <x v="0"/>
    <m/>
    <n v="10466704"/>
    <s v="David Baulier Jr [IBM]"/>
    <n v="0"/>
    <b v="0"/>
    <d v="2021-10-18T22:22:44"/>
    <m/>
    <n v="0"/>
    <m/>
    <d v="2021-10-18T22:22:44"/>
    <d v="2021-10-18T22:22:44"/>
    <m/>
    <m/>
    <m/>
    <n v="220.06754629629722"/>
    <x v="0"/>
    <x v="40"/>
    <x v="0"/>
    <n v="8"/>
    <s v="Not GD"/>
    <x v="1"/>
    <n v="2022"/>
    <x v="0"/>
    <x v="1"/>
    <x v="0"/>
    <s v="Jan"/>
    <x v="26"/>
    <s v="Oct"/>
    <x v="1"/>
  </r>
  <r>
    <s v="INC11609323"/>
    <s v="P3 - Minor"/>
    <x v="12"/>
    <s v="Andrew.Hodgins@vmlyr.com"/>
    <x v="2"/>
    <s v="Open PRD request to update 2021 VML calendar in SAP"/>
    <d v="2021-10-19T00:33:18"/>
    <x v="27"/>
    <m/>
    <s v="Closed As Duplicate"/>
    <s v="Request was already submitted and work performed."/>
    <d v="2021-10-19T00:33:18"/>
    <s v="Andrew Hodgins [YRGRP]"/>
    <d v="2021-10-19T00:20:38"/>
    <s v="Andrew.Hodgins@vmlyr.com"/>
    <b v="0"/>
    <m/>
    <s v="Bronze"/>
    <n v="0"/>
    <s v="Normal"/>
    <x v="0"/>
    <m/>
    <n v="844"/>
    <s v="Andrew Hodgins [YRGRP]"/>
    <n v="0"/>
    <b v="0"/>
    <d v="2021-10-19T00:20:38"/>
    <m/>
    <n v="0"/>
    <m/>
    <d v="2021-10-19T00:20:38"/>
    <d v="2021-10-19T00:20:38"/>
    <m/>
    <m/>
    <m/>
    <n v="219.98567129628645"/>
    <x v="0"/>
    <x v="40"/>
    <x v="0"/>
    <n v="43"/>
    <s v="Not GD"/>
    <x v="1"/>
    <n v="2021"/>
    <x v="0"/>
    <x v="1"/>
    <x v="0"/>
    <s v="Jan"/>
    <x v="5"/>
    <s v="Oct"/>
    <x v="1"/>
  </r>
  <r>
    <s v="INC11614341"/>
    <s v="P3 - Minor"/>
    <x v="3"/>
    <s v="Shobhit.Jaiswal@ibm.com"/>
    <x v="1"/>
    <s v="[WIP] Supplier Request request by GroupM"/>
    <d v="2022-05-24T19:54:32"/>
    <x v="39"/>
    <m/>
    <m/>
    <m/>
    <m/>
    <m/>
    <d v="2021-10-19T17:57:51"/>
    <s v="Shobhit.Jaiswal@ibm.com"/>
    <b v="0"/>
    <m/>
    <s v="Gold"/>
    <n v="0"/>
    <s v="Normal"/>
    <x v="1"/>
    <m/>
    <m/>
    <s v="Shobhit Jaiswal [IBM]"/>
    <n v="0"/>
    <b v="1"/>
    <d v="2021-10-19T17:57:52"/>
    <m/>
    <n v="0"/>
    <m/>
    <d v="2021-10-19T17:57:52"/>
    <d v="2021-10-19T17:57:52"/>
    <s v="NA"/>
    <s v="Awaiting User input"/>
    <s v="GroupM - USA"/>
    <n v="219.25148148147855"/>
    <x v="0"/>
    <x v="40"/>
    <x v="0"/>
    <n v="0"/>
    <s v="WPP-US"/>
    <x v="0"/>
    <n v="1900"/>
    <x v="0"/>
    <x v="1"/>
    <x v="0"/>
    <s v="Jan"/>
    <x v="5"/>
    <s v="Oct"/>
    <x v="0"/>
  </r>
  <r>
    <s v="INC11615460"/>
    <s v="P3 - Minor"/>
    <x v="19"/>
    <s v="david.baulier@us.ibm.com"/>
    <x v="1"/>
    <s v="[DEPLOY] For Jun Tian: To ensure Certificates of Compliance are completely set once certified"/>
    <d v="2022-05-24T19:04:00"/>
    <x v="13"/>
    <m/>
    <s v="Solved (Permanently)"/>
    <s v="Deployed 5/24/22 through change management CHG0151747."/>
    <m/>
    <m/>
    <d v="2021-10-19T19:57:01"/>
    <s v="jordan.white@vmlyr.com"/>
    <b v="0"/>
    <m/>
    <s v="Bronze"/>
    <n v="0"/>
    <s v="Normal"/>
    <x v="4"/>
    <d v="2022-05-24T19:04:00"/>
    <n v="18745619"/>
    <s v="Jordan White [YRGRP]"/>
    <n v="0"/>
    <b v="0"/>
    <d v="2021-10-21T22:39:50"/>
    <m/>
    <n v="3"/>
    <m/>
    <d v="2021-10-21T22:39:50"/>
    <d v="2021-10-19T20:50:15"/>
    <s v="NA"/>
    <m/>
    <s v="YRGRP - USA"/>
    <s v="Zero"/>
    <x v="1"/>
    <x v="40"/>
    <x v="1"/>
    <n v="0"/>
    <s v="Not GD"/>
    <x v="1"/>
    <n v="1900"/>
    <x v="1"/>
    <x v="1"/>
    <x v="1"/>
    <s v="May"/>
    <x v="5"/>
    <s v="Oct"/>
    <x v="1"/>
  </r>
  <r>
    <s v="INC11637694"/>
    <s v="P4 - Minimal"/>
    <x v="6"/>
    <s v="ghudik@us.ibm.com"/>
    <x v="1"/>
    <s v="[CANCELLED] OSU Maconomy - Quick Link to Job Profit (ADO # 942786)"/>
    <d v="2021-12-15T01:31:41"/>
    <x v="23"/>
    <m/>
    <s v="Cancelled"/>
    <s v="Cancelled as requested."/>
    <d v="2021-12-15T01:31:41"/>
    <s v="Gina D. Hudik [IBM]"/>
    <d v="2021-10-22T20:52:42"/>
    <s v="chris.meyer@kantar.com"/>
    <b v="0"/>
    <m/>
    <s v="Silver"/>
    <n v="0"/>
    <s v="Normal"/>
    <x v="0"/>
    <m/>
    <n v="4595939"/>
    <s v="Chris Meyer [Kantar]"/>
    <n v="0"/>
    <b v="0"/>
    <d v="2021-10-22T23:41:35"/>
    <d v="2021-10-22T20:52:42"/>
    <n v="4"/>
    <d v="2021-10-23T02:47:15"/>
    <d v="2021-10-25T13:35:12"/>
    <d v="2021-10-23T02:47:15"/>
    <s v="NA"/>
    <m/>
    <m/>
    <n v="213.43388888888876"/>
    <x v="0"/>
    <x v="40"/>
    <x v="0"/>
    <n v="51"/>
    <s v="Not GD"/>
    <x v="1"/>
    <n v="2021"/>
    <x v="0"/>
    <x v="1"/>
    <x v="0"/>
    <s v="Jan"/>
    <x v="9"/>
    <s v="Oct"/>
    <x v="1"/>
  </r>
  <r>
    <s v="INC11655159"/>
    <s v="P3 - Minor"/>
    <x v="0"/>
    <s v="ghudik@us.ibm.com"/>
    <x v="2"/>
    <s v="Hypercare Maconomy kantar Project option list"/>
    <d v="2021-10-26T20:02:06"/>
    <x v="40"/>
    <m/>
    <s v="Closed As Duplicate"/>
    <s v="Addressed via INC11638217"/>
    <d v="2021-10-26T20:02:06"/>
    <s v="Gina D. Hudik [IBM]"/>
    <d v="2021-10-26T19:41:54"/>
    <s v="mark.yates@kantar.com"/>
    <b v="0"/>
    <m/>
    <s v="Platinum"/>
    <n v="0"/>
    <s v="Normal"/>
    <x v="0"/>
    <m/>
    <n v="1212"/>
    <s v="Mark Yates [Kantar]"/>
    <n v="0"/>
    <b v="0"/>
    <d v="2021-10-26T19:54:31"/>
    <m/>
    <n v="1"/>
    <m/>
    <d v="2021-10-26T19:54:31"/>
    <d v="2021-10-26T19:54:31"/>
    <m/>
    <m/>
    <m/>
    <n v="212.17047453703708"/>
    <x v="0"/>
    <x v="41"/>
    <x v="0"/>
    <n v="44"/>
    <s v="Not GD"/>
    <x v="1"/>
    <n v="2021"/>
    <x v="0"/>
    <x v="1"/>
    <x v="0"/>
    <s v="Jan"/>
    <x v="10"/>
    <s v="Oct"/>
    <x v="1"/>
  </r>
  <r>
    <s v="INC11667864"/>
    <s v="P3 - Minor"/>
    <x v="10"/>
    <s v="kriti687@in.ibm.com"/>
    <x v="1"/>
    <s v="[BILLED] EV5 Upload pay status for LOA "/>
    <d v="2022-05-19T17:49:47"/>
    <x v="41"/>
    <m/>
    <m/>
    <m/>
    <m/>
    <m/>
    <d v="2021-10-28T16:44:53"/>
    <s v="Dhikarpe@in.ibm.com"/>
    <b v="0"/>
    <m/>
    <s v="Gold"/>
    <n v="0"/>
    <s v="Normal"/>
    <x v="1"/>
    <m/>
    <m/>
    <s v="Mark Werner [Ogilvy Group]"/>
    <n v="0"/>
    <b v="1"/>
    <d v="2021-10-29T17:36:09"/>
    <m/>
    <n v="0"/>
    <m/>
    <d v="2021-10-29T17:36:09"/>
    <d v="2021-10-28T16:44:53"/>
    <m/>
    <s v="Customer Testing"/>
    <s v="Ogilvy Group - USA"/>
    <n v="209.26656250000087"/>
    <x v="0"/>
    <x v="41"/>
    <x v="0"/>
    <n v="0"/>
    <s v="WPP-US"/>
    <x v="0"/>
    <n v="1900"/>
    <x v="0"/>
    <x v="1"/>
    <x v="0"/>
    <s v="Jan"/>
    <x v="12"/>
    <s v="Oct"/>
    <x v="0"/>
  </r>
  <r>
    <s v="INC11669089"/>
    <s v="P4 - Minimal"/>
    <x v="15"/>
    <s v="akrugly@us.ibm.com"/>
    <x v="2"/>
    <s v="Need access to Global Search"/>
    <d v="2021-11-18T22:58:33"/>
    <x v="42"/>
    <m/>
    <s v="Cancelled"/>
    <s v="Duplicate ticket._x000a_Access was granted in INC11767953._x000a_Canceling this ticket"/>
    <d v="2021-11-18T22:58:33"/>
    <s v="Alexander Krugly [IBM]"/>
    <d v="2021-10-28T19:45:10"/>
    <s v="marianna.kogan@groupm.com"/>
    <b v="0"/>
    <m/>
    <s v="Bronze"/>
    <n v="0"/>
    <s v="Normal"/>
    <x v="0"/>
    <m/>
    <n v="1826003"/>
    <s v="Marianna Kogan [GroupM]"/>
    <n v="0"/>
    <b v="0"/>
    <d v="2021-10-29T19:56:34"/>
    <d v="2021-10-28T19:56:50"/>
    <n v="3"/>
    <d v="2021-11-02T20:45:28"/>
    <d v="2021-11-16T03:18:18"/>
    <d v="2021-11-16T01:21:17"/>
    <m/>
    <m/>
    <m/>
    <n v="191.86229166665726"/>
    <x v="0"/>
    <x v="41"/>
    <x v="0"/>
    <n v="47"/>
    <s v="WPP-US"/>
    <x v="0"/>
    <n v="2021"/>
    <x v="0"/>
    <x v="1"/>
    <x v="0"/>
    <s v="Jan"/>
    <x v="12"/>
    <s v="Oct"/>
    <x v="0"/>
  </r>
  <r>
    <s v="INC11672198"/>
    <s v="P3 - Minor"/>
    <x v="0"/>
    <s v="system"/>
    <x v="1"/>
    <s v="[ROM] Field missing in General Journal window"/>
    <d v="2022-05-26T13:28:50"/>
    <x v="43"/>
    <m/>
    <m/>
    <m/>
    <m/>
    <m/>
    <d v="2021-10-29T10:17:25"/>
    <s v="Clarinda.Hoo@kantar.com"/>
    <b v="0"/>
    <m/>
    <s v="Platinum"/>
    <n v="0"/>
    <s v="Normal"/>
    <x v="3"/>
    <m/>
    <m/>
    <s v="Clarinda Hoo [Kantar]"/>
    <n v="0"/>
    <b v="1"/>
    <d v="2021-10-29T10:43:24"/>
    <d v="2021-10-29T10:17:47"/>
    <n v="3"/>
    <d v="2021-10-29T10:28:23"/>
    <d v="2021-10-29T10:43:24"/>
    <d v="2021-10-29T10:28:23"/>
    <m/>
    <m/>
    <m/>
    <n v="209.55319444443739"/>
    <x v="0"/>
    <x v="41"/>
    <x v="0"/>
    <n v="0"/>
    <s v="WPP-US"/>
    <x v="0"/>
    <n v="1900"/>
    <x v="0"/>
    <x v="1"/>
    <x v="0"/>
    <s v="Jan"/>
    <x v="29"/>
    <s v="Oct"/>
    <x v="0"/>
  </r>
  <r>
    <s v="INC11680959"/>
    <s v="P3 - Minor"/>
    <x v="4"/>
    <s v="usinduri@in.ibm.com"/>
    <x v="2"/>
    <s v="[EXTERNAL] Incident INC11648164 -- comments added"/>
    <d v="2021-11-03T10:33:18"/>
    <x v="44"/>
    <m/>
    <s v="Closed As Duplicate"/>
    <s v="we have duplicate ticket. and this ticket got created accidentally. "/>
    <d v="2021-11-03T10:33:18"/>
    <s v="Usha D. Induri [IBM]"/>
    <d v="2021-11-01T14:56:09"/>
    <s v="usha.devi@ogilvy.com"/>
    <b v="0"/>
    <m/>
    <s v="Platinum"/>
    <n v="0"/>
    <s v="Normal"/>
    <x v="0"/>
    <m/>
    <n v="157029"/>
    <s v="Usha Devi [Ogilvy Group]"/>
    <n v="0"/>
    <b v="0"/>
    <d v="2021-11-01T20:25:17"/>
    <d v="2021-11-01T14:56:09"/>
    <n v="1"/>
    <d v="2021-11-01T23:27:53"/>
    <d v="2021-11-01T23:31:28"/>
    <d v="2021-11-01T23:27:53"/>
    <s v="NA"/>
    <m/>
    <m/>
    <n v="206.01981481481198"/>
    <x v="0"/>
    <x v="42"/>
    <x v="0"/>
    <n v="45"/>
    <s v="WPP-US"/>
    <x v="0"/>
    <n v="2021"/>
    <x v="0"/>
    <x v="1"/>
    <x v="0"/>
    <s v="Jan"/>
    <x v="24"/>
    <s v="Nov"/>
    <x v="0"/>
  </r>
  <r>
    <s v="INC11682518"/>
    <s v="P4 - Minimal"/>
    <x v="20"/>
    <s v="Achand08@in.ibm.com"/>
    <x v="1"/>
    <s v="[UAT] [3RD PARTY] Potential New Background Task For Updating Access Levels (DELTEK case raised 211217-000500)"/>
    <d v="2022-05-16T19:36:42"/>
    <x v="45"/>
    <m/>
    <m/>
    <m/>
    <m/>
    <m/>
    <d v="2021-11-01T18:25:47"/>
    <s v="viresh.savani@kantar.com"/>
    <b v="0"/>
    <m/>
    <m/>
    <n v="0"/>
    <s v="Normal"/>
    <x v="1"/>
    <m/>
    <m/>
    <s v="Viresh Savani [Kantar]"/>
    <n v="0"/>
    <b v="1"/>
    <d v="2021-11-01T18:28:03"/>
    <d v="2021-11-01T18:28:03"/>
    <n v="4"/>
    <d v="2021-11-01T22:29:34"/>
    <d v="2021-11-02T01:00:01"/>
    <d v="2021-11-01T22:29:34"/>
    <m/>
    <s v="Non IBM 3rd Party Engagement"/>
    <m/>
    <n v="205.95832175925898"/>
    <x v="0"/>
    <x v="42"/>
    <x v="0"/>
    <n v="0"/>
    <s v="WPP-US"/>
    <x v="0"/>
    <n v="1900"/>
    <x v="0"/>
    <x v="1"/>
    <x v="0"/>
    <s v="Jan"/>
    <x v="24"/>
    <s v="Nov"/>
    <x v="0"/>
  </r>
  <r>
    <s v="INC11683342"/>
    <s v="P3 - Minor"/>
    <x v="10"/>
    <s v="pradahak@in.ibm.com"/>
    <x v="1"/>
    <s v="[BILLED] Load Estimate"/>
    <d v="2022-04-12T19:56:13"/>
    <x v="20"/>
    <m/>
    <m/>
    <m/>
    <m/>
    <m/>
    <d v="2021-11-01T20:28:37"/>
    <s v="pradahak@in.ibm.com"/>
    <b v="0"/>
    <m/>
    <s v="Gold"/>
    <n v="0"/>
    <s v="Normal"/>
    <x v="1"/>
    <m/>
    <m/>
    <s v="Mark Werner [Ogilvy Group]"/>
    <n v="0"/>
    <b v="1"/>
    <d v="2021-11-01T21:15:34"/>
    <m/>
    <n v="0"/>
    <m/>
    <d v="2021-11-01T21:15:34"/>
    <d v="2021-11-01T20:28:37"/>
    <m/>
    <s v="Customer Testing"/>
    <s v="Ogilvy Group - USA"/>
    <n v="206.11418981481256"/>
    <x v="0"/>
    <x v="42"/>
    <x v="0"/>
    <n v="0"/>
    <s v="WPP-US"/>
    <x v="0"/>
    <n v="1900"/>
    <x v="0"/>
    <x v="1"/>
    <x v="0"/>
    <s v="Jan"/>
    <x v="24"/>
    <s v="Nov"/>
    <x v="0"/>
  </r>
  <r>
    <s v="INC11683607"/>
    <s v="P3 - Minor"/>
    <x v="0"/>
    <s v="remyat23@in.ibm.com"/>
    <x v="2"/>
    <s v="There's a problem with Maconomy access through Deltek iAccess"/>
    <d v="2021-11-08T19:34:36"/>
    <x v="21"/>
    <m/>
    <s v="Closed As Duplicate"/>
    <s v="We are cancelling this ticket as another ticket INC11615660 has already been raised for the same issue."/>
    <d v="2021-11-08T19:34:36"/>
    <s v="Remya T [IBM]"/>
    <d v="2021-11-01T20:49:13"/>
    <s v="John.Kamel@kantar.com"/>
    <b v="0"/>
    <m/>
    <s v="Platinum"/>
    <n v="0"/>
    <s v="Normal"/>
    <x v="0"/>
    <m/>
    <n v="600323"/>
    <s v="Bassem Tahseen [Kantar]"/>
    <n v="0"/>
    <b v="0"/>
    <d v="2021-11-01T21:15:45"/>
    <d v="2021-11-01T21:15:45"/>
    <n v="3"/>
    <d v="2021-11-01T21:16:15"/>
    <d v="2021-11-02T16:02:49"/>
    <d v="2021-11-02T15:58:58"/>
    <m/>
    <m/>
    <m/>
    <n v="205.33137731481838"/>
    <x v="0"/>
    <x v="42"/>
    <x v="0"/>
    <n v="46"/>
    <s v="WPP-US"/>
    <x v="0"/>
    <n v="2021"/>
    <x v="0"/>
    <x v="1"/>
    <x v="0"/>
    <s v="Jan"/>
    <x v="24"/>
    <s v="Nov"/>
    <x v="0"/>
  </r>
  <r>
    <s v="INC11694344"/>
    <s v="P3 - Minor"/>
    <x v="20"/>
    <s v="ghudik@us.ibm.com"/>
    <x v="1"/>
    <s v="[UAT] [3RD PARTY] iAccess: To include more information in Contact Company find window (ADO # 945368)"/>
    <d v="2022-05-13T23:51:13"/>
    <x v="8"/>
    <m/>
    <m/>
    <m/>
    <m/>
    <m/>
    <d v="2021-11-03T13:06:48"/>
    <s v="Clarinda.Hoo@kantar.com"/>
    <b v="0"/>
    <m/>
    <m/>
    <n v="0"/>
    <s v="Normal"/>
    <x v="1"/>
    <m/>
    <m/>
    <s v="Clarinda Hoo [Kantar]"/>
    <n v="0"/>
    <b v="1"/>
    <d v="2021-11-03T14:19:06"/>
    <d v="2021-11-03T13:07:15"/>
    <n v="3"/>
    <d v="2021-11-03T13:28:44"/>
    <d v="2021-11-03T14:19:06"/>
    <d v="2021-11-03T13:28:44"/>
    <m/>
    <s v="Pending Change implementation"/>
    <m/>
    <n v="204.40340277776704"/>
    <x v="0"/>
    <x v="42"/>
    <x v="0"/>
    <n v="0"/>
    <s v="Not GD"/>
    <x v="1"/>
    <n v="1900"/>
    <x v="0"/>
    <x v="1"/>
    <x v="0"/>
    <s v="Jan"/>
    <x v="14"/>
    <s v="Nov"/>
    <x v="1"/>
  </r>
  <r>
    <s v="INC11707127"/>
    <s v="P4 - Minimal"/>
    <x v="6"/>
    <s v="ghudik@us.ibm.com"/>
    <x v="2"/>
    <s v="Business Objects report issue - FIN0145633"/>
    <d v="2021-12-07T04:28:44"/>
    <x v="23"/>
    <m/>
    <s v="Closed As Duplicate"/>
    <s v="Users added to  INC11690492 for same ticket"/>
    <d v="2021-12-07T04:28:44"/>
    <s v="Gina D. Hudik [IBM]"/>
    <d v="2021-11-05T14:47:21"/>
    <s v="jerome.tillekeratne@kantar.com"/>
    <b v="0"/>
    <m/>
    <s v="Silver"/>
    <n v="0"/>
    <s v="Normal"/>
    <x v="0"/>
    <m/>
    <n v="2696097"/>
    <s v="Jerome Tillekeratne [Kantar]"/>
    <n v="3"/>
    <b v="0"/>
    <d v="2021-11-05T15:36:02"/>
    <d v="2021-11-05T14:48:02"/>
    <n v="2"/>
    <d v="2021-11-05T16:23:52"/>
    <d v="2021-11-05T18:37:33"/>
    <d v="2021-11-05T16:23:52"/>
    <m/>
    <m/>
    <m/>
    <n v="202.2239236111127"/>
    <x v="0"/>
    <x v="42"/>
    <x v="0"/>
    <n v="50"/>
    <s v="Not GD"/>
    <x v="1"/>
    <n v="2021"/>
    <x v="0"/>
    <x v="1"/>
    <x v="0"/>
    <s v="Jan"/>
    <x v="2"/>
    <s v="Nov"/>
    <x v="1"/>
  </r>
  <r>
    <s v="INC11737888"/>
    <s v="P3 - Minor"/>
    <x v="0"/>
    <s v="Joseph.Mansour@kantar.com"/>
    <x v="2"/>
    <s v="Coprocess - Missing PDF Invoices import (Deltek # 220216-001076)"/>
    <d v="2022-05-26T20:05:42"/>
    <x v="33"/>
    <m/>
    <m/>
    <m/>
    <m/>
    <m/>
    <d v="2021-11-11T17:16:14"/>
    <s v="Joseph.Mansour@kantar.com"/>
    <b v="0"/>
    <m/>
    <s v="Platinum"/>
    <n v="0"/>
    <s v="Normal"/>
    <x v="3"/>
    <m/>
    <m/>
    <s v="Joseph Mansour [Kantar]"/>
    <n v="0"/>
    <b v="0"/>
    <d v="2021-11-11T18:36:04"/>
    <d v="2021-11-11T17:27:42"/>
    <n v="6"/>
    <d v="2021-11-11T23:44:04"/>
    <d v="2021-11-11T23:47:44"/>
    <d v="2021-11-11T23:44:04"/>
    <m/>
    <m/>
    <m/>
    <n v="196.00851851852349"/>
    <x v="0"/>
    <x v="43"/>
    <x v="0"/>
    <n v="0"/>
    <s v="Not GD"/>
    <x v="1"/>
    <n v="1900"/>
    <x v="0"/>
    <x v="1"/>
    <x v="0"/>
    <s v="Jan"/>
    <x v="15"/>
    <s v="Nov"/>
    <x v="1"/>
  </r>
  <r>
    <s v="INC11753909"/>
    <s v="P3 - Minor"/>
    <x v="10"/>
    <s v="pradahak@in.ibm.com"/>
    <x v="1"/>
    <s v="[BILLED] JDE research: Issue with AP Workbench Due Date Calculation"/>
    <d v="2022-04-12T19:57:52"/>
    <x v="20"/>
    <m/>
    <m/>
    <m/>
    <m/>
    <m/>
    <d v="2021-11-15T23:19:26"/>
    <s v="Dhikarpe@in.ibm.com"/>
    <b v="0"/>
    <m/>
    <s v="Gold"/>
    <n v="0"/>
    <s v="Normal"/>
    <x v="1"/>
    <m/>
    <m/>
    <s v="Marybeth Gannon [Ogilvy Group]"/>
    <n v="0"/>
    <b v="1"/>
    <d v="2022-01-25T00:39:23"/>
    <m/>
    <n v="0"/>
    <m/>
    <d v="2022-01-25T00:39:23"/>
    <d v="2021-11-15T23:19:26"/>
    <m/>
    <s v="Customer Testing"/>
    <s v="Ogilvy Group - USA"/>
    <n v="121.97265046297252"/>
    <x v="0"/>
    <x v="44"/>
    <x v="0"/>
    <n v="0"/>
    <s v="WPP-US"/>
    <x v="0"/>
    <n v="1900"/>
    <x v="0"/>
    <x v="1"/>
    <x v="0"/>
    <s v="Jan"/>
    <x v="3"/>
    <s v="Nov"/>
    <x v="0"/>
  </r>
  <r>
    <s v="INC11754771"/>
    <s v="P3 - Minor"/>
    <x v="0"/>
    <s v="ghudik@us.ibm.com"/>
    <x v="1"/>
    <s v="[CANCELLED] Enhancement request on the banking payment file"/>
    <d v="2021-12-01T20:30:26"/>
    <x v="16"/>
    <m/>
    <s v="Cancelled"/>
    <s v="Cancelled per client  request. Kantar to review demand planning list."/>
    <d v="2021-12-01T20:30:26"/>
    <s v="Gina D. Hudik [IBM]"/>
    <d v="2021-11-16T05:43:54"/>
    <s v="Kenya.Mori@kantar.com"/>
    <b v="1"/>
    <m/>
    <s v="Platinum"/>
    <n v="1"/>
    <s v="Normal"/>
    <x v="0"/>
    <m/>
    <n v="1349192"/>
    <s v="Kenya Mori [Kantar]"/>
    <n v="0"/>
    <b v="0"/>
    <d v="2021-11-16T09:44:47"/>
    <d v="2021-11-16T05:44:30"/>
    <n v="1"/>
    <d v="2021-11-16T05:49:22"/>
    <d v="2021-11-16T09:44:47"/>
    <d v="2021-11-16T05:49:22"/>
    <m/>
    <m/>
    <m/>
    <n v="191.59390046296176"/>
    <x v="0"/>
    <x v="44"/>
    <x v="0"/>
    <n v="49"/>
    <s v="WPP-US"/>
    <x v="0"/>
    <n v="2021"/>
    <x v="0"/>
    <x v="1"/>
    <x v="0"/>
    <s v="Jan"/>
    <x v="4"/>
    <s v="Nov"/>
    <x v="0"/>
  </r>
  <r>
    <s v="INC11759329"/>
    <s v="P4 - Minimal"/>
    <x v="6"/>
    <s v="vakula@us.ibm.com"/>
    <x v="1"/>
    <s v="[UAT] 266 WSC – YTD performance by job - (ADO# 1045994)"/>
    <d v="2022-05-24T00:57:40"/>
    <x v="23"/>
    <m/>
    <m/>
    <m/>
    <m/>
    <m/>
    <d v="2021-11-16T19:54:49"/>
    <s v="Marc.Marsal@kantar.com"/>
    <b v="0"/>
    <m/>
    <s v="Silver"/>
    <n v="0"/>
    <s v="Normal"/>
    <x v="1"/>
    <m/>
    <m/>
    <s v="Marc Marsal [Kantar]"/>
    <n v="0"/>
    <b v="1"/>
    <d v="2021-11-16T19:56:23"/>
    <d v="2021-11-16T19:56:23"/>
    <n v="5"/>
    <d v="2021-11-16T19:59:19"/>
    <d v="2021-11-16T19:59:19"/>
    <d v="2021-11-16T19:59:19"/>
    <s v="EMEA"/>
    <s v="Pending Change implementation"/>
    <s v="Kantar - Spain"/>
    <n v="191.16714120370307"/>
    <x v="0"/>
    <x v="44"/>
    <x v="0"/>
    <n v="0"/>
    <s v="Not GD"/>
    <x v="1"/>
    <n v="1900"/>
    <x v="0"/>
    <x v="1"/>
    <x v="0"/>
    <s v="Jan"/>
    <x v="4"/>
    <s v="Nov"/>
    <x v="1"/>
  </r>
  <r>
    <s v="INC11778459"/>
    <s v="P3 - Minor"/>
    <x v="20"/>
    <s v="Achand08@in.ibm.com"/>
    <x v="2"/>
    <s v="FIN0153289- 261 invoice approval issue"/>
    <d v="2022-05-26T15:31:53"/>
    <x v="46"/>
    <m/>
    <m/>
    <m/>
    <m/>
    <m/>
    <d v="2021-11-19T21:52:42"/>
    <s v="Tasnuva.Anwer1@kantar.com"/>
    <b v="0"/>
    <m/>
    <m/>
    <n v="0"/>
    <s v="Normal"/>
    <x v="1"/>
    <m/>
    <m/>
    <s v="Tasnuva Anwer [Kantar]"/>
    <n v="0"/>
    <b v="1"/>
    <d v="2021-11-22T18:43:13"/>
    <d v="2021-11-19T21:52:58"/>
    <n v="3"/>
    <d v="2021-11-22T18:53:50"/>
    <d v="2021-11-22T19:35:03"/>
    <d v="2021-11-22T18:53:50"/>
    <m/>
    <s v="Non IBM 3rd Party Engagement"/>
    <m/>
    <n v="185.18399305555795"/>
    <x v="0"/>
    <x v="44"/>
    <x v="0"/>
    <n v="0"/>
    <s v="WPP-US"/>
    <x v="0"/>
    <n v="1900"/>
    <x v="0"/>
    <x v="1"/>
    <x v="0"/>
    <s v="Jan"/>
    <x v="5"/>
    <s v="Nov"/>
    <x v="0"/>
  </r>
  <r>
    <s v="INC11784266"/>
    <s v="P3 - Minor"/>
    <x v="14"/>
    <s v="Saipoth1@in.ibm.com"/>
    <x v="2"/>
    <s v="RE: URGENT -VERIFIER NOT WORKING - IT TICKETINC 11783521"/>
    <d v="2021-11-22T15:59:03"/>
    <x v="25"/>
    <m/>
    <s v="Closed As Duplicate"/>
    <s v="Closing as a duplicate for INC11783521"/>
    <d v="2021-11-22T15:59:03"/>
    <s v="Sai Tejaswini Pothuru [IBM]"/>
    <d v="2021-11-22T15:54:39"/>
    <s v="Saipoth1@in.ibm.com"/>
    <b v="0"/>
    <m/>
    <s v="Silver+ (Osprey App use only)"/>
    <n v="0"/>
    <s v="Normal"/>
    <x v="0"/>
    <m/>
    <n v="264"/>
    <s v="Sai Tejaswini Pothuru [IBM]"/>
    <n v="0"/>
    <b v="0"/>
    <d v="2021-11-22T15:59:03"/>
    <d v="2021-11-22T15:54:39"/>
    <n v="1"/>
    <d v="2021-11-22T15:59:03"/>
    <d v="2021-11-22T15:59:03"/>
    <d v="2021-11-22T15:59:03"/>
    <m/>
    <m/>
    <m/>
    <n v="185.33399305555213"/>
    <x v="0"/>
    <x v="45"/>
    <x v="0"/>
    <n v="48"/>
    <s v="WPP-US"/>
    <x v="0"/>
    <n v="2021"/>
    <x v="0"/>
    <x v="1"/>
    <x v="0"/>
    <s v="Jan"/>
    <x v="9"/>
    <s v="Nov"/>
    <x v="0"/>
  </r>
  <r>
    <s v="INC11789253"/>
    <s v="P3 - Minor"/>
    <x v="6"/>
    <s v="vakula@us.ibm.com"/>
    <x v="2"/>
    <s v="BPM Change Log Report does not contain any reference to changes made by User name BackgroundTaskAdmin"/>
    <d v="2022-05-26T20:31:40"/>
    <x v="23"/>
    <m/>
    <s v="Solved (Permanently)"/>
    <s v="The report is working as expected.Report will display background task admin who has 99 company "/>
    <m/>
    <m/>
    <d v="2021-11-23T08:42:20"/>
    <s v="Sushmita.Mandal@kantar.com"/>
    <b v="0"/>
    <m/>
    <s v="Silver"/>
    <n v="0"/>
    <s v="Normal"/>
    <x v="4"/>
    <d v="2022-05-26T20:31:40"/>
    <n v="15940160"/>
    <s v="Sushmita Mandal [Kantar]"/>
    <n v="0"/>
    <b v="0"/>
    <d v="2021-11-23T16:07:12"/>
    <d v="2021-11-23T09:12:10"/>
    <n v="1"/>
    <d v="2021-11-23T09:41:30"/>
    <d v="2021-11-23T16:07:12"/>
    <d v="2021-11-23T09:41:30"/>
    <m/>
    <m/>
    <m/>
    <s v="Zero"/>
    <x v="1"/>
    <x v="45"/>
    <x v="1"/>
    <n v="0"/>
    <s v="Not GD"/>
    <x v="1"/>
    <n v="1900"/>
    <x v="1"/>
    <x v="1"/>
    <x v="2"/>
    <s v="May"/>
    <x v="30"/>
    <s v="Nov"/>
    <x v="1"/>
  </r>
  <r>
    <s v="INC11791695"/>
    <s v="P3 - Minor"/>
    <x v="12"/>
    <s v="Kevin.reiner.calvento@ibm.com"/>
    <x v="2"/>
    <s v="SAP Workflow // Access problem - help needed"/>
    <d v="2021-11-30T21:17:06"/>
    <x v="22"/>
    <m/>
    <s v="Solved (Permanently)"/>
    <s v="[11/25 12:04 AM] Elif Altay_x000a_We have checked with our IT team.Apparently there was a misunderstanding, we are not using the sap workflow system. So we guess that the warning email coming from global was a mistake.Thank you a lot for your prompt feedback and sorry for bothering you._x000a__x000a_"/>
    <d v="2021-11-30T21:17:06"/>
    <s v="Kevin Reiner Calvento [IBM]"/>
    <d v="2021-11-23T16:17:19"/>
    <s v="elif.altay@vmlyr.com"/>
    <b v="0"/>
    <m/>
    <s v="Bronze"/>
    <n v="0"/>
    <s v="Normal"/>
    <x v="0"/>
    <m/>
    <n v="622787"/>
    <s v="Elif Altay [YRGRP]"/>
    <n v="0"/>
    <b v="0"/>
    <d v="2021-11-23T18:09:54"/>
    <d v="2021-11-23T16:17:19"/>
    <n v="1"/>
    <d v="2021-11-23T18:18:18"/>
    <d v="2021-11-23T19:00:44"/>
    <d v="2021-11-23T18:18:18"/>
    <s v="EMEA"/>
    <m/>
    <s v="YRGRP - Turkey"/>
    <n v="184.20782407406659"/>
    <x v="0"/>
    <x v="45"/>
    <x v="0"/>
    <n v="49"/>
    <s v="WPP-US"/>
    <x v="0"/>
    <n v="2021"/>
    <x v="0"/>
    <x v="1"/>
    <x v="0"/>
    <s v="Jan"/>
    <x v="30"/>
    <s v="Nov"/>
    <x v="0"/>
  </r>
  <r>
    <s v="INC11811970"/>
    <s v="P4 - Minimal"/>
    <x v="0"/>
    <s v="ghudik@us.ibm.com"/>
    <x v="1"/>
    <s v="[APPROVED BACKLOG] Remittances 2.5 Different To 2.2 FIN0154439"/>
    <d v="2022-05-10T23:09:22"/>
    <x v="26"/>
    <m/>
    <m/>
    <m/>
    <m/>
    <m/>
    <d v="2021-11-27T04:36:53"/>
    <s v="viresh.savani@kantar.com"/>
    <b v="0"/>
    <m/>
    <s v="Platinum"/>
    <n v="0"/>
    <s v="Normal"/>
    <x v="3"/>
    <m/>
    <m/>
    <s v="Viresh Savani [Kantar]"/>
    <n v="0"/>
    <b v="0"/>
    <d v="2021-11-29T14:47:22"/>
    <d v="2021-11-27T04:37:04"/>
    <n v="3"/>
    <d v="2021-12-02T12:42:49"/>
    <d v="2021-12-02T14:05:08"/>
    <d v="2021-12-02T12:42:49"/>
    <m/>
    <m/>
    <m/>
    <n v="175.41310185185284"/>
    <x v="0"/>
    <x v="45"/>
    <x v="0"/>
    <n v="0"/>
    <s v="WPP-UK"/>
    <x v="0"/>
    <n v="1900"/>
    <x v="0"/>
    <x v="1"/>
    <x v="0"/>
    <s v="Jan"/>
    <x v="11"/>
    <s v="Nov"/>
    <x v="0"/>
  </r>
  <r>
    <s v="INC11811977"/>
    <s v="P4 - Minimal"/>
    <x v="0"/>
    <s v="viresh.savani@kantar.com"/>
    <x v="1"/>
    <s v="[WIP] Potential Change On Screen Customise Column Options FIN0154471"/>
    <d v="2022-03-31T14:45:42"/>
    <x v="26"/>
    <m/>
    <m/>
    <m/>
    <m/>
    <m/>
    <d v="2021-11-27T04:43:05"/>
    <s v="viresh.savani@kantar.com"/>
    <b v="0"/>
    <m/>
    <s v="Platinum"/>
    <n v="0"/>
    <s v="Normal"/>
    <x v="3"/>
    <m/>
    <m/>
    <s v="Viresh Savani [Kantar]"/>
    <n v="0"/>
    <b v="0"/>
    <d v="2021-11-29T14:47:21"/>
    <d v="2021-11-27T04:43:16"/>
    <n v="1"/>
    <d v="2021-12-02T12:07:00"/>
    <d v="2021-12-02T21:09:09"/>
    <d v="2021-12-02T12:07:00"/>
    <m/>
    <m/>
    <m/>
    <n v="175.11864583333227"/>
    <x v="0"/>
    <x v="45"/>
    <x v="0"/>
    <n v="0"/>
    <s v="WPP-UK"/>
    <x v="0"/>
    <n v="1900"/>
    <x v="0"/>
    <x v="1"/>
    <x v="0"/>
    <s v="Jan"/>
    <x v="11"/>
    <s v="Nov"/>
    <x v="0"/>
  </r>
  <r>
    <s v="INC11821274"/>
    <s v="P4 - Minimal"/>
    <x v="0"/>
    <s v="ghudik@us.ibm.com"/>
    <x v="1"/>
    <s v="[APPROVED BACKLOG] FIN0162798- Attendees field in Expense sheet approval"/>
    <d v="2022-05-11T00:33:22"/>
    <x v="26"/>
    <m/>
    <m/>
    <m/>
    <m/>
    <m/>
    <d v="2021-11-29T22:21:22"/>
    <s v="Tasnuva.Anwer1@kantar.com"/>
    <b v="0"/>
    <m/>
    <s v="Platinum"/>
    <n v="0"/>
    <s v="Normal"/>
    <x v="3"/>
    <m/>
    <m/>
    <s v="Tasnuva Anwer [Kantar]"/>
    <n v="0"/>
    <b v="0"/>
    <d v="2021-11-30T14:40:21"/>
    <d v="2021-11-29T22:23:58"/>
    <n v="1"/>
    <d v="2021-11-30T18:17:26"/>
    <d v="2021-11-30T18:42:37"/>
    <d v="2021-11-30T18:17:26"/>
    <m/>
    <m/>
    <m/>
    <n v="177.22040509258659"/>
    <x v="0"/>
    <x v="0"/>
    <x v="0"/>
    <n v="0"/>
    <s v="WPP-UK"/>
    <x v="0"/>
    <n v="1900"/>
    <x v="0"/>
    <x v="1"/>
    <x v="0"/>
    <s v="Jan"/>
    <x v="29"/>
    <s v="Nov"/>
    <x v="0"/>
  </r>
  <r>
    <s v="INC11824777"/>
    <s v="P3 - Minor"/>
    <x v="0"/>
    <s v="ghudik@us.ibm.com"/>
    <x v="1"/>
    <s v="[WIP] [3RD PARTY] Maconomy: T02 T03 and T04 Inclusion of Environment Information Reference (ADO# 1072055)"/>
    <d v="2022-04-26T01:06:22"/>
    <x v="8"/>
    <m/>
    <m/>
    <m/>
    <m/>
    <m/>
    <d v="2021-11-30T13:12:44"/>
    <s v="Michael.George@kantar.com"/>
    <b v="0"/>
    <m/>
    <s v="Platinum"/>
    <n v="0"/>
    <s v="Normal"/>
    <x v="1"/>
    <m/>
    <m/>
    <s v="Michael George [Kantar]"/>
    <n v="0"/>
    <b v="1"/>
    <d v="2021-12-01T21:28:19"/>
    <m/>
    <n v="1"/>
    <m/>
    <d v="2021-12-01T21:28:19"/>
    <d v="2021-11-30T13:19:17"/>
    <m/>
    <s v="Non IBM 3rd Party Engagement"/>
    <m/>
    <n v="176.10533564814978"/>
    <x v="0"/>
    <x v="0"/>
    <x v="0"/>
    <n v="0"/>
    <s v="Not GD"/>
    <x v="1"/>
    <n v="1900"/>
    <x v="0"/>
    <x v="1"/>
    <x v="0"/>
    <s v="Jan"/>
    <x v="0"/>
    <s v="Nov"/>
    <x v="1"/>
  </r>
  <r>
    <s v="INC11843669"/>
    <s v="P3 - Minor"/>
    <x v="20"/>
    <s v="Lupita.AlgabadePoulsen@us.ibm.com"/>
    <x v="1"/>
    <s v="[UAT] [3RD PARTY] OSU - Maconomy - Portugal SAF-T Enhancements (ADO # 949429)"/>
    <d v="2022-05-25T22:24:45"/>
    <x v="33"/>
    <m/>
    <m/>
    <m/>
    <m/>
    <m/>
    <d v="2021-12-02T22:30:08"/>
    <s v="Sara.Abba@kantar.com"/>
    <b v="0"/>
    <m/>
    <m/>
    <n v="0"/>
    <s v="Normal"/>
    <x v="1"/>
    <m/>
    <m/>
    <s v="Sara Abba [Kantar]"/>
    <n v="0"/>
    <b v="1"/>
    <d v="2021-12-02T22:33:22"/>
    <m/>
    <n v="2"/>
    <m/>
    <d v="2021-12-02T22:33:22"/>
    <d v="2021-12-02T22:33:22"/>
    <s v="EMEA"/>
    <s v="Awaiting User input"/>
    <s v="Kantar - Portugal"/>
    <n v="175.06016203704348"/>
    <x v="0"/>
    <x v="0"/>
    <x v="0"/>
    <n v="0"/>
    <s v="Not GD"/>
    <x v="1"/>
    <n v="1900"/>
    <x v="0"/>
    <x v="1"/>
    <x v="0"/>
    <s v="Jan"/>
    <x v="13"/>
    <s v="Dec"/>
    <x v="1"/>
  </r>
  <r>
    <s v="INC11847586"/>
    <s v="P3 - Minor"/>
    <x v="3"/>
    <s v="Jyovishw@in.ibm.com"/>
    <x v="1"/>
    <s v="[WIP] Media Ocean Set up in pre prod system of AX"/>
    <d v="2022-05-24T15:40:00"/>
    <x v="3"/>
    <m/>
    <m/>
    <m/>
    <m/>
    <m/>
    <d v="2021-12-03T16:14:51"/>
    <s v="Jyovishw@in.ibm.com"/>
    <b v="0"/>
    <m/>
    <s v="Gold"/>
    <n v="0"/>
    <s v="Normal"/>
    <x v="3"/>
    <m/>
    <m/>
    <s v="Jyothi Vishweshwaraiah1 [IBM]"/>
    <n v="0"/>
    <b v="0"/>
    <d v="2021-12-03T16:14:51"/>
    <m/>
    <n v="0"/>
    <m/>
    <d v="2021-12-03T16:14:51"/>
    <d v="2021-12-03T16:14:51"/>
    <s v="NA"/>
    <m/>
    <s v="GroupM - USA"/>
    <n v="174.32302083333343"/>
    <x v="0"/>
    <x v="0"/>
    <x v="0"/>
    <n v="0"/>
    <s v="WPP-US"/>
    <x v="0"/>
    <n v="1900"/>
    <x v="0"/>
    <x v="1"/>
    <x v="0"/>
    <s v="Jan"/>
    <x v="14"/>
    <s v="Dec"/>
    <x v="0"/>
  </r>
  <r>
    <s v="INC11864350"/>
    <s v="P4 - Minimal"/>
    <x v="0"/>
    <s v="ghudik@us.ibm.com"/>
    <x v="1"/>
    <s v="[CANCELLED] Kantar plan to close the Lisle Data Centre need guidance IBM/Kyndryl on the technical aspects of decommissioning the Maconomy Servers"/>
    <d v="2022-03-01T05:14:54"/>
    <x v="8"/>
    <m/>
    <s v="Cancelled"/>
    <s v="Separate ticket should be raised to move kantar NA payroll out of the Lisle DC."/>
    <d v="2022-03-01T05:14:54"/>
    <s v="Gina D. Hudik [IBM]"/>
    <d v="2021-12-07T20:06:04"/>
    <s v="Bryan.Lord@kantar.com"/>
    <b v="0"/>
    <m/>
    <s v="Platinum"/>
    <n v="0"/>
    <s v="Normal"/>
    <x v="0"/>
    <m/>
    <n v="7204371"/>
    <s v="Bryan Lord [Kantar]"/>
    <n v="0"/>
    <b v="0"/>
    <d v="2021-12-07T20:06:04"/>
    <m/>
    <n v="1"/>
    <m/>
    <d v="2021-12-07T20:06:04"/>
    <d v="2021-12-07T20:06:04"/>
    <m/>
    <m/>
    <m/>
    <n v="170.16245370371325"/>
    <x v="0"/>
    <x v="46"/>
    <x v="0"/>
    <n v="10"/>
    <s v="Not GD"/>
    <x v="1"/>
    <n v="2022"/>
    <x v="0"/>
    <x v="1"/>
    <x v="0"/>
    <s v="Jan"/>
    <x v="8"/>
    <s v="Dec"/>
    <x v="1"/>
  </r>
  <r>
    <s v="INC11864654"/>
    <s v="P4 - Minimal"/>
    <x v="6"/>
    <s v="Ashique.T.P@ibm.com"/>
    <x v="1"/>
    <s v="[WIP] new fields required for Intercompany Transacation Matching - (ADO# 1114138)"/>
    <d v="2022-05-19T22:15:19"/>
    <x v="47"/>
    <m/>
    <m/>
    <m/>
    <m/>
    <m/>
    <d v="2021-12-07T20:41:59"/>
    <s v="Natasa.Slijepac@kantar.com"/>
    <b v="0"/>
    <m/>
    <s v="Silver"/>
    <n v="0"/>
    <s v="Normal"/>
    <x v="1"/>
    <m/>
    <m/>
    <s v="Natasa Slijepac [Kantar]"/>
    <n v="0"/>
    <b v="1"/>
    <d v="2021-12-08T16:37:27"/>
    <d v="2021-12-07T20:43:07"/>
    <n v="1"/>
    <d v="2021-12-08T23:01:54"/>
    <d v="2021-12-09T09:38:43"/>
    <d v="2021-12-08T23:01:54"/>
    <m/>
    <s v="Awaiting User input"/>
    <m/>
    <n v="168.59811342592729"/>
    <x v="0"/>
    <x v="46"/>
    <x v="0"/>
    <n v="0"/>
    <s v="WPP-US"/>
    <x v="0"/>
    <n v="1900"/>
    <x v="0"/>
    <x v="1"/>
    <x v="0"/>
    <s v="Jan"/>
    <x v="8"/>
    <s v="Dec"/>
    <x v="0"/>
  </r>
  <r>
    <s v="INC11870596"/>
    <s v="P3 - Minor"/>
    <x v="9"/>
    <s v="cnemec@us.ibm.com"/>
    <x v="0"/>
    <s v="URGENT - The NJ0PSFS01 server is maxed out and preventing nVision reports from running"/>
    <d v="2021-12-08T21:31:34"/>
    <x v="15"/>
    <m/>
    <s v="Cancelled"/>
    <s v="Cancelled"/>
    <d v="2021-12-08T21:31:34"/>
    <s v="Christopher Nemec [IBM]"/>
    <d v="2021-12-08T20:54:01"/>
    <s v="cnemec@us.ibm.com"/>
    <b v="0"/>
    <m/>
    <s v="Gold"/>
    <n v="0"/>
    <s v="Normal"/>
    <x v="0"/>
    <m/>
    <n v="2403"/>
    <s v="Christopher Nemec [IBM]"/>
    <n v="0"/>
    <b v="0"/>
    <d v="2021-12-08T20:54:01"/>
    <m/>
    <n v="0"/>
    <m/>
    <d v="2021-12-08T20:54:01"/>
    <d v="2021-12-08T20:54:01"/>
    <m/>
    <m/>
    <m/>
    <n v="169.12915509260347"/>
    <x v="0"/>
    <x v="46"/>
    <x v="0"/>
    <n v="50"/>
    <s v="Not GD"/>
    <x v="1"/>
    <n v="2021"/>
    <x v="0"/>
    <x v="1"/>
    <x v="0"/>
    <s v="Jan"/>
    <x v="18"/>
    <s v="Dec"/>
    <x v="1"/>
  </r>
  <r>
    <s v="INC11872242"/>
    <s v="P3 - Minor"/>
    <x v="1"/>
    <s v="mulveyj@us.ibm.com"/>
    <x v="2"/>
    <s v="I need help getting into concur - URGENT"/>
    <d v="2022-01-20T00:17:36"/>
    <x v="10"/>
    <m/>
    <s v="Cancelled"/>
    <s v="After several attempts to reach out to user, we have received no response. "/>
    <d v="2022-01-20T00:17:36"/>
    <s v="James A. Mulvey [IBM]"/>
    <d v="2021-12-09T04:03:35"/>
    <s v="Luigina.Viarizzo@kyndryl.com"/>
    <b v="1"/>
    <m/>
    <s v="Silver+ (Osprey App use only)"/>
    <n v="1"/>
    <s v="Normal"/>
    <x v="0"/>
    <m/>
    <n v="3616533"/>
    <s v="Bernadette Mahoney [GroupM]"/>
    <n v="0"/>
    <b v="0"/>
    <d v="2021-12-09T04:03:35"/>
    <d v="2021-12-09T04:03:35"/>
    <n v="1"/>
    <d v="2021-12-09T04:25:02"/>
    <d v="2021-12-09T11:48:11"/>
    <d v="2021-12-09T04:25:02"/>
    <s v="NA"/>
    <m/>
    <s v="GroupM - Canada"/>
    <n v="168.5082060185232"/>
    <x v="0"/>
    <x v="46"/>
    <x v="0"/>
    <n v="4"/>
    <s v="Not GD"/>
    <x v="1"/>
    <n v="2022"/>
    <x v="0"/>
    <x v="1"/>
    <x v="0"/>
    <s v="Jan"/>
    <x v="28"/>
    <s v="Dec"/>
    <x v="1"/>
  </r>
  <r>
    <s v="INC11888956"/>
    <s v="P4 - Minimal"/>
    <x v="0"/>
    <s v="ghudik@us.ibm.com"/>
    <x v="1"/>
    <s v="[REQ DEF] Enhancement request on PO screen - FIN0171982"/>
    <d v="2022-05-10T03:29:47"/>
    <x v="48"/>
    <m/>
    <m/>
    <m/>
    <m/>
    <m/>
    <d v="2021-12-13T17:50:44"/>
    <s v="jerome.tillekeratne@kantar.com"/>
    <b v="0"/>
    <m/>
    <s v="Platinum"/>
    <n v="0"/>
    <s v="Normal"/>
    <x v="3"/>
    <m/>
    <m/>
    <s v="Jerome Tillekeratne [Kantar]"/>
    <n v="0"/>
    <b v="0"/>
    <d v="2021-12-13T17:57:54"/>
    <d v="2021-12-13T17:51:18"/>
    <n v="1"/>
    <d v="2021-12-14T13:29:09"/>
    <d v="2021-12-14T13:46:54"/>
    <d v="2021-12-14T13:29:09"/>
    <m/>
    <m/>
    <m/>
    <n v="163.42576388888847"/>
    <x v="0"/>
    <x v="1"/>
    <x v="0"/>
    <n v="0"/>
    <s v="Not GD"/>
    <x v="1"/>
    <n v="1900"/>
    <x v="0"/>
    <x v="1"/>
    <x v="0"/>
    <s v="Jan"/>
    <x v="19"/>
    <s v="Dec"/>
    <x v="1"/>
  </r>
  <r>
    <s v="INC11891189"/>
    <s v="P3 - Minor"/>
    <x v="12"/>
    <s v="Kevin.reiner.calvento@ibm.com"/>
    <x v="0"/>
    <s v="Check if VML is affected by a cybersecurity issue in the Apache Log4j library"/>
    <d v="2022-01-04T22:24:21"/>
    <x v="27"/>
    <m/>
    <s v="Solved (Permanently)"/>
    <s v="VML is not affected"/>
    <d v="2022-01-04T22:24:21"/>
    <s v="Kevin Reiner Calvento [IBM]"/>
    <d v="2021-12-13T23:50:10"/>
    <s v="Kevin.reiner.calvento@ibm.com"/>
    <b v="0"/>
    <m/>
    <s v="Bronze"/>
    <n v="0"/>
    <s v="Normal"/>
    <x v="0"/>
    <m/>
    <n v="1895993"/>
    <s v="Kevin Reiner Calvento [IBM]"/>
    <n v="0"/>
    <b v="0"/>
    <d v="2021-12-13T23:50:10"/>
    <m/>
    <n v="0"/>
    <m/>
    <d v="2021-12-13T23:50:10"/>
    <d v="2021-12-13T23:50:10"/>
    <s v="NA"/>
    <m/>
    <m/>
    <n v="164.00682870370656"/>
    <x v="0"/>
    <x v="1"/>
    <x v="0"/>
    <n v="2"/>
    <s v="Not GD"/>
    <x v="1"/>
    <n v="2022"/>
    <x v="0"/>
    <x v="1"/>
    <x v="0"/>
    <s v="Jan"/>
    <x v="19"/>
    <s v="Dec"/>
    <x v="1"/>
  </r>
  <r>
    <s v="INC11891640"/>
    <s v="P4 - Minimal"/>
    <x v="20"/>
    <s v="vakula@us.ibm.com"/>
    <x v="1"/>
    <s v="[APPROVAL ROM] [3RD PARTY] OSU Maconomy - API's to trigger  a report-MRE"/>
    <d v="2022-05-24T00:56:32"/>
    <x v="23"/>
    <m/>
    <m/>
    <m/>
    <m/>
    <m/>
    <d v="2021-12-14T01:53:06"/>
    <s v="chris.meyer@kantar.com"/>
    <b v="0"/>
    <m/>
    <m/>
    <n v="0"/>
    <s v="Normal"/>
    <x v="1"/>
    <m/>
    <m/>
    <s v="Chris Meyer [Kantar]"/>
    <n v="0"/>
    <b v="1"/>
    <d v="2021-12-14T20:30:44"/>
    <d v="2021-12-14T01:53:06"/>
    <n v="4"/>
    <d v="2021-12-15T02:51:28"/>
    <d v="2021-12-16T10:08:07"/>
    <d v="2021-12-15T02:51:28"/>
    <m/>
    <s v="Awaiting User input"/>
    <m/>
    <n v="161.57769675926102"/>
    <x v="0"/>
    <x v="1"/>
    <x v="0"/>
    <n v="0"/>
    <s v="Not GD"/>
    <x v="1"/>
    <n v="1900"/>
    <x v="0"/>
    <x v="1"/>
    <x v="0"/>
    <s v="Jan"/>
    <x v="20"/>
    <s v="Dec"/>
    <x v="1"/>
  </r>
  <r>
    <s v="INC11903547"/>
    <s v="P3 - Minor"/>
    <x v="0"/>
    <s v="system"/>
    <x v="1"/>
    <s v="[UAT] Maconomy Prod Germany: Business Critical Issue - Update needed for XML-Files in Maconomy to format DK3.3"/>
    <d v="2022-05-23T13:16:45"/>
    <x v="26"/>
    <m/>
    <s v="Solved (Permanently)"/>
    <s v="Good to close"/>
    <m/>
    <m/>
    <d v="2021-12-16T03:21:02"/>
    <s v="Gerhard.Teusch@kantar.com"/>
    <b v="0"/>
    <m/>
    <s v="Platinum"/>
    <n v="0"/>
    <s v="Normal"/>
    <x v="3"/>
    <m/>
    <n v="2285597"/>
    <s v="Gerhard Teusch [Kantar]"/>
    <n v="1"/>
    <b v="1"/>
    <d v="2021-12-16T05:21:15"/>
    <d v="2021-12-16T03:21:24"/>
    <n v="3"/>
    <d v="2021-12-16T05:21:36"/>
    <d v="2021-12-16T05:27:16"/>
    <d v="2021-12-16T05:21:36"/>
    <s v="EMEA"/>
    <m/>
    <s v="Kantar - Germany"/>
    <n v="161.77273148147651"/>
    <x v="0"/>
    <x v="1"/>
    <x v="0"/>
    <n v="0"/>
    <s v="WPP-UK"/>
    <x v="0"/>
    <n v="1900"/>
    <x v="0"/>
    <x v="1"/>
    <x v="0"/>
    <s v="Jan"/>
    <x v="4"/>
    <s v="Dec"/>
    <x v="0"/>
  </r>
  <r>
    <s v="INC11907919"/>
    <s v="P3 - Minor"/>
    <x v="4"/>
    <s v="praveen.adavelly@ibm.com"/>
    <x v="1"/>
    <s v=" [APPROVAL ROM] BSG-3064 Update ZTXX_CANREG Valid From Date To 08/01/2021 For PC 8127 Entries"/>
    <d v="2021-12-17T20:59:53"/>
    <x v="49"/>
    <m/>
    <s v="Cancelled"/>
    <s v="Cancelling the ticket and creating new one."/>
    <d v="2021-12-17T20:59:53"/>
    <s v="Praveen Adavelly [IBM]"/>
    <d v="2021-12-16T21:22:25"/>
    <s v="praveen.adavelly@ibm.com"/>
    <b v="0"/>
    <m/>
    <s v="Platinum"/>
    <n v="0"/>
    <s v="Normal"/>
    <x v="0"/>
    <m/>
    <n v="85865"/>
    <s v="Cheryl Fuller [Ogilvy Group]"/>
    <n v="0"/>
    <b v="0"/>
    <d v="2021-12-16T21:34:02"/>
    <m/>
    <n v="0"/>
    <m/>
    <d v="2021-12-16T21:34:02"/>
    <d v="2021-12-16T21:22:25"/>
    <s v="NA"/>
    <m/>
    <s v="Ogilvy Group - USA"/>
    <n v="161.1013657407384"/>
    <x v="0"/>
    <x v="1"/>
    <x v="0"/>
    <n v="51"/>
    <s v="WPP-US"/>
    <x v="0"/>
    <n v="2021"/>
    <x v="0"/>
    <x v="1"/>
    <x v="0"/>
    <s v="Jan"/>
    <x v="4"/>
    <s v="Dec"/>
    <x v="0"/>
  </r>
  <r>
    <s v="INC11920553"/>
    <s v="P3 - Minor"/>
    <x v="12"/>
    <s v="Kevin.reiner.calvento@ibm.com"/>
    <x v="2"/>
    <s v="SAP logging time issue"/>
    <d v="2021-12-20T22:26:23"/>
    <x v="22"/>
    <m/>
    <s v="Closed As Duplicate"/>
    <s v="Duplicate as  INC11920600"/>
    <d v="2021-12-20T22:26:23"/>
    <s v="Kevin Reiner Calvento [IBM]"/>
    <d v="2021-12-20T19:48:25"/>
    <s v="Aspasia.Tsampas@vmlyr.com"/>
    <b v="0"/>
    <m/>
    <s v="Bronze"/>
    <n v="0"/>
    <s v="Normal"/>
    <x v="0"/>
    <m/>
    <n v="9478"/>
    <s v="Aspasia Tsampas [YRGRP]"/>
    <n v="0"/>
    <b v="0"/>
    <d v="2021-12-20T20:39:48"/>
    <d v="2021-12-20T19:57:03"/>
    <n v="2"/>
    <d v="2021-12-20T20:45:08"/>
    <d v="2021-12-20T22:26:23"/>
    <d v="2021-12-20T20:45:08"/>
    <m/>
    <m/>
    <m/>
    <n v="157.06501157407183"/>
    <x v="0"/>
    <x v="2"/>
    <x v="0"/>
    <n v="52"/>
    <s v="WPP-US"/>
    <x v="0"/>
    <n v="2021"/>
    <x v="0"/>
    <x v="1"/>
    <x v="0"/>
    <s v="Jan"/>
    <x v="22"/>
    <s v="Dec"/>
    <x v="0"/>
  </r>
  <r>
    <s v="INC11930137"/>
    <s v="P3 - Minor"/>
    <x v="0"/>
    <s v="ghudik@us.ibm.com"/>
    <x v="1"/>
    <s v="[WIP] [Maconomy] Expense Sheet - Missing field Vendor"/>
    <d v="2022-05-17T02:29:29"/>
    <x v="26"/>
    <m/>
    <m/>
    <m/>
    <m/>
    <m/>
    <d v="2021-12-22T14:50:12"/>
    <s v="Jeeranun.Boonjing@kantar.com"/>
    <b v="0"/>
    <m/>
    <s v="Platinum"/>
    <n v="0"/>
    <s v="Normal"/>
    <x v="3"/>
    <m/>
    <m/>
    <s v="Jeeranun Boonjing [Kantar]"/>
    <n v="0"/>
    <b v="0"/>
    <d v="2021-12-22T16:21:57"/>
    <d v="2021-12-22T14:50:44"/>
    <n v="3"/>
    <d v="2021-12-22T14:53:43"/>
    <d v="2021-12-22T16:21:57"/>
    <d v="2021-12-22T14:53:43"/>
    <s v="APAC"/>
    <m/>
    <s v="Kantar - Thailand"/>
    <n v="155.31809027776762"/>
    <x v="0"/>
    <x v="2"/>
    <x v="0"/>
    <n v="0"/>
    <s v="WPP-UK"/>
    <x v="0"/>
    <n v="1900"/>
    <x v="0"/>
    <x v="1"/>
    <x v="0"/>
    <s v="Jan"/>
    <x v="9"/>
    <s v="Dec"/>
    <x v="0"/>
  </r>
  <r>
    <s v="INC11931052"/>
    <s v="P3 - Minor"/>
    <x v="0"/>
    <s v="ghudik@us.ibm.com"/>
    <x v="1"/>
    <s v="[CANCELLED] OSU - assign to the Kantar Maconomy Support team and resolver group IBM-C-NA-AS-MACK: Vendor invoices issues"/>
    <d v="2022-01-26T19:14:05"/>
    <x v="33"/>
    <m/>
    <s v="Cancelled"/>
    <s v="_x000a_Kantar has NOT approved this request. The global process is to create a new vendor in the currency of the invoice as this ensures that differences on exchange are calculated correctly._x000a__x000a_This ticket will be cancelled without charging. "/>
    <d v="2022-01-26T19:14:05"/>
    <s v="Gina D. Hudik [IBM]"/>
    <d v="2021-12-22T16:55:27"/>
    <s v="ilham.assade@kantar.com"/>
    <b v="0"/>
    <m/>
    <s v="Platinum"/>
    <n v="0"/>
    <s v="Normal"/>
    <x v="0"/>
    <m/>
    <n v="3032318"/>
    <s v="Ilham Assade [Kantar]"/>
    <n v="0"/>
    <b v="0"/>
    <d v="2021-12-22T17:34:06"/>
    <d v="2021-12-22T17:34:06"/>
    <n v="1"/>
    <d v="2021-12-22T18:19:15"/>
    <d v="2021-12-22T18:50:01"/>
    <d v="2021-12-22T18:19:15"/>
    <s v="EMEA"/>
    <m/>
    <s v="Kantar - Belgium"/>
    <n v="155.21526620369696"/>
    <x v="0"/>
    <x v="2"/>
    <x v="0"/>
    <n v="5"/>
    <s v="Not GD"/>
    <x v="1"/>
    <n v="2022"/>
    <x v="0"/>
    <x v="1"/>
    <x v="0"/>
    <s v="Jan"/>
    <x v="9"/>
    <s v="Dec"/>
    <x v="1"/>
  </r>
  <r>
    <s v="INC11984113"/>
    <s v="P4 - Minimal"/>
    <x v="6"/>
    <s v="ghudik@us.ibm.com"/>
    <x v="1"/>
    <s v="[APPROVAL ROM] Phase 2 Log Item 35 - Aged AR Transactions modification"/>
    <d v="2022-05-20T21:33:33"/>
    <x v="50"/>
    <m/>
    <m/>
    <m/>
    <m/>
    <m/>
    <d v="2022-01-06T15:40:44"/>
    <s v="Bryan.Lord@kantar.com"/>
    <b v="0"/>
    <m/>
    <s v="Silver"/>
    <n v="0"/>
    <s v="Normal"/>
    <x v="3"/>
    <m/>
    <m/>
    <s v="Bryan Lord [Kantar]"/>
    <n v="0"/>
    <b v="0"/>
    <d v="2022-01-06T15:40:44"/>
    <m/>
    <n v="1"/>
    <m/>
    <d v="2022-01-06T15:40:44"/>
    <d v="2022-01-06T15:40:44"/>
    <m/>
    <m/>
    <m/>
    <n v="140.3467129629571"/>
    <x v="0"/>
    <x v="3"/>
    <x v="0"/>
    <n v="0"/>
    <s v="Not GD"/>
    <x v="1"/>
    <n v="1900"/>
    <x v="0"/>
    <x v="2"/>
    <x v="0"/>
    <s v="Jan"/>
    <x v="7"/>
    <s v="Jan"/>
    <x v="1"/>
  </r>
  <r>
    <s v="INC11984286"/>
    <s v="P4 - Minimal"/>
    <x v="20"/>
    <s v="eric.dhalla@kantar.com"/>
    <x v="1"/>
    <s v="[UAT] Phase 2 Log - Item 45 - Maconomy Upgrade – Audit ReportS - (ADO#1075515)"/>
    <d v="2022-05-24T19:26:23"/>
    <x v="23"/>
    <m/>
    <m/>
    <m/>
    <m/>
    <m/>
    <d v="2022-01-06T16:02:16"/>
    <s v="Bryan.Lord@kantar.com"/>
    <b v="0"/>
    <m/>
    <m/>
    <n v="0"/>
    <s v="Normal"/>
    <x v="1"/>
    <m/>
    <m/>
    <s v="Bryan Lord [Kantar]"/>
    <n v="0"/>
    <b v="1"/>
    <d v="2022-01-06T16:02:16"/>
    <m/>
    <n v="4"/>
    <m/>
    <d v="2022-01-06T16:02:16"/>
    <d v="2022-01-06T16:02:16"/>
    <m/>
    <s v="Pending Change implementation"/>
    <m/>
    <n v="140.33175925925752"/>
    <x v="0"/>
    <x v="3"/>
    <x v="0"/>
    <n v="0"/>
    <s v="Not GD"/>
    <x v="1"/>
    <n v="1900"/>
    <x v="0"/>
    <x v="2"/>
    <x v="0"/>
    <s v="Jan"/>
    <x v="7"/>
    <s v="Jan"/>
    <x v="1"/>
  </r>
  <r>
    <s v="INC11987130"/>
    <s v="P3 - Minor"/>
    <x v="20"/>
    <s v="ghudik@us.ibm.com"/>
    <x v="2"/>
    <s v="OSU - Finland E-Invoicing Issue with error.txt file (ADO #932595)"/>
    <d v="2022-04-22T02:08:04"/>
    <x v="8"/>
    <m/>
    <m/>
    <m/>
    <m/>
    <m/>
    <d v="2022-01-07T00:38:56"/>
    <s v="Sara.Abba@kantar.com"/>
    <b v="0"/>
    <m/>
    <m/>
    <n v="0"/>
    <s v="Normal"/>
    <x v="1"/>
    <m/>
    <m/>
    <s v="Sara Abba [Kantar]"/>
    <n v="0"/>
    <b v="1"/>
    <d v="2022-01-07T00:41:50"/>
    <m/>
    <n v="2"/>
    <m/>
    <d v="2022-01-07T00:41:50"/>
    <d v="2022-01-07T00:41:50"/>
    <s v="EMEA"/>
    <s v="Customer Testing"/>
    <s v="Kantar - Finland"/>
    <n v="139.97094907407154"/>
    <x v="0"/>
    <x v="3"/>
    <x v="0"/>
    <n v="0"/>
    <s v="Not GD"/>
    <x v="1"/>
    <n v="1900"/>
    <x v="0"/>
    <x v="2"/>
    <x v="0"/>
    <s v="Jan"/>
    <x v="8"/>
    <s v="Jan"/>
    <x v="1"/>
  </r>
  <r>
    <s v="INC11987241"/>
    <s v="P3 - Minor"/>
    <x v="20"/>
    <s v="Lupita.AlgabadePoulsen@us.ibm.com"/>
    <x v="1"/>
    <s v="[WIP] [3RD PARTY] OSU - Removal of the File Based Integration Engine Doc Folder and only leave the Lib in the Release (ADO #931140)"/>
    <d v="2022-05-25T22:17:13"/>
    <x v="33"/>
    <m/>
    <m/>
    <m/>
    <m/>
    <m/>
    <d v="2022-01-07T01:06:35"/>
    <s v="Sara.Abba@kantar.com"/>
    <b v="0"/>
    <m/>
    <m/>
    <n v="0"/>
    <s v="Normal"/>
    <x v="1"/>
    <m/>
    <m/>
    <s v="Sara Abba [Kantar]"/>
    <n v="0"/>
    <b v="1"/>
    <d v="2022-01-07T01:11:25"/>
    <m/>
    <n v="2"/>
    <m/>
    <d v="2022-01-07T01:11:25"/>
    <d v="2022-01-07T01:11:25"/>
    <s v="Global"/>
    <s v="Non IBM 3rd Party Engagement"/>
    <m/>
    <n v="139.95040509258979"/>
    <x v="0"/>
    <x v="3"/>
    <x v="0"/>
    <n v="0"/>
    <s v="Not GD"/>
    <x v="1"/>
    <n v="1900"/>
    <x v="0"/>
    <x v="2"/>
    <x v="0"/>
    <s v="Jan"/>
    <x v="8"/>
    <s v="Jan"/>
    <x v="1"/>
  </r>
  <r>
    <s v="INC12001282"/>
    <s v="P3 - Minor"/>
    <x v="0"/>
    <s v="Lupita.AlgabadePoulsen@us.ibm.com"/>
    <x v="1"/>
    <s v="[REQ DEF] Issue with viewing TAX tables - FIN0192817"/>
    <d v="2022-05-11T23:26:53"/>
    <x v="33"/>
    <m/>
    <m/>
    <m/>
    <m/>
    <m/>
    <d v="2022-01-10T20:15:28"/>
    <s v="jerome.tillekeratne@kantar.com"/>
    <b v="0"/>
    <m/>
    <s v="Platinum"/>
    <n v="0"/>
    <s v="Normal"/>
    <x v="3"/>
    <m/>
    <m/>
    <s v="Jerome Tillekeratne [Kantar]"/>
    <n v="0"/>
    <b v="1"/>
    <d v="2022-01-13T17:45:18"/>
    <d v="2022-01-10T20:17:21"/>
    <n v="1"/>
    <d v="2022-01-13T18:21:35"/>
    <d v="2022-01-13T18:44:05"/>
    <d v="2022-01-13T18:21:35"/>
    <m/>
    <m/>
    <m/>
    <n v="133.21938657407736"/>
    <x v="0"/>
    <x v="4"/>
    <x v="0"/>
    <n v="0"/>
    <s v="Not GD"/>
    <x v="1"/>
    <n v="1900"/>
    <x v="0"/>
    <x v="2"/>
    <x v="0"/>
    <s v="Jan"/>
    <x v="25"/>
    <s v="Jan"/>
    <x v="1"/>
  </r>
  <r>
    <s v="INC12001709"/>
    <s v="P3 - Minor"/>
    <x v="16"/>
    <s v="Bomadhav@in.ibm.com"/>
    <x v="1"/>
    <s v="[BILLED] BSG-3066 : ARC Mobile Framework POC in Sandbox"/>
    <d v="2022-05-19T20:15:49"/>
    <x v="51"/>
    <m/>
    <m/>
    <m/>
    <m/>
    <m/>
    <d v="2022-01-10T21:10:45"/>
    <s v="Birlbose@in.ibm.com"/>
    <b v="0"/>
    <m/>
    <s v="Bronze"/>
    <n v="0"/>
    <s v="Normal"/>
    <x v="3"/>
    <m/>
    <m/>
    <s v="Sajan Madabhushi [Ogilvy Group]"/>
    <n v="0"/>
    <b v="0"/>
    <d v="2022-01-10T21:10:45"/>
    <m/>
    <n v="0"/>
    <m/>
    <d v="2022-01-10T21:10:45"/>
    <d v="2022-01-10T21:10:45"/>
    <m/>
    <m/>
    <s v="WPP - USA"/>
    <n v="136.11753472222335"/>
    <x v="0"/>
    <x v="4"/>
    <x v="0"/>
    <n v="0"/>
    <s v="WPP-US"/>
    <x v="0"/>
    <n v="1900"/>
    <x v="0"/>
    <x v="2"/>
    <x v="0"/>
    <s v="Jan"/>
    <x v="25"/>
    <s v="Jan"/>
    <x v="0"/>
  </r>
  <r>
    <s v="INC12010983"/>
    <s v="P3 - Minor"/>
    <x v="9"/>
    <s v="Kanimop5@in.ibm.com"/>
    <x v="2"/>
    <s v="RICOCHET TEAM - project closed in ricochet is still showing outstanding activity on Project Status Report"/>
    <d v="2022-01-27T21:21:11"/>
    <x v="30"/>
    <m/>
    <s v="Closed As Duplicate"/>
    <s v="User confirmed to close."/>
    <d v="2022-01-27T21:21:11"/>
    <s v="Kanimozhi P5 [IBM]"/>
    <d v="2022-01-12T06:21:28"/>
    <s v="carole.nelson@gtb.com"/>
    <b v="0"/>
    <m/>
    <s v="Gold"/>
    <n v="0"/>
    <s v="Normal"/>
    <x v="0"/>
    <m/>
    <n v="1349983"/>
    <s v="Carole Nelson [JWT]"/>
    <n v="0"/>
    <b v="0"/>
    <d v="2022-01-12T20:47:00"/>
    <d v="2022-01-12T06:22:10"/>
    <n v="1"/>
    <d v="2022-01-12T22:20:46"/>
    <d v="2022-01-12T22:53:07"/>
    <d v="2022-01-12T22:20:46"/>
    <m/>
    <m/>
    <m/>
    <n v="134.04644675926102"/>
    <x v="0"/>
    <x v="4"/>
    <x v="0"/>
    <n v="5"/>
    <s v="WPP-US"/>
    <x v="0"/>
    <n v="2022"/>
    <x v="0"/>
    <x v="2"/>
    <x v="0"/>
    <s v="Jan"/>
    <x v="21"/>
    <s v="Jan"/>
    <x v="0"/>
  </r>
  <r>
    <s v="INC12024835"/>
    <s v="P4 - Minimal"/>
    <x v="20"/>
    <s v="ghudik@us.ibm.com"/>
    <x v="2"/>
    <s v="[Deltek Case: 220120-000129] OSU: 235 Maconomy: Receiving notification to approve an approved PO 235214726"/>
    <d v="2022-05-19T22:14:55"/>
    <x v="8"/>
    <m/>
    <m/>
    <m/>
    <m/>
    <m/>
    <d v="2022-01-14T14:01:37"/>
    <s v="ilham.assade@kantar.com"/>
    <b v="0"/>
    <m/>
    <m/>
    <n v="0"/>
    <s v="Normal"/>
    <x v="1"/>
    <m/>
    <m/>
    <s v="Ilham Assade [Kantar]"/>
    <n v="0"/>
    <b v="1"/>
    <d v="2022-01-14T14:11:45"/>
    <d v="2022-01-14T14:11:45"/>
    <n v="2"/>
    <d v="2022-01-14T15:57:39"/>
    <d v="2022-01-14T16:10:29"/>
    <d v="2022-01-14T15:57:39"/>
    <s v="EMEA"/>
    <s v="Non IBM 3rd Party Engagement"/>
    <s v="Kantar - Belgium"/>
    <n v="132.32605324073666"/>
    <x v="0"/>
    <x v="4"/>
    <x v="0"/>
    <n v="0"/>
    <s v="Not GD"/>
    <x v="1"/>
    <n v="1900"/>
    <x v="0"/>
    <x v="2"/>
    <x v="0"/>
    <s v="Jan"/>
    <x v="20"/>
    <s v="Jan"/>
    <x v="1"/>
  </r>
  <r>
    <s v="INC12038415"/>
    <s v="P3 - Minor"/>
    <x v="0"/>
    <s v="akhter.alam@kantar.com"/>
    <x v="2"/>
    <s v="Accrued revenue of some of the jobs incorrect in BPM Accrued Revenue Report (ADO # 1023390) child"/>
    <d v="2022-05-26T19:50:28"/>
    <x v="46"/>
    <m/>
    <s v="Solved (Permanently)"/>
    <s v="Resolving the old ticket.Adding watch list to INC12241915_x000a__x000a_Thanks,_x000a_Srujana"/>
    <m/>
    <m/>
    <d v="2022-01-18T12:03:31"/>
    <s v="Sushmita.Mandal@kantar.com"/>
    <b v="0"/>
    <m/>
    <s v="Silver"/>
    <n v="0"/>
    <s v="Normal"/>
    <x v="1"/>
    <m/>
    <n v="5742472"/>
    <s v="Sushmita Mandal [Kantar]"/>
    <n v="2"/>
    <b v="1"/>
    <d v="2022-01-18T13:22:20"/>
    <d v="2022-01-18T12:13:03"/>
    <n v="4"/>
    <d v="2022-01-18T12:25:03"/>
    <d v="2022-01-18T13:22:20"/>
    <d v="2022-01-18T12:25:03"/>
    <m/>
    <s v="Awaiting User input"/>
    <m/>
    <n v="128.44282407406718"/>
    <x v="0"/>
    <x v="5"/>
    <x v="0"/>
    <n v="0"/>
    <s v="WPP-US"/>
    <x v="0"/>
    <n v="1900"/>
    <x v="0"/>
    <x v="2"/>
    <x v="0"/>
    <s v="Jan"/>
    <x v="26"/>
    <s v="Jan"/>
    <x v="0"/>
  </r>
  <r>
    <s v="INC12040370"/>
    <s v="P3 - Minor"/>
    <x v="0"/>
    <s v="Sushmita.Mandal@kantar.com"/>
    <x v="2"/>
    <s v="General journal submitted is able to post own journal"/>
    <d v="2022-05-24T20:30:11"/>
    <x v="45"/>
    <m/>
    <s v="Solved (Permanently)"/>
    <s v="Marked as Resolved after 2 attempts"/>
    <m/>
    <m/>
    <d v="2022-01-18T17:02:27"/>
    <s v="Sushmita.Mandal@kantar.com"/>
    <b v="1"/>
    <m/>
    <s v="Platinum"/>
    <n v="2"/>
    <s v="Normal"/>
    <x v="3"/>
    <m/>
    <n v="10871700"/>
    <s v="Sushmita Mandal [Kantar]"/>
    <n v="1"/>
    <b v="0"/>
    <d v="2022-01-18T20:16:11"/>
    <m/>
    <n v="1"/>
    <m/>
    <d v="2022-01-18T20:16:11"/>
    <d v="2022-01-18T17:11:34"/>
    <s v="NA"/>
    <m/>
    <m/>
    <n v="128.15542824073782"/>
    <x v="0"/>
    <x v="5"/>
    <x v="0"/>
    <n v="0"/>
    <s v="WPP-US"/>
    <x v="0"/>
    <n v="1900"/>
    <x v="0"/>
    <x v="2"/>
    <x v="0"/>
    <s v="Jan"/>
    <x v="26"/>
    <s v="Jan"/>
    <x v="0"/>
  </r>
  <r>
    <s v="INC12041338"/>
    <s v="P3 - Minor"/>
    <x v="20"/>
    <s v="Michael.George@kantar.com"/>
    <x v="1"/>
    <s v="[REQ DEF] [3RD PARTY] Notes creation option not found"/>
    <d v="2022-05-23T11:52:09"/>
    <x v="19"/>
    <m/>
    <m/>
    <m/>
    <m/>
    <m/>
    <d v="2022-01-18T19:32:12"/>
    <s v="Sushmita.Mandal@kantar.com"/>
    <b v="0"/>
    <m/>
    <m/>
    <n v="0"/>
    <s v="Normal"/>
    <x v="1"/>
    <m/>
    <m/>
    <s v="Sushmita Mandal [Kantar]"/>
    <n v="0"/>
    <b v="1"/>
    <d v="2022-01-19T05:05:41"/>
    <d v="2022-01-18T19:41:50"/>
    <n v="2"/>
    <d v="2022-01-18T21:51:15"/>
    <d v="2022-01-19T05:05:41"/>
    <d v="2022-01-18T21:51:15"/>
    <m/>
    <s v="Non IBM 3rd Party Engagement"/>
    <m/>
    <n v="127.78771990740643"/>
    <x v="0"/>
    <x v="5"/>
    <x v="0"/>
    <n v="0"/>
    <s v="WPP-US"/>
    <x v="0"/>
    <n v="1900"/>
    <x v="0"/>
    <x v="2"/>
    <x v="0"/>
    <s v="Jan"/>
    <x v="26"/>
    <s v="Jan"/>
    <x v="0"/>
  </r>
  <r>
    <s v="INC12050912"/>
    <s v="P3 - Minor"/>
    <x v="0"/>
    <s v="ghudik@us.ibm.com"/>
    <x v="1"/>
    <s v="[ROM] #BA [Maconomy] 272 Request to create payment file for Payment Mode [272-THB CURRENT-CHECK]"/>
    <d v="2022-05-18T19:57:58"/>
    <x v="26"/>
    <m/>
    <m/>
    <m/>
    <m/>
    <m/>
    <d v="2022-01-20T12:38:36"/>
    <s v="Passaporn.Sikkakosol@kantar.com"/>
    <b v="0"/>
    <m/>
    <m/>
    <n v="0"/>
    <s v="Normal"/>
    <x v="1"/>
    <m/>
    <m/>
    <s v="Passaporn Sikkakosol [Kantar]"/>
    <n v="0"/>
    <b v="1"/>
    <d v="2022-01-20T14:06:47"/>
    <d v="2022-01-20T12:42:26"/>
    <n v="4"/>
    <d v="2022-01-20T13:38:05"/>
    <d v="2022-01-20T14:06:47"/>
    <d v="2022-01-20T13:38:05"/>
    <m/>
    <s v="Work not yet due"/>
    <m/>
    <n v="126.41195601852087"/>
    <x v="0"/>
    <x v="5"/>
    <x v="0"/>
    <n v="0"/>
    <s v="WPP-UK"/>
    <x v="0"/>
    <n v="1900"/>
    <x v="0"/>
    <x v="2"/>
    <x v="0"/>
    <s v="Jan"/>
    <x v="22"/>
    <s v="Jan"/>
    <x v="0"/>
  </r>
  <r>
    <s v="INC12053634"/>
    <s v="P3 - Minor"/>
    <x v="20"/>
    <s v="system"/>
    <x v="1"/>
    <s v="[REQ DEF] [3RD PARTY] Maconomy Germany Enhancement Request - add window &quot;Show Job Pre-Invoice Events&quot; to the job menue Germany (Deltek Case 220304-001132)"/>
    <d v="2022-05-27T03:09:40"/>
    <x v="45"/>
    <m/>
    <m/>
    <m/>
    <m/>
    <m/>
    <d v="2022-01-20T19:36:48"/>
    <s v="Gerhard.Teusch@kantar.com"/>
    <b v="0"/>
    <m/>
    <s v="Platinum"/>
    <n v="0"/>
    <s v="Normal"/>
    <x v="3"/>
    <m/>
    <m/>
    <s v="Gerhard Teusch [Kantar]"/>
    <n v="0"/>
    <b v="0"/>
    <d v="2022-01-20T22:54:29"/>
    <d v="2022-01-20T19:37:21"/>
    <n v="2"/>
    <d v="2022-01-20T22:00:17"/>
    <d v="2022-01-20T22:54:29"/>
    <d v="2022-01-20T22:00:17"/>
    <s v="EMEA"/>
    <m/>
    <s v="Kantar - Germany"/>
    <n v="126.04549768518336"/>
    <x v="0"/>
    <x v="5"/>
    <x v="0"/>
    <n v="0"/>
    <s v="WPP-US"/>
    <x v="0"/>
    <n v="1900"/>
    <x v="0"/>
    <x v="2"/>
    <x v="0"/>
    <s v="Jan"/>
    <x v="22"/>
    <s v="Jan"/>
    <x v="0"/>
  </r>
  <r>
    <s v="INC12066957"/>
    <s v="P4 - Minimal"/>
    <x v="20"/>
    <s v="ghudik@us.ibm.com"/>
    <x v="1"/>
    <s v="[CANCELLED] [3RD PARTY] IBM-C-NA-AS-MACK - not possilbe reopen and approve job budget in iAccess [Deltek case : 220303-000017]"/>
    <d v="2022-05-10T21:44:33"/>
    <x v="8"/>
    <m/>
    <s v="Cancelled"/>
    <s v="The ability to re-open and amend a job budget in iAccess is not currently part of the global process but has been logged as an enhancement request. The ticket will be closed as there is nothing for IBM to do at the moment. "/>
    <d v="2022-05-10T21:44:33"/>
    <s v="Gina D. Hudik [IBM]"/>
    <d v="2022-01-24T16:47:17"/>
    <s v="Vendula.Zehringerova@kantar.com"/>
    <b v="0"/>
    <m/>
    <m/>
    <n v="0"/>
    <s v="Normal"/>
    <x v="0"/>
    <m/>
    <n v="9176236"/>
    <s v="Vendula Zehringerova [Kantar]"/>
    <n v="0"/>
    <b v="0"/>
    <d v="2022-01-24T16:52:23"/>
    <d v="2022-01-24T16:52:23"/>
    <n v="2"/>
    <d v="2022-01-24T16:57:40"/>
    <d v="2022-01-24T17:53:46"/>
    <d v="2022-01-24T16:57:40"/>
    <s v="EMEA"/>
    <m/>
    <s v="Kantar - Czech Republic"/>
    <n v="122.25432870369696"/>
    <x v="0"/>
    <x v="6"/>
    <x v="0"/>
    <n v="20"/>
    <s v="Not GD"/>
    <x v="1"/>
    <n v="2022"/>
    <x v="0"/>
    <x v="2"/>
    <x v="0"/>
    <s v="Jan"/>
    <x v="23"/>
    <s v="Jan"/>
    <x v="1"/>
  </r>
  <r>
    <s v="INC12067260"/>
    <s v="P3 - Minor"/>
    <x v="0"/>
    <s v="Michael.George@kantar.com"/>
    <x v="2"/>
    <s v="Maconomy-Notifications-Weekly Email Alerts"/>
    <d v="2022-05-27T07:11:26"/>
    <x v="8"/>
    <m/>
    <m/>
    <m/>
    <m/>
    <m/>
    <d v="2022-01-24T17:29:09"/>
    <s v="Michael.George@kantar.com"/>
    <b v="0"/>
    <m/>
    <s v="Platinum"/>
    <n v="0"/>
    <s v="Normal"/>
    <x v="3"/>
    <m/>
    <m/>
    <s v="Michael George [Kantar]"/>
    <n v="0"/>
    <b v="1"/>
    <d v="2022-01-25T10:07:42"/>
    <d v="2022-01-24T17:31:07"/>
    <n v="1"/>
    <d v="2022-01-25T06:27:46"/>
    <d v="2022-01-25T10:07:42"/>
    <d v="2022-01-25T06:27:46"/>
    <m/>
    <m/>
    <m/>
    <n v="121.57798611110775"/>
    <x v="0"/>
    <x v="6"/>
    <x v="0"/>
    <n v="0"/>
    <s v="Not GD"/>
    <x v="1"/>
    <n v="1900"/>
    <x v="0"/>
    <x v="2"/>
    <x v="0"/>
    <s v="Jan"/>
    <x v="23"/>
    <s v="Jan"/>
    <x v="1"/>
  </r>
  <r>
    <s v="INC12078476"/>
    <s v="P3 - Minor"/>
    <x v="2"/>
    <s v="Srisbh26@in.ibm.com"/>
    <x v="2"/>
    <s v="ICMS Update"/>
    <d v="2022-02-02T14:53:46"/>
    <x v="5"/>
    <m/>
    <s v="Closed As Duplicate"/>
    <s v="INC12109604-Raised for the same issue."/>
    <d v="2022-02-02T14:53:47"/>
    <s v="Srishti Bhargava26 [IBM]"/>
    <d v="2022-01-26T07:41:35"/>
    <s v="mark.werner@ogilvy.com"/>
    <b v="0"/>
    <m/>
    <s v="Silver"/>
    <n v="0"/>
    <s v="Normal"/>
    <x v="0"/>
    <m/>
    <n v="630732"/>
    <s v="Mark Werner [Ogilvy Group]"/>
    <n v="0"/>
    <b v="0"/>
    <d v="2022-01-31T22:58:44"/>
    <d v="2022-01-26T07:56:26"/>
    <n v="1"/>
    <d v="2022-02-02T01:16:07"/>
    <d v="2022-02-02T10:46:28"/>
    <d v="2022-02-02T01:16:07"/>
    <m/>
    <m/>
    <m/>
    <n v="113.55106481481198"/>
    <x v="0"/>
    <x v="6"/>
    <x v="0"/>
    <n v="6"/>
    <s v="WPP-US"/>
    <x v="0"/>
    <n v="2022"/>
    <x v="0"/>
    <x v="2"/>
    <x v="0"/>
    <s v="Jan"/>
    <x v="10"/>
    <s v="Jan"/>
    <x v="0"/>
  </r>
  <r>
    <s v="INC12087467"/>
    <s v="P3 - Minor"/>
    <x v="0"/>
    <s v="ghudik@us.ibm.com"/>
    <x v="1"/>
    <s v="[APPROVED BACKLOG] WSC Extension Add the first and last names of responsible field (ADO# 1045863)"/>
    <d v="2022-04-07T18:18:04"/>
    <x v="26"/>
    <m/>
    <m/>
    <m/>
    <m/>
    <m/>
    <d v="2022-01-27T17:49:54"/>
    <s v="Linda.Buo@kantar.com"/>
    <b v="0"/>
    <m/>
    <s v="Platinum"/>
    <n v="0"/>
    <s v="Normal"/>
    <x v="3"/>
    <m/>
    <m/>
    <s v="Linda Buo [Kantar]"/>
    <n v="0"/>
    <b v="0"/>
    <d v="2022-01-27T18:08:01"/>
    <d v="2022-01-27T17:50:43"/>
    <n v="3"/>
    <d v="2022-01-27T18:15:28"/>
    <d v="2022-01-27T20:34:22"/>
    <d v="2022-01-27T18:15:28"/>
    <s v="EMEA"/>
    <m/>
    <s v="Kantar - France"/>
    <n v="119.14280092593253"/>
    <x v="0"/>
    <x v="6"/>
    <x v="0"/>
    <n v="0"/>
    <s v="WPP-UK"/>
    <x v="0"/>
    <n v="1900"/>
    <x v="0"/>
    <x v="2"/>
    <x v="0"/>
    <s v="Jan"/>
    <x v="11"/>
    <s v="Jan"/>
    <x v="0"/>
  </r>
  <r>
    <s v="INC12088389"/>
    <s v="P4 - Minimal"/>
    <x v="6"/>
    <s v="ghudik@us.ibm.com"/>
    <x v="2"/>
    <s v="223 Maconomy / additional columns listed needed (Maconomy vs Spinka) (ADO# 1121989)"/>
    <d v="2022-05-13T19:23:00"/>
    <x v="52"/>
    <m/>
    <m/>
    <m/>
    <m/>
    <m/>
    <d v="2022-01-27T19:56:58"/>
    <s v="Joanna.Zawadzka@kantar.com"/>
    <b v="0"/>
    <m/>
    <s v="Silver"/>
    <n v="0"/>
    <s v="Normal"/>
    <x v="3"/>
    <m/>
    <m/>
    <s v="Joanna Zawadzka [Kantar]"/>
    <n v="0"/>
    <b v="1"/>
    <d v="2022-01-27T19:59:49"/>
    <d v="2022-01-27T19:59:49"/>
    <n v="2"/>
    <d v="2022-01-27T20:00:57"/>
    <d v="2022-01-27T23:25:57"/>
    <d v="2022-01-27T20:00:57"/>
    <s v="EMEA"/>
    <m/>
    <s v="Kantar - Poland"/>
    <n v="119.0236458333311"/>
    <x v="0"/>
    <x v="6"/>
    <x v="0"/>
    <n v="0"/>
    <s v="Not GD"/>
    <x v="1"/>
    <n v="1900"/>
    <x v="0"/>
    <x v="2"/>
    <x v="0"/>
    <s v="Jan"/>
    <x v="11"/>
    <s v="Jan"/>
    <x v="1"/>
  </r>
  <r>
    <s v="INC12093338"/>
    <s v="P3 - Minor"/>
    <x v="4"/>
    <s v="praveen.adavelly@ibm.com"/>
    <x v="1"/>
    <s v="[APPROVAL ROM] BSG-3086:Update The Lacek Group Logo In ZLOGO Table For SDInvoices, Estimates, and POs"/>
    <d v="2022-01-28T21:22:46"/>
    <x v="1"/>
    <m/>
    <s v="Cancelled"/>
    <s v="Cancelling and creating new one due to mistake."/>
    <d v="2022-01-28T21:22:46"/>
    <s v="Praveen Adavelly [IBM]"/>
    <d v="2022-01-28T18:19:08"/>
    <s v="praveen.adavelly@ibm.com"/>
    <b v="0"/>
    <m/>
    <s v="Platinum"/>
    <n v="0"/>
    <s v="Normal"/>
    <x v="0"/>
    <m/>
    <n v="12278"/>
    <s v="Cheryl Fuller [Ogilvy Group]"/>
    <n v="0"/>
    <b v="0"/>
    <m/>
    <m/>
    <n v="0"/>
    <m/>
    <m/>
    <d v="2022-01-28T18:19:08"/>
    <s v="NA"/>
    <m/>
    <s v="Ogilvy Group - USA"/>
    <n v="44708"/>
    <x v="0"/>
    <x v="6"/>
    <x v="0"/>
    <n v="5"/>
    <s v="Not GD"/>
    <x v="1"/>
    <n v="2022"/>
    <x v="0"/>
    <x v="2"/>
    <x v="0"/>
    <s v="Jan"/>
    <x v="12"/>
    <s v="Jan"/>
    <x v="1"/>
  </r>
  <r>
    <s v="INC12099720"/>
    <s v="P3 - Minor"/>
    <x v="0"/>
    <s v="Achand08@in.ibm.com"/>
    <x v="2"/>
    <s v="Can there be  auto posting of journal  after JV upload and approval"/>
    <d v="2022-05-26T15:19:28"/>
    <x v="45"/>
    <m/>
    <m/>
    <m/>
    <m/>
    <m/>
    <d v="2022-01-31T18:22:05"/>
    <s v="Sushmita.Mandal@kantar.com"/>
    <b v="1"/>
    <m/>
    <s v="Platinum"/>
    <n v="2"/>
    <s v="Normal"/>
    <x v="1"/>
    <m/>
    <m/>
    <s v="Sushmita Mandal [Kantar]"/>
    <n v="0"/>
    <b v="1"/>
    <d v="2022-01-31T19:14:00"/>
    <d v="2022-01-31T18:41:52"/>
    <n v="1"/>
    <d v="2022-01-31T19:02:58"/>
    <d v="2022-01-31T19:14:00"/>
    <d v="2022-01-31T19:02:58"/>
    <s v="NA"/>
    <s v="Customer unavailable 1st Attempt"/>
    <m/>
    <n v="115.19861111111095"/>
    <x v="0"/>
    <x v="7"/>
    <x v="0"/>
    <n v="0"/>
    <s v="WPP-US"/>
    <x v="0"/>
    <n v="1900"/>
    <x v="0"/>
    <x v="2"/>
    <x v="0"/>
    <s v="Jan"/>
    <x v="27"/>
    <s v="Jan"/>
    <x v="0"/>
  </r>
  <r>
    <s v="INC12101692"/>
    <s v="P4 - Minimal"/>
    <x v="0"/>
    <s v="Lupita.AlgabadePoulsen@us.ibm.com"/>
    <x v="1"/>
    <s v="[WIP] Update Europe Daily Alerts"/>
    <d v="2022-05-11T23:26:19"/>
    <x v="33"/>
    <m/>
    <m/>
    <m/>
    <m/>
    <m/>
    <d v="2022-01-31T22:41:00"/>
    <s v="viresh.savani@kantar.com"/>
    <b v="0"/>
    <m/>
    <s v="Platinum"/>
    <n v="0"/>
    <s v="Normal"/>
    <x v="3"/>
    <m/>
    <m/>
    <s v="Viresh Savani [Kantar]"/>
    <n v="0"/>
    <b v="0"/>
    <d v="2022-01-31T23:38:33"/>
    <d v="2022-01-31T22:41:11"/>
    <n v="1"/>
    <d v="2022-01-31T23:30:01"/>
    <d v="2022-01-31T23:38:33"/>
    <d v="2022-01-31T23:30:01"/>
    <m/>
    <m/>
    <m/>
    <n v="115.01489583333023"/>
    <x v="0"/>
    <x v="7"/>
    <x v="0"/>
    <n v="0"/>
    <s v="Not GD"/>
    <x v="1"/>
    <n v="1900"/>
    <x v="0"/>
    <x v="2"/>
    <x v="0"/>
    <s v="Jan"/>
    <x v="27"/>
    <s v="Jan"/>
    <x v="1"/>
  </r>
  <r>
    <s v="INC12103078"/>
    <s v="P3 - Minor"/>
    <x v="8"/>
    <s v="Tnagasu1@in.ibm.com"/>
    <x v="2"/>
    <s v="Please remover these Approvers."/>
    <d v="2022-05-26T14:34:18"/>
    <x v="53"/>
    <m/>
    <m/>
    <m/>
    <m/>
    <m/>
    <d v="2022-02-01T06:32:16"/>
    <s v="Patricia.Almeida@vmlyr.com"/>
    <b v="0"/>
    <m/>
    <s v="Gold"/>
    <n v="0"/>
    <s v="Normal"/>
    <x v="3"/>
    <m/>
    <m/>
    <s v="Patricia Almeida [YRGRP]"/>
    <n v="0"/>
    <b v="1"/>
    <d v="2022-02-03T20:16:20"/>
    <d v="2022-02-01T06:32:16"/>
    <n v="3"/>
    <d v="2022-02-03T21:26:30"/>
    <d v="2022-02-04T18:45:10"/>
    <d v="2022-02-04T18:45:10"/>
    <m/>
    <m/>
    <m/>
    <n v="111.21863425926131"/>
    <x v="0"/>
    <x v="7"/>
    <x v="0"/>
    <n v="0"/>
    <s v="WPP-US"/>
    <x v="0"/>
    <n v="1900"/>
    <x v="0"/>
    <x v="2"/>
    <x v="0"/>
    <s v="Jan"/>
    <x v="24"/>
    <s v="Feb"/>
    <x v="0"/>
  </r>
  <r>
    <s v="INC12113667"/>
    <s v="P3 - Minor"/>
    <x v="4"/>
    <s v="alan.goldblatt@us.ibm.com"/>
    <x v="1"/>
    <s v="[WIP] BSG-3007 - Integration Bus Upgrade to App Connect Enterprise"/>
    <d v="2022-05-19T08:14:09"/>
    <x v="24"/>
    <m/>
    <m/>
    <m/>
    <m/>
    <m/>
    <d v="2022-02-02T20:39:44"/>
    <s v="alan.goldblatt@us.ibm.com"/>
    <b v="0"/>
    <m/>
    <s v="Platinum"/>
    <n v="0"/>
    <s v="Normal"/>
    <x v="3"/>
    <m/>
    <m/>
    <s v="Lou Eng [Ogilvy Group]"/>
    <n v="0"/>
    <b v="0"/>
    <d v="2022-04-01T06:18:06"/>
    <m/>
    <n v="0"/>
    <m/>
    <d v="2022-04-01T06:18:06"/>
    <d v="2022-02-02T20:39:44"/>
    <s v="NA"/>
    <m/>
    <s v="Ogilvy Group - USA"/>
    <n v="55.737430555556784"/>
    <x v="2"/>
    <x v="7"/>
    <x v="0"/>
    <n v="0"/>
    <s v="Not GD"/>
    <x v="1"/>
    <n v="1900"/>
    <x v="0"/>
    <x v="2"/>
    <x v="0"/>
    <s v="Jan"/>
    <x v="13"/>
    <s v="Feb"/>
    <x v="1"/>
  </r>
  <r>
    <s v="INC12114516"/>
    <s v="P3 - Minor"/>
    <x v="0"/>
    <s v="Stefanie.Storck@kantar.com"/>
    <x v="1"/>
    <s v="[WIP] Problems with Credit Notes after Maconomy Upgrade"/>
    <d v="2022-05-18T17:26:36"/>
    <x v="26"/>
    <m/>
    <m/>
    <m/>
    <m/>
    <m/>
    <d v="2022-02-02T22:24:52"/>
    <s v="Gerhard.Teusch@kantar.com"/>
    <b v="0"/>
    <m/>
    <s v="Platinum"/>
    <n v="0"/>
    <s v="Normal"/>
    <x v="1"/>
    <m/>
    <m/>
    <s v="Gerhard Teusch [Kantar]"/>
    <n v="0"/>
    <b v="1"/>
    <d v="2022-02-03T00:40:56"/>
    <d v="2022-02-02T22:25:22"/>
    <n v="1"/>
    <d v="2022-02-03T00:26:48"/>
    <d v="2022-02-03T00:40:56"/>
    <d v="2022-02-03T00:26:48"/>
    <s v="EMEA"/>
    <s v="Awaiting User input"/>
    <s v="Kantar - Germany"/>
    <n v="112.97157407407212"/>
    <x v="0"/>
    <x v="7"/>
    <x v="0"/>
    <n v="0"/>
    <s v="WPP-UK"/>
    <x v="0"/>
    <n v="1900"/>
    <x v="0"/>
    <x v="2"/>
    <x v="0"/>
    <s v="Jan"/>
    <x v="13"/>
    <s v="Feb"/>
    <x v="0"/>
  </r>
  <r>
    <s v="INC12115807"/>
    <s v="P3 - Minor"/>
    <x v="6"/>
    <s v="nagendra1@in.ibm.com"/>
    <x v="1"/>
    <s v="[ROM] Staff Utilization - Universe Change - (ADO# 1114128)"/>
    <d v="2022-05-26T12:52:08"/>
    <x v="54"/>
    <m/>
    <m/>
    <m/>
    <m/>
    <m/>
    <d v="2022-02-03T03:47:30"/>
    <s v="cristian.aprile@kantar.com"/>
    <b v="0"/>
    <m/>
    <s v="Silver"/>
    <n v="0"/>
    <s v="Normal"/>
    <x v="3"/>
    <m/>
    <m/>
    <s v="Cristian Aprile [Kantar]"/>
    <n v="0"/>
    <b v="1"/>
    <d v="2022-02-03T03:53:30"/>
    <m/>
    <n v="1"/>
    <m/>
    <d v="2022-02-03T03:53:30"/>
    <d v="2022-02-03T03:53:30"/>
    <m/>
    <m/>
    <m/>
    <n v="112.83784722221753"/>
    <x v="0"/>
    <x v="7"/>
    <x v="0"/>
    <n v="0"/>
    <s v="WPP-US"/>
    <x v="0"/>
    <n v="1900"/>
    <x v="0"/>
    <x v="2"/>
    <x v="0"/>
    <s v="Jan"/>
    <x v="14"/>
    <s v="Feb"/>
    <x v="0"/>
  </r>
  <r>
    <s v="INC12123102"/>
    <s v="P3 - Minor"/>
    <x v="6"/>
    <s v="ghudik@us.ibm.com"/>
    <x v="1"/>
    <s v="[APPROVAL ROM] Setup a query (BOBJ) to pull CEX data; Attention: IBM-C-GLOBAL-AS-BOBJ"/>
    <d v="2022-05-11T01:13:48"/>
    <x v="50"/>
    <m/>
    <m/>
    <m/>
    <m/>
    <m/>
    <d v="2022-02-04T14:14:10"/>
    <s v="Jenny.Yeow@kantar.com"/>
    <b v="0"/>
    <m/>
    <s v="Silver"/>
    <n v="0"/>
    <s v="Normal"/>
    <x v="1"/>
    <m/>
    <m/>
    <s v="Jenny Wei Leng Yeow [Kantar]"/>
    <n v="0"/>
    <b v="1"/>
    <d v="2022-02-07T21:40:35"/>
    <d v="2022-02-04T14:14:52"/>
    <n v="1"/>
    <d v="2022-02-04T18:11:28"/>
    <d v="2022-02-07T21:40:35"/>
    <d v="2022-02-04T18:11:28"/>
    <m/>
    <s v="Awaiting User input"/>
    <m/>
    <n v="108.09681712963356"/>
    <x v="0"/>
    <x v="7"/>
    <x v="0"/>
    <n v="0"/>
    <s v="Not GD"/>
    <x v="1"/>
    <n v="1900"/>
    <x v="0"/>
    <x v="2"/>
    <x v="0"/>
    <s v="Jan"/>
    <x v="1"/>
    <s v="Feb"/>
    <x v="1"/>
  </r>
  <r>
    <s v="INC12126425"/>
    <s v="P3 - Minor"/>
    <x v="6"/>
    <s v="vakula@us.ibm.com"/>
    <x v="1"/>
    <s v="[CLOSED] IBM-C-NA-AS-MACK -  Error total negative print PDF report GL day book - company 30 and 250 (ADO# 1039808)"/>
    <d v="2022-05-26T18:59:26"/>
    <x v="55"/>
    <m/>
    <s v="Solved (Permanently)"/>
    <s v="SER deployment completed successfully "/>
    <m/>
    <m/>
    <d v="2022-02-05T01:14:24"/>
    <s v="deive.vajda@kantar.com"/>
    <b v="1"/>
    <m/>
    <s v="Silver"/>
    <n v="3"/>
    <s v="Normal"/>
    <x v="4"/>
    <d v="2022-05-26T18:59:26"/>
    <n v="9567902"/>
    <s v="Deive Vajda [Kantar]"/>
    <n v="0"/>
    <b v="0"/>
    <d v="2022-02-07T13:45:00"/>
    <d v="2022-02-07T13:45:00"/>
    <n v="2"/>
    <d v="2022-02-07T17:23:59"/>
    <d v="2022-02-07T19:30:52"/>
    <d v="2022-02-07T17:23:59"/>
    <s v="LATAM"/>
    <m/>
    <s v="Kantar - Brazil"/>
    <s v="Zero"/>
    <x v="1"/>
    <x v="7"/>
    <x v="1"/>
    <n v="0"/>
    <s v="WPP-US"/>
    <x v="0"/>
    <n v="1900"/>
    <x v="1"/>
    <x v="2"/>
    <x v="2"/>
    <s v="May"/>
    <x v="2"/>
    <s v="Feb"/>
    <x v="0"/>
  </r>
  <r>
    <s v="INC12147694"/>
    <s v="P3 - Minor"/>
    <x v="16"/>
    <s v="Bomadhav@in.ibm.com"/>
    <x v="1"/>
    <s v="[BILLED] BSG-3094 : Assign HCM ABAP Webdynpro Reports to Portal"/>
    <d v="2022-05-19T20:13:55"/>
    <x v="51"/>
    <m/>
    <m/>
    <m/>
    <m/>
    <m/>
    <d v="2022-02-09T22:27:25"/>
    <s v="Birlbose@in.ibm.com"/>
    <b v="0"/>
    <m/>
    <s v="Bronze"/>
    <n v="0"/>
    <s v="Normal"/>
    <x v="3"/>
    <m/>
    <m/>
    <s v="Sajan Madabhushi [Ogilvy Group]"/>
    <n v="0"/>
    <b v="0"/>
    <d v="2022-02-09T22:27:25"/>
    <m/>
    <n v="0"/>
    <m/>
    <d v="2022-02-09T22:27:25"/>
    <d v="2022-02-09T22:27:25"/>
    <m/>
    <m/>
    <s v="WPP - USA"/>
    <n v="106.06429398147884"/>
    <x v="0"/>
    <x v="8"/>
    <x v="0"/>
    <n v="0"/>
    <s v="WPP-US"/>
    <x v="0"/>
    <n v="1900"/>
    <x v="0"/>
    <x v="2"/>
    <x v="0"/>
    <s v="Jan"/>
    <x v="28"/>
    <s v="Feb"/>
    <x v="0"/>
  </r>
  <r>
    <s v="INC12148009"/>
    <s v="P4 - Minimal"/>
    <x v="14"/>
    <s v="Saipoth1@in.ibm.com"/>
    <x v="2"/>
    <s v="Jamie Belton - 21 Feb 2022 -  Image Now (SD Task)"/>
    <d v="2022-02-22T21:48:45"/>
    <x v="25"/>
    <m/>
    <s v="Closed As Duplicate"/>
    <s v="Closed as a duplicate for INC12192452"/>
    <d v="2022-02-22T21:48:45"/>
    <s v="Sai Tejaswini Pothuru [IBM]"/>
    <d v="2022-02-09T23:32:04"/>
    <s v="Nirupama.Pinnamaraju@kyndryl.com"/>
    <b v="0"/>
    <m/>
    <s v="Silver+ (Osprey App use only)"/>
    <n v="0"/>
    <s v="Normal"/>
    <x v="0"/>
    <m/>
    <n v="1118090"/>
    <s v="Maria Decrescenzo [YRGRP]"/>
    <n v="0"/>
    <b v="0"/>
    <d v="2022-02-21T20:34:36"/>
    <d v="2022-02-09T23:32:04"/>
    <n v="3"/>
    <d v="2022-02-21T20:10:50"/>
    <d v="2022-02-21T20:34:36"/>
    <d v="2022-02-21T20:10:50"/>
    <m/>
    <m/>
    <m/>
    <n v="94.142638888886722"/>
    <x v="0"/>
    <x v="8"/>
    <x v="0"/>
    <n v="9"/>
    <s v="WPP-US"/>
    <x v="0"/>
    <n v="2022"/>
    <x v="0"/>
    <x v="2"/>
    <x v="0"/>
    <s v="Jan"/>
    <x v="28"/>
    <s v="Feb"/>
    <x v="0"/>
  </r>
  <r>
    <s v="INC12148134"/>
    <s v="P4 - Minimal"/>
    <x v="14"/>
    <s v="Saipoth1@in.ibm.com"/>
    <x v="2"/>
    <s v="Meryem Benjelloun - Image Now (SD Task)"/>
    <d v="2022-02-22T20:25:43"/>
    <x v="25"/>
    <m/>
    <s v="Closed As Duplicate"/>
    <s v="Closing as a duplicate for INC12192396"/>
    <d v="2022-02-22T20:25:43"/>
    <s v="Sai Tejaswini Pothuru [IBM]"/>
    <d v="2022-02-10T00:07:03"/>
    <s v="Nirupama.Pinnamaraju@kyndryl.com"/>
    <b v="0"/>
    <m/>
    <s v="Silver+ (Osprey App use only)"/>
    <n v="0"/>
    <s v="Normal"/>
    <x v="0"/>
    <m/>
    <n v="1111387"/>
    <s v="Maria Decrescenzo [YRGRP]"/>
    <n v="0"/>
    <b v="0"/>
    <d v="2022-02-21T20:35:34"/>
    <d v="2022-02-10T00:07:03"/>
    <n v="3"/>
    <d v="2022-02-21T19:46:42"/>
    <d v="2022-02-21T20:35:34"/>
    <d v="2022-02-21T19:46:42"/>
    <m/>
    <m/>
    <m/>
    <n v="94.141967592593573"/>
    <x v="0"/>
    <x v="8"/>
    <x v="0"/>
    <n v="9"/>
    <s v="WPP-US"/>
    <x v="0"/>
    <n v="2022"/>
    <x v="0"/>
    <x v="2"/>
    <x v="0"/>
    <s v="Jan"/>
    <x v="25"/>
    <s v="Feb"/>
    <x v="0"/>
  </r>
  <r>
    <s v="INC12149190"/>
    <s v="P3 - Minor"/>
    <x v="8"/>
    <s v="david.baulier@us.ibm.com"/>
    <x v="1"/>
    <s v="[BILLED] Manage COA Lists"/>
    <d v="2022-05-20T22:17:51"/>
    <x v="13"/>
    <m/>
    <m/>
    <m/>
    <m/>
    <m/>
    <d v="2022-02-10T06:00:37"/>
    <s v="Patricia.Almeida@vmlyr.com"/>
    <b v="0"/>
    <m/>
    <s v="Gold"/>
    <n v="0"/>
    <s v="Normal"/>
    <x v="3"/>
    <m/>
    <m/>
    <s v="Patricia Almeida [YRGRP]"/>
    <n v="0"/>
    <b v="0"/>
    <d v="2022-02-10T06:14:21"/>
    <d v="2022-02-10T06:00:38"/>
    <n v="2"/>
    <d v="2022-02-10T06:14:21"/>
    <d v="2022-02-10T06:14:21"/>
    <d v="2022-02-10T06:14:21"/>
    <s v="NA"/>
    <m/>
    <s v="YRGRP - USA"/>
    <n v="105.74003472222103"/>
    <x v="0"/>
    <x v="8"/>
    <x v="0"/>
    <n v="0"/>
    <s v="Not GD"/>
    <x v="1"/>
    <n v="1900"/>
    <x v="0"/>
    <x v="2"/>
    <x v="0"/>
    <s v="Jan"/>
    <x v="25"/>
    <s v="Feb"/>
    <x v="1"/>
  </r>
  <r>
    <s v="INC12154626"/>
    <s v="P3 - Minor"/>
    <x v="20"/>
    <s v="Lupita.AlgabadePoulsen@us.ibm.com"/>
    <x v="2"/>
    <s v="Maconomy Integration with Sugar:  Production Maconomy API error (Deltek # 220329-001065)"/>
    <d v="2022-05-25T22:15:24"/>
    <x v="33"/>
    <m/>
    <s v="Not Solved (No response from end user)"/>
    <s v="Hi Jon,_x000a__x000a_We are following up on this._x000a__x000a_Please see below from Deltek. If not possible to provide a test case, would you be able to copy the info for the PO that does not work as Deltek suggested?_x000a__x000a_&quot;Can you provide a test case where this is failing. We understand that this might be difficult to replicate in Dev, but we need an example for Anders to debug and fix and thus provide evidence._x000a_Is it possible to copy the info for the PO that does not work and put it in D04?&quot;_x000a__x000a_Thank you,_x000a_Lupita "/>
    <m/>
    <m/>
    <d v="2022-02-10T23:28:23"/>
    <s v="Lupita.AlgabadePoulsen@us.ibm.com"/>
    <b v="0"/>
    <m/>
    <m/>
    <n v="0"/>
    <s v="Normal"/>
    <x v="4"/>
    <d v="2022-05-25T22:15:24"/>
    <n v="8983493"/>
    <s v="Sara Abba [Kantar]"/>
    <n v="0"/>
    <b v="0"/>
    <d v="2022-02-10T23:28:23"/>
    <m/>
    <n v="1"/>
    <m/>
    <d v="2022-02-10T23:28:23"/>
    <d v="2022-02-10T23:28:23"/>
    <s v="NA"/>
    <m/>
    <m/>
    <s v="Zero"/>
    <x v="1"/>
    <x v="8"/>
    <x v="1"/>
    <n v="0"/>
    <s v="Not GD"/>
    <x v="1"/>
    <n v="1900"/>
    <x v="1"/>
    <x v="2"/>
    <x v="3"/>
    <s v="May"/>
    <x v="25"/>
    <s v="Feb"/>
    <x v="1"/>
  </r>
  <r>
    <s v="INC12156823"/>
    <s v="P3 - Minor"/>
    <x v="14"/>
    <s v="Saipoth1@in.ibm.com"/>
    <x v="0"/>
    <s v="Unable to Login CONTENT ."/>
    <d v="2022-02-14T16:57:52"/>
    <x v="25"/>
    <m/>
    <s v="Closed As Duplicate"/>
    <s v="Closing as a duplicate of INC12156786"/>
    <d v="2022-02-14T16:57:52"/>
    <s v="Sai Tejaswini Pothuru [IBM]"/>
    <d v="2022-02-11T12:36:32"/>
    <s v="Sushil.Dangale@financeplusindia.com"/>
    <b v="0"/>
    <m/>
    <s v="Silver+ (Osprey App use only)"/>
    <n v="0"/>
    <s v="Normal"/>
    <x v="0"/>
    <m/>
    <n v="274880"/>
    <s v="Sushil Dangale [GroupM]"/>
    <n v="0"/>
    <b v="0"/>
    <d v="2022-02-11T15:11:56"/>
    <d v="2022-02-11T12:42:01"/>
    <n v="6"/>
    <d v="2022-02-11T13:19:50"/>
    <d v="2022-02-14T16:56:42"/>
    <d v="2022-02-13T23:47:20"/>
    <m/>
    <m/>
    <m/>
    <n v="101.29395833334274"/>
    <x v="0"/>
    <x v="8"/>
    <x v="0"/>
    <n v="8"/>
    <s v="WPP-US"/>
    <x v="0"/>
    <n v="2022"/>
    <x v="0"/>
    <x v="2"/>
    <x v="0"/>
    <s v="Jan"/>
    <x v="15"/>
    <s v="Feb"/>
    <x v="0"/>
  </r>
  <r>
    <s v="INC12156829"/>
    <s v="P3 - Minor"/>
    <x v="14"/>
    <s v="Saipoth1@in.ibm.com"/>
    <x v="2"/>
    <s v="FW: Immediate urgent attention - Perceptive content is not working"/>
    <d v="2022-02-14T18:04:24"/>
    <x v="25"/>
    <m/>
    <s v="Closed As Duplicate"/>
    <s v="Closing as a duplicate of INC12156786"/>
    <d v="2022-02-14T18:04:24"/>
    <s v="Sai Tejaswini Pothuru [IBM]"/>
    <d v="2022-02-11T12:38:41"/>
    <s v="Narendra.Barai@financeplusindia.com"/>
    <b v="0"/>
    <m/>
    <s v="Silver+ (Osprey App use only)"/>
    <n v="0"/>
    <s v="Normal"/>
    <x v="0"/>
    <m/>
    <n v="278743"/>
    <s v="Narendra Kumar Aieet Barai [GroupM]"/>
    <n v="0"/>
    <b v="0"/>
    <d v="2022-02-11T15:12:49"/>
    <d v="2022-02-11T12:38:41"/>
    <n v="6"/>
    <d v="2022-02-11T13:46:08"/>
    <d v="2022-02-14T18:02:09"/>
    <d v="2022-02-13T23:45:33"/>
    <m/>
    <m/>
    <m/>
    <n v="101.24850694443739"/>
    <x v="0"/>
    <x v="8"/>
    <x v="0"/>
    <n v="8"/>
    <s v="WPP-US"/>
    <x v="0"/>
    <n v="2022"/>
    <x v="0"/>
    <x v="2"/>
    <x v="0"/>
    <s v="Jan"/>
    <x v="15"/>
    <s v="Feb"/>
    <x v="0"/>
  </r>
  <r>
    <s v="INC12158477"/>
    <s v="P3 - Minor"/>
    <x v="6"/>
    <s v="Gpnagara@in.ibm.com"/>
    <x v="1"/>
    <s v="[CLOSED] change BPM report Italy Sales IVA Report v15 adding new tax code - (ADO# 1075560)"/>
    <d v="2022-05-26T14:45:30"/>
    <x v="56"/>
    <m/>
    <s v="Solved (Permanently)"/>
    <s v="Replaced the Hard coded VAT code value with the logic. Successfully deployed to production."/>
    <m/>
    <m/>
    <d v="2022-02-11T17:19:21"/>
    <s v="Chiara.Polidori@kantar.com"/>
    <b v="0"/>
    <m/>
    <s v="Silver"/>
    <n v="0"/>
    <s v="Normal"/>
    <x v="4"/>
    <d v="2022-05-26T14:45:30"/>
    <n v="8976369"/>
    <s v="Chiara Polidori [Kantar]"/>
    <n v="0"/>
    <b v="0"/>
    <d v="2022-02-14T12:14:19"/>
    <m/>
    <n v="1"/>
    <m/>
    <d v="2022-02-14T12:14:19"/>
    <d v="2022-02-11T20:00:11"/>
    <s v="EMEA"/>
    <m/>
    <s v="Kantar - Italy"/>
    <s v="Zero"/>
    <x v="1"/>
    <x v="8"/>
    <x v="1"/>
    <n v="0"/>
    <s v="WPP-US"/>
    <x v="0"/>
    <n v="1900"/>
    <x v="1"/>
    <x v="2"/>
    <x v="2"/>
    <s v="May"/>
    <x v="15"/>
    <s v="Feb"/>
    <x v="0"/>
  </r>
  <r>
    <s v="INC12158881"/>
    <s v="P3 - Minor"/>
    <x v="14"/>
    <s v="Saipoth1@in.ibm.com"/>
    <x v="0"/>
    <s v="Maconomy Invoice Approval Error"/>
    <d v="2022-02-15T18:54:14"/>
    <x v="25"/>
    <m/>
    <s v="Cancelled"/>
    <s v="Closing as a duplicate of INC12157704"/>
    <d v="2022-02-15T18:54:15"/>
    <s v="Sai Tejaswini Pothuru [IBM]"/>
    <d v="2022-02-11T18:46:46"/>
    <s v="Sorwar.Hussain@vmlyr.com"/>
    <b v="0"/>
    <m/>
    <s v="Silver+ (Osprey App use only)"/>
    <n v="0"/>
    <s v="Normal"/>
    <x v="0"/>
    <m/>
    <n v="346049"/>
    <s v="Sorwar Hussain [YRGRP]"/>
    <n v="0"/>
    <b v="0"/>
    <d v="2022-02-11T19:40:46"/>
    <d v="2022-02-11T18:49:52"/>
    <n v="1"/>
    <d v="2022-02-15T18:47:39"/>
    <d v="2022-02-15T18:52:48"/>
    <d v="2022-02-15T18:47:39"/>
    <m/>
    <m/>
    <m/>
    <n v="100.21333333333314"/>
    <x v="0"/>
    <x v="8"/>
    <x v="0"/>
    <n v="8"/>
    <s v="WPP-US"/>
    <x v="0"/>
    <n v="2022"/>
    <x v="0"/>
    <x v="2"/>
    <x v="0"/>
    <s v="Jan"/>
    <x v="15"/>
    <s v="Feb"/>
    <x v="0"/>
  </r>
  <r>
    <s v="INC12159116"/>
    <s v="P4 - Minimal"/>
    <x v="20"/>
    <s v="viresh.savani@kantar.com"/>
    <x v="1"/>
    <s v="[WIP][3RD PARTY] Error When Trying To Route Invoice To Different 'Responsible' Person FIN0193920 (ADO # 1116359)"/>
    <d v="2022-05-23T15:23:14"/>
    <x v="4"/>
    <m/>
    <m/>
    <m/>
    <m/>
    <m/>
    <d v="2022-02-11T19:33:52"/>
    <s v="viresh.savani@kantar.com"/>
    <b v="0"/>
    <m/>
    <m/>
    <n v="0"/>
    <s v="Normal"/>
    <x v="1"/>
    <m/>
    <m/>
    <s v="Viresh Savani [Kantar]"/>
    <n v="0"/>
    <b v="1"/>
    <d v="2022-02-11T19:47:50"/>
    <d v="2022-02-11T19:34:16"/>
    <n v="4"/>
    <d v="2022-02-11T20:19:45"/>
    <d v="2022-02-11T20:24:16"/>
    <d v="2022-02-11T20:19:45"/>
    <m/>
    <s v="Pending Change implementation"/>
    <m/>
    <n v="104.14981481481664"/>
    <x v="0"/>
    <x v="8"/>
    <x v="0"/>
    <n v="0"/>
    <s v="WPP-US"/>
    <x v="0"/>
    <n v="1900"/>
    <x v="0"/>
    <x v="2"/>
    <x v="0"/>
    <s v="Jan"/>
    <x v="15"/>
    <s v="Feb"/>
    <x v="0"/>
  </r>
  <r>
    <s v="INC12159745"/>
    <s v="P4 - Minimal"/>
    <x v="14"/>
    <s v="Saipoth1@in.ibm.com"/>
    <x v="2"/>
    <s v="I am unable to approve invoices in my Maconomy appoval tasks"/>
    <d v="2022-02-14T20:47:39"/>
    <x v="25"/>
    <m/>
    <s v="Cancelled"/>
    <s v="Closing as a duplicate of INC12157704"/>
    <d v="2022-02-14T20:47:39"/>
    <s v="Sai Tejaswini Pothuru [IBM]"/>
    <d v="2022-02-11T21:27:46"/>
    <s v="jennie.wisher@ogilvy.com"/>
    <b v="0"/>
    <m/>
    <s v="Silver+ (Osprey App use only)"/>
    <n v="0"/>
    <s v="Normal"/>
    <x v="0"/>
    <m/>
    <n v="256793"/>
    <s v="Jennie Wisher [Ogilvy Group]"/>
    <n v="0"/>
    <b v="0"/>
    <d v="2022-02-11T21:31:12"/>
    <d v="2022-02-11T21:31:12"/>
    <n v="2"/>
    <d v="2022-02-11T21:34:14"/>
    <d v="2022-02-14T20:46:16"/>
    <d v="2022-02-11T21:34:14"/>
    <m/>
    <m/>
    <m/>
    <n v="101.13453703703999"/>
    <x v="0"/>
    <x v="8"/>
    <x v="0"/>
    <n v="8"/>
    <s v="WPP-US"/>
    <x v="0"/>
    <n v="2022"/>
    <x v="0"/>
    <x v="2"/>
    <x v="0"/>
    <s v="Jan"/>
    <x v="15"/>
    <s v="Feb"/>
    <x v="0"/>
  </r>
  <r>
    <s v="INC12165149"/>
    <s v="P3 - Minor"/>
    <x v="14"/>
    <s v="Saipoth1@in.ibm.com"/>
    <x v="2"/>
    <s v="Cannot approve payment on Maconomy"/>
    <d v="2022-02-17T18:01:55"/>
    <x v="25"/>
    <m/>
    <s v="Closed As Duplicate"/>
    <s v="Closing as a duplicate of INC12157704"/>
    <d v="2022-02-17T18:01:55"/>
    <s v="Sai Tejaswini Pothuru [IBM]"/>
    <d v="2022-02-14T15:06:58"/>
    <s v="Harvey.OHara@Groupsjr.com"/>
    <b v="0"/>
    <m/>
    <s v="Silver+ (Osprey App use only)"/>
    <n v="0"/>
    <s v="Normal"/>
    <x v="0"/>
    <m/>
    <n v="269697"/>
    <s v="Harvey O'Hara [H+K Strategies]"/>
    <n v="0"/>
    <b v="0"/>
    <d v="2022-02-14T17:48:57"/>
    <d v="2022-02-14T15:27:48"/>
    <n v="2"/>
    <d v="2022-02-17T15:42:46"/>
    <d v="2022-02-17T15:46:07"/>
    <d v="2022-02-17T15:42:46"/>
    <m/>
    <m/>
    <m/>
    <n v="98.342974537037662"/>
    <x v="0"/>
    <x v="9"/>
    <x v="0"/>
    <n v="8"/>
    <s v="WPP-US"/>
    <x v="0"/>
    <n v="2022"/>
    <x v="0"/>
    <x v="2"/>
    <x v="0"/>
    <s v="Jan"/>
    <x v="20"/>
    <s v="Feb"/>
    <x v="0"/>
  </r>
  <r>
    <s v="INC12165216"/>
    <s v="P3 - Minor"/>
    <x v="16"/>
    <s v="Birlbose@in.ibm.com"/>
    <x v="1"/>
    <s v="[WIP] BSG-3093 - OKTA Integration to ARC Portal in Production Stream"/>
    <d v="2022-05-12T14:52:56"/>
    <x v="51"/>
    <m/>
    <m/>
    <m/>
    <m/>
    <m/>
    <d v="2022-02-14T15:21:18"/>
    <s v="Birlbose@in.ibm.com"/>
    <b v="0"/>
    <m/>
    <s v="Bronze"/>
    <n v="0"/>
    <s v="Normal"/>
    <x v="3"/>
    <m/>
    <m/>
    <s v="Sajan Madabhushi [Ogilvy Group]"/>
    <n v="0"/>
    <b v="0"/>
    <d v="2022-02-14T15:22:40"/>
    <m/>
    <n v="0"/>
    <m/>
    <d v="2022-02-14T15:22:40"/>
    <d v="2022-02-14T15:21:18"/>
    <m/>
    <m/>
    <s v="WPP - USA"/>
    <n v="101.35925925926131"/>
    <x v="0"/>
    <x v="9"/>
    <x v="0"/>
    <n v="0"/>
    <s v="WPP-US"/>
    <x v="0"/>
    <n v="1900"/>
    <x v="0"/>
    <x v="2"/>
    <x v="0"/>
    <s v="Jan"/>
    <x v="20"/>
    <s v="Feb"/>
    <x v="0"/>
  </r>
  <r>
    <s v="INC12166257"/>
    <s v="P3 - Minor"/>
    <x v="14"/>
    <s v="abdou-karim.coly@ogilvy.com"/>
    <x v="2"/>
    <s v="Issue into Maconomy"/>
    <d v="2022-02-17T14:37:06"/>
    <x v="25"/>
    <m/>
    <s v="Closed As Duplicate"/>
    <s v="Closing as a duplicate of INC12157704"/>
    <d v="2022-02-14T20:48:15"/>
    <s v="Sai Tejaswini Pothuru [IBM]"/>
    <d v="2022-02-14T17:10:58"/>
    <s v="abdou-karim.coly@ogilvy.com"/>
    <b v="0"/>
    <m/>
    <s v="Silver+ (Osprey App use only)"/>
    <n v="0"/>
    <s v="Normal"/>
    <x v="0"/>
    <m/>
    <n v="13037"/>
    <s v="Abdou-Karim Coly [Ogilvy Group]"/>
    <n v="0"/>
    <b v="0"/>
    <d v="2022-02-14T17:33:21"/>
    <d v="2022-02-14T17:33:21"/>
    <n v="2"/>
    <d v="2022-02-14T20:02:33"/>
    <d v="2022-02-14T20:05:47"/>
    <d v="2022-02-14T20:02:33"/>
    <s v="EMEA"/>
    <m/>
    <s v="Ogilvy Group - France"/>
    <n v="101.1626504629603"/>
    <x v="0"/>
    <x v="9"/>
    <x v="0"/>
    <n v="8"/>
    <s v="WPP-US"/>
    <x v="0"/>
    <n v="2022"/>
    <x v="0"/>
    <x v="2"/>
    <x v="0"/>
    <s v="Jan"/>
    <x v="20"/>
    <s v="Feb"/>
    <x v="0"/>
  </r>
  <r>
    <s v="INC12166633"/>
    <s v="P4 - Minimal"/>
    <x v="14"/>
    <s v="Saipoth1@in.ibm.com"/>
    <x v="2"/>
    <s v="Cannot approve invoices"/>
    <d v="2022-02-15T20:27:26"/>
    <x v="25"/>
    <m/>
    <s v="Closed As Duplicate"/>
    <s v="Closing as a duplicate of INC12157704"/>
    <d v="2022-02-15T20:27:26"/>
    <s v="Sai Tejaswini Pothuru [IBM]"/>
    <d v="2022-02-14T18:04:19"/>
    <s v="selina.may@ogilvy.com"/>
    <b v="0"/>
    <m/>
    <s v="Silver+ (Osprey App use only)"/>
    <n v="0"/>
    <s v="Normal"/>
    <x v="0"/>
    <m/>
    <n v="94987"/>
    <s v="Selina May [Ogilvy Group]"/>
    <n v="0"/>
    <b v="0"/>
    <d v="2022-02-15T13:49:44"/>
    <d v="2022-02-14T18:27:18"/>
    <n v="2"/>
    <d v="2022-02-15T14:58:38"/>
    <d v="2022-02-15T20:26:36"/>
    <d v="2022-02-15T14:58:38"/>
    <m/>
    <m/>
    <m/>
    <n v="100.14819444445311"/>
    <x v="0"/>
    <x v="9"/>
    <x v="0"/>
    <n v="8"/>
    <s v="WPP-US"/>
    <x v="0"/>
    <n v="2022"/>
    <x v="0"/>
    <x v="2"/>
    <x v="0"/>
    <s v="Jan"/>
    <x v="20"/>
    <s v="Feb"/>
    <x v="0"/>
  </r>
  <r>
    <s v="INC12168041"/>
    <s v="P4 - Minimal"/>
    <x v="14"/>
    <s v="Saipoth1@in.ibm.com"/>
    <x v="2"/>
    <s v="Can't approve invoice payment"/>
    <d v="2022-02-16T21:27:10"/>
    <x v="25"/>
    <m/>
    <s v="Closed As Duplicate"/>
    <s v="Closing as a duplicate of INC12157704"/>
    <d v="2022-02-16T21:27:10"/>
    <s v="Sai Tejaswini Pothuru [IBM]"/>
    <d v="2022-02-14T20:58:24"/>
    <s v="jessica.briggs@ogilvy.com"/>
    <b v="0"/>
    <m/>
    <s v="Silver+ (Osprey App use only)"/>
    <n v="0"/>
    <s v="Normal"/>
    <x v="0"/>
    <m/>
    <n v="174526"/>
    <s v="Jessica Briggs [Ogilvy Group]"/>
    <n v="0"/>
    <b v="0"/>
    <d v="2022-02-15T14:59:21"/>
    <d v="2022-02-14T21:28:29"/>
    <n v="2"/>
    <d v="2022-02-15T16:42:26"/>
    <d v="2022-02-16T21:26:06"/>
    <d v="2022-02-15T16:42:26"/>
    <m/>
    <m/>
    <m/>
    <n v="99.106874999997672"/>
    <x v="0"/>
    <x v="9"/>
    <x v="0"/>
    <n v="8"/>
    <s v="WPP-US"/>
    <x v="0"/>
    <n v="2022"/>
    <x v="0"/>
    <x v="2"/>
    <x v="0"/>
    <s v="Jan"/>
    <x v="20"/>
    <s v="Feb"/>
    <x v="0"/>
  </r>
  <r>
    <s v="INC12168249"/>
    <s v="P3 - Minor"/>
    <x v="14"/>
    <s v="Saipoth1@in.ibm.com"/>
    <x v="2"/>
    <s v="I can't approve invoices on Maconomy"/>
    <d v="2022-02-15T18:53:42"/>
    <x v="25"/>
    <m/>
    <s v="Cancelled"/>
    <s v="Closing as a duplicate of INC12157704"/>
    <d v="2022-02-15T18:53:42"/>
    <s v="Sai Tejaswini Pothuru [IBM]"/>
    <d v="2022-02-14T21:11:51"/>
    <s v="fiona.battersby@ogilvy.com"/>
    <b v="0"/>
    <m/>
    <s v="Silver+ (Osprey App use only)"/>
    <n v="0"/>
    <s v="Normal"/>
    <x v="0"/>
    <m/>
    <n v="78111"/>
    <s v="Fiona Battersby [Ogilvy Group]"/>
    <n v="0"/>
    <b v="0"/>
    <d v="2022-02-15T15:02:17"/>
    <d v="2022-02-14T21:29:11"/>
    <n v="2"/>
    <d v="2022-02-15T16:45:19"/>
    <d v="2022-02-15T18:52:38"/>
    <d v="2022-02-15T16:45:19"/>
    <m/>
    <m/>
    <m/>
    <n v="100.21344907407183"/>
    <x v="0"/>
    <x v="9"/>
    <x v="0"/>
    <n v="8"/>
    <s v="WPP-US"/>
    <x v="0"/>
    <n v="2022"/>
    <x v="0"/>
    <x v="2"/>
    <x v="0"/>
    <s v="Jan"/>
    <x v="20"/>
    <s v="Feb"/>
    <x v="0"/>
  </r>
  <r>
    <s v="INC12168406"/>
    <s v="P4 - Minimal"/>
    <x v="0"/>
    <s v="Kusanth1@in.ibm.com"/>
    <x v="2"/>
    <s v="IBM-C-NA-AS-MACK - analyzer"/>
    <d v="2022-05-17T20:08:13"/>
    <x v="33"/>
    <m/>
    <s v="Solved (Permanently)"/>
    <s v="IBM-C-NA-AS-MACK - analyzer"/>
    <m/>
    <m/>
    <d v="2022-02-14T21:26:34"/>
    <s v="Vendula.Zehringerova@kantar.com"/>
    <b v="0"/>
    <m/>
    <s v="Platinum"/>
    <n v="0"/>
    <s v="Normal"/>
    <x v="3"/>
    <m/>
    <n v="1439255"/>
    <s v="Vendula Zehringerova [Kantar]"/>
    <n v="1"/>
    <b v="0"/>
    <d v="2022-02-14T21:50:56"/>
    <d v="2022-02-14T21:50:56"/>
    <n v="1"/>
    <d v="2022-02-14T22:12:12"/>
    <d v="2022-02-14T22:13:49"/>
    <d v="2022-02-14T22:12:12"/>
    <s v="EMEA"/>
    <m/>
    <s v="Kantar - Czech Republic"/>
    <n v="101.07373842592642"/>
    <x v="0"/>
    <x v="9"/>
    <x v="0"/>
    <n v="0"/>
    <s v="Not GD"/>
    <x v="1"/>
    <n v="1900"/>
    <x v="0"/>
    <x v="2"/>
    <x v="0"/>
    <s v="Jan"/>
    <x v="20"/>
    <s v="Feb"/>
    <x v="1"/>
  </r>
  <r>
    <s v="INC12171245"/>
    <s v="P3 - Minor"/>
    <x v="20"/>
    <s v="ghudik@us.ibm.com"/>
    <x v="2"/>
    <s v="Maconomy: Installing of Unicode Language Fonts"/>
    <d v="2022-04-19T01:35:34"/>
    <x v="8"/>
    <m/>
    <m/>
    <m/>
    <m/>
    <m/>
    <d v="2022-02-15T09:23:45"/>
    <s v="Michael.George@kantar.com"/>
    <b v="0"/>
    <m/>
    <m/>
    <n v="0"/>
    <s v="Normal"/>
    <x v="1"/>
    <m/>
    <m/>
    <s v="Michael George [Kantar]"/>
    <n v="0"/>
    <b v="1"/>
    <d v="2022-02-15T10:09:02"/>
    <m/>
    <n v="2"/>
    <m/>
    <d v="2022-02-15T10:09:02"/>
    <d v="2022-02-15T09:25:38"/>
    <m/>
    <s v="Work not yet due"/>
    <m/>
    <n v="100.57706018517638"/>
    <x v="0"/>
    <x v="9"/>
    <x v="0"/>
    <n v="0"/>
    <s v="Not GD"/>
    <x v="1"/>
    <n v="1900"/>
    <x v="0"/>
    <x v="2"/>
    <x v="0"/>
    <s v="Jan"/>
    <x v="3"/>
    <s v="Feb"/>
    <x v="1"/>
  </r>
  <r>
    <s v="INC12190357"/>
    <s v="P3 - Minor"/>
    <x v="4"/>
    <s v="pratik.shah@us.ibm.com"/>
    <x v="1"/>
    <s v="[UAT] BSG-3099:Restrict Studio Profit Centers in the 10k Feet- SAP Integration"/>
    <d v="2022-03-18T08:22:52"/>
    <x v="29"/>
    <m/>
    <m/>
    <m/>
    <m/>
    <m/>
    <d v="2022-02-17T22:23:55"/>
    <s v="usinduri@in.ibm.com"/>
    <b v="0"/>
    <m/>
    <s v="Platinum"/>
    <n v="0"/>
    <s v="Normal"/>
    <x v="3"/>
    <m/>
    <m/>
    <s v="Andrea Lewis [Ogilvy Group]"/>
    <n v="0"/>
    <b v="0"/>
    <d v="2022-02-25T18:45:28"/>
    <m/>
    <n v="0"/>
    <m/>
    <d v="2022-02-25T18:45:28"/>
    <d v="2022-02-17T22:23:55"/>
    <m/>
    <m/>
    <s v="Ogilvy Group - USA"/>
    <n v="90.218425925922929"/>
    <x v="0"/>
    <x v="9"/>
    <x v="0"/>
    <n v="0"/>
    <s v="Not GD"/>
    <x v="1"/>
    <n v="1900"/>
    <x v="0"/>
    <x v="2"/>
    <x v="0"/>
    <s v="Jan"/>
    <x v="16"/>
    <s v="Feb"/>
    <x v="1"/>
  </r>
  <r>
    <s v="INC12190858"/>
    <s v="P3 - Minor"/>
    <x v="3"/>
    <s v="Shobhit.Jaiswal@ibm.com"/>
    <x v="1"/>
    <s v="[WIP] Test file for Poster Publicity LLC (Kinetic) account ending 3403"/>
    <d v="2022-05-24T20:16:28"/>
    <x v="39"/>
    <m/>
    <m/>
    <m/>
    <m/>
    <m/>
    <d v="2022-02-17T23:41:36"/>
    <s v="michael.rosario@groupm.com"/>
    <b v="0"/>
    <m/>
    <s v="Gold"/>
    <n v="0"/>
    <s v="Normal"/>
    <x v="1"/>
    <m/>
    <m/>
    <s v="Keerthi Hiremath [WPP]"/>
    <n v="0"/>
    <b v="1"/>
    <d v="2022-02-18T15:34:31"/>
    <d v="2022-02-17T23:56:56"/>
    <n v="1"/>
    <d v="2022-02-18T15:34:31"/>
    <d v="2022-02-18T15:34:31"/>
    <d v="2022-02-18T15:34:31"/>
    <s v="NA"/>
    <s v="Awaiting User input"/>
    <s v="GroupM - USA"/>
    <n v="97.351030092591827"/>
    <x v="0"/>
    <x v="9"/>
    <x v="0"/>
    <n v="0"/>
    <s v="WPP-US"/>
    <x v="0"/>
    <n v="1900"/>
    <x v="0"/>
    <x v="2"/>
    <x v="0"/>
    <s v="Jan"/>
    <x v="16"/>
    <s v="Feb"/>
    <x v="0"/>
  </r>
  <r>
    <s v="INC12191357"/>
    <s v="P3 - Minor"/>
    <x v="2"/>
    <s v="david.baulier@us.ibm.com"/>
    <x v="2"/>
    <s v="Patch SharePoint PD - December 2021 CU"/>
    <d v="2022-05-18T20:22:03"/>
    <x v="2"/>
    <m/>
    <s v="Cancelled"/>
    <s v="We are patching to April 2022 CU now instead"/>
    <d v="2022-05-18T20:22:03"/>
    <s v="David Baulier Jr [IBM]"/>
    <d v="2022-02-18T01:37:52"/>
    <s v="david.baulier@us.ibm.com"/>
    <b v="0"/>
    <m/>
    <s v="Gold"/>
    <n v="0"/>
    <s v="Normal"/>
    <x v="0"/>
    <m/>
    <n v="7757131"/>
    <s v="Steve Oliver [Ogilvy Group]"/>
    <n v="0"/>
    <b v="0"/>
    <d v="2022-02-18T01:37:52"/>
    <m/>
    <n v="0"/>
    <m/>
    <d v="2022-02-18T01:37:52"/>
    <d v="2022-02-18T01:37:52"/>
    <m/>
    <m/>
    <m/>
    <n v="97.932037037040573"/>
    <x v="0"/>
    <x v="9"/>
    <x v="0"/>
    <n v="21"/>
    <s v="Not GD"/>
    <x v="1"/>
    <n v="2022"/>
    <x v="0"/>
    <x v="2"/>
    <x v="0"/>
    <s v="Jan"/>
    <x v="26"/>
    <s v="Feb"/>
    <x v="1"/>
  </r>
  <r>
    <s v="INC12193639"/>
    <s v="P3 - Minor"/>
    <x v="4"/>
    <s v="Abiram24@in.ibm.com"/>
    <x v="1"/>
    <s v=" [CANCEL] BSG-3088: Make ZHR_ADP_TO_SAP table maintainable in PXN"/>
    <d v="2022-02-18T20:47:38"/>
    <x v="1"/>
    <m/>
    <s v="Cancelled"/>
    <s v="Need to cover security hours for this SER "/>
    <d v="2022-02-18T20:47:38"/>
    <s v="Abirami M24 [IBM]"/>
    <d v="2022-02-18T15:07:35"/>
    <s v="Abiram24@in.ibm.com"/>
    <b v="0"/>
    <m/>
    <s v="Platinum"/>
    <n v="0"/>
    <s v="Normal"/>
    <x v="0"/>
    <m/>
    <n v="21964"/>
    <s v="Helen Ripka [Ogilvy Group]"/>
    <n v="0"/>
    <b v="0"/>
    <m/>
    <m/>
    <n v="0"/>
    <m/>
    <m/>
    <d v="2022-02-18T15:07:35"/>
    <m/>
    <m/>
    <s v="Ogilvy Group - USA"/>
    <n v="44708"/>
    <x v="0"/>
    <x v="9"/>
    <x v="0"/>
    <n v="8"/>
    <s v="Not GD"/>
    <x v="1"/>
    <n v="2022"/>
    <x v="0"/>
    <x v="2"/>
    <x v="0"/>
    <s v="Jan"/>
    <x v="26"/>
    <s v="Feb"/>
    <x v="1"/>
  </r>
  <r>
    <s v="INC12206855"/>
    <s v="P3 - Minor"/>
    <x v="20"/>
    <s v="Hchippad@in.ibm.com"/>
    <x v="2"/>
    <s v="Amount on some invoices coming in different language-Deltek Case -220315-000486"/>
    <d v="2022-05-25T12:03:51"/>
    <x v="57"/>
    <m/>
    <m/>
    <m/>
    <m/>
    <m/>
    <d v="2022-02-22T10:57:35"/>
    <s v="Sushmita.Mandal@kantar.com"/>
    <b v="0"/>
    <m/>
    <m/>
    <n v="0"/>
    <s v="Normal"/>
    <x v="1"/>
    <m/>
    <m/>
    <s v="Sushmita Mandal [Kantar]"/>
    <n v="0"/>
    <b v="1"/>
    <d v="2022-02-25T12:17:30"/>
    <m/>
    <n v="2"/>
    <m/>
    <d v="2022-02-25T12:17:30"/>
    <d v="2022-02-22T11:04:16"/>
    <m/>
    <s v="Non IBM 3rd Party Engagement"/>
    <m/>
    <n v="90.487847222218988"/>
    <x v="0"/>
    <x v="47"/>
    <x v="0"/>
    <n v="0"/>
    <s v="WPP-US"/>
    <x v="0"/>
    <n v="1900"/>
    <x v="0"/>
    <x v="2"/>
    <x v="0"/>
    <s v="Jan"/>
    <x v="9"/>
    <s v="Feb"/>
    <x v="0"/>
  </r>
  <r>
    <s v="INC12214208"/>
    <s v="P3 - Minor"/>
    <x v="20"/>
    <s v="Achand08@in.ibm.com"/>
    <x v="2"/>
    <s v="When a job is created via the web service it is populating job cost centre (LocalSpec2Name).  Maconomy Company 281.(Deltek case : 220225-000039)"/>
    <d v="2022-05-26T15:24:54"/>
    <x v="21"/>
    <m/>
    <m/>
    <m/>
    <m/>
    <m/>
    <d v="2022-02-23T14:26:19"/>
    <s v="dag.ok.andersen@kantar.com"/>
    <b v="0"/>
    <m/>
    <m/>
    <n v="0"/>
    <s v="Normal"/>
    <x v="1"/>
    <m/>
    <m/>
    <s v="Dag O.k. Andersen [Kantar]"/>
    <n v="0"/>
    <b v="1"/>
    <d v="2022-02-23T15:58:06"/>
    <d v="2022-02-23T14:27:37"/>
    <n v="2"/>
    <d v="2022-02-23T15:59:09"/>
    <d v="2022-02-23T16:03:36"/>
    <d v="2022-02-23T15:59:09"/>
    <s v="EMEA"/>
    <s v="Awaiting User input"/>
    <s v="Kantar - Norway"/>
    <n v="92.33083333333343"/>
    <x v="0"/>
    <x v="47"/>
    <x v="0"/>
    <n v="0"/>
    <s v="WPP-US"/>
    <x v="0"/>
    <n v="1900"/>
    <x v="0"/>
    <x v="2"/>
    <x v="0"/>
    <s v="Jan"/>
    <x v="30"/>
    <s v="Feb"/>
    <x v="0"/>
  </r>
  <r>
    <s v="INC12238822"/>
    <s v="P3 - Minor"/>
    <x v="6"/>
    <s v="vakula@us.ibm.com"/>
    <x v="2"/>
    <s v="Recall:  Incident INC12211423 -- comments added"/>
    <d v="2022-03-01T02:13:05"/>
    <x v="23"/>
    <m/>
    <s v="Cancelled"/>
    <s v="Cancelled this is duplicate for INC12211423"/>
    <d v="2022-03-01T02:13:05"/>
    <s v="Viswasrujana Akula [IBM]"/>
    <d v="2022-03-01T02:09:32"/>
    <s v="vakula@us.ibm.com"/>
    <b v="0"/>
    <m/>
    <s v="Silver"/>
    <n v="0"/>
    <s v="Normal"/>
    <x v="0"/>
    <m/>
    <n v="213"/>
    <s v="Viswasrujana Akula [IBM]"/>
    <n v="0"/>
    <b v="0"/>
    <d v="2022-03-01T02:12:14"/>
    <d v="2022-03-01T02:09:32"/>
    <n v="1"/>
    <d v="2022-03-01T02:12:14"/>
    <d v="2022-03-01T02:12:14"/>
    <d v="2022-03-01T02:12:14"/>
    <m/>
    <m/>
    <m/>
    <n v="86.908171296287037"/>
    <x v="3"/>
    <x v="10"/>
    <x v="0"/>
    <n v="10"/>
    <s v="Not GD"/>
    <x v="1"/>
    <n v="2022"/>
    <x v="0"/>
    <x v="2"/>
    <x v="0"/>
    <s v="Jan"/>
    <x v="24"/>
    <s v="Mar"/>
    <x v="1"/>
  </r>
  <r>
    <s v="INC12243012"/>
    <s v="P4 - Minimal"/>
    <x v="0"/>
    <s v="aishpati@in.ibm.com"/>
    <x v="2"/>
    <s v="Update job cost centre 40-3155 rolling upto  job department 921100 in CO 40  (FIN0221412)"/>
    <d v="2022-04-01T17:04:56"/>
    <x v="19"/>
    <m/>
    <s v="Cancelled"/>
    <s v="As requested, we are cancelling this ticket."/>
    <d v="2022-04-01T17:04:56"/>
    <s v="Aishwarya R Patil [IBM]"/>
    <d v="2022-03-01T19:33:44"/>
    <s v="ketan.thakrar1@kantar.com"/>
    <b v="0"/>
    <m/>
    <s v="Platinum"/>
    <n v="0"/>
    <s v="Normal"/>
    <x v="0"/>
    <m/>
    <n v="2669472"/>
    <s v="Ketan Thakrar [Kantar]"/>
    <n v="0"/>
    <b v="0"/>
    <d v="2022-03-01T19:44:28"/>
    <d v="2022-03-01T19:33:59"/>
    <n v="1"/>
    <d v="2022-03-01T22:46:39"/>
    <d v="2022-03-01T22:53:57"/>
    <d v="2022-03-01T22:46:39"/>
    <m/>
    <m/>
    <m/>
    <n v="86.045868055553001"/>
    <x v="3"/>
    <x v="10"/>
    <x v="0"/>
    <n v="14"/>
    <s v="WPP-US"/>
    <x v="0"/>
    <n v="2022"/>
    <x v="0"/>
    <x v="2"/>
    <x v="0"/>
    <s v="Jan"/>
    <x v="24"/>
    <s v="Mar"/>
    <x v="0"/>
  </r>
  <r>
    <s v="INC12243268"/>
    <s v="P4 - Minimal"/>
    <x v="0"/>
    <s v="Hari.Chandana.Vulivireddy@ibm.com"/>
    <x v="2"/>
    <s v="Access to Job Invoices screen in iAccess - FIN0223190"/>
    <d v="2022-05-26T13:18:11"/>
    <x v="58"/>
    <m/>
    <s v="Solved (Permanently)"/>
    <s v="Group Name:  FINVOICE"/>
    <m/>
    <m/>
    <d v="2022-03-01T20:03:53"/>
    <s v="jerome.tillekeratne@kantar.com"/>
    <b v="0"/>
    <m/>
    <s v="Platinum"/>
    <n v="0"/>
    <s v="Normal"/>
    <x v="1"/>
    <m/>
    <n v="2269041"/>
    <s v="Jerome Tillekeratne [Kantar]"/>
    <n v="2"/>
    <b v="1"/>
    <d v="2022-03-01T20:45:45"/>
    <d v="2022-03-01T20:04:17"/>
    <n v="1"/>
    <d v="2022-03-01T21:14:35"/>
    <d v="2022-03-01T21:29:23"/>
    <d v="2022-03-01T21:14:35"/>
    <m/>
    <s v="Customer unavailable 1st Attempt"/>
    <m/>
    <n v="86.104594907410501"/>
    <x v="3"/>
    <x v="10"/>
    <x v="0"/>
    <n v="0"/>
    <s v="WPP-US"/>
    <x v="0"/>
    <n v="1900"/>
    <x v="0"/>
    <x v="2"/>
    <x v="0"/>
    <s v="Jan"/>
    <x v="24"/>
    <s v="Mar"/>
    <x v="0"/>
  </r>
  <r>
    <s v="INC12245006"/>
    <s v="P3 - Minor"/>
    <x v="2"/>
    <s v="david.baulier@us.ibm.com"/>
    <x v="1"/>
    <s v="[UAT] Time Compliance:   Update PC &amp; Mac apps to handle email domain change"/>
    <d v="2022-04-27T22:57:32"/>
    <x v="2"/>
    <m/>
    <m/>
    <m/>
    <m/>
    <m/>
    <d v="2022-03-02T00:52:30"/>
    <s v="david.baulier@us.ibm.com"/>
    <b v="0"/>
    <m/>
    <s v="Bronze"/>
    <n v="0"/>
    <s v="Normal"/>
    <x v="3"/>
    <m/>
    <m/>
    <s v="Mark Werner [Ogilvy Group]"/>
    <n v="0"/>
    <b v="0"/>
    <d v="2022-03-02T00:52:30"/>
    <m/>
    <n v="0"/>
    <m/>
    <d v="2022-03-02T00:52:30"/>
    <d v="2022-03-02T00:52:30"/>
    <m/>
    <m/>
    <s v="Ogilvy Group - USA"/>
    <n v="85.963541666656965"/>
    <x v="3"/>
    <x v="10"/>
    <x v="0"/>
    <n v="0"/>
    <s v="Not GD"/>
    <x v="1"/>
    <n v="1900"/>
    <x v="0"/>
    <x v="2"/>
    <x v="0"/>
    <s v="Jan"/>
    <x v="13"/>
    <s v="Mar"/>
    <x v="1"/>
  </r>
  <r>
    <s v="INC12245120"/>
    <s v="P3 - Minor"/>
    <x v="6"/>
    <s v="ghudik@us.ibm.com"/>
    <x v="2"/>
    <s v="Kantar Maconomy Business Objects enhancement for RPA Factoring Project - (ADO# 1052728)"/>
    <d v="2022-05-10T03:23:03"/>
    <x v="52"/>
    <m/>
    <s v="Solved Remotely (Permanently)"/>
    <s v="Received confirmation via INC12245120 - Kantar Maconomy Business Objects enhancement for RPA Factoring Project."/>
    <m/>
    <m/>
    <d v="2022-03-02T01:24:02"/>
    <s v="john.daly@kantar.com"/>
    <b v="0"/>
    <m/>
    <s v="Silver"/>
    <n v="0"/>
    <s v="Normal"/>
    <x v="3"/>
    <m/>
    <n v="1980175"/>
    <s v="John Daly [Kantar]"/>
    <n v="1"/>
    <b v="0"/>
    <d v="2022-03-03T13:09:21"/>
    <d v="2022-03-02T01:27:26"/>
    <n v="2"/>
    <d v="2022-03-02T04:25:28"/>
    <d v="2022-03-03T13:09:21"/>
    <d v="2022-03-02T04:25:28"/>
    <s v="NA"/>
    <m/>
    <m/>
    <n v="84.451840277783049"/>
    <x v="3"/>
    <x v="10"/>
    <x v="0"/>
    <n v="0"/>
    <s v="Not GD"/>
    <x v="1"/>
    <n v="1900"/>
    <x v="0"/>
    <x v="2"/>
    <x v="0"/>
    <s v="Jan"/>
    <x v="13"/>
    <s v="Mar"/>
    <x v="1"/>
  </r>
  <r>
    <s v="INC12251989"/>
    <s v="P4 - Minimal"/>
    <x v="15"/>
    <s v="Sreekanthy@in.ibm.com"/>
    <x v="1"/>
    <s v="[WIP] Delete all 2014 &amp; prior docs from global search (Billed under INC12622549)"/>
    <d v="2022-05-24T16:33:10"/>
    <x v="42"/>
    <m/>
    <m/>
    <m/>
    <m/>
    <m/>
    <d v="2022-03-03T01:28:42"/>
    <s v="Steven.Mandell@groupm.com"/>
    <b v="0"/>
    <m/>
    <s v="Bronze"/>
    <n v="0"/>
    <s v="Normal"/>
    <x v="1"/>
    <m/>
    <m/>
    <s v="Steven Mandell [GroupM]"/>
    <n v="0"/>
    <b v="1"/>
    <d v="2022-03-03T01:47:46"/>
    <d v="2022-03-03T01:47:46"/>
    <n v="1"/>
    <d v="2022-03-03T01:50:10"/>
    <d v="2022-03-03T02:02:58"/>
    <d v="2022-03-03T01:50:10"/>
    <m/>
    <s v="Awaiting User input"/>
    <s v="GroupM - USA"/>
    <n v="84.914606481477676"/>
    <x v="3"/>
    <x v="10"/>
    <x v="0"/>
    <n v="0"/>
    <s v="WPP-US"/>
    <x v="0"/>
    <n v="1900"/>
    <x v="0"/>
    <x v="2"/>
    <x v="0"/>
    <s v="Jan"/>
    <x v="14"/>
    <s v="Mar"/>
    <x v="0"/>
  </r>
  <r>
    <s v="INC12258471"/>
    <s v="P3 - Minor"/>
    <x v="4"/>
    <s v="alan.goldblatt@us.ibm.com"/>
    <x v="1"/>
    <s v="[WIP] BSG-3079 - Profiler to SAP ECC HR import"/>
    <d v="2022-05-17T03:48:42"/>
    <x v="24"/>
    <m/>
    <m/>
    <m/>
    <m/>
    <m/>
    <d v="2022-03-04T00:45:47"/>
    <s v="alan.goldblatt@us.ibm.com"/>
    <b v="0"/>
    <m/>
    <s v="Platinum"/>
    <n v="0"/>
    <s v="Normal"/>
    <x v="3"/>
    <m/>
    <m/>
    <s v="Sarah Baer [Ogilvy Group]"/>
    <n v="0"/>
    <b v="0"/>
    <d v="2022-03-10T20:33:09"/>
    <m/>
    <n v="0"/>
    <m/>
    <d v="2022-03-10T20:33:09"/>
    <d v="2022-03-04T00:45:47"/>
    <s v="NA"/>
    <m/>
    <s v="Ogilvy Group - USA"/>
    <n v="77.143645833326445"/>
    <x v="3"/>
    <x v="10"/>
    <x v="0"/>
    <n v="0"/>
    <s v="Not GD"/>
    <x v="1"/>
    <n v="1900"/>
    <x v="0"/>
    <x v="2"/>
    <x v="0"/>
    <s v="Jan"/>
    <x v="1"/>
    <s v="Mar"/>
    <x v="1"/>
  </r>
  <r>
    <s v="INC12263165"/>
    <s v="P3 - Minor"/>
    <x v="20"/>
    <s v="ghudik@us.ibm.com"/>
    <x v="1"/>
    <s v="[WIP] [3RD PARTY] Send to Kantar Pricing Issue IBM-C-NA-AS-MACK"/>
    <d v="2022-05-20T19:21:41"/>
    <x v="8"/>
    <m/>
    <m/>
    <m/>
    <m/>
    <m/>
    <d v="2022-03-04T20:48:23"/>
    <s v="mark.yates@kantar.com"/>
    <b v="0"/>
    <m/>
    <m/>
    <n v="0"/>
    <s v="Normal"/>
    <x v="1"/>
    <m/>
    <m/>
    <s v="Mark Yates [Kantar]"/>
    <n v="0"/>
    <b v="1"/>
    <d v="2022-03-04T22:22:08"/>
    <d v="2022-03-04T20:50:22"/>
    <n v="2"/>
    <d v="2022-03-04T22:17:17"/>
    <d v="2022-03-04T22:22:08"/>
    <d v="2022-03-04T22:17:17"/>
    <m/>
    <s v="Customer Testing"/>
    <m/>
    <n v="83.067962962959427"/>
    <x v="3"/>
    <x v="10"/>
    <x v="0"/>
    <n v="0"/>
    <s v="Not GD"/>
    <x v="1"/>
    <n v="1900"/>
    <x v="0"/>
    <x v="2"/>
    <x v="0"/>
    <s v="Jan"/>
    <x v="1"/>
    <s v="Mar"/>
    <x v="1"/>
  </r>
  <r>
    <s v="INC12264328"/>
    <s v="P3 - Minor"/>
    <x v="2"/>
    <s v="david.baulier@us.ibm.com"/>
    <x v="2"/>
    <s v="JDE to 10KFT Enhancements"/>
    <d v="2022-03-22T23:48:01"/>
    <x v="2"/>
    <m/>
    <s v="Cancelled"/>
    <s v="Duplicate enhancement request"/>
    <d v="2022-03-22T23:48:02"/>
    <s v="David Baulier Jr [IBM]"/>
    <d v="2022-03-05T00:58:42"/>
    <s v="david.baulier@us.ibm.com"/>
    <b v="0"/>
    <m/>
    <s v="Gold"/>
    <n v="0"/>
    <s v="Normal"/>
    <x v="0"/>
    <m/>
    <n v="1551454"/>
    <s v="Marybeth Gannon [Ogilvy Group]"/>
    <n v="0"/>
    <b v="0"/>
    <d v="2022-03-05T00:58:42"/>
    <m/>
    <n v="0"/>
    <m/>
    <d v="2022-03-05T00:58:42"/>
    <d v="2022-03-05T00:58:42"/>
    <m/>
    <m/>
    <m/>
    <n v="82.959236111113569"/>
    <x v="3"/>
    <x v="10"/>
    <x v="0"/>
    <n v="13"/>
    <s v="Not GD"/>
    <x v="1"/>
    <n v="2022"/>
    <x v="0"/>
    <x v="2"/>
    <x v="0"/>
    <s v="Jan"/>
    <x v="2"/>
    <s v="Mar"/>
    <x v="1"/>
  </r>
  <r>
    <s v="INC12269372"/>
    <s v="P3 - Minor"/>
    <x v="6"/>
    <s v="Herbert.Braeutigam@kantar.com"/>
    <x v="2"/>
    <s v="Maconomy, BPM report &quot;TNS_Germany_HGB_Adjustment&quot; still not working properly"/>
    <d v="2022-05-17T13:22:15"/>
    <x v="47"/>
    <m/>
    <m/>
    <m/>
    <m/>
    <m/>
    <d v="2022-03-07T15:57:05"/>
    <s v="Ruben.Sabio@kantar.com"/>
    <b v="0"/>
    <m/>
    <s v="Silver"/>
    <n v="0"/>
    <s v="Normal"/>
    <x v="1"/>
    <m/>
    <m/>
    <s v="Ruben Sabio [Kantar]"/>
    <n v="0"/>
    <b v="1"/>
    <d v="2022-03-07T16:03:02"/>
    <m/>
    <n v="2"/>
    <m/>
    <d v="2022-03-07T16:03:02"/>
    <d v="2022-03-07T15:59:12"/>
    <s v="EMEA"/>
    <s v="Awaiting User input"/>
    <s v="Kantar - Germany"/>
    <n v="80.331226851849351"/>
    <x v="3"/>
    <x v="48"/>
    <x v="0"/>
    <n v="0"/>
    <s v="WPP-US"/>
    <x v="0"/>
    <n v="1900"/>
    <x v="0"/>
    <x v="2"/>
    <x v="0"/>
    <s v="Jan"/>
    <x v="8"/>
    <s v="Mar"/>
    <x v="0"/>
  </r>
  <r>
    <s v="INC12269944"/>
    <s v="P3 - Minor"/>
    <x v="20"/>
    <s v="vakula@us.ibm.com"/>
    <x v="2"/>
    <s v="Staff Utilization Report - for Opco 105 not working"/>
    <d v="2022-05-24T00:58:36"/>
    <x v="23"/>
    <m/>
    <m/>
    <m/>
    <m/>
    <m/>
    <d v="2022-03-07T17:00:13"/>
    <s v="Sushmita.Mandal@kantar.com"/>
    <b v="0"/>
    <m/>
    <m/>
    <n v="0"/>
    <s v="Normal"/>
    <x v="1"/>
    <m/>
    <m/>
    <s v="Sushmita Mandal [Kantar]"/>
    <n v="0"/>
    <b v="1"/>
    <d v="2022-03-08T01:23:59"/>
    <d v="2022-03-07T17:12:37"/>
    <n v="3"/>
    <d v="2022-03-07T17:15:41"/>
    <d v="2022-03-08T01:23:59"/>
    <d v="2022-03-07T17:15:41"/>
    <m/>
    <s v="Non IBM 3rd Party Engagement"/>
    <m/>
    <n v="79.941678240742476"/>
    <x v="3"/>
    <x v="48"/>
    <x v="0"/>
    <n v="0"/>
    <s v="Not GD"/>
    <x v="1"/>
    <n v="1900"/>
    <x v="0"/>
    <x v="2"/>
    <x v="0"/>
    <s v="Jan"/>
    <x v="8"/>
    <s v="Mar"/>
    <x v="1"/>
  </r>
  <r>
    <s v="INC12277716"/>
    <s v="P4 - Minimal"/>
    <x v="6"/>
    <s v="vakula@us.ibm.com"/>
    <x v="1"/>
    <s v="[CLOSED] Adding additional fields to GL Account Transactions (Dynamic) BPM - (ADO# 1075526)"/>
    <d v="2022-05-26T19:06:41"/>
    <x v="55"/>
    <m/>
    <s v="Solved (Permanently)"/>
    <s v="SER completed successfully "/>
    <m/>
    <m/>
    <d v="2022-03-08T17:49:37"/>
    <s v="Vishay.Patel@kantar.com"/>
    <b v="0"/>
    <m/>
    <s v="Silver"/>
    <n v="0"/>
    <s v="Normal"/>
    <x v="4"/>
    <d v="2022-05-26T19:06:41"/>
    <n v="6830224"/>
    <s v="Vishay Patel [Kantar]"/>
    <n v="0"/>
    <b v="0"/>
    <d v="2022-03-08T18:49:18"/>
    <d v="2022-03-08T17:49:56"/>
    <n v="2"/>
    <d v="2022-03-08T18:57:29"/>
    <d v="2022-03-08T21:34:38"/>
    <d v="2022-03-08T18:57:29"/>
    <m/>
    <m/>
    <m/>
    <s v="Zero"/>
    <x v="1"/>
    <x v="48"/>
    <x v="1"/>
    <n v="0"/>
    <s v="WPP-US"/>
    <x v="0"/>
    <n v="1900"/>
    <x v="1"/>
    <x v="2"/>
    <x v="2"/>
    <s v="May"/>
    <x v="18"/>
    <s v="Mar"/>
    <x v="0"/>
  </r>
  <r>
    <s v="INC12278635"/>
    <s v="P3 - Minor"/>
    <x v="1"/>
    <s v="mulveyj@us.ibm.com"/>
    <x v="2"/>
    <s v="Concur Error"/>
    <d v="2022-03-10T02:49:08"/>
    <x v="9"/>
    <m/>
    <s v="Closed As Duplicate"/>
    <s v="This is duplicate ticket  of  INC12273123"/>
    <d v="2022-03-10T02:49:08"/>
    <s v="James A. Mulvey [IBM]"/>
    <d v="2022-03-08T19:52:38"/>
    <s v="Emilio.Rodriguez@kyndryl.com"/>
    <b v="0"/>
    <m/>
    <s v="Silver+ (Osprey App use only)"/>
    <n v="0"/>
    <s v="Normal"/>
    <x v="0"/>
    <m/>
    <n v="56439"/>
    <s v="Amesh Ahir1 [GroupM]"/>
    <n v="1"/>
    <b v="0"/>
    <d v="2022-03-08T19:52:38"/>
    <d v="2022-03-08T19:52:38"/>
    <n v="1"/>
    <d v="2022-03-08T19:55:24"/>
    <d v="2022-03-09T08:54:17"/>
    <d v="2022-03-08T19:55:24"/>
    <s v="NA"/>
    <m/>
    <s v="GroupM - Canada"/>
    <n v="78.628969907396822"/>
    <x v="3"/>
    <x v="48"/>
    <x v="0"/>
    <n v="11"/>
    <s v="WPP-US"/>
    <x v="0"/>
    <n v="2022"/>
    <x v="0"/>
    <x v="2"/>
    <x v="0"/>
    <s v="Jan"/>
    <x v="18"/>
    <s v="Mar"/>
    <x v="0"/>
  </r>
  <r>
    <s v="INC12279853"/>
    <s v="P4 - Minimal"/>
    <x v="19"/>
    <s v="david.baulier@us.ibm.com"/>
    <x v="1"/>
    <s v="[UAT] WT New Hire Database - change request"/>
    <d v="2022-05-20T21:58:20"/>
    <x v="13"/>
    <m/>
    <m/>
    <m/>
    <m/>
    <m/>
    <d v="2022-03-08T22:21:21"/>
    <s v="blake.colyer@wundermanthompson.com"/>
    <b v="0"/>
    <m/>
    <s v="Silver"/>
    <n v="0"/>
    <s v="Normal"/>
    <x v="3"/>
    <m/>
    <m/>
    <s v="Blake Colyer [JWT]"/>
    <n v="0"/>
    <b v="0"/>
    <d v="2022-03-09T00:52:06"/>
    <d v="2022-03-08T22:27:55"/>
    <n v="3"/>
    <d v="2022-03-09T02:08:46"/>
    <d v="2022-03-14T14:30:43"/>
    <d v="2022-03-11T23:49:54"/>
    <m/>
    <m/>
    <s v="YRGRP - USA"/>
    <n v="73.395335648150649"/>
    <x v="3"/>
    <x v="48"/>
    <x v="0"/>
    <n v="0"/>
    <s v="Not GD"/>
    <x v="1"/>
    <n v="1900"/>
    <x v="0"/>
    <x v="2"/>
    <x v="0"/>
    <s v="Jan"/>
    <x v="18"/>
    <s v="Mar"/>
    <x v="1"/>
  </r>
  <r>
    <s v="INC12285787"/>
    <s v="P4 - Minimal"/>
    <x v="20"/>
    <s v="ghudik@us.ibm.com"/>
    <x v="1"/>
    <s v="[APPROVAL ROM] [3RD PARTY] OSU Maconomy - Dictionary Entries for Coupa Fields"/>
    <d v="2022-05-11T02:21:38"/>
    <x v="8"/>
    <m/>
    <m/>
    <m/>
    <m/>
    <m/>
    <d v="2022-03-09T21:02:55"/>
    <s v="chris.meyer@kantar.com"/>
    <b v="0"/>
    <m/>
    <m/>
    <n v="0"/>
    <s v="Normal"/>
    <x v="1"/>
    <m/>
    <m/>
    <s v="Chris Meyer [Kantar]"/>
    <n v="0"/>
    <b v="1"/>
    <d v="2022-03-09T23:57:19"/>
    <d v="2022-03-09T21:02:55"/>
    <n v="2"/>
    <d v="2022-03-09T23:45:41"/>
    <d v="2022-03-09T23:57:19"/>
    <d v="2022-03-09T23:45:41"/>
    <m/>
    <s v="Non IBM 3rd Party Engagement"/>
    <m/>
    <n v="78.001863425917691"/>
    <x v="3"/>
    <x v="48"/>
    <x v="0"/>
    <n v="0"/>
    <s v="Not GD"/>
    <x v="1"/>
    <n v="1900"/>
    <x v="0"/>
    <x v="2"/>
    <x v="0"/>
    <s v="Jan"/>
    <x v="28"/>
    <s v="Mar"/>
    <x v="1"/>
  </r>
  <r>
    <s v="INC12285956"/>
    <s v="P3 - Minor"/>
    <x v="19"/>
    <s v="jtian@us.ibm.com"/>
    <x v="1"/>
    <s v="[APPROVED BACKLOG] OKTA Enhancement"/>
    <d v="2022-04-25T23:16:44"/>
    <x v="13"/>
    <m/>
    <m/>
    <m/>
    <m/>
    <m/>
    <d v="2022-03-09T21:24:33"/>
    <s v="jordan.white@vmlyr.com"/>
    <b v="0"/>
    <m/>
    <s v="Bronze"/>
    <n v="0"/>
    <s v="Normal"/>
    <x v="3"/>
    <m/>
    <m/>
    <s v="Jordan White [YRGRP]"/>
    <n v="0"/>
    <b v="0"/>
    <d v="2022-03-10T04:41:02"/>
    <m/>
    <n v="1"/>
    <m/>
    <d v="2022-03-10T04:41:02"/>
    <d v="2022-03-09T21:29:22"/>
    <m/>
    <m/>
    <s v="YRGRP - USA"/>
    <n v="77.804837962961756"/>
    <x v="3"/>
    <x v="48"/>
    <x v="0"/>
    <n v="0"/>
    <s v="Not GD"/>
    <x v="1"/>
    <n v="1900"/>
    <x v="0"/>
    <x v="2"/>
    <x v="0"/>
    <s v="Jan"/>
    <x v="28"/>
    <s v="Mar"/>
    <x v="1"/>
  </r>
  <r>
    <s v="INC12285976"/>
    <s v="P3 - Minor"/>
    <x v="19"/>
    <s v="david.baulier@us.ibm.com"/>
    <x v="1"/>
    <s v="[DEPLOY] Update the Certificate of Compliance form"/>
    <d v="2022-05-24T19:04:52"/>
    <x v="13"/>
    <m/>
    <s v="Solved (Permanently)"/>
    <s v="Deployed 5/24/22 through change management CHG0151747."/>
    <m/>
    <m/>
    <d v="2022-03-09T21:27:07"/>
    <s v="jordan.white@vmlyr.com"/>
    <b v="0"/>
    <m/>
    <s v="Bronze"/>
    <n v="0"/>
    <s v="Normal"/>
    <x v="4"/>
    <d v="2022-05-24T19:04:53"/>
    <n v="6557865"/>
    <s v="Jordan White [YRGRP]"/>
    <n v="0"/>
    <b v="0"/>
    <d v="2022-03-10T00:29:57"/>
    <m/>
    <n v="1"/>
    <m/>
    <d v="2022-03-10T00:29:57"/>
    <d v="2022-03-09T21:30:13"/>
    <m/>
    <m/>
    <s v="YRGRP - USA"/>
    <s v="Zero"/>
    <x v="1"/>
    <x v="48"/>
    <x v="1"/>
    <n v="0"/>
    <s v="Not GD"/>
    <x v="1"/>
    <n v="1900"/>
    <x v="1"/>
    <x v="2"/>
    <x v="1"/>
    <s v="May"/>
    <x v="28"/>
    <s v="Mar"/>
    <x v="1"/>
  </r>
  <r>
    <s v="INC12286542"/>
    <s v="P3 - Minor"/>
    <x v="0"/>
    <s v="aishpati@in.ibm.com"/>
    <x v="2"/>
    <s v="Same transaction no# against different JV no#"/>
    <d v="2022-03-15T14:28:24"/>
    <x v="19"/>
    <m/>
    <s v="Cancelled"/>
    <s v="As requested, we are cancelling this ticket."/>
    <d v="2022-03-15T14:28:24"/>
    <s v="Aishwarya R Patil [IBM]"/>
    <d v="2022-03-09T22:53:54"/>
    <s v="Sushmita.Mandal@kantar.com"/>
    <b v="0"/>
    <m/>
    <s v="Platinum"/>
    <n v="0"/>
    <s v="Normal"/>
    <x v="0"/>
    <m/>
    <n v="488070"/>
    <s v="Sushmita Mandal [Kantar]"/>
    <n v="0"/>
    <b v="0"/>
    <d v="2022-03-09T23:25:01"/>
    <d v="2022-03-09T23:11:30"/>
    <n v="1"/>
    <d v="2022-03-09T23:22:31"/>
    <d v="2022-03-09T23:25:01"/>
    <d v="2022-03-09T23:22:31"/>
    <m/>
    <m/>
    <m/>
    <n v="78.024293981477967"/>
    <x v="3"/>
    <x v="48"/>
    <x v="0"/>
    <n v="12"/>
    <s v="WPP-US"/>
    <x v="0"/>
    <n v="2022"/>
    <x v="0"/>
    <x v="2"/>
    <x v="0"/>
    <s v="Jan"/>
    <x v="28"/>
    <s v="Mar"/>
    <x v="0"/>
  </r>
  <r>
    <s v="INC12287660"/>
    <s v="P3 - Minor"/>
    <x v="4"/>
    <s v="alan.goldblatt@us.ibm.com"/>
    <x v="1"/>
    <s v="[CANCELLED] BSG-3065 - Profiler feed for &quot;Homebased&quot; data from Profiler to SAP HRIS"/>
    <d v="2022-03-24T19:44:59"/>
    <x v="1"/>
    <m/>
    <s v="Closed As Duplicate"/>
    <s v="Closed as a duplicate of INC12258471"/>
    <d v="2022-03-24T19:44:59"/>
    <s v="Alan M. Goldblatt [IBM]"/>
    <d v="2022-03-10T04:21:13"/>
    <s v="alan.goldblatt@us.ibm.com"/>
    <b v="0"/>
    <m/>
    <s v="Platinum"/>
    <n v="0"/>
    <s v="Normal"/>
    <x v="0"/>
    <m/>
    <n v="1265531"/>
    <s v="Sarah Baer [Ogilvy Group]"/>
    <n v="0"/>
    <b v="0"/>
    <m/>
    <m/>
    <n v="0"/>
    <m/>
    <m/>
    <d v="2022-03-10T04:21:13"/>
    <s v="NA"/>
    <m/>
    <s v="Ogilvy Group - USA"/>
    <n v="44708"/>
    <x v="0"/>
    <x v="48"/>
    <x v="0"/>
    <n v="13"/>
    <s v="Not GD"/>
    <x v="1"/>
    <n v="2022"/>
    <x v="0"/>
    <x v="2"/>
    <x v="0"/>
    <s v="Jan"/>
    <x v="25"/>
    <s v="Mar"/>
    <x v="1"/>
  </r>
  <r>
    <s v="INC12293187"/>
    <s v="P3 - Minor"/>
    <x v="4"/>
    <s v="alan.goldblatt@us.ibm.com"/>
    <x v="2"/>
    <s v="Remove GSK inv# 0091565635 From Staging Table So That New Idoc Can Be Created and Re-Sent To Corrected Buyer TNID.-  Assign to Alan.Goldblatt@us.ibm.com"/>
    <d v="2022-03-11T01:13:40"/>
    <x v="24"/>
    <m/>
    <s v="Cancelled"/>
    <s v="Cheryl confirmed that the  update is no longer needed"/>
    <d v="2022-03-11T01:13:40"/>
    <s v="Alan M. Goldblatt [IBM]"/>
    <d v="2022-03-11T00:10:58"/>
    <s v="cheryl.fuller@ogilvy.com"/>
    <b v="0"/>
    <m/>
    <s v="Platinum"/>
    <n v="0"/>
    <s v="Normal"/>
    <x v="0"/>
    <m/>
    <n v="3762"/>
    <s v="Cheryl Fuller [Ogilvy Group]"/>
    <n v="0"/>
    <b v="0"/>
    <d v="2022-03-11T01:12:56"/>
    <d v="2022-03-11T00:26:06"/>
    <n v="1"/>
    <d v="2022-03-11T01:12:56"/>
    <d v="2022-03-11T01:12:56"/>
    <d v="2022-03-11T01:12:56"/>
    <s v="NA"/>
    <m/>
    <s v="Ogilvy Group - USA"/>
    <n v="76.949351851850224"/>
    <x v="3"/>
    <x v="48"/>
    <x v="0"/>
    <n v="11"/>
    <s v="Not GD"/>
    <x v="1"/>
    <n v="2022"/>
    <x v="0"/>
    <x v="2"/>
    <x v="0"/>
    <s v="Jan"/>
    <x v="15"/>
    <s v="Mar"/>
    <x v="1"/>
  </r>
  <r>
    <s v="INC12298026"/>
    <s v="P3 - Minor"/>
    <x v="21"/>
    <s v="Ravi.chougule@in.ibm.com"/>
    <x v="1"/>
    <s v="[WIP] SER - Kantar NA payroll moving from Onpremise to Azure"/>
    <d v="2022-04-29T17:37:21"/>
    <x v="59"/>
    <m/>
    <m/>
    <m/>
    <m/>
    <m/>
    <d v="2022-03-11T21:00:54"/>
    <s v="Bryan.Lord@kantar.com"/>
    <b v="0"/>
    <m/>
    <s v="Silver+ (Osprey App use only)"/>
    <n v="0"/>
    <s v="Normal"/>
    <x v="3"/>
    <m/>
    <m/>
    <s v="Bryan Lord [Kantar]"/>
    <n v="0"/>
    <b v="0"/>
    <d v="2022-03-11T21:00:54"/>
    <m/>
    <n v="1"/>
    <m/>
    <d v="2022-03-11T21:00:54"/>
    <d v="2022-03-11T21:00:54"/>
    <m/>
    <m/>
    <m/>
    <n v="76.124374999999418"/>
    <x v="3"/>
    <x v="48"/>
    <x v="0"/>
    <n v="0"/>
    <s v="WPP-US"/>
    <x v="0"/>
    <n v="1900"/>
    <x v="0"/>
    <x v="2"/>
    <x v="0"/>
    <s v="Jan"/>
    <x v="15"/>
    <s v="Mar"/>
    <x v="0"/>
  </r>
  <r>
    <s v="INC12308208"/>
    <s v="P3 - Minor"/>
    <x v="2"/>
    <s v="david.baulier@us.ibm.com"/>
    <x v="1"/>
    <s v="[BILLED] HPAY Enhancements"/>
    <d v="2022-05-20T22:25:31"/>
    <x v="2"/>
    <m/>
    <m/>
    <m/>
    <m/>
    <m/>
    <d v="2022-03-14T22:51:10"/>
    <s v="david.baulier@us.ibm.com"/>
    <b v="0"/>
    <m/>
    <s v="Gold"/>
    <n v="0"/>
    <s v="Normal"/>
    <x v="3"/>
    <m/>
    <m/>
    <s v="Kristen Jurasik [Ogilvy Group]"/>
    <n v="0"/>
    <b v="0"/>
    <d v="2022-03-14T22:51:10"/>
    <m/>
    <n v="0"/>
    <m/>
    <d v="2022-03-14T22:51:10"/>
    <d v="2022-03-14T22:51:10"/>
    <m/>
    <m/>
    <s v="Ogilvy Group - USA"/>
    <n v="73.047800925916818"/>
    <x v="3"/>
    <x v="11"/>
    <x v="0"/>
    <n v="0"/>
    <s v="Not GD"/>
    <x v="1"/>
    <n v="1900"/>
    <x v="0"/>
    <x v="2"/>
    <x v="0"/>
    <s v="Jan"/>
    <x v="20"/>
    <s v="Mar"/>
    <x v="1"/>
  </r>
  <r>
    <s v="INC12308254"/>
    <s v="P3 - Minor"/>
    <x v="2"/>
    <s v="david.baulier@us.ibm.com"/>
    <x v="1"/>
    <s v="[BUILD] 10KFT JDE Interface additions/enhancements"/>
    <d v="2022-05-18T21:21:41"/>
    <x v="2"/>
    <m/>
    <m/>
    <m/>
    <m/>
    <m/>
    <d v="2022-03-14T22:58:40"/>
    <s v="david.baulier@us.ibm.com"/>
    <b v="0"/>
    <m/>
    <s v="Gold"/>
    <n v="0"/>
    <s v="Normal"/>
    <x v="1"/>
    <m/>
    <m/>
    <s v="Marybeth Gannon [Ogilvy Group]"/>
    <n v="0"/>
    <b v="1"/>
    <d v="2022-03-14T22:58:40"/>
    <m/>
    <n v="0"/>
    <m/>
    <d v="2022-03-14T22:58:40"/>
    <d v="2022-03-14T22:58:40"/>
    <m/>
    <s v="Awaiting User input"/>
    <s v="Ogilvy Group - USA"/>
    <n v="73.042592592602887"/>
    <x v="3"/>
    <x v="11"/>
    <x v="0"/>
    <n v="0"/>
    <s v="Not GD"/>
    <x v="1"/>
    <n v="1900"/>
    <x v="0"/>
    <x v="2"/>
    <x v="0"/>
    <s v="Jan"/>
    <x v="20"/>
    <s v="Mar"/>
    <x v="1"/>
  </r>
  <r>
    <s v="INC12312863"/>
    <s v="P3 - Minor"/>
    <x v="0"/>
    <s v="jerome.tillekeratne@kantar.com"/>
    <x v="1"/>
    <s v="[ROM] Adding new fields to WSC job screen - FIN0230111"/>
    <d v="2022-05-17T14:12:37"/>
    <x v="8"/>
    <m/>
    <m/>
    <m/>
    <m/>
    <m/>
    <d v="2022-03-15T17:36:23"/>
    <s v="jerome.tillekeratne@kantar.com"/>
    <b v="0"/>
    <m/>
    <s v="Platinum"/>
    <n v="0"/>
    <s v="Normal"/>
    <x v="3"/>
    <m/>
    <m/>
    <s v="Jerome Tillekeratne [Kantar]"/>
    <n v="0"/>
    <b v="0"/>
    <d v="2022-03-15T19:47:16"/>
    <d v="2022-03-15T17:36:51"/>
    <n v="1"/>
    <d v="2022-03-15T20:35:06"/>
    <d v="2022-03-15T21:09:34"/>
    <d v="2022-03-15T20:35:06"/>
    <m/>
    <m/>
    <m/>
    <n v="72.118356481478259"/>
    <x v="3"/>
    <x v="11"/>
    <x v="0"/>
    <n v="0"/>
    <s v="Not GD"/>
    <x v="1"/>
    <n v="1900"/>
    <x v="0"/>
    <x v="2"/>
    <x v="0"/>
    <s v="Jan"/>
    <x v="3"/>
    <s v="Mar"/>
    <x v="1"/>
  </r>
  <r>
    <s v="INC12322874"/>
    <s v="P3 - Minor"/>
    <x v="12"/>
    <s v="Andrew.Hodgins@vmlyr.com"/>
    <x v="2"/>
    <s v="Nena Betzner access to ZCS_MGMT_SERVICES"/>
    <d v="2022-03-18T02:06:35"/>
    <x v="27"/>
    <m/>
    <s v="Cancelled"/>
    <s v="Angela let me know Nena doesn't need this access after all."/>
    <d v="2022-03-18T02:06:35"/>
    <s v="Andrew Hodgins [YRGRP]"/>
    <d v="2022-03-17T02:18:33"/>
    <s v="Andrew.Hodgins@vmlyr.com"/>
    <b v="0"/>
    <m/>
    <s v="Bronze"/>
    <n v="0"/>
    <s v="Normal"/>
    <x v="0"/>
    <m/>
    <n v="85720"/>
    <s v="Andrew Hodgins [YRGRP]"/>
    <n v="0"/>
    <b v="0"/>
    <d v="2022-03-17T02:18:33"/>
    <m/>
    <n v="0"/>
    <m/>
    <d v="2022-03-17T02:18:33"/>
    <d v="2022-03-17T02:18:33"/>
    <m/>
    <m/>
    <m/>
    <n v="70.903784722220735"/>
    <x v="3"/>
    <x v="11"/>
    <x v="0"/>
    <n v="12"/>
    <s v="Not GD"/>
    <x v="1"/>
    <n v="2022"/>
    <x v="0"/>
    <x v="2"/>
    <x v="0"/>
    <s v="Jan"/>
    <x v="16"/>
    <s v="Mar"/>
    <x v="1"/>
  </r>
  <r>
    <s v="INC12328212"/>
    <s v="P3 - Minor"/>
    <x v="15"/>
    <s v="Sreekanthy@in.ibm.com"/>
    <x v="1"/>
    <s v="[WIP] mDocs application enhancement. Create new process for Newspaper_BOT and Magazine_BOT for USA (Billed under INC12622567)"/>
    <d v="2022-05-23T19:44:21"/>
    <x v="42"/>
    <m/>
    <m/>
    <m/>
    <m/>
    <m/>
    <d v="2022-03-18T06:01:49"/>
    <s v="Sreekanthy@in.ibm.com"/>
    <b v="0"/>
    <m/>
    <s v="Bronze"/>
    <n v="0"/>
    <s v="Normal"/>
    <x v="3"/>
    <m/>
    <m/>
    <s v="Stella Cirkinyan [GroupM]"/>
    <n v="0"/>
    <b v="1"/>
    <d v="2022-03-18T06:01:49"/>
    <m/>
    <n v="0"/>
    <m/>
    <d v="2022-03-18T06:01:49"/>
    <d v="2022-03-18T06:01:49"/>
    <m/>
    <s v="Awaiting client confirmation"/>
    <s v="GroupM - USA"/>
    <n v="69.748738425929332"/>
    <x v="3"/>
    <x v="11"/>
    <x v="0"/>
    <n v="0"/>
    <s v="WPP-US"/>
    <x v="0"/>
    <n v="1900"/>
    <x v="0"/>
    <x v="2"/>
    <x v="0"/>
    <s v="Jan"/>
    <x v="26"/>
    <s v="Mar"/>
    <x v="0"/>
  </r>
  <r>
    <s v="INC12330320"/>
    <s v="P4 - Minimal"/>
    <x v="0"/>
    <s v="ghudik@us.ibm.com"/>
    <x v="1"/>
    <s v="[CLOSED] 362 Kantar Group Holdings Limited"/>
    <d v="2022-05-11T23:30:14"/>
    <x v="8"/>
    <m/>
    <m/>
    <m/>
    <m/>
    <m/>
    <d v="2022-03-18T16:04:45"/>
    <s v="Vishay.Patel@kantar.com"/>
    <b v="0"/>
    <m/>
    <s v="Platinum"/>
    <n v="0"/>
    <s v="Normal"/>
    <x v="1"/>
    <m/>
    <m/>
    <s v="Vishay Patel [Kantar]"/>
    <n v="0"/>
    <b v="1"/>
    <d v="2022-03-18T16:45:38"/>
    <d v="2022-03-18T16:05:39"/>
    <n v="1"/>
    <d v="2022-03-18T16:51:00"/>
    <d v="2022-03-18T17:24:23"/>
    <d v="2022-03-18T16:51:00"/>
    <m/>
    <s v="Awaiting User input"/>
    <m/>
    <n v="69.274733796286455"/>
    <x v="3"/>
    <x v="11"/>
    <x v="0"/>
    <n v="0"/>
    <s v="Not GD"/>
    <x v="1"/>
    <n v="1900"/>
    <x v="0"/>
    <x v="2"/>
    <x v="0"/>
    <s v="Jan"/>
    <x v="26"/>
    <s v="Mar"/>
    <x v="1"/>
  </r>
  <r>
    <s v="INC12350987"/>
    <s v="P3 - Minor"/>
    <x v="3"/>
    <s v="Jyovishw@in.ibm.com"/>
    <x v="1"/>
    <s v="[WIP] Test check creation for MP20 and MD10"/>
    <d v="2022-05-24T15:57:53"/>
    <x v="3"/>
    <m/>
    <m/>
    <m/>
    <m/>
    <m/>
    <d v="2022-03-23T15:08:09"/>
    <s v="Jyovishw@in.ibm.com"/>
    <b v="0"/>
    <m/>
    <s v="Gold"/>
    <n v="0"/>
    <s v="Normal"/>
    <x v="3"/>
    <m/>
    <m/>
    <s v="Keerthi Hiremath [WPP]"/>
    <n v="0"/>
    <b v="0"/>
    <d v="2022-03-23T15:08:09"/>
    <m/>
    <n v="0"/>
    <m/>
    <d v="2022-03-23T15:08:09"/>
    <d v="2022-03-23T15:08:09"/>
    <s v="NA"/>
    <m/>
    <s v="GroupM - USA"/>
    <n v="64.369340277778974"/>
    <x v="3"/>
    <x v="12"/>
    <x v="0"/>
    <n v="0"/>
    <s v="WPP-US"/>
    <x v="0"/>
    <n v="1900"/>
    <x v="0"/>
    <x v="2"/>
    <x v="0"/>
    <s v="Jan"/>
    <x v="30"/>
    <s v="Mar"/>
    <x v="0"/>
  </r>
  <r>
    <s v="INC12354907"/>
    <s v="P3 - Minor"/>
    <x v="8"/>
    <s v="Mulbasha@in.ibm.com"/>
    <x v="2"/>
    <s v="Deactivate SS User"/>
    <d v="2022-03-28T23:36:07"/>
    <x v="35"/>
    <m/>
    <s v="Cancelled"/>
    <s v="As user is active and cancelling this request"/>
    <d v="2022-03-28T23:36:07"/>
    <s v="Mulla J Basha [IBM]"/>
    <d v="2022-03-24T00:28:39"/>
    <s v="Susin.Lee@vmlyr.com"/>
    <b v="0"/>
    <m/>
    <s v="Gold"/>
    <n v="0"/>
    <s v="Normal"/>
    <x v="0"/>
    <m/>
    <n v="428848"/>
    <s v="Susin Lee [YRGRP]"/>
    <n v="0"/>
    <b v="0"/>
    <d v="2022-03-24T09:21:33"/>
    <d v="2022-03-24T00:57:28"/>
    <n v="1"/>
    <d v="2022-03-24T02:46:43"/>
    <d v="2022-03-24T09:21:33"/>
    <d v="2022-03-24T02:46:43"/>
    <m/>
    <m/>
    <m/>
    <n v="63.610034722216369"/>
    <x v="3"/>
    <x v="12"/>
    <x v="0"/>
    <n v="14"/>
    <s v="WPP-US"/>
    <x v="0"/>
    <n v="2022"/>
    <x v="0"/>
    <x v="2"/>
    <x v="0"/>
    <s v="Jan"/>
    <x v="23"/>
    <s v="Mar"/>
    <x v="0"/>
  </r>
  <r>
    <s v="INC12354931"/>
    <s v="P3 - Minor"/>
    <x v="8"/>
    <s v="Mulbasha@in.ibm.com"/>
    <x v="2"/>
    <s v="Deactivate SS User"/>
    <d v="2022-03-28T23:38:35"/>
    <x v="35"/>
    <m/>
    <s v="Cancelled"/>
    <s v="As user is active and cancelling this request"/>
    <d v="2022-03-28T23:38:35"/>
    <s v="Mulla J Basha [IBM]"/>
    <d v="2022-03-24T00:36:53"/>
    <s v="Susin.Lee@vmlyr.com"/>
    <b v="0"/>
    <m/>
    <s v="Gold"/>
    <n v="0"/>
    <s v="Normal"/>
    <x v="0"/>
    <m/>
    <n v="428502"/>
    <s v="Susin Lee [YRGRP]"/>
    <n v="0"/>
    <b v="0"/>
    <d v="2022-03-24T09:19:22"/>
    <d v="2022-03-24T00:57:11"/>
    <n v="1"/>
    <d v="2022-03-24T02:46:42"/>
    <d v="2022-03-24T09:19:22"/>
    <d v="2022-03-24T02:46:42"/>
    <m/>
    <m/>
    <m/>
    <n v="63.611550925932534"/>
    <x v="3"/>
    <x v="12"/>
    <x v="0"/>
    <n v="14"/>
    <s v="WPP-US"/>
    <x v="0"/>
    <n v="2022"/>
    <x v="0"/>
    <x v="2"/>
    <x v="0"/>
    <s v="Jan"/>
    <x v="23"/>
    <s v="Mar"/>
    <x v="0"/>
  </r>
  <r>
    <s v="INC12355229"/>
    <s v="P3 - Minor"/>
    <x v="9"/>
    <s v="Abhipaul@in.ibm.com"/>
    <x v="2"/>
    <s v="EFT Processing Issue - Ricochet/Wells Fargo"/>
    <d v="2022-05-20T17:28:50"/>
    <x v="36"/>
    <m/>
    <m/>
    <m/>
    <m/>
    <m/>
    <d v="2022-03-24T02:16:39"/>
    <s v="tina.santarelli@wundermanthompson.com"/>
    <b v="0"/>
    <m/>
    <s v="Gold"/>
    <n v="0"/>
    <s v="Normal"/>
    <x v="1"/>
    <m/>
    <m/>
    <s v="Christina Santarelli [JWT]"/>
    <n v="0"/>
    <b v="1"/>
    <d v="2022-03-24T03:58:36"/>
    <d v="2022-03-24T02:27:16"/>
    <n v="1"/>
    <d v="2022-03-24T02:40:46"/>
    <d v="2022-03-24T03:58:36"/>
    <d v="2022-03-24T02:40:46"/>
    <m/>
    <s v="Awaiting User input"/>
    <m/>
    <n v="63.834305555552419"/>
    <x v="3"/>
    <x v="12"/>
    <x v="0"/>
    <n v="0"/>
    <s v="WPP-US"/>
    <x v="0"/>
    <n v="1900"/>
    <x v="0"/>
    <x v="2"/>
    <x v="0"/>
    <s v="Jan"/>
    <x v="23"/>
    <s v="Mar"/>
    <x v="0"/>
  </r>
  <r>
    <s v="INC12356469"/>
    <s v="P3 - Minor"/>
    <x v="6"/>
    <s v="Ashique.T.P@ibm.com"/>
    <x v="2"/>
    <s v="ERR_WIS_30271 - (ADO# 1081103)"/>
    <d v="2022-05-26T20:07:50"/>
    <x v="47"/>
    <m/>
    <s v="Solved (Permanently)"/>
    <s v="Fix successfully deployed to PROD"/>
    <m/>
    <m/>
    <d v="2022-03-24T12:24:24"/>
    <s v="Ayako.Shinoda@kantar.com"/>
    <b v="0"/>
    <m/>
    <s v="Silver"/>
    <n v="0"/>
    <s v="Normal"/>
    <x v="4"/>
    <d v="2022-05-26T20:07:50"/>
    <n v="5471006"/>
    <s v="Ayako Shinoda [Kantar]"/>
    <n v="0"/>
    <b v="0"/>
    <d v="2022-03-24T13:23:09"/>
    <d v="2022-03-24T12:24:24"/>
    <n v="2"/>
    <d v="2022-03-24T12:27:52"/>
    <d v="2022-03-24T13:23:09"/>
    <d v="2022-03-24T12:27:52"/>
    <m/>
    <m/>
    <m/>
    <s v="Zero"/>
    <x v="1"/>
    <x v="12"/>
    <x v="1"/>
    <n v="0"/>
    <s v="WPP-US"/>
    <x v="0"/>
    <n v="1900"/>
    <x v="1"/>
    <x v="2"/>
    <x v="2"/>
    <s v="May"/>
    <x v="23"/>
    <s v="Mar"/>
    <x v="0"/>
  </r>
  <r>
    <s v="INC12359195"/>
    <s v="P3 - Minor"/>
    <x v="19"/>
    <s v="Uthara.Renjith@kyndryl.com"/>
    <x v="2"/>
    <s v="[APPROVED BACKLOG] WT New Hire Database - replace Azure Authentication with Okta "/>
    <d v="2022-05-10T20:30:55"/>
    <x v="13"/>
    <m/>
    <m/>
    <m/>
    <m/>
    <m/>
    <d v="2022-03-24T18:47:45"/>
    <s v="blake.colyer@wundermanthompson.com"/>
    <b v="0"/>
    <m/>
    <s v="Silver"/>
    <n v="0"/>
    <s v="Normal"/>
    <x v="3"/>
    <m/>
    <m/>
    <s v="Blake Colyer [JWT]"/>
    <n v="0"/>
    <b v="0"/>
    <d v="2022-03-24T19:00:02"/>
    <d v="2022-03-24T18:57:30"/>
    <n v="1"/>
    <d v="2022-03-24T19:00:02"/>
    <d v="2022-03-24T19:00:02"/>
    <d v="2022-03-24T19:00:02"/>
    <m/>
    <m/>
    <s v="JWT - USA"/>
    <n v="63.208310185182199"/>
    <x v="3"/>
    <x v="12"/>
    <x v="0"/>
    <n v="0"/>
    <s v="Not GD"/>
    <x v="1"/>
    <n v="1900"/>
    <x v="0"/>
    <x v="2"/>
    <x v="0"/>
    <s v="Jan"/>
    <x v="23"/>
    <s v="Mar"/>
    <x v="1"/>
  </r>
  <r>
    <s v="INC12364252"/>
    <s v="P3 - Minor"/>
    <x v="20"/>
    <s v="vakula@us.ibm.com"/>
    <x v="2"/>
    <s v="266 WSC - Unable to schedule reports using SFTP"/>
    <d v="2022-05-25T19:42:33"/>
    <x v="23"/>
    <m/>
    <s v="Solved (Permanently)"/>
    <s v="Issue is resolved completely"/>
    <m/>
    <m/>
    <d v="2022-03-25T15:48:44"/>
    <s v="Marc.Marsal@kantar.com"/>
    <b v="0"/>
    <m/>
    <m/>
    <n v="0"/>
    <s v="Normal"/>
    <x v="4"/>
    <d v="2022-05-25T19:42:33"/>
    <n v="5284429"/>
    <s v="Marc Marsal [Kantar]"/>
    <n v="0"/>
    <b v="0"/>
    <d v="2022-03-25T16:44:16"/>
    <d v="2022-03-25T15:56:16"/>
    <n v="3"/>
    <d v="2022-03-25T16:48:40"/>
    <d v="2022-03-25T16:52:19"/>
    <d v="2022-03-25T16:48:40"/>
    <s v="EMEA"/>
    <m/>
    <s v="Kantar - Spain"/>
    <s v="Zero"/>
    <x v="1"/>
    <x v="12"/>
    <x v="1"/>
    <n v="0"/>
    <s v="Not GD"/>
    <x v="1"/>
    <n v="1900"/>
    <x v="1"/>
    <x v="2"/>
    <x v="3"/>
    <s v="May"/>
    <x v="17"/>
    <s v="Mar"/>
    <x v="1"/>
  </r>
  <r>
    <s v="INC12364396"/>
    <s v="P4 - Minimal"/>
    <x v="20"/>
    <s v="Kusanth1@in.ibm.com"/>
    <x v="2"/>
    <s v="Deltek Case- 220120-000129---Email Alerts Still Including Actions Which Are Complete"/>
    <d v="2022-05-24T13:47:55"/>
    <x v="4"/>
    <m/>
    <m/>
    <m/>
    <m/>
    <m/>
    <d v="2022-03-25T16:17:19"/>
    <s v="viresh.savani@kantar.com"/>
    <b v="0"/>
    <m/>
    <m/>
    <n v="0"/>
    <s v="Normal"/>
    <x v="1"/>
    <m/>
    <m/>
    <s v="Viresh Savani [Kantar]"/>
    <n v="0"/>
    <b v="1"/>
    <d v="2022-03-25T17:34:03"/>
    <d v="2022-03-25T16:18:04"/>
    <n v="2"/>
    <d v="2022-03-25T18:32:28"/>
    <d v="2022-03-25T21:13:37"/>
    <d v="2022-03-25T18:32:28"/>
    <m/>
    <s v="Non IBM 3rd Party Engagement"/>
    <m/>
    <n v="62.115543981482915"/>
    <x v="3"/>
    <x v="12"/>
    <x v="0"/>
    <n v="0"/>
    <s v="WPP-US"/>
    <x v="0"/>
    <n v="1900"/>
    <x v="0"/>
    <x v="2"/>
    <x v="0"/>
    <s v="Jan"/>
    <x v="17"/>
    <s v="Mar"/>
    <x v="0"/>
  </r>
  <r>
    <s v="INC12365291"/>
    <s v="P3 - Minor"/>
    <x v="20"/>
    <s v="remyat23@in.ibm.com"/>
    <x v="2"/>
    <s v="MACONOMY - iACCESS - 301-320 - User cannot approve invoices (Deltek case : 220331-000072)"/>
    <d v="2022-05-27T00:22:40"/>
    <x v="46"/>
    <m/>
    <m/>
    <m/>
    <m/>
    <m/>
    <d v="2022-03-25T18:52:43"/>
    <s v="Isabelle.Zieglmaier@kantar.com"/>
    <b v="1"/>
    <m/>
    <m/>
    <n v="1"/>
    <s v="Normal"/>
    <x v="1"/>
    <m/>
    <m/>
    <s v="Isabelle Zieglmaier [Kantar]"/>
    <n v="0"/>
    <b v="1"/>
    <d v="2022-03-25T19:49:42"/>
    <d v="2022-03-25T18:53:20"/>
    <n v="2"/>
    <d v="2022-03-25T18:57:12"/>
    <d v="2022-03-25T19:49:42"/>
    <d v="2022-03-25T18:57:12"/>
    <s v="EMEA"/>
    <s v="Non IBM 3rd Party Engagement"/>
    <s v="Kantar - Germany"/>
    <n v="62.173819444447872"/>
    <x v="3"/>
    <x v="12"/>
    <x v="0"/>
    <n v="0"/>
    <s v="WPP-US"/>
    <x v="0"/>
    <n v="1900"/>
    <x v="0"/>
    <x v="2"/>
    <x v="0"/>
    <s v="Jan"/>
    <x v="17"/>
    <s v="Mar"/>
    <x v="0"/>
  </r>
  <r>
    <s v="INC12374123"/>
    <s v="P3 - Minor"/>
    <x v="20"/>
    <s v="vakula@us.ibm.com"/>
    <x v="2"/>
    <s v="Issue with BPM Straight Line Revenue Recognition Report - FIN0224006"/>
    <d v="2022-05-25T00:35:14"/>
    <x v="23"/>
    <m/>
    <s v="Solved (Permanently)"/>
    <s v="Deltek/IBM not able to recreate the issu"/>
    <m/>
    <m/>
    <d v="2022-03-28T20:19:20"/>
    <s v="jerome.tillekeratne@kantar.com"/>
    <b v="0"/>
    <m/>
    <m/>
    <n v="0"/>
    <s v="Normal"/>
    <x v="4"/>
    <d v="2022-05-25T00:35:15"/>
    <n v="4940155"/>
    <s v="Jerome Tillekeratne [Kantar]"/>
    <n v="0"/>
    <b v="0"/>
    <d v="2022-03-28T20:52:54"/>
    <d v="2022-03-28T20:19:51"/>
    <n v="5"/>
    <d v="2022-03-28T21:17:55"/>
    <d v="2022-03-28T21:21:06"/>
    <d v="2022-03-28T21:17:55"/>
    <m/>
    <m/>
    <m/>
    <s v="Zero"/>
    <x v="1"/>
    <x v="13"/>
    <x v="1"/>
    <n v="0"/>
    <s v="Not GD"/>
    <x v="1"/>
    <n v="1900"/>
    <x v="1"/>
    <x v="2"/>
    <x v="3"/>
    <s v="May"/>
    <x v="12"/>
    <s v="Mar"/>
    <x v="1"/>
  </r>
  <r>
    <s v="INC12374542"/>
    <s v="P3 - Minor"/>
    <x v="9"/>
    <s v="cnemec@us.ibm.com"/>
    <x v="1"/>
    <s v="[APPROVAL ROM] Ricochet - Open / Close fiscal periods"/>
    <d v="2022-03-28T21:22:14"/>
    <x v="15"/>
    <m/>
    <s v="Cancelled"/>
    <s v="Made a mistake on the SER portion of the ticket.  Will do a new one."/>
    <d v="2022-03-28T21:22:14"/>
    <s v="Christopher Nemec [IBM]"/>
    <d v="2022-03-28T21:09:55"/>
    <s v="cnemec@us.ibm.com"/>
    <b v="0"/>
    <m/>
    <s v="Gold"/>
    <n v="0"/>
    <s v="Normal"/>
    <x v="0"/>
    <m/>
    <n v="832"/>
    <s v="Christopher Nemec [IBM]"/>
    <n v="0"/>
    <b v="0"/>
    <d v="2022-03-28T21:09:55"/>
    <m/>
    <n v="0"/>
    <m/>
    <d v="2022-03-28T21:09:55"/>
    <d v="2022-03-28T21:09:55"/>
    <m/>
    <m/>
    <s v="JWT - USA"/>
    <n v="59.118113425916818"/>
    <x v="2"/>
    <x v="13"/>
    <x v="0"/>
    <n v="14"/>
    <s v="Not GD"/>
    <x v="1"/>
    <n v="2022"/>
    <x v="0"/>
    <x v="2"/>
    <x v="0"/>
    <s v="Jan"/>
    <x v="12"/>
    <s v="Mar"/>
    <x v="1"/>
  </r>
  <r>
    <s v="INC12378606"/>
    <s v="P3 - Minor"/>
    <x v="20"/>
    <s v="remyat23@in.ibm.com"/>
    <x v="2"/>
    <s v="issue when trying to approve invoices in iaccess - FIN0240124 (Deltek Case : 220331-000072)"/>
    <d v="2022-05-27T00:22:40"/>
    <x v="21"/>
    <m/>
    <m/>
    <m/>
    <m/>
    <m/>
    <d v="2022-03-29T14:20:22"/>
    <s v="jerome.tillekeratne@kantar.com"/>
    <b v="0"/>
    <m/>
    <m/>
    <n v="0"/>
    <s v="Normal"/>
    <x v="1"/>
    <m/>
    <m/>
    <s v="Jerome Tillekeratne [Kantar]"/>
    <n v="0"/>
    <b v="1"/>
    <d v="2022-03-29T14:32:58"/>
    <d v="2022-03-29T14:20:50"/>
    <n v="2"/>
    <d v="2022-03-29T15:14:41"/>
    <d v="2022-03-29T15:19:16"/>
    <d v="2022-03-29T15:14:41"/>
    <m/>
    <s v="Non IBM 3rd Party Engagement"/>
    <m/>
    <n v="58.361620370371384"/>
    <x v="2"/>
    <x v="13"/>
    <x v="0"/>
    <n v="0"/>
    <s v="WPP-US"/>
    <x v="0"/>
    <n v="1900"/>
    <x v="0"/>
    <x v="2"/>
    <x v="0"/>
    <s v="Jan"/>
    <x v="29"/>
    <s v="Mar"/>
    <x v="0"/>
  </r>
  <r>
    <s v="INC12380954"/>
    <s v="P3 - Minor"/>
    <x v="6"/>
    <s v="Gpnagara@in.ibm.com"/>
    <x v="1"/>
    <s v="[WIP] BPM Report ACQUISTI IVA REVERSE CHARGE co. 274 Deltek - (ADO# 1114122)"/>
    <d v="2022-05-26T20:46:38"/>
    <x v="56"/>
    <m/>
    <m/>
    <m/>
    <m/>
    <m/>
    <d v="2022-03-29T19:04:56"/>
    <s v="Chiara.Polidori@kantar.com"/>
    <b v="0"/>
    <m/>
    <s v="Silver"/>
    <n v="0"/>
    <s v="Normal"/>
    <x v="3"/>
    <m/>
    <m/>
    <s v="Chiara Polidori [Kantar]"/>
    <n v="0"/>
    <b v="0"/>
    <d v="2022-03-30T13:37:22"/>
    <d v="2022-03-29T19:05:12"/>
    <n v="3"/>
    <d v="2022-03-29T19:14:58"/>
    <d v="2022-03-30T13:37:22"/>
    <d v="2022-03-29T19:14:58"/>
    <s v="EMEA"/>
    <m/>
    <m/>
    <n v="57.432384259256651"/>
    <x v="2"/>
    <x v="13"/>
    <x v="0"/>
    <n v="0"/>
    <s v="WPP-US"/>
    <x v="0"/>
    <n v="1900"/>
    <x v="0"/>
    <x v="2"/>
    <x v="0"/>
    <s v="Jan"/>
    <x v="29"/>
    <s v="Mar"/>
    <x v="0"/>
  </r>
  <r>
    <s v="INC12384714"/>
    <s v="P3 - Minor"/>
    <x v="0"/>
    <s v="aishpati@in.ibm.com"/>
    <x v="2"/>
    <s v="WSC - 233 Job closure"/>
    <d v="2022-05-23T11:37:11"/>
    <x v="19"/>
    <m/>
    <s v="Solved (Permanently)"/>
    <s v="As no update was provided, we are closing this ticket. Please do raise a new ticket with reference to this ticket and we shall work on it further."/>
    <m/>
    <m/>
    <d v="2022-03-30T12:35:32"/>
    <s v="Brandon.Witbooi@kantar.com"/>
    <b v="0"/>
    <m/>
    <s v="Platinum"/>
    <n v="0"/>
    <s v="Normal"/>
    <x v="4"/>
    <d v="2022-05-23T11:37:11"/>
    <n v="4662099"/>
    <s v="Brandon Witbooi [Kantar]"/>
    <n v="1"/>
    <b v="0"/>
    <d v="2022-03-30T12:41:02"/>
    <d v="2022-03-30T12:41:02"/>
    <n v="1"/>
    <d v="2022-03-30T13:58:18"/>
    <d v="2022-03-30T14:07:36"/>
    <d v="2022-03-30T13:58:18"/>
    <m/>
    <m/>
    <m/>
    <s v="Zero"/>
    <x v="1"/>
    <x v="13"/>
    <x v="1"/>
    <n v="0"/>
    <s v="WPP-US"/>
    <x v="0"/>
    <n v="1900"/>
    <x v="1"/>
    <x v="2"/>
    <x v="4"/>
    <s v="May"/>
    <x v="0"/>
    <s v="Mar"/>
    <x v="0"/>
  </r>
  <r>
    <s v="INC12386573"/>
    <s v="P3 - Minor"/>
    <x v="4"/>
    <s v="praveen.adavelly@ibm.com"/>
    <x v="2"/>
    <s v=" [APPROVAL ROM] "/>
    <d v="2022-03-30T17:05:26"/>
    <x v="49"/>
    <m/>
    <s v="Cancelled"/>
    <s v="Cancelling the service request due to estimate hours mentioned incorrectly. _x000a_"/>
    <d v="2022-03-30T17:05:27"/>
    <s v="Praveen Adavelly [IBM]"/>
    <d v="2022-03-30T16:58:52"/>
    <s v="praveen.adavelly@ibm.com"/>
    <b v="0"/>
    <m/>
    <s v="Platinum"/>
    <n v="0"/>
    <s v="Normal"/>
    <x v="0"/>
    <m/>
    <n v="1224"/>
    <s v="Cheryl Fuller [Ogilvy Group]"/>
    <n v="0"/>
    <b v="0"/>
    <d v="2022-03-30T16:58:52"/>
    <m/>
    <n v="0"/>
    <m/>
    <d v="2022-03-30T16:58:52"/>
    <d v="2022-03-30T16:58:52"/>
    <s v="NA"/>
    <m/>
    <s v="Ogilvy Group - USA"/>
    <n v="57.292453703703359"/>
    <x v="2"/>
    <x v="13"/>
    <x v="0"/>
    <n v="14"/>
    <s v="WPP-US"/>
    <x v="0"/>
    <n v="2022"/>
    <x v="0"/>
    <x v="2"/>
    <x v="0"/>
    <s v="Jan"/>
    <x v="0"/>
    <s v="Mar"/>
    <x v="0"/>
  </r>
  <r>
    <s v="INC12386843"/>
    <s v="P3 - Minor"/>
    <x v="20"/>
    <s v="ghudik@us.ibm.com"/>
    <x v="2"/>
    <s v="[Deltek Case No. 220411-000922] Maconomy company 246 - GenerateRevenue M4 Maconomy does not create job journal for revenue - BUSINESS CRITICAL"/>
    <d v="2022-05-26T19:21:45"/>
    <x v="46"/>
    <m/>
    <m/>
    <m/>
    <m/>
    <m/>
    <d v="2022-03-30T17:32:43"/>
    <s v="Michiel.Houtman@kantar.com"/>
    <b v="0"/>
    <m/>
    <m/>
    <n v="0"/>
    <s v="Normal"/>
    <x v="1"/>
    <m/>
    <m/>
    <s v="Michiel Houtman [Kantar]"/>
    <n v="0"/>
    <b v="1"/>
    <d v="2022-03-31T09:28:16"/>
    <d v="2022-03-30T17:33:05"/>
    <n v="2"/>
    <d v="2022-03-30T23:34:33"/>
    <d v="2022-03-31T09:28:16"/>
    <d v="2022-03-30T23:34:33"/>
    <s v="EMEA"/>
    <s v="Non IBM 3rd Party Engagement"/>
    <s v="Kantar - Netherlands"/>
    <n v="56.605370370372839"/>
    <x v="2"/>
    <x v="13"/>
    <x v="0"/>
    <n v="0"/>
    <s v="WPP-US"/>
    <x v="0"/>
    <n v="1900"/>
    <x v="0"/>
    <x v="2"/>
    <x v="0"/>
    <s v="Jan"/>
    <x v="0"/>
    <s v="Mar"/>
    <x v="0"/>
  </r>
  <r>
    <s v="INC12386925"/>
    <s v="P3 - Minor"/>
    <x v="6"/>
    <s v="nagendra1@in.ibm.com"/>
    <x v="1"/>
    <s v="[WIP] 66 WSC Expense report - (ADO# 1114134)"/>
    <d v="2022-05-23T18:19:56"/>
    <x v="54"/>
    <m/>
    <m/>
    <m/>
    <m/>
    <m/>
    <d v="2022-03-30T17:48:37"/>
    <s v="Loukas.Gogos@kantar.com"/>
    <b v="0"/>
    <m/>
    <s v="Silver"/>
    <n v="0"/>
    <s v="Normal"/>
    <x v="1"/>
    <m/>
    <m/>
    <s v="Loukas Gogos [Kantar]"/>
    <n v="0"/>
    <b v="1"/>
    <d v="2022-03-30T18:05:05"/>
    <d v="2022-03-30T17:56:58"/>
    <n v="2"/>
    <d v="2022-03-30T19:30:38"/>
    <d v="2022-03-30T19:39:41"/>
    <d v="2022-03-30T19:30:38"/>
    <s v="EMEA"/>
    <s v="Pending Change implementation"/>
    <s v="Kantar - Greece"/>
    <n v="57.180775462962629"/>
    <x v="2"/>
    <x v="13"/>
    <x v="0"/>
    <n v="0"/>
    <s v="WPP-US"/>
    <x v="0"/>
    <n v="1900"/>
    <x v="0"/>
    <x v="2"/>
    <x v="0"/>
    <s v="Jan"/>
    <x v="0"/>
    <s v="Mar"/>
    <x v="0"/>
  </r>
  <r>
    <s v="INC12387487"/>
    <s v="P3 - Minor"/>
    <x v="20"/>
    <s v="Ravi.Nallapalli@ibm.com"/>
    <x v="2"/>
    <s v="Issue With Opportunity 212458164 FIN0232857 {Deltek Case No. 220404-000749]"/>
    <d v="2022-05-26T15:10:36"/>
    <x v="46"/>
    <m/>
    <m/>
    <m/>
    <m/>
    <m/>
    <d v="2022-03-30T19:12:56"/>
    <s v="viresh.savani@kantar.com"/>
    <b v="0"/>
    <m/>
    <m/>
    <n v="0"/>
    <s v="Normal"/>
    <x v="1"/>
    <m/>
    <m/>
    <s v="Viresh Savani [Kantar]"/>
    <n v="0"/>
    <b v="1"/>
    <d v="2022-03-30T20:02:53"/>
    <d v="2022-03-30T19:13:38"/>
    <n v="2"/>
    <d v="2022-03-30T20:18:58"/>
    <d v="2022-03-31T07:14:03"/>
    <d v="2022-03-30T20:18:58"/>
    <m/>
    <s v="Customer unavailable 1st Attempt"/>
    <m/>
    <n v="56.698576388887886"/>
    <x v="2"/>
    <x v="13"/>
    <x v="0"/>
    <n v="0"/>
    <s v="WPP-US"/>
    <x v="0"/>
    <n v="1900"/>
    <x v="0"/>
    <x v="2"/>
    <x v="0"/>
    <s v="Jan"/>
    <x v="0"/>
    <s v="Mar"/>
    <x v="0"/>
  </r>
  <r>
    <s v="INC12387904"/>
    <s v="P3 - Minor"/>
    <x v="4"/>
    <s v="Gpnagara@in.ibm.com"/>
    <x v="1"/>
    <s v="[UAT] BSG-2950: Mega Business Report"/>
    <d v="2022-05-06T19:23:20"/>
    <x v="56"/>
    <m/>
    <m/>
    <m/>
    <m/>
    <m/>
    <d v="2022-03-30T20:32:20"/>
    <s v="pratik.shah@us.ibm.com"/>
    <b v="0"/>
    <m/>
    <s v="Platinum"/>
    <n v="0"/>
    <s v="Normal"/>
    <x v="3"/>
    <m/>
    <m/>
    <s v="Andrea Lewis [Ogilvy Group]"/>
    <n v="0"/>
    <b v="0"/>
    <d v="2022-04-01T19:55:52"/>
    <m/>
    <n v="0"/>
    <m/>
    <d v="2022-04-01T19:55:52"/>
    <d v="2022-03-30T20:32:20"/>
    <s v="NA"/>
    <m/>
    <s v="Ogilvy Group - USA"/>
    <n v="55.169537037043483"/>
    <x v="2"/>
    <x v="13"/>
    <x v="0"/>
    <n v="0"/>
    <s v="WPP-US"/>
    <x v="0"/>
    <n v="1900"/>
    <x v="0"/>
    <x v="2"/>
    <x v="0"/>
    <s v="Jan"/>
    <x v="0"/>
    <s v="Mar"/>
    <x v="0"/>
  </r>
  <r>
    <s v="INC12388242"/>
    <s v="P3 - Minor"/>
    <x v="11"/>
    <s v="jtian@us.ibm.com"/>
    <x v="2"/>
    <s v="Unable to access application"/>
    <d v="2022-05-26T19:34:22"/>
    <x v="13"/>
    <m/>
    <s v="Solved (Permanently)"/>
    <s v="Okta reset "/>
    <m/>
    <m/>
    <d v="2022-03-30T20:48:52"/>
    <s v="audrey.daley@vmlyr.com"/>
    <b v="0"/>
    <m/>
    <s v="Silver+ (Osprey App use only)"/>
    <n v="0"/>
    <s v="Normal"/>
    <x v="1"/>
    <m/>
    <n v="17022"/>
    <s v="Audrey Daley [YRGRP]"/>
    <n v="1"/>
    <b v="1"/>
    <d v="2022-03-30T21:22:03"/>
    <d v="2022-03-30T20:57:37"/>
    <n v="8"/>
    <d v="2022-04-05T23:36:18"/>
    <d v="2022-05-04T14:57:21"/>
    <d v="2022-04-05T23:36:18"/>
    <m/>
    <s v="Awaiting User input"/>
    <m/>
    <n v="22.376840277778683"/>
    <x v="4"/>
    <x v="13"/>
    <x v="0"/>
    <n v="0"/>
    <s v="Not GD"/>
    <x v="1"/>
    <n v="1900"/>
    <x v="0"/>
    <x v="2"/>
    <x v="0"/>
    <s v="Jan"/>
    <x v="0"/>
    <s v="Mar"/>
    <x v="1"/>
  </r>
  <r>
    <s v="INC12389503"/>
    <s v="P4 - Minimal"/>
    <x v="8"/>
    <s v="Tnagasu1@in.ibm.com"/>
    <x v="2"/>
    <s v="Modify CHEQUEO SmartStream Access"/>
    <d v="2022-05-26T14:31:33"/>
    <x v="53"/>
    <m/>
    <m/>
    <m/>
    <m/>
    <m/>
    <d v="2022-03-31T01:21:50"/>
    <s v="Linnett.Villalba@vmlyr.com"/>
    <b v="0"/>
    <m/>
    <s v="Gold"/>
    <n v="0"/>
    <s v="Normal"/>
    <x v="3"/>
    <m/>
    <m/>
    <s v="Linnett Villalba [YRGRP]"/>
    <n v="0"/>
    <b v="0"/>
    <d v="2022-03-31T01:24:36"/>
    <d v="2022-03-31T01:24:36"/>
    <n v="1"/>
    <d v="2022-03-31T02:03:54"/>
    <d v="2022-03-31T13:46:07"/>
    <d v="2022-03-31T02:03:54"/>
    <m/>
    <m/>
    <m/>
    <n v="56.426307870373421"/>
    <x v="2"/>
    <x v="13"/>
    <x v="0"/>
    <n v="0"/>
    <s v="WPP-US"/>
    <x v="0"/>
    <n v="1900"/>
    <x v="0"/>
    <x v="2"/>
    <x v="0"/>
    <s v="Jan"/>
    <x v="27"/>
    <s v="Mar"/>
    <x v="0"/>
  </r>
  <r>
    <s v="INC12389505"/>
    <s v="P4 - Minimal"/>
    <x v="8"/>
    <s v="Mulbasha@in.ibm.com"/>
    <x v="2"/>
    <s v="Modify GARCIAR SmartStream Access"/>
    <d v="2022-05-24T07:10:45"/>
    <x v="35"/>
    <m/>
    <m/>
    <m/>
    <m/>
    <m/>
    <d v="2022-03-31T01:22:40"/>
    <s v="Linnett.Villalba@vmlyr.com"/>
    <b v="0"/>
    <m/>
    <s v="Gold"/>
    <n v="0"/>
    <s v="Normal"/>
    <x v="3"/>
    <m/>
    <m/>
    <s v="Linnett Villalba [YRGRP]"/>
    <n v="0"/>
    <b v="1"/>
    <d v="2022-03-31T01:24:35"/>
    <d v="2022-03-31T01:24:35"/>
    <n v="1"/>
    <d v="2022-03-31T02:02:46"/>
    <d v="2022-03-31T13:48:22"/>
    <d v="2022-03-31T02:02:46"/>
    <m/>
    <m/>
    <m/>
    <n v="56.424745370371966"/>
    <x v="2"/>
    <x v="13"/>
    <x v="0"/>
    <n v="0"/>
    <s v="WPP-US"/>
    <x v="0"/>
    <n v="1900"/>
    <x v="0"/>
    <x v="2"/>
    <x v="0"/>
    <s v="Jan"/>
    <x v="27"/>
    <s v="Mar"/>
    <x v="0"/>
  </r>
  <r>
    <s v="INC12393867"/>
    <s v="P4 - Minimal"/>
    <x v="8"/>
    <s v="Tnagasu1@in.ibm.com"/>
    <x v="2"/>
    <s v="Modify PUELLOA SmartStream Access"/>
    <d v="2022-05-26T14:31:59"/>
    <x v="53"/>
    <m/>
    <m/>
    <m/>
    <m/>
    <m/>
    <d v="2022-03-31T19:15:15"/>
    <s v="Linnett.Villalba@vmlyr.com"/>
    <b v="0"/>
    <m/>
    <s v="Gold"/>
    <n v="0"/>
    <s v="Normal"/>
    <x v="3"/>
    <m/>
    <m/>
    <s v="Linnett Villalba [YRGRP]"/>
    <n v="0"/>
    <b v="0"/>
    <d v="2022-03-31T19:46:09"/>
    <d v="2022-03-31T19:36:44"/>
    <n v="2"/>
    <d v="2022-03-31T19:50:05"/>
    <d v="2022-04-01T17:54:26"/>
    <d v="2022-04-01T00:10:54"/>
    <m/>
    <m/>
    <m/>
    <n v="55.253865740742185"/>
    <x v="2"/>
    <x v="13"/>
    <x v="0"/>
    <n v="0"/>
    <s v="WPP-US"/>
    <x v="0"/>
    <n v="1900"/>
    <x v="0"/>
    <x v="2"/>
    <x v="0"/>
    <s v="Jan"/>
    <x v="27"/>
    <s v="Mar"/>
    <x v="0"/>
  </r>
  <r>
    <s v="INC12395215"/>
    <s v="P3 - Minor"/>
    <x v="8"/>
    <s v="Tnagasu1@in.ibm.com"/>
    <x v="2"/>
    <s v="Modify OZTURAI SmartStream Access"/>
    <d v="2022-04-01T17:56:26"/>
    <x v="53"/>
    <m/>
    <s v="Closed As Duplicate"/>
    <s v="Cancelling the ticket as it is duplicate of INC12393842."/>
    <d v="2022-04-01T17:56:26"/>
    <s v="Tirumalasetty Naga Sudha Pavani [IBM]"/>
    <d v="2022-03-31T22:33:59"/>
    <s v="Linnett.Villalba@vmlyr.com"/>
    <b v="0"/>
    <m/>
    <s v="Gold"/>
    <n v="0"/>
    <s v="Normal"/>
    <x v="0"/>
    <m/>
    <n v="69747"/>
    <s v="Linnett Villalba [YRGRP]"/>
    <n v="0"/>
    <b v="0"/>
    <d v="2022-04-01T17:56:26"/>
    <m/>
    <n v="1"/>
    <m/>
    <d v="2022-04-01T17:56:26"/>
    <d v="2022-03-31T22:55:17"/>
    <m/>
    <m/>
    <m/>
    <n v="55.252476851848769"/>
    <x v="2"/>
    <x v="13"/>
    <x v="0"/>
    <n v="14"/>
    <s v="WPP-US"/>
    <x v="0"/>
    <n v="2022"/>
    <x v="0"/>
    <x v="2"/>
    <x v="0"/>
    <s v="Jan"/>
    <x v="27"/>
    <s v="Mar"/>
    <x v="0"/>
  </r>
  <r>
    <s v="INC12395219"/>
    <s v="P3 - Minor"/>
    <x v="8"/>
    <s v="Tnagasu1@in.ibm.com"/>
    <x v="2"/>
    <s v="Modify PETRUZS SmartStream Access"/>
    <d v="2022-04-01T17:57:57"/>
    <x v="53"/>
    <m/>
    <s v="Cancelled"/>
    <s v="Cancelling the ticket as it is duplicate of INC12393854."/>
    <d v="2022-04-01T17:57:57"/>
    <s v="Tirumalasetty Naga Sudha Pavani [IBM]"/>
    <d v="2022-03-31T22:35:01"/>
    <s v="Linnett.Villalba@vmlyr.com"/>
    <b v="0"/>
    <m/>
    <s v="Gold"/>
    <n v="0"/>
    <s v="Normal"/>
    <x v="0"/>
    <m/>
    <n v="69776"/>
    <s v="Linnett Villalba [YRGRP]"/>
    <n v="0"/>
    <b v="0"/>
    <d v="2022-04-01T17:57:57"/>
    <m/>
    <n v="1"/>
    <m/>
    <d v="2022-04-01T17:57:57"/>
    <d v="2022-03-31T22:55:17"/>
    <m/>
    <m/>
    <m/>
    <n v="55.251423611109203"/>
    <x v="2"/>
    <x v="13"/>
    <x v="0"/>
    <n v="14"/>
    <s v="WPP-US"/>
    <x v="0"/>
    <n v="2022"/>
    <x v="0"/>
    <x v="2"/>
    <x v="0"/>
    <s v="Jan"/>
    <x v="27"/>
    <s v="Mar"/>
    <x v="0"/>
  </r>
  <r>
    <s v="INC12395312"/>
    <s v="P3 - Minor"/>
    <x v="8"/>
    <s v="Tnagasu1@in.ibm.com"/>
    <x v="2"/>
    <s v="Modify PUELLOA SmartStream Access"/>
    <d v="2022-04-01T17:59:01"/>
    <x v="53"/>
    <m/>
    <s v="Cancelled"/>
    <s v="Cancelling the ticket as it is duplicate of INC12393867."/>
    <d v="2022-04-01T17:59:01"/>
    <s v="Tirumalasetty Naga Sudha Pavani [IBM]"/>
    <d v="2022-03-31T22:53:23"/>
    <s v="Linnett.Villalba@vmlyr.com"/>
    <b v="0"/>
    <m/>
    <s v="Gold"/>
    <n v="0"/>
    <s v="Normal"/>
    <x v="0"/>
    <m/>
    <n v="68738"/>
    <s v="Linnett Villalba [YRGRP]"/>
    <n v="0"/>
    <b v="0"/>
    <d v="2022-04-01T17:59:01"/>
    <d v="2022-03-31T22:58:11"/>
    <n v="1"/>
    <d v="2022-03-31T22:58:26"/>
    <d v="2022-04-01T17:59:01"/>
    <d v="2022-03-31T22:58:26"/>
    <m/>
    <m/>
    <m/>
    <n v="55.250682870369928"/>
    <x v="2"/>
    <x v="13"/>
    <x v="0"/>
    <n v="14"/>
    <s v="WPP-US"/>
    <x v="0"/>
    <n v="2022"/>
    <x v="0"/>
    <x v="2"/>
    <x v="0"/>
    <s v="Jan"/>
    <x v="27"/>
    <s v="Mar"/>
    <x v="0"/>
  </r>
  <r>
    <s v="INC12395333"/>
    <s v="P3 - Minor"/>
    <x v="8"/>
    <s v="Mulbasha@in.ibm.com"/>
    <x v="2"/>
    <s v="Modify NAVARRS SmartStream Access"/>
    <d v="2022-05-24T07:10:52"/>
    <x v="35"/>
    <m/>
    <s v="Solved (Permanently)"/>
    <s v="SANDRA NAVARRETE access has been updated to only entities 410WL, 350MI."/>
    <m/>
    <m/>
    <d v="2022-03-31T22:56:08"/>
    <s v="Linnett.Villalba@vmlyr.com"/>
    <b v="0"/>
    <m/>
    <s v="Gold"/>
    <n v="0"/>
    <s v="Normal"/>
    <x v="3"/>
    <m/>
    <n v="401978"/>
    <s v="Linnett Villalba [YRGRP]"/>
    <n v="1"/>
    <b v="1"/>
    <d v="2022-04-01T17:53:19"/>
    <m/>
    <n v="1"/>
    <m/>
    <d v="2022-04-01T17:53:19"/>
    <d v="2022-03-31T22:58:25"/>
    <m/>
    <m/>
    <m/>
    <n v="55.254641203697247"/>
    <x v="2"/>
    <x v="13"/>
    <x v="0"/>
    <n v="0"/>
    <s v="WPP-US"/>
    <x v="0"/>
    <n v="1900"/>
    <x v="0"/>
    <x v="2"/>
    <x v="0"/>
    <s v="Jan"/>
    <x v="27"/>
    <s v="Mar"/>
    <x v="0"/>
  </r>
  <r>
    <s v="INC12396300"/>
    <s v="P4 - Minimal"/>
    <x v="6"/>
    <s v="cristian.aprile@kantar.com"/>
    <x v="1"/>
    <s v="[WIP] Create dimension in Universe C_AP Aging WPP - (ADO# 1114113)"/>
    <d v="2022-05-26T23:21:27"/>
    <x v="55"/>
    <m/>
    <m/>
    <m/>
    <m/>
    <m/>
    <d v="2022-04-01T02:57:45"/>
    <s v="cristian.aprile@kantar.com"/>
    <b v="0"/>
    <m/>
    <s v="Silver"/>
    <n v="0"/>
    <s v="Normal"/>
    <x v="3"/>
    <m/>
    <m/>
    <s v="Cristian Aprile [Kantar]"/>
    <n v="0"/>
    <b v="1"/>
    <d v="2022-04-01T10:29:47"/>
    <d v="2022-04-01T03:26:27"/>
    <n v="1"/>
    <d v="2022-04-01T03:57:04"/>
    <d v="2022-04-01T10:29:47"/>
    <d v="2022-04-01T03:57:04"/>
    <m/>
    <m/>
    <m/>
    <n v="55.562650462961756"/>
    <x v="2"/>
    <x v="13"/>
    <x v="0"/>
    <n v="0"/>
    <s v="WPP-US"/>
    <x v="0"/>
    <n v="1900"/>
    <x v="0"/>
    <x v="2"/>
    <x v="0"/>
    <s v="Jan"/>
    <x v="24"/>
    <s v="Apr"/>
    <x v="0"/>
  </r>
  <r>
    <s v="INC12396899"/>
    <s v="P3 - Minor"/>
    <x v="1"/>
    <s v="mulveyj@us.ibm.com"/>
    <x v="2"/>
    <s v="Direct Reports"/>
    <d v="2022-05-23T23:57:42"/>
    <x v="10"/>
    <m/>
    <m/>
    <m/>
    <m/>
    <m/>
    <d v="2022-04-01T12:13:01"/>
    <s v="Shobha.Thapa@kyndryl.com"/>
    <b v="0"/>
    <m/>
    <s v="Silver+ (Osprey App use only)"/>
    <n v="0"/>
    <s v="Normal"/>
    <x v="1"/>
    <m/>
    <m/>
    <s v="Regine Obra [GroupM]"/>
    <n v="0"/>
    <b v="1"/>
    <d v="2022-04-01T12:13:01"/>
    <d v="2022-04-01T12:13:01"/>
    <n v="4"/>
    <d v="2022-04-19T23:27:22"/>
    <d v="2022-04-27T20:43:17"/>
    <d v="2022-04-21T02:01:40"/>
    <m/>
    <s v="Awaiting User input"/>
    <m/>
    <n v="29.136608796303335"/>
    <x v="4"/>
    <x v="13"/>
    <x v="0"/>
    <n v="0"/>
    <s v="Not GD"/>
    <x v="1"/>
    <n v="1900"/>
    <x v="0"/>
    <x v="2"/>
    <x v="0"/>
    <s v="Jan"/>
    <x v="24"/>
    <s v="Apr"/>
    <x v="1"/>
  </r>
  <r>
    <s v="INC12400684"/>
    <s v="P3 - Minor"/>
    <x v="0"/>
    <s v="Banhisikha.Roy@kyndryl.com"/>
    <x v="2"/>
    <s v="66 WSC Unable to post the Expense Journal 66119111"/>
    <d v="2022-04-01T21:04:42"/>
    <x v="1"/>
    <m/>
    <s v="Closed As Duplicate"/>
    <s v="Closing ticket as duplicate"/>
    <d v="2022-04-01T21:04:42"/>
    <s v="Banhisikha Roy [IBM]"/>
    <d v="2022-04-01T19:50:12"/>
    <s v="Sofia.Karamani@kantar.com"/>
    <b v="0"/>
    <m/>
    <s v="Platinum"/>
    <n v="0"/>
    <s v="Normal"/>
    <x v="0"/>
    <m/>
    <n v="4470"/>
    <s v="Sofia Karamani [Kantar]"/>
    <n v="0"/>
    <b v="0"/>
    <d v="2022-04-01T20:41:23"/>
    <d v="2022-04-01T19:58:19"/>
    <n v="1"/>
    <d v="2022-04-01T21:04:42"/>
    <m/>
    <d v="2022-04-01T21:04:42"/>
    <m/>
    <m/>
    <m/>
    <n v="44708"/>
    <x v="0"/>
    <x v="13"/>
    <x v="0"/>
    <n v="14"/>
    <s v="Not GD"/>
    <x v="1"/>
    <n v="2022"/>
    <x v="0"/>
    <x v="2"/>
    <x v="0"/>
    <s v="Jan"/>
    <x v="24"/>
    <s v="Apr"/>
    <x v="1"/>
  </r>
  <r>
    <s v="INC12403589"/>
    <s v="P3 - Minor"/>
    <x v="1"/>
    <s v="Mujoshi1@in.ibm.com"/>
    <x v="1"/>
    <s v="[UAT]  File Transfer Protocol - New Concur Secure PGP Key"/>
    <d v="2022-05-26T14:05:08"/>
    <x v="9"/>
    <m/>
    <m/>
    <m/>
    <m/>
    <m/>
    <d v="2022-04-03T14:01:53"/>
    <s v="Mujoshi1@in.ibm.com"/>
    <b v="0"/>
    <m/>
    <s v="Silver+ (Osprey App use only)"/>
    <n v="0"/>
    <s v="Normal"/>
    <x v="3"/>
    <m/>
    <m/>
    <s v="James Burton [GroupM]"/>
    <n v="0"/>
    <b v="1"/>
    <d v="2022-04-03T14:01:53"/>
    <m/>
    <n v="0"/>
    <m/>
    <d v="2022-04-03T14:01:53"/>
    <d v="2022-04-03T14:01:53"/>
    <m/>
    <m/>
    <s v="GroupM - USA"/>
    <n v="53.415358796286455"/>
    <x v="2"/>
    <x v="14"/>
    <x v="0"/>
    <n v="0"/>
    <s v="WPP-US"/>
    <x v="0"/>
    <n v="1900"/>
    <x v="0"/>
    <x v="2"/>
    <x v="0"/>
    <s v="Jan"/>
    <x v="14"/>
    <s v="Apr"/>
    <x v="0"/>
  </r>
  <r>
    <s v="INC12404525"/>
    <s v="P3 - Minor"/>
    <x v="20"/>
    <s v="ghudik@us.ibm.com"/>
    <x v="1"/>
    <s v="[REQ DEF] Maconomy - Job Invoice - VAT Question"/>
    <d v="2022-04-22T02:44:06"/>
    <x v="8"/>
    <m/>
    <m/>
    <m/>
    <m/>
    <m/>
    <d v="2022-04-04T09:21:21"/>
    <s v="Michael.George@kantar.com"/>
    <b v="0"/>
    <m/>
    <m/>
    <n v="0"/>
    <s v="Normal"/>
    <x v="1"/>
    <m/>
    <m/>
    <s v="Michael George [Kantar]"/>
    <n v="0"/>
    <b v="1"/>
    <d v="2022-04-04T10:01:54"/>
    <d v="2022-04-04T09:21:56"/>
    <n v="2"/>
    <d v="2022-04-04T09:37:00"/>
    <d v="2022-04-04T10:01:54"/>
    <d v="2022-04-04T09:37:00"/>
    <m/>
    <s v="Non IBM 3rd Party Engagement"/>
    <m/>
    <n v="52.582013888888469"/>
    <x v="2"/>
    <x v="14"/>
    <x v="0"/>
    <n v="0"/>
    <s v="Not GD"/>
    <x v="1"/>
    <n v="1900"/>
    <x v="0"/>
    <x v="2"/>
    <x v="0"/>
    <s v="Jan"/>
    <x v="1"/>
    <s v="Apr"/>
    <x v="1"/>
  </r>
  <r>
    <s v="INC12413219"/>
    <s v="P3 - Minor"/>
    <x v="0"/>
    <s v="ghudik@us.ibm.com"/>
    <x v="1"/>
    <s v="[REQ DEF] H2H solutions with ICICI bank  and Maconomy"/>
    <d v="2022-05-20T21:34:22"/>
    <x v="26"/>
    <m/>
    <m/>
    <m/>
    <m/>
    <m/>
    <d v="2022-04-05T14:03:57"/>
    <s v="Sushmita.Mandal@kantar.com"/>
    <b v="1"/>
    <m/>
    <s v="Platinum"/>
    <n v="1"/>
    <s v="Normal"/>
    <x v="1"/>
    <m/>
    <m/>
    <s v="Sushmita Mandal [Kantar]"/>
    <n v="0"/>
    <b v="1"/>
    <d v="2022-04-05T14:50:59"/>
    <m/>
    <n v="3"/>
    <m/>
    <d v="2022-04-05T14:50:59"/>
    <d v="2022-04-05T14:06:34"/>
    <m/>
    <s v="Work not yet due"/>
    <m/>
    <n v="51.3812615740826"/>
    <x v="2"/>
    <x v="14"/>
    <x v="0"/>
    <n v="0"/>
    <s v="WPP-UK"/>
    <x v="0"/>
    <n v="1900"/>
    <x v="0"/>
    <x v="2"/>
    <x v="0"/>
    <s v="Jan"/>
    <x v="2"/>
    <s v="Apr"/>
    <x v="0"/>
  </r>
  <r>
    <s v="INC12413291"/>
    <s v="P3 - Minor"/>
    <x v="6"/>
    <s v="Ashique.T.P@ibm.com"/>
    <x v="2"/>
    <s v="Maconomy Germany: Problems with report &quot;TNS Europe – Distribution Subjobs&quot;"/>
    <d v="2022-05-24T22:24:20"/>
    <x v="47"/>
    <m/>
    <m/>
    <m/>
    <m/>
    <m/>
    <d v="2022-04-05T14:12:34"/>
    <s v="Gerhard.Teusch@kantar.com"/>
    <b v="0"/>
    <m/>
    <s v="Silver"/>
    <n v="0"/>
    <s v="Normal"/>
    <x v="1"/>
    <m/>
    <m/>
    <s v="Gerhard Teusch [Kantar]"/>
    <n v="0"/>
    <b v="1"/>
    <d v="2022-04-05T14:53:20"/>
    <d v="2022-04-05T14:12:52"/>
    <n v="4"/>
    <d v="2022-04-05T14:17:57"/>
    <d v="2022-04-05T14:53:20"/>
    <d v="2022-04-05T14:17:57"/>
    <s v="EMEA"/>
    <s v="Awaiting User input"/>
    <s v="Kantar - Germany"/>
    <n v="51.379629629627743"/>
    <x v="2"/>
    <x v="14"/>
    <x v="0"/>
    <n v="0"/>
    <s v="WPP-US"/>
    <x v="0"/>
    <n v="1900"/>
    <x v="0"/>
    <x v="2"/>
    <x v="0"/>
    <s v="Jan"/>
    <x v="2"/>
    <s v="Apr"/>
    <x v="0"/>
  </r>
  <r>
    <s v="INC12413952"/>
    <s v="P3 - Minor"/>
    <x v="20"/>
    <s v="ghudik@us.ibm.com"/>
    <x v="2"/>
    <s v="Maconomy is waiting for data from server&quot; - Unable to post Revenue for CO 214 ((FIN0224849))"/>
    <d v="2022-05-26T19:21:07"/>
    <x v="4"/>
    <m/>
    <m/>
    <m/>
    <m/>
    <m/>
    <d v="2022-04-05T15:36:47"/>
    <s v="ketan.thakrar1@kantar.com"/>
    <b v="0"/>
    <m/>
    <m/>
    <n v="0"/>
    <s v="Normal"/>
    <x v="1"/>
    <m/>
    <m/>
    <s v="Ketan Thakrar [Kantar]"/>
    <n v="0"/>
    <b v="1"/>
    <d v="2022-04-05T15:40:49"/>
    <d v="2022-04-05T15:37:16"/>
    <n v="2"/>
    <d v="2022-04-05T16:18:54"/>
    <d v="2022-04-05T16:28:14"/>
    <d v="2022-04-05T16:18:54"/>
    <m/>
    <s v="Non IBM 3rd Party Engagement"/>
    <m/>
    <n v="51.313726851847605"/>
    <x v="2"/>
    <x v="14"/>
    <x v="0"/>
    <n v="0"/>
    <s v="WPP-US"/>
    <x v="0"/>
    <n v="1900"/>
    <x v="0"/>
    <x v="2"/>
    <x v="0"/>
    <s v="Jan"/>
    <x v="2"/>
    <s v="Apr"/>
    <x v="0"/>
  </r>
  <r>
    <s v="INC12422793"/>
    <s v="P3 - Minor"/>
    <x v="8"/>
    <s v="Keerthi.Hiremath@wpp.com"/>
    <x v="1"/>
    <s v="[APPROVED BACKLOG] Post JE Report"/>
    <d v="2022-05-15T05:00:07"/>
    <x v="35"/>
    <m/>
    <m/>
    <m/>
    <m/>
    <m/>
    <d v="2022-04-06T19:55:17"/>
    <s v="Linnett.Villalba@vmlyr.com"/>
    <b v="0"/>
    <m/>
    <s v="Gold"/>
    <n v="0"/>
    <s v="Normal"/>
    <x v="3"/>
    <m/>
    <m/>
    <s v="Linnett Villalba [YRGRP]"/>
    <n v="0"/>
    <b v="0"/>
    <d v="2022-04-06T20:25:26"/>
    <d v="2022-04-06T19:58:40"/>
    <n v="1"/>
    <d v="2022-04-06T23:04:00"/>
    <d v="2022-04-07T21:35:27"/>
    <d v="2022-04-06T23:04:00"/>
    <s v="NA"/>
    <m/>
    <s v="YRGRP - USA"/>
    <n v="49.100381944437686"/>
    <x v="2"/>
    <x v="14"/>
    <x v="0"/>
    <n v="0"/>
    <s v="WPP-US"/>
    <x v="0"/>
    <n v="1900"/>
    <x v="0"/>
    <x v="2"/>
    <x v="0"/>
    <s v="Jan"/>
    <x v="7"/>
    <s v="Apr"/>
    <x v="0"/>
  </r>
  <r>
    <s v="INC12434419"/>
    <s v="P3 - Minor"/>
    <x v="0"/>
    <s v="ghudik@us.ibm.com"/>
    <x v="1"/>
    <s v="[REQ DEF] MACONOMY - THAILAND - WHT - CLIENT INVOICE PAYMENTS"/>
    <d v="2022-04-19T01:34:33"/>
    <x v="8"/>
    <m/>
    <m/>
    <m/>
    <m/>
    <m/>
    <d v="2022-04-08T15:48:50"/>
    <s v="Michael.George@kantar.com"/>
    <b v="0"/>
    <m/>
    <s v="Platinum"/>
    <n v="0"/>
    <s v="Normal"/>
    <x v="1"/>
    <m/>
    <m/>
    <s v="Michael George [Kantar]"/>
    <n v="0"/>
    <b v="1"/>
    <d v="2022-04-08T19:27:58"/>
    <d v="2022-04-08T15:53:31"/>
    <n v="1"/>
    <d v="2022-04-08T19:27:58"/>
    <d v="2022-04-08T19:27:58"/>
    <d v="2022-04-08T19:27:58"/>
    <m/>
    <s v="Work not yet due"/>
    <m/>
    <n v="48.188912037039699"/>
    <x v="2"/>
    <x v="14"/>
    <x v="0"/>
    <n v="0"/>
    <s v="Not GD"/>
    <x v="1"/>
    <n v="1900"/>
    <x v="0"/>
    <x v="2"/>
    <x v="0"/>
    <s v="Jan"/>
    <x v="18"/>
    <s v="Apr"/>
    <x v="1"/>
  </r>
  <r>
    <s v="INC12434539"/>
    <s v="P3 - Minor"/>
    <x v="0"/>
    <s v="ghudik@us.ibm.com"/>
    <x v="1"/>
    <s v="[REQ DEF] MACONOMY - THAILAND - O2C - OFFICIAL RECEIPT / TAX INVOICE"/>
    <d v="2022-04-08T19:30:01"/>
    <x v="8"/>
    <m/>
    <m/>
    <m/>
    <m/>
    <m/>
    <d v="2022-04-08T16:07:26"/>
    <s v="Michael.George@kantar.com"/>
    <b v="0"/>
    <m/>
    <s v="Platinum"/>
    <n v="0"/>
    <s v="Normal"/>
    <x v="1"/>
    <m/>
    <m/>
    <s v="Michael George [Kantar]"/>
    <n v="0"/>
    <b v="1"/>
    <d v="2022-04-08T19:29:48"/>
    <d v="2022-04-08T16:14:09"/>
    <n v="1"/>
    <d v="2022-04-08T19:29:48"/>
    <d v="2022-04-08T19:29:48"/>
    <d v="2022-04-08T19:29:48"/>
    <m/>
    <s v="Work not yet due"/>
    <m/>
    <n v="48.187638888892252"/>
    <x v="2"/>
    <x v="14"/>
    <x v="0"/>
    <n v="0"/>
    <s v="Not GD"/>
    <x v="1"/>
    <n v="1900"/>
    <x v="0"/>
    <x v="2"/>
    <x v="0"/>
    <s v="Jan"/>
    <x v="18"/>
    <s v="Apr"/>
    <x v="1"/>
  </r>
  <r>
    <s v="INC12435435"/>
    <s v="P3 - Minor"/>
    <x v="4"/>
    <s v="pratik.shah@us.ibm.com"/>
    <x v="1"/>
    <s v="[WIP] BSG3078: 10KFT Error Handling"/>
    <d v="2022-04-14T18:42:55"/>
    <x v="29"/>
    <m/>
    <m/>
    <m/>
    <m/>
    <m/>
    <d v="2022-04-08T18:46:14"/>
    <s v="pratik.shah@us.ibm.com"/>
    <b v="0"/>
    <m/>
    <s v="Platinum"/>
    <n v="0"/>
    <s v="Normal"/>
    <x v="3"/>
    <m/>
    <m/>
    <s v="Andrea Lewis [Ogilvy Group]"/>
    <n v="0"/>
    <b v="0"/>
    <d v="2022-04-14T18:42:55"/>
    <m/>
    <n v="0"/>
    <m/>
    <d v="2022-04-14T18:42:55"/>
    <d v="2022-04-08T18:46:14"/>
    <s v="NA"/>
    <m/>
    <s v="Ogilvy Group - USA"/>
    <n v="42.220196759262762"/>
    <x v="2"/>
    <x v="14"/>
    <x v="0"/>
    <n v="0"/>
    <s v="Not GD"/>
    <x v="1"/>
    <n v="1900"/>
    <x v="0"/>
    <x v="2"/>
    <x v="0"/>
    <s v="Jan"/>
    <x v="18"/>
    <s v="Apr"/>
    <x v="1"/>
  </r>
  <r>
    <s v="INC12435562"/>
    <s v="P3 - Minor"/>
    <x v="1"/>
    <s v="mulveyj@us.ibm.com"/>
    <x v="2"/>
    <s v="Unable to access Concur "/>
    <d v="2022-05-19T00:09:25"/>
    <x v="10"/>
    <m/>
    <s v="Cancelled"/>
    <s v="After several attempts to reach out to user with no response, ticket is cancelled."/>
    <d v="2022-05-19T00:09:25"/>
    <s v="James A. Mulvey [IBM]"/>
    <d v="2022-04-08T20:07:36"/>
    <s v="Pernytha.Roy@kyndryl.com"/>
    <b v="0"/>
    <m/>
    <s v="Silver+ (Osprey App use only)"/>
    <n v="0"/>
    <s v="Normal"/>
    <x v="0"/>
    <m/>
    <n v="3474280"/>
    <s v="Leslie Outten [GroupM]"/>
    <n v="0"/>
    <b v="0"/>
    <d v="2022-04-08T20:07:36"/>
    <d v="2022-04-08T20:07:36"/>
    <n v="1"/>
    <d v="2022-04-08T20:08:12"/>
    <d v="2022-04-08T21:22:04"/>
    <d v="2022-04-08T20:08:12"/>
    <m/>
    <m/>
    <m/>
    <n v="48.109675925923511"/>
    <x v="2"/>
    <x v="14"/>
    <x v="0"/>
    <n v="21"/>
    <s v="Not GD"/>
    <x v="1"/>
    <n v="2022"/>
    <x v="0"/>
    <x v="2"/>
    <x v="0"/>
    <s v="Jan"/>
    <x v="18"/>
    <s v="Apr"/>
    <x v="1"/>
  </r>
  <r>
    <s v="INC12443917"/>
    <s v="P3 - Minor"/>
    <x v="6"/>
    <s v="Divya.Jyothi.Vijay.Kumar@ibm.com"/>
    <x v="2"/>
    <s v="URGENT-BUSINESS CRITICAL: Maconomy Business Objects - WSC 301-318: Exports Client_Entries_export_v2.txt not working for Maconomy PROD Instance - (ADO# 1122005)"/>
    <d v="2022-05-12T14:37:45"/>
    <x v="52"/>
    <m/>
    <m/>
    <m/>
    <m/>
    <m/>
    <d v="2022-04-11T19:54:50"/>
    <s v="Gerhard.Teusch@kantar.com"/>
    <b v="0"/>
    <m/>
    <s v="Silver"/>
    <n v="0"/>
    <s v="Normal"/>
    <x v="3"/>
    <m/>
    <m/>
    <s v="Gerhard Teusch [Kantar]"/>
    <n v="0"/>
    <b v="0"/>
    <d v="2022-04-11T20:08:32"/>
    <d v="2022-04-11T19:55:53"/>
    <n v="1"/>
    <d v="2022-04-11T20:08:32"/>
    <d v="2022-04-11T20:08:32"/>
    <d v="2022-04-11T20:08:32"/>
    <s v="EMEA"/>
    <m/>
    <s v="Kantar - Germany"/>
    <n v="45.160740740742767"/>
    <x v="2"/>
    <x v="15"/>
    <x v="0"/>
    <n v="0"/>
    <s v="Not GD"/>
    <x v="1"/>
    <n v="1900"/>
    <x v="0"/>
    <x v="2"/>
    <x v="0"/>
    <s v="Jan"/>
    <x v="15"/>
    <s v="Apr"/>
    <x v="1"/>
  </r>
  <r>
    <s v="INC12444728"/>
    <s v="P4 - Minimal"/>
    <x v="6"/>
    <s v="vakula@us.ibm.com"/>
    <x v="1"/>
    <s v="[CLOSED] Minor amendment to BPM report (Eurofactor Kantar UK) - (ADO# 1114112)"/>
    <d v="2022-05-26T19:02:21"/>
    <x v="55"/>
    <m/>
    <s v="Solved (Permanently)"/>
    <s v="SER deployment completed successfully "/>
    <m/>
    <m/>
    <d v="2022-04-11T21:38:10"/>
    <s v="Paul.Gray@kantar.com"/>
    <b v="0"/>
    <m/>
    <s v="Silver"/>
    <n v="0"/>
    <s v="Normal"/>
    <x v="4"/>
    <d v="2022-05-26T19:02:21"/>
    <n v="3878651"/>
    <s v="Paul Gray [Kantar]"/>
    <n v="0"/>
    <b v="0"/>
    <d v="2022-04-12T13:36:16"/>
    <d v="2022-04-11T21:38:40"/>
    <n v="1"/>
    <d v="2022-04-12T03:08:24"/>
    <d v="2022-04-12T13:36:16"/>
    <d v="2022-04-12T03:08:24"/>
    <s v="EMEA"/>
    <m/>
    <m/>
    <s v="Zero"/>
    <x v="1"/>
    <x v="15"/>
    <x v="1"/>
    <n v="0"/>
    <s v="WPP-US"/>
    <x v="0"/>
    <n v="1900"/>
    <x v="1"/>
    <x v="2"/>
    <x v="2"/>
    <s v="May"/>
    <x v="15"/>
    <s v="Apr"/>
    <x v="0"/>
  </r>
  <r>
    <s v="INC12447867"/>
    <s v="P3 - Minor"/>
    <x v="20"/>
    <s v="ghudik@us.ibm.com"/>
    <x v="1"/>
    <s v="[ROM] [3RD PARTY} Master Ticket for work order to Deltek re enhancements in PO and Invoice Allocation windows"/>
    <d v="2022-05-24T03:49:16"/>
    <x v="8"/>
    <m/>
    <m/>
    <m/>
    <m/>
    <m/>
    <d v="2022-04-12T13:51:21"/>
    <s v="Sara.Abba@kantar.com"/>
    <b v="0"/>
    <m/>
    <m/>
    <n v="0"/>
    <s v="Normal"/>
    <x v="1"/>
    <m/>
    <m/>
    <s v="Sara Abba [Kantar]"/>
    <n v="0"/>
    <b v="1"/>
    <d v="2022-04-12T13:59:38"/>
    <d v="2022-04-12T13:56:54"/>
    <n v="2"/>
    <d v="2022-04-12T13:59:38"/>
    <d v="2022-04-12T13:59:38"/>
    <d v="2022-04-12T13:59:38"/>
    <m/>
    <s v="Awaiting User input"/>
    <m/>
    <n v="44.416921296302462"/>
    <x v="2"/>
    <x v="15"/>
    <x v="0"/>
    <n v="0"/>
    <s v="Not GD"/>
    <x v="1"/>
    <n v="1900"/>
    <x v="0"/>
    <x v="2"/>
    <x v="0"/>
    <s v="Jan"/>
    <x v="21"/>
    <s v="Apr"/>
    <x v="1"/>
  </r>
  <r>
    <s v="INC12449464"/>
    <s v="P3 - Minor"/>
    <x v="0"/>
    <s v="ghudik@us.ibm.com"/>
    <x v="1"/>
    <s v="[WIP] MACONOMY - THAILAND - WHT - VENDOR INVOICE PAYMENTS"/>
    <d v="2022-05-04T22:14:26"/>
    <x v="8"/>
    <m/>
    <m/>
    <m/>
    <m/>
    <m/>
    <d v="2022-04-12T17:11:55"/>
    <s v="Michael.George@kantar.com"/>
    <b v="0"/>
    <m/>
    <s v="Platinum"/>
    <n v="0"/>
    <s v="Normal"/>
    <x v="3"/>
    <m/>
    <m/>
    <s v="Michael George [Kantar]"/>
    <n v="0"/>
    <b v="0"/>
    <d v="2022-04-13T09:45:28"/>
    <d v="2022-04-12T17:12:47"/>
    <n v="1"/>
    <d v="2022-04-13T07:00:05"/>
    <d v="2022-04-13T09:45:28"/>
    <d v="2022-04-13T07:00:05"/>
    <m/>
    <m/>
    <m/>
    <n v="43.593425925922929"/>
    <x v="2"/>
    <x v="15"/>
    <x v="0"/>
    <n v="0"/>
    <s v="Not GD"/>
    <x v="1"/>
    <n v="1900"/>
    <x v="0"/>
    <x v="2"/>
    <x v="0"/>
    <s v="Jan"/>
    <x v="21"/>
    <s v="Apr"/>
    <x v="1"/>
  </r>
  <r>
    <s v="INC12455484"/>
    <s v="P3 - Minor"/>
    <x v="0"/>
    <s v="ghudik@us.ibm.com"/>
    <x v="2"/>
    <s v="Maconomy 278 - 97  Invoice approval alert gone"/>
    <d v="2022-05-04T03:41:30"/>
    <x v="8"/>
    <m/>
    <m/>
    <m/>
    <m/>
    <m/>
    <d v="2022-04-13T16:47:10"/>
    <s v="Linda.Buo@kantar.com"/>
    <b v="0"/>
    <m/>
    <s v="Platinum"/>
    <n v="0"/>
    <s v="Normal"/>
    <x v="1"/>
    <m/>
    <m/>
    <s v="Linda Buo [Kantar]"/>
    <n v="0"/>
    <b v="1"/>
    <d v="2022-04-13T17:05:57"/>
    <d v="2022-04-13T16:47:33"/>
    <n v="2"/>
    <d v="2022-04-13T17:36:54"/>
    <d v="2022-04-13T18:28:51"/>
    <d v="2022-04-13T17:36:54"/>
    <s v="EMEA"/>
    <s v="Awaiting User input"/>
    <s v="Kantar - France"/>
    <n v="43.229965277780138"/>
    <x v="2"/>
    <x v="15"/>
    <x v="0"/>
    <n v="0"/>
    <s v="Not GD"/>
    <x v="1"/>
    <n v="1900"/>
    <x v="0"/>
    <x v="2"/>
    <x v="0"/>
    <s v="Jan"/>
    <x v="19"/>
    <s v="Apr"/>
    <x v="1"/>
  </r>
  <r>
    <s v="INC12455911"/>
    <s v="P3 - Minor"/>
    <x v="9"/>
    <s v="cnemec@us.ibm.com"/>
    <x v="2"/>
    <s v="Ricochet - NBV report does not tie to the GL for several BU's"/>
    <d v="2022-05-27T01:40:55"/>
    <x v="15"/>
    <m/>
    <m/>
    <m/>
    <m/>
    <m/>
    <d v="2022-04-13T18:10:02"/>
    <s v="cnemec@us.ibm.com"/>
    <b v="0"/>
    <m/>
    <s v="Gold"/>
    <n v="0"/>
    <s v="Normal"/>
    <x v="3"/>
    <m/>
    <m/>
    <s v="Jatin Pahwa [JWT]"/>
    <n v="0"/>
    <b v="1"/>
    <d v="2022-04-13T18:10:02"/>
    <m/>
    <n v="0"/>
    <m/>
    <d v="2022-04-13T18:10:02"/>
    <d v="2022-04-13T18:10:02"/>
    <m/>
    <m/>
    <m/>
    <n v="43.243032407408464"/>
    <x v="2"/>
    <x v="15"/>
    <x v="0"/>
    <n v="0"/>
    <s v="Not GD"/>
    <x v="1"/>
    <n v="1900"/>
    <x v="0"/>
    <x v="2"/>
    <x v="0"/>
    <s v="Jan"/>
    <x v="19"/>
    <s v="Apr"/>
    <x v="1"/>
  </r>
  <r>
    <s v="INC12457229"/>
    <s v="P3 - Minor"/>
    <x v="11"/>
    <s v="jtian@us.ibm.com"/>
    <x v="2"/>
    <s v="Cannot access SAP Concur"/>
    <d v="2022-04-28T04:02:54"/>
    <x v="13"/>
    <m/>
    <m/>
    <m/>
    <m/>
    <m/>
    <d v="2022-04-13T21:17:05"/>
    <s v="brian.erdman@vmlyrcommerce.com"/>
    <b v="0"/>
    <m/>
    <s v="Silver+ (Osprey App use only)"/>
    <n v="0"/>
    <s v="Normal"/>
    <x v="1"/>
    <m/>
    <m/>
    <s v="Brian Erdman [YRGRP]"/>
    <n v="0"/>
    <b v="1"/>
    <d v="2022-04-14T05:56:27"/>
    <d v="2022-04-13T21:27:35"/>
    <n v="3"/>
    <d v="2022-04-14T04:36:04"/>
    <d v="2022-04-14T05:56:27"/>
    <d v="2022-04-14T04:36:04"/>
    <m/>
    <s v="Awaiting User input"/>
    <m/>
    <n v="42.752465277779265"/>
    <x v="2"/>
    <x v="15"/>
    <x v="0"/>
    <n v="0"/>
    <s v="Not GD"/>
    <x v="1"/>
    <n v="1900"/>
    <x v="0"/>
    <x v="2"/>
    <x v="0"/>
    <s v="Jan"/>
    <x v="19"/>
    <s v="Apr"/>
    <x v="1"/>
  </r>
  <r>
    <s v="INC12458529"/>
    <s v="P3 - Minor"/>
    <x v="9"/>
    <s v="Kanimop5@in.ibm.com"/>
    <x v="2"/>
    <s v="Unable to log Into Ricochet"/>
    <d v="2022-05-26T18:10:13"/>
    <x v="30"/>
    <m/>
    <m/>
    <m/>
    <m/>
    <m/>
    <d v="2022-04-14T04:18:51"/>
    <s v="michele.labadie@makerhouseww.com"/>
    <b v="0"/>
    <m/>
    <s v="Gold"/>
    <n v="0"/>
    <s v="Normal"/>
    <x v="1"/>
    <m/>
    <m/>
    <s v="Michele Labadie [JWT]"/>
    <n v="0"/>
    <b v="1"/>
    <d v="2022-04-14T04:33:05"/>
    <d v="2022-04-14T04:26:33"/>
    <n v="1"/>
    <d v="2022-04-14T04:28:38"/>
    <d v="2022-04-14T04:33:05"/>
    <d v="2022-04-14T04:28:38"/>
    <m/>
    <s v="Awaiting User input"/>
    <m/>
    <n v="42.810358796297805"/>
    <x v="2"/>
    <x v="15"/>
    <x v="0"/>
    <n v="0"/>
    <s v="WPP-US"/>
    <x v="0"/>
    <n v="1900"/>
    <x v="0"/>
    <x v="2"/>
    <x v="0"/>
    <s v="Jan"/>
    <x v="20"/>
    <s v="Apr"/>
    <x v="0"/>
  </r>
  <r>
    <s v="INC12459106"/>
    <s v="P3 - Minor"/>
    <x v="0"/>
    <s v="system"/>
    <x v="2"/>
    <s v="Incorrect Job balance shown in Accrued deferred revenue _Opco74"/>
    <d v="2022-05-25T19:12:53"/>
    <x v="46"/>
    <m/>
    <s v="Solved (Permanently)"/>
    <s v="Provided required information to the user"/>
    <m/>
    <m/>
    <d v="2022-04-14T10:05:30"/>
    <s v="Sushmita.Mandal@kantar.com"/>
    <b v="0"/>
    <m/>
    <s v="Platinum"/>
    <n v="0"/>
    <s v="Normal"/>
    <x v="3"/>
    <m/>
    <n v="2256130"/>
    <s v="Sushmita Mandal [Kantar]"/>
    <n v="1"/>
    <b v="0"/>
    <d v="2022-04-15T11:10:37"/>
    <m/>
    <n v="3"/>
    <m/>
    <d v="2022-04-15T11:10:37"/>
    <d v="2022-04-15T02:46:28"/>
    <m/>
    <m/>
    <m/>
    <n v="41.534293981480005"/>
    <x v="2"/>
    <x v="15"/>
    <x v="0"/>
    <n v="0"/>
    <s v="WPP-US"/>
    <x v="0"/>
    <n v="1900"/>
    <x v="0"/>
    <x v="2"/>
    <x v="0"/>
    <s v="Jan"/>
    <x v="20"/>
    <s v="Apr"/>
    <x v="0"/>
  </r>
  <r>
    <s v="INC12462767"/>
    <s v="P3 - Minor"/>
    <x v="9"/>
    <s v="cnemec@us.ibm.com"/>
    <x v="1"/>
    <s v="[WIP] Ricochet - Company Address Change"/>
    <d v="2022-05-27T01:42:50"/>
    <x v="15"/>
    <m/>
    <m/>
    <m/>
    <m/>
    <m/>
    <d v="2022-04-14T21:54:57"/>
    <s v="kathy.liu@wundermanthompson.com"/>
    <b v="0"/>
    <m/>
    <s v="Gold"/>
    <n v="0"/>
    <s v="Normal"/>
    <x v="1"/>
    <m/>
    <m/>
    <s v="Kathy Liu [JWT]"/>
    <n v="0"/>
    <b v="1"/>
    <d v="2022-04-14T22:09:07"/>
    <d v="2022-04-14T22:09:07"/>
    <n v="1"/>
    <d v="2022-04-14T22:09:25"/>
    <d v="2022-04-14T23:20:22"/>
    <d v="2022-04-14T22:09:25"/>
    <s v="NA"/>
    <s v="Awaiting User input"/>
    <s v="JWT - Canada"/>
    <n v="42.027523148150067"/>
    <x v="2"/>
    <x v="15"/>
    <x v="0"/>
    <n v="0"/>
    <s v="Not GD"/>
    <x v="1"/>
    <n v="1900"/>
    <x v="0"/>
    <x v="2"/>
    <x v="0"/>
    <s v="Jan"/>
    <x v="20"/>
    <s v="Apr"/>
    <x v="1"/>
  </r>
  <r>
    <s v="INC12471748"/>
    <s v="P3 - Minor"/>
    <x v="1"/>
    <s v="mulveyj@us.ibm.com"/>
    <x v="2"/>
    <s v="I do not have access to Concur"/>
    <d v="2022-05-26T19:28:02"/>
    <x v="10"/>
    <m/>
    <s v="Cancelled"/>
    <s v="Closing this ticket. It is not IBM's ticket to resolve. This needs to be handled by WPP IT."/>
    <m/>
    <m/>
    <d v="2022-04-18T22:48:58"/>
    <s v="cathy.lee@groupm.com"/>
    <b v="0"/>
    <m/>
    <s v="Silver+ (Osprey App use only)"/>
    <n v="0"/>
    <s v="Normal"/>
    <x v="4"/>
    <d v="2022-05-26T19:28:02"/>
    <n v="3271144"/>
    <s v="Cathy Lee [GroupM]"/>
    <n v="0"/>
    <b v="0"/>
    <d v="2022-04-19T19:30:46"/>
    <d v="2022-04-18T22:57:12"/>
    <n v="10"/>
    <d v="2022-04-19T22:19:38"/>
    <d v="2022-05-02T19:42:53"/>
    <d v="2022-04-19T22:19:38"/>
    <m/>
    <m/>
    <m/>
    <s v="Zero"/>
    <x v="1"/>
    <x v="16"/>
    <x v="1"/>
    <n v="0"/>
    <s v="Not GD"/>
    <x v="1"/>
    <n v="1900"/>
    <x v="1"/>
    <x v="2"/>
    <x v="2"/>
    <s v="May"/>
    <x v="26"/>
    <s v="Apr"/>
    <x v="1"/>
  </r>
  <r>
    <s v="INC12476625"/>
    <s v="P4 - Minimal"/>
    <x v="0"/>
    <s v="remyat23@in.ibm.com"/>
    <x v="2"/>
    <s v="WSC 233 : Getting error while updating Jobs Parameter"/>
    <d v="2022-05-26T02:52:38"/>
    <x v="21"/>
    <m/>
    <m/>
    <m/>
    <m/>
    <m/>
    <d v="2022-04-19T17:46:22"/>
    <s v="Brandon.Witbooi@kantar.com"/>
    <b v="0"/>
    <m/>
    <s v="Platinum"/>
    <n v="0"/>
    <s v="Normal"/>
    <x v="3"/>
    <m/>
    <m/>
    <s v="Brandon Witbooi [Kantar]"/>
    <n v="0"/>
    <b v="0"/>
    <d v="2022-04-19T17:57:10"/>
    <d v="2022-04-19T17:47:51"/>
    <n v="1"/>
    <d v="2022-04-19T22:24:14"/>
    <d v="2022-04-19T22:28:46"/>
    <d v="2022-04-19T22:24:14"/>
    <m/>
    <m/>
    <m/>
    <n v="37.063356481477967"/>
    <x v="2"/>
    <x v="16"/>
    <x v="0"/>
    <n v="0"/>
    <s v="WPP-US"/>
    <x v="0"/>
    <n v="1900"/>
    <x v="0"/>
    <x v="2"/>
    <x v="0"/>
    <s v="Jan"/>
    <x v="5"/>
    <s v="Apr"/>
    <x v="0"/>
  </r>
  <r>
    <s v="INC12479556"/>
    <s v="P3 - Minor"/>
    <x v="1"/>
    <s v="mulveyj@us.ibm.com"/>
    <x v="2"/>
    <s v="Concur expenes not showing up from Jared Greene"/>
    <d v="2022-05-18T23:56:58"/>
    <x v="10"/>
    <m/>
    <s v="Cancelled"/>
    <s v="Cancelling ticket as user as not responded after several attempts."/>
    <d v="2022-05-18T23:56:58"/>
    <s v="James A. Mulvey [IBM]"/>
    <d v="2022-04-20T03:08:04"/>
    <s v="Sanuva.Jana@kyndryl.com"/>
    <b v="0"/>
    <m/>
    <s v="Silver+ (Osprey App use only)"/>
    <n v="0"/>
    <s v="Normal"/>
    <x v="0"/>
    <m/>
    <n v="2494220"/>
    <s v="Kelly Garland [GroupM]"/>
    <n v="0"/>
    <b v="0"/>
    <d v="2022-04-20T03:08:04"/>
    <d v="2022-04-20T03:08:04"/>
    <n v="1"/>
    <d v="2022-04-20T04:15:50"/>
    <d v="2022-04-20T09:04:41"/>
    <d v="2022-04-20T04:15:50"/>
    <m/>
    <m/>
    <m/>
    <n v="36.621747685181617"/>
    <x v="2"/>
    <x v="16"/>
    <x v="0"/>
    <n v="21"/>
    <s v="Not GD"/>
    <x v="1"/>
    <n v="2022"/>
    <x v="0"/>
    <x v="2"/>
    <x v="0"/>
    <s v="Jan"/>
    <x v="22"/>
    <s v="Apr"/>
    <x v="1"/>
  </r>
  <r>
    <s v="INC12486834"/>
    <s v="P3 - Minor"/>
    <x v="4"/>
    <s v="Amitsh30@in.ibm.com"/>
    <x v="1"/>
    <s v="[BILLED] BSG-3170 - Revised mapping and trigger for BTA validation"/>
    <d v="2022-05-24T13:35:32"/>
    <x v="31"/>
    <m/>
    <m/>
    <m/>
    <m/>
    <m/>
    <d v="2022-04-21T07:36:44"/>
    <s v="alan.goldblatt@us.ibm.com"/>
    <b v="0"/>
    <m/>
    <s v="Platinum"/>
    <n v="0"/>
    <s v="Normal"/>
    <x v="3"/>
    <m/>
    <m/>
    <s v="Kelsey Angell [Ogilvy Group]"/>
    <n v="0"/>
    <b v="0"/>
    <d v="2022-04-27T19:42:03"/>
    <m/>
    <n v="0"/>
    <m/>
    <d v="2022-04-27T19:42:03"/>
    <d v="2022-04-21T07:36:44"/>
    <s v="NA"/>
    <m/>
    <s v="Ogilvy Group - USA"/>
    <n v="29.17913194445282"/>
    <x v="4"/>
    <x v="16"/>
    <x v="0"/>
    <n v="0"/>
    <s v="WPP-US"/>
    <x v="0"/>
    <n v="1900"/>
    <x v="0"/>
    <x v="2"/>
    <x v="0"/>
    <s v="Jan"/>
    <x v="6"/>
    <s v="Apr"/>
    <x v="0"/>
  </r>
  <r>
    <s v="INC12489436"/>
    <s v="P3 - Minor"/>
    <x v="6"/>
    <s v="Stefanie.Storck@kantar.com"/>
    <x v="2"/>
    <s v="Maconomy – iAccess – BPM-Report 301-318: Document Input Controls not working properly on Job Profit – Parent Job on the T03 and T04 iAccess instance"/>
    <d v="2022-05-23T15:05:48"/>
    <x v="54"/>
    <m/>
    <m/>
    <m/>
    <m/>
    <m/>
    <d v="2022-04-21T16:28:58"/>
    <s v="Gerhard.Teusch@kantar.com"/>
    <b v="0"/>
    <m/>
    <s v="Silver"/>
    <n v="0"/>
    <s v="Normal"/>
    <x v="1"/>
    <m/>
    <m/>
    <s v="Gerhard Teusch [Kantar]"/>
    <n v="0"/>
    <b v="1"/>
    <d v="2022-04-21T17:25:24"/>
    <d v="2022-04-21T16:29:20"/>
    <n v="2"/>
    <d v="2022-04-21T16:30:57"/>
    <d v="2022-04-21T17:25:24"/>
    <d v="2022-04-21T16:30:57"/>
    <m/>
    <s v="Non IBM 3rd Party Engagement"/>
    <m/>
    <n v="35.274027777777519"/>
    <x v="2"/>
    <x v="16"/>
    <x v="0"/>
    <n v="0"/>
    <s v="WPP-US"/>
    <x v="0"/>
    <n v="1900"/>
    <x v="0"/>
    <x v="2"/>
    <x v="0"/>
    <s v="Jan"/>
    <x v="6"/>
    <s v="Apr"/>
    <x v="0"/>
  </r>
  <r>
    <s v="INC12491353"/>
    <s v="P3 - Minor"/>
    <x v="4"/>
    <s v="pratik.shah@us.ibm.com"/>
    <x v="2"/>
    <s v="Update default Cost Center CoCode 3010 for exchange gain/loss"/>
    <d v="2022-04-21T21:53:12"/>
    <x v="29"/>
    <m/>
    <s v="Cancelled"/>
    <s v="Ticket created in error. Appropriate SER will be created separately"/>
    <d v="2022-04-21T21:53:12"/>
    <s v="Pratik Shah [IBM]"/>
    <d v="2022-04-21T21:05:08"/>
    <s v="alcantcp@ph.ibm.com"/>
    <b v="0"/>
    <m/>
    <s v="Platinum"/>
    <n v="0"/>
    <s v="Normal"/>
    <x v="0"/>
    <m/>
    <n v="3522"/>
    <s v="Helen Ripka [Ogilvy Group]"/>
    <n v="0"/>
    <b v="0"/>
    <d v="2022-04-21T21:07:57"/>
    <m/>
    <n v="0"/>
    <m/>
    <d v="2022-04-21T21:07:57"/>
    <d v="2022-04-21T21:05:08"/>
    <m/>
    <m/>
    <m/>
    <n v="35.119479166656674"/>
    <x v="2"/>
    <x v="16"/>
    <x v="0"/>
    <n v="17"/>
    <s v="Not GD"/>
    <x v="1"/>
    <n v="2022"/>
    <x v="0"/>
    <x v="2"/>
    <x v="0"/>
    <s v="Jan"/>
    <x v="6"/>
    <s v="Apr"/>
    <x v="1"/>
  </r>
  <r>
    <s v="INC12491868"/>
    <s v="P3 - Minor"/>
    <x v="22"/>
    <s v="Bomadhav@in.ibm.com"/>
    <x v="2"/>
    <s v="Can't access the DDS applications"/>
    <d v="2022-05-24T15:21:55"/>
    <x v="60"/>
    <m/>
    <s v="Solved Remotely (Permanently)"/>
    <s v="Resolved"/>
    <m/>
    <m/>
    <d v="2022-04-21T22:43:57"/>
    <s v="renee.parks@geometry.com"/>
    <b v="0"/>
    <m/>
    <s v="Bronze"/>
    <n v="0"/>
    <s v="Normal"/>
    <x v="4"/>
    <d v="2022-05-24T15:21:55"/>
    <n v="2824678"/>
    <s v="Renee Parks [Ogilvy Group]"/>
    <n v="1"/>
    <b v="0"/>
    <d v="2022-04-22T01:01:43"/>
    <d v="2022-04-21T22:45:05"/>
    <n v="1"/>
    <d v="2022-04-26T01:29:00"/>
    <d v="2022-04-26T02:37:28"/>
    <d v="2022-04-26T01:29:00"/>
    <m/>
    <m/>
    <m/>
    <s v="Zero"/>
    <x v="1"/>
    <x v="16"/>
    <x v="1"/>
    <n v="0"/>
    <s v="WPP-US"/>
    <x v="0"/>
    <n v="1900"/>
    <x v="1"/>
    <x v="2"/>
    <x v="1"/>
    <s v="May"/>
    <x v="6"/>
    <s v="Apr"/>
    <x v="0"/>
  </r>
  <r>
    <s v="INC12492454"/>
    <s v="P3 - Minor"/>
    <x v="9"/>
    <s v="Kanimop5@in.ibm.com"/>
    <x v="2"/>
    <s v="Can't approve invoice in ricochet"/>
    <d v="2022-05-26T14:26:10"/>
    <x v="30"/>
    <m/>
    <s v="Not Solved (No response from end user)"/>
    <s v="We had webex &amp; fixed the issue. Followed many times for closure confirmation but haven't hear from you. Marking the ticket resolved."/>
    <m/>
    <m/>
    <d v="2022-04-22T01:57:53"/>
    <s v="shayna.venick@wundermanthompson.com"/>
    <b v="0"/>
    <m/>
    <s v="Gold"/>
    <n v="0"/>
    <s v="Normal"/>
    <x v="4"/>
    <d v="2022-05-26T14:26:10"/>
    <n v="2982497"/>
    <s v="Shayna Venick [JWT]"/>
    <n v="0"/>
    <b v="0"/>
    <d v="2022-04-22T02:27:38"/>
    <d v="2022-04-22T02:26:30"/>
    <n v="1"/>
    <d v="2022-04-22T02:32:28"/>
    <d v="2022-04-22T02:35:27"/>
    <d v="2022-04-22T02:32:28"/>
    <m/>
    <m/>
    <m/>
    <s v="Zero"/>
    <x v="1"/>
    <x v="16"/>
    <x v="1"/>
    <n v="0"/>
    <s v="WPP-US"/>
    <x v="0"/>
    <n v="1900"/>
    <x v="1"/>
    <x v="2"/>
    <x v="2"/>
    <s v="May"/>
    <x v="9"/>
    <s v="Apr"/>
    <x v="0"/>
  </r>
  <r>
    <s v="INC12496821"/>
    <s v="P4 - Minimal"/>
    <x v="6"/>
    <s v="ghudik@us.ibm.com"/>
    <x v="1"/>
    <s v="[APPROVAL ROM] Request for custom Business Objects report"/>
    <d v="2022-05-10T03:05:00"/>
    <x v="48"/>
    <m/>
    <m/>
    <m/>
    <m/>
    <m/>
    <d v="2022-04-22T21:30:39"/>
    <s v="Paul.Gray@kantar.com"/>
    <b v="0"/>
    <m/>
    <s v="Silver"/>
    <n v="0"/>
    <s v="Normal"/>
    <x v="3"/>
    <m/>
    <m/>
    <s v="Paul Gray [Kantar]"/>
    <n v="0"/>
    <b v="0"/>
    <d v="2022-04-22T22:15:33"/>
    <d v="2022-04-22T21:32:14"/>
    <n v="1"/>
    <d v="2022-04-22T22:26:24"/>
    <d v="2022-04-25T09:57:05"/>
    <d v="2022-04-22T22:26:24"/>
    <m/>
    <m/>
    <m/>
    <n v="31.585358796299261"/>
    <x v="2"/>
    <x v="16"/>
    <x v="0"/>
    <n v="0"/>
    <s v="Not GD"/>
    <x v="1"/>
    <n v="1900"/>
    <x v="0"/>
    <x v="2"/>
    <x v="0"/>
    <s v="Jan"/>
    <x v="9"/>
    <s v="Apr"/>
    <x v="1"/>
  </r>
  <r>
    <s v="INC12497246"/>
    <s v="P3 - Minor"/>
    <x v="4"/>
    <s v="Cruzrav@ph.ibm.com"/>
    <x v="1"/>
    <s v="[WIP]  OGVNABSG-3175 Ogilvy Montreal Access PXN and PBW"/>
    <d v="2022-04-25T18:05:00"/>
    <x v="61"/>
    <m/>
    <m/>
    <m/>
    <m/>
    <m/>
    <d v="2022-04-22T23:56:03"/>
    <s v="Cruzrav@ph.ibm.com"/>
    <b v="0"/>
    <m/>
    <s v="Platinum"/>
    <n v="0"/>
    <s v="Normal"/>
    <x v="3"/>
    <m/>
    <m/>
    <s v="Susan Santos [Ogilvy Group]"/>
    <n v="0"/>
    <b v="0"/>
    <d v="2022-04-25T18:05:01"/>
    <m/>
    <n v="0"/>
    <m/>
    <d v="2022-04-25T18:05:01"/>
    <d v="2022-04-22T23:56:03"/>
    <m/>
    <m/>
    <s v="Ogilvy Group - USA"/>
    <n v="31.246516203696956"/>
    <x v="2"/>
    <x v="16"/>
    <x v="0"/>
    <n v="0"/>
    <s v="WPP-US"/>
    <x v="0"/>
    <n v="1900"/>
    <x v="0"/>
    <x v="2"/>
    <x v="0"/>
    <s v="Jan"/>
    <x v="9"/>
    <s v="Apr"/>
    <x v="0"/>
  </r>
  <r>
    <s v="INC12501804"/>
    <s v="P3 - Minor"/>
    <x v="0"/>
    <s v="ghudik@us.ibm.com"/>
    <x v="1"/>
    <s v="[ROM] Maconomy Webservices - Needs Fields Adding IBM-C-NA-AS-MACK"/>
    <d v="2022-05-13T00:22:07"/>
    <x v="26"/>
    <m/>
    <m/>
    <m/>
    <m/>
    <m/>
    <d v="2022-04-25T16:20:31"/>
    <s v="mark.yates@kantar.com"/>
    <b v="0"/>
    <m/>
    <s v="Platinum"/>
    <n v="0"/>
    <s v="Normal"/>
    <x v="1"/>
    <m/>
    <m/>
    <s v="Mark Yates [Kantar]"/>
    <n v="0"/>
    <b v="1"/>
    <d v="2022-04-25T19:16:20"/>
    <d v="2022-04-25T19:16:20"/>
    <n v="1"/>
    <d v="2022-04-25T20:13:31"/>
    <d v="2022-04-26T09:35:30"/>
    <d v="2022-04-25T20:13:31"/>
    <m/>
    <s v="Awaiting User input"/>
    <m/>
    <n v="30.600347222221899"/>
    <x v="2"/>
    <x v="17"/>
    <x v="0"/>
    <n v="0"/>
    <s v="WPP-UK"/>
    <x v="0"/>
    <n v="1900"/>
    <x v="0"/>
    <x v="2"/>
    <x v="0"/>
    <s v="Jan"/>
    <x v="17"/>
    <s v="Apr"/>
    <x v="0"/>
  </r>
  <r>
    <s v="INC12502306"/>
    <s v="P3 - Minor"/>
    <x v="14"/>
    <s v="Saipoth1@in.ibm.com"/>
    <x v="2"/>
    <s v="we are unable to route invoice-Invoice-L&amp;C6368  from Content to Maconomy."/>
    <d v="2022-05-25T21:33:56"/>
    <x v="25"/>
    <m/>
    <m/>
    <m/>
    <m/>
    <m/>
    <d v="2022-04-25T17:39:01"/>
    <s v="jitendra.sahu@financeplusindia.com"/>
    <b v="0"/>
    <m/>
    <s v="Silver+ (Osprey App use only)"/>
    <n v="0"/>
    <s v="Normal"/>
    <x v="1"/>
    <m/>
    <m/>
    <s v="Jitendra Sahu [GroupM]"/>
    <n v="0"/>
    <b v="1"/>
    <d v="2022-04-26T15:23:59"/>
    <d v="2022-04-25T17:49:12"/>
    <n v="6"/>
    <d v="2022-04-25T17:53:50"/>
    <d v="2022-04-26T15:23:59"/>
    <d v="2022-04-25T17:53:50"/>
    <m/>
    <s v="Awaiting User input"/>
    <m/>
    <n v="30.358344907406718"/>
    <x v="2"/>
    <x v="17"/>
    <x v="0"/>
    <n v="0"/>
    <s v="WPP-US"/>
    <x v="0"/>
    <n v="1900"/>
    <x v="0"/>
    <x v="2"/>
    <x v="0"/>
    <s v="Jan"/>
    <x v="17"/>
    <s v="Apr"/>
    <x v="0"/>
  </r>
  <r>
    <s v="INC12502329"/>
    <s v="P3 - Minor"/>
    <x v="4"/>
    <s v="Gpnagara@in.ibm.com"/>
    <x v="1"/>
    <s v="[WIP] BSG-3128 PS Report Reporting Duplicates"/>
    <d v="2022-04-29T18:09:21"/>
    <x v="56"/>
    <m/>
    <m/>
    <m/>
    <m/>
    <m/>
    <d v="2022-04-25T17:46:45"/>
    <s v="Gpnagara@in.ibm.com"/>
    <b v="0"/>
    <m/>
    <s v="Platinum"/>
    <n v="0"/>
    <s v="Normal"/>
    <x v="3"/>
    <m/>
    <m/>
    <s v="Sajan Madabhushi [Ogilvy Group]"/>
    <n v="0"/>
    <b v="0"/>
    <d v="2022-04-26T16:11:06"/>
    <m/>
    <n v="0"/>
    <m/>
    <d v="2022-04-26T16:11:06"/>
    <d v="2022-04-25T17:46:45"/>
    <s v="NA"/>
    <m/>
    <s v="Ogilvy Group - USA"/>
    <n v="30.325624999997672"/>
    <x v="2"/>
    <x v="17"/>
    <x v="0"/>
    <n v="0"/>
    <s v="WPP-US"/>
    <x v="0"/>
    <n v="1900"/>
    <x v="0"/>
    <x v="2"/>
    <x v="0"/>
    <s v="Jan"/>
    <x v="17"/>
    <s v="Apr"/>
    <x v="0"/>
  </r>
  <r>
    <s v="INC12503728"/>
    <s v="P3 - Minor"/>
    <x v="11"/>
    <s v="jtian@us.ibm.com"/>
    <x v="2"/>
    <s v="Unable to access application"/>
    <d v="2022-05-10T17:53:39"/>
    <x v="13"/>
    <m/>
    <m/>
    <m/>
    <m/>
    <m/>
    <d v="2022-04-25T20:52:54"/>
    <s v="Bill.Matznick@cavalryagency.com"/>
    <b v="0"/>
    <m/>
    <s v="Silver+ (Osprey App use only)"/>
    <n v="0"/>
    <s v="Normal"/>
    <x v="1"/>
    <m/>
    <m/>
    <s v="Bill Matznick [YRGRP]"/>
    <n v="0"/>
    <b v="1"/>
    <d v="2022-04-25T23:41:47"/>
    <d v="2022-04-25T22:11:31"/>
    <n v="2"/>
    <d v="2022-04-25T23:41:47"/>
    <d v="2022-05-04T14:49:56"/>
    <d v="2022-04-29T03:33:12"/>
    <m/>
    <s v="Awaiting User input"/>
    <m/>
    <n v="22.38199074073782"/>
    <x v="4"/>
    <x v="17"/>
    <x v="0"/>
    <n v="0"/>
    <s v="Not GD"/>
    <x v="1"/>
    <n v="1900"/>
    <x v="0"/>
    <x v="2"/>
    <x v="0"/>
    <s v="Jan"/>
    <x v="17"/>
    <s v="Apr"/>
    <x v="1"/>
  </r>
  <r>
    <s v="INC12504381"/>
    <s v="P3 - Minor"/>
    <x v="9"/>
    <s v="Kanimop5@in.ibm.com"/>
    <x v="2"/>
    <s v="Project 1208456 ca no Closed "/>
    <d v="2022-05-24T13:53:58"/>
    <x v="30"/>
    <m/>
    <m/>
    <m/>
    <m/>
    <m/>
    <d v="2022-04-25T23:03:24"/>
    <s v="teresa.daves@wundermanthompson.com"/>
    <b v="0"/>
    <m/>
    <s v="Gold"/>
    <n v="0"/>
    <s v="Normal"/>
    <x v="1"/>
    <m/>
    <m/>
    <s v="Teresa Daves [JWT]"/>
    <n v="0"/>
    <b v="1"/>
    <d v="2022-04-26T00:09:10"/>
    <d v="2022-04-25T23:03:24"/>
    <n v="1"/>
    <d v="2022-04-25T23:23:50"/>
    <d v="2022-04-26T00:09:10"/>
    <d v="2022-04-25T23:23:50"/>
    <s v="NA"/>
    <s v="Pending Change implementation"/>
    <s v="JWT - Canada"/>
    <n v="30.993634259262762"/>
    <x v="2"/>
    <x v="17"/>
    <x v="0"/>
    <n v="0"/>
    <s v="WPP-US"/>
    <x v="0"/>
    <n v="1900"/>
    <x v="0"/>
    <x v="2"/>
    <x v="0"/>
    <s v="Jan"/>
    <x v="17"/>
    <s v="Apr"/>
    <x v="0"/>
  </r>
  <r>
    <s v="INC12511612"/>
    <s v="P4 - Minimal"/>
    <x v="6"/>
    <s v="nagendra1@in.ibm.com"/>
    <x v="1"/>
    <s v="[CLOSED] OSU Maconomy - Change Default Prompt on 'Profit and Loss' report - (ADO# 1114108)"/>
    <d v="2022-05-26T10:46:09"/>
    <x v="54"/>
    <m/>
    <s v="Solved (Permanently)"/>
    <s v="SER Prod deployment completed successfully "/>
    <m/>
    <m/>
    <d v="2022-04-27T01:20:29"/>
    <s v="chris.meyer@kantar.com"/>
    <b v="0"/>
    <m/>
    <s v="Silver"/>
    <n v="0"/>
    <s v="Normal"/>
    <x v="4"/>
    <d v="2022-05-25T23:01:31"/>
    <n v="2497262"/>
    <s v="Chris Meyer [Kantar]"/>
    <n v="0"/>
    <b v="0"/>
    <d v="2022-04-27T09:11:46"/>
    <d v="2022-04-27T01:20:29"/>
    <n v="1"/>
    <d v="2022-04-27T03:51:13"/>
    <d v="2022-04-27T09:11:46"/>
    <d v="2022-04-27T03:51:13"/>
    <s v="EMEA"/>
    <m/>
    <m/>
    <s v="Zero"/>
    <x v="1"/>
    <x v="17"/>
    <x v="1"/>
    <n v="0"/>
    <s v="WPP-US"/>
    <x v="0"/>
    <n v="1900"/>
    <x v="1"/>
    <x v="2"/>
    <x v="3"/>
    <s v="May"/>
    <x v="11"/>
    <s v="Apr"/>
    <x v="0"/>
  </r>
  <r>
    <s v="INC12515847"/>
    <s v="P3 - Minor"/>
    <x v="2"/>
    <s v="david.baulier@us.ibm.com"/>
    <x v="1"/>
    <s v="[BUILD] Auto Assign Email to ICMS Contractors"/>
    <d v="2022-05-18T21:21:17"/>
    <x v="1"/>
    <m/>
    <m/>
    <m/>
    <m/>
    <m/>
    <d v="2022-04-27T19:47:38"/>
    <s v="david.baulier@us.ibm.com"/>
    <b v="0"/>
    <m/>
    <s v="Silver"/>
    <n v="0"/>
    <s v="Normal"/>
    <x v="2"/>
    <m/>
    <m/>
    <s v="Mark Werner [Ogilvy Group]"/>
    <n v="0"/>
    <b v="0"/>
    <d v="2022-04-27T19:47:38"/>
    <m/>
    <n v="0"/>
    <m/>
    <d v="2022-04-27T19:47:38"/>
    <d v="2022-04-27T19:47:38"/>
    <m/>
    <m/>
    <s v="Ogilvy Group - USA"/>
    <n v="29.175254629626579"/>
    <x v="4"/>
    <x v="17"/>
    <x v="0"/>
    <n v="0"/>
    <s v="Not GD"/>
    <x v="1"/>
    <n v="1900"/>
    <x v="0"/>
    <x v="2"/>
    <x v="0"/>
    <s v="Jan"/>
    <x v="11"/>
    <s v="Apr"/>
    <x v="1"/>
  </r>
  <r>
    <s v="INC12519193"/>
    <s v="P3 - Minor"/>
    <x v="6"/>
    <s v="nagendra1@in.ibm.com"/>
    <x v="2"/>
    <s v="83 BPM VAT Purchases report: Company No. selected criteria missing and missing vendor invoice entries"/>
    <d v="2022-05-20T10:45:47"/>
    <x v="54"/>
    <m/>
    <m/>
    <m/>
    <m/>
    <m/>
    <d v="2022-04-28T12:25:59"/>
    <s v="Clarinda.Hoo@kantar.com"/>
    <b v="0"/>
    <m/>
    <s v="Silver"/>
    <n v="0"/>
    <s v="Normal"/>
    <x v="1"/>
    <m/>
    <m/>
    <s v="Clarinda Hoo [Kantar]"/>
    <n v="0"/>
    <b v="1"/>
    <d v="2022-04-29T09:21:34"/>
    <d v="2022-04-28T12:26:40"/>
    <n v="3"/>
    <d v="2022-04-29T03:56:26"/>
    <d v="2022-04-29T09:21:34"/>
    <d v="2022-04-29T03:56:26"/>
    <m/>
    <s v="Awaiting client confirmation"/>
    <m/>
    <n v="27.610023148146865"/>
    <x v="4"/>
    <x v="17"/>
    <x v="0"/>
    <n v="0"/>
    <s v="WPP-US"/>
    <x v="0"/>
    <n v="1900"/>
    <x v="0"/>
    <x v="2"/>
    <x v="0"/>
    <s v="Jan"/>
    <x v="12"/>
    <s v="Apr"/>
    <x v="0"/>
  </r>
  <r>
    <s v="INC12520476"/>
    <s v="P3 - Minor"/>
    <x v="4"/>
    <s v="Abiram24@in.ibm.com"/>
    <x v="1"/>
    <s v="[WIP] BSG-3173:Removal of Domain Table References "/>
    <d v="2022-05-19T14:24:13"/>
    <x v="62"/>
    <m/>
    <m/>
    <m/>
    <m/>
    <m/>
    <d v="2022-04-28T16:14:24"/>
    <s v="Abiram24@in.ibm.com"/>
    <b v="0"/>
    <m/>
    <s v="Platinum"/>
    <n v="0"/>
    <s v="Normal"/>
    <x v="3"/>
    <m/>
    <m/>
    <s v="Megan Carmeris [Ogilvy Group]"/>
    <n v="0"/>
    <b v="0"/>
    <d v="2022-05-04T19:32:32"/>
    <m/>
    <n v="0"/>
    <m/>
    <d v="2022-05-04T19:32:32"/>
    <d v="2022-04-28T16:14:24"/>
    <m/>
    <m/>
    <s v="Ogilvy Group - USA"/>
    <n v="22.185740740736946"/>
    <x v="4"/>
    <x v="17"/>
    <x v="0"/>
    <n v="0"/>
    <s v="WPP-US"/>
    <x v="0"/>
    <n v="1900"/>
    <x v="0"/>
    <x v="2"/>
    <x v="0"/>
    <s v="Jan"/>
    <x v="12"/>
    <s v="Apr"/>
    <x v="0"/>
  </r>
  <r>
    <s v="INC12522844"/>
    <s v="P3 - Minor"/>
    <x v="19"/>
    <s v="david.baulier@us.ibm.com"/>
    <x v="1"/>
    <s v="[BUILD] Convert Purchasing app authentication to OKTA"/>
    <d v="2022-05-20T21:57:45"/>
    <x v="13"/>
    <m/>
    <m/>
    <m/>
    <m/>
    <m/>
    <d v="2022-04-28T22:15:44"/>
    <s v="ROSE.ANN.NUNKIN@vmlyr.com"/>
    <b v="0"/>
    <m/>
    <s v="Silver+ (Osprey App use only)"/>
    <n v="0"/>
    <s v="Normal"/>
    <x v="3"/>
    <m/>
    <m/>
    <s v="Rose Ann Nunkin [YRGRP]"/>
    <n v="0"/>
    <b v="0"/>
    <d v="2022-05-03T03:27:03"/>
    <m/>
    <n v="1"/>
    <m/>
    <d v="2022-05-03T03:27:03"/>
    <d v="2022-04-28T22:27:42"/>
    <s v="NA"/>
    <m/>
    <s v="YRGRP - USA"/>
    <n v="23.856215277781303"/>
    <x v="4"/>
    <x v="17"/>
    <x v="0"/>
    <n v="0"/>
    <s v="Not GD"/>
    <x v="1"/>
    <n v="1900"/>
    <x v="0"/>
    <x v="2"/>
    <x v="0"/>
    <s v="Jan"/>
    <x v="12"/>
    <s v="Apr"/>
    <x v="1"/>
  </r>
  <r>
    <s v="INC12523013"/>
    <s v="P3 - Minor"/>
    <x v="11"/>
    <s v="jtian@us.ibm.com"/>
    <x v="0"/>
    <s v="Unable to approve expense report"/>
    <d v="2022-04-30T21:38:11"/>
    <x v="13"/>
    <m/>
    <m/>
    <m/>
    <m/>
    <m/>
    <d v="2022-04-28T23:11:45"/>
    <s v="megan.danahey@gtb.com"/>
    <b v="0"/>
    <m/>
    <s v="Silver+ (Osprey App use only)"/>
    <n v="0"/>
    <s v="Normal"/>
    <x v="1"/>
    <m/>
    <m/>
    <s v="Megan Danahey [JWT]"/>
    <n v="0"/>
    <b v="1"/>
    <d v="2022-04-29T00:45:48"/>
    <d v="2022-04-28T23:26:24"/>
    <n v="1"/>
    <d v="2022-04-29T03:40:55"/>
    <d v="2022-04-29T17:00:24"/>
    <d v="2022-04-29T03:40:55"/>
    <m/>
    <s v="Awaiting User input"/>
    <m/>
    <n v="27.291388888887013"/>
    <x v="4"/>
    <x v="17"/>
    <x v="0"/>
    <n v="0"/>
    <s v="Not GD"/>
    <x v="1"/>
    <n v="1900"/>
    <x v="0"/>
    <x v="2"/>
    <x v="0"/>
    <s v="Jan"/>
    <x v="12"/>
    <s v="Apr"/>
    <x v="1"/>
  </r>
  <r>
    <s v="INC12523410"/>
    <s v="P4 - Minimal"/>
    <x v="9"/>
    <s v="cnemec@us.ibm.com"/>
    <x v="1"/>
    <s v="[UAT] Route to Ricochet Team. Why BU 25000 refund worksheets default to project 20CM120 and these is no option to choose a different project?"/>
    <d v="2022-05-27T01:42:25"/>
    <x v="15"/>
    <m/>
    <m/>
    <m/>
    <m/>
    <m/>
    <d v="2022-04-29T01:33:52"/>
    <s v="nataliya.gayova@wundermanthompson.com"/>
    <b v="0"/>
    <m/>
    <s v="Gold"/>
    <n v="0"/>
    <s v="Normal"/>
    <x v="1"/>
    <m/>
    <m/>
    <s v="Nataliya Gayova [JWT]"/>
    <n v="0"/>
    <b v="1"/>
    <d v="2022-04-29T03:15:19"/>
    <d v="2022-04-29T01:57:15"/>
    <n v="1"/>
    <d v="2022-04-29T03:26:26"/>
    <d v="2022-04-29T14:37:34"/>
    <d v="2022-04-29T03:26:26"/>
    <s v="NA"/>
    <s v="Customer Testing"/>
    <s v="JWT - USA"/>
    <n v="27.390578703700157"/>
    <x v="4"/>
    <x v="17"/>
    <x v="0"/>
    <n v="0"/>
    <s v="Not GD"/>
    <x v="1"/>
    <n v="1900"/>
    <x v="0"/>
    <x v="2"/>
    <x v="0"/>
    <s v="Jan"/>
    <x v="29"/>
    <s v="Apr"/>
    <x v="1"/>
  </r>
  <r>
    <s v="INC12523479"/>
    <s v="P3 - Minor"/>
    <x v="19"/>
    <s v="Srisbh26@in.ibm.com"/>
    <x v="1"/>
    <s v="[APPROVED BACKLOG] OKTA authentication setup for Dell finance tool (DSP)"/>
    <d v="2022-05-12T09:33:05"/>
    <x v="13"/>
    <m/>
    <s v="Solved (Permanently)"/>
    <s v="Issue resolved confirmed by the user"/>
    <m/>
    <m/>
    <d v="2022-04-29T01:59:28"/>
    <s v="John.Perniciaro@vmlyr.com"/>
    <b v="0"/>
    <m/>
    <s v="Bronze"/>
    <n v="0"/>
    <s v="Normal"/>
    <x v="3"/>
    <m/>
    <n v="75455"/>
    <s v="John Perniciaro [YRGRP]"/>
    <n v="1"/>
    <b v="0"/>
    <d v="2022-04-29T19:56:18"/>
    <d v="2022-04-29T02:26:22"/>
    <n v="1"/>
    <d v="2022-05-03T03:18:41"/>
    <d v="2022-05-03T03:18:41"/>
    <d v="2022-05-03T03:18:41"/>
    <s v="NA"/>
    <m/>
    <s v="YRGRP - USA"/>
    <n v="23.862025462956808"/>
    <x v="4"/>
    <x v="17"/>
    <x v="0"/>
    <n v="0"/>
    <s v="Not GD"/>
    <x v="1"/>
    <n v="1900"/>
    <x v="0"/>
    <x v="2"/>
    <x v="0"/>
    <s v="Jan"/>
    <x v="29"/>
    <s v="Apr"/>
    <x v="1"/>
  </r>
  <r>
    <s v="INC12525361"/>
    <s v="P3 - Minor"/>
    <x v="6"/>
    <s v="vakula@us.ibm.com"/>
    <x v="2"/>
    <s v="BPM REPORT Italy Vendor IVA Report v18 - (ADO# 1114101)"/>
    <d v="2022-05-27T03:25:59"/>
    <x v="56"/>
    <m/>
    <s v="Solved (Permanently)"/>
    <s v="Prod deployment completed"/>
    <m/>
    <m/>
    <d v="2022-04-29T14:32:39"/>
    <s v="Chiara.Polidori@kantar.com"/>
    <b v="0"/>
    <m/>
    <s v="Silver"/>
    <n v="0"/>
    <s v="Normal"/>
    <x v="4"/>
    <d v="2022-05-27T03:25:59"/>
    <n v="2379200"/>
    <s v="Chiara Polidori [Kantar]"/>
    <n v="0"/>
    <b v="0"/>
    <d v="2022-04-29T16:52:38"/>
    <d v="2022-04-29T14:32:57"/>
    <n v="2"/>
    <d v="2022-04-29T16:28:22"/>
    <d v="2022-04-29T16:52:38"/>
    <d v="2022-04-29T16:28:22"/>
    <s v="NA"/>
    <m/>
    <m/>
    <s v="Zero"/>
    <x v="1"/>
    <x v="17"/>
    <x v="1"/>
    <n v="0"/>
    <s v="WPP-US"/>
    <x v="0"/>
    <n v="1900"/>
    <x v="1"/>
    <x v="2"/>
    <x v="5"/>
    <s v="May"/>
    <x v="29"/>
    <s v="Apr"/>
    <x v="0"/>
  </r>
  <r>
    <s v="INC12525961"/>
    <s v="P3 - Minor"/>
    <x v="0"/>
    <s v="colleen.cannell@kantar.com"/>
    <x v="2"/>
    <s v="RE Sugar iAccess commissioned jobs - additional info (233106755).msg"/>
    <d v="2022-05-25T22:54:51"/>
    <x v="4"/>
    <m/>
    <m/>
    <m/>
    <m/>
    <m/>
    <d v="2022-04-29T16:12:09"/>
    <s v="Zinhle.Ntuli@kantar.com"/>
    <b v="0"/>
    <m/>
    <s v="Platinum"/>
    <n v="0"/>
    <s v="Normal"/>
    <x v="1"/>
    <m/>
    <m/>
    <s v="Zinhle Ntuli [Kantar]"/>
    <n v="0"/>
    <b v="1"/>
    <d v="2022-04-29T16:36:19"/>
    <d v="2022-04-29T16:26:56"/>
    <n v="1"/>
    <d v="2022-04-29T16:39:08"/>
    <d v="2022-04-29T16:44:04"/>
    <d v="2022-04-29T16:39:08"/>
    <m/>
    <s v="Awaiting User input"/>
    <m/>
    <n v="27.302731481482624"/>
    <x v="4"/>
    <x v="17"/>
    <x v="0"/>
    <n v="0"/>
    <s v="WPP-US"/>
    <x v="0"/>
    <n v="1900"/>
    <x v="0"/>
    <x v="2"/>
    <x v="0"/>
    <s v="Jan"/>
    <x v="29"/>
    <s v="Apr"/>
    <x v="0"/>
  </r>
  <r>
    <s v="INC12526390"/>
    <s v="P3 - Minor"/>
    <x v="0"/>
    <s v="aishpati@in.ibm.com"/>
    <x v="2"/>
    <s v="Opportunities - Comapny 270"/>
    <d v="2022-05-25T12:54:08"/>
    <x v="19"/>
    <m/>
    <m/>
    <m/>
    <m/>
    <m/>
    <d v="2022-04-29T17:21:49"/>
    <s v="ines.duarte@kantar.com"/>
    <b v="0"/>
    <m/>
    <s v="Platinum"/>
    <n v="0"/>
    <s v="Normal"/>
    <x v="3"/>
    <m/>
    <m/>
    <s v="Ines Duarte [Kantar]"/>
    <n v="0"/>
    <b v="0"/>
    <d v="2022-04-29T20:40:38"/>
    <d v="2022-04-29T17:22:17"/>
    <n v="1"/>
    <d v="2022-04-29T22:01:40"/>
    <d v="2022-04-29T22:10:55"/>
    <d v="2022-04-29T22:01:40"/>
    <s v="EMEA"/>
    <m/>
    <s v="Kantar - Portugal"/>
    <n v="27.075752314813144"/>
    <x v="4"/>
    <x v="17"/>
    <x v="0"/>
    <n v="0"/>
    <s v="WPP-US"/>
    <x v="0"/>
    <n v="1900"/>
    <x v="0"/>
    <x v="2"/>
    <x v="0"/>
    <s v="Jan"/>
    <x v="29"/>
    <s v="Apr"/>
    <x v="0"/>
  </r>
  <r>
    <s v="INC12533280"/>
    <s v="P3 - Minor"/>
    <x v="9"/>
    <s v="Adratnam@in.ibm.com"/>
    <x v="2"/>
    <s v="Unable to access application"/>
    <d v="2022-05-23T09:59:59"/>
    <x v="63"/>
    <m/>
    <s v="Solved (Permanently)"/>
    <s v="Issue Resolved."/>
    <m/>
    <m/>
    <d v="2022-05-02T19:40:20"/>
    <s v="holly.hefner@wundermanthompson.com"/>
    <b v="0"/>
    <m/>
    <s v="Gold"/>
    <n v="0"/>
    <s v="Normal"/>
    <x v="4"/>
    <d v="2022-05-23T09:59:59"/>
    <n v="1779579"/>
    <s v="Holly Hefner [JWT]"/>
    <n v="1"/>
    <b v="0"/>
    <d v="2022-05-02T20:02:16"/>
    <d v="2022-05-02T19:57:17"/>
    <n v="1"/>
    <d v="2022-05-02T20:27:36"/>
    <d v="2022-05-02T20:31:42"/>
    <d v="2022-05-02T20:27:36"/>
    <m/>
    <m/>
    <m/>
    <s v="Zero"/>
    <x v="1"/>
    <x v="18"/>
    <x v="1"/>
    <n v="0"/>
    <s v="WPP-US"/>
    <x v="0"/>
    <n v="1900"/>
    <x v="1"/>
    <x v="2"/>
    <x v="4"/>
    <s v="May"/>
    <x v="13"/>
    <s v="May"/>
    <x v="0"/>
  </r>
  <r>
    <s v="INC12535510"/>
    <s v="P3 - Minor"/>
    <x v="0"/>
    <s v="aishpati@in.ibm.com"/>
    <x v="2"/>
    <s v="Request to clarify Employee setup - field 'Overwrite Labor Grade'"/>
    <d v="2022-05-25T15:29:10"/>
    <x v="19"/>
    <m/>
    <s v="Solved (Permanently)"/>
    <s v="As no response was provided, we are closing this ticket."/>
    <m/>
    <m/>
    <d v="2022-05-03T10:47:40"/>
    <s v="Jeeranun.Boonjing@kantar.com"/>
    <b v="0"/>
    <m/>
    <s v="Platinum"/>
    <n v="0"/>
    <s v="Normal"/>
    <x v="4"/>
    <d v="2022-05-25T15:29:10"/>
    <n v="1917690"/>
    <s v="Jeeranun Boonjing [Kantar]"/>
    <n v="0"/>
    <b v="0"/>
    <d v="2022-05-03T14:40:29"/>
    <d v="2022-05-03T11:12:04"/>
    <n v="1"/>
    <d v="2022-05-03T13:46:36"/>
    <d v="2022-05-03T14:40:29"/>
    <d v="2022-05-03T13:46:36"/>
    <m/>
    <m/>
    <m/>
    <s v="Zero"/>
    <x v="1"/>
    <x v="18"/>
    <x v="1"/>
    <n v="0"/>
    <s v="WPP-US"/>
    <x v="0"/>
    <n v="1900"/>
    <x v="1"/>
    <x v="2"/>
    <x v="3"/>
    <s v="May"/>
    <x v="14"/>
    <s v="May"/>
    <x v="0"/>
  </r>
  <r>
    <s v="INC12538552"/>
    <s v="P4 - Minimal"/>
    <x v="19"/>
    <s v="david.baulier@us.ibm.com"/>
    <x v="1"/>
    <s v="[BUILD] OKTA USER VERIFICATION FOR ACCESS TO SMARTSTREAM REPORT WRITER"/>
    <d v="2022-05-20T21:58:53"/>
    <x v="13"/>
    <m/>
    <m/>
    <m/>
    <m/>
    <m/>
    <d v="2022-05-03T19:43:57"/>
    <s v="Raymond.Lorenzana@vmlyr.com"/>
    <b v="0"/>
    <m/>
    <s v="Silver+ (Osprey App use only)"/>
    <n v="0"/>
    <s v="Normal"/>
    <x v="3"/>
    <m/>
    <m/>
    <s v="Raymond Lorenzana [YRGRP]"/>
    <n v="0"/>
    <b v="0"/>
    <d v="2022-05-03T20:13:27"/>
    <d v="2022-05-03T19:57:51"/>
    <n v="1"/>
    <d v="2022-05-03T20:13:27"/>
    <d v="2022-05-03T20:13:27"/>
    <d v="2022-05-03T20:13:27"/>
    <s v="NA"/>
    <m/>
    <s v="YRGRP - USA"/>
    <n v="23.157326388893125"/>
    <x v="4"/>
    <x v="18"/>
    <x v="0"/>
    <n v="0"/>
    <s v="Not GD"/>
    <x v="1"/>
    <n v="1900"/>
    <x v="0"/>
    <x v="2"/>
    <x v="0"/>
    <s v="Jan"/>
    <x v="14"/>
    <s v="May"/>
    <x v="1"/>
  </r>
  <r>
    <s v="INC12538931"/>
    <s v="P4 - Minimal"/>
    <x v="8"/>
    <s v="Mulbasha@in.ibm.com"/>
    <x v="2"/>
    <s v="URGENT ADD: New Asst Controller for YRNY"/>
    <d v="2022-05-21T01:30:02"/>
    <x v="35"/>
    <m/>
    <s v="Solved (Permanently)"/>
    <s v="Charles Smartstream access created"/>
    <m/>
    <m/>
    <d v="2022-05-03T20:35:34"/>
    <s v="Patricia.Almeida@vmlyr.com"/>
    <b v="0"/>
    <m/>
    <s v="Gold"/>
    <n v="0"/>
    <s v="Normal"/>
    <x v="4"/>
    <d v="2022-05-21T01:30:02"/>
    <n v="1486468"/>
    <s v="Patricia Almeida [YRGRP]"/>
    <n v="0"/>
    <b v="0"/>
    <d v="2022-05-03T21:10:37"/>
    <d v="2022-05-03T20:35:34"/>
    <n v="1"/>
    <d v="2022-05-03T21:42:07"/>
    <d v="2022-05-04T15:37:59"/>
    <d v="2022-05-03T21:42:07"/>
    <m/>
    <m/>
    <m/>
    <s v="Zero"/>
    <x v="1"/>
    <x v="18"/>
    <x v="2"/>
    <n v="0"/>
    <s v="WPP-US"/>
    <x v="0"/>
    <n v="1900"/>
    <x v="1"/>
    <x v="2"/>
    <x v="6"/>
    <s v="May"/>
    <x v="14"/>
    <s v="May"/>
    <x v="0"/>
  </r>
  <r>
    <s v="INC12539218"/>
    <s v="P3 - Minor"/>
    <x v="6"/>
    <s v="vakula@us.ibm.com"/>
    <x v="1"/>
    <s v="[UAT] OSU BOBJ - Spend Invoice Extract Discrepancy - (ADO# 1129619)"/>
    <d v="2022-05-27T00:36:23"/>
    <x v="23"/>
    <m/>
    <m/>
    <m/>
    <m/>
    <m/>
    <d v="2022-05-03T21:22:52"/>
    <s v="chris.meyer@kantar.com"/>
    <b v="0"/>
    <m/>
    <s v="Silver"/>
    <n v="0"/>
    <s v="Normal"/>
    <x v="1"/>
    <m/>
    <m/>
    <s v="Chris Meyer [Kantar]"/>
    <n v="0"/>
    <b v="1"/>
    <d v="2022-05-03T21:25:27"/>
    <d v="2022-05-03T21:22:52"/>
    <n v="1"/>
    <d v="2022-05-03T21:25:27"/>
    <d v="2022-05-03T21:25:27"/>
    <d v="2022-05-03T21:25:27"/>
    <s v="NA"/>
    <s v="Pending Change implementation"/>
    <m/>
    <n v="23.107326388890215"/>
    <x v="4"/>
    <x v="18"/>
    <x v="0"/>
    <n v="0"/>
    <s v="Not GD"/>
    <x v="1"/>
    <n v="1900"/>
    <x v="0"/>
    <x v="2"/>
    <x v="0"/>
    <s v="Jan"/>
    <x v="14"/>
    <s v="May"/>
    <x v="1"/>
  </r>
  <r>
    <s v="INC12540313"/>
    <s v="P4 - Minimal"/>
    <x v="8"/>
    <s v="Mulbasha@in.ibm.com"/>
    <x v="2"/>
    <s v="URGENT: Update GEAC User CA"/>
    <d v="2022-05-21T01:31:34"/>
    <x v="35"/>
    <m/>
    <s v="Solved (Permanently)"/>
    <s v="Charles added as approver to Christina Arij"/>
    <m/>
    <m/>
    <d v="2022-05-04T02:36:07"/>
    <s v="Patricia.Almeida@vmlyr.com"/>
    <b v="0"/>
    <m/>
    <s v="Gold"/>
    <n v="0"/>
    <s v="Normal"/>
    <x v="4"/>
    <d v="2022-05-21T01:31:34"/>
    <n v="1464927"/>
    <s v="Patricia Almeida [YRGRP]"/>
    <n v="0"/>
    <b v="0"/>
    <d v="2022-05-04T02:36:51"/>
    <d v="2022-05-04T02:36:07"/>
    <n v="1"/>
    <d v="2022-05-04T03:36:17"/>
    <d v="2022-05-04T15:34:23"/>
    <d v="2022-05-04T03:36:17"/>
    <m/>
    <m/>
    <m/>
    <s v="Zero"/>
    <x v="1"/>
    <x v="18"/>
    <x v="2"/>
    <n v="0"/>
    <s v="WPP-US"/>
    <x v="0"/>
    <n v="1900"/>
    <x v="1"/>
    <x v="2"/>
    <x v="6"/>
    <s v="May"/>
    <x v="1"/>
    <s v="May"/>
    <x v="0"/>
  </r>
  <r>
    <s v="INC12540316"/>
    <s v="P3 - Minor"/>
    <x v="8"/>
    <s v="Tnagasu1@in.ibm.com"/>
    <x v="2"/>
    <s v="URGENT: Update EB GEAC approver"/>
    <d v="2022-05-23T14:18:46"/>
    <x v="53"/>
    <m/>
    <s v="Solved (Permanently)"/>
    <s v="Charles added as approver to Debbie Ciura"/>
    <m/>
    <m/>
    <d v="2022-05-04T02:38:20"/>
    <s v="Patricia.Almeida@vmlyr.com"/>
    <b v="0"/>
    <m/>
    <s v="Gold"/>
    <n v="0"/>
    <s v="Normal"/>
    <x v="4"/>
    <d v="2022-05-23T14:18:47"/>
    <n v="1683627"/>
    <s v="Patricia Almeida [YRGRP]"/>
    <n v="0"/>
    <b v="0"/>
    <d v="2022-05-04T15:53:27"/>
    <d v="2022-05-04T02:38:20"/>
    <n v="1"/>
    <d v="2022-05-04T02:42:01"/>
    <d v="2022-05-04T15:53:27"/>
    <d v="2022-05-04T02:42:01"/>
    <m/>
    <m/>
    <m/>
    <s v="Zero"/>
    <x v="1"/>
    <x v="18"/>
    <x v="1"/>
    <n v="0"/>
    <s v="WPP-US"/>
    <x v="0"/>
    <n v="1900"/>
    <x v="1"/>
    <x v="2"/>
    <x v="4"/>
    <s v="May"/>
    <x v="1"/>
    <s v="May"/>
    <x v="0"/>
  </r>
  <r>
    <s v="INC12540317"/>
    <s v="P3 - Minor"/>
    <x v="8"/>
    <s v="Mulbasha@in.ibm.com"/>
    <x v="2"/>
    <s v="URGENT: update CP Approver"/>
    <d v="2022-05-21T01:23:05"/>
    <x v="35"/>
    <m/>
    <s v="Solved (Permanently)"/>
    <s v="Charles added as approver to Cynthia"/>
    <m/>
    <m/>
    <d v="2022-05-04T02:38:21"/>
    <s v="Patricia.Almeida@vmlyr.com"/>
    <b v="0"/>
    <m/>
    <s v="Gold"/>
    <n v="0"/>
    <s v="Normal"/>
    <x v="4"/>
    <d v="2022-05-21T01:23:05"/>
    <n v="1464284"/>
    <s v="Patricia Almeida [YRGRP]"/>
    <n v="0"/>
    <b v="0"/>
    <d v="2022-05-04T15:33:54"/>
    <d v="2022-05-04T02:38:21"/>
    <n v="1"/>
    <d v="2022-05-04T02:42:01"/>
    <d v="2022-05-04T15:33:54"/>
    <d v="2022-05-04T02:42:01"/>
    <m/>
    <m/>
    <m/>
    <s v="Zero"/>
    <x v="1"/>
    <x v="18"/>
    <x v="2"/>
    <n v="0"/>
    <s v="WPP-US"/>
    <x v="0"/>
    <n v="1900"/>
    <x v="1"/>
    <x v="2"/>
    <x v="6"/>
    <s v="May"/>
    <x v="1"/>
    <s v="May"/>
    <x v="0"/>
  </r>
  <r>
    <s v="INC12540318"/>
    <s v="P3 - Minor"/>
    <x v="8"/>
    <s v="Mulbasha@in.ibm.com"/>
    <x v="2"/>
    <s v="URGENT: Update DC GEAC approver"/>
    <d v="2022-05-21T01:26:40"/>
    <x v="35"/>
    <m/>
    <s v="Solved (Permanently)"/>
    <s v="Charles added as approver to Debbie Ciura"/>
    <m/>
    <m/>
    <d v="2022-05-04T02:38:23"/>
    <s v="Patricia.Almeida@vmlyr.com"/>
    <b v="0"/>
    <m/>
    <s v="Gold"/>
    <n v="0"/>
    <s v="Normal"/>
    <x v="4"/>
    <d v="2022-05-21T01:26:40"/>
    <n v="1464497"/>
    <s v="Patricia Almeida [YRGRP]"/>
    <n v="0"/>
    <b v="0"/>
    <d v="2022-05-04T15:36:04"/>
    <d v="2022-05-04T02:38:23"/>
    <n v="1"/>
    <d v="2022-05-04T02:41:59"/>
    <d v="2022-05-04T15:36:04"/>
    <d v="2022-05-04T02:41:59"/>
    <m/>
    <m/>
    <m/>
    <s v="Zero"/>
    <x v="1"/>
    <x v="18"/>
    <x v="2"/>
    <n v="0"/>
    <s v="WPP-US"/>
    <x v="0"/>
    <n v="1900"/>
    <x v="1"/>
    <x v="2"/>
    <x v="6"/>
    <s v="May"/>
    <x v="1"/>
    <s v="May"/>
    <x v="0"/>
  </r>
  <r>
    <s v="INC12540328"/>
    <s v="P3 - Minor"/>
    <x v="8"/>
    <s v="Tnagasu1@in.ibm.com"/>
    <x v="2"/>
    <s v="URGENT: Update CE GEAC Access"/>
    <d v="2022-05-23T14:16:47"/>
    <x v="53"/>
    <m/>
    <s v="Solved (Permanently)"/>
    <s v="Charles added as approver to Debbie Ciura."/>
    <m/>
    <m/>
    <d v="2022-05-04T02:39:53"/>
    <s v="Patricia.Almeida@vmlyr.com"/>
    <b v="0"/>
    <m/>
    <s v="Gold"/>
    <n v="0"/>
    <s v="Normal"/>
    <x v="4"/>
    <d v="2022-05-23T14:16:47"/>
    <n v="1683414"/>
    <s v="Patricia Almeida [YRGRP]"/>
    <n v="0"/>
    <b v="0"/>
    <d v="2022-05-04T15:53:57"/>
    <d v="2022-05-04T02:39:53"/>
    <n v="1"/>
    <d v="2022-05-04T02:42:00"/>
    <d v="2022-05-04T15:53:57"/>
    <d v="2022-05-04T02:42:00"/>
    <m/>
    <m/>
    <m/>
    <s v="Zero"/>
    <x v="1"/>
    <x v="18"/>
    <x v="1"/>
    <n v="0"/>
    <s v="WPP-US"/>
    <x v="0"/>
    <n v="1900"/>
    <x v="1"/>
    <x v="2"/>
    <x v="4"/>
    <s v="May"/>
    <x v="1"/>
    <s v="May"/>
    <x v="0"/>
  </r>
  <r>
    <s v="INC12543686"/>
    <s v="P3 - Minor"/>
    <x v="15"/>
    <s v="Sreekanthy@in.ibm.com"/>
    <x v="1"/>
    <s v="[CLOSED] Update to GlobalSearch application and related SQL Instance"/>
    <d v="2022-05-26T20:45:37"/>
    <x v="42"/>
    <m/>
    <s v="Solved (Permanently)"/>
    <s v="Hotfix has been deployed successfully"/>
    <m/>
    <m/>
    <d v="2022-05-04T19:02:26"/>
    <s v="Sreekanthy@in.ibm.com"/>
    <b v="0"/>
    <m/>
    <s v="Bronze"/>
    <n v="0"/>
    <s v="Normal"/>
    <x v="4"/>
    <d v="2022-05-26T20:45:37"/>
    <n v="1907611"/>
    <s v="Steven Mandell [GroupM]"/>
    <n v="0"/>
    <b v="0"/>
    <d v="2022-05-04T19:02:26"/>
    <m/>
    <n v="0"/>
    <m/>
    <d v="2022-05-04T19:02:26"/>
    <d v="2022-05-04T19:02:26"/>
    <m/>
    <m/>
    <s v="GroupM - USA"/>
    <s v="Zero"/>
    <x v="1"/>
    <x v="18"/>
    <x v="1"/>
    <n v="0"/>
    <s v="WPP-US"/>
    <x v="0"/>
    <n v="1900"/>
    <x v="1"/>
    <x v="2"/>
    <x v="2"/>
    <s v="May"/>
    <x v="1"/>
    <s v="May"/>
    <x v="0"/>
  </r>
  <r>
    <s v="INC12543982"/>
    <s v="P3 - Minor"/>
    <x v="4"/>
    <s v="alcantcp@ph.ibm.com"/>
    <x v="1"/>
    <s v="[APPROVED BACKLOG] BSG-3179:(DVM-BW) - OSS 2596823 - Mismatch between ST14 and DB"/>
    <d v="2022-05-24T15:39:35"/>
    <x v="64"/>
    <m/>
    <m/>
    <m/>
    <m/>
    <m/>
    <d v="2022-05-04T19:40:25"/>
    <s v="alcantcp@ph.ibm.com"/>
    <b v="0"/>
    <m/>
    <s v="Platinum"/>
    <n v="0"/>
    <s v="Normal"/>
    <x v="1"/>
    <m/>
    <m/>
    <s v="Sajan Madabhushi [Ogilvy Group]"/>
    <n v="0"/>
    <b v="1"/>
    <d v="2022-05-24T15:38:05"/>
    <m/>
    <n v="0"/>
    <m/>
    <d v="2022-05-24T15:38:05"/>
    <d v="2022-05-04T19:40:25"/>
    <s v="NA"/>
    <s v="Awaiting User input"/>
    <s v="Ogilvy Group - USA"/>
    <n v="2.3485532407430583"/>
    <x v="5"/>
    <x v="18"/>
    <x v="0"/>
    <n v="0"/>
    <s v="Not GD"/>
    <x v="1"/>
    <n v="1900"/>
    <x v="0"/>
    <x v="2"/>
    <x v="0"/>
    <s v="Jan"/>
    <x v="1"/>
    <s v="May"/>
    <x v="1"/>
  </r>
  <r>
    <s v="INC12544050"/>
    <s v="P3 - Minor"/>
    <x v="11"/>
    <s v="jtian@us.ibm.com"/>
    <x v="2"/>
    <s v="Concur Password Reset?"/>
    <d v="2022-05-10T17:50:18"/>
    <x v="1"/>
    <m/>
    <m/>
    <m/>
    <m/>
    <m/>
    <d v="2022-05-04T19:40:00"/>
    <s v="Kate.Soderquist@vmlyr.com"/>
    <b v="0"/>
    <m/>
    <s v="Silver+ (Osprey App use only)"/>
    <n v="0"/>
    <s v="Normal"/>
    <x v="1"/>
    <m/>
    <m/>
    <s v="Kate Soderquist [YRGRP]"/>
    <n v="0"/>
    <b v="1"/>
    <d v="2022-05-04T20:02:21"/>
    <d v="2022-05-04T19:40:00"/>
    <n v="1"/>
    <d v="2022-05-04T21:02:05"/>
    <d v="2022-05-10T13:32:45"/>
    <d v="2022-05-04T21:02:05"/>
    <m/>
    <s v="Awaiting User input"/>
    <m/>
    <n v="16.435590277782467"/>
    <x v="4"/>
    <x v="18"/>
    <x v="0"/>
    <n v="0"/>
    <s v="Not GD"/>
    <x v="1"/>
    <n v="1900"/>
    <x v="0"/>
    <x v="2"/>
    <x v="0"/>
    <s v="Jan"/>
    <x v="1"/>
    <s v="May"/>
    <x v="1"/>
  </r>
  <r>
    <s v="INC12545023"/>
    <s v="P4 - Minimal"/>
    <x v="11"/>
    <s v="jtian@us.ibm.com"/>
    <x v="2"/>
    <s v="Unable to access application"/>
    <d v="2022-05-10T17:51:09"/>
    <x v="13"/>
    <m/>
    <m/>
    <m/>
    <m/>
    <m/>
    <d v="2022-05-04T21:31:33"/>
    <s v="gerardo.campostello@vmlyr.com"/>
    <b v="0"/>
    <m/>
    <s v="Silver+ (Osprey App use only)"/>
    <n v="0"/>
    <s v="Normal"/>
    <x v="1"/>
    <m/>
    <m/>
    <s v="Gerardo Campos-Tello [YRGRP]"/>
    <n v="0"/>
    <b v="1"/>
    <d v="2022-05-04T21:54:04"/>
    <d v="2022-05-04T21:54:04"/>
    <n v="1"/>
    <d v="2022-05-05T02:54:01"/>
    <d v="2022-05-10T13:31:57"/>
    <d v="2022-05-05T02:54:01"/>
    <m/>
    <s v="Awaiting User input"/>
    <m/>
    <n v="16.436145833336923"/>
    <x v="4"/>
    <x v="18"/>
    <x v="0"/>
    <n v="0"/>
    <s v="Not GD"/>
    <x v="1"/>
    <n v="1900"/>
    <x v="0"/>
    <x v="2"/>
    <x v="0"/>
    <s v="Jan"/>
    <x v="1"/>
    <s v="May"/>
    <x v="1"/>
  </r>
  <r>
    <s v="INC12545354"/>
    <s v="P3 - Minor"/>
    <x v="9"/>
    <s v="poldatta@in.ibm.com"/>
    <x v="2"/>
    <s v="Group Balance report balance does not tie to GL balance in a/c 260000 in Ricochet"/>
    <d v="2022-05-25T19:06:08"/>
    <x v="12"/>
    <m/>
    <m/>
    <m/>
    <m/>
    <m/>
    <d v="2022-05-04T23:01:00"/>
    <s v="wendy.ng@wundermanthompson.com"/>
    <b v="0"/>
    <m/>
    <s v="Gold"/>
    <n v="0"/>
    <s v="Normal"/>
    <x v="1"/>
    <m/>
    <m/>
    <s v="Wendy Ng [JWT]"/>
    <n v="0"/>
    <b v="1"/>
    <d v="2022-05-04T23:07:19"/>
    <d v="2022-05-04T23:07:19"/>
    <n v="1"/>
    <d v="2022-05-04T23:07:53"/>
    <d v="2022-05-04T23:07:53"/>
    <d v="2022-05-04T23:07:53"/>
    <s v="NA"/>
    <s v="Monitoring"/>
    <s v="JWT - Canada"/>
    <n v="22.036192129628034"/>
    <x v="4"/>
    <x v="18"/>
    <x v="0"/>
    <n v="0"/>
    <s v="WPP-US"/>
    <x v="0"/>
    <n v="1900"/>
    <x v="0"/>
    <x v="2"/>
    <x v="0"/>
    <s v="Jan"/>
    <x v="1"/>
    <s v="May"/>
    <x v="0"/>
  </r>
  <r>
    <s v="INC12545879"/>
    <s v="P3 - Minor"/>
    <x v="4"/>
    <s v="Gpnagara@in.ibm.com"/>
    <x v="2"/>
    <s v="Cannot filter in BI reports or add any options- my Query Properties is not working"/>
    <d v="2022-05-26T14:35:53"/>
    <x v="56"/>
    <m/>
    <m/>
    <m/>
    <m/>
    <m/>
    <d v="2022-05-05T00:47:37"/>
    <s v="teija.toiviainen@ogilvy.com"/>
    <b v="0"/>
    <m/>
    <s v="Platinum"/>
    <n v="0"/>
    <s v="Normal"/>
    <x v="3"/>
    <m/>
    <m/>
    <s v="Teija Toiviainen [Ogilvy Group]"/>
    <n v="0"/>
    <b v="0"/>
    <d v="2022-05-05T11:45:09"/>
    <d v="2022-05-05T11:45:09"/>
    <n v="3"/>
    <d v="2022-05-05T12:13:14"/>
    <d v="2022-05-05T12:16:34"/>
    <d v="2022-05-05T12:13:14"/>
    <s v="NA"/>
    <m/>
    <s v="Ogilvy Group - Canada"/>
    <n v="21.48849537037313"/>
    <x v="4"/>
    <x v="18"/>
    <x v="0"/>
    <n v="0"/>
    <s v="WPP-US"/>
    <x v="0"/>
    <n v="1900"/>
    <x v="0"/>
    <x v="2"/>
    <x v="0"/>
    <s v="Jan"/>
    <x v="2"/>
    <s v="May"/>
    <x v="0"/>
  </r>
  <r>
    <s v="INC12546851"/>
    <s v="P3 - Minor"/>
    <x v="20"/>
    <s v="Kusanth1@in.ibm.com"/>
    <x v="2"/>
    <s v="[Deltek Case: 220505-001371]- Maconomy - Deltek Users to activate 2FA"/>
    <d v="2022-05-23T12:40:39"/>
    <x v="4"/>
    <m/>
    <m/>
    <m/>
    <m/>
    <m/>
    <d v="2022-05-05T09:17:00"/>
    <s v="Michael.George@kantar.com"/>
    <b v="0"/>
    <m/>
    <m/>
    <n v="0"/>
    <s v="Normal"/>
    <x v="1"/>
    <m/>
    <m/>
    <s v="Michael George [Kantar]"/>
    <n v="0"/>
    <b v="1"/>
    <d v="2022-05-05T10:14:28"/>
    <d v="2022-05-05T09:21:40"/>
    <n v="2"/>
    <d v="2022-05-05T09:57:43"/>
    <d v="2022-05-05T10:14:28"/>
    <d v="2022-05-05T09:57:43"/>
    <m/>
    <s v="Non IBM 3rd Party Engagement"/>
    <m/>
    <n v="21.573287037026603"/>
    <x v="4"/>
    <x v="18"/>
    <x v="0"/>
    <n v="0"/>
    <s v="WPP-US"/>
    <x v="0"/>
    <n v="1900"/>
    <x v="0"/>
    <x v="2"/>
    <x v="0"/>
    <s v="Jan"/>
    <x v="2"/>
    <s v="May"/>
    <x v="0"/>
  </r>
  <r>
    <s v="INC12548631"/>
    <s v="P4 - Minimal"/>
    <x v="6"/>
    <s v="remyat23@in.ibm.com"/>
    <x v="2"/>
    <s v="Issue with Business Object report - FIN0262546 - VAT Purchase Report"/>
    <d v="2022-05-23T21:48:35"/>
    <x v="54"/>
    <m/>
    <m/>
    <m/>
    <m/>
    <m/>
    <d v="2022-05-05T15:16:35"/>
    <s v="jerome.tillekeratne@kantar.com"/>
    <b v="0"/>
    <m/>
    <s v="Silver"/>
    <n v="0"/>
    <s v="Normal"/>
    <x v="3"/>
    <m/>
    <m/>
    <s v="Jerome Tillekeratne [Kantar]"/>
    <n v="0"/>
    <b v="0"/>
    <d v="2022-05-05T16:44:33"/>
    <d v="2022-05-05T15:17:21"/>
    <n v="4"/>
    <d v="2022-05-05T17:17:59"/>
    <d v="2022-05-05T20:25:37"/>
    <d v="2022-05-05T17:17:59"/>
    <m/>
    <m/>
    <m/>
    <n v="21.148877314823039"/>
    <x v="4"/>
    <x v="18"/>
    <x v="0"/>
    <n v="0"/>
    <s v="WPP-US"/>
    <x v="0"/>
    <n v="1900"/>
    <x v="0"/>
    <x v="2"/>
    <x v="0"/>
    <s v="Jan"/>
    <x v="2"/>
    <s v="May"/>
    <x v="0"/>
  </r>
  <r>
    <s v="INC12549985"/>
    <s v="P3 - Minor"/>
    <x v="1"/>
    <s v="mulveyj@us.ibm.com"/>
    <x v="2"/>
    <s v="Closed MediaOcean jobs are being loaded and used in Concur"/>
    <d v="2022-05-26T19:24:07"/>
    <x v="9"/>
    <m/>
    <m/>
    <m/>
    <m/>
    <m/>
    <d v="2022-05-05T18:55:09"/>
    <s v="james.burton@groupm.com"/>
    <b v="0"/>
    <m/>
    <s v="Silver+ (Osprey App use only)"/>
    <n v="0"/>
    <s v="Normal"/>
    <x v="1"/>
    <m/>
    <m/>
    <s v="James Burton [GroupM]"/>
    <n v="0"/>
    <b v="1"/>
    <d v="2022-05-05T19:44:47"/>
    <d v="2022-05-05T18:57:06"/>
    <n v="1"/>
    <d v="2022-05-05T20:24:00"/>
    <d v="2022-05-05T20:24:18"/>
    <d v="2022-05-05T20:24:00"/>
    <m/>
    <s v="Monitoring"/>
    <m/>
    <n v="21.149791666663077"/>
    <x v="4"/>
    <x v="18"/>
    <x v="0"/>
    <n v="0"/>
    <s v="WPP-US"/>
    <x v="0"/>
    <n v="1900"/>
    <x v="0"/>
    <x v="2"/>
    <x v="0"/>
    <s v="Jan"/>
    <x v="2"/>
    <s v="May"/>
    <x v="0"/>
  </r>
  <r>
    <s v="INC12550591"/>
    <s v="P3 - Minor"/>
    <x v="6"/>
    <s v="vakula@us.ibm.com"/>
    <x v="2"/>
    <s v="Publish report in Production - (ADO# 1115794)"/>
    <d v="2022-05-26T00:23:25"/>
    <x v="23"/>
    <m/>
    <s v="Solved (Permanently)"/>
    <s v="Issue fixed completely "/>
    <m/>
    <m/>
    <d v="2022-05-05T20:28:28"/>
    <s v="cristian.aprile@kantar.com"/>
    <b v="0"/>
    <m/>
    <s v="Silver"/>
    <n v="0"/>
    <s v="Normal"/>
    <x v="4"/>
    <d v="2022-05-26T00:23:25"/>
    <n v="1742097"/>
    <s v="Cristian Aprile [Kantar]"/>
    <n v="0"/>
    <b v="0"/>
    <d v="2022-05-05T20:30:05"/>
    <m/>
    <n v="1"/>
    <m/>
    <d v="2022-05-05T20:30:05"/>
    <d v="2022-05-05T20:30:05"/>
    <m/>
    <m/>
    <m/>
    <s v="Zero"/>
    <x v="1"/>
    <x v="18"/>
    <x v="1"/>
    <n v="0"/>
    <s v="Not GD"/>
    <x v="1"/>
    <n v="1900"/>
    <x v="1"/>
    <x v="2"/>
    <x v="2"/>
    <s v="May"/>
    <x v="2"/>
    <s v="May"/>
    <x v="1"/>
  </r>
  <r>
    <s v="INC12554520"/>
    <s v="P4 - Minimal"/>
    <x v="0"/>
    <s v="ghudik@us.ibm.com"/>
    <x v="2"/>
    <s v="Background task setup - FIN0260925"/>
    <d v="2022-05-20T03:21:59"/>
    <x v="8"/>
    <m/>
    <m/>
    <m/>
    <m/>
    <m/>
    <d v="2022-05-06T16:19:31"/>
    <s v="jerome.tillekeratne@kantar.com"/>
    <b v="0"/>
    <m/>
    <s v="Platinum"/>
    <n v="0"/>
    <s v="Normal"/>
    <x v="3"/>
    <m/>
    <m/>
    <s v="Jerome Tillekeratne [Kantar]"/>
    <n v="0"/>
    <b v="0"/>
    <d v="2022-05-06T16:27:29"/>
    <d v="2022-05-06T16:19:50"/>
    <n v="1"/>
    <d v="2022-05-06T17:17:03"/>
    <d v="2022-05-06T17:35:55"/>
    <d v="2022-05-06T17:17:03"/>
    <m/>
    <m/>
    <m/>
    <n v="20.266724537039408"/>
    <x v="4"/>
    <x v="18"/>
    <x v="0"/>
    <n v="0"/>
    <s v="Not GD"/>
    <x v="1"/>
    <n v="1900"/>
    <x v="0"/>
    <x v="2"/>
    <x v="0"/>
    <s v="Jan"/>
    <x v="7"/>
    <s v="May"/>
    <x v="1"/>
  </r>
  <r>
    <s v="INC12555206"/>
    <s v="P3 - Minor"/>
    <x v="10"/>
    <s v="pradahak@in.ibm.com"/>
    <x v="1"/>
    <s v="[WIP]  Invoice print layout"/>
    <d v="2022-05-23T22:30:59"/>
    <x v="20"/>
    <m/>
    <m/>
    <m/>
    <m/>
    <m/>
    <d v="2022-05-06T19:05:55"/>
    <s v="pradahak@in.ibm.com"/>
    <b v="0"/>
    <m/>
    <s v="Gold"/>
    <n v="0"/>
    <s v="Normal"/>
    <x v="3"/>
    <m/>
    <m/>
    <s v="Marybeth Gannon [Ogilvy Group]"/>
    <n v="0"/>
    <b v="0"/>
    <d v="2022-05-23T22:30:59"/>
    <m/>
    <n v="0"/>
    <m/>
    <d v="2022-05-23T22:30:59"/>
    <d v="2022-05-06T19:05:55"/>
    <m/>
    <m/>
    <s v="Ogilvy Group - USA"/>
    <n v="3.0618171296300716"/>
    <x v="5"/>
    <x v="18"/>
    <x v="0"/>
    <n v="0"/>
    <s v="WPP-US"/>
    <x v="0"/>
    <n v="1900"/>
    <x v="0"/>
    <x v="2"/>
    <x v="0"/>
    <s v="Jan"/>
    <x v="7"/>
    <s v="May"/>
    <x v="0"/>
  </r>
  <r>
    <s v="INC12555339"/>
    <s v="P3 - Minor"/>
    <x v="0"/>
    <s v="system"/>
    <x v="2"/>
    <s v="IBM-C-NA-AS-MACK - Monthly FX revaluation process | 30 - MB and 250 - TNS"/>
    <d v="2022-05-27T03:59:00"/>
    <x v="58"/>
    <m/>
    <s v="Solved (Permanently)"/>
    <s v="This ticket will now be resolved for closing. If you have additional questions regarding this issue you may respond within five business days. If no response is received by then, this ticket will be automatically closed."/>
    <m/>
    <m/>
    <d v="2022-05-06T19:20:10"/>
    <s v="deive.vajda@kantar.com"/>
    <b v="0"/>
    <m/>
    <s v="Platinum"/>
    <n v="0"/>
    <s v="Normal"/>
    <x v="3"/>
    <m/>
    <n v="1617963"/>
    <s v="Deive Vajda [Kantar]"/>
    <n v="1"/>
    <b v="1"/>
    <d v="2022-05-06T21:39:20"/>
    <d v="2022-05-06T21:39:20"/>
    <n v="1"/>
    <d v="2022-05-06T22:34:03"/>
    <d v="2022-05-06T22:46:42"/>
    <d v="2022-05-06T22:34:03"/>
    <s v="LATAM"/>
    <m/>
    <s v="Kantar - Brazil"/>
    <n v="20.05090277778072"/>
    <x v="4"/>
    <x v="18"/>
    <x v="0"/>
    <n v="0"/>
    <s v="WPP-US"/>
    <x v="0"/>
    <n v="1900"/>
    <x v="0"/>
    <x v="2"/>
    <x v="0"/>
    <s v="Jan"/>
    <x v="7"/>
    <s v="May"/>
    <x v="0"/>
  </r>
  <r>
    <s v="INC12556110"/>
    <s v="P3 - Minor"/>
    <x v="4"/>
    <s v="Cruzrav@ph.ibm.com"/>
    <x v="2"/>
    <s v="SQ01 Access (Restoring)"/>
    <d v="2022-05-24T19:25:33"/>
    <x v="61"/>
    <m/>
    <s v="Solved (Permanently)"/>
    <s v="This is already completed"/>
    <m/>
    <m/>
    <d v="2022-05-06T21:43:54"/>
    <s v="Lillian.Perez@vmlyrcommerce.com"/>
    <b v="0"/>
    <m/>
    <s v="Platinum"/>
    <n v="0"/>
    <s v="Normal"/>
    <x v="4"/>
    <d v="2022-05-24T19:25:33"/>
    <n v="1546899"/>
    <s v="Lillian Perez [YRGRP]"/>
    <n v="0"/>
    <b v="0"/>
    <d v="2022-05-06T22:30:43"/>
    <d v="2022-05-06T21:43:54"/>
    <n v="2"/>
    <d v="2022-05-10T00:24:38"/>
    <d v="2022-05-24T03:40:44"/>
    <d v="2022-05-24T03:40:44"/>
    <m/>
    <m/>
    <m/>
    <s v="Zero"/>
    <x v="1"/>
    <x v="18"/>
    <x v="1"/>
    <n v="0"/>
    <s v="WPP-US"/>
    <x v="0"/>
    <n v="1900"/>
    <x v="1"/>
    <x v="2"/>
    <x v="1"/>
    <s v="May"/>
    <x v="7"/>
    <s v="May"/>
    <x v="0"/>
  </r>
  <r>
    <s v="INC12559293"/>
    <s v="P3 - Minor"/>
    <x v="6"/>
    <s v="Ashique.T.P@ibm.com"/>
    <x v="2"/>
    <s v="We are having an issue for Maconomy company 289 "/>
    <d v="2022-05-26T18:25:53"/>
    <x v="47"/>
    <m/>
    <s v="Solved (Permanently)"/>
    <s v="Reporting issue"/>
    <m/>
    <m/>
    <d v="2022-05-09T10:50:40"/>
    <s v="chris.ngatiah@kantar.com"/>
    <b v="0"/>
    <m/>
    <s v="Silver"/>
    <n v="0"/>
    <s v="Normal"/>
    <x v="1"/>
    <m/>
    <n v="274874"/>
    <s v="Chris Ngatiah [Kantar]"/>
    <n v="1"/>
    <b v="1"/>
    <d v="2022-05-09T14:18:56"/>
    <d v="2022-05-09T10:57:02"/>
    <n v="2"/>
    <d v="2022-05-09T17:47:07"/>
    <d v="2022-05-09T17:51:45"/>
    <d v="2022-05-09T17:47:07"/>
    <m/>
    <s v="Awaiting User input"/>
    <m/>
    <n v="17.255729166667152"/>
    <x v="4"/>
    <x v="19"/>
    <x v="0"/>
    <n v="0"/>
    <s v="WPP-US"/>
    <x v="0"/>
    <n v="1900"/>
    <x v="0"/>
    <x v="2"/>
    <x v="0"/>
    <s v="Jan"/>
    <x v="28"/>
    <s v="May"/>
    <x v="0"/>
  </r>
  <r>
    <s v="INC12561607"/>
    <s v="P3 - Minor"/>
    <x v="0"/>
    <s v="aishpati@in.ibm.com"/>
    <x v="2"/>
    <s v="Rate inclusion in TDS tax table 2022"/>
    <d v="2022-05-20T15:08:07"/>
    <x v="19"/>
    <m/>
    <s v="Solved (Permanently)"/>
    <s v="TDS tax rate is added"/>
    <m/>
    <m/>
    <d v="2022-05-09T16:44:44"/>
    <s v="Sushmita.Mandal@kantar.com"/>
    <b v="0"/>
    <m/>
    <s v="Platinum"/>
    <n v="0"/>
    <s v="Normal"/>
    <x v="4"/>
    <d v="2022-05-20T15:08:07"/>
    <n v="944603"/>
    <s v="Sushmita Mandal [Kantar]"/>
    <n v="1"/>
    <b v="0"/>
    <d v="2022-05-09T17:21:48"/>
    <m/>
    <n v="1"/>
    <m/>
    <d v="2022-05-09T17:21:48"/>
    <d v="2022-05-09T17:00:37"/>
    <m/>
    <m/>
    <m/>
    <s v="Zero"/>
    <x v="1"/>
    <x v="19"/>
    <x v="2"/>
    <n v="0"/>
    <s v="WPP-US"/>
    <x v="0"/>
    <n v="1900"/>
    <x v="1"/>
    <x v="2"/>
    <x v="7"/>
    <s v="May"/>
    <x v="28"/>
    <s v="May"/>
    <x v="0"/>
  </r>
  <r>
    <s v="INC12562818"/>
    <s v="P3 - Minor"/>
    <x v="6"/>
    <s v="hazem.salah@kantar.com"/>
    <x v="2"/>
    <s v="Maconomy - Deferred with total value EGP(1,332,650) not related for any job in TNS Egypt (286)"/>
    <d v="2022-05-26T21:10:40"/>
    <x v="47"/>
    <m/>
    <m/>
    <m/>
    <m/>
    <m/>
    <d v="2022-05-09T19:18:05"/>
    <s v="Bassem.Tahseen@kantar.com"/>
    <b v="0"/>
    <m/>
    <s v="Silver"/>
    <n v="0"/>
    <s v="Normal"/>
    <x v="1"/>
    <m/>
    <m/>
    <s v="Bassem Tahseen [Kantar]"/>
    <n v="0"/>
    <b v="1"/>
    <d v="2022-05-09T19:31:35"/>
    <d v="2022-05-09T19:18:34"/>
    <n v="2"/>
    <d v="2022-05-09T19:32:08"/>
    <d v="2022-05-09T19:36:26"/>
    <d v="2022-05-09T19:32:08"/>
    <m/>
    <s v="Customer unavailable 2nd Attempt"/>
    <m/>
    <n v="17.183032407410792"/>
    <x v="4"/>
    <x v="19"/>
    <x v="0"/>
    <n v="0"/>
    <s v="WPP-US"/>
    <x v="0"/>
    <n v="1900"/>
    <x v="0"/>
    <x v="2"/>
    <x v="0"/>
    <s v="Jan"/>
    <x v="28"/>
    <s v="May"/>
    <x v="0"/>
  </r>
  <r>
    <s v="INC12562908"/>
    <s v="P3 - Minor"/>
    <x v="12"/>
    <s v="Kevin.reiner.calvento@ibm.com"/>
    <x v="2"/>
    <s v="SAP Time won't allow me to delete so I can adjust my time"/>
    <d v="2022-05-10T00:59:48"/>
    <x v="65"/>
    <m/>
    <s v="Cancelled"/>
    <s v="User mentioned ticket was submitted in error and is not needed anymore."/>
    <d v="2022-05-10T00:59:48"/>
    <s v="Kevin Reiner Calvento [IBM]"/>
    <d v="2022-05-09T19:28:31"/>
    <s v="spencer.brown@vmlyr.com"/>
    <b v="0"/>
    <m/>
    <s v="Bronze"/>
    <n v="0"/>
    <s v="Normal"/>
    <x v="0"/>
    <m/>
    <n v="19877"/>
    <s v="Spencer Brown [YRGRP]"/>
    <n v="0"/>
    <b v="0"/>
    <d v="2022-05-09T22:13:43"/>
    <d v="2022-05-09T19:31:57"/>
    <n v="1"/>
    <d v="2022-05-09T22:17:08"/>
    <d v="2022-05-09T22:57:26"/>
    <d v="2022-05-09T22:17:08"/>
    <m/>
    <m/>
    <m/>
    <n v="17.043449074073578"/>
    <x v="4"/>
    <x v="19"/>
    <x v="0"/>
    <n v="20"/>
    <s v="WPP-US"/>
    <x v="0"/>
    <n v="2022"/>
    <x v="0"/>
    <x v="2"/>
    <x v="0"/>
    <s v="Jan"/>
    <x v="28"/>
    <s v="May"/>
    <x v="0"/>
  </r>
  <r>
    <s v="INC12563485"/>
    <s v="P3 - Minor"/>
    <x v="8"/>
    <s v="Mulbasha@in.ibm.com"/>
    <x v="2"/>
    <s v="Smartstream GL effective date for  entity 224PH defaults to 12/31/2021"/>
    <d v="2022-05-26T17:49:56"/>
    <x v="35"/>
    <m/>
    <m/>
    <m/>
    <m/>
    <m/>
    <d v="2022-05-09T20:21:15"/>
    <s v="Mary.Seitz@vmlyr.com"/>
    <b v="0"/>
    <m/>
    <s v="Gold"/>
    <n v="0"/>
    <s v="Normal"/>
    <x v="1"/>
    <m/>
    <m/>
    <s v="Mary Seitz [YRGRP]"/>
    <n v="0"/>
    <b v="1"/>
    <d v="2022-05-09T22:15:26"/>
    <d v="2022-05-09T20:27:46"/>
    <n v="1"/>
    <d v="2022-05-09T23:12:35"/>
    <d v="2022-05-09T23:51:41"/>
    <d v="2022-05-09T23:12:35"/>
    <m/>
    <s v="Monitoring"/>
    <m/>
    <n v="17.005775462959718"/>
    <x v="4"/>
    <x v="19"/>
    <x v="0"/>
    <n v="0"/>
    <s v="WPP-US"/>
    <x v="0"/>
    <n v="1900"/>
    <x v="0"/>
    <x v="2"/>
    <x v="0"/>
    <s v="Jan"/>
    <x v="28"/>
    <s v="May"/>
    <x v="0"/>
  </r>
  <r>
    <s v="INC12563510"/>
    <s v="P3 - Minor"/>
    <x v="20"/>
    <s v="Ravi.Nallapalli@ibm.com"/>
    <x v="2"/>
    <s v="Issue on Opportunity screen - FIN0262937"/>
    <d v="2022-05-25T14:57:48"/>
    <x v="46"/>
    <m/>
    <s v="Solved Remotely (Permanently)"/>
    <s v="_x000a_Per Deltek_x000a__x000a_It's possible to scroll down, and there are 30 modules as a maximum. This is per the original design, as we needed to set a limit. It's to avoid poor performance. "/>
    <m/>
    <m/>
    <d v="2022-05-09T20:23:45"/>
    <s v="jerome.tillekeratne@kantar.com"/>
    <b v="0"/>
    <m/>
    <m/>
    <n v="0"/>
    <s v="Normal"/>
    <x v="3"/>
    <m/>
    <n v="1249663"/>
    <s v="Jerome Tillekeratne [Kantar]"/>
    <n v="1"/>
    <b v="0"/>
    <d v="2022-05-09T20:27:25"/>
    <d v="2022-05-09T20:24:13"/>
    <n v="2"/>
    <d v="2022-05-10T01:26:48"/>
    <d v="2022-05-10T01:32:32"/>
    <d v="2022-05-10T01:26:48"/>
    <m/>
    <m/>
    <m/>
    <n v="16.935740740736946"/>
    <x v="4"/>
    <x v="19"/>
    <x v="0"/>
    <n v="0"/>
    <s v="WPP-US"/>
    <x v="0"/>
    <n v="1900"/>
    <x v="0"/>
    <x v="2"/>
    <x v="0"/>
    <s v="Jan"/>
    <x v="28"/>
    <s v="May"/>
    <x v="0"/>
  </r>
  <r>
    <s v="INC12564301"/>
    <s v="P4 - Minimal"/>
    <x v="0"/>
    <s v="aishpati@in.ibm.com"/>
    <x v="2"/>
    <s v="IBM-C-NA-AS-MACK - Update expense sheet approval hierarchies for company 250 - TNS"/>
    <d v="2022-05-24T13:07:42"/>
    <x v="19"/>
    <m/>
    <s v="Solved (Permanently)"/>
    <s v="I have updated the approver and added super approver in line 2 for 250- Expense sheet approval hierarchy in Prod."/>
    <m/>
    <m/>
    <d v="2022-05-09T22:11:42"/>
    <s v="deive.vajda@kantar.com"/>
    <b v="0"/>
    <m/>
    <s v="Platinum"/>
    <n v="0"/>
    <s v="Normal"/>
    <x v="4"/>
    <d v="2022-05-24T13:07:43"/>
    <n v="1263361"/>
    <s v="Deive Vajda [Kantar]"/>
    <n v="2"/>
    <b v="0"/>
    <d v="2022-05-09T23:27:43"/>
    <d v="2022-05-09T23:27:43"/>
    <n v="1"/>
    <d v="2022-05-10T00:53:54"/>
    <d v="2022-05-10T00:58:11"/>
    <d v="2022-05-10T00:53:54"/>
    <s v="LATAM"/>
    <m/>
    <s v="Kantar - Brazil"/>
    <s v="Zero"/>
    <x v="1"/>
    <x v="19"/>
    <x v="1"/>
    <n v="0"/>
    <s v="WPP-US"/>
    <x v="0"/>
    <n v="1900"/>
    <x v="1"/>
    <x v="2"/>
    <x v="1"/>
    <s v="May"/>
    <x v="28"/>
    <s v="May"/>
    <x v="0"/>
  </r>
  <r>
    <s v="INC12565107"/>
    <s v="P3 - Minor"/>
    <x v="9"/>
    <s v="Jlingala@in.ibm.com"/>
    <x v="2"/>
    <s v="Can't log into Ricochet - only menu options showing up"/>
    <d v="2022-05-20T22:12:11"/>
    <x v="14"/>
    <m/>
    <s v="Solved Remotely (Permanently)"/>
    <s v="User confirmed the URL working fine"/>
    <m/>
    <m/>
    <d v="2022-05-10T01:27:14"/>
    <s v="Trambak.Banerjee@kyndryl.com"/>
    <b v="0"/>
    <m/>
    <s v="Gold"/>
    <n v="0"/>
    <s v="Normal"/>
    <x v="4"/>
    <d v="2022-05-20T22:12:11"/>
    <n v="939807"/>
    <s v="Jp Villanueva [YRGRP]"/>
    <n v="0"/>
    <b v="0"/>
    <d v="2022-05-10T01:30:24"/>
    <m/>
    <n v="0"/>
    <m/>
    <d v="2022-05-10T01:30:24"/>
    <d v="2022-05-10T01:27:14"/>
    <m/>
    <m/>
    <m/>
    <s v="Zero"/>
    <x v="1"/>
    <x v="19"/>
    <x v="2"/>
    <n v="0"/>
    <s v="WPP-US"/>
    <x v="0"/>
    <n v="1900"/>
    <x v="1"/>
    <x v="2"/>
    <x v="7"/>
    <s v="May"/>
    <x v="25"/>
    <s v="May"/>
    <x v="0"/>
  </r>
  <r>
    <s v="INC12565266"/>
    <s v="P3 - Minor"/>
    <x v="0"/>
    <s v="system"/>
    <x v="2"/>
    <s v="IBM-C-NA-AS-MACK - Error generating POs in TNS | 250-TNS"/>
    <d v="2022-05-26T22:48:50"/>
    <x v="4"/>
    <m/>
    <m/>
    <m/>
    <m/>
    <m/>
    <d v="2022-05-10T01:48:40"/>
    <s v="deive.vajda@kantar.com"/>
    <b v="0"/>
    <m/>
    <s v="Platinum"/>
    <n v="0"/>
    <s v="Normal"/>
    <x v="3"/>
    <m/>
    <m/>
    <s v="Deive Vajda [Kantar]"/>
    <n v="0"/>
    <b v="1"/>
    <d v="2022-05-10T13:57:23"/>
    <d v="2022-05-10T13:57:23"/>
    <n v="1"/>
    <d v="2022-05-10T15:30:20"/>
    <d v="2022-05-10T15:32:51"/>
    <d v="2022-05-10T15:30:20"/>
    <s v="LATAM"/>
    <m/>
    <s v="Kantar - Brazil"/>
    <n v="16.352187500000582"/>
    <x v="4"/>
    <x v="19"/>
    <x v="0"/>
    <n v="0"/>
    <s v="WPP-US"/>
    <x v="0"/>
    <n v="1900"/>
    <x v="0"/>
    <x v="2"/>
    <x v="0"/>
    <s v="Jan"/>
    <x v="25"/>
    <s v="May"/>
    <x v="0"/>
  </r>
  <r>
    <s v="INC12565267"/>
    <s v="P4 - Minimal"/>
    <x v="11"/>
    <s v="jtian@us.ibm.com"/>
    <x v="2"/>
    <s v="CAN' ACCESS CONCUR TRAVEL"/>
    <d v="2022-05-10T17:52:30"/>
    <x v="13"/>
    <m/>
    <m/>
    <m/>
    <m/>
    <m/>
    <d v="2022-05-10T01:48:59"/>
    <s v="candace.gebbia@vmlyrcommerce.com"/>
    <b v="0"/>
    <m/>
    <s v="Silver+ (Osprey App use only)"/>
    <n v="0"/>
    <s v="Normal"/>
    <x v="1"/>
    <m/>
    <m/>
    <s v="Candace Gebbia [YRGRP]"/>
    <n v="0"/>
    <b v="1"/>
    <d v="2022-05-10T02:55:28"/>
    <d v="2022-05-10T01:48:59"/>
    <n v="1"/>
    <d v="2022-05-10T03:18:44"/>
    <d v="2022-05-10T13:28:32"/>
    <d v="2022-05-10T03:18:44"/>
    <m/>
    <s v="Awaiting User input"/>
    <m/>
    <n v="16.438518518516503"/>
    <x v="4"/>
    <x v="19"/>
    <x v="0"/>
    <n v="0"/>
    <s v="Not GD"/>
    <x v="1"/>
    <n v="1900"/>
    <x v="0"/>
    <x v="2"/>
    <x v="0"/>
    <s v="Jan"/>
    <x v="25"/>
    <s v="May"/>
    <x v="1"/>
  </r>
  <r>
    <s v="INC12570915"/>
    <s v="P3 - Minor"/>
    <x v="0"/>
    <s v="Kusanth1@in.ibm.com"/>
    <x v="2"/>
    <s v="Maconomy Company 246 - API for creation of subscription job incl invoiceplan"/>
    <d v="2022-05-23T12:39:03"/>
    <x v="4"/>
    <m/>
    <s v="Solved (Permanently)"/>
    <s v="Maconomy Company 246 - API for creation of subscription job incl invoiceplan"/>
    <m/>
    <m/>
    <d v="2022-05-10T19:46:36"/>
    <s v="Michiel.Houtman@kantar.com"/>
    <b v="0"/>
    <m/>
    <s v="Platinum"/>
    <n v="0"/>
    <s v="Normal"/>
    <x v="4"/>
    <d v="2022-05-23T12:39:03"/>
    <n v="1097547"/>
    <s v="Michiel Houtman [Kantar]"/>
    <n v="0"/>
    <b v="0"/>
    <d v="2022-05-10T20:37:25"/>
    <d v="2022-05-10T19:47:14"/>
    <n v="1"/>
    <d v="2022-05-10T20:23:47"/>
    <d v="2022-05-10T20:37:25"/>
    <d v="2022-05-10T20:23:47"/>
    <m/>
    <m/>
    <m/>
    <s v="Zero"/>
    <x v="1"/>
    <x v="19"/>
    <x v="1"/>
    <n v="0"/>
    <s v="WPP-US"/>
    <x v="0"/>
    <n v="1900"/>
    <x v="1"/>
    <x v="2"/>
    <x v="4"/>
    <s v="May"/>
    <x v="25"/>
    <s v="May"/>
    <x v="0"/>
  </r>
  <r>
    <s v="INC12571367"/>
    <s v="P3 - Minor"/>
    <x v="9"/>
    <s v="Kanimop5@in.ibm.com"/>
    <x v="2"/>
    <s v="Ricochet- Unable to close Mazda 1205331"/>
    <d v="2022-05-26T14:43:18"/>
    <x v="30"/>
    <m/>
    <m/>
    <m/>
    <m/>
    <m/>
    <d v="2022-05-10T20:35:45"/>
    <s v="teresa.daves@wundermanthompson.com"/>
    <b v="0"/>
    <m/>
    <s v="Gold"/>
    <n v="0"/>
    <s v="Normal"/>
    <x v="3"/>
    <m/>
    <m/>
    <s v="Teresa Daves [JWT]"/>
    <n v="0"/>
    <b v="1"/>
    <d v="2022-05-10T20:37:54"/>
    <d v="2022-05-10T20:35:45"/>
    <n v="1"/>
    <d v="2022-05-10T20:41:13"/>
    <d v="2022-05-10T20:49:47"/>
    <d v="2022-05-10T20:41:13"/>
    <s v="NA"/>
    <m/>
    <s v="JWT - Canada"/>
    <n v="16.132094907407009"/>
    <x v="4"/>
    <x v="19"/>
    <x v="0"/>
    <n v="0"/>
    <s v="WPP-US"/>
    <x v="0"/>
    <n v="1900"/>
    <x v="0"/>
    <x v="2"/>
    <x v="0"/>
    <s v="Jan"/>
    <x v="25"/>
    <s v="May"/>
    <x v="0"/>
  </r>
  <r>
    <s v="INC12571373"/>
    <s v="P4 - Minimal"/>
    <x v="11"/>
    <s v="jtian@us.ibm.com"/>
    <x v="2"/>
    <s v="Manager/Company listed incorrectly in Concur Solutions"/>
    <d v="2022-05-26T19:36:00"/>
    <x v="13"/>
    <m/>
    <m/>
    <m/>
    <m/>
    <m/>
    <d v="2022-05-10T20:36:33"/>
    <s v="James.Phillips@vmlyrcommerce.com"/>
    <b v="0"/>
    <m/>
    <s v="Silver+ (Osprey App use only)"/>
    <n v="0"/>
    <s v="Normal"/>
    <x v="1"/>
    <m/>
    <m/>
    <s v="James Phillips [YRGRP]"/>
    <n v="0"/>
    <b v="1"/>
    <d v="2022-05-10T22:55:14"/>
    <d v="2022-05-10T20:58:05"/>
    <n v="1"/>
    <d v="2022-05-10T23:20:05"/>
    <d v="2022-05-25T12:17:13"/>
    <d v="2022-05-10T23:20:05"/>
    <m/>
    <s v="Awaiting User input"/>
    <m/>
    <n v="1.4880439814805868"/>
    <x v="5"/>
    <x v="19"/>
    <x v="0"/>
    <n v="0"/>
    <s v="Not GD"/>
    <x v="1"/>
    <n v="1900"/>
    <x v="0"/>
    <x v="2"/>
    <x v="0"/>
    <s v="Jan"/>
    <x v="25"/>
    <s v="May"/>
    <x v="1"/>
  </r>
  <r>
    <s v="INC12572298"/>
    <s v="P3 - Minor"/>
    <x v="0"/>
    <s v="remyat23@in.ibm.com"/>
    <x v="1"/>
    <s v="[DEPLOY] Tax Code Changes For G/L Tax Table 'IRELAND'"/>
    <d v="2022-05-24T22:36:57"/>
    <x v="21"/>
    <m/>
    <m/>
    <m/>
    <m/>
    <m/>
    <d v="2022-05-10T23:33:49"/>
    <s v="viresh.savani@kantar.com"/>
    <b v="0"/>
    <m/>
    <s v="Platinum"/>
    <n v="0"/>
    <s v="Normal"/>
    <x v="1"/>
    <m/>
    <m/>
    <s v="Viresh Savani [Kantar]"/>
    <n v="0"/>
    <b v="1"/>
    <d v="2022-05-10T23:44:09"/>
    <d v="2022-05-10T23:44:09"/>
    <n v="1"/>
    <d v="2022-05-10T23:44:37"/>
    <d v="2022-05-10T23:54:19"/>
    <d v="2022-05-10T23:44:37"/>
    <m/>
    <s v="Customer Testing"/>
    <m/>
    <n v="16.003946759257815"/>
    <x v="4"/>
    <x v="19"/>
    <x v="0"/>
    <n v="0"/>
    <s v="WPP-US"/>
    <x v="0"/>
    <n v="1900"/>
    <x v="0"/>
    <x v="2"/>
    <x v="0"/>
    <s v="Jan"/>
    <x v="25"/>
    <s v="May"/>
    <x v="0"/>
  </r>
  <r>
    <s v="INC12573064"/>
    <s v="P3 - Minor"/>
    <x v="1"/>
    <s v="mulveyj@us.ibm.com"/>
    <x v="2"/>
    <s v="user is unable to access concur application "/>
    <d v="2022-05-21T02:28:15"/>
    <x v="10"/>
    <m/>
    <s v="Cancelled"/>
    <s v="After several attempts to reach out to user with no response, this ticket is being cancelled"/>
    <m/>
    <m/>
    <d v="2022-05-11T03:50:56"/>
    <s v="Sai.Kiran1@kyndryl.com"/>
    <b v="0"/>
    <m/>
    <s v="Silver+ (Osprey App use only)"/>
    <n v="0"/>
    <s v="Normal"/>
    <x v="4"/>
    <d v="2022-05-21T02:28:15"/>
    <n v="861511"/>
    <s v="Shadae Bradshaw [GroupM]"/>
    <n v="0"/>
    <b v="0"/>
    <d v="2022-05-17T01:49:55"/>
    <m/>
    <n v="0"/>
    <m/>
    <d v="2022-05-17T01:49:55"/>
    <d v="2022-05-11T03:50:56"/>
    <m/>
    <m/>
    <m/>
    <s v="Zero"/>
    <x v="1"/>
    <x v="19"/>
    <x v="2"/>
    <n v="0"/>
    <s v="Not GD"/>
    <x v="1"/>
    <n v="1900"/>
    <x v="1"/>
    <x v="2"/>
    <x v="6"/>
    <s v="May"/>
    <x v="15"/>
    <s v="May"/>
    <x v="1"/>
  </r>
  <r>
    <s v="INC12573073"/>
    <s v="P3 - Minor"/>
    <x v="0"/>
    <s v="deive.vajda@kantar.com"/>
    <x v="2"/>
    <s v="IBM-C-NA-AS-MACK - Error in client invoice - Kantar LLC (3012093)"/>
    <d v="2022-05-26T19:35:09"/>
    <x v="19"/>
    <m/>
    <m/>
    <m/>
    <m/>
    <m/>
    <d v="2022-05-11T03:15:43"/>
    <s v="deive.vajda@kantar.com"/>
    <b v="0"/>
    <m/>
    <s v="Platinum"/>
    <n v="0"/>
    <s v="Normal"/>
    <x v="3"/>
    <m/>
    <m/>
    <s v="Deive Vajda [Kantar]"/>
    <n v="0"/>
    <b v="1"/>
    <d v="2022-05-11T16:09:08"/>
    <d v="2022-05-11T16:09:08"/>
    <n v="1"/>
    <d v="2022-05-11T19:13:47"/>
    <d v="2022-05-11T20:00:57"/>
    <d v="2022-05-11T19:13:47"/>
    <s v="LATAM"/>
    <m/>
    <s v="Kantar - Brazil"/>
    <n v="15.166006944447872"/>
    <x v="4"/>
    <x v="19"/>
    <x v="0"/>
    <n v="0"/>
    <s v="WPP-US"/>
    <x v="0"/>
    <n v="1900"/>
    <x v="0"/>
    <x v="2"/>
    <x v="0"/>
    <s v="Jan"/>
    <x v="15"/>
    <s v="May"/>
    <x v="0"/>
  </r>
  <r>
    <s v="INC12573089"/>
    <s v="P3 - Minor"/>
    <x v="9"/>
    <s v="system"/>
    <x v="2"/>
    <s v="Ricochet not working"/>
    <d v="2022-05-18T21:40:15"/>
    <x v="36"/>
    <m/>
    <s v="Cancelled"/>
    <s v="incident cancelled by lauren.johnson@garageteammazda.com in service portal"/>
    <d v="2022-05-18T21:40:13"/>
    <s v="Lauren Johnson [JWT]"/>
    <d v="2022-05-11T03:23:27"/>
    <s v="lauren.johnson@garageteammazda.com"/>
    <b v="0"/>
    <m/>
    <s v="Gold"/>
    <n v="0"/>
    <s v="Normal"/>
    <x v="0"/>
    <m/>
    <n v="670606"/>
    <s v="Lauren Johnson [JWT]"/>
    <n v="0"/>
    <b v="1"/>
    <d v="2022-05-11T03:26:47"/>
    <d v="2022-05-11T03:26:30"/>
    <n v="1"/>
    <d v="2022-05-11T03:27:17"/>
    <d v="2022-05-11T03:35:05"/>
    <d v="2022-05-11T03:27:17"/>
    <m/>
    <s v="Awaiting User input"/>
    <m/>
    <n v="15.850636574083182"/>
    <x v="4"/>
    <x v="19"/>
    <x v="0"/>
    <n v="21"/>
    <s v="WPP-US"/>
    <x v="0"/>
    <n v="2022"/>
    <x v="0"/>
    <x v="2"/>
    <x v="0"/>
    <s v="Jan"/>
    <x v="15"/>
    <s v="May"/>
    <x v="0"/>
  </r>
  <r>
    <s v="INC12574817"/>
    <s v="P3 - Minor"/>
    <x v="20"/>
    <s v="vakula@us.ibm.com"/>
    <x v="2"/>
    <s v="Business Objects issue - report email sharing issue - FIN0266600"/>
    <d v="2022-05-24T01:02:00"/>
    <x v="23"/>
    <m/>
    <m/>
    <m/>
    <m/>
    <m/>
    <d v="2022-05-11T13:49:42"/>
    <s v="jerome.tillekeratne@kantar.com"/>
    <b v="0"/>
    <m/>
    <m/>
    <n v="0"/>
    <s v="Normal"/>
    <x v="1"/>
    <m/>
    <m/>
    <s v="Jerome Tillekeratne [Kantar]"/>
    <n v="0"/>
    <b v="1"/>
    <d v="2022-05-11T16:43:35"/>
    <d v="2022-05-11T13:49:56"/>
    <n v="4"/>
    <d v="2022-05-11T17:37:39"/>
    <d v="2022-05-11T17:47:01"/>
    <d v="2022-05-11T17:37:39"/>
    <m/>
    <s v="Non IBM 3rd Party Engagement"/>
    <m/>
    <n v="15.259016203701322"/>
    <x v="4"/>
    <x v="19"/>
    <x v="0"/>
    <n v="0"/>
    <s v="Not GD"/>
    <x v="1"/>
    <n v="1900"/>
    <x v="0"/>
    <x v="2"/>
    <x v="0"/>
    <s v="Jan"/>
    <x v="15"/>
    <s v="May"/>
    <x v="1"/>
  </r>
  <r>
    <s v="INC12576496"/>
    <s v="P3 - Minor"/>
    <x v="0"/>
    <s v="remyat23@in.ibm.com"/>
    <x v="2"/>
    <s v="270 Portugal - Change of Super User and Creation of User"/>
    <d v="2022-05-26T00:02:23"/>
    <x v="21"/>
    <m/>
    <s v="Solved (Permanently)"/>
    <s v="As you mentioned I have created new user SILVA ANAPAULA in PROD._x000a_"/>
    <m/>
    <m/>
    <d v="2022-05-11T17:41:45"/>
    <s v="Prakash.Katwa@kantar.com"/>
    <b v="0"/>
    <m/>
    <s v="Platinum"/>
    <n v="0"/>
    <s v="Normal"/>
    <x v="4"/>
    <d v="2022-05-26T00:02:23"/>
    <n v="1232760"/>
    <s v="Prakash Katwa [Kantar]"/>
    <n v="1"/>
    <b v="0"/>
    <d v="2022-05-11T18:20:22"/>
    <m/>
    <n v="0"/>
    <m/>
    <d v="2022-05-11T18:20:22"/>
    <d v="2022-05-11T17:41:45"/>
    <m/>
    <m/>
    <m/>
    <s v="Zero"/>
    <x v="1"/>
    <x v="19"/>
    <x v="1"/>
    <n v="0"/>
    <s v="WPP-US"/>
    <x v="0"/>
    <n v="1900"/>
    <x v="1"/>
    <x v="2"/>
    <x v="2"/>
    <s v="May"/>
    <x v="15"/>
    <s v="May"/>
    <x v="0"/>
  </r>
  <r>
    <s v="INC12576629"/>
    <s v="P4 - Minimal"/>
    <x v="1"/>
    <s v="mulveyj@us.ibm.com"/>
    <x v="2"/>
    <s v="sap concur access"/>
    <d v="2022-05-21T02:26:32"/>
    <x v="10"/>
    <m/>
    <m/>
    <m/>
    <m/>
    <m/>
    <d v="2022-05-11T18:09:17"/>
    <s v="Georgia.Campanile@kyndryl.com"/>
    <b v="0"/>
    <m/>
    <s v="Silver+ (Osprey App use only)"/>
    <n v="0"/>
    <s v="Normal"/>
    <x v="1"/>
    <m/>
    <m/>
    <s v="Marine Abbou [GroupM]"/>
    <n v="0"/>
    <b v="1"/>
    <d v="2022-05-11T18:09:17"/>
    <d v="2022-05-11T18:09:17"/>
    <n v="1"/>
    <d v="2022-05-11T19:51:51"/>
    <d v="2022-05-17T02:28:19"/>
    <d v="2022-05-11T19:51:51"/>
    <s v="NA"/>
    <s v="Monitoring"/>
    <s v="GroupM - Canada"/>
    <n v="9.8970023148067412"/>
    <x v="6"/>
    <x v="19"/>
    <x v="0"/>
    <n v="0"/>
    <s v="Not GD"/>
    <x v="1"/>
    <n v="1900"/>
    <x v="0"/>
    <x v="2"/>
    <x v="0"/>
    <s v="Jan"/>
    <x v="15"/>
    <s v="May"/>
    <x v="1"/>
  </r>
  <r>
    <s v="INC12577767"/>
    <s v="P3 - Minor"/>
    <x v="0"/>
    <s v="Prakash.Katwa@kantar.com"/>
    <x v="2"/>
    <s v="338 Netherlands Company Implementation"/>
    <d v="2022-05-26T18:06:18"/>
    <x v="33"/>
    <m/>
    <m/>
    <m/>
    <m/>
    <m/>
    <d v="2022-05-11T20:23:23"/>
    <s v="ghudik@us.ibm.com"/>
    <b v="0"/>
    <m/>
    <s v="Platinum"/>
    <n v="0"/>
    <s v="Normal"/>
    <x v="3"/>
    <m/>
    <m/>
    <s v="Michiel Houtman [Kantar]"/>
    <n v="0"/>
    <b v="0"/>
    <d v="2022-05-11T20:23:23"/>
    <m/>
    <n v="0"/>
    <m/>
    <d v="2022-05-11T20:23:23"/>
    <d v="2022-05-11T20:23:23"/>
    <m/>
    <m/>
    <m/>
    <n v="15.150428240740439"/>
    <x v="4"/>
    <x v="19"/>
    <x v="0"/>
    <n v="0"/>
    <s v="Not GD"/>
    <x v="1"/>
    <n v="1900"/>
    <x v="0"/>
    <x v="2"/>
    <x v="0"/>
    <s v="Jan"/>
    <x v="15"/>
    <s v="May"/>
    <x v="1"/>
  </r>
  <r>
    <s v="INC12577812"/>
    <s v="P3 - Minor"/>
    <x v="0"/>
    <s v="andy@winloc.co.uk"/>
    <x v="2"/>
    <s v="330 Belgium Company Implementation"/>
    <d v="2022-05-26T14:56:50"/>
    <x v="66"/>
    <m/>
    <m/>
    <m/>
    <m/>
    <m/>
    <d v="2022-05-11T20:26:08"/>
    <s v="ghudik@us.ibm.com"/>
    <b v="0"/>
    <m/>
    <s v="Platinum"/>
    <n v="0"/>
    <s v="Normal"/>
    <x v="3"/>
    <m/>
    <m/>
    <s v="Pierre Lombart [Kantar]"/>
    <n v="0"/>
    <b v="0"/>
    <d v="2022-05-11T20:26:08"/>
    <m/>
    <n v="0"/>
    <m/>
    <d v="2022-05-11T20:26:08"/>
    <d v="2022-05-11T20:26:08"/>
    <m/>
    <m/>
    <m/>
    <n v="15.148518518522906"/>
    <x v="4"/>
    <x v="19"/>
    <x v="0"/>
    <n v="0"/>
    <s v="Not GD"/>
    <x v="1"/>
    <n v="1900"/>
    <x v="0"/>
    <x v="2"/>
    <x v="0"/>
    <s v="Jan"/>
    <x v="15"/>
    <s v="May"/>
    <x v="1"/>
  </r>
  <r>
    <s v="INC12577829"/>
    <s v="P3 - Minor"/>
    <x v="0"/>
    <s v="Prakash.Katwa@kantar.com"/>
    <x v="2"/>
    <s v="331 Denmark Company Implementation"/>
    <d v="2022-05-24T17:07:19"/>
    <x v="45"/>
    <m/>
    <m/>
    <m/>
    <m/>
    <m/>
    <d v="2022-05-11T20:30:47"/>
    <s v="ghudik@us.ibm.com"/>
    <b v="0"/>
    <m/>
    <s v="Platinum"/>
    <n v="0"/>
    <s v="Normal"/>
    <x v="3"/>
    <m/>
    <m/>
    <s v="Nicolaas Neele [Kantar]"/>
    <n v="0"/>
    <b v="0"/>
    <d v="2022-05-11T20:30:47"/>
    <m/>
    <n v="0"/>
    <m/>
    <d v="2022-05-11T20:30:47"/>
    <d v="2022-05-11T20:30:47"/>
    <m/>
    <m/>
    <m/>
    <n v="15.145289351850806"/>
    <x v="4"/>
    <x v="19"/>
    <x v="0"/>
    <n v="0"/>
    <s v="WPP-US"/>
    <x v="0"/>
    <n v="1900"/>
    <x v="0"/>
    <x v="2"/>
    <x v="0"/>
    <s v="Jan"/>
    <x v="15"/>
    <s v="May"/>
    <x v="0"/>
  </r>
  <r>
    <s v="INC12577857"/>
    <s v="P3 - Minor"/>
    <x v="0"/>
    <s v="Sara.Abba@kantar.com"/>
    <x v="2"/>
    <s v="334 Germany Company Implementation"/>
    <d v="2022-05-24T22:41:20"/>
    <x v="66"/>
    <m/>
    <m/>
    <m/>
    <m/>
    <m/>
    <d v="2022-05-11T20:34:19"/>
    <s v="ghudik@us.ibm.com"/>
    <b v="0"/>
    <m/>
    <s v="Platinum"/>
    <n v="0"/>
    <s v="Normal"/>
    <x v="3"/>
    <m/>
    <m/>
    <s v="Gerhard Teusch [Kantar]"/>
    <n v="0"/>
    <b v="0"/>
    <d v="2022-05-11T20:34:19"/>
    <m/>
    <n v="0"/>
    <m/>
    <d v="2022-05-11T20:34:19"/>
    <d v="2022-05-11T20:34:19"/>
    <m/>
    <m/>
    <m/>
    <n v="15.142835648148321"/>
    <x v="4"/>
    <x v="19"/>
    <x v="0"/>
    <n v="0"/>
    <s v="Not GD"/>
    <x v="1"/>
    <n v="1900"/>
    <x v="0"/>
    <x v="2"/>
    <x v="0"/>
    <s v="Jan"/>
    <x v="15"/>
    <s v="May"/>
    <x v="1"/>
  </r>
  <r>
    <s v="INC12577982"/>
    <s v="P3 - Minor"/>
    <x v="0"/>
    <s v="ghudik@us.ibm.com"/>
    <x v="2"/>
    <s v="333 France Company Implementation"/>
    <d v="2022-05-18T20:07:07"/>
    <x v="66"/>
    <m/>
    <m/>
    <m/>
    <m/>
    <m/>
    <d v="2022-05-11T20:51:19"/>
    <s v="ghudik@us.ibm.com"/>
    <b v="0"/>
    <m/>
    <s v="Platinum"/>
    <n v="0"/>
    <s v="Normal"/>
    <x v="3"/>
    <m/>
    <m/>
    <s v="Linda Buo [Kantar]"/>
    <n v="0"/>
    <b v="0"/>
    <d v="2022-05-11T20:51:19"/>
    <m/>
    <n v="0"/>
    <m/>
    <d v="2022-05-11T20:51:19"/>
    <d v="2022-05-11T20:51:19"/>
    <m/>
    <m/>
    <m/>
    <n v="15.131030092590663"/>
    <x v="4"/>
    <x v="19"/>
    <x v="0"/>
    <n v="0"/>
    <s v="Not GD"/>
    <x v="1"/>
    <n v="1900"/>
    <x v="0"/>
    <x v="2"/>
    <x v="0"/>
    <s v="Jan"/>
    <x v="15"/>
    <s v="May"/>
    <x v="1"/>
  </r>
  <r>
    <s v="INC12577999"/>
    <s v="P3 - Minor"/>
    <x v="0"/>
    <s v="Prakash.Katwa@kantar.com"/>
    <x v="2"/>
    <s v="346 Sweden Company Implementation"/>
    <d v="2022-05-26T20:46:51"/>
    <x v="66"/>
    <m/>
    <m/>
    <m/>
    <m/>
    <m/>
    <d v="2022-05-11T20:55:12"/>
    <s v="ghudik@us.ibm.com"/>
    <b v="0"/>
    <m/>
    <s v="Platinum"/>
    <n v="0"/>
    <s v="Normal"/>
    <x v="3"/>
    <m/>
    <m/>
    <s v="Jennie Dahlberg [Kantar]"/>
    <n v="0"/>
    <b v="0"/>
    <d v="2022-05-11T20:55:12"/>
    <m/>
    <n v="0"/>
    <m/>
    <d v="2022-05-11T20:55:12"/>
    <d v="2022-05-11T20:55:12"/>
    <m/>
    <m/>
    <m/>
    <n v="15.128333333326736"/>
    <x v="4"/>
    <x v="19"/>
    <x v="0"/>
    <n v="0"/>
    <s v="Not GD"/>
    <x v="1"/>
    <n v="1900"/>
    <x v="0"/>
    <x v="2"/>
    <x v="0"/>
    <s v="Jan"/>
    <x v="15"/>
    <s v="May"/>
    <x v="1"/>
  </r>
  <r>
    <s v="INC12578051"/>
    <s v="P3 - Minor"/>
    <x v="0"/>
    <s v="ghudik@us.ibm.com"/>
    <x v="2"/>
    <s v="345 Spain Company Implementation"/>
    <d v="2022-05-27T00:56:04"/>
    <x v="45"/>
    <m/>
    <m/>
    <m/>
    <m/>
    <m/>
    <d v="2022-05-11T21:03:44"/>
    <s v="ghudik@us.ibm.com"/>
    <b v="0"/>
    <m/>
    <s v="Platinum"/>
    <n v="0"/>
    <s v="Normal"/>
    <x v="3"/>
    <m/>
    <m/>
    <s v="Marc Marsal [Kantar]"/>
    <n v="0"/>
    <b v="0"/>
    <d v="2022-05-11T21:03:44"/>
    <m/>
    <n v="0"/>
    <m/>
    <d v="2022-05-11T21:03:44"/>
    <d v="2022-05-11T21:03:44"/>
    <m/>
    <m/>
    <m/>
    <n v="15.122407407412538"/>
    <x v="4"/>
    <x v="19"/>
    <x v="0"/>
    <n v="0"/>
    <s v="WPP-US"/>
    <x v="0"/>
    <n v="1900"/>
    <x v="0"/>
    <x v="2"/>
    <x v="0"/>
    <s v="Jan"/>
    <x v="15"/>
    <s v="May"/>
    <x v="0"/>
  </r>
  <r>
    <s v="INC12578080"/>
    <s v="P3 - Minor"/>
    <x v="0"/>
    <s v="andy@winloc.co.uk"/>
    <x v="2"/>
    <s v="332 Finland Company Implementation"/>
    <d v="2022-05-26T15:03:05"/>
    <x v="66"/>
    <m/>
    <m/>
    <m/>
    <m/>
    <m/>
    <d v="2022-05-11T21:07:24"/>
    <s v="ghudik@us.ibm.com"/>
    <b v="0"/>
    <m/>
    <s v="Platinum"/>
    <n v="0"/>
    <s v="Normal"/>
    <x v="3"/>
    <m/>
    <m/>
    <s v="Meri Eloranta [Kantar]"/>
    <n v="0"/>
    <b v="0"/>
    <d v="2022-05-11T21:07:24"/>
    <m/>
    <n v="0"/>
    <m/>
    <d v="2022-05-11T21:07:24"/>
    <d v="2022-05-11T21:07:24"/>
    <m/>
    <m/>
    <m/>
    <n v="15.119861111110367"/>
    <x v="4"/>
    <x v="19"/>
    <x v="0"/>
    <n v="0"/>
    <s v="Not GD"/>
    <x v="1"/>
    <n v="1900"/>
    <x v="0"/>
    <x v="2"/>
    <x v="0"/>
    <s v="Jan"/>
    <x v="15"/>
    <s v="May"/>
    <x v="1"/>
  </r>
  <r>
    <s v="INC12578104"/>
    <s v="P3 - Minor"/>
    <x v="0"/>
    <s v="Lupita.AlgabadePoulsen@us.ibm.com"/>
    <x v="2"/>
    <s v="341 Poland Company Implementation"/>
    <d v="2022-05-26T16:47:07"/>
    <x v="33"/>
    <m/>
    <m/>
    <m/>
    <m/>
    <m/>
    <d v="2022-05-11T21:09:50"/>
    <s v="ghudik@us.ibm.com"/>
    <b v="0"/>
    <m/>
    <s v="Platinum"/>
    <n v="0"/>
    <s v="Normal"/>
    <x v="3"/>
    <m/>
    <m/>
    <s v="Emilia Lewińska [Kantar]"/>
    <n v="0"/>
    <b v="0"/>
    <d v="2022-05-11T21:09:50"/>
    <m/>
    <n v="0"/>
    <m/>
    <d v="2022-05-11T21:09:50"/>
    <d v="2022-05-11T21:09:50"/>
    <m/>
    <m/>
    <m/>
    <n v="15.11817129629344"/>
    <x v="4"/>
    <x v="19"/>
    <x v="0"/>
    <n v="0"/>
    <s v="Not GD"/>
    <x v="1"/>
    <n v="1900"/>
    <x v="0"/>
    <x v="2"/>
    <x v="0"/>
    <s v="Jan"/>
    <x v="15"/>
    <s v="May"/>
    <x v="1"/>
  </r>
  <r>
    <s v="INC12578274"/>
    <s v="P3 - Minor"/>
    <x v="0"/>
    <s v="Clarinda.Hoo@kantar.com"/>
    <x v="2"/>
    <s v="343 Singapore Company Implementation"/>
    <d v="2022-05-26T15:26:43"/>
    <x v="33"/>
    <m/>
    <m/>
    <m/>
    <m/>
    <m/>
    <d v="2022-05-11T21:37:55"/>
    <s v="ghudik@us.ibm.com"/>
    <b v="0"/>
    <m/>
    <s v="Platinum"/>
    <n v="0"/>
    <s v="Normal"/>
    <x v="3"/>
    <m/>
    <m/>
    <s v="Michael George [Kantar]"/>
    <n v="0"/>
    <b v="0"/>
    <d v="2022-05-11T21:37:55"/>
    <m/>
    <n v="0"/>
    <m/>
    <d v="2022-05-11T21:37:55"/>
    <d v="2022-05-11T21:37:55"/>
    <m/>
    <m/>
    <m/>
    <n v="15.098668981481751"/>
    <x v="4"/>
    <x v="19"/>
    <x v="0"/>
    <n v="0"/>
    <s v="Not GD"/>
    <x v="1"/>
    <n v="1900"/>
    <x v="0"/>
    <x v="2"/>
    <x v="0"/>
    <s v="Jan"/>
    <x v="15"/>
    <s v="May"/>
    <x v="1"/>
  </r>
  <r>
    <s v="INC12578290"/>
    <s v="P3 - Minor"/>
    <x v="0"/>
    <s v="Achand08@in.ibm.com"/>
    <x v="2"/>
    <s v="344 South Korea Company Implementation"/>
    <d v="2022-05-26T21:10:02"/>
    <x v="45"/>
    <m/>
    <m/>
    <m/>
    <m/>
    <m/>
    <d v="2022-05-11T21:39:42"/>
    <s v="ghudik@us.ibm.com"/>
    <b v="0"/>
    <m/>
    <s v="Platinum"/>
    <n v="0"/>
    <s v="Normal"/>
    <x v="3"/>
    <m/>
    <m/>
    <s v="Michael George [Kantar]"/>
    <n v="0"/>
    <b v="0"/>
    <d v="2022-05-11T21:39:42"/>
    <m/>
    <n v="0"/>
    <m/>
    <d v="2022-05-11T21:39:42"/>
    <d v="2022-05-11T21:39:42"/>
    <m/>
    <m/>
    <m/>
    <n v="15.097430555557366"/>
    <x v="4"/>
    <x v="19"/>
    <x v="0"/>
    <n v="0"/>
    <s v="WPP-US"/>
    <x v="0"/>
    <n v="1900"/>
    <x v="0"/>
    <x v="2"/>
    <x v="0"/>
    <s v="Jan"/>
    <x v="15"/>
    <s v="May"/>
    <x v="0"/>
  </r>
  <r>
    <s v="INC12578299"/>
    <s v="P3 - Minor"/>
    <x v="0"/>
    <s v="Sara.Abba@kantar.com"/>
    <x v="2"/>
    <s v="340 Norway Company Implementation"/>
    <d v="2022-05-26T23:23:54"/>
    <x v="66"/>
    <m/>
    <m/>
    <m/>
    <m/>
    <m/>
    <d v="2022-05-11T21:42:58"/>
    <s v="ghudik@us.ibm.com"/>
    <b v="0"/>
    <m/>
    <s v="Platinum"/>
    <n v="0"/>
    <s v="Normal"/>
    <x v="3"/>
    <m/>
    <m/>
    <s v="Dag O.k. Andersen [Kantar]"/>
    <n v="0"/>
    <b v="0"/>
    <d v="2022-05-11T21:42:58"/>
    <m/>
    <n v="0"/>
    <m/>
    <d v="2022-05-11T21:42:58"/>
    <d v="2022-05-11T21:42:58"/>
    <s v="EMEA"/>
    <m/>
    <s v="Kantar - Norway"/>
    <n v="15.095162037039699"/>
    <x v="4"/>
    <x v="19"/>
    <x v="0"/>
    <n v="0"/>
    <s v="Not GD"/>
    <x v="1"/>
    <n v="1900"/>
    <x v="0"/>
    <x v="2"/>
    <x v="0"/>
    <s v="Jan"/>
    <x v="15"/>
    <s v="May"/>
    <x v="1"/>
  </r>
  <r>
    <s v="INC12578305"/>
    <s v="P3 - Minor"/>
    <x v="0"/>
    <s v="Lupita.AlgabadePoulsen@us.ibm.com"/>
    <x v="2"/>
    <s v="347 USA Company Implementation"/>
    <d v="2022-05-23T20:11:46"/>
    <x v="33"/>
    <m/>
    <m/>
    <m/>
    <m/>
    <m/>
    <d v="2022-05-11T21:44:49"/>
    <s v="ghudik@us.ibm.com"/>
    <b v="0"/>
    <m/>
    <s v="Platinum"/>
    <n v="0"/>
    <s v="Normal"/>
    <x v="3"/>
    <m/>
    <m/>
    <s v="Vishay Patel [Kantar]"/>
    <n v="0"/>
    <b v="0"/>
    <d v="2022-05-11T21:44:49"/>
    <m/>
    <n v="0"/>
    <m/>
    <d v="2022-05-11T21:44:49"/>
    <d v="2022-05-11T21:44:49"/>
    <m/>
    <m/>
    <m/>
    <n v="15.093877314822748"/>
    <x v="4"/>
    <x v="19"/>
    <x v="0"/>
    <n v="0"/>
    <s v="Not GD"/>
    <x v="1"/>
    <n v="1900"/>
    <x v="0"/>
    <x v="2"/>
    <x v="0"/>
    <s v="Jan"/>
    <x v="15"/>
    <s v="May"/>
    <x v="1"/>
  </r>
  <r>
    <s v="INC12578315"/>
    <s v="P3 - Minor"/>
    <x v="0"/>
    <s v="Vishay.Patel@kantar.com"/>
    <x v="2"/>
    <s v="348 UK HQ Company Implementation"/>
    <d v="2022-05-17T21:14:56"/>
    <x v="66"/>
    <m/>
    <m/>
    <m/>
    <m/>
    <m/>
    <d v="2022-05-11T21:47:05"/>
    <s v="ghudik@us.ibm.com"/>
    <b v="0"/>
    <m/>
    <s v="Platinum"/>
    <n v="0"/>
    <s v="Normal"/>
    <x v="3"/>
    <m/>
    <m/>
    <s v="Vishay Patel [Kantar]"/>
    <n v="0"/>
    <b v="0"/>
    <d v="2022-05-11T21:47:05"/>
    <m/>
    <n v="0"/>
    <m/>
    <d v="2022-05-11T21:47:05"/>
    <d v="2022-05-11T21:47:05"/>
    <m/>
    <m/>
    <m/>
    <n v="15.092303240737238"/>
    <x v="4"/>
    <x v="19"/>
    <x v="0"/>
    <n v="0"/>
    <s v="Not GD"/>
    <x v="1"/>
    <n v="1900"/>
    <x v="0"/>
    <x v="2"/>
    <x v="0"/>
    <s v="Jan"/>
    <x v="15"/>
    <s v="May"/>
    <x v="1"/>
  </r>
  <r>
    <s v="INC12578317"/>
    <s v="P3 - Minor"/>
    <x v="0"/>
    <s v="ghudik@us.ibm.com"/>
    <x v="2"/>
    <s v="336 India Company Implementation"/>
    <d v="2022-05-27T02:11:51"/>
    <x v="45"/>
    <m/>
    <m/>
    <m/>
    <m/>
    <m/>
    <d v="2022-05-11T21:48:31"/>
    <s v="ghudik@us.ibm.com"/>
    <b v="0"/>
    <m/>
    <s v="Platinum"/>
    <n v="0"/>
    <s v="Normal"/>
    <x v="3"/>
    <m/>
    <m/>
    <s v="Michael George [Kantar]"/>
    <n v="0"/>
    <b v="0"/>
    <d v="2022-05-11T21:48:31"/>
    <m/>
    <n v="0"/>
    <m/>
    <d v="2022-05-11T21:48:31"/>
    <d v="2022-05-11T21:48:31"/>
    <m/>
    <m/>
    <m/>
    <n v="15.091307870367018"/>
    <x v="4"/>
    <x v="19"/>
    <x v="0"/>
    <n v="0"/>
    <s v="WPP-US"/>
    <x v="0"/>
    <n v="1900"/>
    <x v="0"/>
    <x v="2"/>
    <x v="0"/>
    <s v="Jan"/>
    <x v="15"/>
    <s v="May"/>
    <x v="0"/>
  </r>
  <r>
    <s v="INC12578343"/>
    <s v="P3 - Minor"/>
    <x v="0"/>
    <s v="system"/>
    <x v="2"/>
    <s v="339 Nigeria Company Implementation"/>
    <d v="2022-05-23T20:28:50"/>
    <x v="19"/>
    <m/>
    <m/>
    <m/>
    <m/>
    <m/>
    <d v="2022-05-11T21:56:13"/>
    <s v="ghudik@us.ibm.com"/>
    <b v="0"/>
    <m/>
    <s v="Platinum"/>
    <n v="0"/>
    <s v="Normal"/>
    <x v="3"/>
    <m/>
    <m/>
    <s v="Eric Dhalla [Kantar]"/>
    <n v="0"/>
    <b v="1"/>
    <d v="2022-05-11T21:56:13"/>
    <m/>
    <n v="0"/>
    <m/>
    <d v="2022-05-11T21:56:13"/>
    <d v="2022-05-11T21:56:13"/>
    <m/>
    <m/>
    <m/>
    <n v="15.085960648153559"/>
    <x v="4"/>
    <x v="19"/>
    <x v="0"/>
    <n v="0"/>
    <s v="WPP-US"/>
    <x v="0"/>
    <n v="1900"/>
    <x v="0"/>
    <x v="2"/>
    <x v="0"/>
    <s v="Jan"/>
    <x v="15"/>
    <s v="May"/>
    <x v="0"/>
  </r>
  <r>
    <s v="INC12578352"/>
    <s v="P3 - Minor"/>
    <x v="0"/>
    <s v="andy@winloc.co.uk"/>
    <x v="2"/>
    <s v="335 Ghana Company Implementation"/>
    <d v="2022-05-23T15:28:23"/>
    <x v="66"/>
    <m/>
    <m/>
    <m/>
    <m/>
    <m/>
    <d v="2022-05-11T21:58:09"/>
    <s v="ghudik@us.ibm.com"/>
    <b v="0"/>
    <m/>
    <s v="Platinum"/>
    <n v="0"/>
    <s v="Normal"/>
    <x v="3"/>
    <m/>
    <m/>
    <s v="Eric Dhalla [Kantar]"/>
    <n v="0"/>
    <b v="0"/>
    <d v="2022-05-11T21:58:09"/>
    <m/>
    <n v="0"/>
    <m/>
    <d v="2022-05-11T21:58:09"/>
    <d v="2022-05-11T21:58:09"/>
    <m/>
    <m/>
    <m/>
    <n v="15.08461805555271"/>
    <x v="4"/>
    <x v="19"/>
    <x v="0"/>
    <n v="0"/>
    <s v="Not GD"/>
    <x v="1"/>
    <n v="1900"/>
    <x v="0"/>
    <x v="2"/>
    <x v="0"/>
    <s v="Jan"/>
    <x v="15"/>
    <s v="May"/>
    <x v="1"/>
  </r>
  <r>
    <s v="INC12578364"/>
    <s v="P3 - Minor"/>
    <x v="0"/>
    <s v="aishpati@in.ibm.com"/>
    <x v="2"/>
    <s v="337 Kenya Company Implementation"/>
    <d v="2022-05-25T19:44:14"/>
    <x v="19"/>
    <m/>
    <m/>
    <m/>
    <m/>
    <m/>
    <d v="2022-05-11T22:00:30"/>
    <s v="ghudik@us.ibm.com"/>
    <b v="0"/>
    <m/>
    <s v="Platinum"/>
    <n v="0"/>
    <s v="Normal"/>
    <x v="1"/>
    <m/>
    <m/>
    <s v="Eric Dhalla [Kantar]"/>
    <n v="0"/>
    <b v="1"/>
    <d v="2022-05-11T22:00:30"/>
    <m/>
    <n v="0"/>
    <m/>
    <d v="2022-05-11T22:00:30"/>
    <d v="2022-05-11T22:00:30"/>
    <m/>
    <s v="Awaiting User input"/>
    <m/>
    <n v="15.082986111112405"/>
    <x v="4"/>
    <x v="19"/>
    <x v="0"/>
    <n v="0"/>
    <s v="WPP-US"/>
    <x v="0"/>
    <n v="1900"/>
    <x v="0"/>
    <x v="2"/>
    <x v="0"/>
    <s v="Jan"/>
    <x v="15"/>
    <s v="May"/>
    <x v="0"/>
  </r>
  <r>
    <s v="INC12578377"/>
    <s v="P3 - Minor"/>
    <x v="0"/>
    <s v="system"/>
    <x v="2"/>
    <s v="342 Senegal Company Implementation"/>
    <d v="2022-05-26T19:33:15"/>
    <x v="19"/>
    <m/>
    <m/>
    <m/>
    <m/>
    <m/>
    <d v="2022-05-11T22:02:31"/>
    <s v="ghudik@us.ibm.com"/>
    <b v="0"/>
    <m/>
    <s v="Platinum"/>
    <n v="0"/>
    <s v="Normal"/>
    <x v="3"/>
    <m/>
    <m/>
    <s v="Eric Dhalla [Kantar]"/>
    <n v="0"/>
    <b v="0"/>
    <d v="2022-05-11T22:02:31"/>
    <m/>
    <n v="0"/>
    <m/>
    <d v="2022-05-11T22:02:31"/>
    <d v="2022-05-11T22:02:31"/>
    <m/>
    <m/>
    <m/>
    <n v="15.081585648149485"/>
    <x v="4"/>
    <x v="19"/>
    <x v="0"/>
    <n v="0"/>
    <s v="WPP-US"/>
    <x v="0"/>
    <n v="1900"/>
    <x v="0"/>
    <x v="2"/>
    <x v="0"/>
    <s v="Jan"/>
    <x v="15"/>
    <s v="May"/>
    <x v="0"/>
  </r>
  <r>
    <s v="INC12579245"/>
    <s v="P3 - Minor"/>
    <x v="23"/>
    <s v="pradahak@in.ibm.com"/>
    <x v="1"/>
    <s v="[UAT] R55SUI09 - Email length fix- TCC"/>
    <d v="2022-05-23T22:29:35"/>
    <x v="20"/>
    <m/>
    <m/>
    <m/>
    <m/>
    <m/>
    <d v="2022-05-12T01:46:23"/>
    <s v="pradahak@in.ibm.com"/>
    <b v="0"/>
    <m/>
    <s v="Bronze"/>
    <n v="0"/>
    <s v="Normal"/>
    <x v="1"/>
    <m/>
    <m/>
    <s v="Marybeth Gannon [Ogilvy Group]"/>
    <n v="0"/>
    <b v="1"/>
    <d v="2022-05-16T21:08:21"/>
    <m/>
    <n v="0"/>
    <m/>
    <d v="2022-05-16T21:08:21"/>
    <d v="2022-05-12T01:46:23"/>
    <m/>
    <s v="Customer Testing"/>
    <s v="Ogilvy Group - USA"/>
    <n v="10.119201388886722"/>
    <x v="6"/>
    <x v="19"/>
    <x v="0"/>
    <n v="0"/>
    <s v="WPP-US"/>
    <x v="0"/>
    <n v="1900"/>
    <x v="0"/>
    <x v="2"/>
    <x v="0"/>
    <s v="Jan"/>
    <x v="21"/>
    <s v="May"/>
    <x v="0"/>
  </r>
  <r>
    <s v="INC12579591"/>
    <s v="P3 - Minor"/>
    <x v="0"/>
    <s v="deive.vajda@kantar.com"/>
    <x v="2"/>
    <s v="IBM-C-NA-AS-MACK - Create new activities | 30-MB and 250-TNS"/>
    <d v="2022-05-27T01:10:24"/>
    <x v="19"/>
    <m/>
    <m/>
    <m/>
    <m/>
    <m/>
    <d v="2022-05-12T04:16:05"/>
    <s v="deive.vajda@kantar.com"/>
    <b v="0"/>
    <m/>
    <s v="Platinum"/>
    <n v="0"/>
    <s v="Normal"/>
    <x v="3"/>
    <m/>
    <m/>
    <s v="Deive Vajda [Kantar]"/>
    <n v="0"/>
    <b v="1"/>
    <d v="2022-05-12T12:31:03"/>
    <d v="2022-05-12T04:18:23"/>
    <n v="1"/>
    <d v="2022-05-12T14:27:35"/>
    <d v="2022-05-12T15:02:01"/>
    <d v="2022-05-12T14:27:35"/>
    <s v="LATAM"/>
    <m/>
    <s v="Kantar - Brazil"/>
    <n v="14.37359953703708"/>
    <x v="6"/>
    <x v="19"/>
    <x v="0"/>
    <n v="0"/>
    <s v="WPP-US"/>
    <x v="0"/>
    <n v="1900"/>
    <x v="0"/>
    <x v="2"/>
    <x v="0"/>
    <s v="Jan"/>
    <x v="21"/>
    <s v="May"/>
    <x v="0"/>
  </r>
  <r>
    <s v="INC12583255"/>
    <s v="P3 - Minor"/>
    <x v="9"/>
    <s v="poldatta@in.ibm.com"/>
    <x v="2"/>
    <s v="Ricochet - Can't close job 1204030 in BU35000"/>
    <d v="2022-05-26T21:09:14"/>
    <x v="12"/>
    <m/>
    <m/>
    <m/>
    <m/>
    <m/>
    <d v="2022-05-12T18:41:51"/>
    <s v="traci.duong@wundermanthompson.com"/>
    <b v="0"/>
    <m/>
    <s v="Gold"/>
    <n v="0"/>
    <s v="Normal"/>
    <x v="1"/>
    <m/>
    <m/>
    <s v="Traci Duong [JWT]"/>
    <n v="0"/>
    <b v="1"/>
    <d v="2022-05-12T18:44:13"/>
    <d v="2022-05-12T18:44:13"/>
    <n v="1"/>
    <d v="2022-05-12T18:48:11"/>
    <d v="2022-05-12T18:52:08"/>
    <d v="2022-05-12T18:48:11"/>
    <s v="NA"/>
    <s v="Awaiting User input"/>
    <s v="JWT - Canada"/>
    <n v="14.213796296302462"/>
    <x v="6"/>
    <x v="19"/>
    <x v="0"/>
    <n v="0"/>
    <s v="WPP-US"/>
    <x v="0"/>
    <n v="1900"/>
    <x v="0"/>
    <x v="2"/>
    <x v="0"/>
    <s v="Jan"/>
    <x v="21"/>
    <s v="May"/>
    <x v="0"/>
  </r>
  <r>
    <s v="INC12583625"/>
    <s v="P4 - Minimal"/>
    <x v="0"/>
    <s v="remyat23@in.ibm.com"/>
    <x v="2"/>
    <s v="Update Tax Codes - FIN0266979"/>
    <d v="2022-05-27T00:18:48"/>
    <x v="21"/>
    <m/>
    <m/>
    <m/>
    <m/>
    <m/>
    <d v="2022-05-12T19:26:15"/>
    <s v="jerome.tillekeratne@kantar.com"/>
    <b v="0"/>
    <m/>
    <s v="Platinum"/>
    <n v="0"/>
    <s v="Normal"/>
    <x v="1"/>
    <m/>
    <m/>
    <s v="Jerome Tillekeratne [Kantar]"/>
    <n v="0"/>
    <b v="1"/>
    <d v="2022-05-13T13:39:38"/>
    <d v="2022-05-12T19:26:54"/>
    <n v="1"/>
    <d v="2022-05-13T13:59:33"/>
    <d v="2022-05-13T16:23:16"/>
    <d v="2022-05-13T13:59:33"/>
    <m/>
    <s v="Awaiting User input"/>
    <m/>
    <n v="13.317175925927586"/>
    <x v="6"/>
    <x v="19"/>
    <x v="0"/>
    <n v="0"/>
    <s v="WPP-US"/>
    <x v="0"/>
    <n v="1900"/>
    <x v="0"/>
    <x v="2"/>
    <x v="0"/>
    <s v="Jan"/>
    <x v="21"/>
    <s v="May"/>
    <x v="0"/>
  </r>
  <r>
    <s v="INC12583843"/>
    <s v="P3 - Minor"/>
    <x v="9"/>
    <s v="cnemec@us.ibm.com"/>
    <x v="2"/>
    <s v="unable to access Ricochet"/>
    <d v="2022-05-24T21:55:14"/>
    <x v="15"/>
    <m/>
    <s v="Solved Remotely (Permanently)"/>
    <s v="Hi Ashley.  I've tried to contact you several times regarding your issue but you haven't responded.  I've assumed it's resolved and closed the ticket._x000a__x000a_Thanks_x000a_Chris"/>
    <m/>
    <m/>
    <d v="2022-05-12T20:15:13"/>
    <s v="Sangati.Reddy@kyndryl.com"/>
    <b v="0"/>
    <m/>
    <s v="Gold"/>
    <n v="0"/>
    <s v="Normal"/>
    <x v="4"/>
    <d v="2022-05-24T21:55:14"/>
    <n v="1044219"/>
    <s v="Ashley Zak [JWT]"/>
    <n v="0"/>
    <b v="0"/>
    <d v="2022-05-12T20:29:12"/>
    <m/>
    <n v="0"/>
    <m/>
    <d v="2022-05-12T20:29:12"/>
    <d v="2022-05-12T20:15:13"/>
    <m/>
    <m/>
    <m/>
    <s v="Zero"/>
    <x v="1"/>
    <x v="19"/>
    <x v="1"/>
    <n v="0"/>
    <s v="Not GD"/>
    <x v="1"/>
    <n v="1900"/>
    <x v="1"/>
    <x v="2"/>
    <x v="1"/>
    <s v="May"/>
    <x v="21"/>
    <s v="May"/>
    <x v="1"/>
  </r>
  <r>
    <s v="INC12585039"/>
    <s v="P3 - Minor"/>
    <x v="15"/>
    <s v="Sreekanthy@in.ibm.com"/>
    <x v="2"/>
    <s v="Give Erik Vergara, Alejandra Pardo and Kevin Darakhshan access to ALL spider buckets"/>
    <d v="2022-05-23T19:17:32"/>
    <x v="42"/>
    <m/>
    <s v="Solved (Permanently)"/>
    <s v="3 users has been created successfully"/>
    <m/>
    <m/>
    <d v="2022-05-12T23:29:12"/>
    <s v="Steven.Mandell@groupm.com"/>
    <b v="0"/>
    <m/>
    <s v="Bronze"/>
    <n v="0"/>
    <s v="Normal"/>
    <x v="4"/>
    <d v="2022-05-23T19:17:32"/>
    <n v="935300"/>
    <s v="Steven Mandell [GroupM]"/>
    <n v="0"/>
    <b v="0"/>
    <d v="2022-05-13T00:35:26"/>
    <d v="2022-05-12T23:56:58"/>
    <n v="1"/>
    <d v="2022-05-13T00:58:18"/>
    <d v="2022-05-13T04:25:08"/>
    <d v="2022-05-13T00:58:18"/>
    <m/>
    <m/>
    <m/>
    <s v="Zero"/>
    <x v="1"/>
    <x v="19"/>
    <x v="1"/>
    <n v="0"/>
    <s v="WPP-US"/>
    <x v="0"/>
    <n v="1900"/>
    <x v="1"/>
    <x v="2"/>
    <x v="4"/>
    <s v="May"/>
    <x v="21"/>
    <s v="May"/>
    <x v="0"/>
  </r>
  <r>
    <s v="INC12585430"/>
    <s v="P3 - Minor"/>
    <x v="9"/>
    <s v="Abhipaul@in.ibm.com"/>
    <x v="2"/>
    <s v="Ricochet is not running the AP Vendor Check Register for today's pay cycles"/>
    <d v="2022-05-20T18:20:32"/>
    <x v="36"/>
    <m/>
    <s v="Solved Remotely (Permanently)"/>
    <s v="Issue fixed"/>
    <m/>
    <m/>
    <d v="2022-05-13T00:57:52"/>
    <s v="elizabeth.ortiz@wundermanthompson.com"/>
    <b v="0"/>
    <m/>
    <s v="Gold"/>
    <n v="0"/>
    <s v="Normal"/>
    <x v="4"/>
    <d v="2022-05-20T18:20:32"/>
    <n v="667360"/>
    <s v="Elizabeth Ortiz [JWT]"/>
    <n v="0"/>
    <b v="0"/>
    <d v="2022-05-13T02:37:37"/>
    <d v="2022-05-13T01:26:51"/>
    <n v="1"/>
    <d v="2022-05-13T02:49:17"/>
    <d v="2022-05-13T02:55:20"/>
    <d v="2022-05-13T02:49:17"/>
    <m/>
    <m/>
    <m/>
    <s v="Zero"/>
    <x v="1"/>
    <x v="19"/>
    <x v="2"/>
    <n v="0"/>
    <s v="WPP-US"/>
    <x v="0"/>
    <n v="1900"/>
    <x v="1"/>
    <x v="2"/>
    <x v="7"/>
    <s v="May"/>
    <x v="19"/>
    <s v="May"/>
    <x v="0"/>
  </r>
  <r>
    <s v="INC12585623"/>
    <s v="P3 - Minor"/>
    <x v="9"/>
    <s v="Abhipaul@in.ibm.com"/>
    <x v="2"/>
    <s v="Unable to run GL or Timesheet reports"/>
    <d v="2022-05-20T16:13:41"/>
    <x v="36"/>
    <m/>
    <s v="Solved Remotely (Permanently)"/>
    <s v="Issue fixed"/>
    <m/>
    <m/>
    <d v="2022-05-13T02:11:42"/>
    <s v="yvonne.skeete@wundermanthompson.com"/>
    <b v="0"/>
    <m/>
    <s v="Gold"/>
    <n v="0"/>
    <s v="Normal"/>
    <x v="4"/>
    <d v="2022-05-20T16:13:41"/>
    <n v="655319"/>
    <s v="Yvonne Skeete [JWT]"/>
    <n v="0"/>
    <b v="0"/>
    <d v="2022-05-13T19:09:24"/>
    <d v="2022-05-13T02:26:27"/>
    <n v="1"/>
    <d v="2022-05-13T22:23:01"/>
    <d v="2022-05-13T22:28:06"/>
    <d v="2022-05-13T22:23:01"/>
    <m/>
    <m/>
    <m/>
    <s v="Zero"/>
    <x v="1"/>
    <x v="19"/>
    <x v="2"/>
    <n v="0"/>
    <s v="WPP-US"/>
    <x v="0"/>
    <n v="1900"/>
    <x v="1"/>
    <x v="2"/>
    <x v="7"/>
    <s v="May"/>
    <x v="19"/>
    <s v="May"/>
    <x v="0"/>
  </r>
  <r>
    <s v="INC12586665"/>
    <s v="P3 - Minor"/>
    <x v="20"/>
    <s v="remyat23@in.ibm.com"/>
    <x v="2"/>
    <s v="iAccess - Unable to login T02 (deltek case:  220523-000109)"/>
    <d v="2022-05-26T20:37:12"/>
    <x v="21"/>
    <m/>
    <m/>
    <m/>
    <m/>
    <m/>
    <d v="2022-05-13T10:20:20"/>
    <s v="Jeeranun.Boonjing@kantar.com"/>
    <b v="0"/>
    <m/>
    <m/>
    <n v="0"/>
    <s v="Normal"/>
    <x v="1"/>
    <m/>
    <m/>
    <s v="Jeeranun Boonjing [Kantar]"/>
    <n v="0"/>
    <b v="1"/>
    <d v="2022-05-13T10:40:57"/>
    <m/>
    <n v="2"/>
    <m/>
    <d v="2022-05-13T10:40:57"/>
    <d v="2022-05-13T10:35:53"/>
    <m/>
    <s v="Awaiting User input"/>
    <m/>
    <n v="13.554895833331102"/>
    <x v="6"/>
    <x v="19"/>
    <x v="0"/>
    <n v="0"/>
    <s v="WPP-US"/>
    <x v="0"/>
    <n v="1900"/>
    <x v="0"/>
    <x v="2"/>
    <x v="0"/>
    <s v="Jan"/>
    <x v="19"/>
    <s v="May"/>
    <x v="0"/>
  </r>
  <r>
    <s v="INC12588849"/>
    <s v="P3 - Minor"/>
    <x v="0"/>
    <s v="Ravi.Nallapalli@ibm.com"/>
    <x v="2"/>
    <s v="OSU Maconomy – Sweden - 203 - Update External Account"/>
    <d v="2022-05-26T15:12:44"/>
    <x v="46"/>
    <m/>
    <m/>
    <m/>
    <m/>
    <m/>
    <d v="2022-05-13T18:22:04"/>
    <s v="thomas.axelson@kantar.com"/>
    <b v="0"/>
    <m/>
    <s v="Platinum"/>
    <n v="0"/>
    <s v="Normal"/>
    <x v="1"/>
    <m/>
    <m/>
    <s v="Thomas Axelson [Kantar]"/>
    <n v="0"/>
    <b v="1"/>
    <d v="2022-05-13T20:39:59"/>
    <m/>
    <n v="1"/>
    <m/>
    <d v="2022-05-13T20:39:59"/>
    <d v="2022-05-13T20:35:39"/>
    <m/>
    <s v="Customer Testing"/>
    <m/>
    <n v="13.138900462960009"/>
    <x v="6"/>
    <x v="19"/>
    <x v="0"/>
    <n v="0"/>
    <s v="WPP-US"/>
    <x v="0"/>
    <n v="1900"/>
    <x v="0"/>
    <x v="2"/>
    <x v="0"/>
    <s v="Jan"/>
    <x v="19"/>
    <s v="May"/>
    <x v="0"/>
  </r>
  <r>
    <s v="INC12589527"/>
    <s v="P4 - Minimal"/>
    <x v="14"/>
    <s v="Saipoth1@in.ibm.com"/>
    <x v="2"/>
    <s v="Test Perceptive ImageNow authentication with Okta"/>
    <d v="2022-05-24T20:39:26"/>
    <x v="25"/>
    <m/>
    <m/>
    <m/>
    <m/>
    <m/>
    <d v="2022-05-13T20:20:19"/>
    <s v="lawrence.harrity@wpp.com"/>
    <b v="0"/>
    <m/>
    <s v="Silver+ (Osprey App use only)"/>
    <n v="0"/>
    <s v="Normal"/>
    <x v="1"/>
    <m/>
    <m/>
    <s v="Lawrence Harrity [WPP]"/>
    <n v="0"/>
    <b v="1"/>
    <d v="2022-05-16T13:51:23"/>
    <d v="2022-05-13T20:26:36"/>
    <n v="3"/>
    <d v="2022-05-16T17:18:43"/>
    <d v="2022-05-16T17:58:13"/>
    <d v="2022-05-16T17:18:43"/>
    <m/>
    <s v="Non IBM 3rd Party Engagement"/>
    <s v="WPP - UK"/>
    <n v="10.251238425917109"/>
    <x v="6"/>
    <x v="19"/>
    <x v="0"/>
    <n v="0"/>
    <s v="WPP-US"/>
    <x v="0"/>
    <n v="1900"/>
    <x v="0"/>
    <x v="2"/>
    <x v="0"/>
    <s v="Jan"/>
    <x v="19"/>
    <s v="May"/>
    <x v="0"/>
  </r>
  <r>
    <s v="INC12589868"/>
    <s v="P4 - Minimal"/>
    <x v="8"/>
    <s v="Tnagasu1@in.ibm.com"/>
    <x v="2"/>
    <s v="Barnabas Jang Smartstream access creation"/>
    <d v="2022-05-26T14:30:04"/>
    <x v="53"/>
    <m/>
    <m/>
    <m/>
    <m/>
    <m/>
    <d v="2022-05-13T21:22:59"/>
    <s v="richard.bernstein@vmlyr.com"/>
    <b v="0"/>
    <m/>
    <s v="Gold"/>
    <n v="0"/>
    <s v="Normal"/>
    <x v="1"/>
    <m/>
    <m/>
    <s v="Richard Bernstein [YRGRP]"/>
    <n v="0"/>
    <b v="1"/>
    <d v="2022-05-13T21:56:16"/>
    <d v="2022-05-13T21:29:01"/>
    <n v="1"/>
    <d v="2022-05-13T22:06:44"/>
    <d v="2022-05-13T22:15:10"/>
    <d v="2022-05-13T22:06:44"/>
    <m/>
    <s v="Awaiting User input"/>
    <m/>
    <n v="13.072800925932825"/>
    <x v="6"/>
    <x v="19"/>
    <x v="0"/>
    <n v="0"/>
    <s v="WPP-US"/>
    <x v="0"/>
    <n v="1900"/>
    <x v="0"/>
    <x v="2"/>
    <x v="0"/>
    <s v="Jan"/>
    <x v="19"/>
    <s v="May"/>
    <x v="0"/>
  </r>
  <r>
    <s v="INC12589893"/>
    <s v="P3 - Minor"/>
    <x v="6"/>
    <s v="Brent.Hauser@kantar.com"/>
    <x v="1"/>
    <s v="[APPROVAL ROM]- Need to add optional Input Prompts at the Query and  Input levels to Report Variance Analysis to Budget and Proforma "/>
    <d v="2022-05-24T23:27:38"/>
    <x v="50"/>
    <m/>
    <m/>
    <m/>
    <m/>
    <m/>
    <d v="2022-05-13T21:28:25"/>
    <s v="Brent.Hauser@kantar.com"/>
    <b v="0"/>
    <m/>
    <s v="Silver"/>
    <n v="0"/>
    <s v="Normal"/>
    <x v="3"/>
    <m/>
    <m/>
    <s v="Brent Hauser [Kantar]"/>
    <n v="0"/>
    <b v="0"/>
    <d v="2022-05-13T22:59:52"/>
    <d v="2022-05-13T22:01:31"/>
    <n v="3"/>
    <d v="2022-05-14T01:12:58"/>
    <d v="2022-05-14T01:19:22"/>
    <d v="2022-05-14T01:12:58"/>
    <m/>
    <m/>
    <m/>
    <n v="12.944884259261016"/>
    <x v="6"/>
    <x v="19"/>
    <x v="0"/>
    <n v="0"/>
    <s v="Not GD"/>
    <x v="1"/>
    <n v="1900"/>
    <x v="0"/>
    <x v="2"/>
    <x v="0"/>
    <s v="Jan"/>
    <x v="19"/>
    <s v="May"/>
    <x v="1"/>
  </r>
  <r>
    <s v="INC12591424"/>
    <s v="P4 - Minimal"/>
    <x v="8"/>
    <s v="Tnagasu1@in.ibm.com"/>
    <x v="2"/>
    <s v="Infor SmartStream Application Remove request"/>
    <d v="2022-05-16T22:29:04"/>
    <x v="53"/>
    <m/>
    <s v="Closed As Duplicate"/>
    <s v="This request is a duplicate of the INC12592297 ticket, hence canceling this ticket."/>
    <d v="2022-05-16T22:29:04"/>
    <s v="Tirumalasetty Naga Sudha Pavani [IBM]"/>
    <d v="2022-05-14T04:32:12"/>
    <s v="Cynthia.Praeg@vmlyr.com"/>
    <b v="0"/>
    <m/>
    <s v="Gold"/>
    <n v="0"/>
    <s v="Normal"/>
    <x v="0"/>
    <m/>
    <n v="237412"/>
    <s v="Cynthia Praeg [YRGRP]"/>
    <n v="0"/>
    <b v="0"/>
    <d v="2022-05-16T19:50:26"/>
    <d v="2022-05-14T04:32:12"/>
    <n v="1"/>
    <d v="2022-05-16T22:19:35"/>
    <d v="2022-05-16T22:29:04"/>
    <d v="2022-05-16T22:19:35"/>
    <m/>
    <m/>
    <m/>
    <n v="10.063148148146865"/>
    <x v="6"/>
    <x v="19"/>
    <x v="0"/>
    <n v="21"/>
    <s v="WPP-US"/>
    <x v="0"/>
    <n v="2022"/>
    <x v="0"/>
    <x v="2"/>
    <x v="0"/>
    <s v="Jan"/>
    <x v="20"/>
    <s v="May"/>
    <x v="0"/>
  </r>
  <r>
    <s v="INC12592324"/>
    <s v="P4 - Minimal"/>
    <x v="0"/>
    <s v="ghudik@us.ibm.com"/>
    <x v="2"/>
    <s v="Kantar Maconomy: 2FA DUO Authenticator"/>
    <d v="2022-05-27T02:27:46"/>
    <x v="8"/>
    <m/>
    <m/>
    <m/>
    <m/>
    <m/>
    <d v="2022-05-15T10:04:19"/>
    <s v="Michael.George@kantar.com"/>
    <b v="0"/>
    <m/>
    <s v="Platinum"/>
    <n v="0"/>
    <s v="Normal"/>
    <x v="1"/>
    <m/>
    <m/>
    <s v="Michael George [Kantar]"/>
    <n v="0"/>
    <b v="1"/>
    <d v="2022-05-16T09:24:21"/>
    <d v="2022-05-15T10:11:48"/>
    <n v="1"/>
    <d v="2022-05-16T09:12:32"/>
    <d v="2022-05-16T09:24:21"/>
    <d v="2022-05-16T09:12:32"/>
    <m/>
    <s v="Awaiting User input"/>
    <m/>
    <n v="10.608090277783049"/>
    <x v="6"/>
    <x v="20"/>
    <x v="0"/>
    <n v="0"/>
    <s v="Not GD"/>
    <x v="1"/>
    <n v="1900"/>
    <x v="0"/>
    <x v="2"/>
    <x v="0"/>
    <s v="Jan"/>
    <x v="3"/>
    <s v="May"/>
    <x v="1"/>
  </r>
  <r>
    <s v="INC12592385"/>
    <s v="P3 - Minor"/>
    <x v="0"/>
    <s v="Hari.Chandana.Vulivireddy@ibm.com"/>
    <x v="2"/>
    <s v="Maconomy - Creating 3 new cost centers for Opoc 146 + 286"/>
    <d v="2022-05-25T14:32:30"/>
    <x v="58"/>
    <m/>
    <s v="Solved (Permanently)"/>
    <s v="This ticket will now be resolved for closing. If you have additional questions regarding this issue you may respond within five business days. If no response is received by then, this ticket will be automatically closed."/>
    <m/>
    <m/>
    <d v="2022-05-15T13:06:03"/>
    <s v="Bassem.Tahseen@kantar.com"/>
    <b v="0"/>
    <m/>
    <s v="Platinum"/>
    <n v="0"/>
    <s v="Normal"/>
    <x v="4"/>
    <d v="2022-05-25T14:32:31"/>
    <n v="869188"/>
    <s v="Bassem Tahseen [Kantar]"/>
    <n v="0"/>
    <b v="0"/>
    <d v="2022-05-16T09:21:44"/>
    <d v="2022-05-15T13:07:47"/>
    <n v="1"/>
    <d v="2022-05-15T13:34:13"/>
    <d v="2022-05-16T09:21:44"/>
    <d v="2022-05-15T13:34:13"/>
    <m/>
    <m/>
    <m/>
    <s v="Zero"/>
    <x v="1"/>
    <x v="20"/>
    <x v="1"/>
    <n v="0"/>
    <s v="WPP-US"/>
    <x v="0"/>
    <n v="1900"/>
    <x v="1"/>
    <x v="2"/>
    <x v="3"/>
    <s v="May"/>
    <x v="3"/>
    <s v="May"/>
    <x v="0"/>
  </r>
  <r>
    <s v="INC12592400"/>
    <s v="P3 - Minor"/>
    <x v="0"/>
    <s v="Kusanth1@in.ibm.com"/>
    <x v="2"/>
    <s v="Kantar Maconomy: Kantar Users not logging in via SSO or 2FA"/>
    <d v="2022-05-20T19:45:00"/>
    <x v="4"/>
    <m/>
    <s v="Solved (Permanently)"/>
    <s v="Kantar Maconomy: Kantar Users not logging in via SSO or 2FA"/>
    <m/>
    <m/>
    <d v="2022-05-15T13:38:48"/>
    <s v="Michael.George@kantar.com"/>
    <b v="0"/>
    <m/>
    <s v="Platinum"/>
    <n v="0"/>
    <s v="Normal"/>
    <x v="4"/>
    <d v="2022-05-20T19:45:00"/>
    <n v="453972"/>
    <s v="Michael George [Kantar]"/>
    <n v="0"/>
    <b v="0"/>
    <d v="2022-05-16T11:40:50"/>
    <d v="2022-05-15T13:40:03"/>
    <n v="5"/>
    <d v="2022-05-16T08:53:12"/>
    <d v="2022-05-16T18:42:52"/>
    <d v="2022-05-16T18:42:52"/>
    <m/>
    <m/>
    <m/>
    <s v="Zero"/>
    <x v="1"/>
    <x v="20"/>
    <x v="2"/>
    <n v="0"/>
    <s v="WPP-US"/>
    <x v="0"/>
    <n v="1900"/>
    <x v="1"/>
    <x v="2"/>
    <x v="7"/>
    <s v="May"/>
    <x v="3"/>
    <s v="May"/>
    <x v="0"/>
  </r>
  <r>
    <s v="INC12593421"/>
    <s v="P3 - Minor"/>
    <x v="0"/>
    <s v="remyat23@in.ibm.com"/>
    <x v="2"/>
    <s v="Enable finance reconciliation for account 707011"/>
    <d v="2022-05-26T20:54:30"/>
    <x v="21"/>
    <m/>
    <m/>
    <m/>
    <m/>
    <m/>
    <d v="2022-05-16T10:09:17"/>
    <s v="Sushmita.Mandal@kantar.com"/>
    <b v="0"/>
    <m/>
    <s v="Platinum"/>
    <n v="0"/>
    <s v="Normal"/>
    <x v="1"/>
    <m/>
    <m/>
    <s v="Sushmita Mandal [Kantar]"/>
    <n v="0"/>
    <b v="1"/>
    <d v="2022-05-16T10:32:02"/>
    <d v="2022-05-16T10:12:33"/>
    <n v="1"/>
    <d v="2022-05-16T10:27:01"/>
    <d v="2022-05-16T10:32:02"/>
    <d v="2022-05-16T10:27:01"/>
    <m/>
    <s v="Customer unavailable 1st Attempt"/>
    <m/>
    <n v="10.561087962960301"/>
    <x v="6"/>
    <x v="20"/>
    <x v="0"/>
    <n v="0"/>
    <s v="WPP-US"/>
    <x v="0"/>
    <n v="1900"/>
    <x v="0"/>
    <x v="2"/>
    <x v="0"/>
    <s v="Jan"/>
    <x v="4"/>
    <s v="May"/>
    <x v="0"/>
  </r>
  <r>
    <s v="INC12594303"/>
    <s v="P4 - Minimal"/>
    <x v="0"/>
    <s v="Kusanth1@in.ibm.com"/>
    <x v="2"/>
    <s v="Maconomy iAccess 223/ remove reminder about timesheets"/>
    <d v="2022-05-26T16:35:23"/>
    <x v="4"/>
    <m/>
    <s v="Solved (Permanently)"/>
    <s v="Maconomy iAccess 223/ remove reminder about timesheets"/>
    <m/>
    <m/>
    <d v="2022-05-16T13:27:38"/>
    <s v="Joanna.Zawadzka@kantar.com"/>
    <b v="0"/>
    <m/>
    <s v="Platinum"/>
    <n v="0"/>
    <s v="Normal"/>
    <x v="4"/>
    <d v="2022-05-26T16:35:24"/>
    <n v="875266"/>
    <s v="Joanna Zawadzka [Kantar]"/>
    <n v="0"/>
    <b v="0"/>
    <d v="2022-05-16T13:30:04"/>
    <d v="2022-05-16T13:28:17"/>
    <n v="1"/>
    <d v="2022-05-16T13:31:39"/>
    <d v="2022-05-16T19:54:38"/>
    <d v="2022-05-16T13:31:39"/>
    <s v="EMEA"/>
    <m/>
    <s v="Kantar - Poland"/>
    <s v="Zero"/>
    <x v="1"/>
    <x v="20"/>
    <x v="1"/>
    <n v="0"/>
    <s v="WPP-US"/>
    <x v="0"/>
    <n v="1900"/>
    <x v="1"/>
    <x v="2"/>
    <x v="2"/>
    <s v="May"/>
    <x v="4"/>
    <s v="May"/>
    <x v="0"/>
  </r>
  <r>
    <s v="INC12595569"/>
    <s v="P3 - Minor"/>
    <x v="24"/>
    <s v="japaluru@in.ibm.com"/>
    <x v="2"/>
    <s v="[PROD] Weekly Support 05/16 to 05/20 OM_PRD"/>
    <d v="2022-05-20T17:33:42"/>
    <x v="67"/>
    <m/>
    <s v="Solved (Permanently)"/>
    <s v="Weekly support activities completed successfully"/>
    <m/>
    <m/>
    <d v="2022-05-16T16:29:42"/>
    <s v="japaluru@in.ibm.com"/>
    <b v="0"/>
    <m/>
    <s v="Gold"/>
    <n v="0"/>
    <s v="Normal"/>
    <x v="4"/>
    <d v="2022-05-20T17:33:42"/>
    <n v="349660"/>
    <s v="Sajan Madabhushi [Ogilvy Group]"/>
    <n v="0"/>
    <b v="0"/>
    <d v="2022-05-16T16:29:42"/>
    <m/>
    <n v="0"/>
    <m/>
    <d v="2022-05-16T16:29:42"/>
    <d v="2022-05-16T16:29:42"/>
    <m/>
    <m/>
    <m/>
    <s v="Zero"/>
    <x v="1"/>
    <x v="20"/>
    <x v="2"/>
    <n v="0"/>
    <s v="WPP-US"/>
    <x v="0"/>
    <n v="1900"/>
    <x v="1"/>
    <x v="2"/>
    <x v="7"/>
    <s v="May"/>
    <x v="4"/>
    <s v="May"/>
    <x v="0"/>
  </r>
  <r>
    <s v="INC12595865"/>
    <s v="P3 - Minor"/>
    <x v="4"/>
    <s v="alcantcp@ph.ibm.com"/>
    <x v="2"/>
    <s v="Cancelled Jobs - Apr 2022"/>
    <d v="2022-05-23T17:34:15"/>
    <x v="64"/>
    <m/>
    <s v="Solved (Permanently)"/>
    <s v="The list of cancelled jobs for April 2022 is attached in this ticket. "/>
    <m/>
    <m/>
    <d v="2022-05-16T17:21:25"/>
    <s v="carina.alcantara@ogilvy.com"/>
    <b v="0"/>
    <m/>
    <s v="Platinum"/>
    <n v="0"/>
    <s v="Normal"/>
    <x v="4"/>
    <d v="2022-05-23T17:34:15"/>
    <n v="605570"/>
    <s v="Carina Alcantara [Ogilvy Group]"/>
    <n v="0"/>
    <b v="0"/>
    <d v="2022-05-16T17:25:00"/>
    <d v="2022-05-16T17:21:25"/>
    <n v="1"/>
    <d v="2022-05-16T17:25:00"/>
    <d v="2022-05-16T17:25:00"/>
    <d v="2022-05-16T17:25:00"/>
    <m/>
    <m/>
    <m/>
    <s v="Zero"/>
    <x v="1"/>
    <x v="20"/>
    <x v="1"/>
    <n v="0"/>
    <s v="Not GD"/>
    <x v="1"/>
    <n v="1900"/>
    <x v="1"/>
    <x v="2"/>
    <x v="4"/>
    <s v="May"/>
    <x v="4"/>
    <s v="May"/>
    <x v="1"/>
  </r>
  <r>
    <s v="INC12596364"/>
    <s v="P4 - Minimal"/>
    <x v="20"/>
    <s v="ghudik@us.ibm.com"/>
    <x v="1"/>
    <s v="{WIP} {3RD PARTY} Rename and Move employee6 in Job Creation and Job Home (Timebox)"/>
    <d v="2022-05-26T18:22:05"/>
    <x v="8"/>
    <m/>
    <m/>
    <m/>
    <m/>
    <m/>
    <d v="2022-05-16T18:36:01"/>
    <s v="mark.yates@kantar.com"/>
    <b v="0"/>
    <m/>
    <m/>
    <n v="0"/>
    <s v="Normal"/>
    <x v="1"/>
    <m/>
    <m/>
    <s v="Mark Yates [Kantar]"/>
    <n v="0"/>
    <b v="1"/>
    <d v="2022-05-16T19:19:33"/>
    <d v="2022-05-16T18:36:39"/>
    <n v="2"/>
    <d v="2022-05-16T23:19:20"/>
    <d v="2022-05-17T02:49:42"/>
    <d v="2022-05-16T23:19:20"/>
    <m/>
    <s v="Non IBM 3rd Party Engagement"/>
    <m/>
    <n v="9.8821527777836309"/>
    <x v="6"/>
    <x v="20"/>
    <x v="0"/>
    <n v="0"/>
    <s v="Not GD"/>
    <x v="1"/>
    <n v="1900"/>
    <x v="0"/>
    <x v="2"/>
    <x v="0"/>
    <s v="Jan"/>
    <x v="4"/>
    <s v="May"/>
    <x v="1"/>
  </r>
  <r>
    <s v="INC12596921"/>
    <s v="P3 - Minor"/>
    <x v="0"/>
    <s v="michael.graham@kantar.com"/>
    <x v="2"/>
    <s v="Issue with invoice approvals on company 91 for specific vendor - FIN0269239"/>
    <d v="2022-05-26T19:13:11"/>
    <x v="46"/>
    <m/>
    <m/>
    <m/>
    <m/>
    <m/>
    <d v="2022-05-16T19:38:03"/>
    <s v="jerome.tillekeratne@kantar.com"/>
    <b v="0"/>
    <m/>
    <s v="Platinum"/>
    <n v="0"/>
    <s v="Normal"/>
    <x v="1"/>
    <m/>
    <m/>
    <s v="Jerome Tillekeratne [Kantar]"/>
    <n v="0"/>
    <b v="1"/>
    <d v="2022-05-16T19:49:56"/>
    <d v="2022-05-16T19:38:36"/>
    <n v="1"/>
    <d v="2022-05-16T20:53:18"/>
    <d v="2022-05-16T20:55:35"/>
    <d v="2022-05-16T20:53:18"/>
    <m/>
    <s v="Customer unavailable 1st Attempt"/>
    <m/>
    <n v="10.128067129633564"/>
    <x v="6"/>
    <x v="20"/>
    <x v="0"/>
    <n v="0"/>
    <s v="WPP-US"/>
    <x v="0"/>
    <n v="1900"/>
    <x v="0"/>
    <x v="2"/>
    <x v="0"/>
    <s v="Jan"/>
    <x v="4"/>
    <s v="May"/>
    <x v="0"/>
  </r>
  <r>
    <s v="INC12597357"/>
    <s v="P3 - Minor"/>
    <x v="12"/>
    <s v="Kevin.reiner.calvento@ibm.com"/>
    <x v="2"/>
    <s v="Kevin Calvento temp access to Basis Admin role for May 20 2022"/>
    <d v="2022-05-21T07:08:20"/>
    <x v="22"/>
    <m/>
    <s v="Solved (Permanently)"/>
    <s v="There is no urgent request that needed Basis Admin role to be assigned to KCALVENTO"/>
    <m/>
    <m/>
    <d v="2022-05-16T20:28:48"/>
    <s v="Andrew.Hodgins@vmlyr.com"/>
    <b v="0"/>
    <m/>
    <s v="Bronze"/>
    <n v="0"/>
    <s v="Normal"/>
    <x v="4"/>
    <d v="2022-05-21T07:08:20"/>
    <n v="384019"/>
    <s v="Andrew Hodgins [YRGRP]"/>
    <n v="0"/>
    <b v="0"/>
    <d v="2022-05-16T20:28:48"/>
    <m/>
    <n v="0"/>
    <m/>
    <d v="2022-05-16T20:28:48"/>
    <d v="2022-05-16T20:28:48"/>
    <m/>
    <m/>
    <m/>
    <s v="Zero"/>
    <x v="1"/>
    <x v="20"/>
    <x v="2"/>
    <n v="0"/>
    <s v="WPP-US"/>
    <x v="0"/>
    <n v="1900"/>
    <x v="1"/>
    <x v="2"/>
    <x v="6"/>
    <s v="May"/>
    <x v="4"/>
    <s v="May"/>
    <x v="0"/>
  </r>
  <r>
    <s v="INC12597384"/>
    <s v="P3 - Minor"/>
    <x v="0"/>
    <s v="Jhonatan.delaCruz@kantar.com"/>
    <x v="2"/>
    <s v="Change Payment Mode"/>
    <d v="2022-05-26T22:18:28"/>
    <x v="4"/>
    <m/>
    <s v="Solved (Permanently)"/>
    <s v="Change Payment form for payment mode"/>
    <m/>
    <m/>
    <d v="2022-05-16T20:32:12"/>
    <s v="Jhonatan.delaCruz@kantar.com"/>
    <b v="0"/>
    <m/>
    <s v="Platinum"/>
    <n v="0"/>
    <s v="Normal"/>
    <x v="3"/>
    <m/>
    <n v="86911"/>
    <s v="Jhonatan De La Cruz Gutierrez [Kantar]"/>
    <n v="1"/>
    <b v="1"/>
    <d v="2022-05-16T20:39:07"/>
    <d v="2022-05-16T20:39:07"/>
    <n v="1"/>
    <d v="2022-05-16T21:10:22"/>
    <d v="2022-05-16T21:11:21"/>
    <d v="2022-05-16T21:10:22"/>
    <s v="LATAM"/>
    <m/>
    <s v="Kantar - Mexico"/>
    <n v="10.117118055546598"/>
    <x v="6"/>
    <x v="20"/>
    <x v="0"/>
    <n v="0"/>
    <s v="WPP-US"/>
    <x v="0"/>
    <n v="1900"/>
    <x v="0"/>
    <x v="2"/>
    <x v="0"/>
    <s v="Jan"/>
    <x v="4"/>
    <s v="May"/>
    <x v="0"/>
  </r>
  <r>
    <s v="INC12597932"/>
    <s v="P3 - Minor"/>
    <x v="11"/>
    <s v="jtian@us.ibm.com"/>
    <x v="2"/>
    <s v="Cannot login to Concur"/>
    <d v="2022-05-24T00:52:14"/>
    <x v="13"/>
    <m/>
    <m/>
    <m/>
    <m/>
    <m/>
    <d v="2022-05-16T21:54:30"/>
    <s v="James.Phillips@vmlyrcommerce.com"/>
    <b v="0"/>
    <m/>
    <s v="Silver+ (Osprey App use only)"/>
    <n v="0"/>
    <s v="Normal"/>
    <x v="1"/>
    <m/>
    <m/>
    <s v="James Phillips [YRGRP]"/>
    <n v="0"/>
    <b v="1"/>
    <d v="2022-05-16T23:51:13"/>
    <d v="2022-05-16T21:58:45"/>
    <n v="1"/>
    <d v="2022-05-17T00:04:55"/>
    <d v="2022-05-17T08:55:19"/>
    <d v="2022-05-17T00:04:55"/>
    <m/>
    <s v="Awaiting User input"/>
    <m/>
    <n v="9.6282523148183827"/>
    <x v="6"/>
    <x v="20"/>
    <x v="0"/>
    <n v="0"/>
    <s v="Not GD"/>
    <x v="1"/>
    <n v="1900"/>
    <x v="0"/>
    <x v="2"/>
    <x v="0"/>
    <s v="Jan"/>
    <x v="4"/>
    <s v="May"/>
    <x v="1"/>
  </r>
  <r>
    <s v="INC12598204"/>
    <s v="P3 - Minor"/>
    <x v="12"/>
    <s v="Kevin.reiner.calvento@ibm.com"/>
    <x v="2"/>
    <s v="500 Internal Error"/>
    <d v="2022-05-26T22:28:15"/>
    <x v="22"/>
    <m/>
    <s v="Solved (Permanently)"/>
    <s v="User is able to login to SAP/Fiori and enter his time."/>
    <m/>
    <m/>
    <d v="2022-05-16T22:43:22"/>
    <s v="luke.hurd@vmlyr.com"/>
    <b v="0"/>
    <m/>
    <s v="Bronze"/>
    <n v="0"/>
    <s v="Normal"/>
    <x v="4"/>
    <d v="2022-05-26T22:28:15"/>
    <n v="863093"/>
    <s v="Luke Hurd [YRGRP]"/>
    <n v="0"/>
    <b v="0"/>
    <d v="2022-05-16T23:58:24"/>
    <d v="2022-05-16T22:43:22"/>
    <n v="1"/>
    <d v="2022-05-17T02:15:25"/>
    <d v="2022-05-17T06:11:09"/>
    <d v="2022-05-17T02:15:25"/>
    <m/>
    <m/>
    <m/>
    <s v="Zero"/>
    <x v="1"/>
    <x v="20"/>
    <x v="1"/>
    <n v="0"/>
    <s v="WPP-US"/>
    <x v="0"/>
    <n v="1900"/>
    <x v="1"/>
    <x v="2"/>
    <x v="2"/>
    <s v="May"/>
    <x v="4"/>
    <s v="May"/>
    <x v="0"/>
  </r>
  <r>
    <s v="INC12598595"/>
    <s v="P3 - Minor"/>
    <x v="4"/>
    <s v="Alabanc@ph.ibm.com"/>
    <x v="1"/>
    <s v="[UAT] BSG-3184 Security Optimization Z:BW_SAP_ALL_MINUS_BC_&amp;_SEC Role Clean Up "/>
    <d v="2022-05-25T01:37:01"/>
    <x v="68"/>
    <m/>
    <m/>
    <m/>
    <m/>
    <m/>
    <d v="2022-05-17T00:14:18"/>
    <s v="Alabanc@ph.ibm.com"/>
    <b v="0"/>
    <m/>
    <s v="Platinum"/>
    <n v="0"/>
    <s v="Normal"/>
    <x v="3"/>
    <m/>
    <m/>
    <s v="Susan Santos [Ogilvy Group]"/>
    <n v="0"/>
    <b v="0"/>
    <d v="2022-05-24T20:28:30"/>
    <m/>
    <n v="0"/>
    <m/>
    <d v="2022-05-24T20:28:30"/>
    <d v="2022-05-17T00:14:18"/>
    <m/>
    <m/>
    <s v="Ogilvy Group - USA"/>
    <n v="2.1468749999985448"/>
    <x v="5"/>
    <x v="20"/>
    <x v="0"/>
    <n v="0"/>
    <s v="WPP-US"/>
    <x v="0"/>
    <n v="1900"/>
    <x v="0"/>
    <x v="2"/>
    <x v="0"/>
    <s v="Jan"/>
    <x v="16"/>
    <s v="May"/>
    <x v="0"/>
  </r>
  <r>
    <s v="INC12598671"/>
    <s v="P3 - Minor"/>
    <x v="9"/>
    <s v="system"/>
    <x v="2"/>
    <s v="RICOCHET - Billing line not populating in MTR screen"/>
    <d v="2022-05-26T18:31:30"/>
    <x v="30"/>
    <m/>
    <m/>
    <m/>
    <m/>
    <m/>
    <d v="2022-05-17T00:36:01"/>
    <s v="william.lackaye@wundermanthompson.com"/>
    <b v="0"/>
    <m/>
    <s v="Gold"/>
    <n v="0"/>
    <s v="Normal"/>
    <x v="3"/>
    <m/>
    <m/>
    <s v="William Lackaye [JWT]"/>
    <n v="0"/>
    <b v="1"/>
    <d v="2022-05-17T01:46:23"/>
    <d v="2022-05-17T00:36:29"/>
    <n v="1"/>
    <d v="2022-05-17T01:59:51"/>
    <d v="2022-05-17T02:08:09"/>
    <d v="2022-05-17T01:59:51"/>
    <m/>
    <m/>
    <m/>
    <n v="9.9110069444432156"/>
    <x v="6"/>
    <x v="20"/>
    <x v="0"/>
    <n v="0"/>
    <s v="WPP-US"/>
    <x v="0"/>
    <n v="1900"/>
    <x v="0"/>
    <x v="2"/>
    <x v="0"/>
    <s v="Jan"/>
    <x v="16"/>
    <s v="May"/>
    <x v="0"/>
  </r>
  <r>
    <s v="INC12598732"/>
    <s v="P3 - Minor"/>
    <x v="15"/>
    <s v="Kasia.Rusek@GroupM.com"/>
    <x v="1"/>
    <s v="[UAT] Fixing issue with Incorrect client and product code creation in Planet Press form DDS"/>
    <d v="2022-05-26T21:22:31"/>
    <x v="42"/>
    <m/>
    <m/>
    <m/>
    <m/>
    <m/>
    <d v="2022-05-17T00:56:06"/>
    <s v="Kasia.Rusek@GroupM.com"/>
    <b v="0"/>
    <m/>
    <s v="Bronze"/>
    <n v="0"/>
    <s v="Normal"/>
    <x v="1"/>
    <m/>
    <m/>
    <s v="Kasia Rusek [GroupM]"/>
    <n v="0"/>
    <b v="1"/>
    <d v="2022-05-17T19:36:25"/>
    <d v="2022-05-17T01:27:06"/>
    <n v="1"/>
    <d v="2022-05-17T19:36:25"/>
    <d v="2022-05-17T19:36:25"/>
    <d v="2022-05-17T19:36:25"/>
    <m/>
    <s v="Work not yet due"/>
    <s v="GroupM - USA"/>
    <n v="9.1830439814802958"/>
    <x v="6"/>
    <x v="20"/>
    <x v="0"/>
    <n v="0"/>
    <s v="WPP-US"/>
    <x v="0"/>
    <n v="1900"/>
    <x v="0"/>
    <x v="2"/>
    <x v="0"/>
    <s v="Jan"/>
    <x v="16"/>
    <s v="May"/>
    <x v="0"/>
  </r>
  <r>
    <s v="INC12598864"/>
    <s v="P3 - Minor"/>
    <x v="9"/>
    <s v="Adratnam@in.ibm.com"/>
    <x v="2"/>
    <s v="Unable to access application"/>
    <d v="2022-05-26T15:22:45"/>
    <x v="63"/>
    <m/>
    <m/>
    <m/>
    <m/>
    <m/>
    <d v="2022-05-17T01:39:30"/>
    <s v="joe.greeley@gtb.com"/>
    <b v="0"/>
    <m/>
    <s v="Gold"/>
    <n v="0"/>
    <s v="Normal"/>
    <x v="1"/>
    <m/>
    <m/>
    <s v="Joe Greeley [YRGRP]"/>
    <n v="0"/>
    <b v="1"/>
    <d v="2022-05-17T20:17:58"/>
    <d v="2022-05-17T01:57:00"/>
    <n v="1"/>
    <d v="2022-05-17T20:52:10"/>
    <d v="2022-05-17T20:57:20"/>
    <d v="2022-05-17T20:52:10"/>
    <m/>
    <s v="Customer unavailable 2nd Attempt"/>
    <m/>
    <n v="9.1268518518627388"/>
    <x v="6"/>
    <x v="20"/>
    <x v="0"/>
    <n v="0"/>
    <s v="WPP-US"/>
    <x v="0"/>
    <n v="1900"/>
    <x v="0"/>
    <x v="2"/>
    <x v="0"/>
    <s v="Jan"/>
    <x v="16"/>
    <s v="May"/>
    <x v="0"/>
  </r>
  <r>
    <s v="INC12600225"/>
    <s v="P3 - Minor"/>
    <x v="20"/>
    <s v="vakula@us.ibm.com"/>
    <x v="2"/>
    <s v="(ASSIGNMENT GROUP: IBM-C-GLOBAL-AS-BOBJ) CANNOT ACCESS BPM REPORTS"/>
    <d v="2022-05-25T20:29:30"/>
    <x v="23"/>
    <m/>
    <m/>
    <m/>
    <m/>
    <m/>
    <d v="2022-05-17T11:50:23"/>
    <s v="WenHan.Low@kantar.com"/>
    <b v="0"/>
    <m/>
    <m/>
    <n v="0"/>
    <s v="Normal"/>
    <x v="1"/>
    <m/>
    <m/>
    <s v="Wen Han Low [Kantar]"/>
    <n v="0"/>
    <b v="1"/>
    <d v="2022-05-17T14:44:37"/>
    <d v="2022-05-17T11:50:48"/>
    <n v="2"/>
    <d v="2022-05-17T14:00:38"/>
    <d v="2022-05-17T14:44:37"/>
    <d v="2022-05-17T14:00:38"/>
    <m/>
    <s v="Non IBM 3rd Party Engagement"/>
    <m/>
    <n v="9.3856828703719657"/>
    <x v="6"/>
    <x v="20"/>
    <x v="0"/>
    <n v="0"/>
    <s v="Not GD"/>
    <x v="1"/>
    <n v="1900"/>
    <x v="0"/>
    <x v="2"/>
    <x v="0"/>
    <s v="Jan"/>
    <x v="16"/>
    <s v="May"/>
    <x v="1"/>
  </r>
  <r>
    <s v="INC12601118"/>
    <s v="P3 - Minor"/>
    <x v="0"/>
    <s v="Ravi.Nallapalli@ibm.com"/>
    <x v="2"/>
    <s v="Oppurtunities"/>
    <d v="2022-05-26T15:19:14"/>
    <x v="46"/>
    <m/>
    <m/>
    <m/>
    <m/>
    <m/>
    <d v="2022-05-17T13:59:09"/>
    <s v="Zinhle.Ntuli@kantar.com"/>
    <b v="0"/>
    <m/>
    <s v="Platinum"/>
    <n v="0"/>
    <s v="Normal"/>
    <x v="1"/>
    <m/>
    <m/>
    <s v="Zinhle Ntuli [Kantar]"/>
    <n v="0"/>
    <b v="1"/>
    <d v="2022-05-17T14:07:07"/>
    <d v="2022-05-17T13:59:29"/>
    <n v="1"/>
    <d v="2022-05-17T15:40:19"/>
    <d v="2022-05-17T15:47:30"/>
    <d v="2022-05-17T15:40:19"/>
    <m/>
    <s v="Customer unavailable 1st Attempt"/>
    <m/>
    <n v="9.3420138888905058"/>
    <x v="6"/>
    <x v="20"/>
    <x v="0"/>
    <n v="0"/>
    <s v="WPP-US"/>
    <x v="0"/>
    <n v="1900"/>
    <x v="0"/>
    <x v="2"/>
    <x v="0"/>
    <s v="Jan"/>
    <x v="16"/>
    <s v="May"/>
    <x v="0"/>
  </r>
  <r>
    <s v="INC12601335"/>
    <s v="P3 - Minor"/>
    <x v="0"/>
    <s v="Michael.George@kantar.com"/>
    <x v="1"/>
    <s v="[APPROVAL ROM] 243-Request to set up new bank accounts - SHINHAN"/>
    <d v="2022-05-20T07:23:27"/>
    <x v="50"/>
    <m/>
    <m/>
    <m/>
    <m/>
    <m/>
    <d v="2022-05-17T14:25:06"/>
    <s v="Yongjun.Choi@kantar.com"/>
    <b v="0"/>
    <m/>
    <s v="Platinum"/>
    <n v="0"/>
    <s v="Normal"/>
    <x v="3"/>
    <m/>
    <m/>
    <s v="Yongjun Choi [Kantar]"/>
    <n v="0"/>
    <b v="0"/>
    <d v="2022-05-17T14:36:09"/>
    <d v="2022-05-17T14:26:07"/>
    <n v="1"/>
    <d v="2022-05-17T14:36:28"/>
    <d v="2022-05-17T14:43:29"/>
    <d v="2022-05-17T14:36:28"/>
    <m/>
    <m/>
    <m/>
    <n v="9.3864699073965312"/>
    <x v="6"/>
    <x v="20"/>
    <x v="0"/>
    <n v="0"/>
    <s v="Not GD"/>
    <x v="1"/>
    <n v="1900"/>
    <x v="0"/>
    <x v="2"/>
    <x v="0"/>
    <s v="Jan"/>
    <x v="16"/>
    <s v="May"/>
    <x v="1"/>
  </r>
  <r>
    <s v="INC12601977"/>
    <s v="P3 - Minor"/>
    <x v="0"/>
    <s v="Kusanth1@in.ibm.com"/>
    <x v="2"/>
    <s v="Unblock local account for company 40 - FIN0270415"/>
    <d v="2022-05-20T19:46:58"/>
    <x v="4"/>
    <m/>
    <s v="Solved (Permanently)"/>
    <s v="Unblock local account for company 40 - FIN0270415"/>
    <m/>
    <m/>
    <d v="2022-05-17T15:35:37"/>
    <s v="jerome.tillekeratne@kantar.com"/>
    <b v="0"/>
    <m/>
    <s v="Platinum"/>
    <n v="0"/>
    <s v="Normal"/>
    <x v="4"/>
    <d v="2022-05-20T19:46:58"/>
    <n v="274280"/>
    <s v="Jerome Tillekeratne [Kantar]"/>
    <n v="0"/>
    <b v="0"/>
    <d v="2022-05-17T15:40:55"/>
    <d v="2022-05-17T15:36:09"/>
    <n v="1"/>
    <d v="2022-05-17T20:05:59"/>
    <d v="2022-05-17T20:06:46"/>
    <d v="2022-05-17T20:05:59"/>
    <m/>
    <m/>
    <m/>
    <s v="Zero"/>
    <x v="1"/>
    <x v="20"/>
    <x v="2"/>
    <n v="0"/>
    <s v="WPP-US"/>
    <x v="0"/>
    <n v="1900"/>
    <x v="1"/>
    <x v="2"/>
    <x v="7"/>
    <s v="May"/>
    <x v="16"/>
    <s v="May"/>
    <x v="0"/>
  </r>
  <r>
    <s v="INC12602106"/>
    <s v="P3 - Minor"/>
    <x v="0"/>
    <s v="remyat23@in.ibm.com"/>
    <x v="2"/>
    <s v="Maconomy - linking 2 cost centers to a new cartesis unit in OPOC 286 &amp; 146"/>
    <d v="2022-05-24T19:54:54"/>
    <x v="21"/>
    <m/>
    <s v="Solved (Permanently)"/>
    <s v="Relinked  below cost centers to cartesis code  KQFCIEGDC in PROD."/>
    <m/>
    <m/>
    <d v="2022-05-17T15:53:54"/>
    <s v="Bassem.Tahseen@kantar.com"/>
    <b v="0"/>
    <m/>
    <s v="Platinum"/>
    <n v="0"/>
    <s v="Normal"/>
    <x v="4"/>
    <d v="2022-05-24T19:54:54"/>
    <n v="619260"/>
    <s v="Bassem Tahseen [Kantar]"/>
    <n v="1"/>
    <b v="0"/>
    <d v="2022-05-17T16:14:01"/>
    <d v="2022-05-17T15:54:14"/>
    <n v="1"/>
    <d v="2022-05-17T15:55:20"/>
    <d v="2022-05-17T16:14:01"/>
    <d v="2022-05-17T15:55:20"/>
    <s v="EMEA"/>
    <m/>
    <s v="Kantar - Egypt"/>
    <s v="Zero"/>
    <x v="1"/>
    <x v="20"/>
    <x v="1"/>
    <n v="0"/>
    <s v="WPP-US"/>
    <x v="0"/>
    <n v="1900"/>
    <x v="1"/>
    <x v="2"/>
    <x v="1"/>
    <s v="May"/>
    <x v="16"/>
    <s v="May"/>
    <x v="0"/>
  </r>
  <r>
    <s v="INC12602273"/>
    <s v="P3 - Minor"/>
    <x v="20"/>
    <s v="Kusanth1@in.ibm.com"/>
    <x v="2"/>
    <s v="Deltek Case -220517-000416-  Issue in login for non-SSO"/>
    <d v="2022-05-26T15:45:10"/>
    <x v="4"/>
    <m/>
    <s v="Solved (Permanently)"/>
    <s v="Hi Naveen,_x000a__x000a_2FA for the below user was reset_x000a__x000a_URVASHI JAIKISHIN SHAMBWANI 105_x000a_ _x000a__x000a_This ticket will now be resolved for closing. If you have additional questions regarding this issue you may respond within seven business days. If no response is received by then, this ticket will be automatically closed._x000a__x000a_Regards _x000a_Santhosh_x000a__x000a_"/>
    <m/>
    <m/>
    <d v="2022-05-17T16:22:13"/>
    <s v="Naveen.Kotnala@kantar.com"/>
    <b v="0"/>
    <m/>
    <m/>
    <n v="0"/>
    <s v="Normal"/>
    <x v="4"/>
    <d v="2022-05-26T15:45:10"/>
    <n v="775377"/>
    <s v="Naveen Kotnala [Kantar]"/>
    <n v="1"/>
    <b v="0"/>
    <d v="2022-05-17T16:36:44"/>
    <d v="2022-05-17T16:22:40"/>
    <n v="2"/>
    <d v="2022-05-17T16:32:04"/>
    <d v="2022-05-17T16:36:44"/>
    <d v="2022-05-17T16:32:04"/>
    <m/>
    <m/>
    <m/>
    <s v="Zero"/>
    <x v="1"/>
    <x v="20"/>
    <x v="1"/>
    <n v="0"/>
    <s v="WPP-US"/>
    <x v="0"/>
    <n v="1900"/>
    <x v="1"/>
    <x v="2"/>
    <x v="2"/>
    <s v="May"/>
    <x v="16"/>
    <s v="May"/>
    <x v="0"/>
  </r>
  <r>
    <s v="INC12603347"/>
    <s v="P3 - Minor"/>
    <x v="9"/>
    <s v="Adratnam@in.ibm.com"/>
    <x v="2"/>
    <s v="Locked out of Ricochet"/>
    <d v="2022-05-26T15:21:31"/>
    <x v="63"/>
    <m/>
    <m/>
    <m/>
    <m/>
    <m/>
    <d v="2022-05-17T19:08:32"/>
    <s v="Nikhitha.S@ocean.ibm.com"/>
    <b v="0"/>
    <m/>
    <s v="Gold"/>
    <n v="0"/>
    <s v="Normal"/>
    <x v="1"/>
    <m/>
    <m/>
    <s v="Sarah Mannion [JWT]"/>
    <n v="0"/>
    <b v="1"/>
    <d v="2022-05-17T19:08:32"/>
    <d v="2022-05-17T19:08:32"/>
    <n v="1"/>
    <d v="2022-05-17T19:23:25"/>
    <d v="2022-05-17T19:31:04"/>
    <d v="2022-05-17T19:23:25"/>
    <m/>
    <s v="Customer unavailable 2nd Attempt"/>
    <m/>
    <n v="9.1867592592607252"/>
    <x v="6"/>
    <x v="20"/>
    <x v="0"/>
    <n v="0"/>
    <s v="WPP-US"/>
    <x v="0"/>
    <n v="1900"/>
    <x v="0"/>
    <x v="2"/>
    <x v="0"/>
    <s v="Jan"/>
    <x v="16"/>
    <s v="May"/>
    <x v="0"/>
  </r>
  <r>
    <s v="INC12604106"/>
    <s v="P3 - Minor"/>
    <x v="1"/>
    <s v="mulveyj@us.ibm.com"/>
    <x v="2"/>
    <s v="Concur access issues"/>
    <d v="2022-05-19T00:05:26"/>
    <x v="10"/>
    <m/>
    <m/>
    <m/>
    <m/>
    <m/>
    <d v="2022-05-17T20:48:57"/>
    <s v="melanie.francisco@groupm.com"/>
    <b v="0"/>
    <m/>
    <s v="Silver+ (Osprey App use only)"/>
    <n v="0"/>
    <s v="Normal"/>
    <x v="1"/>
    <m/>
    <m/>
    <s v="Melanie Francisco [GroupM]"/>
    <n v="0"/>
    <b v="1"/>
    <d v="2022-05-17T21:15:33"/>
    <d v="2022-05-17T21:15:33"/>
    <n v="1"/>
    <d v="2022-05-17T21:17:04"/>
    <d v="2022-05-19T00:05:06"/>
    <d v="2022-05-17T21:17:04"/>
    <s v="NA"/>
    <s v="Monitoring"/>
    <s v="GroupM - Canada"/>
    <n v="7.9964583333276096"/>
    <x v="6"/>
    <x v="20"/>
    <x v="0"/>
    <n v="0"/>
    <s v="Not GD"/>
    <x v="1"/>
    <n v="1900"/>
    <x v="0"/>
    <x v="2"/>
    <x v="0"/>
    <s v="Jan"/>
    <x v="16"/>
    <s v="May"/>
    <x v="1"/>
  </r>
  <r>
    <s v="INC12604861"/>
    <s v="P3 - Minor"/>
    <x v="3"/>
    <s v="Jyovishw@in.ibm.com"/>
    <x v="1"/>
    <s v="[CLOSED] Password reset for service account devint\_WWGRM.Dev_AXsqlData"/>
    <d v="2022-05-20T20:27:58"/>
    <x v="3"/>
    <m/>
    <s v="Solved (Permanently)"/>
    <s v=" Jyothi worked with Naveen (SQL DB team member) and Jayadeep (NA Squad team member) to reset the SQL password and updating the same on SQL server as well as on few AOS servers of pre prod. "/>
    <m/>
    <m/>
    <d v="2022-05-17T23:28:15"/>
    <s v="Jyovishw@in.ibm.com"/>
    <b v="0"/>
    <m/>
    <s v="Gold"/>
    <n v="0"/>
    <s v="Normal"/>
    <x v="4"/>
    <d v="2022-05-20T20:27:58"/>
    <n v="249010"/>
    <s v="Jyothi Vishweshwaraiah1 [IBM]"/>
    <n v="0"/>
    <b v="0"/>
    <d v="2022-05-17T23:28:15"/>
    <m/>
    <n v="0"/>
    <m/>
    <d v="2022-05-17T23:28:15"/>
    <d v="2022-05-17T23:28:15"/>
    <s v="NA"/>
    <m/>
    <s v="GroupM - USA"/>
    <s v="Zero"/>
    <x v="1"/>
    <x v="20"/>
    <x v="2"/>
    <n v="0"/>
    <s v="WPP-US"/>
    <x v="0"/>
    <n v="1900"/>
    <x v="1"/>
    <x v="2"/>
    <x v="7"/>
    <s v="May"/>
    <x v="16"/>
    <s v="May"/>
    <x v="0"/>
  </r>
  <r>
    <s v="INC12605245"/>
    <s v="P4 - Minimal"/>
    <x v="11"/>
    <s v="jtian@us.ibm.com"/>
    <x v="2"/>
    <s v="Access to Concur "/>
    <d v="2022-05-26T19:40:22"/>
    <x v="13"/>
    <m/>
    <m/>
    <m/>
    <m/>
    <m/>
    <d v="2022-05-18T01:18:07"/>
    <s v="natalia.pacura@vmlyrcommerce.com"/>
    <b v="0"/>
    <m/>
    <s v="Silver+ (Osprey App use only)"/>
    <n v="0"/>
    <s v="Normal"/>
    <x v="1"/>
    <m/>
    <m/>
    <s v="Natalia Pacura [YRGRP]"/>
    <n v="0"/>
    <b v="1"/>
    <d v="2022-05-18T02:41:28"/>
    <d v="2022-05-18T01:18:07"/>
    <n v="1"/>
    <d v="2022-05-18T03:02:53"/>
    <d v="2022-05-25T12:15:47"/>
    <d v="2022-05-18T03:02:53"/>
    <m/>
    <s v="Awaiting User input"/>
    <m/>
    <n v="1.4890393518508063"/>
    <x v="5"/>
    <x v="20"/>
    <x v="0"/>
    <n v="0"/>
    <s v="Not GD"/>
    <x v="1"/>
    <n v="1900"/>
    <x v="0"/>
    <x v="2"/>
    <x v="0"/>
    <s v="Jan"/>
    <x v="26"/>
    <s v="May"/>
    <x v="1"/>
  </r>
  <r>
    <s v="INC12605249"/>
    <s v="P3 - Minor"/>
    <x v="11"/>
    <s v="jtian@us.ibm.com"/>
    <x v="2"/>
    <s v="Unable to access application"/>
    <d v="2022-05-26T19:43:46"/>
    <x v="13"/>
    <m/>
    <m/>
    <m/>
    <m/>
    <m/>
    <d v="2022-05-18T01:19:07"/>
    <s v="Liz.Wait@vmlyr.com"/>
    <b v="0"/>
    <m/>
    <s v="Silver+ (Osprey App use only)"/>
    <n v="0"/>
    <s v="Normal"/>
    <x v="1"/>
    <m/>
    <m/>
    <s v="Liz Wait [YRGRP]"/>
    <n v="0"/>
    <b v="1"/>
    <d v="2022-05-18T02:52:14"/>
    <d v="2022-05-18T01:26:52"/>
    <n v="1"/>
    <d v="2022-05-18T20:37:14"/>
    <d v="2022-05-25T12:10:21"/>
    <d v="2022-05-18T20:37:14"/>
    <m/>
    <s v="Awaiting User input"/>
    <m/>
    <n v="1.4928125000005821"/>
    <x v="5"/>
    <x v="20"/>
    <x v="0"/>
    <n v="0"/>
    <s v="Not GD"/>
    <x v="1"/>
    <n v="1900"/>
    <x v="0"/>
    <x v="2"/>
    <x v="0"/>
    <s v="Jan"/>
    <x v="26"/>
    <s v="May"/>
    <x v="1"/>
  </r>
  <r>
    <s v="INC12605597"/>
    <s v="P4 - Minimal"/>
    <x v="18"/>
    <s v="Mulbasha@in.ibm.com"/>
    <x v="2"/>
    <s v="ADD: Charles V to FAS"/>
    <d v="2022-05-26T16:10:01"/>
    <x v="35"/>
    <m/>
    <s v="Solved (Permanently)"/>
    <s v="Charles Vasquez added to FAS"/>
    <m/>
    <m/>
    <d v="2022-05-18T03:36:06"/>
    <s v="Patricia.Almeida@vmlyr.com"/>
    <b v="0"/>
    <m/>
    <s v="Silver"/>
    <n v="0"/>
    <s v="Normal"/>
    <x v="4"/>
    <d v="2022-05-26T16:10:01"/>
    <n v="736435"/>
    <s v="Patricia Almeida [YRGRP]"/>
    <n v="0"/>
    <b v="0"/>
    <d v="2022-05-18T19:06:23"/>
    <d v="2022-05-18T03:36:06"/>
    <n v="6"/>
    <d v="2022-05-18T21:38:48"/>
    <d v="2022-05-24T15:33:06"/>
    <d v="2022-05-24T15:31:38"/>
    <m/>
    <m/>
    <m/>
    <s v="Zero"/>
    <x v="1"/>
    <x v="20"/>
    <x v="1"/>
    <n v="0"/>
    <s v="WPP-US"/>
    <x v="0"/>
    <n v="1900"/>
    <x v="1"/>
    <x v="2"/>
    <x v="2"/>
    <s v="May"/>
    <x v="26"/>
    <s v="May"/>
    <x v="0"/>
  </r>
  <r>
    <s v="INC12605617"/>
    <s v="P3 - Minor"/>
    <x v="16"/>
    <s v="sylvia.sanchez@ogilvy.com"/>
    <x v="2"/>
    <s v="Timesheet"/>
    <d v="2022-05-26T22:34:24"/>
    <x v="51"/>
    <m/>
    <m/>
    <m/>
    <m/>
    <m/>
    <d v="2022-05-18T03:41:28"/>
    <s v="sylvia.sanchez@ogilvy.com"/>
    <b v="0"/>
    <m/>
    <s v="Bronze"/>
    <n v="0"/>
    <s v="Normal"/>
    <x v="3"/>
    <m/>
    <m/>
    <s v="Sylvia Sanchez [Ogilvy Group]"/>
    <n v="0"/>
    <b v="1"/>
    <d v="2022-05-18T19:06:25"/>
    <d v="2022-05-18T04:27:07"/>
    <n v="1"/>
    <d v="2022-05-18T21:52:07"/>
    <d v="2022-05-18T22:55:55"/>
    <d v="2022-05-18T21:52:07"/>
    <m/>
    <m/>
    <m/>
    <n v="8.044502314813144"/>
    <x v="6"/>
    <x v="20"/>
    <x v="0"/>
    <n v="0"/>
    <s v="WPP-US"/>
    <x v="0"/>
    <n v="1900"/>
    <x v="0"/>
    <x v="2"/>
    <x v="0"/>
    <s v="Jan"/>
    <x v="26"/>
    <s v="May"/>
    <x v="0"/>
  </r>
  <r>
    <s v="INC12605754"/>
    <s v="P4 - Minimal"/>
    <x v="8"/>
    <s v="Tnagasu1@in.ibm.com"/>
    <x v="2"/>
    <s v="Need a GEAC GL account set up"/>
    <d v="2022-05-24T13:16:21"/>
    <x v="53"/>
    <m/>
    <s v="Solved (Permanently)"/>
    <s v="1503180 account code created as per user request."/>
    <m/>
    <m/>
    <d v="2022-05-18T04:47:09"/>
    <s v="kari.smith@wundermanthompson.com"/>
    <b v="0"/>
    <m/>
    <s v="Gold"/>
    <n v="0"/>
    <s v="Normal"/>
    <x v="4"/>
    <d v="2022-05-24T13:16:22"/>
    <n v="548953"/>
    <s v="Kari Smith [JWT]"/>
    <n v="0"/>
    <b v="0"/>
    <d v="2022-05-18T19:06:22"/>
    <d v="2022-05-18T04:56:51"/>
    <n v="1"/>
    <d v="2022-05-18T21:37:46"/>
    <d v="2022-05-18T22:05:09"/>
    <d v="2022-05-18T21:37:46"/>
    <m/>
    <m/>
    <m/>
    <s v="Zero"/>
    <x v="1"/>
    <x v="20"/>
    <x v="1"/>
    <n v="0"/>
    <s v="WPP-US"/>
    <x v="0"/>
    <n v="1900"/>
    <x v="1"/>
    <x v="2"/>
    <x v="1"/>
    <s v="May"/>
    <x v="26"/>
    <s v="May"/>
    <x v="0"/>
  </r>
  <r>
    <s v="INC12605757"/>
    <s v="P4 - Minimal"/>
    <x v="8"/>
    <s v="Tnagasu1@in.ibm.com"/>
    <x v="2"/>
    <s v="Create a GL account"/>
    <d v="2022-05-24T13:11:37"/>
    <x v="53"/>
    <m/>
    <s v="Solved (Permanently)"/>
    <s v="_x000a_1502667 account code created as per user request."/>
    <m/>
    <m/>
    <d v="2022-05-18T04:50:35"/>
    <s v="kari.smith@wundermanthompson.com"/>
    <b v="0"/>
    <m/>
    <s v="Gold"/>
    <n v="0"/>
    <s v="Normal"/>
    <x v="4"/>
    <d v="2022-05-24T13:11:37"/>
    <n v="548462"/>
    <s v="Kari Smith [JWT]"/>
    <n v="0"/>
    <b v="0"/>
    <d v="2022-05-18T19:06:15"/>
    <d v="2022-05-18T04:56:40"/>
    <n v="1"/>
    <d v="2022-05-18T20:50:59"/>
    <d v="2022-05-18T21:09:20"/>
    <d v="2022-05-18T20:50:59"/>
    <m/>
    <m/>
    <m/>
    <s v="Zero"/>
    <x v="1"/>
    <x v="20"/>
    <x v="1"/>
    <n v="0"/>
    <s v="WPP-US"/>
    <x v="0"/>
    <n v="1900"/>
    <x v="1"/>
    <x v="2"/>
    <x v="1"/>
    <s v="May"/>
    <x v="26"/>
    <s v="May"/>
    <x v="0"/>
  </r>
  <r>
    <s v="INC12608255"/>
    <s v="P3 - Minor"/>
    <x v="0"/>
    <s v="Kusanth1@in.ibm.com"/>
    <x v="2"/>
    <s v="Update Stat3/Stat4 in products IBM-C-NA-AS-MACK"/>
    <d v="2022-05-26T16:50:12"/>
    <x v="4"/>
    <m/>
    <m/>
    <m/>
    <m/>
    <m/>
    <d v="2022-05-18T16:19:47"/>
    <s v="mark.yates@kantar.com"/>
    <b v="0"/>
    <m/>
    <s v="Platinum"/>
    <n v="0"/>
    <s v="Normal"/>
    <x v="1"/>
    <m/>
    <m/>
    <s v="Mark Yates [Kantar]"/>
    <n v="0"/>
    <b v="1"/>
    <d v="2022-05-18T19:06:18"/>
    <d v="2022-05-18T16:20:16"/>
    <n v="1"/>
    <d v="2022-05-18T20:55:39"/>
    <d v="2022-05-18T20:57:25"/>
    <d v="2022-05-18T20:55:39"/>
    <m/>
    <s v="Awaiting User input"/>
    <m/>
    <n v="8.1267939814788406"/>
    <x v="6"/>
    <x v="20"/>
    <x v="0"/>
    <n v="0"/>
    <s v="WPP-US"/>
    <x v="0"/>
    <n v="1900"/>
    <x v="0"/>
    <x v="2"/>
    <x v="0"/>
    <s v="Jan"/>
    <x v="26"/>
    <s v="May"/>
    <x v="0"/>
  </r>
  <r>
    <s v="INC12609073"/>
    <s v="P3 - Minor"/>
    <x v="6"/>
    <s v="vakula@us.ibm.com"/>
    <x v="2"/>
    <s v="OneStream TxM - Request to run Production TxM BOBJ Report on Friday May 21st at 12am UK time"/>
    <d v="2022-05-25T00:36:37"/>
    <x v="23"/>
    <m/>
    <s v="Solved (Permanently)"/>
    <s v="Schedule completed as requested "/>
    <m/>
    <m/>
    <d v="2022-05-18T18:39:15"/>
    <s v="Natasa.Slijepac@kantar.com"/>
    <b v="0"/>
    <m/>
    <s v="Silver"/>
    <n v="0"/>
    <s v="Normal"/>
    <x v="4"/>
    <d v="2022-05-25T00:36:37"/>
    <n v="539842"/>
    <s v="Natasa Slijepac [Kantar]"/>
    <n v="0"/>
    <b v="0"/>
    <d v="2022-05-18T18:43:14"/>
    <d v="2022-05-18T18:40:10"/>
    <n v="1"/>
    <d v="2022-05-18T18:43:14"/>
    <d v="2022-05-18T18:43:14"/>
    <d v="2022-05-18T18:43:14"/>
    <m/>
    <m/>
    <m/>
    <s v="Zero"/>
    <x v="1"/>
    <x v="20"/>
    <x v="1"/>
    <n v="0"/>
    <s v="Not GD"/>
    <x v="1"/>
    <n v="1900"/>
    <x v="1"/>
    <x v="2"/>
    <x v="3"/>
    <s v="May"/>
    <x v="26"/>
    <s v="May"/>
    <x v="1"/>
  </r>
  <r>
    <s v="INC12609181"/>
    <s v="P3 - Minor"/>
    <x v="0"/>
    <s v="aishpati@in.ibm.com"/>
    <x v="2"/>
    <s v="316 and 317 WSC Approval Hierarchies to import"/>
    <d v="2022-05-25T20:12:32"/>
    <x v="19"/>
    <m/>
    <s v="Solved (Permanently)"/>
    <s v="Approval hierarchies imported."/>
    <m/>
    <m/>
    <d v="2022-05-18T18:53:24"/>
    <s v="Ashley.Clayson@kantar.com"/>
    <b v="0"/>
    <m/>
    <s v="Platinum"/>
    <n v="0"/>
    <s v="Normal"/>
    <x v="4"/>
    <d v="2022-05-25T20:12:32"/>
    <n v="609548"/>
    <s v="Ashley Clayson [Kantar]"/>
    <n v="1"/>
    <b v="0"/>
    <d v="2022-05-19T13:48:41"/>
    <d v="2022-05-18T18:53:56"/>
    <n v="1"/>
    <d v="2022-05-19T14:05:04"/>
    <d v="2022-05-19T14:12:35"/>
    <d v="2022-05-19T14:05:04"/>
    <m/>
    <m/>
    <m/>
    <s v="Zero"/>
    <x v="1"/>
    <x v="20"/>
    <x v="1"/>
    <n v="0"/>
    <s v="WPP-US"/>
    <x v="0"/>
    <n v="1900"/>
    <x v="1"/>
    <x v="2"/>
    <x v="3"/>
    <s v="May"/>
    <x v="26"/>
    <s v="May"/>
    <x v="0"/>
  </r>
  <r>
    <s v="INC12609822"/>
    <s v="P3 - Minor"/>
    <x v="2"/>
    <s v="Narasimha.Patchipala@ibm.com"/>
    <x v="2"/>
    <s v="SharePoint Prod Patch - April 2022 CU"/>
    <d v="2022-05-20T15:15:23"/>
    <x v="69"/>
    <m/>
    <m/>
    <m/>
    <m/>
    <m/>
    <d v="2022-05-18T20:23:38"/>
    <s v="david.baulier@us.ibm.com"/>
    <b v="0"/>
    <m/>
    <s v="Gold"/>
    <n v="0"/>
    <s v="Normal"/>
    <x v="3"/>
    <m/>
    <m/>
    <s v="Steve Oliver [Ogilvy Group]"/>
    <n v="0"/>
    <b v="0"/>
    <d v="2022-05-18T20:23:38"/>
    <m/>
    <n v="0"/>
    <m/>
    <d v="2022-05-18T20:23:38"/>
    <d v="2022-05-18T20:23:38"/>
    <m/>
    <m/>
    <m/>
    <n v="8.1502546296323999"/>
    <x v="6"/>
    <x v="20"/>
    <x v="0"/>
    <n v="0"/>
    <s v="Not GD"/>
    <x v="1"/>
    <n v="1900"/>
    <x v="0"/>
    <x v="2"/>
    <x v="0"/>
    <s v="Jan"/>
    <x v="26"/>
    <s v="May"/>
    <x v="1"/>
  </r>
  <r>
    <s v="INC12609871"/>
    <s v="P3 - Minor"/>
    <x v="3"/>
    <s v="Jyovishw@in.ibm.com"/>
    <x v="2"/>
    <s v="PO Workflow Email Notifcations"/>
    <d v="2022-05-26T17:46:04"/>
    <x v="3"/>
    <m/>
    <m/>
    <m/>
    <m/>
    <m/>
    <d v="2022-05-18T20:29:57"/>
    <s v="michael.rosario@groupm.com"/>
    <b v="0"/>
    <m/>
    <s v="Gold"/>
    <n v="0"/>
    <s v="Normal"/>
    <x v="3"/>
    <m/>
    <m/>
    <s v="Michael Rosario [GroupM]"/>
    <n v="0"/>
    <b v="0"/>
    <d v="2022-05-18T20:42:42"/>
    <d v="2022-05-18T20:42:42"/>
    <n v="1"/>
    <d v="2022-05-18T20:57:43"/>
    <d v="2022-05-18T20:57:43"/>
    <d v="2022-05-18T20:57:43"/>
    <m/>
    <m/>
    <m/>
    <n v="8.1265856481477385"/>
    <x v="6"/>
    <x v="20"/>
    <x v="0"/>
    <n v="0"/>
    <s v="WPP-US"/>
    <x v="0"/>
    <n v="1900"/>
    <x v="0"/>
    <x v="2"/>
    <x v="0"/>
    <s v="Jan"/>
    <x v="26"/>
    <s v="May"/>
    <x v="0"/>
  </r>
  <r>
    <s v="INC12610273"/>
    <s v="P3 - Minor"/>
    <x v="4"/>
    <s v="alan.goldblatt@us.ibm.com"/>
    <x v="1"/>
    <s v="[WIP] BSG-3181 - Middleware interface for Eicoff to Wells Fargo Check Outsourcing"/>
    <d v="2022-05-26T07:26:00"/>
    <x v="24"/>
    <m/>
    <m/>
    <m/>
    <m/>
    <m/>
    <d v="2022-05-18T21:42:51"/>
    <s v="alan.goldblatt@us.ibm.com"/>
    <b v="0"/>
    <m/>
    <s v="Platinum"/>
    <n v="0"/>
    <s v="Normal"/>
    <x v="3"/>
    <m/>
    <m/>
    <s v="Ana Marie Arenas [WPP]"/>
    <n v="0"/>
    <b v="0"/>
    <d v="2022-05-26T07:26:00"/>
    <m/>
    <n v="0"/>
    <m/>
    <d v="2022-05-26T07:26:00"/>
    <d v="2022-05-18T21:42:51"/>
    <s v="NA"/>
    <m/>
    <s v="Ogilvy Group - USA"/>
    <n v="0.69027777777955635"/>
    <x v="5"/>
    <x v="20"/>
    <x v="0"/>
    <n v="0"/>
    <s v="Not GD"/>
    <x v="1"/>
    <n v="1900"/>
    <x v="0"/>
    <x v="2"/>
    <x v="0"/>
    <s v="Jan"/>
    <x v="26"/>
    <s v="May"/>
    <x v="1"/>
  </r>
  <r>
    <s v="INC12610416"/>
    <s v="P4 - Minimal"/>
    <x v="8"/>
    <s v="Mulbasha@in.ibm.com"/>
    <x v="2"/>
    <s v="need to create a ticket to open a new entity in smartstream and assign to Mulbasha@in.ibm.com"/>
    <d v="2022-05-25T18:39:13"/>
    <x v="35"/>
    <m/>
    <m/>
    <m/>
    <m/>
    <m/>
    <d v="2022-05-18T22:04:46"/>
    <s v="Payal@ocean.ibm.com"/>
    <b v="0"/>
    <m/>
    <s v="Gold"/>
    <n v="0"/>
    <s v="Normal"/>
    <x v="3"/>
    <m/>
    <m/>
    <s v="Julie Carter [YRGRP]"/>
    <n v="0"/>
    <b v="0"/>
    <d v="2022-05-18T23:02:29"/>
    <m/>
    <n v="0"/>
    <m/>
    <d v="2022-05-18T23:02:29"/>
    <d v="2022-05-18T22:04:46"/>
    <m/>
    <m/>
    <m/>
    <n v="8.0399421296315268"/>
    <x v="6"/>
    <x v="20"/>
    <x v="0"/>
    <n v="0"/>
    <s v="WPP-US"/>
    <x v="0"/>
    <n v="1900"/>
    <x v="0"/>
    <x v="2"/>
    <x v="0"/>
    <s v="Jan"/>
    <x v="26"/>
    <s v="May"/>
    <x v="0"/>
  </r>
  <r>
    <s v="INC12610879"/>
    <s v="P3 - Minor"/>
    <x v="15"/>
    <s v="akrugly@us.ibm.com"/>
    <x v="0"/>
    <s v="Unable to access application"/>
    <d v="2022-05-20T23:38:54"/>
    <x v="28"/>
    <m/>
    <s v="Closed As Duplicate"/>
    <s v="Duplicate_x000a_Main ticket INC12621518"/>
    <d v="2022-05-20T23:38:55"/>
    <s v="Alexander Krugly [IBM]"/>
    <d v="2022-05-18T23:54:36"/>
    <s v="shahanaz.gani@groupm.com"/>
    <b v="0"/>
    <m/>
    <s v="Bronze"/>
    <n v="0"/>
    <s v="Normal"/>
    <x v="0"/>
    <m/>
    <n v="171859"/>
    <s v="Shahanaz Gani [GroupM]"/>
    <n v="0"/>
    <b v="0"/>
    <d v="2022-05-19T11:49:41"/>
    <d v="2022-05-19T11:49:41"/>
    <n v="3"/>
    <d v="2022-05-19T11:52:44"/>
    <d v="2022-05-20T17:45:26"/>
    <d v="2022-05-20T12:54:43"/>
    <s v="NA"/>
    <m/>
    <s v="GroupM - Canada"/>
    <n v="6.26011574074073"/>
    <x v="6"/>
    <x v="20"/>
    <x v="0"/>
    <n v="21"/>
    <s v="Not GD"/>
    <x v="1"/>
    <n v="2022"/>
    <x v="0"/>
    <x v="2"/>
    <x v="0"/>
    <s v="Jan"/>
    <x v="26"/>
    <s v="May"/>
    <x v="1"/>
  </r>
  <r>
    <s v="INC12611208"/>
    <s v="P3 - Minor"/>
    <x v="12"/>
    <s v="Kevin.reiner.calvento@ibm.com"/>
    <x v="2"/>
    <s v="can't submit timesheet"/>
    <d v="2022-05-24T02:18:35"/>
    <x v="22"/>
    <m/>
    <s v="Solved (Permanently)"/>
    <s v="User is able to submit timesheet."/>
    <m/>
    <m/>
    <d v="2022-05-19T01:20:27"/>
    <s v="alyssa.templeton@vmlyr.com"/>
    <b v="0"/>
    <m/>
    <s v="Bronze"/>
    <n v="0"/>
    <s v="Normal"/>
    <x v="4"/>
    <d v="2022-05-24T02:18:35"/>
    <n v="435488"/>
    <s v="Alyssa Templeton [YRGRP]"/>
    <n v="0"/>
    <b v="0"/>
    <d v="2022-05-19T02:02:26"/>
    <d v="2022-05-19T01:27:04"/>
    <n v="5"/>
    <d v="2022-05-19T22:07:40"/>
    <d v="2022-05-19T22:57:06"/>
    <d v="2022-05-19T22:07:40"/>
    <m/>
    <m/>
    <m/>
    <s v="Zero"/>
    <x v="1"/>
    <x v="20"/>
    <x v="1"/>
    <n v="0"/>
    <s v="WPP-US"/>
    <x v="0"/>
    <n v="1900"/>
    <x v="1"/>
    <x v="2"/>
    <x v="1"/>
    <s v="May"/>
    <x v="5"/>
    <s v="May"/>
    <x v="0"/>
  </r>
  <r>
    <s v="INC12611221"/>
    <s v="P3 - Minor"/>
    <x v="10"/>
    <s v="pradahak@in.ibm.com"/>
    <x v="2"/>
    <s v="Can't access JDE despite changing my password."/>
    <d v="2022-05-21T01:10:46"/>
    <x v="70"/>
    <m/>
    <m/>
    <m/>
    <m/>
    <m/>
    <d v="2022-05-19T01:25:10"/>
    <s v="christopher.turner-williams@mtgsci.com"/>
    <b v="0"/>
    <m/>
    <s v="Gold"/>
    <n v="0"/>
    <s v="Normal"/>
    <x v="1"/>
    <m/>
    <m/>
    <s v="Christopher Turner-Williams [JWT]"/>
    <n v="0"/>
    <b v="1"/>
    <d v="2022-05-19T19:32:41"/>
    <d v="2022-05-19T01:27:30"/>
    <n v="3"/>
    <d v="2022-05-20T00:57:35"/>
    <d v="2022-05-20T23:20:39"/>
    <d v="2022-05-20T23:13:22"/>
    <m/>
    <s v="Awaiting User input"/>
    <m/>
    <n v="6.0273263888884685"/>
    <x v="6"/>
    <x v="20"/>
    <x v="0"/>
    <n v="0"/>
    <s v="Not GD"/>
    <x v="1"/>
    <n v="1900"/>
    <x v="0"/>
    <x v="2"/>
    <x v="0"/>
    <s v="Jan"/>
    <x v="5"/>
    <s v="May"/>
    <x v="1"/>
  </r>
  <r>
    <s v="INC12611452"/>
    <s v="P3 - Minor"/>
    <x v="22"/>
    <s v="Bomadhav@in.ibm.com"/>
    <x v="2"/>
    <s v="DDS Account locked out"/>
    <d v="2022-05-21T05:41:20"/>
    <x v="60"/>
    <m/>
    <s v="Solved Remotely (Permanently)"/>
    <s v="Resolved"/>
    <m/>
    <m/>
    <d v="2022-05-19T02:33:26"/>
    <s v="andrew.sunderland@geometry.com"/>
    <b v="0"/>
    <m/>
    <s v="Bronze"/>
    <n v="0"/>
    <s v="Normal"/>
    <x v="4"/>
    <d v="2022-05-21T05:41:20"/>
    <n v="184074"/>
    <s v="Andrew Sunderland [Ogilvy Group]"/>
    <n v="0"/>
    <b v="0"/>
    <d v="2022-05-19T12:08:00"/>
    <d v="2022-05-19T02:38:05"/>
    <n v="1"/>
    <d v="2022-05-19T11:28:08"/>
    <d v="2022-05-19T12:08:00"/>
    <d v="2022-05-19T11:28:08"/>
    <m/>
    <m/>
    <m/>
    <s v="Zero"/>
    <x v="1"/>
    <x v="20"/>
    <x v="2"/>
    <n v="0"/>
    <s v="WPP-US"/>
    <x v="0"/>
    <n v="1900"/>
    <x v="1"/>
    <x v="2"/>
    <x v="6"/>
    <s v="May"/>
    <x v="5"/>
    <s v="May"/>
    <x v="0"/>
  </r>
  <r>
    <s v="INC12611494"/>
    <s v="P3 - Minor"/>
    <x v="0"/>
    <s v="remyat23@in.ibm.com"/>
    <x v="2"/>
    <s v="WSC 30 &amp; 250 : Update cartesis code for cost center "/>
    <d v="2022-05-24T20:04:36"/>
    <x v="21"/>
    <m/>
    <s v="Solved (Permanently)"/>
    <s v="Cartesis code has been updated to KQMBLAHQ in PROD for department 2507000. "/>
    <m/>
    <m/>
    <d v="2022-05-19T02:57:58"/>
    <s v="deive.vajda@kantar.com"/>
    <b v="0"/>
    <m/>
    <s v="Platinum"/>
    <n v="0"/>
    <s v="Normal"/>
    <x v="4"/>
    <d v="2022-05-24T20:04:36"/>
    <n v="493598"/>
    <s v="Deive Vajda [Kantar]"/>
    <n v="1"/>
    <b v="0"/>
    <d v="2022-05-19T12:29:31"/>
    <d v="2022-05-19T12:29:31"/>
    <n v="1"/>
    <d v="2022-05-19T21:09:31"/>
    <d v="2022-05-19T21:18:38"/>
    <d v="2022-05-19T21:09:31"/>
    <s v="LATAM"/>
    <m/>
    <s v="Kantar - Brazil"/>
    <s v="Zero"/>
    <x v="1"/>
    <x v="20"/>
    <x v="1"/>
    <n v="0"/>
    <s v="WPP-US"/>
    <x v="0"/>
    <n v="1900"/>
    <x v="1"/>
    <x v="2"/>
    <x v="1"/>
    <s v="May"/>
    <x v="5"/>
    <s v="May"/>
    <x v="0"/>
  </r>
  <r>
    <s v="INC12611803"/>
    <s v="P3 - Minor"/>
    <x v="0"/>
    <s v="Kusanth1@in.ibm.com"/>
    <x v="2"/>
    <s v="Product dimension updates"/>
    <d v="2022-05-26T15:40:17"/>
    <x v="4"/>
    <m/>
    <m/>
    <m/>
    <m/>
    <m/>
    <d v="2022-05-19T05:39:19"/>
    <s v="chris.meyer@kantar.com"/>
    <b v="0"/>
    <m/>
    <s v="Platinum"/>
    <n v="0"/>
    <s v="Normal"/>
    <x v="1"/>
    <m/>
    <m/>
    <s v="Chris Meyer [Kantar]"/>
    <n v="0"/>
    <b v="1"/>
    <d v="2022-05-19T19:35:27"/>
    <d v="2022-05-19T05:39:19"/>
    <n v="1"/>
    <d v="2022-05-19T20:56:50"/>
    <d v="2022-05-19T21:00:55"/>
    <d v="2022-05-19T20:56:50"/>
    <m/>
    <s v="Awaiting User input"/>
    <m/>
    <n v="7.1243634259226383"/>
    <x v="6"/>
    <x v="20"/>
    <x v="0"/>
    <n v="0"/>
    <s v="WPP-US"/>
    <x v="0"/>
    <n v="1900"/>
    <x v="0"/>
    <x v="2"/>
    <x v="0"/>
    <s v="Jan"/>
    <x v="5"/>
    <s v="May"/>
    <x v="0"/>
  </r>
  <r>
    <s v="INC12613304"/>
    <s v="P3 - Minor"/>
    <x v="0"/>
    <s v="remyat23@in.ibm.com"/>
    <x v="2"/>
    <s v="WSC Not Working As Expected In PROD for User GUNJAN BISHT FIN0271701"/>
    <d v="2022-05-26T20:18:36"/>
    <x v="21"/>
    <m/>
    <s v="Solved (Permanently)"/>
    <s v="Resolving the ticket "/>
    <m/>
    <m/>
    <d v="2022-05-19T13:47:39"/>
    <s v="viresh.savani@kantar.com"/>
    <b v="0"/>
    <m/>
    <s v="Platinum"/>
    <n v="0"/>
    <s v="Normal"/>
    <x v="1"/>
    <m/>
    <n v="31790"/>
    <s v="Viresh Savani [Kantar]"/>
    <n v="1"/>
    <b v="1"/>
    <d v="2022-05-19T15:04:54"/>
    <d v="2022-05-19T13:50:47"/>
    <n v="1"/>
    <d v="2022-05-23T21:33:46"/>
    <d v="2022-05-23T21:36:04"/>
    <d v="2022-05-23T21:33:46"/>
    <m/>
    <s v="Awaiting User input"/>
    <m/>
    <n v="3.0999537037132541"/>
    <x v="5"/>
    <x v="20"/>
    <x v="0"/>
    <n v="0"/>
    <s v="WPP-US"/>
    <x v="0"/>
    <n v="1900"/>
    <x v="0"/>
    <x v="2"/>
    <x v="0"/>
    <s v="Jan"/>
    <x v="5"/>
    <s v="May"/>
    <x v="0"/>
  </r>
  <r>
    <s v="INC12613726"/>
    <s v="P3 - Minor"/>
    <x v="0"/>
    <s v="remyat23@in.ibm.com"/>
    <x v="2"/>
    <s v="FIN0271206- Maconomy error"/>
    <d v="2022-05-26T00:28:17"/>
    <x v="21"/>
    <m/>
    <s v="Solved (Permanently)"/>
    <s v="As we have not received any response till the last attempt, I am marking this ticket as resolved now. Please raise a new ticket in case any new queries._x000a_"/>
    <m/>
    <m/>
    <d v="2022-05-19T14:47:15"/>
    <s v="Tasnuva.Anwer1@kantar.com"/>
    <b v="0"/>
    <m/>
    <s v="Platinum"/>
    <n v="0"/>
    <s v="Normal"/>
    <x v="4"/>
    <d v="2022-05-26T00:28:17"/>
    <n v="553262"/>
    <s v="Tasnuva Anwer [Kantar]"/>
    <n v="0"/>
    <b v="0"/>
    <d v="2022-05-19T15:03:42"/>
    <d v="2022-05-19T14:47:52"/>
    <n v="1"/>
    <d v="2022-05-19T15:15:40"/>
    <d v="2022-05-19T15:29:43"/>
    <d v="2022-05-19T15:15:40"/>
    <m/>
    <m/>
    <m/>
    <s v="Zero"/>
    <x v="1"/>
    <x v="20"/>
    <x v="1"/>
    <n v="0"/>
    <s v="WPP-US"/>
    <x v="0"/>
    <n v="1900"/>
    <x v="1"/>
    <x v="2"/>
    <x v="2"/>
    <s v="May"/>
    <x v="5"/>
    <s v="May"/>
    <x v="0"/>
  </r>
  <r>
    <s v="INC12613775"/>
    <s v="P3 - Minor"/>
    <x v="6"/>
    <s v="vakula@us.ibm.com"/>
    <x v="2"/>
    <s v="#BA [Maconomy] Incorrect BPM - GL Account Transactions report in T04"/>
    <d v="2022-05-26T21:14:32"/>
    <x v="55"/>
    <m/>
    <s v="Solved (Permanently)"/>
    <s v="Now fix is in Production"/>
    <m/>
    <m/>
    <d v="2022-05-19T14:54:29"/>
    <s v="Jeeranun.Boonjing@kantar.com"/>
    <b v="0"/>
    <m/>
    <s v="Silver"/>
    <n v="0"/>
    <s v="Normal"/>
    <x v="4"/>
    <d v="2022-05-26T21:14:32"/>
    <n v="627603"/>
    <s v="Jeeranun Boonjing [Kantar]"/>
    <n v="0"/>
    <b v="0"/>
    <d v="2022-05-19T16:53:06"/>
    <d v="2022-05-19T14:55:43"/>
    <n v="2"/>
    <d v="2022-05-19T15:00:38"/>
    <d v="2022-05-19T16:53:06"/>
    <d v="2022-05-19T15:00:38"/>
    <m/>
    <m/>
    <m/>
    <s v="Zero"/>
    <x v="1"/>
    <x v="20"/>
    <x v="1"/>
    <n v="0"/>
    <s v="WPP-US"/>
    <x v="0"/>
    <n v="1900"/>
    <x v="1"/>
    <x v="2"/>
    <x v="2"/>
    <s v="May"/>
    <x v="5"/>
    <s v="May"/>
    <x v="0"/>
  </r>
  <r>
    <s v="INC12613926"/>
    <s v="P3 - Minor"/>
    <x v="4"/>
    <s v="alcantcp@ph.ibm.com"/>
    <x v="2"/>
    <s v="Open client for QBP and QGL "/>
    <d v="2022-05-25T18:51:23"/>
    <x v="64"/>
    <m/>
    <s v="Solved (Permanently)"/>
    <s v="the source client has been restored in QBP , QGL being its source system "/>
    <m/>
    <m/>
    <d v="2022-05-19T15:18:49"/>
    <s v="alcantcp@ph.ibm.com"/>
    <b v="0"/>
    <m/>
    <s v="Platinum"/>
    <n v="0"/>
    <s v="Normal"/>
    <x v="4"/>
    <d v="2022-05-25T18:51:23"/>
    <n v="531328"/>
    <s v="Carrie Alcantara [IBM]"/>
    <n v="0"/>
    <b v="0"/>
    <d v="2022-05-19T15:18:49"/>
    <m/>
    <n v="0"/>
    <m/>
    <d v="2022-05-19T15:18:49"/>
    <d v="2022-05-19T15:18:49"/>
    <s v="NA"/>
    <m/>
    <m/>
    <s v="Zero"/>
    <x v="1"/>
    <x v="20"/>
    <x v="1"/>
    <n v="0"/>
    <s v="Not GD"/>
    <x v="1"/>
    <n v="1900"/>
    <x v="1"/>
    <x v="2"/>
    <x v="3"/>
    <s v="May"/>
    <x v="5"/>
    <s v="May"/>
    <x v="1"/>
  </r>
  <r>
    <s v="INC12614060"/>
    <s v="P3 - Minor"/>
    <x v="20"/>
    <s v="vakula@us.ibm.com"/>
    <x v="2"/>
    <s v="BPM report access issue - Suchi Arachchi"/>
    <d v="2022-05-26T21:23:23"/>
    <x v="23"/>
    <m/>
    <m/>
    <m/>
    <m/>
    <m/>
    <d v="2022-05-19T15:35:36"/>
    <s v="BRIAN.BAI@kantar.com"/>
    <b v="0"/>
    <m/>
    <m/>
    <n v="0"/>
    <s v="Normal"/>
    <x v="1"/>
    <m/>
    <m/>
    <s v="Brian Bai [Kantar]"/>
    <n v="0"/>
    <b v="1"/>
    <d v="2022-05-19T17:24:22"/>
    <d v="2022-05-19T15:35:36"/>
    <n v="3"/>
    <d v="2022-05-19T16:46:14"/>
    <d v="2022-05-19T17:24:22"/>
    <d v="2022-05-19T16:46:14"/>
    <m/>
    <s v="Non IBM 3rd Party Engagement"/>
    <m/>
    <n v="7.2747453703705105"/>
    <x v="6"/>
    <x v="20"/>
    <x v="0"/>
    <n v="0"/>
    <s v="Not GD"/>
    <x v="1"/>
    <n v="1900"/>
    <x v="0"/>
    <x v="2"/>
    <x v="0"/>
    <s v="Jan"/>
    <x v="5"/>
    <s v="May"/>
    <x v="1"/>
  </r>
  <r>
    <s v="INC12614775"/>
    <s v="P3 - Minor"/>
    <x v="0"/>
    <s v="Ravi.Nallapalli@ibm.com"/>
    <x v="2"/>
    <s v="FIN0250546- Expense sheet error"/>
    <d v="2022-05-26T15:11:36"/>
    <x v="46"/>
    <m/>
    <m/>
    <m/>
    <m/>
    <m/>
    <d v="2022-05-19T17:08:15"/>
    <s v="Tasnuva.Anwer1@kantar.com"/>
    <b v="0"/>
    <m/>
    <s v="Platinum"/>
    <n v="0"/>
    <s v="Normal"/>
    <x v="1"/>
    <m/>
    <m/>
    <s v="Tasnuva Anwer [Kantar]"/>
    <n v="0"/>
    <b v="1"/>
    <d v="2022-05-19T17:29:39"/>
    <d v="2022-05-19T17:12:21"/>
    <n v="1"/>
    <d v="2022-05-19T17:39:08"/>
    <d v="2022-05-19T17:54:45"/>
    <d v="2022-05-19T17:39:08"/>
    <m/>
    <s v="Customer unavailable 2nd Attempt"/>
    <m/>
    <n v="7.2536458333270275"/>
    <x v="6"/>
    <x v="20"/>
    <x v="0"/>
    <n v="0"/>
    <s v="WPP-US"/>
    <x v="0"/>
    <n v="1900"/>
    <x v="0"/>
    <x v="2"/>
    <x v="0"/>
    <s v="Jan"/>
    <x v="5"/>
    <s v="May"/>
    <x v="0"/>
  </r>
  <r>
    <s v="INC12614840"/>
    <s v="P3 - Minor"/>
    <x v="0"/>
    <s v="Hari.Chandana.Vulivireddy@ibm.com"/>
    <x v="2"/>
    <s v="Maconomy_97_New local accounts"/>
    <d v="2022-05-20T13:24:41"/>
    <x v="58"/>
    <m/>
    <s v="Solved (Permanently)"/>
    <s v="This ticket will now be resolved for closing. If you have additional questions regarding this issue you may respond within five business days. If no response is received by then, this ticket will be automatically closed."/>
    <m/>
    <m/>
    <d v="2022-05-19T17:20:03"/>
    <s v="Julia.Cafagno@kantar.com"/>
    <b v="0"/>
    <m/>
    <s v="Platinum"/>
    <n v="0"/>
    <s v="Normal"/>
    <x v="4"/>
    <d v="2022-05-20T13:24:41"/>
    <n v="72278"/>
    <s v="Julia Cafagno [Kantar]"/>
    <n v="0"/>
    <b v="0"/>
    <d v="2022-05-19T17:59:48"/>
    <d v="2022-05-19T17:20:24"/>
    <n v="1"/>
    <d v="2022-05-19T19:13:07"/>
    <d v="2022-05-19T19:36:16"/>
    <d v="2022-05-19T19:13:07"/>
    <s v="EMEA"/>
    <m/>
    <s v="Kantar - France"/>
    <s v="Zero"/>
    <x v="1"/>
    <x v="20"/>
    <x v="2"/>
    <n v="0"/>
    <s v="WPP-US"/>
    <x v="0"/>
    <n v="1900"/>
    <x v="1"/>
    <x v="2"/>
    <x v="7"/>
    <s v="May"/>
    <x v="5"/>
    <s v="May"/>
    <x v="0"/>
  </r>
  <r>
    <s v="INC12615105"/>
    <s v="P3 - Minor"/>
    <x v="0"/>
    <s v="Kusanth1@in.ibm.com"/>
    <x v="2"/>
    <s v="MACONOMY WSC - 316 - CHANGES IN PO HIERARCHY"/>
    <d v="2022-05-20T20:29:49"/>
    <x v="4"/>
    <m/>
    <s v="Solved (Permanently)"/>
    <s v="Hi Isabelle,_x000a__x000a_As requested I have updated the selection criteria specification as required. Please do check._x000a__x000a_316 PO NON CHARGEABLE KI HIGH - 3161040_x000a_316 PO CHARGEABLE KI HIGH - 3161040_x000a__x000a_This ticket will now be resolved for closing. If you have additional questions regarding this issue you may respond within seven business days. If no response is received by then, this ticket will be automatically closed._x000a__x000a_Regards _x000a_Santhosh"/>
    <m/>
    <m/>
    <d v="2022-05-19T18:04:48"/>
    <s v="Isabelle.Zieglmaier@kantar.com"/>
    <b v="0"/>
    <m/>
    <s v="Platinum"/>
    <n v="0"/>
    <s v="Normal"/>
    <x v="4"/>
    <d v="2022-05-20T20:29:49"/>
    <n v="95101"/>
    <s v="Isabelle Zieglmaier [Kantar]"/>
    <n v="1"/>
    <b v="0"/>
    <d v="2022-05-19T21:01:22"/>
    <m/>
    <n v="1"/>
    <m/>
    <d v="2022-05-19T21:01:22"/>
    <d v="2022-05-19T20:55:26"/>
    <m/>
    <m/>
    <m/>
    <s v="Zero"/>
    <x v="1"/>
    <x v="20"/>
    <x v="2"/>
    <n v="0"/>
    <s v="WPP-US"/>
    <x v="0"/>
    <n v="1900"/>
    <x v="1"/>
    <x v="2"/>
    <x v="7"/>
    <s v="May"/>
    <x v="5"/>
    <s v="May"/>
    <x v="0"/>
  </r>
  <r>
    <s v="INC12615152"/>
    <s v="P3 - Minor"/>
    <x v="0"/>
    <s v="Hchippad@in.ibm.com"/>
    <x v="2"/>
    <s v="Enabling estimates"/>
    <d v="2022-05-25T12:01:43"/>
    <x v="57"/>
    <m/>
    <m/>
    <m/>
    <m/>
    <m/>
    <d v="2022-05-19T18:12:36"/>
    <s v="Sushmita.Mandal@kantar.com"/>
    <b v="0"/>
    <m/>
    <s v="Platinum"/>
    <n v="0"/>
    <s v="Normal"/>
    <x v="1"/>
    <m/>
    <m/>
    <s v="Sushmita Mandal [Kantar]"/>
    <n v="0"/>
    <b v="1"/>
    <d v="2022-05-19T18:58:29"/>
    <m/>
    <n v="1"/>
    <m/>
    <d v="2022-05-19T18:58:29"/>
    <d v="2022-05-19T18:13:40"/>
    <m/>
    <s v="Awaiting User input"/>
    <m/>
    <n v="7.2093865740826004"/>
    <x v="6"/>
    <x v="20"/>
    <x v="0"/>
    <n v="0"/>
    <s v="WPP-US"/>
    <x v="0"/>
    <n v="1900"/>
    <x v="0"/>
    <x v="2"/>
    <x v="0"/>
    <s v="Jan"/>
    <x v="5"/>
    <s v="May"/>
    <x v="0"/>
  </r>
  <r>
    <s v="INC12615481"/>
    <s v="P4 - Minimal"/>
    <x v="0"/>
    <s v="aishpati@in.ibm.com"/>
    <x v="2"/>
    <s v="OSU Maconomy - Modify Payment Term Description"/>
    <d v="2022-05-24T01:25:02"/>
    <x v="19"/>
    <m/>
    <s v="Solved (Permanently)"/>
    <s v="I have updated the payment term name of code number 166 from '65 EOM' to '65 DAYS, EOM' ."/>
    <m/>
    <m/>
    <d v="2022-05-19T19:11:41"/>
    <s v="chris.meyer@kantar.com"/>
    <b v="0"/>
    <m/>
    <s v="Platinum"/>
    <n v="0"/>
    <s v="Normal"/>
    <x v="4"/>
    <d v="2022-05-24T01:25:02"/>
    <n v="368001"/>
    <s v="Chris Meyer [Kantar]"/>
    <n v="0"/>
    <b v="0"/>
    <d v="2022-05-20T13:00:32"/>
    <d v="2022-05-19T19:11:41"/>
    <n v="1"/>
    <d v="2022-05-20T12:48:49"/>
    <d v="2022-05-20T13:00:32"/>
    <d v="2022-05-20T12:48:49"/>
    <m/>
    <m/>
    <m/>
    <s v="Zero"/>
    <x v="1"/>
    <x v="20"/>
    <x v="1"/>
    <n v="0"/>
    <s v="WPP-US"/>
    <x v="0"/>
    <n v="1900"/>
    <x v="1"/>
    <x v="2"/>
    <x v="1"/>
    <s v="May"/>
    <x v="5"/>
    <s v="May"/>
    <x v="0"/>
  </r>
  <r>
    <s v="INC12615675"/>
    <s v="P3 - Minor"/>
    <x v="6"/>
    <s v="vakula@us.ibm.com"/>
    <x v="2"/>
    <s v="no access to BPM Report user VALENTINA EUROPA test03"/>
    <d v="2022-05-24T22:06:25"/>
    <x v="23"/>
    <m/>
    <s v="Solved (Permanently)"/>
    <s v="Issue is resolved completely "/>
    <m/>
    <m/>
    <d v="2022-05-19T19:41:22"/>
    <s v="Chiara.Polidori@kantar.com"/>
    <b v="0"/>
    <m/>
    <s v="Silver"/>
    <n v="0"/>
    <s v="Normal"/>
    <x v="4"/>
    <d v="2022-05-24T22:06:25"/>
    <n v="440703"/>
    <s v="Chiara Polidori [Kantar]"/>
    <n v="0"/>
    <b v="0"/>
    <d v="2022-05-20T04:48:59"/>
    <d v="2022-05-20T04:48:59"/>
    <n v="2"/>
    <d v="2022-05-20T04:49:35"/>
    <d v="2022-05-20T04:57:31"/>
    <d v="2022-05-20T04:49:35"/>
    <m/>
    <m/>
    <m/>
    <s v="Zero"/>
    <x v="1"/>
    <x v="20"/>
    <x v="1"/>
    <n v="0"/>
    <s v="Not GD"/>
    <x v="1"/>
    <n v="1900"/>
    <x v="1"/>
    <x v="2"/>
    <x v="1"/>
    <s v="May"/>
    <x v="5"/>
    <s v="May"/>
    <x v="1"/>
  </r>
  <r>
    <s v="INC12615826"/>
    <s v="P3 - Minor"/>
    <x v="4"/>
    <s v="Cruzrav@ph.ibm.com"/>
    <x v="2"/>
    <s v="SAP transaction code issue"/>
    <d v="2022-05-25T20:22:54"/>
    <x v="61"/>
    <m/>
    <s v="Solved (Permanently)"/>
    <s v="This is already completed."/>
    <m/>
    <m/>
    <d v="2022-05-19T20:00:43"/>
    <s v="tim.doctura@johnst.com"/>
    <b v="0"/>
    <m/>
    <s v="Platinum"/>
    <n v="0"/>
    <s v="Normal"/>
    <x v="4"/>
    <d v="2022-05-25T20:22:54"/>
    <n v="519731"/>
    <s v="Tim Doctura [Ogilvy Group]"/>
    <n v="0"/>
    <b v="0"/>
    <d v="2022-05-19T20:48:03"/>
    <d v="2022-05-19T20:48:03"/>
    <n v="1"/>
    <d v="2022-05-20T00:06:28"/>
    <d v="2022-05-20T12:54:38"/>
    <d v="2022-05-20T00:06:28"/>
    <s v="NA"/>
    <m/>
    <s v="Ogilvy Group - Canada"/>
    <s v="Zero"/>
    <x v="1"/>
    <x v="20"/>
    <x v="1"/>
    <n v="0"/>
    <s v="WPP-US"/>
    <x v="0"/>
    <n v="1900"/>
    <x v="1"/>
    <x v="2"/>
    <x v="3"/>
    <s v="May"/>
    <x v="5"/>
    <s v="May"/>
    <x v="0"/>
  </r>
  <r>
    <s v="INC12615867"/>
    <s v="P3 - Minor"/>
    <x v="0"/>
    <s v="system"/>
    <x v="2"/>
    <s v="Option to see uploaded doc in iAccess and WSC PO module not visible"/>
    <d v="2022-05-24T12:22:40"/>
    <x v="4"/>
    <m/>
    <m/>
    <m/>
    <m/>
    <m/>
    <d v="2022-05-19T20:08:55"/>
    <s v="Sushmita.Mandal@kantar.com"/>
    <b v="0"/>
    <m/>
    <s v="Platinum"/>
    <n v="0"/>
    <s v="Normal"/>
    <x v="3"/>
    <m/>
    <m/>
    <s v="Sushmita Mandal [Kantar]"/>
    <n v="0"/>
    <b v="0"/>
    <d v="2022-05-19T21:17:55"/>
    <d v="2022-05-19T20:11:27"/>
    <n v="1"/>
    <d v="2022-05-19T21:09:07"/>
    <d v="2022-05-19T21:17:55"/>
    <d v="2022-05-19T21:09:07"/>
    <m/>
    <m/>
    <m/>
    <n v="7.1125578703722567"/>
    <x v="6"/>
    <x v="20"/>
    <x v="0"/>
    <n v="0"/>
    <s v="WPP-US"/>
    <x v="0"/>
    <n v="1900"/>
    <x v="0"/>
    <x v="2"/>
    <x v="0"/>
    <s v="Jan"/>
    <x v="5"/>
    <s v="May"/>
    <x v="0"/>
  </r>
  <r>
    <s v="INC12615923"/>
    <s v="P3 - Minor"/>
    <x v="0"/>
    <s v="Kusanth1@in.ibm.com"/>
    <x v="2"/>
    <s v="Issue in PO creation"/>
    <d v="2022-05-24T14:10:43"/>
    <x v="4"/>
    <m/>
    <s v="Solved (Permanently)"/>
    <s v="Issue in PO creation"/>
    <m/>
    <m/>
    <d v="2022-05-19T20:17:44"/>
    <s v="Sushmita.Mandal@kantar.com"/>
    <b v="0"/>
    <m/>
    <s v="Platinum"/>
    <n v="0"/>
    <s v="Normal"/>
    <x v="4"/>
    <d v="2022-05-24T14:10:43"/>
    <n v="409979"/>
    <s v="Sushmita Mandal [Kantar]"/>
    <n v="0"/>
    <b v="0"/>
    <d v="2022-05-19T21:02:21"/>
    <d v="2022-05-19T20:41:38"/>
    <n v="1"/>
    <d v="2022-05-19T20:57:04"/>
    <d v="2022-05-19T21:02:21"/>
    <d v="2022-05-19T20:57:04"/>
    <m/>
    <m/>
    <m/>
    <s v="Zero"/>
    <x v="1"/>
    <x v="20"/>
    <x v="1"/>
    <n v="0"/>
    <s v="WPP-US"/>
    <x v="0"/>
    <n v="1900"/>
    <x v="1"/>
    <x v="2"/>
    <x v="1"/>
    <s v="May"/>
    <x v="5"/>
    <s v="May"/>
    <x v="0"/>
  </r>
  <r>
    <s v="INC12615929"/>
    <s v="P3 - Minor"/>
    <x v="0"/>
    <s v="Hari.Chandana.Vulivireddy@ibm.com"/>
    <x v="2"/>
    <s v="Local Account name change"/>
    <d v="2022-05-20T17:35:47"/>
    <x v="58"/>
    <m/>
    <s v="Solved (Permanently)"/>
    <s v="As requested, the Local account 901050 is named as MIB - BS Interco &lt; 90 days._x000a_This ticket will now be resolved for closing. If you have additional questions regarding this issue you may respond within five business days. If no response is received by then, this ticket will be automatically closed."/>
    <m/>
    <m/>
    <d v="2022-05-19T20:19:45"/>
    <s v="Vishay.Patel@kantar.com"/>
    <b v="0"/>
    <m/>
    <s v="Platinum"/>
    <n v="0"/>
    <s v="Normal"/>
    <x v="4"/>
    <d v="2022-05-20T17:35:47"/>
    <n v="76562"/>
    <s v="Vishay Patel [Kantar]"/>
    <n v="0"/>
    <b v="0"/>
    <d v="2022-05-19T22:01:13"/>
    <d v="2022-05-19T20:20:29"/>
    <n v="3"/>
    <d v="2022-05-19T20:27:37"/>
    <d v="2022-05-20T17:32:32"/>
    <d v="2022-05-20T17:30:03"/>
    <m/>
    <m/>
    <m/>
    <s v="Zero"/>
    <x v="1"/>
    <x v="20"/>
    <x v="2"/>
    <n v="0"/>
    <s v="WPP-US"/>
    <x v="0"/>
    <n v="1900"/>
    <x v="1"/>
    <x v="2"/>
    <x v="7"/>
    <s v="May"/>
    <x v="5"/>
    <s v="May"/>
    <x v="0"/>
  </r>
  <r>
    <s v="INC12615945"/>
    <s v="P3 - Minor"/>
    <x v="0"/>
    <s v="Ravi.Nallapalli@ibm.com"/>
    <x v="2"/>
    <s v="Incorrect account posting issue"/>
    <d v="2022-05-26T15:29:10"/>
    <x v="46"/>
    <m/>
    <m/>
    <m/>
    <m/>
    <m/>
    <d v="2022-05-19T20:22:13"/>
    <s v="Sushmita.Mandal@kantar.com"/>
    <b v="0"/>
    <m/>
    <s v="Platinum"/>
    <n v="0"/>
    <s v="Normal"/>
    <x v="1"/>
    <m/>
    <m/>
    <s v="Sushmita Mandal [Kantar]"/>
    <n v="0"/>
    <b v="1"/>
    <d v="2022-05-19T21:04:23"/>
    <d v="2022-05-19T20:41:35"/>
    <n v="1"/>
    <d v="2022-05-19T21:02:41"/>
    <d v="2022-05-19T21:04:23"/>
    <d v="2022-05-19T21:02:41"/>
    <m/>
    <s v="Awaiting User input"/>
    <m/>
    <n v="7.1219560185199953"/>
    <x v="6"/>
    <x v="20"/>
    <x v="0"/>
    <n v="0"/>
    <s v="WPP-US"/>
    <x v="0"/>
    <n v="1900"/>
    <x v="0"/>
    <x v="2"/>
    <x v="0"/>
    <s v="Jan"/>
    <x v="5"/>
    <s v="May"/>
    <x v="0"/>
  </r>
  <r>
    <s v="INC12615949"/>
    <s v="P4 - Minimal"/>
    <x v="8"/>
    <s v="Tnagasu1@in.ibm.com"/>
    <x v="2"/>
    <s v="Request Access to Smart Stream - approval &amp; spreadsheet attached"/>
    <d v="2022-05-26T14:33:11"/>
    <x v="53"/>
    <m/>
    <m/>
    <m/>
    <m/>
    <m/>
    <d v="2022-05-19T20:22:37"/>
    <s v="kristin.meaux@wundermanthompson.com"/>
    <b v="0"/>
    <m/>
    <s v="Gold"/>
    <n v="0"/>
    <s v="Normal"/>
    <x v="3"/>
    <m/>
    <m/>
    <s v="Kristin Meaux [JWT]"/>
    <n v="0"/>
    <b v="0"/>
    <d v="2022-05-19T21:10:43"/>
    <d v="2022-05-19T20:27:55"/>
    <n v="1"/>
    <d v="2022-05-19T22:15:39"/>
    <d v="2022-05-19T22:21:42"/>
    <d v="2022-05-19T22:15:39"/>
    <m/>
    <m/>
    <m/>
    <n v="7.0682638888902147"/>
    <x v="6"/>
    <x v="20"/>
    <x v="0"/>
    <n v="0"/>
    <s v="WPP-US"/>
    <x v="0"/>
    <n v="1900"/>
    <x v="0"/>
    <x v="2"/>
    <x v="0"/>
    <s v="Jan"/>
    <x v="5"/>
    <s v="May"/>
    <x v="0"/>
  </r>
  <r>
    <s v="INC12616108"/>
    <s v="P4 - Minimal"/>
    <x v="11"/>
    <s v="Mujoshi1@in.ibm.com"/>
    <x v="2"/>
    <s v="Jason Choi’s access to the SAGE FAS system, removed access for Anne O’Driscoll  for Concur"/>
    <d v="2022-05-25T12:08:13"/>
    <x v="13"/>
    <m/>
    <m/>
    <m/>
    <m/>
    <m/>
    <d v="2022-05-19T20:45:42"/>
    <s v="emina.marisenovic@vmlyr.com"/>
    <b v="0"/>
    <m/>
    <s v="Silver+ (Osprey App use only)"/>
    <n v="0"/>
    <s v="Normal"/>
    <x v="3"/>
    <m/>
    <m/>
    <s v="Emina Marisenovic [YRGRP]"/>
    <n v="0"/>
    <b v="0"/>
    <d v="2022-05-19T21:10:35"/>
    <d v="2022-05-19T20:57:59"/>
    <n v="1"/>
    <d v="2022-05-20T00:24:17"/>
    <d v="2022-05-25T12:08:13"/>
    <d v="2022-05-20T00:24:17"/>
    <m/>
    <m/>
    <m/>
    <n v="1.4942939814791316"/>
    <x v="5"/>
    <x v="20"/>
    <x v="0"/>
    <n v="0"/>
    <s v="Not GD"/>
    <x v="1"/>
    <n v="1900"/>
    <x v="0"/>
    <x v="2"/>
    <x v="0"/>
    <s v="Jan"/>
    <x v="5"/>
    <s v="May"/>
    <x v="1"/>
  </r>
  <r>
    <s v="INC12616147"/>
    <s v="P3 - Minor"/>
    <x v="0"/>
    <s v="Kusanth1@in.ibm.com"/>
    <x v="2"/>
    <s v="IBM-C-NA-AS-MACK - Check error in the Task KA900 | 30-MB"/>
    <d v="2022-05-24T12:11:00"/>
    <x v="4"/>
    <m/>
    <s v="Solved (Permanently)"/>
    <s v="Hi Deive,_x000a__x000a_I have updated the Department BRAZIL DOMESTIC in the activity KA900. Please do check._x000a__x000a__x000a_This ticket will now be resolved for closing. If you have additional questions regarding this issue you may respond within seven business days. If no response is received by then, this ticket will be automatically closed._x000a__x000a_Regards _x000a_Santhosh_x000a_"/>
    <m/>
    <m/>
    <d v="2022-05-19T20:55:11"/>
    <s v="deive.vajda@kantar.com"/>
    <b v="0"/>
    <m/>
    <s v="Platinum"/>
    <n v="0"/>
    <s v="Normal"/>
    <x v="4"/>
    <d v="2022-05-24T12:11:00"/>
    <n v="400549"/>
    <s v="Deive Vajda [Kantar]"/>
    <n v="1"/>
    <b v="0"/>
    <d v="2022-05-19T21:24:43"/>
    <d v="2022-05-19T21:24:43"/>
    <n v="1"/>
    <d v="2022-05-20T01:15:16"/>
    <d v="2022-05-20T01:25:02"/>
    <d v="2022-05-20T01:15:16"/>
    <s v="LATAM"/>
    <m/>
    <s v="Kantar - Brazil"/>
    <s v="Zero"/>
    <x v="1"/>
    <x v="20"/>
    <x v="1"/>
    <n v="0"/>
    <s v="WPP-US"/>
    <x v="0"/>
    <n v="1900"/>
    <x v="1"/>
    <x v="2"/>
    <x v="1"/>
    <s v="May"/>
    <x v="5"/>
    <s v="May"/>
    <x v="0"/>
  </r>
  <r>
    <s v="INC12616265"/>
    <s v="P3 - Minor"/>
    <x v="0"/>
    <s v="kdivyal1@in.ibm.com"/>
    <x v="2"/>
    <s v="FIN0271676- Update Activity-"/>
    <d v="2022-05-23T18:04:09"/>
    <x v="71"/>
    <m/>
    <s v="Solved (Permanently)"/>
    <s v="As per your request we have added new department('LSR - INTERNAL') in job posting ref lines in the Activity : KA213 in Prod._x000a__x000a_This ticket will now be resolved for closing. If you have additional questions regarding this issue you may respond within Five business days._x000a_If no response is received by then, this ticket will be automatically closed."/>
    <m/>
    <m/>
    <d v="2022-05-19T21:20:50"/>
    <s v="Tasnuva.Anwer1@kantar.com"/>
    <b v="0"/>
    <m/>
    <s v="Platinum"/>
    <n v="0"/>
    <s v="Normal"/>
    <x v="4"/>
    <d v="2022-05-23T18:04:09"/>
    <n v="333799"/>
    <s v="Tasnuva Anwer [Kantar]"/>
    <n v="0"/>
    <b v="0"/>
    <d v="2022-05-20T13:39:17"/>
    <d v="2022-05-19T21:22:38"/>
    <n v="1"/>
    <d v="2022-05-20T14:38:19"/>
    <d v="2022-05-20T14:42:15"/>
    <d v="2022-05-20T14:38:19"/>
    <m/>
    <m/>
    <m/>
    <s v="Zero"/>
    <x v="1"/>
    <x v="20"/>
    <x v="1"/>
    <n v="0"/>
    <s v="WPP-US"/>
    <x v="0"/>
    <n v="1900"/>
    <x v="1"/>
    <x v="2"/>
    <x v="4"/>
    <s v="May"/>
    <x v="5"/>
    <s v="May"/>
    <x v="0"/>
  </r>
  <r>
    <s v="INC12616757"/>
    <s v="P3 - Minor"/>
    <x v="4"/>
    <s v="alcantcp@ph.ibm.com"/>
    <x v="2"/>
    <s v="Open client for QBW and QGL"/>
    <d v="2022-05-25T18:21:56"/>
    <x v="64"/>
    <m/>
    <s v="Solved (Permanently)"/>
    <s v="the system has been restored between QGL and QBW "/>
    <m/>
    <m/>
    <d v="2022-05-19T23:05:59"/>
    <s v="alcantcp@ph.ibm.com"/>
    <b v="0"/>
    <m/>
    <s v="Platinum"/>
    <n v="0"/>
    <s v="Normal"/>
    <x v="4"/>
    <d v="2022-05-25T18:21:56"/>
    <n v="501460"/>
    <s v="Carrie Alcantara [IBM]"/>
    <n v="0"/>
    <b v="0"/>
    <d v="2022-05-19T23:05:59"/>
    <m/>
    <n v="0"/>
    <m/>
    <d v="2022-05-19T23:05:59"/>
    <d v="2022-05-19T23:05:59"/>
    <s v="NA"/>
    <m/>
    <m/>
    <s v="Zero"/>
    <x v="1"/>
    <x v="20"/>
    <x v="1"/>
    <n v="0"/>
    <s v="Not GD"/>
    <x v="1"/>
    <n v="1900"/>
    <x v="1"/>
    <x v="2"/>
    <x v="3"/>
    <s v="May"/>
    <x v="5"/>
    <s v="May"/>
    <x v="1"/>
  </r>
  <r>
    <s v="INC12616834"/>
    <s v="P3 - Minor"/>
    <x v="4"/>
    <s v="Gpnagara@in.ibm.com"/>
    <x v="2"/>
    <s v="Closed INC12530369 - BEX Analyzer Excel addin issues"/>
    <d v="2022-05-26T14:38:21"/>
    <x v="56"/>
    <m/>
    <m/>
    <m/>
    <m/>
    <m/>
    <d v="2022-05-19T23:27:53"/>
    <s v="Fernando.Gonzalez1@kyndryl.com"/>
    <b v="0"/>
    <m/>
    <s v="Platinum"/>
    <n v="0"/>
    <s v="Normal"/>
    <x v="1"/>
    <m/>
    <m/>
    <s v="Nicole Olivero [Ogilvy Group]"/>
    <n v="0"/>
    <b v="1"/>
    <d v="2022-05-19T23:27:53"/>
    <m/>
    <n v="1"/>
    <m/>
    <d v="2022-05-23T21:02:57"/>
    <d v="2022-05-23T20:29:10"/>
    <m/>
    <s v="Monitoring"/>
    <m/>
    <n v="3.1229513888902147"/>
    <x v="5"/>
    <x v="20"/>
    <x v="0"/>
    <n v="0"/>
    <s v="WPP-US"/>
    <x v="0"/>
    <n v="1900"/>
    <x v="0"/>
    <x v="2"/>
    <x v="0"/>
    <s v="Jan"/>
    <x v="5"/>
    <s v="May"/>
    <x v="0"/>
  </r>
  <r>
    <s v="INC12616911"/>
    <s v="P3 - Minor"/>
    <x v="4"/>
    <s v="Cruzrav@ph.ibm.com"/>
    <x v="2"/>
    <s v="OGVNANAHLP-367573: SAP issue "/>
    <d v="2022-05-25T21:07:35"/>
    <x v="61"/>
    <m/>
    <s v="Solved (Permanently)"/>
    <s v="Advised user to reachout Sanjeev Thiruaruljothy "/>
    <m/>
    <m/>
    <d v="2022-05-19T23:36:46"/>
    <s v="Valeria.Carolina.Murillo.Garcia@kyndryl."/>
    <b v="1"/>
    <m/>
    <s v="Platinum"/>
    <n v="1"/>
    <s v="Normal"/>
    <x v="4"/>
    <d v="2022-05-25T21:07:35"/>
    <n v="509480"/>
    <s v="Alasha Brown [Ogilvy Group]"/>
    <n v="0"/>
    <b v="0"/>
    <d v="2022-05-19T23:36:46"/>
    <d v="2022-05-19T23:36:46"/>
    <n v="1"/>
    <d v="2022-05-19T23:39:18"/>
    <d v="2022-05-19T23:45:38"/>
    <d v="2022-05-19T23:39:18"/>
    <s v="NA"/>
    <m/>
    <s v="Ogilvy Group - Canada"/>
    <s v="Zero"/>
    <x v="1"/>
    <x v="20"/>
    <x v="1"/>
    <n v="0"/>
    <s v="WPP-US"/>
    <x v="0"/>
    <n v="1900"/>
    <x v="1"/>
    <x v="2"/>
    <x v="3"/>
    <s v="May"/>
    <x v="5"/>
    <s v="May"/>
    <x v="0"/>
  </r>
  <r>
    <s v="INC12617408"/>
    <s v="P3 - Minor"/>
    <x v="9"/>
    <s v="Abhipaul@in.ibm.com"/>
    <x v="0"/>
    <s v="Can't Get In To Ricochet"/>
    <d v="2022-05-26T13:22:37"/>
    <x v="36"/>
    <m/>
    <s v="Not Solved (No response from end user)"/>
    <s v="The user was able to login to ricochet on 05/13. Since there was no response from the user closing the ticket"/>
    <m/>
    <m/>
    <d v="2022-05-20T01:54:42"/>
    <s v="hannah.merlini@wundermanthompson.com"/>
    <b v="0"/>
    <m/>
    <s v="Gold"/>
    <n v="0"/>
    <s v="Normal"/>
    <x v="4"/>
    <d v="2022-05-26T13:22:37"/>
    <n v="559675"/>
    <s v="Hannah Merlini [JWT]"/>
    <n v="0"/>
    <b v="0"/>
    <d v="2022-05-20T12:41:55"/>
    <d v="2022-05-20T12:41:55"/>
    <n v="1"/>
    <d v="2022-05-20T12:43:03"/>
    <d v="2022-05-20T12:50:54"/>
    <d v="2022-05-20T12:43:03"/>
    <s v="NA"/>
    <m/>
    <s v="JWT - Canada"/>
    <s v="Zero"/>
    <x v="1"/>
    <x v="20"/>
    <x v="1"/>
    <n v="0"/>
    <s v="WPP-US"/>
    <x v="0"/>
    <n v="1900"/>
    <x v="1"/>
    <x v="2"/>
    <x v="2"/>
    <s v="May"/>
    <x v="22"/>
    <s v="May"/>
    <x v="0"/>
  </r>
  <r>
    <s v="INC12617529"/>
    <s v="P3 - Minor"/>
    <x v="12"/>
    <s v="Kevin.reiner.calvento@ibm.com"/>
    <x v="2"/>
    <s v="Louis Wright same access as Andrea Davis"/>
    <d v="2022-05-21T07:06:44"/>
    <x v="22"/>
    <m/>
    <s v="Solved Remotely (Permanently)"/>
    <s v="Louis Wright  was assigned with same access as Andrea Davis"/>
    <m/>
    <m/>
    <d v="2022-05-20T02:45:32"/>
    <s v="Andrew.Hodgins@vmlyr.com"/>
    <b v="0"/>
    <m/>
    <s v="Bronze"/>
    <n v="0"/>
    <s v="Normal"/>
    <x v="4"/>
    <d v="2022-05-21T07:06:44"/>
    <n v="102113"/>
    <s v="Andrew Hodgins [YRGRP]"/>
    <n v="0"/>
    <b v="0"/>
    <d v="2022-05-20T02:45:32"/>
    <m/>
    <n v="0"/>
    <m/>
    <d v="2022-05-20T02:45:32"/>
    <d v="2022-05-20T02:45:32"/>
    <m/>
    <m/>
    <m/>
    <s v="Zero"/>
    <x v="1"/>
    <x v="20"/>
    <x v="2"/>
    <n v="0"/>
    <s v="WPP-US"/>
    <x v="0"/>
    <n v="1900"/>
    <x v="1"/>
    <x v="2"/>
    <x v="6"/>
    <s v="May"/>
    <x v="22"/>
    <s v="May"/>
    <x v="0"/>
  </r>
  <r>
    <s v="INC12617585"/>
    <s v="P3 - Minor"/>
    <x v="12"/>
    <s v="Kevin.reiner.calvento@ibm.com"/>
    <x v="2"/>
    <s v="BG_AHODGINS and Open PRD to modify the LDAP servers"/>
    <d v="2022-05-21T07:09:26"/>
    <x v="22"/>
    <m/>
    <s v="Solved (Permanently)"/>
    <s v="BG_AHODGINS was setup and locked down after use._x000a_"/>
    <m/>
    <m/>
    <d v="2022-05-20T03:23:25"/>
    <s v="Andrew.Hodgins@vmlyr.com"/>
    <b v="0"/>
    <m/>
    <s v="Bronze"/>
    <n v="0"/>
    <s v="Normal"/>
    <x v="4"/>
    <d v="2022-05-21T07:09:26"/>
    <n v="100008"/>
    <s v="Andrew Hodgins [YRGRP]"/>
    <n v="0"/>
    <b v="0"/>
    <d v="2022-05-20T03:23:25"/>
    <m/>
    <n v="0"/>
    <m/>
    <d v="2022-05-20T03:23:25"/>
    <d v="2022-05-20T03:23:25"/>
    <m/>
    <m/>
    <m/>
    <s v="Zero"/>
    <x v="1"/>
    <x v="20"/>
    <x v="2"/>
    <n v="0"/>
    <s v="WPP-US"/>
    <x v="0"/>
    <n v="1900"/>
    <x v="1"/>
    <x v="2"/>
    <x v="6"/>
    <s v="May"/>
    <x v="22"/>
    <s v="May"/>
    <x v="0"/>
  </r>
  <r>
    <s v="INC12617957"/>
    <s v="P3 - Minor"/>
    <x v="2"/>
    <s v="david.baulier@us.ibm.com"/>
    <x v="2"/>
    <s v="Viscira Utilization"/>
    <d v="2022-05-24T19:30:55"/>
    <x v="2"/>
    <m/>
    <m/>
    <m/>
    <m/>
    <m/>
    <d v="2022-05-20T07:12:18"/>
    <s v="mark.werner@ogilvy.com"/>
    <b v="0"/>
    <m/>
    <s v="Gold"/>
    <n v="0"/>
    <s v="Normal"/>
    <x v="1"/>
    <m/>
    <m/>
    <s v="Mark Werner [Ogilvy Group]"/>
    <n v="0"/>
    <b v="1"/>
    <d v="2022-05-20T19:21:20"/>
    <d v="2022-05-20T07:26:23"/>
    <n v="1"/>
    <d v="2022-05-23T22:54:27"/>
    <d v="2022-05-24T10:54:23"/>
    <d v="2022-05-23T22:54:27"/>
    <m/>
    <s v="Awaiting User input"/>
    <m/>
    <n v="2.5455671296294895"/>
    <x v="5"/>
    <x v="20"/>
    <x v="0"/>
    <n v="0"/>
    <s v="Not GD"/>
    <x v="1"/>
    <n v="1900"/>
    <x v="0"/>
    <x v="2"/>
    <x v="0"/>
    <s v="Jan"/>
    <x v="22"/>
    <s v="May"/>
    <x v="1"/>
  </r>
  <r>
    <s v="INC12618259"/>
    <s v="P3 - Minor"/>
    <x v="0"/>
    <s v="pallavi.thota@kyndryl.com"/>
    <x v="2"/>
    <s v="271 WSC MACONOMY - Create new local account 80700010 Direct cost Accruals of global account 807000"/>
    <d v="2022-05-24T13:45:50"/>
    <x v="58"/>
    <m/>
    <s v="Solved (Permanently)"/>
    <s v="This ticket will now be resolved for closing. If you have additional questions regarding this issue you may respond within five business days. If no response is received by then, this ticket will be automatically closed."/>
    <m/>
    <m/>
    <d v="2022-05-20T09:44:14"/>
    <s v="ANH.DUONGTHIPHUONG@kantar.com"/>
    <b v="0"/>
    <m/>
    <s v="Platinum"/>
    <n v="0"/>
    <s v="Normal"/>
    <x v="4"/>
    <d v="2022-05-24T13:43:42"/>
    <n v="359968"/>
    <s v="Anh Duong Thi Phuong [Kantar]"/>
    <n v="1"/>
    <b v="0"/>
    <d v="2022-05-21T03:27:38"/>
    <d v="2022-05-20T09:52:47"/>
    <n v="1"/>
    <d v="2022-05-23T19:55:13"/>
    <d v="2022-05-23T20:00:13"/>
    <d v="2022-05-23T19:55:13"/>
    <s v="APAC"/>
    <m/>
    <m/>
    <s v="Zero"/>
    <x v="1"/>
    <x v="20"/>
    <x v="1"/>
    <n v="0"/>
    <s v="WPP-US"/>
    <x v="0"/>
    <n v="1900"/>
    <x v="1"/>
    <x v="2"/>
    <x v="1"/>
    <s v="May"/>
    <x v="22"/>
    <s v="May"/>
    <x v="0"/>
  </r>
  <r>
    <s v="INC12619096"/>
    <s v="P3 - Minor"/>
    <x v="0"/>
    <s v="aishpati@in.ibm.com"/>
    <x v="2"/>
    <s v="T04 access is needed urgently similar to T02."/>
    <d v="2022-05-20T15:06:36"/>
    <x v="19"/>
    <m/>
    <s v="Solved (Permanently)"/>
    <s v="Access added."/>
    <m/>
    <m/>
    <d v="2022-05-20T13:49:01"/>
    <s v="Hchippad@in.ibm.com"/>
    <b v="0"/>
    <m/>
    <s v="Platinum"/>
    <n v="0"/>
    <s v="Normal"/>
    <x v="4"/>
    <d v="2022-05-20T15:06:36"/>
    <n v="5113"/>
    <s v="Hima S Chippada [IBM]"/>
    <n v="0"/>
    <b v="0"/>
    <d v="2022-05-20T13:49:02"/>
    <m/>
    <n v="0"/>
    <m/>
    <d v="2022-05-20T13:49:02"/>
    <d v="2022-05-20T13:49:02"/>
    <m/>
    <m/>
    <m/>
    <s v="Zero"/>
    <x v="1"/>
    <x v="20"/>
    <x v="2"/>
    <n v="0"/>
    <s v="WPP-US"/>
    <x v="0"/>
    <n v="1900"/>
    <x v="1"/>
    <x v="2"/>
    <x v="7"/>
    <s v="May"/>
    <x v="22"/>
    <s v="May"/>
    <x v="0"/>
  </r>
  <r>
    <s v="INC12619297"/>
    <s v="P3 - Minor"/>
    <x v="0"/>
    <s v="kdivyal1@in.ibm.com"/>
    <x v="2"/>
    <s v="Unable to access application"/>
    <d v="2022-05-20T15:25:08"/>
    <x v="71"/>
    <m/>
    <s v="Solved (Permanently)"/>
    <s v="Thanks for the confirmation._x000a__x000a_This ticket will now be resolved for closing. If you have additional questions regarding this issue you may respond within Five business days._x000a_If no response is received by then, this ticket will be automatically closed."/>
    <m/>
    <m/>
    <d v="2022-05-20T13:59:21"/>
    <s v="AnaPaula.Silva@kantar.com"/>
    <b v="0"/>
    <m/>
    <s v="Platinum"/>
    <n v="0"/>
    <s v="Normal"/>
    <x v="4"/>
    <d v="2022-05-20T15:24:58"/>
    <n v="5137"/>
    <s v="Ana Paula Silva [Kantar]"/>
    <n v="0"/>
    <b v="0"/>
    <d v="2022-05-20T14:00:52"/>
    <d v="2022-05-20T14:00:21"/>
    <n v="1"/>
    <d v="2022-05-20T14:01:37"/>
    <d v="2022-05-20T14:07:49"/>
    <d v="2022-05-20T14:01:37"/>
    <s v="EMEA"/>
    <m/>
    <s v="Kantar - Portugal"/>
    <s v="Zero"/>
    <x v="1"/>
    <x v="20"/>
    <x v="2"/>
    <n v="0"/>
    <s v="WPP-US"/>
    <x v="0"/>
    <n v="1900"/>
    <x v="1"/>
    <x v="2"/>
    <x v="7"/>
    <s v="May"/>
    <x v="22"/>
    <s v="May"/>
    <x v="0"/>
  </r>
  <r>
    <s v="INC12619436"/>
    <s v="P3 - Minor"/>
    <x v="24"/>
    <s v="japaluru@in.ibm.com"/>
    <x v="2"/>
    <s v="[PROD] Weekly Backup OM_PROD 05/20"/>
    <d v="2022-05-20T17:32:04"/>
    <x v="67"/>
    <m/>
    <s v="Solved (Permanently)"/>
    <s v="Weekly backup completed successfully"/>
    <m/>
    <m/>
    <d v="2022-05-20T14:20:45"/>
    <s v="japaluru@in.ibm.com"/>
    <b v="0"/>
    <m/>
    <s v="Gold"/>
    <n v="0"/>
    <s v="Normal"/>
    <x v="4"/>
    <d v="2022-05-20T17:32:04"/>
    <n v="11622"/>
    <s v="Sajan Madabhushi [Ogilvy Group]"/>
    <n v="0"/>
    <b v="0"/>
    <d v="2022-05-20T14:20:45"/>
    <m/>
    <n v="0"/>
    <m/>
    <d v="2022-05-20T14:20:45"/>
    <d v="2022-05-20T14:20:45"/>
    <m/>
    <m/>
    <m/>
    <s v="Zero"/>
    <x v="1"/>
    <x v="20"/>
    <x v="2"/>
    <n v="0"/>
    <s v="WPP-US"/>
    <x v="0"/>
    <n v="1900"/>
    <x v="1"/>
    <x v="2"/>
    <x v="7"/>
    <s v="May"/>
    <x v="22"/>
    <s v="May"/>
    <x v="0"/>
  </r>
  <r>
    <s v="INC12619876"/>
    <s v="P3 - Minor"/>
    <x v="19"/>
    <s v="Priyad22@in.ibm.com"/>
    <x v="2"/>
    <s v="IPS Upload process failed 5/20/2022"/>
    <d v="2022-05-20T17:21:33"/>
    <x v="72"/>
    <m/>
    <s v="Solved (Permanently)"/>
    <s v="Failed file processed successfully."/>
    <m/>
    <m/>
    <d v="2022-05-20T15:22:58"/>
    <s v="Priyad22@in.ibm.com"/>
    <b v="0"/>
    <m/>
    <s v="Silver+ (Osprey App use only)"/>
    <n v="0"/>
    <s v="Normal"/>
    <x v="4"/>
    <d v="2022-05-20T17:21:33"/>
    <n v="7317"/>
    <s v="Joseph J. Tian [IBM]"/>
    <n v="0"/>
    <b v="0"/>
    <d v="2022-05-20T15:22:58"/>
    <m/>
    <n v="0"/>
    <m/>
    <d v="2022-05-20T15:22:58"/>
    <d v="2022-05-20T15:22:58"/>
    <m/>
    <m/>
    <m/>
    <s v="Zero"/>
    <x v="1"/>
    <x v="20"/>
    <x v="2"/>
    <n v="0"/>
    <s v="WPP-US"/>
    <x v="0"/>
    <n v="1900"/>
    <x v="1"/>
    <x v="2"/>
    <x v="7"/>
    <s v="May"/>
    <x v="22"/>
    <s v="May"/>
    <x v="0"/>
  </r>
  <r>
    <s v="INC12620849"/>
    <s v="P3 - Minor"/>
    <x v="15"/>
    <s v="Sreekanthy@in.ibm.com"/>
    <x v="2"/>
    <s v="Alex Kugly to post Chevron invoices to OneSCM"/>
    <d v="2022-05-20T21:52:31"/>
    <x v="42"/>
    <m/>
    <s v="Solved (Permanently)"/>
    <s v="Chevron Invoices has been posted to OneSCM Successfully"/>
    <m/>
    <m/>
    <d v="2022-05-20T18:24:15"/>
    <s v="Meryl.Diamond@groupm.com"/>
    <b v="0"/>
    <m/>
    <s v="Bronze"/>
    <n v="0"/>
    <s v="Normal"/>
    <x v="4"/>
    <d v="2022-05-20T21:52:32"/>
    <n v="12497"/>
    <s v="Meryl Diamond [GroupM]"/>
    <n v="0"/>
    <b v="0"/>
    <d v="2022-05-20T18:45:58"/>
    <d v="2022-05-20T18:27:07"/>
    <n v="1"/>
    <d v="2022-05-20T18:45:58"/>
    <d v="2022-05-20T18:45:58"/>
    <d v="2022-05-20T18:45:58"/>
    <m/>
    <m/>
    <m/>
    <s v="Zero"/>
    <x v="1"/>
    <x v="20"/>
    <x v="2"/>
    <n v="0"/>
    <s v="WPP-US"/>
    <x v="0"/>
    <n v="1900"/>
    <x v="1"/>
    <x v="2"/>
    <x v="7"/>
    <s v="May"/>
    <x v="22"/>
    <s v="May"/>
    <x v="0"/>
  </r>
  <r>
    <s v="INC12621053"/>
    <s v="P3 - Minor"/>
    <x v="9"/>
    <s v="Kanimop5@in.ibm.com"/>
    <x v="0"/>
    <s v="Error Message received while Streamlining Billing"/>
    <d v="2022-05-26T19:14:18"/>
    <x v="30"/>
    <m/>
    <s v="Solved (Permanently)"/>
    <s v="Issue resolved"/>
    <m/>
    <m/>
    <d v="2022-05-20T18:57:34"/>
    <s v="delicia.horace@gtb.com"/>
    <b v="0"/>
    <m/>
    <s v="Gold"/>
    <n v="0"/>
    <s v="Normal"/>
    <x v="4"/>
    <d v="2022-05-26T19:14:18"/>
    <n v="519404"/>
    <s v="Delicia Horace [JWT]"/>
    <n v="0"/>
    <b v="0"/>
    <d v="2022-05-20T19:22:31"/>
    <d v="2022-05-20T19:22:31"/>
    <n v="1"/>
    <d v="2022-05-20T20:47:45"/>
    <d v="2022-05-20T20:53:39"/>
    <d v="2022-05-20T20:47:45"/>
    <m/>
    <m/>
    <m/>
    <s v="Zero"/>
    <x v="1"/>
    <x v="20"/>
    <x v="1"/>
    <n v="0"/>
    <s v="WPP-US"/>
    <x v="0"/>
    <n v="1900"/>
    <x v="1"/>
    <x v="2"/>
    <x v="2"/>
    <s v="May"/>
    <x v="22"/>
    <s v="May"/>
    <x v="0"/>
  </r>
  <r>
    <s v="INC12621196"/>
    <s v="P3 - Minor"/>
    <x v="15"/>
    <s v="Sreekanthy@in.ibm.com"/>
    <x v="2"/>
    <s v="MAZDA EDI MAY'22"/>
    <d v="2022-05-20T23:41:34"/>
    <x v="42"/>
    <m/>
    <s v="Solved (Permanently)"/>
    <s v="Mazda invoices has been posted successfully"/>
    <m/>
    <m/>
    <d v="2022-05-20T19:27:30"/>
    <s v="Shirley.Deans@GroupM.com"/>
    <b v="0"/>
    <m/>
    <s v="Bronze"/>
    <n v="0"/>
    <s v="Normal"/>
    <x v="4"/>
    <d v="2022-05-20T23:41:34"/>
    <n v="15244"/>
    <s v="Shirley Deans [GroupM]"/>
    <n v="0"/>
    <b v="0"/>
    <d v="2022-05-20T19:43:09"/>
    <d v="2022-05-20T19:28:09"/>
    <n v="1"/>
    <d v="2022-05-20T19:43:09"/>
    <d v="2022-05-20T19:43:09"/>
    <d v="2022-05-20T19:43:09"/>
    <m/>
    <m/>
    <m/>
    <s v="Zero"/>
    <x v="1"/>
    <x v="20"/>
    <x v="2"/>
    <n v="0"/>
    <s v="WPP-US"/>
    <x v="0"/>
    <n v="1900"/>
    <x v="1"/>
    <x v="2"/>
    <x v="7"/>
    <s v="May"/>
    <x v="22"/>
    <s v="May"/>
    <x v="0"/>
  </r>
  <r>
    <s v="INC12621211"/>
    <s v="P4 - Minimal"/>
    <x v="0"/>
    <s v="Hari.Chandana.Vulivireddy@ibm.com"/>
    <x v="2"/>
    <s v="223 maconomy - change the global account on local account 12902 from 160000 to 160100."/>
    <d v="2022-05-24T17:47:52"/>
    <x v="58"/>
    <m/>
    <s v="Solved (Permanently)"/>
    <s v="This ticket will now be resolved for closing. If you have additional questions regarding this issue you may respond within five business days. If no response is received by then, this ticket will be automatically closed."/>
    <m/>
    <m/>
    <d v="2022-05-20T19:29:12"/>
    <s v="malgorzata.banajska@kantar.com"/>
    <b v="0"/>
    <m/>
    <s v="Platinum"/>
    <n v="0"/>
    <s v="Normal"/>
    <x v="4"/>
    <d v="2022-05-24T17:47:52"/>
    <n v="339520"/>
    <s v="Małgorzata Banajska [Kantar]"/>
    <n v="2"/>
    <b v="0"/>
    <d v="2022-05-20T19:30:48"/>
    <d v="2022-05-20T19:30:48"/>
    <n v="1"/>
    <d v="2022-05-20T19:32:26"/>
    <d v="2022-05-20T19:39:07"/>
    <d v="2022-05-20T19:32:26"/>
    <s v="EMEA"/>
    <m/>
    <s v="Kantar - Poland"/>
    <s v="Zero"/>
    <x v="1"/>
    <x v="20"/>
    <x v="1"/>
    <n v="0"/>
    <s v="WPP-US"/>
    <x v="0"/>
    <n v="1900"/>
    <x v="1"/>
    <x v="2"/>
    <x v="1"/>
    <s v="May"/>
    <x v="22"/>
    <s v="May"/>
    <x v="0"/>
  </r>
  <r>
    <s v="INC12621292"/>
    <s v="P3 - Minor"/>
    <x v="4"/>
    <s v="alcantcp@ph.ibm.com"/>
    <x v="2"/>
    <s v="SAP Batch Job - PFCG_TIME_DEPENDENCY_JOB"/>
    <d v="2022-05-25T18:23:33"/>
    <x v="64"/>
    <m/>
    <s v="Solved (Permanently)"/>
    <s v="The job has been released immediately. "/>
    <m/>
    <m/>
    <d v="2022-05-20T19:51:06"/>
    <s v="alcantcp@ph.ibm.com"/>
    <b v="0"/>
    <m/>
    <s v="Platinum"/>
    <n v="0"/>
    <s v="Normal"/>
    <x v="4"/>
    <d v="2022-05-25T18:23:33"/>
    <n v="427054"/>
    <s v="Carrie Alcantara [IBM]"/>
    <n v="0"/>
    <b v="0"/>
    <d v="2022-05-20T19:51:06"/>
    <m/>
    <n v="0"/>
    <m/>
    <d v="2022-05-20T19:51:06"/>
    <d v="2022-05-20T19:51:06"/>
    <s v="NA"/>
    <m/>
    <m/>
    <s v="Zero"/>
    <x v="1"/>
    <x v="20"/>
    <x v="1"/>
    <n v="0"/>
    <s v="Not GD"/>
    <x v="1"/>
    <n v="1900"/>
    <x v="1"/>
    <x v="2"/>
    <x v="3"/>
    <s v="May"/>
    <x v="22"/>
    <s v="May"/>
    <x v="1"/>
  </r>
  <r>
    <s v="INC12621518"/>
    <s v="P4 - Minimal"/>
    <x v="15"/>
    <s v="Sreekanthy@in.ibm.com"/>
    <x v="2"/>
    <s v="Need access to Global Search for New Employee  Shahanaz Gani"/>
    <d v="2022-05-26T21:18:32"/>
    <x v="42"/>
    <m/>
    <s v="Solved (Permanently)"/>
    <s v="New user has been created"/>
    <m/>
    <m/>
    <d v="2022-05-20T20:19:45"/>
    <s v="patricia.fough@groupm.com"/>
    <b v="0"/>
    <m/>
    <s v="Bronze"/>
    <n v="0"/>
    <s v="Normal"/>
    <x v="4"/>
    <d v="2022-05-26T21:18:32"/>
    <n v="521927"/>
    <s v="Patricia Fough [GroupM]"/>
    <n v="0"/>
    <b v="0"/>
    <d v="2022-05-20T21:51:32"/>
    <m/>
    <n v="1"/>
    <m/>
    <d v="2022-05-20T21:51:32"/>
    <d v="2022-05-20T21:32:44"/>
    <s v="NA"/>
    <m/>
    <s v="GroupM - Canada"/>
    <s v="Zero"/>
    <x v="1"/>
    <x v="20"/>
    <x v="1"/>
    <n v="0"/>
    <s v="WPP-US"/>
    <x v="0"/>
    <n v="1900"/>
    <x v="1"/>
    <x v="2"/>
    <x v="2"/>
    <s v="May"/>
    <x v="22"/>
    <s v="May"/>
    <x v="0"/>
  </r>
  <r>
    <s v="INC12621625"/>
    <s v="P4 - Minimal"/>
    <x v="4"/>
    <s v="Cruzrav@ph.ibm.com"/>
    <x v="2"/>
    <s v="Please reset my BPC password.  Login ID: ARAUJOGA"/>
    <d v="2022-05-23T20:09:12"/>
    <x v="61"/>
    <m/>
    <s v="Solved (Permanently)"/>
    <s v="This is already completed"/>
    <m/>
    <m/>
    <d v="2022-05-20T20:36:10"/>
    <s v="gabriela.araujo@ogilvy.com"/>
    <b v="0"/>
    <m/>
    <s v="Gold"/>
    <n v="0"/>
    <s v="Normal"/>
    <x v="4"/>
    <d v="2022-05-23T20:09:12"/>
    <n v="257582"/>
    <s v="Gabriela Araujo [Ogilvy Group]"/>
    <n v="0"/>
    <b v="0"/>
    <d v="2022-05-20T22:50:04"/>
    <d v="2022-05-20T20:57:02"/>
    <n v="2"/>
    <d v="2022-05-21T01:25:41"/>
    <d v="2022-05-21T18:31:02"/>
    <d v="2022-05-21T01:25:41"/>
    <m/>
    <m/>
    <m/>
    <s v="Zero"/>
    <x v="1"/>
    <x v="20"/>
    <x v="1"/>
    <n v="0"/>
    <s v="WPP-US"/>
    <x v="0"/>
    <n v="1900"/>
    <x v="1"/>
    <x v="2"/>
    <x v="4"/>
    <s v="May"/>
    <x v="22"/>
    <s v="May"/>
    <x v="0"/>
  </r>
  <r>
    <s v="INC12621791"/>
    <s v="P3 - Minor"/>
    <x v="9"/>
    <s v="Abhipaul@in.ibm.com"/>
    <x v="2"/>
    <s v="Apply employee security as per QB8688"/>
    <d v="2022-05-20T21:19:48"/>
    <x v="36"/>
    <m/>
    <s v="Solved Remotely (Permanently)"/>
    <s v="Applied employee security as per QB8688"/>
    <m/>
    <m/>
    <d v="2022-05-20T21:12:51"/>
    <s v="Abhipaul@in.ibm.com"/>
    <b v="0"/>
    <m/>
    <s v="Gold"/>
    <n v="0"/>
    <s v="Normal"/>
    <x v="4"/>
    <d v="2022-05-20T21:14:49"/>
    <n v="203"/>
    <s v="Olga Alario [JWT]"/>
    <n v="0"/>
    <b v="0"/>
    <d v="2022-05-20T21:12:51"/>
    <m/>
    <n v="0"/>
    <m/>
    <d v="2022-05-20T21:12:51"/>
    <d v="2022-05-20T21:12:51"/>
    <m/>
    <m/>
    <m/>
    <s v="Zero"/>
    <x v="1"/>
    <x v="20"/>
    <x v="2"/>
    <n v="0"/>
    <s v="WPP-US"/>
    <x v="0"/>
    <n v="1900"/>
    <x v="1"/>
    <x v="2"/>
    <x v="7"/>
    <s v="May"/>
    <x v="22"/>
    <s v="May"/>
    <x v="0"/>
  </r>
  <r>
    <s v="INC12622024"/>
    <s v="P3 - Minor"/>
    <x v="18"/>
    <s v="david.baulier@us.ibm.com"/>
    <x v="1"/>
    <s v="[UAT] SAGE FAS - General Information Fields Labeled Incorrectly  at both Primer Depreciation and Tracking"/>
    <d v="2022-05-20T22:07:34"/>
    <x v="12"/>
    <m/>
    <s v="Solved (Permanently)"/>
    <s v="The purpose of this SER is to bill INC11482502 -  SAGE FAS - General Information Fields Labeled Incorrectly  at both Primer Depreciation and Tracking_x000a_INC11482502 has been in UAT since 10/24/21"/>
    <m/>
    <m/>
    <d v="2022-05-20T22:06:42"/>
    <s v="david.baulier@us.ibm.com"/>
    <b v="0"/>
    <m/>
    <s v="Silver"/>
    <n v="0"/>
    <s v="Normal"/>
    <x v="4"/>
    <d v="2022-05-20T22:07:34"/>
    <n v="438"/>
    <s v="Michael Courtney [YRGRP]"/>
    <n v="0"/>
    <b v="0"/>
    <d v="2022-05-20T22:06:42"/>
    <m/>
    <n v="0"/>
    <m/>
    <d v="2022-05-20T22:06:42"/>
    <d v="2022-05-20T22:06:42"/>
    <m/>
    <m/>
    <s v="YRGRP - USA"/>
    <s v="Zero"/>
    <x v="1"/>
    <x v="20"/>
    <x v="2"/>
    <n v="0"/>
    <s v="WPP-US"/>
    <x v="0"/>
    <n v="1900"/>
    <x v="1"/>
    <x v="2"/>
    <x v="7"/>
    <s v="May"/>
    <x v="22"/>
    <s v="May"/>
    <x v="0"/>
  </r>
  <r>
    <s v="INC12622047"/>
    <s v="P3 - Minor"/>
    <x v="4"/>
    <s v="alcantcp@ph.ibm.com"/>
    <x v="0"/>
    <s v="Unable to access application"/>
    <d v="2022-05-21T01:35:56"/>
    <x v="29"/>
    <m/>
    <s v="Solved (Permanently)"/>
    <s v="This issue has been resolved. _x000a_The issue happened because the global filter / variant has been changed  and the data output is always the same. _x000a__x000a_The filter has been reset and the issue has been resolved. "/>
    <m/>
    <m/>
    <d v="2022-05-20T22:05:04"/>
    <s v="susan.santos@ogilvy.com"/>
    <b v="0"/>
    <m/>
    <s v="Platinum"/>
    <n v="0"/>
    <s v="Normal"/>
    <x v="4"/>
    <d v="2022-05-21T01:35:56"/>
    <n v="12652"/>
    <s v="Susan Santos [Ogilvy Group]"/>
    <n v="0"/>
    <b v="0"/>
    <d v="2022-05-20T23:40:09"/>
    <d v="2022-05-20T22:26:52"/>
    <n v="1"/>
    <d v="2022-05-20T23:40:09"/>
    <d v="2022-05-20T23:40:09"/>
    <d v="2022-05-20T23:40:09"/>
    <m/>
    <m/>
    <m/>
    <s v="Zero"/>
    <x v="1"/>
    <x v="20"/>
    <x v="2"/>
    <n v="0"/>
    <s v="Not GD"/>
    <x v="1"/>
    <n v="1900"/>
    <x v="1"/>
    <x v="2"/>
    <x v="6"/>
    <s v="May"/>
    <x v="22"/>
    <s v="May"/>
    <x v="1"/>
  </r>
  <r>
    <s v="INC12622071"/>
    <s v="P3 - Minor"/>
    <x v="8"/>
    <s v="david.baulier@us.ibm.com"/>
    <x v="1"/>
    <s v="[UAT] Manage COA Lists"/>
    <d v="2022-05-20T22:17:29"/>
    <x v="13"/>
    <m/>
    <s v="Solved (Permanently)"/>
    <s v="This SER was created for billing purposes, to bill INC12149190 - Manage COA Lists.  That SER has been in UAT since 4/18/22.  INC12149190 will remain open till SER completion.  "/>
    <m/>
    <m/>
    <d v="2022-05-20T22:16:33"/>
    <s v="david.baulier@us.ibm.com"/>
    <b v="0"/>
    <m/>
    <s v="Gold"/>
    <n v="0"/>
    <s v="Normal"/>
    <x v="4"/>
    <d v="2022-05-20T22:17:29"/>
    <n v="345"/>
    <s v="Patricia Almeida [YRGRP]"/>
    <n v="0"/>
    <b v="0"/>
    <d v="2022-05-20T22:16:33"/>
    <m/>
    <n v="0"/>
    <m/>
    <d v="2022-05-20T22:16:33"/>
    <d v="2022-05-20T22:16:33"/>
    <m/>
    <m/>
    <s v="YRGRP - USA"/>
    <s v="Zero"/>
    <x v="1"/>
    <x v="20"/>
    <x v="2"/>
    <n v="0"/>
    <s v="Not GD"/>
    <x v="1"/>
    <n v="1900"/>
    <x v="1"/>
    <x v="2"/>
    <x v="7"/>
    <s v="May"/>
    <x v="22"/>
    <s v="May"/>
    <x v="1"/>
  </r>
  <r>
    <s v="INC12622097"/>
    <s v="P3 - Minor"/>
    <x v="2"/>
    <s v="david.baulier@us.ibm.com"/>
    <x v="1"/>
    <s v="[UAT] HPAY Enhancements"/>
    <d v="2022-05-20T22:25:17"/>
    <x v="2"/>
    <m/>
    <s v="Solved Remotely (Permanently)"/>
    <s v="This SER was opened for billing purposes to bill INC12308208 - HPAY Enhancements which as been in UAT since 3/22/22.  INC12308208 will remain open till the SER is completed.  "/>
    <m/>
    <m/>
    <d v="2022-05-20T22:23:32"/>
    <s v="david.baulier@us.ibm.com"/>
    <b v="0"/>
    <m/>
    <s v="Gold"/>
    <n v="0"/>
    <s v="Normal"/>
    <x v="4"/>
    <d v="2022-05-20T22:25:17"/>
    <n v="329"/>
    <s v="Kristen Jurasik [Ogilvy Group]"/>
    <n v="0"/>
    <b v="0"/>
    <d v="2022-05-20T22:23:32"/>
    <m/>
    <n v="0"/>
    <m/>
    <d v="2022-05-20T22:23:32"/>
    <d v="2022-05-20T22:23:32"/>
    <m/>
    <m/>
    <s v="Ogilvy Group - USA"/>
    <s v="Zero"/>
    <x v="1"/>
    <x v="20"/>
    <x v="2"/>
    <n v="0"/>
    <s v="Not GD"/>
    <x v="1"/>
    <n v="1900"/>
    <x v="1"/>
    <x v="2"/>
    <x v="7"/>
    <s v="May"/>
    <x v="22"/>
    <s v="May"/>
    <x v="1"/>
  </r>
  <r>
    <s v="INC12622134"/>
    <s v="P3 - Minor"/>
    <x v="0"/>
    <s v="Kusanth1@in.ibm.com"/>
    <x v="2"/>
    <s v="Unable to access application"/>
    <d v="2022-05-20T23:56:01"/>
    <x v="4"/>
    <m/>
    <s v="Solved (Permanently)"/>
    <s v="Hi Ana,_x000a__x000a_As requested I have added JOB BUDGETS  to user SILVA ANAPAULA. Please do check._x000a__x000a_This ticket will now be resolved for closing. If you have additional questions regarding this issue you may respond within seven business days. If no response is received by then, this ticket will be automatically closed._x000a__x000a_Regards _x000a_Santhosh_x000a_"/>
    <m/>
    <m/>
    <d v="2022-05-20T22:29:19"/>
    <s v="AnaPaula.Silva@kantar.com"/>
    <b v="0"/>
    <m/>
    <s v="Platinum"/>
    <n v="0"/>
    <s v="Normal"/>
    <x v="4"/>
    <d v="2022-05-20T23:56:01"/>
    <n v="5202"/>
    <s v="Ana Paula Silva [Kantar]"/>
    <n v="0"/>
    <b v="0"/>
    <d v="2022-05-20T22:35:35"/>
    <d v="2022-05-20T22:35:35"/>
    <n v="1"/>
    <d v="2022-05-20T22:51:54"/>
    <d v="2022-05-20T23:00:35"/>
    <d v="2022-05-20T22:51:54"/>
    <s v="EMEA"/>
    <m/>
    <s v="Kantar - Portugal"/>
    <s v="Zero"/>
    <x v="1"/>
    <x v="20"/>
    <x v="2"/>
    <n v="0"/>
    <s v="WPP-US"/>
    <x v="0"/>
    <n v="1900"/>
    <x v="1"/>
    <x v="2"/>
    <x v="7"/>
    <s v="May"/>
    <x v="22"/>
    <s v="May"/>
    <x v="0"/>
  </r>
  <r>
    <s v="INC12622405"/>
    <s v="P3 - Minor"/>
    <x v="3"/>
    <s v="mulveyj@us.ibm.com"/>
    <x v="1"/>
    <s v="[CLOSED] Provide record counts of Journals and Journal Lines"/>
    <d v="2022-05-21T01:58:10"/>
    <x v="10"/>
    <m/>
    <s v="Solved (Permanently)"/>
    <s v="Closing ticket as per note from Melissa that record counts we provided were &quot;perfect&quot;. (see attached)"/>
    <m/>
    <m/>
    <d v="2022-05-20T23:47:46"/>
    <s v="mulveyj@us.ibm.com"/>
    <b v="0"/>
    <m/>
    <s v="Gold"/>
    <n v="0"/>
    <s v="Normal"/>
    <x v="4"/>
    <d v="2022-05-21T01:58:10"/>
    <n v="8476"/>
    <s v="Melissa Orilia [GroupM]"/>
    <n v="0"/>
    <b v="0"/>
    <d v="2022-05-20T23:47:46"/>
    <m/>
    <n v="0"/>
    <m/>
    <d v="2022-05-20T23:47:46"/>
    <d v="2022-05-20T23:47:46"/>
    <m/>
    <m/>
    <s v="GroupM - USA"/>
    <s v="Zero"/>
    <x v="1"/>
    <x v="20"/>
    <x v="2"/>
    <n v="0"/>
    <s v="Not GD"/>
    <x v="1"/>
    <n v="1900"/>
    <x v="1"/>
    <x v="2"/>
    <x v="6"/>
    <s v="May"/>
    <x v="22"/>
    <s v="May"/>
    <x v="1"/>
  </r>
  <r>
    <s v="INC12622538"/>
    <s v="P4 - Minimal"/>
    <x v="4"/>
    <s v="Cruzrav@ph.ibm.com"/>
    <x v="2"/>
    <s v="BPC password reset"/>
    <d v="2022-05-23T18:52:05"/>
    <x v="61"/>
    <m/>
    <s v="Solved (Permanently)"/>
    <s v="This is already completed"/>
    <m/>
    <m/>
    <d v="2022-05-21T00:17:24"/>
    <s v="aleema.parveen@ogilvy.com"/>
    <b v="0"/>
    <m/>
    <s v="Gold"/>
    <n v="0"/>
    <s v="Normal"/>
    <x v="4"/>
    <d v="2022-05-23T18:52:05"/>
    <n v="239681"/>
    <s v="Aleema Parveen [Ogilvy Group]"/>
    <n v="0"/>
    <b v="0"/>
    <d v="2022-05-21T02:10:32"/>
    <d v="2022-05-21T00:27:06"/>
    <n v="2"/>
    <d v="2022-05-21T02:15:11"/>
    <d v="2022-05-21T18:30:25"/>
    <d v="2022-05-21T02:15:11"/>
    <m/>
    <m/>
    <m/>
    <s v="Zero"/>
    <x v="1"/>
    <x v="20"/>
    <x v="1"/>
    <n v="0"/>
    <s v="WPP-US"/>
    <x v="0"/>
    <n v="1900"/>
    <x v="1"/>
    <x v="2"/>
    <x v="4"/>
    <s v="May"/>
    <x v="6"/>
    <s v="May"/>
    <x v="0"/>
  </r>
  <r>
    <s v="INC12622549"/>
    <s v="P3 - Minor"/>
    <x v="15"/>
    <s v="mulveyj@us.ibm.com"/>
    <x v="1"/>
    <s v="[CLOSED] Billing SER for INC12251989 - [WIP] Delete all 2014 &amp; prior docs from global search"/>
    <d v="2022-05-21T00:27:55"/>
    <x v="10"/>
    <m/>
    <s v="Solved (Permanently)"/>
    <s v="Billing SER for INC12251989 - [WIP] Delete all 2014 &amp; prior docs from global search. Most of the work has been completed, but then GroupM asked us to hold off. Waiting on GroupM to decide if we delete the final few documents that are left."/>
    <m/>
    <m/>
    <d v="2022-05-21T00:24:29"/>
    <s v="mulveyj@us.ibm.com"/>
    <b v="0"/>
    <m/>
    <s v="Bronze"/>
    <n v="0"/>
    <s v="Normal"/>
    <x v="4"/>
    <d v="2022-05-21T00:27:55"/>
    <n v="411"/>
    <s v="James A. Mulvey [IBM]"/>
    <n v="0"/>
    <b v="0"/>
    <d v="2022-05-21T00:24:29"/>
    <m/>
    <n v="0"/>
    <m/>
    <d v="2022-05-21T00:24:29"/>
    <d v="2022-05-21T00:24:29"/>
    <m/>
    <m/>
    <s v="GroupM - USA"/>
    <s v="Zero"/>
    <x v="1"/>
    <x v="20"/>
    <x v="2"/>
    <n v="0"/>
    <s v="Not GD"/>
    <x v="1"/>
    <n v="1900"/>
    <x v="1"/>
    <x v="2"/>
    <x v="6"/>
    <s v="May"/>
    <x v="6"/>
    <s v="May"/>
    <x v="1"/>
  </r>
  <r>
    <s v="INC12622567"/>
    <s v="P3 - Minor"/>
    <x v="15"/>
    <s v="mulveyj@us.ibm.com"/>
    <x v="1"/>
    <s v="[CLOSED] Billing SER for INC12328212 - [UAT] mDocs application enhancement. Create new process for Newspaper_BOT and Magazine_BOT for USA"/>
    <d v="2022-05-21T00:36:12"/>
    <x v="10"/>
    <m/>
    <s v="Solved (Permanently)"/>
    <s v="Billing SER for INC12328212 - [UAT] mDocs application enhancement. Create new process for Newspaper_BOT and Magazine_BOT for USA. "/>
    <m/>
    <m/>
    <d v="2022-05-21T00:34:32"/>
    <s v="mulveyj@us.ibm.com"/>
    <b v="0"/>
    <m/>
    <s v="Bronze"/>
    <n v="0"/>
    <s v="Normal"/>
    <x v="4"/>
    <d v="2022-05-21T00:36:12"/>
    <n v="283"/>
    <s v="James A. Mulvey [IBM]"/>
    <n v="0"/>
    <b v="0"/>
    <d v="2022-05-21T00:34:32"/>
    <m/>
    <n v="0"/>
    <m/>
    <d v="2022-05-21T00:34:32"/>
    <d v="2022-05-21T00:34:32"/>
    <m/>
    <m/>
    <s v="GroupM - USA"/>
    <s v="Zero"/>
    <x v="1"/>
    <x v="20"/>
    <x v="2"/>
    <n v="0"/>
    <s v="Not GD"/>
    <x v="1"/>
    <n v="1900"/>
    <x v="1"/>
    <x v="2"/>
    <x v="6"/>
    <s v="May"/>
    <x v="6"/>
    <s v="May"/>
    <x v="1"/>
  </r>
  <r>
    <s v="INC12622598"/>
    <s v="P3 - Minor"/>
    <x v="9"/>
    <s v="mulveyj@us.ibm.com"/>
    <x v="1"/>
    <s v="[CLOSED] Billing SER for INC10283160 - [WIP] Ricochet team - please review the Ricochet related items on AWS and cleanup any that are no longer needed."/>
    <d v="2022-05-21T00:51:38"/>
    <x v="10"/>
    <m/>
    <s v="Solved (Permanently)"/>
    <s v="[CLOSED] Billing SER for INC10283160 - [WIP] Ricochet team - please review the Ricochet related items on AWS and cleanup any that are no longer needed."/>
    <m/>
    <m/>
    <d v="2022-05-21T00:50:12"/>
    <s v="mulveyj@us.ibm.com"/>
    <b v="0"/>
    <m/>
    <s v="Gold"/>
    <n v="0"/>
    <s v="Normal"/>
    <x v="4"/>
    <d v="2022-05-21T00:51:38"/>
    <n v="657"/>
    <s v="James A. Mulvey [IBM]"/>
    <n v="0"/>
    <b v="0"/>
    <d v="2022-05-21T00:50:12"/>
    <m/>
    <n v="0"/>
    <m/>
    <d v="2022-05-21T00:50:12"/>
    <d v="2022-05-21T00:50:12"/>
    <m/>
    <m/>
    <s v="JWT - USA"/>
    <s v="Zero"/>
    <x v="1"/>
    <x v="20"/>
    <x v="2"/>
    <n v="0"/>
    <s v="Not GD"/>
    <x v="1"/>
    <n v="1900"/>
    <x v="1"/>
    <x v="2"/>
    <x v="6"/>
    <s v="May"/>
    <x v="6"/>
    <s v="May"/>
    <x v="1"/>
  </r>
  <r>
    <s v="INC12622624"/>
    <s v="P3 - Minor"/>
    <x v="9"/>
    <s v="mulveyj@us.ibm.com"/>
    <x v="1"/>
    <s v="[CLOSED] Billing SER for INC10640227 - [UAT] SER - request to use the UPS custom preprocessor for Workday at Wunderman Thompson in North America"/>
    <d v="2022-05-21T01:01:04"/>
    <x v="10"/>
    <m/>
    <s v="Solved (Permanently)"/>
    <s v="[CLOSED] Billing SER for INC10640227 - [UAT] SER - request to use the UPS custom preprocessor for Workday at Wunderman Thompson in North America. "/>
    <m/>
    <m/>
    <d v="2022-05-21T00:58:52"/>
    <s v="mulveyj@us.ibm.com"/>
    <b v="0"/>
    <m/>
    <s v="Gold"/>
    <n v="0"/>
    <s v="Normal"/>
    <x v="4"/>
    <d v="2022-05-21T01:01:05"/>
    <n v="316"/>
    <s v="James A. Mulvey [IBM]"/>
    <n v="0"/>
    <b v="0"/>
    <d v="2022-05-21T00:58:52"/>
    <m/>
    <n v="0"/>
    <m/>
    <d v="2022-05-21T00:58:52"/>
    <d v="2022-05-21T00:58:52"/>
    <m/>
    <m/>
    <s v="JWT - USA"/>
    <s v="Zero"/>
    <x v="1"/>
    <x v="20"/>
    <x v="2"/>
    <n v="0"/>
    <s v="Not GD"/>
    <x v="1"/>
    <n v="1900"/>
    <x v="1"/>
    <x v="2"/>
    <x v="6"/>
    <s v="May"/>
    <x v="6"/>
    <s v="May"/>
    <x v="1"/>
  </r>
  <r>
    <s v="INC12622961"/>
    <s v="P3 - Minor"/>
    <x v="10"/>
    <s v="Devendra.zanjal@in.ibm.com"/>
    <x v="2"/>
    <s v="Unable to access application"/>
    <d v="2022-05-26T05:51:37"/>
    <x v="70"/>
    <m/>
    <m/>
    <m/>
    <m/>
    <m/>
    <d v="2022-05-21T03:21:01"/>
    <s v="lauren.barone@wundermanthompson.com"/>
    <b v="1"/>
    <m/>
    <s v="Gold"/>
    <n v="1"/>
    <s v="Normal"/>
    <x v="1"/>
    <m/>
    <m/>
    <s v="Lauren Barone [JWT]"/>
    <n v="0"/>
    <b v="1"/>
    <d v="2022-05-23T19:09:53"/>
    <d v="2022-05-21T03:26:12"/>
    <n v="1"/>
    <d v="2022-05-23T22:49:57"/>
    <d v="2022-05-23T23:05:41"/>
    <d v="2022-05-23T22:49:57"/>
    <m/>
    <s v="Monitoring"/>
    <m/>
    <n v="3.0377199074064265"/>
    <x v="5"/>
    <x v="20"/>
    <x v="0"/>
    <n v="0"/>
    <s v="Not GD"/>
    <x v="1"/>
    <n v="1900"/>
    <x v="0"/>
    <x v="2"/>
    <x v="0"/>
    <s v="Jan"/>
    <x v="6"/>
    <s v="May"/>
    <x v="1"/>
  </r>
  <r>
    <s v="INC12622971"/>
    <s v="P3 - Minor"/>
    <x v="10"/>
    <s v="kriti687@in.ibm.com"/>
    <x v="2"/>
    <s v="Time entered does not SAVE in JD Edwards timesheet"/>
    <d v="2022-05-25T19:24:14"/>
    <x v="41"/>
    <m/>
    <s v="Solved (Permanently)"/>
    <s v="User confirmed to  close this ticket"/>
    <m/>
    <m/>
    <d v="2022-05-21T03:30:27"/>
    <s v="peter.coston@phase-five.com"/>
    <b v="0"/>
    <m/>
    <s v="Gold"/>
    <n v="0"/>
    <s v="Normal"/>
    <x v="4"/>
    <d v="2022-05-25T19:24:14"/>
    <n v="402827"/>
    <s v="Peter Coston [JWT]"/>
    <n v="0"/>
    <b v="0"/>
    <d v="2022-05-23T19:09:48"/>
    <d v="2022-05-21T04:26:33"/>
    <n v="1"/>
    <d v="2022-05-23T19:36:41"/>
    <d v="2022-05-23T19:41:18"/>
    <d v="2022-05-23T19:36:41"/>
    <m/>
    <m/>
    <m/>
    <s v="Zero"/>
    <x v="1"/>
    <x v="20"/>
    <x v="1"/>
    <n v="0"/>
    <s v="WPP-US"/>
    <x v="0"/>
    <n v="1900"/>
    <x v="1"/>
    <x v="2"/>
    <x v="3"/>
    <s v="May"/>
    <x v="6"/>
    <s v="May"/>
    <x v="0"/>
  </r>
  <r>
    <s v="INC12623191"/>
    <s v="P3 - Minor"/>
    <x v="22"/>
    <s v="Bomadhav@in.ibm.com"/>
    <x v="2"/>
    <s v="Mediaocean User Security Reports  20/05/22"/>
    <d v="2022-05-21T06:10:06"/>
    <x v="60"/>
    <m/>
    <s v="Solved Remotely (Permanently)"/>
    <s v="Resolved"/>
    <m/>
    <m/>
    <d v="2022-05-21T06:08:43"/>
    <s v="Bomadhav@in.ibm.com"/>
    <b v="0"/>
    <m/>
    <s v="Bronze"/>
    <n v="0"/>
    <s v="Normal"/>
    <x v="4"/>
    <d v="2022-05-21T06:10:06"/>
    <n v="170"/>
    <s v="Boinapally Madhavi [IBM]"/>
    <n v="0"/>
    <b v="0"/>
    <d v="2022-05-21T06:08:43"/>
    <m/>
    <n v="0"/>
    <m/>
    <d v="2022-05-21T06:08:43"/>
    <d v="2022-05-21T06:08:43"/>
    <m/>
    <m/>
    <m/>
    <s v="Zero"/>
    <x v="1"/>
    <x v="20"/>
    <x v="2"/>
    <n v="0"/>
    <s v="WPP-US"/>
    <x v="0"/>
    <n v="1900"/>
    <x v="1"/>
    <x v="2"/>
    <x v="6"/>
    <s v="May"/>
    <x v="6"/>
    <s v="May"/>
    <x v="0"/>
  </r>
  <r>
    <s v="INC12623759"/>
    <s v="P3 - Minor"/>
    <x v="20"/>
    <s v="Ashley.Clayson@kantar.com"/>
    <x v="2"/>
    <s v="2023 MPL import issues"/>
    <d v="2022-05-26T15:53:54"/>
    <x v="8"/>
    <m/>
    <m/>
    <m/>
    <m/>
    <m/>
    <d v="2022-05-21T21:00:08"/>
    <s v="Ashley.Clayson@kantar.com"/>
    <b v="0"/>
    <m/>
    <m/>
    <n v="0"/>
    <s v="Normal"/>
    <x v="1"/>
    <m/>
    <m/>
    <s v="Ashley Clayson [Kantar]"/>
    <n v="0"/>
    <b v="1"/>
    <d v="2022-05-21T21:01:25"/>
    <m/>
    <n v="2"/>
    <m/>
    <d v="2022-05-21T21:01:25"/>
    <d v="2022-05-21T21:01:25"/>
    <m/>
    <s v="Non IBM 3rd Party Engagement"/>
    <m/>
    <n v="5.1240162037065602"/>
    <x v="6"/>
    <x v="20"/>
    <x v="0"/>
    <n v="0"/>
    <s v="Not GD"/>
    <x v="1"/>
    <n v="1900"/>
    <x v="0"/>
    <x v="2"/>
    <x v="0"/>
    <s v="Jan"/>
    <x v="6"/>
    <s v="May"/>
    <x v="1"/>
  </r>
  <r>
    <s v="INC12623805"/>
    <s v="P3 - Minor"/>
    <x v="0"/>
    <s v="Kusanth1@in.ibm.com"/>
    <x v="2"/>
    <s v="Adding Group"/>
    <d v="2022-05-23T13:33:46"/>
    <x v="4"/>
    <m/>
    <s v="Solved (Permanently)"/>
    <s v="Hi,_x000a__x000a_I have added group CLIENT CREATION Group to your user SILVA ANAPAULA . Please do check._x000a__x000a_This ticket will now be resolved for closing. If you have additional questions regarding this issue you may respond within seven business days. If no response is received by then, this ticket will be automatically closed._x000a__x000a_Regards _x000a_Santhosh_x000a_"/>
    <m/>
    <m/>
    <d v="2022-05-21T22:18:46"/>
    <s v="AnaPaula.Silva@kantar.com"/>
    <b v="0"/>
    <m/>
    <s v="Platinum"/>
    <n v="0"/>
    <s v="Normal"/>
    <x v="4"/>
    <d v="2022-05-23T13:33:46"/>
    <n v="141300"/>
    <s v="Ana Paula Silva [Kantar]"/>
    <n v="0"/>
    <b v="0"/>
    <d v="2022-05-23T12:30:57"/>
    <d v="2022-05-23T12:30:57"/>
    <n v="1"/>
    <d v="2022-05-23T13:29:26"/>
    <d v="2022-05-23T13:31:02"/>
    <d v="2022-05-23T13:29:26"/>
    <s v="EMEA"/>
    <m/>
    <s v="Kantar - Portugal"/>
    <s v="Zero"/>
    <x v="1"/>
    <x v="20"/>
    <x v="1"/>
    <n v="0"/>
    <s v="WPP-US"/>
    <x v="0"/>
    <n v="1900"/>
    <x v="1"/>
    <x v="2"/>
    <x v="4"/>
    <s v="May"/>
    <x v="6"/>
    <s v="May"/>
    <x v="0"/>
  </r>
  <r>
    <s v="INC12624016"/>
    <s v="P3 - Minor"/>
    <x v="8"/>
    <s v="Mulbasha@in.ibm.com"/>
    <x v="2"/>
    <s v="BFC CARTESIS ACCESS REPORT ADDITION - HIPOLITA LOPEZ - HAS HAD BFC CARTESIS ACCESS FOR OVER ONE YEAR BUT NOT REFLECTED ON THE USER ACCESS REPORT - PLEASE ADD"/>
    <d v="2022-05-26T16:01:10"/>
    <x v="35"/>
    <m/>
    <s v="Solved (Permanently)"/>
    <s v="HIPOLITA LOPEZ added to BFC Cartesis user access report"/>
    <m/>
    <m/>
    <d v="2022-05-22T04:52:20"/>
    <s v="Raymond.Lorenzana@vmlyr.com"/>
    <b v="0"/>
    <m/>
    <s v="Gold"/>
    <n v="0"/>
    <s v="Normal"/>
    <x v="4"/>
    <d v="2022-05-26T16:01:10"/>
    <n v="385730"/>
    <s v="Raymond Lorenzana [YRGRP]"/>
    <n v="0"/>
    <b v="0"/>
    <d v="2022-05-23T19:11:14"/>
    <d v="2022-05-22T04:56:15"/>
    <n v="1"/>
    <d v="2022-05-23T20:40:43"/>
    <d v="2022-05-23T21:15:05"/>
    <d v="2022-05-23T20:40:43"/>
    <m/>
    <m/>
    <m/>
    <s v="Zero"/>
    <x v="1"/>
    <x v="21"/>
    <x v="1"/>
    <n v="0"/>
    <s v="WPP-US"/>
    <x v="0"/>
    <n v="1900"/>
    <x v="1"/>
    <x v="2"/>
    <x v="2"/>
    <s v="May"/>
    <x v="9"/>
    <s v="May"/>
    <x v="0"/>
  </r>
  <r>
    <s v="INC12624662"/>
    <s v="P3 - Minor"/>
    <x v="12"/>
    <s v="Kevin.reiner.calvento@ibm.com"/>
    <x v="2"/>
    <s v="Not able to login into SAP or Fiori"/>
    <d v="2022-05-24T03:26:41"/>
    <x v="22"/>
    <m/>
    <s v="Solved (Permanently)"/>
    <s v="User is now able to login to SAP."/>
    <m/>
    <m/>
    <d v="2022-05-23T00:53:38"/>
    <s v="terry.miglin@vmlyr.com"/>
    <b v="0"/>
    <m/>
    <s v="Bronze"/>
    <n v="0"/>
    <s v="Normal"/>
    <x v="4"/>
    <d v="2022-05-24T03:26:41"/>
    <n v="95583"/>
    <s v="Terry Miglin [YRGRP]"/>
    <n v="0"/>
    <b v="0"/>
    <d v="2022-05-23T19:11:23"/>
    <d v="2022-05-23T00:56:30"/>
    <n v="3"/>
    <d v="2022-05-23T20:03:57"/>
    <d v="2022-05-24T02:01:17"/>
    <d v="2022-05-23T20:03:57"/>
    <m/>
    <m/>
    <m/>
    <s v="Zero"/>
    <x v="1"/>
    <x v="21"/>
    <x v="1"/>
    <n v="0"/>
    <s v="WPP-US"/>
    <x v="0"/>
    <n v="1900"/>
    <x v="1"/>
    <x v="2"/>
    <x v="1"/>
    <s v="May"/>
    <x v="30"/>
    <s v="May"/>
    <x v="0"/>
  </r>
  <r>
    <s v="INC12624809"/>
    <s v="P4 - Minimal"/>
    <x v="0"/>
    <s v="kdivyal1@in.ibm.com"/>
    <x v="2"/>
    <s v="Maconomy unit 251 - LCOA update"/>
    <d v="2022-05-24T09:26:36"/>
    <x v="71"/>
    <m/>
    <s v="Solved (Permanently)"/>
    <s v="Thanks for the confirmation._x000a__x000a_This ticket will now be resolved for closing. If you have additional questions regarding this issue you may respond within five business days._x000a_If no response is received by then, this ticket will be automatically closed."/>
    <m/>
    <m/>
    <d v="2022-05-23T04:57:43"/>
    <s v="ROMINA.GUGLIELMO@kantar.com"/>
    <b v="0"/>
    <m/>
    <s v="Platinum"/>
    <n v="0"/>
    <s v="Normal"/>
    <x v="4"/>
    <d v="2022-05-24T09:26:36"/>
    <n v="102532"/>
    <s v="Romina Alica Guglielmo [Kantar]"/>
    <n v="0"/>
    <b v="0"/>
    <d v="2022-05-23T09:37:30"/>
    <d v="2022-05-23T09:37:30"/>
    <n v="1"/>
    <d v="2022-05-23T12:14:53"/>
    <d v="2022-05-23T12:26:39"/>
    <d v="2022-05-23T12:14:53"/>
    <s v="LATAM"/>
    <m/>
    <s v="Kantar - Argentina"/>
    <s v="Zero"/>
    <x v="1"/>
    <x v="21"/>
    <x v="1"/>
    <n v="0"/>
    <s v="WPP-US"/>
    <x v="0"/>
    <n v="1900"/>
    <x v="1"/>
    <x v="2"/>
    <x v="1"/>
    <s v="May"/>
    <x v="30"/>
    <s v="May"/>
    <x v="0"/>
  </r>
  <r>
    <s v="INC12625182"/>
    <s v="P3 - Minor"/>
    <x v="0"/>
    <s v="kdivyal1@in.ibm.com"/>
    <x v="2"/>
    <s v="Kantar Maconomy: CU11 Release Project"/>
    <d v="2022-05-23T09:07:12"/>
    <x v="8"/>
    <m/>
    <m/>
    <m/>
    <m/>
    <m/>
    <d v="2022-05-23T08:18:05"/>
    <s v="Michael.George@kantar.com"/>
    <b v="0"/>
    <m/>
    <s v="Platinum"/>
    <n v="0"/>
    <s v="Normal"/>
    <x v="3"/>
    <m/>
    <m/>
    <s v="Michael George [Kantar]"/>
    <n v="0"/>
    <b v="0"/>
    <d v="2022-05-23T09:07:12"/>
    <d v="2022-05-23T08:31:29"/>
    <n v="1"/>
    <d v="2022-05-23T08:51:19"/>
    <d v="2022-05-23T09:07:12"/>
    <d v="2022-05-23T08:51:19"/>
    <m/>
    <m/>
    <m/>
    <n v="3.6200000000026193"/>
    <x v="5"/>
    <x v="21"/>
    <x v="0"/>
    <n v="0"/>
    <s v="Not GD"/>
    <x v="1"/>
    <n v="1900"/>
    <x v="0"/>
    <x v="2"/>
    <x v="0"/>
    <s v="Jan"/>
    <x v="30"/>
    <s v="May"/>
    <x v="1"/>
  </r>
  <r>
    <s v="INC12625262"/>
    <s v="P4 - Minimal"/>
    <x v="6"/>
    <s v="kdivyal1@in.ibm.com"/>
    <x v="2"/>
    <s v="Kantar Maconomy: BO Patch Update"/>
    <d v="2022-05-23T09:25:13"/>
    <x v="8"/>
    <m/>
    <m/>
    <m/>
    <m/>
    <m/>
    <d v="2022-05-23T08:48:30"/>
    <s v="Michael.George@kantar.com"/>
    <b v="0"/>
    <m/>
    <s v="Platinum"/>
    <n v="0"/>
    <s v="Normal"/>
    <x v="3"/>
    <m/>
    <m/>
    <s v="Michael George [Kantar]"/>
    <n v="0"/>
    <b v="0"/>
    <d v="2022-05-23T09:25:13"/>
    <d v="2022-05-23T08:57:02"/>
    <n v="2"/>
    <d v="2022-05-23T09:14:03"/>
    <d v="2022-05-23T09:25:13"/>
    <d v="2022-05-23T09:14:03"/>
    <m/>
    <m/>
    <m/>
    <n v="3.6074884259287501"/>
    <x v="5"/>
    <x v="21"/>
    <x v="0"/>
    <n v="0"/>
    <s v="Not GD"/>
    <x v="1"/>
    <n v="1900"/>
    <x v="0"/>
    <x v="2"/>
    <x v="0"/>
    <s v="Jan"/>
    <x v="30"/>
    <s v="May"/>
    <x v="1"/>
  </r>
  <r>
    <s v="INC12625992"/>
    <s v="P3 - Minor"/>
    <x v="0"/>
    <s v="Kusanth1@in.ibm.com"/>
    <x v="2"/>
    <s v="OSU -Maconomy new employee creating error"/>
    <d v="2022-05-24T16:00:57"/>
    <x v="4"/>
    <m/>
    <s v="Solved (Permanently)"/>
    <s v="OSU -Maconomy new employee creating error"/>
    <m/>
    <m/>
    <d v="2022-05-23T12:26:55"/>
    <s v="meri.eloranta@kantar.com"/>
    <b v="0"/>
    <m/>
    <s v="Platinum"/>
    <n v="0"/>
    <s v="Normal"/>
    <x v="4"/>
    <d v="2022-05-24T16:00:58"/>
    <n v="99243"/>
    <s v="Meri Eloranta [Kantar]"/>
    <n v="0"/>
    <b v="0"/>
    <d v="2022-05-23T12:42:55"/>
    <d v="2022-05-23T12:42:55"/>
    <n v="1"/>
    <d v="2022-05-23T12:46:35"/>
    <d v="2022-05-23T13:05:39"/>
    <d v="2022-05-23T12:46:35"/>
    <m/>
    <m/>
    <m/>
    <s v="Zero"/>
    <x v="1"/>
    <x v="21"/>
    <x v="1"/>
    <n v="0"/>
    <s v="WPP-US"/>
    <x v="0"/>
    <n v="1900"/>
    <x v="1"/>
    <x v="2"/>
    <x v="1"/>
    <s v="May"/>
    <x v="30"/>
    <s v="May"/>
    <x v="0"/>
  </r>
  <r>
    <s v="INC12626431"/>
    <s v="P3 - Minor"/>
    <x v="12"/>
    <s v="Nikhil.Jadav1@ibm.com"/>
    <x v="2"/>
    <s v="Please import the Transport Request to PRD"/>
    <d v="2022-05-23T20:18:36"/>
    <x v="65"/>
    <m/>
    <s v="Solved (Permanently)"/>
    <s v="User has confirmed that Transports are successfully imported to PRD"/>
    <m/>
    <m/>
    <d v="2022-05-23T13:30:54"/>
    <s v="Nikhil.Jadav1@ibm.com"/>
    <b v="0"/>
    <m/>
    <s v="Bronze"/>
    <n v="0"/>
    <s v="Normal"/>
    <x v="4"/>
    <d v="2022-05-23T20:18:36"/>
    <n v="24617"/>
    <s v="Ria Redoble [YRGRP]"/>
    <n v="0"/>
    <b v="0"/>
    <d v="2022-05-23T13:30:54"/>
    <m/>
    <n v="0"/>
    <m/>
    <d v="2022-05-23T13:30:54"/>
    <d v="2022-05-23T13:30:54"/>
    <m/>
    <m/>
    <m/>
    <s v="Zero"/>
    <x v="1"/>
    <x v="21"/>
    <x v="1"/>
    <n v="0"/>
    <s v="WPP-US"/>
    <x v="0"/>
    <n v="1900"/>
    <x v="1"/>
    <x v="2"/>
    <x v="4"/>
    <s v="May"/>
    <x v="30"/>
    <s v="May"/>
    <x v="0"/>
  </r>
  <r>
    <s v="INC12626490"/>
    <s v="P3 - Minor"/>
    <x v="0"/>
    <s v="Kusanth1@in.ibm.com"/>
    <x v="2"/>
    <s v="• IBM-C-NA-AS-MACK this entity is not supported by UK Maconomy."/>
    <d v="2022-05-24T18:21:20"/>
    <x v="4"/>
    <m/>
    <s v="Solved (Permanently)"/>
    <s v="IBM-C-NA-AS-MACK this entity is not supported by UK Maconomy."/>
    <m/>
    <m/>
    <d v="2022-05-23T13:37:02"/>
    <s v="Luisa.Palmer@kantar.com"/>
    <b v="0"/>
    <m/>
    <s v="Platinum"/>
    <n v="0"/>
    <s v="Normal"/>
    <x v="4"/>
    <d v="2022-05-24T18:21:20"/>
    <n v="103458"/>
    <s v="Luisa Palmer [Kantar]"/>
    <n v="0"/>
    <b v="0"/>
    <d v="2022-05-23T14:00:20"/>
    <d v="2022-05-23T13:37:33"/>
    <n v="1"/>
    <d v="2022-05-23T13:42:00"/>
    <d v="2022-05-23T14:00:20"/>
    <d v="2022-05-23T13:42:00"/>
    <m/>
    <m/>
    <m/>
    <s v="Zero"/>
    <x v="1"/>
    <x v="21"/>
    <x v="1"/>
    <n v="0"/>
    <s v="WPP-US"/>
    <x v="0"/>
    <n v="1900"/>
    <x v="1"/>
    <x v="2"/>
    <x v="1"/>
    <s v="May"/>
    <x v="30"/>
    <s v="May"/>
    <x v="0"/>
  </r>
  <r>
    <s v="INC12627279"/>
    <s v="P3 - Minor"/>
    <x v="24"/>
    <s v="japaluru@in.ibm.com"/>
    <x v="2"/>
    <s v="[PROD] Weekly Support 05/23 to 05/27 OM_PRD"/>
    <d v="2022-05-25T16:25:13"/>
    <x v="67"/>
    <m/>
    <m/>
    <m/>
    <m/>
    <m/>
    <d v="2022-05-23T15:26:53"/>
    <s v="japaluru@in.ibm.com"/>
    <b v="0"/>
    <m/>
    <s v="Gold"/>
    <n v="0"/>
    <s v="Normal"/>
    <x v="3"/>
    <m/>
    <m/>
    <s v="Sajan Madabhushi [Ogilvy Group]"/>
    <n v="0"/>
    <b v="0"/>
    <d v="2022-05-23T15:26:53"/>
    <m/>
    <n v="0"/>
    <m/>
    <d v="2022-05-23T15:26:53"/>
    <d v="2022-05-23T15:26:53"/>
    <m/>
    <m/>
    <m/>
    <n v="3.3563310185199953"/>
    <x v="5"/>
    <x v="21"/>
    <x v="0"/>
    <n v="0"/>
    <s v="WPP-US"/>
    <x v="0"/>
    <n v="1900"/>
    <x v="0"/>
    <x v="2"/>
    <x v="0"/>
    <s v="Jan"/>
    <x v="30"/>
    <s v="May"/>
    <x v="0"/>
  </r>
  <r>
    <s v="INC12628496"/>
    <s v="P3 - Minor"/>
    <x v="0"/>
    <s v="kdivyal1@in.ibm.com"/>
    <x v="2"/>
    <s v="Maconomy comp 244 + +246 + 361 create Local account 40308 Staffwellfare"/>
    <d v="2022-05-24T17:10:38"/>
    <x v="71"/>
    <m/>
    <s v="Solved (Permanently)"/>
    <s v="As per your request we have created new local accounts as mentioned in the below comment in Prod._x000a__x000a_This ticket will now be resolved for closing. If you have additional questions regarding this issue you may respond within five business days._x000a_If no response is received by then, this ticket will be automatically closed."/>
    <m/>
    <m/>
    <d v="2022-05-23T18:06:32"/>
    <s v="Michiel.Houtman@kantar.com"/>
    <b v="0"/>
    <m/>
    <s v="Platinum"/>
    <n v="0"/>
    <s v="Normal"/>
    <x v="4"/>
    <d v="2022-05-24T17:10:38"/>
    <n v="83046"/>
    <s v="Michiel Houtman [Kantar]"/>
    <n v="0"/>
    <b v="0"/>
    <d v="2022-05-23T19:29:48"/>
    <d v="2022-05-23T18:06:49"/>
    <n v="1"/>
    <d v="2022-05-23T18:10:38"/>
    <d v="2022-05-23T19:29:48"/>
    <d v="2022-05-23T18:10:38"/>
    <m/>
    <m/>
    <m/>
    <s v="Zero"/>
    <x v="1"/>
    <x v="21"/>
    <x v="1"/>
    <n v="0"/>
    <s v="WPP-US"/>
    <x v="0"/>
    <n v="1900"/>
    <x v="1"/>
    <x v="2"/>
    <x v="1"/>
    <s v="May"/>
    <x v="30"/>
    <s v="May"/>
    <x v="0"/>
  </r>
  <r>
    <s v="INC12628732"/>
    <s v="P4 - Minimal"/>
    <x v="0"/>
    <s v="Ravi.Nallapalli@ibm.com"/>
    <x v="2"/>
    <s v="OSU Maconomy - GREECE 66 - Opportunities Review"/>
    <d v="2022-05-26T15:21:26"/>
    <x v="46"/>
    <m/>
    <m/>
    <m/>
    <m/>
    <m/>
    <d v="2022-05-23T18:38:49"/>
    <s v="Loukas.Gogos@kantar.com"/>
    <b v="0"/>
    <m/>
    <s v="Platinum"/>
    <n v="0"/>
    <s v="Normal"/>
    <x v="1"/>
    <m/>
    <m/>
    <s v="Loukas Gogos [Kantar]"/>
    <n v="0"/>
    <b v="1"/>
    <d v="2022-05-23T18:45:18"/>
    <d v="2022-05-23T18:45:18"/>
    <n v="2"/>
    <d v="2022-05-23T19:22:39"/>
    <d v="2022-05-24T14:55:14"/>
    <d v="2022-05-23T19:22:39"/>
    <m/>
    <s v="Customer unavailable 1st Attempt"/>
    <m/>
    <n v="2.3783101851877291"/>
    <x v="5"/>
    <x v="21"/>
    <x v="0"/>
    <n v="0"/>
    <s v="WPP-US"/>
    <x v="0"/>
    <n v="1900"/>
    <x v="0"/>
    <x v="2"/>
    <x v="0"/>
    <s v="Jan"/>
    <x v="30"/>
    <s v="May"/>
    <x v="0"/>
  </r>
  <r>
    <s v="INC12628911"/>
    <s v="P3 - Minor"/>
    <x v="0"/>
    <s v="system"/>
    <x v="2"/>
    <s v="Maconomy P&amp;L BPM's don't show budget numbers (which very loaded end of last week)"/>
    <d v="2022-05-26T12:43:20"/>
    <x v="46"/>
    <m/>
    <m/>
    <m/>
    <m/>
    <m/>
    <d v="2022-05-23T19:01:53"/>
    <s v="Martijn.van.Emmen@kantar.com"/>
    <b v="0"/>
    <m/>
    <s v="Platinum"/>
    <n v="0"/>
    <s v="Normal"/>
    <x v="3"/>
    <m/>
    <m/>
    <s v="Martijn Van Emmen [Kantar]"/>
    <n v="0"/>
    <b v="0"/>
    <d v="2022-05-23T19:18:52"/>
    <m/>
    <n v="2"/>
    <m/>
    <d v="2022-05-23T19:18:52"/>
    <d v="2022-05-23T19:18:52"/>
    <m/>
    <m/>
    <m/>
    <n v="3.1952314814770943"/>
    <x v="5"/>
    <x v="21"/>
    <x v="0"/>
    <n v="0"/>
    <s v="WPP-US"/>
    <x v="0"/>
    <n v="1900"/>
    <x v="0"/>
    <x v="2"/>
    <x v="0"/>
    <s v="Jan"/>
    <x v="30"/>
    <s v="May"/>
    <x v="0"/>
  </r>
  <r>
    <s v="INC12629228"/>
    <s v="P3 - Minor"/>
    <x v="20"/>
    <s v="Kusanth1@in.ibm.com"/>
    <x v="2"/>
    <s v="[Deltek-  220524-000050]-   Issue in login for non-SSO"/>
    <d v="2022-05-25T17:15:53"/>
    <x v="4"/>
    <m/>
    <s v="Solved (Permanently)"/>
    <s v="[Deltek-  220524-000050]-   Issue in login for non-SSO"/>
    <m/>
    <m/>
    <d v="2022-05-23T19:33:16"/>
    <s v="Naveen.Kotnala@kantar.com"/>
    <b v="0"/>
    <m/>
    <m/>
    <n v="0"/>
    <s v="Normal"/>
    <x v="4"/>
    <d v="2022-05-25T17:15:53"/>
    <n v="164557"/>
    <s v="Naveen Kotnala [Kantar]"/>
    <n v="0"/>
    <b v="0"/>
    <d v="2022-05-23T23:12:28"/>
    <d v="2022-05-23T19:33:44"/>
    <n v="2"/>
    <d v="2022-05-23T23:10:18"/>
    <d v="2022-05-23T23:12:28"/>
    <d v="2022-05-23T23:10:18"/>
    <m/>
    <m/>
    <m/>
    <s v="Zero"/>
    <x v="1"/>
    <x v="21"/>
    <x v="1"/>
    <n v="0"/>
    <s v="WPP-US"/>
    <x v="0"/>
    <n v="1900"/>
    <x v="1"/>
    <x v="2"/>
    <x v="3"/>
    <s v="May"/>
    <x v="30"/>
    <s v="May"/>
    <x v="0"/>
  </r>
  <r>
    <s v="INC12629309"/>
    <s v="P3 - Minor"/>
    <x v="12"/>
    <s v="Nikhil.Jadav1@ibm.com"/>
    <x v="2"/>
    <s v="Monday morning transport - DEVK908000"/>
    <d v="2022-05-23T19:59:26"/>
    <x v="65"/>
    <m/>
    <s v="Solved (Permanently)"/>
    <s v="User has confirmed that Transport is successfully imported to PRD"/>
    <m/>
    <m/>
    <d v="2022-05-23T19:40:16"/>
    <s v="Andrew.Hodgins@vmlyr.com"/>
    <b v="0"/>
    <m/>
    <s v="Bronze"/>
    <n v="0"/>
    <s v="Normal"/>
    <x v="4"/>
    <d v="2022-05-23T19:59:27"/>
    <n v="1224"/>
    <s v="Andrew Hodgins [YRGRP]"/>
    <n v="0"/>
    <b v="0"/>
    <d v="2022-05-23T19:40:16"/>
    <m/>
    <n v="0"/>
    <m/>
    <d v="2022-05-23T19:40:16"/>
    <d v="2022-05-23T19:40:16"/>
    <m/>
    <m/>
    <m/>
    <s v="Zero"/>
    <x v="1"/>
    <x v="21"/>
    <x v="1"/>
    <n v="0"/>
    <s v="WPP-US"/>
    <x v="0"/>
    <n v="1900"/>
    <x v="1"/>
    <x v="2"/>
    <x v="4"/>
    <s v="May"/>
    <x v="30"/>
    <s v="May"/>
    <x v="0"/>
  </r>
  <r>
    <s v="INC12629333"/>
    <s v="P3 - Minor"/>
    <x v="4"/>
    <s v="alan.goldblatt@us.ibm.com"/>
    <x v="0"/>
    <s v="HQ Application Issue's : SAP"/>
    <d v="2022-05-24T00:57:19"/>
    <x v="24"/>
    <m/>
    <s v="Solved (Permanently)"/>
    <s v="The broker has been restarted and all pending invoices have been processed successfully"/>
    <m/>
    <m/>
    <d v="2022-05-23T19:42:55"/>
    <s v="helen.markland@geometry.com"/>
    <b v="0"/>
    <m/>
    <s v="Platinum"/>
    <n v="0"/>
    <s v="Normal"/>
    <x v="4"/>
    <d v="2022-05-24T00:57:19"/>
    <n v="18864"/>
    <s v="Helen Markland [Ogilvy Group]"/>
    <n v="0"/>
    <b v="0"/>
    <d v="2022-05-23T20:09:00"/>
    <m/>
    <n v="1"/>
    <m/>
    <d v="2022-05-23T20:09:00"/>
    <d v="2022-05-23T20:09:00"/>
    <s v="NA"/>
    <m/>
    <s v="Ogilvy Group - USA"/>
    <s v="Zero"/>
    <x v="1"/>
    <x v="21"/>
    <x v="1"/>
    <n v="0"/>
    <s v="Not GD"/>
    <x v="1"/>
    <n v="1900"/>
    <x v="1"/>
    <x v="2"/>
    <x v="1"/>
    <s v="May"/>
    <x v="30"/>
    <s v="May"/>
    <x v="1"/>
  </r>
  <r>
    <s v="INC12629650"/>
    <s v="P3 - Minor"/>
    <x v="16"/>
    <s v="Birlbose@in.ibm.com"/>
    <x v="2"/>
    <s v="ARC timesheets error message"/>
    <d v="2022-05-25T22:16:25"/>
    <x v="51"/>
    <m/>
    <s v="Solved (Permanently)"/>
    <s v="Sarah fixed it in back end"/>
    <m/>
    <m/>
    <d v="2022-05-23T20:06:23"/>
    <s v="brianna.deckert@vmlyrcommerce.com"/>
    <b v="0"/>
    <m/>
    <s v="Bronze"/>
    <n v="0"/>
    <s v="Normal"/>
    <x v="4"/>
    <d v="2022-05-25T22:16:25"/>
    <n v="180602"/>
    <s v="Brianna Deckert [YRGRP]"/>
    <n v="0"/>
    <b v="0"/>
    <d v="2022-05-23T20:10:51"/>
    <d v="2022-05-23T20:10:51"/>
    <n v="1"/>
    <d v="2022-05-23T20:17:31"/>
    <d v="2022-05-23T21:04:10"/>
    <d v="2022-05-23T20:17:31"/>
    <m/>
    <m/>
    <m/>
    <s v="Zero"/>
    <x v="1"/>
    <x v="21"/>
    <x v="1"/>
    <n v="0"/>
    <s v="WPP-US"/>
    <x v="0"/>
    <n v="1900"/>
    <x v="1"/>
    <x v="2"/>
    <x v="3"/>
    <s v="May"/>
    <x v="30"/>
    <s v="May"/>
    <x v="0"/>
  </r>
  <r>
    <s v="INC12629687"/>
    <s v="P3 - Minor"/>
    <x v="4"/>
    <s v="Cruzrav@ph.ibm.com"/>
    <x v="2"/>
    <s v="Password reset issue"/>
    <d v="2022-05-23T21:54:23"/>
    <x v="61"/>
    <m/>
    <s v="Solved (Permanently)"/>
    <s v="This is already completed"/>
    <m/>
    <m/>
    <d v="2022-05-23T20:10:14"/>
    <s v="cheryl.fuller@ogilvy.com"/>
    <b v="0"/>
    <m/>
    <s v="Platinum"/>
    <n v="0"/>
    <s v="Normal"/>
    <x v="4"/>
    <d v="2022-05-23T21:54:23"/>
    <n v="6249"/>
    <s v="Cheryl Fuller [Ogilvy Group]"/>
    <n v="0"/>
    <b v="0"/>
    <d v="2022-05-23T20:12:56"/>
    <d v="2022-05-23T20:12:56"/>
    <n v="1"/>
    <d v="2022-05-23T20:20:26"/>
    <d v="2022-05-23T20:20:26"/>
    <d v="2022-05-23T20:20:26"/>
    <m/>
    <m/>
    <m/>
    <s v="Zero"/>
    <x v="1"/>
    <x v="21"/>
    <x v="1"/>
    <n v="0"/>
    <s v="WPP-US"/>
    <x v="0"/>
    <n v="1900"/>
    <x v="1"/>
    <x v="2"/>
    <x v="4"/>
    <s v="May"/>
    <x v="30"/>
    <s v="May"/>
    <x v="0"/>
  </r>
  <r>
    <s v="INC12629715"/>
    <s v="P3 - Minor"/>
    <x v="0"/>
    <s v="remyat23@in.ibm.com"/>
    <x v="2"/>
    <s v="Unable to access application"/>
    <d v="2022-05-26T20:56:35"/>
    <x v="21"/>
    <m/>
    <m/>
    <m/>
    <m/>
    <m/>
    <d v="2022-05-23T20:13:26"/>
    <s v="Eszter.Gyapay@kantar.com"/>
    <b v="0"/>
    <m/>
    <s v="Platinum"/>
    <n v="0"/>
    <s v="Normal"/>
    <x v="1"/>
    <m/>
    <m/>
    <s v="Eszter Gyapay [Kantar]"/>
    <n v="0"/>
    <b v="1"/>
    <d v="2022-05-23T23:08:10"/>
    <d v="2022-05-23T23:08:10"/>
    <n v="5"/>
    <d v="2022-05-24T18:29:53"/>
    <d v="2022-05-24T18:50:10"/>
    <d v="2022-05-24T18:29:53"/>
    <m/>
    <s v="Customer unavailable 1st Attempt"/>
    <m/>
    <n v="2.2151620370423188"/>
    <x v="5"/>
    <x v="21"/>
    <x v="0"/>
    <n v="0"/>
    <s v="WPP-US"/>
    <x v="0"/>
    <n v="1900"/>
    <x v="0"/>
    <x v="2"/>
    <x v="0"/>
    <s v="Jan"/>
    <x v="30"/>
    <s v="May"/>
    <x v="0"/>
  </r>
  <r>
    <s v="INC12629778"/>
    <s v="P3 - Minor"/>
    <x v="12"/>
    <s v="Kevin.reiner.calvento@ibm.com"/>
    <x v="2"/>
    <s v="SAP Concur Time Entry Log In Issues"/>
    <d v="2022-05-26T22:44:36"/>
    <x v="22"/>
    <m/>
    <s v="Solved (Permanently)"/>
    <s v="User is now able to login to SAP/fiori."/>
    <m/>
    <m/>
    <d v="2022-05-23T20:20:15"/>
    <s v="annie.savage@vmlyr.com"/>
    <b v="0"/>
    <m/>
    <s v="Bronze"/>
    <n v="0"/>
    <s v="Normal"/>
    <x v="4"/>
    <d v="2022-05-26T22:44:36"/>
    <n v="267861"/>
    <s v="Annie Savage [YRGRP]"/>
    <n v="0"/>
    <b v="0"/>
    <d v="2022-05-23T20:59:25"/>
    <d v="2022-05-23T20:20:15"/>
    <n v="3"/>
    <d v="2022-05-23T21:09:20"/>
    <d v="2022-05-23T22:32:27"/>
    <d v="2022-05-23T21:09:20"/>
    <m/>
    <m/>
    <m/>
    <s v="Zero"/>
    <x v="1"/>
    <x v="21"/>
    <x v="1"/>
    <n v="0"/>
    <s v="WPP-US"/>
    <x v="0"/>
    <n v="1900"/>
    <x v="1"/>
    <x v="2"/>
    <x v="2"/>
    <s v="May"/>
    <x v="30"/>
    <s v="May"/>
    <x v="0"/>
  </r>
  <r>
    <s v="INC12630248"/>
    <s v="P4 - Minimal"/>
    <x v="0"/>
    <s v="remyat23@in.ibm.com"/>
    <x v="2"/>
    <s v="Maconomy unit 37 - LCOA update"/>
    <d v="2022-05-24T02:24:45"/>
    <x v="21"/>
    <m/>
    <s v="Solved (Permanently)"/>
    <s v="As per attached we have created and updated local accounts in PROD for opco 37"/>
    <m/>
    <m/>
    <d v="2022-05-23T21:21:14"/>
    <s v="ROMINA.GUGLIELMO@kantar.com"/>
    <b v="0"/>
    <m/>
    <s v="Platinum"/>
    <n v="0"/>
    <s v="Normal"/>
    <x v="4"/>
    <d v="2022-05-24T02:24:45"/>
    <n v="18211"/>
    <s v="Romina Alica Guglielmo [Kantar]"/>
    <n v="1"/>
    <b v="0"/>
    <d v="2022-05-23T21:22:57"/>
    <d v="2022-05-23T21:22:57"/>
    <n v="1"/>
    <d v="2022-05-23T23:32:30"/>
    <d v="2022-05-23T23:41:56"/>
    <d v="2022-05-23T23:32:30"/>
    <s v="LATAM"/>
    <m/>
    <s v="Kantar - Argentina"/>
    <s v="Zero"/>
    <x v="1"/>
    <x v="21"/>
    <x v="1"/>
    <n v="0"/>
    <s v="WPP-US"/>
    <x v="0"/>
    <n v="1900"/>
    <x v="1"/>
    <x v="2"/>
    <x v="1"/>
    <s v="May"/>
    <x v="30"/>
    <s v="May"/>
    <x v="0"/>
  </r>
  <r>
    <s v="INC12630401"/>
    <s v="P3 - Minor"/>
    <x v="20"/>
    <s v="Kusanth1@in.ibm.com"/>
    <x v="2"/>
    <s v="FIN0273273- Error in GL Dimension screen"/>
    <d v="2022-05-26T17:36:44"/>
    <x v="4"/>
    <m/>
    <m/>
    <m/>
    <m/>
    <m/>
    <d v="2022-05-23T21:47:05"/>
    <s v="Tasnuva.Anwer1@kantar.com"/>
    <b v="0"/>
    <m/>
    <m/>
    <n v="0"/>
    <s v="Normal"/>
    <x v="1"/>
    <m/>
    <m/>
    <s v="Tasnuva Anwer [Kantar]"/>
    <n v="0"/>
    <b v="1"/>
    <d v="2022-05-24T13:52:46"/>
    <d v="2022-05-23T21:47:34"/>
    <n v="2"/>
    <d v="2022-05-24T14:52:03"/>
    <d v="2022-05-24T14:54:51"/>
    <d v="2022-05-24T14:52:03"/>
    <m/>
    <s v="Non IBM 3rd Party Engagement"/>
    <m/>
    <n v="2.3785763888881775"/>
    <x v="5"/>
    <x v="21"/>
    <x v="0"/>
    <n v="0"/>
    <s v="WPP-US"/>
    <x v="0"/>
    <n v="1900"/>
    <x v="0"/>
    <x v="2"/>
    <x v="0"/>
    <s v="Jan"/>
    <x v="30"/>
    <s v="May"/>
    <x v="0"/>
  </r>
  <r>
    <s v="INC12630482"/>
    <s v="P3 - Minor"/>
    <x v="12"/>
    <s v="Kevin.reiner.calvento@ibm.com"/>
    <x v="2"/>
    <s v="Resolver group IBM-C-NA-AS-SAPVML"/>
    <d v="2022-05-24T04:13:15"/>
    <x v="22"/>
    <m/>
    <s v="Solved (Permanently)"/>
    <s v="User is now able to login to SAP/Fiori."/>
    <m/>
    <m/>
    <d v="2022-05-23T22:05:16"/>
    <s v="april.almahdawi@vmlyr.com"/>
    <b v="0"/>
    <m/>
    <s v="Bronze"/>
    <n v="0"/>
    <s v="Normal"/>
    <x v="4"/>
    <d v="2022-05-24T04:13:15"/>
    <n v="22079"/>
    <s v="April Al-Mahdawi [YRGRP]"/>
    <n v="0"/>
    <b v="0"/>
    <d v="2022-05-23T22:35:45"/>
    <d v="2022-05-23T22:05:16"/>
    <n v="1"/>
    <d v="2022-05-23T23:19:39"/>
    <d v="2022-05-24T00:45:02"/>
    <d v="2022-05-23T23:19:39"/>
    <m/>
    <m/>
    <m/>
    <s v="Zero"/>
    <x v="1"/>
    <x v="21"/>
    <x v="1"/>
    <n v="0"/>
    <s v="WPP-US"/>
    <x v="0"/>
    <n v="1900"/>
    <x v="1"/>
    <x v="2"/>
    <x v="1"/>
    <s v="May"/>
    <x v="30"/>
    <s v="May"/>
    <x v="0"/>
  </r>
  <r>
    <s v="INC12630552"/>
    <s v="P4 - Minimal"/>
    <x v="4"/>
    <s v="Cruzrav@ph.ibm.com"/>
    <x v="2"/>
    <s v="Need BPC access"/>
    <d v="2022-05-26T23:41:59"/>
    <x v="61"/>
    <m/>
    <m/>
    <m/>
    <m/>
    <m/>
    <d v="2022-05-23T22:17:16"/>
    <s v="aleema.parveen@ogilvy.com"/>
    <b v="0"/>
    <m/>
    <s v="Platinum"/>
    <n v="0"/>
    <s v="Normal"/>
    <x v="1"/>
    <m/>
    <m/>
    <s v="Aleema Parveen [Ogilvy Group]"/>
    <n v="0"/>
    <b v="1"/>
    <d v="2022-05-23T22:35:51"/>
    <d v="2022-05-23T22:27:38"/>
    <n v="1"/>
    <d v="2022-05-23T23:26:37"/>
    <d v="2022-05-24T05:50:56"/>
    <d v="2022-05-23T23:26:37"/>
    <m/>
    <s v="Monitoring"/>
    <m/>
    <n v="2.7562962962983875"/>
    <x v="5"/>
    <x v="21"/>
    <x v="0"/>
    <n v="0"/>
    <s v="WPP-US"/>
    <x v="0"/>
    <n v="1900"/>
    <x v="0"/>
    <x v="2"/>
    <x v="0"/>
    <s v="Jan"/>
    <x v="30"/>
    <s v="May"/>
    <x v="0"/>
  </r>
  <r>
    <s v="INC12630560"/>
    <s v="P3 - Minor"/>
    <x v="12"/>
    <s v="Kevin.reiner.calvento@ibm.com"/>
    <x v="2"/>
    <s v="Need Operations SAP Status"/>
    <d v="2022-05-24T02:52:42"/>
    <x v="22"/>
    <m/>
    <m/>
    <m/>
    <m/>
    <m/>
    <d v="2022-05-23T22:20:38"/>
    <s v="Kendall.McDougal@vmlyr.com"/>
    <b v="0"/>
    <m/>
    <s v="Bronze"/>
    <n v="0"/>
    <s v="Normal"/>
    <x v="1"/>
    <m/>
    <m/>
    <s v="Kendall Mcdougal [YRGRP]"/>
    <n v="0"/>
    <b v="1"/>
    <d v="2022-05-23T22:35:39"/>
    <d v="2022-05-23T22:26:35"/>
    <n v="1"/>
    <d v="2022-05-24T00:52:10"/>
    <d v="2022-05-24T02:40:30"/>
    <d v="2022-05-24T00:52:10"/>
    <m/>
    <s v="Monitoring"/>
    <m/>
    <n v="2.8885416666671517"/>
    <x v="5"/>
    <x v="21"/>
    <x v="0"/>
    <n v="0"/>
    <s v="WPP-US"/>
    <x v="0"/>
    <n v="1900"/>
    <x v="0"/>
    <x v="2"/>
    <x v="0"/>
    <s v="Jan"/>
    <x v="30"/>
    <s v="May"/>
    <x v="0"/>
  </r>
  <r>
    <s v="INC12630791"/>
    <s v="P3 - Minor"/>
    <x v="9"/>
    <s v="cnemec@us.ibm.com"/>
    <x v="1"/>
    <s v="[CLOSED] Fund AET/Dist code set-up"/>
    <d v="2022-05-25T01:32:26"/>
    <x v="15"/>
    <m/>
    <s v="Solved Remotely (Permanently)"/>
    <s v="Hi Betsy.  I've set up the FUND/AET/DIST codes for YCMITDIR - VMLY&amp;R Italy in Ricochet.  You should be all set._x000a__x000a_Thanks_x000a_Chris"/>
    <m/>
    <m/>
    <d v="2022-05-23T23:02:23"/>
    <s v="betsy.poremsky@gtb.com"/>
    <b v="0"/>
    <m/>
    <s v="Gold"/>
    <n v="0"/>
    <s v="Normal"/>
    <x v="4"/>
    <d v="2022-05-25T01:32:26"/>
    <n v="95403"/>
    <s v="Betsy Poremsky [JWT]"/>
    <n v="1"/>
    <b v="0"/>
    <d v="2022-05-23T23:18:23"/>
    <d v="2022-05-23T23:18:23"/>
    <n v="1"/>
    <d v="2022-05-24T01:09:59"/>
    <d v="2022-05-24T01:13:52"/>
    <d v="2022-05-24T01:09:59"/>
    <s v="NA"/>
    <m/>
    <s v="JWT - USA"/>
    <s v="Zero"/>
    <x v="1"/>
    <x v="21"/>
    <x v="1"/>
    <n v="0"/>
    <s v="Not GD"/>
    <x v="1"/>
    <n v="1900"/>
    <x v="1"/>
    <x v="2"/>
    <x v="3"/>
    <s v="May"/>
    <x v="30"/>
    <s v="May"/>
    <x v="1"/>
  </r>
  <r>
    <s v="INC12630798"/>
    <s v="P3 - Minor"/>
    <x v="2"/>
    <s v="david.baulier@us.ibm.com"/>
    <x v="0"/>
    <s v="Unable to access application"/>
    <d v="2022-05-24T19:39:02"/>
    <x v="2"/>
    <m/>
    <m/>
    <m/>
    <m/>
    <m/>
    <d v="2022-05-23T23:04:37"/>
    <s v="kristy.latorra@ogilvy.com"/>
    <b v="0"/>
    <m/>
    <s v="Gold"/>
    <n v="0"/>
    <s v="Normal"/>
    <x v="1"/>
    <m/>
    <m/>
    <s v="Kristy Latorra [Ogilvy Group]"/>
    <n v="0"/>
    <b v="1"/>
    <d v="2022-05-23T23:33:59"/>
    <m/>
    <n v="1"/>
    <m/>
    <d v="2022-05-23T23:33:59"/>
    <d v="2022-05-23T23:13:13"/>
    <m/>
    <s v="Awaiting User input"/>
    <m/>
    <n v="3.018067129632982"/>
    <x v="5"/>
    <x v="21"/>
    <x v="0"/>
    <n v="0"/>
    <s v="Not GD"/>
    <x v="1"/>
    <n v="1900"/>
    <x v="0"/>
    <x v="2"/>
    <x v="0"/>
    <s v="Jan"/>
    <x v="30"/>
    <s v="May"/>
    <x v="1"/>
  </r>
  <r>
    <s v="INC12631018"/>
    <s v="P3 - Minor"/>
    <x v="4"/>
    <s v="alcantcp@ph.ibm.com"/>
    <x v="2"/>
    <s v="Open client for QBW and QPM"/>
    <d v="2022-05-25T17:27:03"/>
    <x v="64"/>
    <m/>
    <s v="Solved (Permanently)"/>
    <s v="The system connection between QPM and QBW has been restored."/>
    <m/>
    <m/>
    <d v="2022-05-23T23:51:14"/>
    <s v="alcantcp@ph.ibm.com"/>
    <b v="0"/>
    <m/>
    <s v="Platinum"/>
    <n v="0"/>
    <s v="Normal"/>
    <x v="4"/>
    <d v="2022-05-25T17:27:03"/>
    <n v="149847"/>
    <s v="Carrie Alcantara [IBM]"/>
    <n v="0"/>
    <b v="0"/>
    <d v="2022-05-23T23:51:53"/>
    <m/>
    <n v="0"/>
    <m/>
    <d v="2022-05-23T23:51:53"/>
    <d v="2022-05-23T23:51:14"/>
    <s v="NA"/>
    <m/>
    <m/>
    <s v="Zero"/>
    <x v="1"/>
    <x v="21"/>
    <x v="1"/>
    <n v="0"/>
    <s v="Not GD"/>
    <x v="1"/>
    <n v="1900"/>
    <x v="1"/>
    <x v="2"/>
    <x v="3"/>
    <s v="May"/>
    <x v="30"/>
    <s v="May"/>
    <x v="1"/>
  </r>
  <r>
    <s v="INC12631078"/>
    <s v="P4 - Minimal"/>
    <x v="8"/>
    <s v="Tnagasu1@in.ibm.com"/>
    <x v="2"/>
    <s v="Poly team please upload cash week 3 file has been sent to Poly and the team."/>
    <d v="2022-05-24T23:26:17"/>
    <x v="53"/>
    <m/>
    <s v="Solved (Permanently)"/>
    <s v="File uploaded."/>
    <m/>
    <m/>
    <d v="2022-05-24T00:02:09"/>
    <s v="Elaine.Arroyo@vmlyr.com"/>
    <b v="0"/>
    <m/>
    <s v="Gold"/>
    <n v="0"/>
    <s v="Normal"/>
    <x v="4"/>
    <d v="2022-05-24T23:26:17"/>
    <n v="84248"/>
    <s v="Elaine Arroyo [YRGRP]"/>
    <n v="0"/>
    <b v="0"/>
    <d v="2022-05-24T00:29:48"/>
    <d v="2022-05-24T00:26:37"/>
    <n v="1"/>
    <d v="2022-05-24T01:19:37"/>
    <d v="2022-05-24T07:07:36"/>
    <d v="2022-05-24T01:19:37"/>
    <m/>
    <m/>
    <m/>
    <s v="Zero"/>
    <x v="1"/>
    <x v="21"/>
    <x v="1"/>
    <n v="0"/>
    <s v="WPP-US"/>
    <x v="0"/>
    <n v="1900"/>
    <x v="1"/>
    <x v="2"/>
    <x v="1"/>
    <s v="May"/>
    <x v="23"/>
    <s v="May"/>
    <x v="0"/>
  </r>
  <r>
    <s v="INC12631389"/>
    <s v="P3 - Minor"/>
    <x v="10"/>
    <s v="Jlingala@in.ibm.com"/>
    <x v="2"/>
    <s v="F5506MI Table Update"/>
    <d v="2022-05-24T16:47:18"/>
    <x v="14"/>
    <m/>
    <s v="Solved Remotely (Permanently)"/>
    <s v="SQL Request completed and confirmed by requestor."/>
    <m/>
    <m/>
    <d v="2022-05-24T01:12:17"/>
    <s v="mark.werner@ogilvy.com"/>
    <b v="0"/>
    <m/>
    <s v="Gold"/>
    <n v="0"/>
    <s v="Normal"/>
    <x v="4"/>
    <d v="2022-05-24T16:47:18"/>
    <n v="56101"/>
    <s v="Mark Werner [Ogilvy Group]"/>
    <n v="0"/>
    <b v="0"/>
    <d v="2022-05-24T01:21:20"/>
    <d v="2022-05-24T01:21:20"/>
    <n v="2"/>
    <d v="2022-05-24T02:56:21"/>
    <d v="2022-05-24T03:02:29"/>
    <d v="2022-05-24T02:56:21"/>
    <m/>
    <m/>
    <m/>
    <s v="Zero"/>
    <x v="1"/>
    <x v="21"/>
    <x v="1"/>
    <n v="0"/>
    <s v="WPP-US"/>
    <x v="0"/>
    <n v="1900"/>
    <x v="1"/>
    <x v="2"/>
    <x v="1"/>
    <s v="May"/>
    <x v="23"/>
    <s v="May"/>
    <x v="0"/>
  </r>
  <r>
    <s v="INC12631792"/>
    <s v="P4 - Minimal"/>
    <x v="8"/>
    <s v="Mulbasha@in.ibm.com"/>
    <x v="2"/>
    <s v="create geac"/>
    <d v="2022-05-24T07:07:19"/>
    <x v="35"/>
    <m/>
    <m/>
    <m/>
    <m/>
    <m/>
    <d v="2022-05-24T03:18:34"/>
    <s v="julie.carter@wunderman.com"/>
    <b v="0"/>
    <m/>
    <s v="Gold"/>
    <n v="0"/>
    <s v="Normal"/>
    <x v="3"/>
    <m/>
    <m/>
    <s v="Julie Carter [YRGRP]"/>
    <n v="0"/>
    <b v="0"/>
    <d v="2022-05-24T03:50:43"/>
    <d v="2022-05-24T03:26:48"/>
    <n v="1"/>
    <d v="2022-05-24T03:56:32"/>
    <d v="2022-05-24T07:07:19"/>
    <d v="2022-05-24T03:56:32"/>
    <m/>
    <m/>
    <m/>
    <n v="2.7032523148227483"/>
    <x v="5"/>
    <x v="21"/>
    <x v="0"/>
    <n v="0"/>
    <s v="WPP-US"/>
    <x v="0"/>
    <n v="1900"/>
    <x v="0"/>
    <x v="2"/>
    <x v="0"/>
    <s v="Jan"/>
    <x v="23"/>
    <s v="May"/>
    <x v="0"/>
  </r>
  <r>
    <s v="INC12631796"/>
    <s v="P4 - Minimal"/>
    <x v="0"/>
    <s v="remyat23@in.ibm.com"/>
    <x v="2"/>
    <s v="Maconomy unit 251 - LCOA update"/>
    <d v="2022-05-24T03:46:35"/>
    <x v="21"/>
    <m/>
    <s v="Solved (Permanently)"/>
    <s v="As per attached new local account has been created in PROD for opco 251. Please check._x000a_"/>
    <m/>
    <m/>
    <d v="2022-05-24T03:19:29"/>
    <s v="ROMINA.GUGLIELMO@kantar.com"/>
    <b v="0"/>
    <m/>
    <s v="Platinum"/>
    <n v="0"/>
    <s v="Normal"/>
    <x v="4"/>
    <d v="2022-05-24T03:46:35"/>
    <n v="1626"/>
    <s v="Romina Alica Guglielmo [Kantar]"/>
    <n v="0"/>
    <b v="0"/>
    <d v="2022-05-24T03:20:24"/>
    <d v="2022-05-24T03:20:24"/>
    <n v="1"/>
    <d v="2022-05-24T03:31:58"/>
    <d v="2022-05-24T03:38:55"/>
    <d v="2022-05-24T03:31:58"/>
    <s v="LATAM"/>
    <m/>
    <s v="Kantar - Argentina"/>
    <s v="Zero"/>
    <x v="1"/>
    <x v="21"/>
    <x v="1"/>
    <n v="0"/>
    <s v="WPP-US"/>
    <x v="0"/>
    <n v="1900"/>
    <x v="1"/>
    <x v="2"/>
    <x v="1"/>
    <s v="May"/>
    <x v="23"/>
    <s v="May"/>
    <x v="0"/>
  </r>
  <r>
    <s v="INC12631908"/>
    <s v="P3 - Minor"/>
    <x v="0"/>
    <s v="kdivyal1@in.ibm.com"/>
    <x v="2"/>
    <s v="Maconomy unit 251 - CC rename - update name of the cost center"/>
    <d v="2022-05-25T17:14:54"/>
    <x v="71"/>
    <m/>
    <s v="Solved (Permanently)"/>
    <s v="As per your request we have renamed the cost center 2512300 from TOMAS VEITZ to Gisela Olmedo in Prod._x000a__x000a_This ticket will now be resolved for closing. If you have additional questions regarding this issue you may respond within five business days._x000a_If no response is received by then, this ticket will be automatically closed."/>
    <m/>
    <m/>
    <d v="2022-05-24T04:16:58"/>
    <s v="ROMINA.GUGLIELMO@kantar.com"/>
    <b v="0"/>
    <m/>
    <s v="Platinum"/>
    <n v="0"/>
    <s v="Normal"/>
    <x v="4"/>
    <d v="2022-05-25T17:14:54"/>
    <n v="133076"/>
    <s v="Romina Alica Guglielmo [Kantar]"/>
    <n v="0"/>
    <b v="0"/>
    <d v="2022-05-24T04:17:28"/>
    <d v="2022-05-24T04:17:28"/>
    <n v="1"/>
    <d v="2022-05-24T04:48:38"/>
    <d v="2022-05-24T09:13:37"/>
    <d v="2022-05-24T04:48:38"/>
    <s v="LATAM"/>
    <m/>
    <s v="Kantar - Argentina"/>
    <s v="Zero"/>
    <x v="1"/>
    <x v="21"/>
    <x v="1"/>
    <n v="0"/>
    <s v="WPP-US"/>
    <x v="0"/>
    <n v="1900"/>
    <x v="1"/>
    <x v="2"/>
    <x v="3"/>
    <s v="May"/>
    <x v="23"/>
    <s v="May"/>
    <x v="0"/>
  </r>
  <r>
    <s v="INC12631910"/>
    <s v="P3 - Minor"/>
    <x v="0"/>
    <s v="kdivyal1@in.ibm.com"/>
    <x v="2"/>
    <s v="Maconomy unit 37 - CC rename - update the name of a Cost Center"/>
    <d v="2022-05-25T17:16:09"/>
    <x v="71"/>
    <m/>
    <s v="Solved (Permanently)"/>
    <s v="As per your request we have renamed the cost center 371550 from Gisela Olmedo to VALERIA DE URRAZA in prod._x000a__x000a_This ticket will now be resolved for closing. If you have additional questions regarding this issue you may respond within five business days._x000a_If no response is received by then, this ticket will be automatically closed._x000a_"/>
    <m/>
    <m/>
    <d v="2022-05-24T04:20:36"/>
    <s v="ROMINA.GUGLIELMO@kantar.com"/>
    <b v="0"/>
    <m/>
    <s v="Platinum"/>
    <n v="0"/>
    <s v="Normal"/>
    <x v="4"/>
    <d v="2022-05-25T17:16:09"/>
    <n v="132933"/>
    <s v="Romina Alica Guglielmo [Kantar]"/>
    <n v="0"/>
    <b v="0"/>
    <d v="2022-05-24T04:21:00"/>
    <d v="2022-05-24T04:21:00"/>
    <n v="1"/>
    <d v="2022-05-24T04:49:22"/>
    <d v="2022-05-24T09:13:02"/>
    <d v="2022-05-24T04:49:22"/>
    <s v="LATAM"/>
    <m/>
    <s v="Kantar - Argentina"/>
    <s v="Zero"/>
    <x v="1"/>
    <x v="21"/>
    <x v="1"/>
    <n v="0"/>
    <s v="WPP-US"/>
    <x v="0"/>
    <n v="1900"/>
    <x v="1"/>
    <x v="2"/>
    <x v="3"/>
    <s v="May"/>
    <x v="23"/>
    <s v="May"/>
    <x v="0"/>
  </r>
  <r>
    <s v="INC12632362"/>
    <s v="P3 - Minor"/>
    <x v="0"/>
    <s v="Kusanth1@in.ibm.com"/>
    <x v="2"/>
    <s v="Create Deltek user in D04/D05 "/>
    <d v="2022-05-24T21:05:00"/>
    <x v="8"/>
    <m/>
    <m/>
    <m/>
    <m/>
    <m/>
    <d v="2022-05-24T08:07:11"/>
    <s v="ghudik@us.ibm.com"/>
    <b v="0"/>
    <m/>
    <s v="Platinum"/>
    <n v="0"/>
    <s v="Normal"/>
    <x v="3"/>
    <m/>
    <m/>
    <s v="Gina D. Hudik [IBM]"/>
    <n v="0"/>
    <b v="0"/>
    <d v="2022-05-24T08:07:11"/>
    <m/>
    <n v="0"/>
    <m/>
    <d v="2022-05-24T08:07:11"/>
    <d v="2022-05-24T08:07:11"/>
    <m/>
    <m/>
    <m/>
    <n v="2.6616782407363644"/>
    <x v="5"/>
    <x v="21"/>
    <x v="0"/>
    <n v="0"/>
    <s v="Not GD"/>
    <x v="1"/>
    <n v="1900"/>
    <x v="0"/>
    <x v="2"/>
    <x v="0"/>
    <s v="Jan"/>
    <x v="23"/>
    <s v="May"/>
    <x v="1"/>
  </r>
  <r>
    <s v="INC12632749"/>
    <s v="P3 - Minor"/>
    <x v="0"/>
    <s v="system"/>
    <x v="2"/>
    <s v="IBM-C-NA-AS-MACK - Check error in the Task KA103 and set up Task KA115"/>
    <d v="2022-05-26T22:30:20"/>
    <x v="58"/>
    <m/>
    <s v="Solved (Permanently)"/>
    <s v="This ticket will now be resolved for closing. If you have additional questions regarding this issue you may respond within five business days. If no response is received by then, this ticket will be automatically closed."/>
    <m/>
    <m/>
    <d v="2022-05-24T10:29:55"/>
    <s v="deive.vajda@kantar.com"/>
    <b v="0"/>
    <m/>
    <s v="Platinum"/>
    <n v="0"/>
    <s v="Normal"/>
    <x v="3"/>
    <m/>
    <n v="104283"/>
    <s v="Deive Vajda [Kantar]"/>
    <n v="1"/>
    <b v="1"/>
    <d v="2022-05-24T14:11:10"/>
    <d v="2022-05-24T14:11:10"/>
    <n v="1"/>
    <d v="2022-05-24T18:30:46"/>
    <d v="2022-05-24T18:42:51"/>
    <d v="2022-05-24T18:30:46"/>
    <s v="LATAM"/>
    <m/>
    <s v="Kantar - Brazil"/>
    <n v="2.2202430555626052"/>
    <x v="5"/>
    <x v="21"/>
    <x v="0"/>
    <n v="0"/>
    <s v="WPP-US"/>
    <x v="0"/>
    <n v="1900"/>
    <x v="0"/>
    <x v="2"/>
    <x v="0"/>
    <s v="Jan"/>
    <x v="23"/>
    <s v="May"/>
    <x v="0"/>
  </r>
  <r>
    <s v="INC12634067"/>
    <s v="P4 - Minimal"/>
    <x v="0"/>
    <s v="aishpati@in.ibm.com"/>
    <x v="2"/>
    <s v="locate and grant the user"/>
    <d v="2022-05-25T14:33:30"/>
    <x v="19"/>
    <m/>
    <s v="Solved (Permanently)"/>
    <s v="_x000a_I have added the access level 153 to user  KANTAR PRICING INTERFACE."/>
    <m/>
    <m/>
    <d v="2022-05-24T14:52:47"/>
    <s v="adrian.toader@kantar.com"/>
    <b v="0"/>
    <m/>
    <s v="Platinum"/>
    <n v="0"/>
    <s v="Normal"/>
    <x v="4"/>
    <d v="2022-05-25T14:33:30"/>
    <n v="85243"/>
    <s v="Adrian Toader [Kantar]"/>
    <n v="0"/>
    <b v="0"/>
    <d v="2022-05-24T14:55:09"/>
    <d v="2022-05-24T14:55:09"/>
    <n v="1"/>
    <d v="2022-05-24T15:01:39"/>
    <d v="2022-05-24T15:18:25"/>
    <d v="2022-05-24T15:01:39"/>
    <m/>
    <m/>
    <m/>
    <s v="Zero"/>
    <x v="1"/>
    <x v="21"/>
    <x v="1"/>
    <n v="0"/>
    <s v="WPP-US"/>
    <x v="0"/>
    <n v="1900"/>
    <x v="1"/>
    <x v="2"/>
    <x v="3"/>
    <s v="May"/>
    <x v="23"/>
    <s v="May"/>
    <x v="0"/>
  </r>
  <r>
    <s v="INC12635155"/>
    <s v="P3 - Minor"/>
    <x v="0"/>
    <s v="fahad.khan2@kyndryl.com"/>
    <x v="2"/>
    <s v="account reopening"/>
    <d v="2022-05-26T20:43:54"/>
    <x v="71"/>
    <m/>
    <s v="Solved (Permanently)"/>
    <s v="As per your request we have unblocked the local account: 999926 in Prod and T03._x000a__x000a_This ticket will now be resolved for closing. If you have additional questions regarding this issue you may respond within five business days._x000a_If no response is received by then, this ticket will be automatically closed."/>
    <m/>
    <m/>
    <d v="2022-05-24T17:23:59"/>
    <s v="peter.czako@kantar.com"/>
    <b v="0"/>
    <m/>
    <s v="Platinum"/>
    <n v="0"/>
    <s v="Normal"/>
    <x v="3"/>
    <m/>
    <n v="86044"/>
    <s v="Péter Czakó [Kantar]"/>
    <n v="1"/>
    <b v="1"/>
    <d v="2022-05-24T17:32:41"/>
    <m/>
    <n v="1"/>
    <m/>
    <d v="2022-05-24T17:32:41"/>
    <d v="2022-05-24T17:30:35"/>
    <s v="NA"/>
    <m/>
    <m/>
    <n v="2.2689699074107921"/>
    <x v="5"/>
    <x v="21"/>
    <x v="0"/>
    <n v="0"/>
    <s v="WPP-US"/>
    <x v="0"/>
    <n v="1900"/>
    <x v="0"/>
    <x v="2"/>
    <x v="0"/>
    <s v="Jan"/>
    <x v="23"/>
    <s v="May"/>
    <x v="0"/>
  </r>
  <r>
    <s v="INC12635343"/>
    <s v="P3 - Minor"/>
    <x v="0"/>
    <s v="remyat23@in.ibm.com"/>
    <x v="2"/>
    <s v="User access issue"/>
    <d v="2022-05-26T21:53:04"/>
    <x v="21"/>
    <m/>
    <s v="Solved (Permanently)"/>
    <s v="User has confirmed to close this ticket"/>
    <m/>
    <m/>
    <d v="2022-05-24T17:56:52"/>
    <s v="Luisa.Palmer@kantar.com"/>
    <b v="0"/>
    <m/>
    <s v="Platinum"/>
    <n v="0"/>
    <s v="Normal"/>
    <x v="4"/>
    <d v="2022-05-26T21:53:05"/>
    <n v="186973"/>
    <s v="Luisa Palmer [Kantar]"/>
    <n v="0"/>
    <b v="0"/>
    <d v="2022-05-24T19:28:15"/>
    <d v="2022-05-24T18:26:57"/>
    <n v="1"/>
    <d v="2022-05-24T19:31:29"/>
    <d v="2022-05-24T19:39:57"/>
    <d v="2022-05-24T19:31:29"/>
    <m/>
    <m/>
    <m/>
    <s v="Zero"/>
    <x v="1"/>
    <x v="21"/>
    <x v="1"/>
    <n v="0"/>
    <s v="WPP-US"/>
    <x v="0"/>
    <n v="1900"/>
    <x v="1"/>
    <x v="2"/>
    <x v="2"/>
    <s v="May"/>
    <x v="23"/>
    <s v="May"/>
    <x v="0"/>
  </r>
  <r>
    <s v="INC12635575"/>
    <s v="P3 - Minor"/>
    <x v="12"/>
    <s v="Kevin.reiner.calvento@ibm.com"/>
    <x v="2"/>
    <s v="Time sheets"/>
    <d v="2022-05-25T20:34:24"/>
    <x v="22"/>
    <m/>
    <m/>
    <m/>
    <m/>
    <m/>
    <d v="2022-05-24T18:31:48"/>
    <s v="Matt.Clark@vmlyr.com"/>
    <b v="0"/>
    <m/>
    <s v="Bronze"/>
    <n v="0"/>
    <s v="Normal"/>
    <x v="1"/>
    <m/>
    <m/>
    <s v="Matt Clark [YRGRP]"/>
    <n v="0"/>
    <b v="1"/>
    <d v="2022-05-24T19:50:17"/>
    <d v="2022-05-24T18:31:48"/>
    <n v="3"/>
    <d v="2022-05-24T20:51:02"/>
    <d v="2022-05-25T01:36:58"/>
    <d v="2022-05-24T20:51:02"/>
    <m/>
    <s v="Monitoring"/>
    <m/>
    <n v="1.9326620370266028"/>
    <x v="5"/>
    <x v="21"/>
    <x v="0"/>
    <n v="0"/>
    <s v="WPP-US"/>
    <x v="0"/>
    <n v="1900"/>
    <x v="0"/>
    <x v="2"/>
    <x v="0"/>
    <s v="Jan"/>
    <x v="23"/>
    <s v="May"/>
    <x v="0"/>
  </r>
  <r>
    <s v="INC12635607"/>
    <s v="P3 - Minor"/>
    <x v="0"/>
    <s v="kdivyal1@in.ibm.com"/>
    <x v="2"/>
    <s v="IAccess login fails"/>
    <d v="2022-05-26T17:09:41"/>
    <x v="71"/>
    <m/>
    <s v="Solved (Permanently)"/>
    <s v="We're resolving your ticket since ticket related to Maconomy can only be raised by following super users. Please contact one of them to raise a ticket for your iaccess issue:_x000a__x000a_- ISABELLE ZIEGLMAIER_x000a_- MELANIE HASSEL_x000a_- Ruben Sabio_x000a_-Heiko Witt_x000a_-Thomas Gutmann_x000a_- Gerhard Teusch_x000a__x000a_thanks"/>
    <m/>
    <m/>
    <d v="2022-05-24T18:35:13"/>
    <s v="Lea.Ebert@kantar.com"/>
    <b v="0"/>
    <m/>
    <s v="Platinum"/>
    <n v="0"/>
    <s v="Normal"/>
    <x v="1"/>
    <m/>
    <n v="21871"/>
    <s v="Lea Ebert [Kantar]"/>
    <n v="1"/>
    <b v="1"/>
    <d v="2022-05-24T20:20:49"/>
    <d v="2022-05-24T20:20:18"/>
    <n v="6"/>
    <d v="2022-05-25T16:09:36"/>
    <d v="2022-05-25T16:47:56"/>
    <d v="2022-05-24T20:07:39"/>
    <m/>
    <s v="Customer unavailable 1st Attempt"/>
    <m/>
    <n v="1.300046296302753"/>
    <x v="5"/>
    <x v="21"/>
    <x v="0"/>
    <n v="0"/>
    <s v="WPP-US"/>
    <x v="0"/>
    <n v="1900"/>
    <x v="0"/>
    <x v="2"/>
    <x v="0"/>
    <s v="Jan"/>
    <x v="23"/>
    <s v="May"/>
    <x v="0"/>
  </r>
  <r>
    <s v="INC12635645"/>
    <s v="P3 - Minor"/>
    <x v="12"/>
    <s v="Kevin.reiner.calvento@ibm.com"/>
    <x v="2"/>
    <s v="Timesheet Login"/>
    <d v="2022-05-26T22:45:38"/>
    <x v="22"/>
    <m/>
    <s v="Solved (Permanently)"/>
    <s v="User is now able to login to SAP."/>
    <m/>
    <m/>
    <d v="2022-05-24T18:40:10"/>
    <s v="nyaira.gibbs@vmlyr.com"/>
    <b v="0"/>
    <m/>
    <s v="Bronze"/>
    <n v="0"/>
    <s v="Normal"/>
    <x v="4"/>
    <d v="2022-05-26T22:45:38"/>
    <n v="187528"/>
    <s v="Nyaira Gibbs [YRGRP]"/>
    <n v="0"/>
    <b v="0"/>
    <d v="2022-05-24T19:50:18"/>
    <d v="2022-05-24T18:40:10"/>
    <n v="3"/>
    <d v="2022-05-24T20:52:21"/>
    <d v="2022-05-25T01:37:58"/>
    <d v="2022-05-24T20:52:21"/>
    <m/>
    <m/>
    <m/>
    <s v="Zero"/>
    <x v="1"/>
    <x v="21"/>
    <x v="1"/>
    <n v="0"/>
    <s v="WPP-US"/>
    <x v="0"/>
    <n v="1900"/>
    <x v="1"/>
    <x v="2"/>
    <x v="2"/>
    <s v="May"/>
    <x v="23"/>
    <s v="May"/>
    <x v="0"/>
  </r>
  <r>
    <s v="INC12635881"/>
    <s v="P4 - Minimal"/>
    <x v="8"/>
    <s v="Tnagasu1@in.ibm.com"/>
    <x v="2"/>
    <s v="May IT JE upload"/>
    <d v="2022-05-26T14:17:09"/>
    <x v="53"/>
    <m/>
    <s v="Solved (Permanently)"/>
    <s v="File uploaded."/>
    <m/>
    <m/>
    <d v="2022-05-24T19:09:51"/>
    <s v="Kathleen.Aquino@vmlyr.com"/>
    <b v="0"/>
    <m/>
    <s v="Gold"/>
    <n v="0"/>
    <s v="Normal"/>
    <x v="4"/>
    <d v="2022-05-26T14:17:09"/>
    <n v="155237"/>
    <s v="Kathleen Aquino [YRGRP]"/>
    <n v="0"/>
    <b v="0"/>
    <d v="2022-05-24T20:29:25"/>
    <d v="2022-05-24T19:28:14"/>
    <n v="1"/>
    <d v="2022-05-24T21:01:25"/>
    <d v="2022-05-24T21:36:29"/>
    <d v="2022-05-24T21:01:25"/>
    <m/>
    <m/>
    <m/>
    <s v="Zero"/>
    <x v="1"/>
    <x v="21"/>
    <x v="1"/>
    <n v="0"/>
    <s v="WPP-US"/>
    <x v="0"/>
    <n v="1900"/>
    <x v="1"/>
    <x v="2"/>
    <x v="2"/>
    <s v="May"/>
    <x v="23"/>
    <s v="May"/>
    <x v="0"/>
  </r>
  <r>
    <s v="INC12636106"/>
    <s v="P3 - Minor"/>
    <x v="0"/>
    <s v="remyat23@in.ibm.com"/>
    <x v="2"/>
    <s v="169 WSC - Update LCOA and Dimension Combinations"/>
    <d v="2022-05-26T20:59:18"/>
    <x v="21"/>
    <m/>
    <m/>
    <m/>
    <m/>
    <m/>
    <d v="2022-05-24T19:37:53"/>
    <s v="Marc.Marsal@kantar.com"/>
    <b v="0"/>
    <m/>
    <s v="Platinum"/>
    <n v="0"/>
    <s v="Normal"/>
    <x v="1"/>
    <m/>
    <m/>
    <s v="Marc Marsal [Kantar]"/>
    <n v="0"/>
    <b v="1"/>
    <d v="2022-05-24T19:41:33"/>
    <d v="2022-05-24T19:41:33"/>
    <n v="1"/>
    <d v="2022-05-24T19:43:11"/>
    <d v="2022-05-24T20:00:24"/>
    <d v="2022-05-24T19:43:11"/>
    <s v="EMEA"/>
    <s v="Customer unavailable 1st Attempt"/>
    <s v="Kantar - Spain"/>
    <n v="2.1663888888870133"/>
    <x v="5"/>
    <x v="21"/>
    <x v="0"/>
    <n v="0"/>
    <s v="WPP-US"/>
    <x v="0"/>
    <n v="1900"/>
    <x v="0"/>
    <x v="2"/>
    <x v="0"/>
    <s v="Jan"/>
    <x v="23"/>
    <s v="May"/>
    <x v="0"/>
  </r>
  <r>
    <s v="INC12636251"/>
    <s v="P3 - Minor"/>
    <x v="20"/>
    <s v="vakula@us.ibm.com"/>
    <x v="2"/>
    <s v="266 BO - User not able to execute any report in iAccess"/>
    <d v="2022-05-25T20:29:26"/>
    <x v="23"/>
    <m/>
    <m/>
    <m/>
    <m/>
    <m/>
    <d v="2022-05-24T19:54:18"/>
    <s v="Marc.Marsal@kantar.com"/>
    <b v="0"/>
    <m/>
    <m/>
    <n v="0"/>
    <s v="Normal"/>
    <x v="1"/>
    <m/>
    <m/>
    <s v="Marc Marsal [Kantar]"/>
    <n v="0"/>
    <b v="1"/>
    <d v="2022-05-24T19:55:57"/>
    <d v="2022-05-24T19:54:48"/>
    <n v="3"/>
    <d v="2022-05-24T19:57:11"/>
    <d v="2022-05-24T21:42:26"/>
    <d v="2022-05-24T19:57:11"/>
    <s v="EMEA"/>
    <s v="Non IBM 3rd Party Engagement"/>
    <s v="Kantar - Spain"/>
    <n v="2.0955324074093369"/>
    <x v="5"/>
    <x v="21"/>
    <x v="0"/>
    <n v="0"/>
    <s v="Not GD"/>
    <x v="1"/>
    <n v="1900"/>
    <x v="0"/>
    <x v="2"/>
    <x v="0"/>
    <s v="Jan"/>
    <x v="23"/>
    <s v="May"/>
    <x v="1"/>
  </r>
  <r>
    <s v="INC12636337"/>
    <s v="P3 - Minor"/>
    <x v="9"/>
    <s v="Saipoth1@in.ibm.com"/>
    <x v="2"/>
    <s v="Yoga Thayanathan is having trouble viewing images in Ricochet"/>
    <d v="2022-05-25T21:33:04"/>
    <x v="25"/>
    <m/>
    <s v="Solved (Permanently)"/>
    <s v="Good to close."/>
    <m/>
    <m/>
    <d v="2022-05-24T20:04:21"/>
    <s v="nikita.morris@wundermanthompson.com"/>
    <b v="0"/>
    <m/>
    <s v="Gold"/>
    <n v="0"/>
    <s v="Normal"/>
    <x v="4"/>
    <d v="2022-05-25T21:33:04"/>
    <n v="91723"/>
    <s v="Nikita Morris [JWT]"/>
    <n v="0"/>
    <b v="0"/>
    <d v="2022-05-24T20:29:27"/>
    <d v="2022-05-24T20:05:26"/>
    <n v="1"/>
    <d v="2022-05-24T21:19:40"/>
    <d v="2022-05-24T21:19:40"/>
    <d v="2022-05-24T21:19:40"/>
    <m/>
    <m/>
    <m/>
    <s v="Zero"/>
    <x v="1"/>
    <x v="21"/>
    <x v="1"/>
    <n v="0"/>
    <s v="WPP-US"/>
    <x v="0"/>
    <n v="1900"/>
    <x v="1"/>
    <x v="2"/>
    <x v="3"/>
    <s v="May"/>
    <x v="23"/>
    <s v="May"/>
    <x v="0"/>
  </r>
  <r>
    <s v="INC12636345"/>
    <s v="P4 - Minimal"/>
    <x v="0"/>
    <s v="remyat23@in.ibm.com"/>
    <x v="2"/>
    <s v="IBM-C-NA-AS-MACK_new accounts- 248"/>
    <d v="2022-05-24T21:22:03"/>
    <x v="21"/>
    <m/>
    <s v="Solved (Permanently)"/>
    <s v="As per attached we have added new local accounts in PROD for opco 248. Please check._x000a_"/>
    <m/>
    <m/>
    <d v="2022-05-24T20:05:53"/>
    <s v="Margareta.Chmelarova@kantar.com"/>
    <b v="0"/>
    <m/>
    <s v="Platinum"/>
    <n v="0"/>
    <s v="Normal"/>
    <x v="4"/>
    <d v="2022-05-24T21:22:03"/>
    <n v="4570"/>
    <s v="Margaréta Chmelárová [Kantar]"/>
    <n v="0"/>
    <b v="0"/>
    <d v="2022-05-24T20:15:19"/>
    <d v="2022-05-24T20:15:19"/>
    <n v="1"/>
    <d v="2022-05-24T20:37:40"/>
    <d v="2022-05-24T20:39:01"/>
    <d v="2022-05-24T20:37:40"/>
    <m/>
    <m/>
    <m/>
    <s v="Zero"/>
    <x v="1"/>
    <x v="21"/>
    <x v="1"/>
    <n v="0"/>
    <s v="WPP-US"/>
    <x v="0"/>
    <n v="1900"/>
    <x v="1"/>
    <x v="2"/>
    <x v="1"/>
    <s v="May"/>
    <x v="23"/>
    <s v="May"/>
    <x v="0"/>
  </r>
  <r>
    <s v="INC12636495"/>
    <s v="P3 - Minor"/>
    <x v="20"/>
    <s v="Kusanth1@in.ibm.com"/>
    <x v="2"/>
    <s v="[Deltek Case- 220525-000028]-  Issue in login for non-SSO"/>
    <d v="2022-05-25T17:13:09"/>
    <x v="4"/>
    <m/>
    <s v="Solved (Permanently)"/>
    <s v="[Deltek Case- 220525-000028]-  Issue in login for non-SSO"/>
    <m/>
    <m/>
    <d v="2022-05-24T20:23:20"/>
    <s v="Naveen.Kotnala@kantar.com"/>
    <b v="0"/>
    <m/>
    <m/>
    <n v="0"/>
    <s v="Normal"/>
    <x v="4"/>
    <d v="2022-05-25T17:13:09"/>
    <n v="74989"/>
    <s v="Naveen Kotnala [Kantar]"/>
    <n v="0"/>
    <b v="0"/>
    <d v="2022-05-24T23:13:09"/>
    <d v="2022-05-24T20:24:10"/>
    <n v="2"/>
    <d v="2022-05-24T23:11:42"/>
    <d v="2022-05-24T23:13:09"/>
    <d v="2022-05-24T23:11:42"/>
    <m/>
    <m/>
    <m/>
    <s v="Zero"/>
    <x v="1"/>
    <x v="21"/>
    <x v="1"/>
    <n v="0"/>
    <s v="WPP-US"/>
    <x v="0"/>
    <n v="1900"/>
    <x v="1"/>
    <x v="2"/>
    <x v="3"/>
    <s v="May"/>
    <x v="23"/>
    <s v="May"/>
    <x v="0"/>
  </r>
  <r>
    <s v="INC12636549"/>
    <s v="P4 - Minimal"/>
    <x v="8"/>
    <s v="Tnagasu1@in.ibm.com"/>
    <x v="2"/>
    <s v="SmartStream upload"/>
    <d v="2022-05-26T14:24:01"/>
    <x v="53"/>
    <m/>
    <m/>
    <m/>
    <m/>
    <m/>
    <d v="2022-05-24T20:30:16"/>
    <s v="Priya.Mehray@vmlyr.com"/>
    <b v="0"/>
    <m/>
    <s v="Gold"/>
    <n v="0"/>
    <s v="Normal"/>
    <x v="1"/>
    <m/>
    <m/>
    <s v="Priya Mehray [YRGRP]"/>
    <n v="0"/>
    <b v="1"/>
    <d v="2022-05-24T20:32:27"/>
    <d v="2022-05-24T20:32:27"/>
    <n v="2"/>
    <d v="2022-05-25T01:18:16"/>
    <d v="2022-05-26T14:19:04"/>
    <d v="2022-05-26T14:19:04"/>
    <m/>
    <s v="Awaiting User input"/>
    <m/>
    <n v="0.40342592592787696"/>
    <x v="5"/>
    <x v="21"/>
    <x v="0"/>
    <n v="0"/>
    <s v="WPP-US"/>
    <x v="0"/>
    <n v="1900"/>
    <x v="0"/>
    <x v="2"/>
    <x v="0"/>
    <s v="Jan"/>
    <x v="23"/>
    <s v="May"/>
    <x v="0"/>
  </r>
  <r>
    <s v="INC12636556"/>
    <s v="P3 - Minor"/>
    <x v="0"/>
    <s v="remyat23@in.ibm.com"/>
    <x v="2"/>
    <s v="Not able to create the users in opco 155"/>
    <d v="2022-05-26T00:21:27"/>
    <x v="21"/>
    <m/>
    <m/>
    <m/>
    <m/>
    <m/>
    <d v="2022-05-24T20:30:55"/>
    <s v="Naveen.Kotnala@kantar.com"/>
    <b v="0"/>
    <m/>
    <s v="Platinum"/>
    <n v="0"/>
    <s v="Normal"/>
    <x v="3"/>
    <m/>
    <m/>
    <s v="Naveen Kotnala [Kantar]"/>
    <n v="0"/>
    <b v="0"/>
    <d v="2022-05-24T23:14:54"/>
    <d v="2022-05-24T20:31:29"/>
    <n v="1"/>
    <d v="2022-05-24T23:07:05"/>
    <d v="2022-05-24T23:14:54"/>
    <d v="2022-05-24T23:07:05"/>
    <m/>
    <m/>
    <m/>
    <n v="2.031319444453402"/>
    <x v="5"/>
    <x v="21"/>
    <x v="0"/>
    <n v="0"/>
    <s v="WPP-US"/>
    <x v="0"/>
    <n v="1900"/>
    <x v="0"/>
    <x v="2"/>
    <x v="0"/>
    <s v="Jan"/>
    <x v="23"/>
    <s v="May"/>
    <x v="0"/>
  </r>
  <r>
    <s v="INC12636597"/>
    <s v="P3 - Minor"/>
    <x v="0"/>
    <s v="remyat23@in.ibm.com"/>
    <x v="2"/>
    <s v="Delete users for company 32"/>
    <d v="2022-05-24T22:44:15"/>
    <x v="21"/>
    <m/>
    <s v="Solved (Permanently)"/>
    <s v="Users  320000118 and 320156 for company 32  have been removed from PROD. "/>
    <m/>
    <m/>
    <d v="2022-05-24T20:37:27"/>
    <s v="Leydy.Poveda@kantar.com"/>
    <b v="0"/>
    <m/>
    <s v="Platinum"/>
    <n v="0"/>
    <s v="Normal"/>
    <x v="4"/>
    <d v="2022-05-24T22:44:15"/>
    <n v="7608"/>
    <s v="Leydy Poveda [Kantar]"/>
    <n v="0"/>
    <b v="0"/>
    <d v="2022-05-24T20:44:14"/>
    <d v="2022-05-24T20:44:14"/>
    <n v="1"/>
    <d v="2022-05-24T21:45:38"/>
    <d v="2022-05-24T21:59:36"/>
    <d v="2022-05-24T21:45:38"/>
    <s v="LATAM"/>
    <m/>
    <s v="Kantar - Colombia"/>
    <s v="Zero"/>
    <x v="1"/>
    <x v="21"/>
    <x v="1"/>
    <n v="0"/>
    <s v="WPP-US"/>
    <x v="0"/>
    <n v="1900"/>
    <x v="1"/>
    <x v="2"/>
    <x v="1"/>
    <s v="May"/>
    <x v="23"/>
    <s v="May"/>
    <x v="0"/>
  </r>
  <r>
    <s v="INC12636842"/>
    <s v="P4 - Minimal"/>
    <x v="15"/>
    <s v="Sreekanthy@in.ibm.com"/>
    <x v="2"/>
    <s v="Need access to Global Search for New Employee Yuki Luong"/>
    <d v="2022-05-25T16:51:30"/>
    <x v="42"/>
    <m/>
    <m/>
    <m/>
    <m/>
    <m/>
    <d v="2022-05-24T21:12:01"/>
    <s v="patricia.fough@groupm.com"/>
    <b v="0"/>
    <m/>
    <s v="Bronze"/>
    <n v="0"/>
    <s v="Normal"/>
    <x v="3"/>
    <m/>
    <m/>
    <s v="Patricia Fough [GroupM]"/>
    <n v="0"/>
    <b v="0"/>
    <d v="2022-05-25T13:35:39"/>
    <d v="2022-05-25T13:35:39"/>
    <n v="1"/>
    <d v="2022-05-25T13:42:35"/>
    <d v="2022-05-25T16:51:30"/>
    <d v="2022-05-25T13:42:35"/>
    <s v="NA"/>
    <m/>
    <s v="GroupM - Canada"/>
    <n v="1.2975694444467081"/>
    <x v="5"/>
    <x v="21"/>
    <x v="0"/>
    <n v="0"/>
    <s v="WPP-US"/>
    <x v="0"/>
    <n v="1900"/>
    <x v="0"/>
    <x v="2"/>
    <x v="0"/>
    <s v="Jan"/>
    <x v="23"/>
    <s v="May"/>
    <x v="0"/>
  </r>
  <r>
    <s v="INC12636903"/>
    <s v="P3 - Minor"/>
    <x v="4"/>
    <s v="alcantcp@ph.ibm.com"/>
    <x v="2"/>
    <s v="Apply Taxware June 2022 update to QGL"/>
    <d v="2022-05-25T15:15:29"/>
    <x v="64"/>
    <m/>
    <m/>
    <m/>
    <m/>
    <m/>
    <d v="2022-05-24T21:23:01"/>
    <s v="weimin.jin@ogilvy.com"/>
    <b v="0"/>
    <m/>
    <s v="Platinum"/>
    <n v="0"/>
    <s v="Normal"/>
    <x v="1"/>
    <m/>
    <m/>
    <s v="Weimin Jin [Ogilvy Group]"/>
    <n v="0"/>
    <b v="1"/>
    <d v="2022-05-24T21:42:51"/>
    <d v="2022-05-24T21:27:42"/>
    <n v="1"/>
    <d v="2022-05-24T23:55:10"/>
    <d v="2022-05-25T05:36:30"/>
    <d v="2022-05-24T23:55:10"/>
    <m/>
    <s v="Awaiting User input"/>
    <m/>
    <n v="1.7663194444467081"/>
    <x v="5"/>
    <x v="21"/>
    <x v="0"/>
    <n v="0"/>
    <s v="Not GD"/>
    <x v="1"/>
    <n v="1900"/>
    <x v="0"/>
    <x v="2"/>
    <x v="0"/>
    <s v="Jan"/>
    <x v="23"/>
    <s v="May"/>
    <x v="1"/>
  </r>
  <r>
    <s v="INC12637005"/>
    <s v="P3 - Minor"/>
    <x v="0"/>
    <s v="Kusanth1@in.ibm.com"/>
    <x v="2"/>
    <s v="IBM-C-NA-AS-MACK this entity is not supported by UK Maconomy"/>
    <d v="2022-05-26T15:38:36"/>
    <x v="4"/>
    <m/>
    <m/>
    <m/>
    <m/>
    <m/>
    <d v="2022-05-24T21:41:08"/>
    <s v="Luisa.Palmer@kantar.com"/>
    <b v="0"/>
    <m/>
    <s v="Platinum"/>
    <n v="0"/>
    <s v="Normal"/>
    <x v="1"/>
    <m/>
    <m/>
    <s v="Luisa Palmer [Kantar]"/>
    <n v="0"/>
    <b v="1"/>
    <d v="2022-05-25T12:50:15"/>
    <d v="2022-05-24T21:41:31"/>
    <n v="1"/>
    <d v="2022-05-25T12:40:11"/>
    <d v="2022-05-25T12:50:15"/>
    <d v="2022-05-25T12:40:11"/>
    <m/>
    <s v="Customer unavailable 1st Attempt"/>
    <m/>
    <n v="1.4651041666729725"/>
    <x v="5"/>
    <x v="21"/>
    <x v="0"/>
    <n v="0"/>
    <s v="WPP-US"/>
    <x v="0"/>
    <n v="1900"/>
    <x v="0"/>
    <x v="2"/>
    <x v="0"/>
    <s v="Jan"/>
    <x v="23"/>
    <s v="May"/>
    <x v="0"/>
  </r>
  <r>
    <s v="INC12637064"/>
    <s v="P3 - Minor"/>
    <x v="9"/>
    <s v="Kanimop5@in.ibm.com"/>
    <x v="0"/>
    <s v="Ricochet Issue - Billing not working-Very urgent"/>
    <d v="2022-05-26T19:15:29"/>
    <x v="30"/>
    <m/>
    <s v="Solved (Permanently)"/>
    <s v="Issue resolved"/>
    <m/>
    <m/>
    <d v="2022-05-24T21:48:57"/>
    <s v="linda.zheng@wundermanthompson.com"/>
    <b v="0"/>
    <m/>
    <s v="Gold"/>
    <n v="0"/>
    <s v="Normal"/>
    <x v="4"/>
    <d v="2022-05-26T19:15:29"/>
    <n v="163592"/>
    <s v="Linda Zheng [JWT]"/>
    <n v="0"/>
    <b v="0"/>
    <d v="2022-05-25T01:14:23"/>
    <d v="2022-05-25T01:14:23"/>
    <n v="1"/>
    <d v="2022-05-25T01:16:54"/>
    <d v="2022-05-25T01:26:06"/>
    <d v="2022-05-25T01:16:54"/>
    <s v="NA"/>
    <m/>
    <s v="JWT - Canada"/>
    <s v="Zero"/>
    <x v="1"/>
    <x v="21"/>
    <x v="1"/>
    <n v="0"/>
    <s v="WPP-US"/>
    <x v="0"/>
    <n v="1900"/>
    <x v="1"/>
    <x v="2"/>
    <x v="2"/>
    <s v="May"/>
    <x v="23"/>
    <s v="May"/>
    <x v="0"/>
  </r>
  <r>
    <s v="INC12637133"/>
    <s v="P3 - Minor"/>
    <x v="9"/>
    <s v="Abhipaul@in.ibm.com"/>
    <x v="0"/>
    <s v="PSNT missing from Ricochet pay cycle server"/>
    <d v="2022-05-25T18:53:25"/>
    <x v="36"/>
    <m/>
    <s v="Solved Remotely (Permanently)"/>
    <s v="Issue has been resolved"/>
    <m/>
    <m/>
    <d v="2022-05-24T22:02:36"/>
    <s v="elizabeth.ortiz@wundermanthompson.com"/>
    <b v="0"/>
    <m/>
    <s v="Gold"/>
    <n v="0"/>
    <s v="Normal"/>
    <x v="4"/>
    <d v="2022-05-25T18:53:25"/>
    <n v="75049"/>
    <s v="Elizabeth Ortiz [JWT]"/>
    <n v="0"/>
    <b v="0"/>
    <d v="2022-05-25T00:52:44"/>
    <d v="2022-05-24T22:27:04"/>
    <n v="1"/>
    <d v="2022-05-25T02:37:39"/>
    <d v="2022-05-25T02:46:43"/>
    <d v="2022-05-25T02:37:39"/>
    <m/>
    <m/>
    <m/>
    <s v="Zero"/>
    <x v="1"/>
    <x v="21"/>
    <x v="1"/>
    <n v="0"/>
    <s v="WPP-US"/>
    <x v="0"/>
    <n v="1900"/>
    <x v="1"/>
    <x v="2"/>
    <x v="3"/>
    <s v="May"/>
    <x v="23"/>
    <s v="May"/>
    <x v="0"/>
  </r>
  <r>
    <s v="INC12637427"/>
    <s v="P3 - Minor"/>
    <x v="2"/>
    <s v="david.baulier@us.ibm.com"/>
    <x v="2"/>
    <s v="SAG Form - Add to Alerts"/>
    <d v="2022-05-24T23:04:02"/>
    <x v="2"/>
    <m/>
    <s v="Solved (Permanently)"/>
    <s v="Sharon Petro was added to the alerts."/>
    <m/>
    <m/>
    <d v="2022-05-24T23:03:32"/>
    <s v="david.baulier@us.ibm.com"/>
    <b v="0"/>
    <m/>
    <s v="Gold"/>
    <n v="0"/>
    <s v="Normal"/>
    <x v="4"/>
    <d v="2022-05-24T23:04:02"/>
    <n v="376"/>
    <s v="Pam Manzione [Ogilvy Group]"/>
    <n v="0"/>
    <b v="0"/>
    <d v="2022-05-24T23:03:32"/>
    <m/>
    <n v="0"/>
    <m/>
    <d v="2022-05-24T23:03:32"/>
    <d v="2022-05-24T23:03:32"/>
    <m/>
    <m/>
    <m/>
    <s v="Zero"/>
    <x v="1"/>
    <x v="21"/>
    <x v="1"/>
    <n v="0"/>
    <s v="Not GD"/>
    <x v="1"/>
    <n v="1900"/>
    <x v="1"/>
    <x v="2"/>
    <x v="1"/>
    <s v="May"/>
    <x v="23"/>
    <s v="May"/>
    <x v="1"/>
  </r>
  <r>
    <s v="INC12637482"/>
    <s v="P3 - Minor"/>
    <x v="8"/>
    <s v="Tnagasu1@in.ibm.com"/>
    <x v="2"/>
    <s v="Cash Upload 05/23/22"/>
    <d v="2022-05-26T14:22:40"/>
    <x v="53"/>
    <m/>
    <s v="Solved (Permanently)"/>
    <s v="File uploaded."/>
    <m/>
    <m/>
    <d v="2022-05-24T23:13:27"/>
    <s v="Kathleen.Aquino@vmlyr.com"/>
    <b v="0"/>
    <m/>
    <s v="Gold"/>
    <n v="0"/>
    <s v="Normal"/>
    <x v="4"/>
    <d v="2022-05-26T14:22:40"/>
    <n v="140953"/>
    <s v="Kathleen Aquino [YRGRP]"/>
    <n v="0"/>
    <b v="0"/>
    <d v="2022-05-24T23:14:49"/>
    <d v="2022-05-24T23:14:49"/>
    <n v="1"/>
    <d v="2022-05-26T14:20:53"/>
    <d v="2022-05-26T14:20:53"/>
    <d v="2022-05-26T14:20:53"/>
    <m/>
    <m/>
    <m/>
    <s v="Zero"/>
    <x v="1"/>
    <x v="21"/>
    <x v="1"/>
    <n v="0"/>
    <s v="WPP-US"/>
    <x v="0"/>
    <n v="1900"/>
    <x v="1"/>
    <x v="2"/>
    <x v="2"/>
    <s v="May"/>
    <x v="23"/>
    <s v="May"/>
    <x v="0"/>
  </r>
  <r>
    <s v="INC12637587"/>
    <s v="P3 - Minor"/>
    <x v="0"/>
    <s v="remyat23@in.ibm.com"/>
    <x v="2"/>
    <s v="Org Structure updates_137"/>
    <d v="2022-05-26T23:53:29"/>
    <x v="21"/>
    <m/>
    <m/>
    <m/>
    <m/>
    <m/>
    <d v="2022-05-24T23:39:55"/>
    <s v="Sushmita.Mandal@kantar.com"/>
    <b v="0"/>
    <m/>
    <s v="Platinum"/>
    <n v="0"/>
    <s v="Normal"/>
    <x v="1"/>
    <m/>
    <m/>
    <s v="Sushmita Mandal [Kantar]"/>
    <n v="0"/>
    <b v="1"/>
    <d v="2022-05-25T00:13:29"/>
    <d v="2022-05-24T23:41:50"/>
    <n v="1"/>
    <d v="2022-05-25T00:07:23"/>
    <d v="2022-05-25T00:13:29"/>
    <d v="2022-05-25T00:07:23"/>
    <m/>
    <s v="Awaiting User input"/>
    <m/>
    <n v="1.9906365740826004"/>
    <x v="5"/>
    <x v="21"/>
    <x v="0"/>
    <n v="0"/>
    <s v="WPP-US"/>
    <x v="0"/>
    <n v="1900"/>
    <x v="0"/>
    <x v="2"/>
    <x v="0"/>
    <s v="Jan"/>
    <x v="23"/>
    <s v="May"/>
    <x v="0"/>
  </r>
  <r>
    <s v="INC12637752"/>
    <s v="P4 - Minimal"/>
    <x v="6"/>
    <s v="vakula@us.ibm.com"/>
    <x v="2"/>
    <s v="Ability To Schedule Reports To Specific Folder"/>
    <d v="2022-05-26T22:21:18"/>
    <x v="23"/>
    <m/>
    <m/>
    <m/>
    <m/>
    <m/>
    <d v="2022-05-25T00:15:19"/>
    <s v="viresh.savani@kantar.com"/>
    <b v="0"/>
    <m/>
    <s v="Silver"/>
    <n v="0"/>
    <s v="Normal"/>
    <x v="1"/>
    <m/>
    <m/>
    <s v="Viresh Savani [Kantar]"/>
    <n v="0"/>
    <b v="1"/>
    <d v="2022-05-25T13:49:32"/>
    <d v="2022-05-25T00:26:50"/>
    <n v="2"/>
    <d v="2022-05-25T15:50:35"/>
    <d v="2022-05-25T22:01:22"/>
    <d v="2022-05-25T15:50:35"/>
    <m/>
    <s v="Customer unavailable 1st Attempt"/>
    <m/>
    <n v="1.0823842592581059"/>
    <x v="5"/>
    <x v="21"/>
    <x v="0"/>
    <n v="0"/>
    <s v="Not GD"/>
    <x v="1"/>
    <n v="1900"/>
    <x v="0"/>
    <x v="2"/>
    <x v="0"/>
    <s v="Jan"/>
    <x v="17"/>
    <s v="May"/>
    <x v="1"/>
  </r>
  <r>
    <s v="INC12637765"/>
    <s v="P3 - Minor"/>
    <x v="0"/>
    <s v="chris.meyer@kantar.com"/>
    <x v="2"/>
    <s v="Invoice Not Loading On iAccess FIN0271032"/>
    <d v="2022-05-27T03:05:43"/>
    <x v="4"/>
    <m/>
    <m/>
    <m/>
    <m/>
    <m/>
    <d v="2022-05-25T00:17:53"/>
    <s v="viresh.savani@kantar.com"/>
    <b v="0"/>
    <m/>
    <s v="Platinum"/>
    <n v="0"/>
    <s v="Normal"/>
    <x v="1"/>
    <m/>
    <m/>
    <s v="Viresh Savani [Kantar]"/>
    <n v="0"/>
    <b v="1"/>
    <d v="2022-05-25T13:49:30"/>
    <d v="2022-05-25T00:18:44"/>
    <n v="1"/>
    <d v="2022-05-25T16:19:15"/>
    <d v="2022-05-25T16:31:48"/>
    <d v="2022-05-25T16:19:15"/>
    <m/>
    <s v="Customer unavailable 1st Attempt"/>
    <m/>
    <n v="1.3112499999988358"/>
    <x v="5"/>
    <x v="21"/>
    <x v="0"/>
    <n v="0"/>
    <s v="WPP-US"/>
    <x v="0"/>
    <n v="1900"/>
    <x v="0"/>
    <x v="2"/>
    <x v="0"/>
    <s v="Jan"/>
    <x v="17"/>
    <s v="May"/>
    <x v="0"/>
  </r>
  <r>
    <s v="INC12638322"/>
    <s v="P3 - Minor"/>
    <x v="4"/>
    <s v="Cruzrav@ph.ibm.com"/>
    <x v="1"/>
    <s v="[APPROVAL ROM] OGVNABSG-3187: Security - Close PO Access"/>
    <d v="2022-05-26T23:39:30"/>
    <x v="1"/>
    <m/>
    <m/>
    <m/>
    <m/>
    <m/>
    <d v="2022-05-25T02:46:21"/>
    <s v="Cruzrav@ph.ibm.com"/>
    <b v="0"/>
    <m/>
    <s v="Platinum"/>
    <n v="0"/>
    <s v="Normal"/>
    <x v="2"/>
    <m/>
    <m/>
    <s v="Susan Santos [Ogilvy Group]"/>
    <n v="0"/>
    <b v="0"/>
    <m/>
    <m/>
    <n v="0"/>
    <m/>
    <m/>
    <d v="2022-05-25T02:46:21"/>
    <m/>
    <m/>
    <s v="Ogilvy Group - USA"/>
    <n v="44708"/>
    <x v="0"/>
    <x v="21"/>
    <x v="0"/>
    <n v="0"/>
    <s v="Not GD"/>
    <x v="1"/>
    <n v="1900"/>
    <x v="0"/>
    <x v="2"/>
    <x v="0"/>
    <s v="Jan"/>
    <x v="17"/>
    <s v="May"/>
    <x v="1"/>
  </r>
  <r>
    <s v="INC12638469"/>
    <s v="P4 - Minimal"/>
    <x v="15"/>
    <s v="akrugly@us.ibm.com"/>
    <x v="2"/>
    <s v="osu-ci=mdocs_groupm_na.ibm-c-na-as-gpma provide access to Mdocs print internet"/>
    <d v="2022-05-26T18:08:43"/>
    <x v="42"/>
    <m/>
    <m/>
    <m/>
    <m/>
    <m/>
    <d v="2022-05-25T03:35:59"/>
    <s v="Stella.Cirkinyan@groupm.com"/>
    <b v="0"/>
    <m/>
    <s v="Bronze"/>
    <n v="0"/>
    <s v="Normal"/>
    <x v="3"/>
    <m/>
    <m/>
    <s v="Stella Cirkinyan [GroupM]"/>
    <n v="0"/>
    <b v="0"/>
    <d v="2022-05-25T19:15:39"/>
    <d v="2022-05-25T04:27:14"/>
    <n v="1"/>
    <d v="2022-05-25T23:16:47"/>
    <d v="2022-05-26T18:08:43"/>
    <d v="2022-05-25T23:16:47"/>
    <m/>
    <m/>
    <m/>
    <n v="0.24394675926305354"/>
    <x v="5"/>
    <x v="21"/>
    <x v="0"/>
    <n v="0"/>
    <s v="WPP-US"/>
    <x v="0"/>
    <n v="1900"/>
    <x v="0"/>
    <x v="2"/>
    <x v="0"/>
    <s v="Jan"/>
    <x v="17"/>
    <s v="May"/>
    <x v="0"/>
  </r>
  <r>
    <s v="INC12638853"/>
    <s v="P3 - Minor"/>
    <x v="8"/>
    <s v="Mulbasha@in.ibm.com"/>
    <x v="2"/>
    <s v="SmartStream Setup for JC for 224NY"/>
    <d v="2022-05-26T15:49:46"/>
    <x v="53"/>
    <m/>
    <m/>
    <m/>
    <m/>
    <m/>
    <d v="2022-05-25T07:18:47"/>
    <s v="Patricia.Almeida@vmlyr.com"/>
    <b v="0"/>
    <m/>
    <s v="Gold"/>
    <n v="0"/>
    <s v="Normal"/>
    <x v="3"/>
    <m/>
    <m/>
    <s v="Patricia Almeida [YRGRP]"/>
    <n v="0"/>
    <b v="0"/>
    <d v="2022-05-25T19:14:28"/>
    <d v="2022-05-25T07:18:47"/>
    <n v="1"/>
    <d v="2022-05-26T02:57:37"/>
    <d v="2022-05-26T15:49:46"/>
    <d v="2022-05-26T02:57:37"/>
    <m/>
    <m/>
    <m/>
    <n v="0.34043981481227092"/>
    <x v="5"/>
    <x v="21"/>
    <x v="0"/>
    <n v="0"/>
    <s v="WPP-US"/>
    <x v="0"/>
    <n v="1900"/>
    <x v="0"/>
    <x v="2"/>
    <x v="0"/>
    <s v="Jan"/>
    <x v="17"/>
    <s v="May"/>
    <x v="0"/>
  </r>
  <r>
    <s v="INC12639476"/>
    <s v="P3 - Minor"/>
    <x v="20"/>
    <s v="Kusanth1@in.ibm.com"/>
    <x v="2"/>
    <s v="iAccess: Non-SSO User - Please reset Maconomy2FA"/>
    <d v="2022-05-26T17:50:30"/>
    <x v="4"/>
    <m/>
    <s v="Solved (Permanently)"/>
    <s v="iAccess: Non-SSO User - Please reset Maconomy2FA"/>
    <m/>
    <m/>
    <d v="2022-05-25T11:23:46"/>
    <s v="JohnAlwyne.Salva@kantar.com"/>
    <b v="0"/>
    <m/>
    <m/>
    <n v="0"/>
    <s v="Normal"/>
    <x v="4"/>
    <d v="2022-05-26T17:50:30"/>
    <n v="109604"/>
    <s v="John Alwyne Salva [Kantar]"/>
    <n v="0"/>
    <b v="0"/>
    <d v="2022-05-25T12:39:01"/>
    <d v="2022-05-25T11:24:55"/>
    <n v="2"/>
    <d v="2022-05-25T11:51:39"/>
    <d v="2022-05-25T12:39:01"/>
    <d v="2022-05-25T11:51:39"/>
    <m/>
    <m/>
    <m/>
    <s v="Zero"/>
    <x v="1"/>
    <x v="21"/>
    <x v="1"/>
    <n v="0"/>
    <s v="WPP-US"/>
    <x v="0"/>
    <n v="1900"/>
    <x v="1"/>
    <x v="2"/>
    <x v="2"/>
    <s v="May"/>
    <x v="17"/>
    <s v="May"/>
    <x v="0"/>
  </r>
  <r>
    <s v="INC12640077"/>
    <s v="P3 - Minor"/>
    <x v="0"/>
    <s v="Hari.Chandana.Vulivireddy@ibm.com"/>
    <x v="2"/>
    <s v="Unblock local account / SP"/>
    <d v="2022-05-26T13:19:06"/>
    <x v="58"/>
    <m/>
    <m/>
    <m/>
    <m/>
    <m/>
    <d v="2022-05-25T13:21:39"/>
    <s v="Naveen.Kotnala@kantar.com"/>
    <b v="0"/>
    <m/>
    <s v="Platinum"/>
    <n v="0"/>
    <s v="Normal"/>
    <x v="1"/>
    <m/>
    <m/>
    <s v="Naveen Kotnala [Kantar]"/>
    <n v="0"/>
    <b v="1"/>
    <d v="2022-05-25T13:36:38"/>
    <d v="2022-05-25T13:22:15"/>
    <n v="1"/>
    <d v="2022-05-25T13:33:01"/>
    <d v="2022-05-25T13:36:38"/>
    <d v="2022-05-25T13:33:01"/>
    <m/>
    <s v="Customer unavailable 1st Attempt"/>
    <m/>
    <n v="1.4328935185185401"/>
    <x v="5"/>
    <x v="21"/>
    <x v="0"/>
    <n v="0"/>
    <s v="WPP-US"/>
    <x v="0"/>
    <n v="1900"/>
    <x v="0"/>
    <x v="2"/>
    <x v="0"/>
    <s v="Jan"/>
    <x v="17"/>
    <s v="May"/>
    <x v="0"/>
  </r>
  <r>
    <s v="INC12640487"/>
    <s v="P3 - Minor"/>
    <x v="0"/>
    <s v="aishpati@in.ibm.com"/>
    <x v="2"/>
    <s v="266 WSC - Error posting a journal number 266172423"/>
    <d v="2022-05-25T21:21:05"/>
    <x v="19"/>
    <m/>
    <m/>
    <m/>
    <m/>
    <m/>
    <d v="2022-05-25T14:08:18"/>
    <s v="Marc.Marsal@kantar.com"/>
    <b v="1"/>
    <m/>
    <s v="Platinum"/>
    <n v="1"/>
    <s v="Normal"/>
    <x v="1"/>
    <m/>
    <m/>
    <s v="Marc Marsal [Kantar]"/>
    <n v="0"/>
    <b v="1"/>
    <d v="2022-05-25T14:10:33"/>
    <d v="2022-05-25T14:08:38"/>
    <n v="1"/>
    <d v="2022-05-25T14:11:18"/>
    <d v="2022-05-25T14:22:07"/>
    <d v="2022-05-25T14:11:18"/>
    <s v="EMEA"/>
    <s v="Awaiting User input"/>
    <s v="Kantar - Spain"/>
    <n v="1.4013078703719657"/>
    <x v="5"/>
    <x v="21"/>
    <x v="0"/>
    <n v="0"/>
    <s v="WPP-US"/>
    <x v="0"/>
    <n v="1900"/>
    <x v="0"/>
    <x v="2"/>
    <x v="0"/>
    <s v="Jan"/>
    <x v="17"/>
    <s v="May"/>
    <x v="0"/>
  </r>
  <r>
    <s v="INC12640532"/>
    <s v="P3 - Minor"/>
    <x v="0"/>
    <s v="aishpati@in.ibm.com"/>
    <x v="2"/>
    <s v="235 Maconomy: issues to run Analyzer"/>
    <d v="2022-05-26T17:18:53"/>
    <x v="19"/>
    <m/>
    <m/>
    <m/>
    <m/>
    <m/>
    <d v="2022-05-25T14:13:01"/>
    <s v="ilham.assade@kantar.com"/>
    <b v="0"/>
    <m/>
    <s v="Platinum"/>
    <n v="0"/>
    <s v="Normal"/>
    <x v="1"/>
    <m/>
    <m/>
    <s v="Ilham Assade [Kantar]"/>
    <n v="0"/>
    <b v="1"/>
    <d v="2022-05-25T14:26:06"/>
    <d v="2022-05-25T14:26:06"/>
    <n v="1"/>
    <d v="2022-05-25T14:27:44"/>
    <d v="2022-05-25T14:39:45"/>
    <d v="2022-05-25T14:27:44"/>
    <s v="EMEA"/>
    <s v="Customer unavailable 1st Attempt"/>
    <s v="Kantar - Belgium"/>
    <n v="1.3890624999985448"/>
    <x v="5"/>
    <x v="21"/>
    <x v="0"/>
    <n v="0"/>
    <s v="WPP-US"/>
    <x v="0"/>
    <n v="1900"/>
    <x v="0"/>
    <x v="2"/>
    <x v="0"/>
    <s v="Jan"/>
    <x v="17"/>
    <s v="May"/>
    <x v="0"/>
  </r>
  <r>
    <s v="INC12640783"/>
    <s v="P4 - Minimal"/>
    <x v="0"/>
    <s v="kdivyal1@in.ibm.com"/>
    <x v="2"/>
    <s v="Update Activity KA152 FIN0275304"/>
    <d v="2022-05-26T17:08:56"/>
    <x v="71"/>
    <m/>
    <s v="Solved (Permanently)"/>
    <s v="As per your request we have add new department('LSR - INTERNAL') in job posting ref lines in the Activity : KA152 in Prod._x000a__x000a_This ticket will now be resolved for closing. If you have additional questions regarding this issue you may respond within five business days._x000a_If no response is received by then, this ticket will be automatically closed._x000a_"/>
    <m/>
    <m/>
    <d v="2022-05-25T14:47:07"/>
    <s v="viresh.savani@kantar.com"/>
    <b v="0"/>
    <m/>
    <s v="Platinum"/>
    <n v="0"/>
    <s v="Normal"/>
    <x v="4"/>
    <d v="2022-05-26T17:08:57"/>
    <n v="94910"/>
    <s v="Viresh Savani [Kantar]"/>
    <n v="0"/>
    <b v="0"/>
    <d v="2022-05-25T15:44:25"/>
    <d v="2022-05-25T14:51:37"/>
    <n v="2"/>
    <d v="2022-05-25T15:44:44"/>
    <d v="2022-05-25T16:20:55"/>
    <d v="2022-05-25T15:44:44"/>
    <m/>
    <m/>
    <m/>
    <s v="Zero"/>
    <x v="1"/>
    <x v="21"/>
    <x v="1"/>
    <n v="0"/>
    <s v="WPP-US"/>
    <x v="0"/>
    <n v="1900"/>
    <x v="1"/>
    <x v="2"/>
    <x v="2"/>
    <s v="May"/>
    <x v="17"/>
    <s v="May"/>
    <x v="0"/>
  </r>
  <r>
    <s v="INC12641038"/>
    <s v="P3 - Minor"/>
    <x v="0"/>
    <s v="Kusanth1@in.ibm.com"/>
    <x v="2"/>
    <s v="Update Vendor Popup 1 To Include OTS"/>
    <d v="2022-05-26T17:56:51"/>
    <x v="4"/>
    <m/>
    <m/>
    <m/>
    <m/>
    <m/>
    <d v="2022-05-25T15:19:40"/>
    <s v="viresh.savani@kantar.com"/>
    <b v="0"/>
    <m/>
    <s v="Platinum"/>
    <n v="0"/>
    <s v="Normal"/>
    <x v="1"/>
    <m/>
    <m/>
    <s v="Viresh Savani [Kantar]"/>
    <n v="0"/>
    <b v="1"/>
    <d v="2022-05-25T15:27:52"/>
    <d v="2022-05-25T15:21:04"/>
    <n v="1"/>
    <d v="2022-05-25T15:40:07"/>
    <d v="2022-05-25T15:55:13"/>
    <d v="2022-05-25T15:40:07"/>
    <m/>
    <s v="Customer unavailable 1st Attempt"/>
    <m/>
    <n v="1.3366550925929914"/>
    <x v="5"/>
    <x v="21"/>
    <x v="0"/>
    <n v="0"/>
    <s v="WPP-US"/>
    <x v="0"/>
    <n v="1900"/>
    <x v="0"/>
    <x v="2"/>
    <x v="0"/>
    <s v="Jan"/>
    <x v="17"/>
    <s v="May"/>
    <x v="0"/>
  </r>
  <r>
    <s v="INC12641438"/>
    <s v="P3 - Minor"/>
    <x v="0"/>
    <s v="kdivyal1@in.ibm.com"/>
    <x v="2"/>
    <s v="Posting Error JN 1712124297"/>
    <d v="2022-05-26T17:06:15"/>
    <x v="71"/>
    <m/>
    <s v="Solved (Permanently)"/>
    <s v="As per your request we have added new department('IMRB STANDARD') in job posting ref lines in the Activity : KA297 in Prod._x000a__x000a_This ticket will now be resolved for closing. If you have additional questions regarding this issue you may respond within five business days._x000a_If no response is received by then, this ticket will be automatically closed."/>
    <m/>
    <m/>
    <d v="2022-05-25T16:15:33"/>
    <s v="Sushmita.Mandal@kantar.com"/>
    <b v="0"/>
    <m/>
    <s v="Platinum"/>
    <n v="0"/>
    <s v="Normal"/>
    <x v="4"/>
    <d v="2022-05-26T17:06:15"/>
    <n v="89442"/>
    <s v="Sushmita Mandal [Kantar]"/>
    <n v="0"/>
    <b v="0"/>
    <d v="2022-05-25T16:29:33"/>
    <m/>
    <n v="1"/>
    <m/>
    <d v="2022-05-25T16:29:33"/>
    <d v="2022-05-25T16:24:44"/>
    <m/>
    <m/>
    <m/>
    <s v="Zero"/>
    <x v="1"/>
    <x v="21"/>
    <x v="1"/>
    <n v="0"/>
    <s v="WPP-US"/>
    <x v="0"/>
    <n v="1900"/>
    <x v="1"/>
    <x v="2"/>
    <x v="2"/>
    <s v="May"/>
    <x v="17"/>
    <s v="May"/>
    <x v="0"/>
  </r>
  <r>
    <s v="INC12641683"/>
    <s v="P3 - Minor"/>
    <x v="20"/>
    <s v="Kusanth1@in.ibm.com"/>
    <x v="2"/>
    <s v="iAccess: Non-SSO User - Please reset Maconomy2FA"/>
    <d v="2022-05-26T16:16:50"/>
    <x v="4"/>
    <m/>
    <m/>
    <m/>
    <m/>
    <m/>
    <d v="2022-05-25T16:53:14"/>
    <s v="JohnAlwyne.Salva@kantar.com"/>
    <b v="0"/>
    <m/>
    <m/>
    <n v="0"/>
    <s v="Normal"/>
    <x v="1"/>
    <m/>
    <m/>
    <s v="John Alwyne Salva [Kantar]"/>
    <n v="0"/>
    <b v="1"/>
    <d v="2022-05-26T02:47:24"/>
    <d v="2022-05-25T16:54:30"/>
    <n v="2"/>
    <d v="2022-05-26T02:31:25"/>
    <d v="2022-05-26T02:47:24"/>
    <d v="2022-05-26T02:31:25"/>
    <m/>
    <s v="Non IBM 3rd Party Engagement"/>
    <m/>
    <n v="0.88375000000087311"/>
    <x v="5"/>
    <x v="21"/>
    <x v="0"/>
    <n v="0"/>
    <s v="WPP-US"/>
    <x v="0"/>
    <n v="1900"/>
    <x v="0"/>
    <x v="2"/>
    <x v="0"/>
    <s v="Jan"/>
    <x v="17"/>
    <s v="May"/>
    <x v="0"/>
  </r>
  <r>
    <s v="INC12642230"/>
    <s v="P4 - Minimal"/>
    <x v="0"/>
    <s v="remyat23@in.ibm.com"/>
    <x v="2"/>
    <s v="Unable to access application - Add group BPM-Jobs End User to my user SILVA ANAPAULA"/>
    <d v="2022-05-25T22:14:49"/>
    <x v="21"/>
    <m/>
    <s v="Solved (Permanently)"/>
    <s v="Access to group BPM -Jobs End User has been granted to user SILVA ANAPAULA in PROD. Please check._x000a_"/>
    <m/>
    <m/>
    <d v="2022-05-25T18:20:08"/>
    <s v="AnaPaula.Silva@kantar.com"/>
    <b v="0"/>
    <m/>
    <s v="Platinum"/>
    <n v="0"/>
    <s v="Normal"/>
    <x v="4"/>
    <d v="2022-05-25T22:14:49"/>
    <n v="14081"/>
    <s v="Ana Paula Silva [Kantar]"/>
    <n v="0"/>
    <b v="0"/>
    <d v="2022-05-25T20:20:01"/>
    <d v="2022-05-25T20:20:01"/>
    <n v="1"/>
    <d v="2022-05-25T20:33:54"/>
    <d v="2022-05-25T20:42:23"/>
    <d v="2022-05-25T20:33:54"/>
    <s v="EMEA"/>
    <m/>
    <s v="Kantar - Portugal"/>
    <s v="Zero"/>
    <x v="1"/>
    <x v="21"/>
    <x v="1"/>
    <n v="0"/>
    <s v="WPP-US"/>
    <x v="0"/>
    <n v="1900"/>
    <x v="1"/>
    <x v="2"/>
    <x v="3"/>
    <s v="May"/>
    <x v="17"/>
    <s v="May"/>
    <x v="0"/>
  </r>
  <r>
    <s v="INC12642356"/>
    <s v="P3 - Minor"/>
    <x v="0"/>
    <s v="Kusanth1@in.ibm.com"/>
    <x v="2"/>
    <s v="Maconomy PROD-  Reset password"/>
    <d v="2022-05-26T16:22:06"/>
    <x v="4"/>
    <m/>
    <s v="Solved (Permanently)"/>
    <s v="Maconomy PROD-  Reset password"/>
    <m/>
    <m/>
    <d v="2022-05-25T18:45:51"/>
    <s v="nagendra1@in.ibm.com"/>
    <b v="0"/>
    <m/>
    <s v="Platinum"/>
    <n v="0"/>
    <s v="Normal"/>
    <x v="4"/>
    <d v="2022-05-26T16:22:06"/>
    <n v="78241"/>
    <s v="Nagendra C Hathwar [IBM]"/>
    <n v="1"/>
    <b v="0"/>
    <d v="2022-05-25T18:54:40"/>
    <m/>
    <n v="0"/>
    <m/>
    <d v="2022-05-25T18:54:40"/>
    <d v="2022-05-25T18:45:51"/>
    <m/>
    <m/>
    <m/>
    <s v="Zero"/>
    <x v="1"/>
    <x v="21"/>
    <x v="1"/>
    <n v="0"/>
    <s v="WPP-US"/>
    <x v="0"/>
    <n v="1900"/>
    <x v="1"/>
    <x v="2"/>
    <x v="2"/>
    <s v="May"/>
    <x v="17"/>
    <s v="May"/>
    <x v="0"/>
  </r>
  <r>
    <s v="INC12642379"/>
    <s v="P3 - Minor"/>
    <x v="9"/>
    <s v="cnemec@us.ibm.com"/>
    <x v="2"/>
    <s v="User unable to login to ricochet"/>
    <d v="2022-05-27T01:41:41"/>
    <x v="15"/>
    <m/>
    <m/>
    <m/>
    <m/>
    <m/>
    <d v="2022-05-25T18:44:20"/>
    <s v="Ayush.Agarwal@kyndryl.com"/>
    <b v="0"/>
    <m/>
    <s v="Gold"/>
    <n v="0"/>
    <s v="Normal"/>
    <x v="1"/>
    <m/>
    <m/>
    <s v="Allison Swieca [JWT]"/>
    <n v="0"/>
    <b v="1"/>
    <d v="2022-05-25T18:44:20"/>
    <d v="2022-05-25T18:44:20"/>
    <n v="1"/>
    <d v="2022-05-25T19:50:35"/>
    <d v="2022-05-25T20:04:25"/>
    <d v="2022-05-25T19:50:35"/>
    <m/>
    <s v="Customer unavailable 1st Attempt"/>
    <m/>
    <n v="1.1635995370379533"/>
    <x v="5"/>
    <x v="21"/>
    <x v="0"/>
    <n v="0"/>
    <s v="Not GD"/>
    <x v="1"/>
    <n v="1900"/>
    <x v="0"/>
    <x v="2"/>
    <x v="0"/>
    <s v="Jan"/>
    <x v="17"/>
    <s v="May"/>
    <x v="1"/>
  </r>
  <r>
    <s v="INC12642566"/>
    <s v="P3 - Minor"/>
    <x v="19"/>
    <s v="Priyad22@in.ibm.com"/>
    <x v="2"/>
    <s v="IPS Upload process failed 5/25/2022"/>
    <d v="2022-05-25T22:14:21"/>
    <x v="72"/>
    <m/>
    <s v="Solved (Permanently)"/>
    <s v="Failed file processed successfully."/>
    <m/>
    <m/>
    <d v="2022-05-25T19:04:32"/>
    <s v="Priyad22@in.ibm.com"/>
    <b v="0"/>
    <m/>
    <s v="Silver+ (Osprey App use only)"/>
    <n v="0"/>
    <s v="Normal"/>
    <x v="4"/>
    <d v="2022-05-25T22:14:21"/>
    <n v="11592"/>
    <s v="Joseph J. Tian [IBM]"/>
    <n v="0"/>
    <b v="0"/>
    <d v="2022-05-25T19:04:32"/>
    <m/>
    <n v="0"/>
    <m/>
    <d v="2022-05-25T19:04:32"/>
    <d v="2022-05-25T19:04:32"/>
    <m/>
    <m/>
    <m/>
    <s v="Zero"/>
    <x v="1"/>
    <x v="21"/>
    <x v="1"/>
    <n v="0"/>
    <s v="WPP-US"/>
    <x v="0"/>
    <n v="1900"/>
    <x v="1"/>
    <x v="2"/>
    <x v="3"/>
    <s v="May"/>
    <x v="17"/>
    <s v="May"/>
    <x v="0"/>
  </r>
  <r>
    <s v="INC12642620"/>
    <s v="P3 - Minor"/>
    <x v="20"/>
    <s v="Kusanth1@in.ibm.com"/>
    <x v="2"/>
    <s v="Issue in login for non-SSO"/>
    <d v="2022-05-26T15:51:26"/>
    <x v="4"/>
    <m/>
    <m/>
    <m/>
    <m/>
    <m/>
    <d v="2022-05-25T19:08:38"/>
    <s v="Naveen.Kotnala@kantar.com"/>
    <b v="0"/>
    <m/>
    <m/>
    <n v="0"/>
    <s v="Normal"/>
    <x v="1"/>
    <m/>
    <m/>
    <s v="Naveen Kotnala [Kantar]"/>
    <n v="0"/>
    <b v="1"/>
    <d v="2022-05-25T23:12:08"/>
    <d v="2022-05-25T19:09:11"/>
    <n v="2"/>
    <d v="2022-05-25T23:06:52"/>
    <d v="2022-05-25T23:12:08"/>
    <d v="2022-05-25T23:06:52"/>
    <m/>
    <s v="Non IBM 3rd Party Engagement"/>
    <m/>
    <n v="1.0332407407404389"/>
    <x v="5"/>
    <x v="21"/>
    <x v="0"/>
    <n v="0"/>
    <s v="WPP-US"/>
    <x v="0"/>
    <n v="1900"/>
    <x v="0"/>
    <x v="2"/>
    <x v="0"/>
    <s v="Jan"/>
    <x v="17"/>
    <s v="May"/>
    <x v="0"/>
  </r>
  <r>
    <s v="INC12642691"/>
    <s v="P3 - Minor"/>
    <x v="9"/>
    <s v="aimee.lewin@garageteammazda.com"/>
    <x v="0"/>
    <s v="Ricochet MTR Streamlined Billing Erorr"/>
    <d v="2022-05-27T02:50:14"/>
    <x v="30"/>
    <m/>
    <m/>
    <m/>
    <m/>
    <m/>
    <d v="2022-05-25T19:18:50"/>
    <s v="aimee.lewin@garageteammazda.com"/>
    <b v="0"/>
    <m/>
    <s v="Gold"/>
    <n v="0"/>
    <s v="Normal"/>
    <x v="3"/>
    <m/>
    <m/>
    <s v="Aimee Lewin [JWT]"/>
    <n v="0"/>
    <b v="1"/>
    <d v="2022-05-25T19:55:06"/>
    <d v="2022-05-25T19:27:31"/>
    <n v="1"/>
    <d v="2022-05-25T20:54:37"/>
    <d v="2022-05-25T20:59:59"/>
    <d v="2022-05-25T20:54:37"/>
    <m/>
    <m/>
    <m/>
    <n v="1.1250115740767797"/>
    <x v="5"/>
    <x v="21"/>
    <x v="0"/>
    <n v="0"/>
    <s v="WPP-US"/>
    <x v="0"/>
    <n v="1900"/>
    <x v="0"/>
    <x v="2"/>
    <x v="0"/>
    <s v="Jan"/>
    <x v="17"/>
    <s v="May"/>
    <x v="0"/>
  </r>
  <r>
    <s v="INC12642714"/>
    <s v="P3 - Minor"/>
    <x v="4"/>
    <s v="alan.goldblatt@us.ibm.com"/>
    <x v="0"/>
    <s v="Bank Acknowledgement not matched dated 24th May 2022"/>
    <d v="2022-05-26T00:08:12"/>
    <x v="24"/>
    <m/>
    <s v="Solved (Permanently)"/>
    <s v="The missed payment has been delivered successfully and confirmed by Ravinder"/>
    <m/>
    <m/>
    <d v="2022-05-25T19:25:01"/>
    <s v="alan.goldblatt@us.ibm.com"/>
    <b v="0"/>
    <m/>
    <s v="Platinum"/>
    <n v="0"/>
    <s v="Normal"/>
    <x v="4"/>
    <d v="2022-05-26T00:08:13"/>
    <n v="17168"/>
    <s v="Ravinder Naik [Ogilvy Group]"/>
    <n v="0"/>
    <b v="0"/>
    <d v="2022-05-25T19:25:01"/>
    <m/>
    <n v="0"/>
    <m/>
    <d v="2022-05-25T19:25:01"/>
    <d v="2022-05-25T19:25:01"/>
    <s v="NA"/>
    <m/>
    <s v="Ogilvy Group - USA"/>
    <s v="Zero"/>
    <x v="1"/>
    <x v="21"/>
    <x v="1"/>
    <n v="0"/>
    <s v="Not GD"/>
    <x v="1"/>
    <n v="1900"/>
    <x v="1"/>
    <x v="2"/>
    <x v="2"/>
    <s v="May"/>
    <x v="17"/>
    <s v="May"/>
    <x v="1"/>
  </r>
  <r>
    <s v="INC12642769"/>
    <s v="P3 - Minor"/>
    <x v="8"/>
    <s v="Mulbasha@in.ibm.com"/>
    <x v="2"/>
    <s v="Please grant Richard Canizares access to SmartStream.  Please reference original ticket# INC12492754."/>
    <d v="2022-05-25T20:10:27"/>
    <x v="35"/>
    <m/>
    <m/>
    <m/>
    <m/>
    <m/>
    <d v="2022-05-25T20:07:08"/>
    <s v="Kevin.Cannon@kyndryl.com"/>
    <b v="0"/>
    <m/>
    <s v="Gold"/>
    <n v="0"/>
    <s v="Normal"/>
    <x v="3"/>
    <m/>
    <m/>
    <s v="Andrea Encalada [YRGRP]"/>
    <n v="0"/>
    <b v="0"/>
    <d v="2022-05-25T20:07:08"/>
    <m/>
    <n v="0"/>
    <m/>
    <d v="2022-05-25T20:07:08"/>
    <d v="2022-05-25T20:07:08"/>
    <m/>
    <m/>
    <m/>
    <n v="1.1617129629594274"/>
    <x v="5"/>
    <x v="21"/>
    <x v="0"/>
    <n v="0"/>
    <s v="WPP-US"/>
    <x v="0"/>
    <n v="1900"/>
    <x v="0"/>
    <x v="2"/>
    <x v="0"/>
    <s v="Jan"/>
    <x v="17"/>
    <s v="May"/>
    <x v="0"/>
  </r>
  <r>
    <s v="INC12642780"/>
    <s v="P3 - Minor"/>
    <x v="4"/>
    <s v="Devendra.zanjal@in.ibm.com"/>
    <x v="2"/>
    <s v="DMR amount does not match ZJSR amount"/>
    <d v="2022-05-26T05:47:39"/>
    <x v="44"/>
    <m/>
    <m/>
    <m/>
    <m/>
    <m/>
    <d v="2022-05-25T19:32:12"/>
    <s v="tanya.holt@ogilvy.com"/>
    <b v="0"/>
    <m/>
    <s v="Platinum"/>
    <n v="0"/>
    <s v="Normal"/>
    <x v="1"/>
    <m/>
    <m/>
    <s v="Tanya Holt [Ogilvy Group]"/>
    <n v="0"/>
    <b v="1"/>
    <d v="2022-05-25T19:55:09"/>
    <d v="2022-05-25T19:55:09"/>
    <n v="1"/>
    <d v="2022-05-25T22:08:42"/>
    <d v="2022-05-26T05:39:14"/>
    <d v="2022-05-25T22:08:42"/>
    <m/>
    <s v="Monitoring"/>
    <m/>
    <n v="0.7644212962986785"/>
    <x v="5"/>
    <x v="21"/>
    <x v="0"/>
    <n v="0"/>
    <s v="WPP-US"/>
    <x v="0"/>
    <n v="1900"/>
    <x v="0"/>
    <x v="2"/>
    <x v="0"/>
    <s v="Jan"/>
    <x v="17"/>
    <s v="May"/>
    <x v="0"/>
  </r>
  <r>
    <s v="INC12642843"/>
    <s v="P3 - Minor"/>
    <x v="0"/>
    <s v="system"/>
    <x v="2"/>
    <s v="Not receving token for pwd reset"/>
    <d v="2022-05-26T16:51:10"/>
    <x v="4"/>
    <m/>
    <m/>
    <m/>
    <m/>
    <m/>
    <d v="2022-05-25T19:41:52"/>
    <s v="Naveen.Kotnala@kantar.com"/>
    <b v="0"/>
    <m/>
    <s v="Platinum"/>
    <n v="0"/>
    <s v="Normal"/>
    <x v="3"/>
    <m/>
    <m/>
    <s v="Naveen Kotnala [Kantar]"/>
    <n v="0"/>
    <b v="1"/>
    <d v="2022-05-25T20:44:09"/>
    <d v="2022-05-25T20:11:40"/>
    <n v="1"/>
    <d v="2022-05-25T20:41:25"/>
    <d v="2022-05-25T20:44:09"/>
    <d v="2022-05-25T20:41:25"/>
    <m/>
    <m/>
    <m/>
    <n v="1.1360069444417604"/>
    <x v="5"/>
    <x v="21"/>
    <x v="0"/>
    <n v="0"/>
    <s v="WPP-US"/>
    <x v="0"/>
    <n v="1900"/>
    <x v="0"/>
    <x v="2"/>
    <x v="0"/>
    <s v="Jan"/>
    <x v="17"/>
    <s v="May"/>
    <x v="0"/>
  </r>
  <r>
    <s v="INC12642880"/>
    <s v="P3 - Minor"/>
    <x v="0"/>
    <s v="Hari.Chandana.Vulivireddy@ibm.com"/>
    <x v="2"/>
    <s v="182 WSC - Update LCOA (62904)"/>
    <d v="2022-05-26T14:42:25"/>
    <x v="58"/>
    <m/>
    <s v="Solved (Permanently)"/>
    <s v="This ticket will now be resolved for closing. If you have additional questions regarding this issue you may respond within five business days. If no response is received by then, this ticket will be automatically closed."/>
    <m/>
    <m/>
    <d v="2022-05-25T19:47:57"/>
    <s v="Marc.Marsal@kantar.com"/>
    <b v="0"/>
    <m/>
    <s v="Platinum"/>
    <n v="0"/>
    <s v="Normal"/>
    <x v="4"/>
    <d v="2022-05-26T14:42:25"/>
    <n v="68068"/>
    <s v="Marc Marsal [Kantar]"/>
    <n v="0"/>
    <b v="0"/>
    <d v="2022-05-25T19:54:46"/>
    <d v="2022-05-25T19:49:35"/>
    <n v="1"/>
    <d v="2022-05-25T19:55:20"/>
    <d v="2022-05-25T20:28:10"/>
    <d v="2022-05-25T19:55:20"/>
    <s v="EMEA"/>
    <m/>
    <s v="Kantar - Spain"/>
    <s v="Zero"/>
    <x v="1"/>
    <x v="21"/>
    <x v="1"/>
    <n v="0"/>
    <s v="WPP-US"/>
    <x v="0"/>
    <n v="1900"/>
    <x v="1"/>
    <x v="2"/>
    <x v="2"/>
    <s v="May"/>
    <x v="17"/>
    <s v="May"/>
    <x v="0"/>
  </r>
  <r>
    <s v="INC12642881"/>
    <s v="P3 - Minor"/>
    <x v="4"/>
    <s v="Cruzrav@ph.ibm.com"/>
    <x v="2"/>
    <s v="HAVING ISSUES ACCESSING DETAILS IN FBL1N"/>
    <d v="2022-05-26T02:49:16"/>
    <x v="61"/>
    <m/>
    <s v="Solved (Permanently)"/>
    <s v="Access provisioned via GRC"/>
    <m/>
    <m/>
    <d v="2022-05-25T19:47:59"/>
    <s v="debra.mczeek@ogilvy.com"/>
    <b v="0"/>
    <m/>
    <s v="Platinum"/>
    <n v="0"/>
    <s v="Normal"/>
    <x v="4"/>
    <d v="2022-05-26T02:49:16"/>
    <n v="25277"/>
    <s v="Debra McZeek [Ogilvy Group]"/>
    <n v="0"/>
    <b v="0"/>
    <d v="2022-05-25T19:57:46"/>
    <d v="2022-05-25T19:57:46"/>
    <n v="1"/>
    <d v="2022-05-25T23:37:21"/>
    <d v="2022-05-25T23:37:21"/>
    <d v="2022-05-25T23:37:21"/>
    <m/>
    <m/>
    <m/>
    <s v="Zero"/>
    <x v="1"/>
    <x v="21"/>
    <x v="1"/>
    <n v="0"/>
    <s v="WPP-US"/>
    <x v="0"/>
    <n v="1900"/>
    <x v="1"/>
    <x v="2"/>
    <x v="2"/>
    <s v="May"/>
    <x v="17"/>
    <s v="May"/>
    <x v="0"/>
  </r>
  <r>
    <s v="INC12642925"/>
    <s v="P3 - Minor"/>
    <x v="4"/>
    <s v="alcantcp@ph.ibm.com"/>
    <x v="2"/>
    <s v="Activate ASR_PROC* services in QGL (requested by Eric Chen)"/>
    <d v="2022-05-25T20:03:24"/>
    <x v="64"/>
    <m/>
    <m/>
    <m/>
    <m/>
    <m/>
    <d v="2022-05-25T19:55:03"/>
    <s v="alcantcp@ph.ibm.com"/>
    <b v="0"/>
    <m/>
    <s v="Platinum"/>
    <n v="0"/>
    <s v="Normal"/>
    <x v="1"/>
    <m/>
    <m/>
    <s v="Carrie Alcantara [IBM]"/>
    <n v="0"/>
    <b v="1"/>
    <d v="2022-05-25T19:57:56"/>
    <m/>
    <n v="0"/>
    <m/>
    <d v="2022-05-25T19:57:56"/>
    <d v="2022-05-25T19:55:03"/>
    <m/>
    <s v="Awaiting User input"/>
    <m/>
    <n v="1.1681018518502242"/>
    <x v="5"/>
    <x v="21"/>
    <x v="0"/>
    <n v="0"/>
    <s v="Not GD"/>
    <x v="1"/>
    <n v="1900"/>
    <x v="0"/>
    <x v="2"/>
    <x v="0"/>
    <s v="Jan"/>
    <x v="17"/>
    <s v="May"/>
    <x v="1"/>
  </r>
  <r>
    <s v="INC12643045"/>
    <s v="P3 - Minor"/>
    <x v="1"/>
    <s v="mulveyj@us.ibm.com"/>
    <x v="2"/>
    <s v="Unable to log into Concur"/>
    <d v="2022-05-26T20:49:01"/>
    <x v="10"/>
    <m/>
    <m/>
    <m/>
    <m/>
    <m/>
    <d v="2022-05-25T20:10:53"/>
    <s v="katrina.ithier@mediacom.com"/>
    <b v="0"/>
    <m/>
    <s v="Silver+ (Osprey App use only)"/>
    <n v="0"/>
    <s v="Normal"/>
    <x v="1"/>
    <m/>
    <m/>
    <s v="Katrina Ithier [GroupM]"/>
    <n v="0"/>
    <b v="1"/>
    <d v="2022-05-25T21:18:42"/>
    <d v="2022-05-25T20:27:36"/>
    <n v="1"/>
    <d v="2022-05-25T21:40:59"/>
    <d v="2022-05-26T20:48:49"/>
    <d v="2022-05-25T21:40:59"/>
    <m/>
    <s v="Awaiting User input"/>
    <m/>
    <n v="0.13276620370015735"/>
    <x v="5"/>
    <x v="21"/>
    <x v="0"/>
    <n v="0"/>
    <s v="Not GD"/>
    <x v="1"/>
    <n v="1900"/>
    <x v="0"/>
    <x v="2"/>
    <x v="0"/>
    <s v="Jan"/>
    <x v="17"/>
    <s v="May"/>
    <x v="1"/>
  </r>
  <r>
    <s v="INC12643144"/>
    <s v="P3 - Minor"/>
    <x v="9"/>
    <s v="Adratnam@in.ibm.com"/>
    <x v="2"/>
    <s v="Timesheet query "/>
    <d v="2022-05-26T08:29:26"/>
    <x v="36"/>
    <m/>
    <m/>
    <m/>
    <m/>
    <m/>
    <d v="2022-05-25T20:26:42"/>
    <s v="Nikhitha.S@ocean.ibm.com"/>
    <b v="0"/>
    <m/>
    <s v="Gold"/>
    <n v="0"/>
    <s v="Normal"/>
    <x v="3"/>
    <m/>
    <m/>
    <s v="Michelle Alonso [JWT]"/>
    <n v="0"/>
    <b v="0"/>
    <d v="2022-05-25T20:26:42"/>
    <d v="2022-05-25T20:26:42"/>
    <n v="1"/>
    <d v="2022-05-25T21:31:54"/>
    <d v="2022-05-25T21:40:52"/>
    <d v="2022-05-25T21:31:54"/>
    <m/>
    <m/>
    <m/>
    <n v="1.0966203703719657"/>
    <x v="5"/>
    <x v="21"/>
    <x v="0"/>
    <n v="0"/>
    <s v="WPP-US"/>
    <x v="0"/>
    <n v="1900"/>
    <x v="0"/>
    <x v="2"/>
    <x v="0"/>
    <s v="Jan"/>
    <x v="17"/>
    <s v="May"/>
    <x v="0"/>
  </r>
  <r>
    <s v="INC12643604"/>
    <s v="P3 - Minor"/>
    <x v="12"/>
    <s v="Nikhil.Jadav1@ibm.com"/>
    <x v="2"/>
    <s v="Please import the Transport to PRD"/>
    <d v="2022-05-26T19:32:11"/>
    <x v="65"/>
    <m/>
    <s v="Solved (Permanently)"/>
    <s v="User has confirmed that Transports are successfully imported to PRD"/>
    <m/>
    <m/>
    <d v="2022-05-25T21:50:40"/>
    <s v="Nikhil.Jadav1@ibm.com"/>
    <b v="0"/>
    <m/>
    <s v="Bronze"/>
    <n v="0"/>
    <s v="Normal"/>
    <x v="4"/>
    <d v="2022-05-26T19:32:11"/>
    <n v="78347"/>
    <s v="Ria Redoble [YRGRP]"/>
    <n v="0"/>
    <b v="0"/>
    <d v="2022-05-25T21:50:40"/>
    <m/>
    <n v="0"/>
    <m/>
    <d v="2022-05-25T21:50:40"/>
    <d v="2022-05-25T21:50:40"/>
    <m/>
    <m/>
    <m/>
    <s v="Zero"/>
    <x v="1"/>
    <x v="21"/>
    <x v="1"/>
    <n v="0"/>
    <s v="WPP-US"/>
    <x v="0"/>
    <n v="1900"/>
    <x v="1"/>
    <x v="2"/>
    <x v="2"/>
    <s v="May"/>
    <x v="17"/>
    <s v="May"/>
    <x v="0"/>
  </r>
  <r>
    <s v="INC12643714"/>
    <s v="P3 - Minor"/>
    <x v="0"/>
    <s v="remyat23@in.ibm.com"/>
    <x v="2"/>
    <s v="Unblock Local Account 300300 Co. 40 FIN0275299"/>
    <d v="2022-05-26T20:57:34"/>
    <x v="21"/>
    <m/>
    <m/>
    <m/>
    <m/>
    <m/>
    <d v="2022-05-25T22:15:29"/>
    <s v="viresh.savani@kantar.com"/>
    <b v="0"/>
    <m/>
    <s v="Platinum"/>
    <n v="0"/>
    <s v="Normal"/>
    <x v="1"/>
    <m/>
    <m/>
    <s v="Viresh Savani [Kantar]"/>
    <n v="0"/>
    <b v="1"/>
    <d v="2022-05-25T22:51:11"/>
    <d v="2022-05-25T22:15:42"/>
    <n v="1"/>
    <d v="2022-05-25T22:43:04"/>
    <d v="2022-05-25T22:51:11"/>
    <d v="2022-05-25T22:43:04"/>
    <m/>
    <s v="Customer unavailable 1st Attempt"/>
    <m/>
    <n v="1.0477893518473138"/>
    <x v="5"/>
    <x v="21"/>
    <x v="0"/>
    <n v="0"/>
    <s v="WPP-US"/>
    <x v="0"/>
    <n v="1900"/>
    <x v="0"/>
    <x v="2"/>
    <x v="0"/>
    <s v="Jan"/>
    <x v="17"/>
    <s v="May"/>
    <x v="0"/>
  </r>
  <r>
    <s v="INC12643764"/>
    <s v="P4 - Minimal"/>
    <x v="10"/>
    <s v="pradahak@in.ibm.com"/>
    <x v="2"/>
    <s v="Timesheets not loading on Edge or Chrome browsers"/>
    <d v="2022-05-26T18:58:09"/>
    <x v="20"/>
    <m/>
    <s v="Solved (Permanently)"/>
    <s v=" Below solution provided_x000a_1. after logging into Dashboard, Click upper right dropdown on right side of your name_x000a_2. Click Preferences_x000a_3. Check &quot;Open Application in New Window&quot;_x000a_4. Click on &quot;Save and Close&quot; button_x000a__x000a_once above steps are done, then try login into timesheet."/>
    <m/>
    <m/>
    <d v="2022-05-25T22:51:22"/>
    <s v="Swarna.S@kyndryl.com"/>
    <b v="0"/>
    <m/>
    <s v="Gold"/>
    <n v="0"/>
    <s v="Normal"/>
    <x v="4"/>
    <d v="2022-05-26T18:58:09"/>
    <n v="73955"/>
    <s v="Mike Simonenko [JWT]"/>
    <n v="0"/>
    <b v="0"/>
    <d v="2022-05-25T22:51:22"/>
    <d v="2022-05-25T22:51:22"/>
    <n v="1"/>
    <d v="2022-05-25T22:57:38"/>
    <d v="2022-05-25T22:59:03"/>
    <d v="2022-05-25T22:57:38"/>
    <m/>
    <m/>
    <m/>
    <s v="Zero"/>
    <x v="1"/>
    <x v="21"/>
    <x v="1"/>
    <n v="0"/>
    <s v="WPP-US"/>
    <x v="0"/>
    <n v="1900"/>
    <x v="1"/>
    <x v="2"/>
    <x v="2"/>
    <s v="May"/>
    <x v="17"/>
    <s v="May"/>
    <x v="0"/>
  </r>
  <r>
    <s v="INC12644015"/>
    <s v="P3 - Minor"/>
    <x v="4"/>
    <s v="Reema.chandok@in.ibm.com"/>
    <x v="2"/>
    <s v="workflow for purchase orders"/>
    <d v="2022-05-26T23:08:08"/>
    <x v="44"/>
    <m/>
    <m/>
    <m/>
    <m/>
    <m/>
    <d v="2022-05-25T23:28:32"/>
    <s v="cathy.qualls@bottlerocketstudios.com"/>
    <b v="0"/>
    <m/>
    <s v="Platinum"/>
    <n v="0"/>
    <s v="Normal"/>
    <x v="1"/>
    <m/>
    <m/>
    <s v="Cathy Qualls [Ogilvy Group]"/>
    <n v="0"/>
    <b v="1"/>
    <d v="2022-05-26T00:10:48"/>
    <d v="2022-05-25T23:58:24"/>
    <n v="1"/>
    <d v="2022-05-26T01:55:51"/>
    <d v="2022-05-26T05:39:47"/>
    <d v="2022-05-26T01:55:51"/>
    <m/>
    <s v="Monitoring"/>
    <m/>
    <n v="0.76403935185226146"/>
    <x v="5"/>
    <x v="21"/>
    <x v="0"/>
    <n v="0"/>
    <s v="WPP-US"/>
    <x v="0"/>
    <n v="1900"/>
    <x v="0"/>
    <x v="2"/>
    <x v="0"/>
    <s v="Jan"/>
    <x v="17"/>
    <s v="May"/>
    <x v="0"/>
  </r>
  <r>
    <s v="INC12644104"/>
    <s v="P4 - Minimal"/>
    <x v="0"/>
    <s v="system"/>
    <x v="2"/>
    <s v="OSU Maconomy - Company 363 Cost Center Additions"/>
    <d v="2022-05-27T04:29:20"/>
    <x v="21"/>
    <m/>
    <m/>
    <m/>
    <m/>
    <m/>
    <d v="2022-05-25T23:47:57"/>
    <s v="chris.meyer@kantar.com"/>
    <b v="0"/>
    <m/>
    <s v="Platinum"/>
    <n v="0"/>
    <s v="Normal"/>
    <x v="3"/>
    <m/>
    <m/>
    <s v="Chris Meyer [Kantar]"/>
    <n v="0"/>
    <b v="1"/>
    <d v="2022-05-26T19:16:35"/>
    <d v="2022-05-25T23:47:57"/>
    <n v="1"/>
    <d v="2022-05-27T00:54:56"/>
    <d v="2022-05-27T02:51:34"/>
    <d v="2022-05-27T00:54:56"/>
    <m/>
    <m/>
    <m/>
    <n v="-0.11914351851737592"/>
    <x v="5"/>
    <x v="21"/>
    <x v="0"/>
    <n v="0"/>
    <s v="WPP-US"/>
    <x v="0"/>
    <n v="1900"/>
    <x v="0"/>
    <x v="2"/>
    <x v="0"/>
    <s v="Jan"/>
    <x v="17"/>
    <s v="May"/>
    <x v="0"/>
  </r>
  <r>
    <s v="INC12644322"/>
    <s v="P3 - Minor"/>
    <x v="9"/>
    <s v="Saipoth1@in.ibm.com"/>
    <x v="2"/>
    <s v="Need to create an ImageNow account "/>
    <d v="2022-05-26T17:08:51"/>
    <x v="25"/>
    <m/>
    <m/>
    <m/>
    <m/>
    <m/>
    <d v="2022-05-26T00:58:27"/>
    <s v="dany.tortos.bermudez1@kyndryl.com"/>
    <b v="0"/>
    <m/>
    <s v="Gold"/>
    <n v="0"/>
    <s v="Normal"/>
    <x v="1"/>
    <m/>
    <m/>
    <s v="Dewayne Moore [JWT]"/>
    <n v="0"/>
    <b v="1"/>
    <d v="2022-05-26T00:58:27"/>
    <m/>
    <n v="1"/>
    <m/>
    <d v="2022-05-26T00:58:27"/>
    <d v="2022-05-26T00:58:27"/>
    <m/>
    <s v="Awaiting User input"/>
    <m/>
    <n v="0.95940972222160781"/>
    <x v="5"/>
    <x v="21"/>
    <x v="0"/>
    <n v="0"/>
    <s v="WPP-US"/>
    <x v="0"/>
    <n v="1900"/>
    <x v="0"/>
    <x v="2"/>
    <x v="0"/>
    <s v="Jan"/>
    <x v="10"/>
    <s v="May"/>
    <x v="0"/>
  </r>
  <r>
    <s v="INC12644381"/>
    <s v="P3 - Minor"/>
    <x v="9"/>
    <s v="Abhipaul@in.ibm.com"/>
    <x v="0"/>
    <s v=" Ricochet back end issues"/>
    <d v="2022-05-26T13:25:31"/>
    <x v="30"/>
    <m/>
    <m/>
    <m/>
    <m/>
    <m/>
    <d v="2022-05-26T01:22:47"/>
    <s v="Sakshi.Naware@kyndryl.com"/>
    <b v="0"/>
    <m/>
    <s v="Gold"/>
    <n v="0"/>
    <s v="Normal"/>
    <x v="1"/>
    <m/>
    <m/>
    <s v="Daniel Vazquez [JWT]"/>
    <n v="0"/>
    <b v="1"/>
    <d v="2022-05-26T01:22:47"/>
    <d v="2022-05-26T01:22:47"/>
    <n v="1"/>
    <d v="2022-05-26T01:24:55"/>
    <d v="2022-05-26T01:29:59"/>
    <d v="2022-05-26T01:24:55"/>
    <m/>
    <s v="Awaiting User input"/>
    <m/>
    <n v="0.93751157407677965"/>
    <x v="5"/>
    <x v="21"/>
    <x v="0"/>
    <n v="0"/>
    <s v="WPP-US"/>
    <x v="0"/>
    <n v="1900"/>
    <x v="0"/>
    <x v="2"/>
    <x v="0"/>
    <s v="Jan"/>
    <x v="10"/>
    <s v="May"/>
    <x v="0"/>
  </r>
  <r>
    <s v="INC12644389"/>
    <s v="P4 - Minimal"/>
    <x v="4"/>
    <s v="Angel.Destrajo@ibm.com"/>
    <x v="2"/>
    <s v="question regarding currency exchange rate in SAP"/>
    <d v="2022-05-26T22:28:09"/>
    <x v="73"/>
    <m/>
    <s v="Solved Remotely (Work Around)"/>
    <s v="This is only a query from user and no further configuration/changes were done."/>
    <m/>
    <m/>
    <d v="2022-05-26T01:15:46"/>
    <s v="marinnette.flores@ogilvy.com"/>
    <b v="0"/>
    <m/>
    <s v="Platinum"/>
    <n v="0"/>
    <s v="Normal"/>
    <x v="4"/>
    <d v="2022-05-26T22:28:10"/>
    <n v="76344"/>
    <s v="Marinnette Flores [Ogilvy Group]"/>
    <n v="0"/>
    <b v="0"/>
    <d v="2022-05-26T02:31:39"/>
    <d v="2022-05-26T01:26:39"/>
    <n v="1"/>
    <d v="2022-05-26T03:39:14"/>
    <d v="2022-05-26T05:38:41"/>
    <d v="2022-05-26T03:39:14"/>
    <m/>
    <m/>
    <m/>
    <s v="Zero"/>
    <x v="1"/>
    <x v="21"/>
    <x v="1"/>
    <n v="0"/>
    <s v="Not GD"/>
    <x v="1"/>
    <n v="1900"/>
    <x v="1"/>
    <x v="2"/>
    <x v="2"/>
    <s v="May"/>
    <x v="10"/>
    <s v="May"/>
    <x v="1"/>
  </r>
  <r>
    <s v="INC12644390"/>
    <s v="P3 - Minor"/>
    <x v="0"/>
    <s v="system"/>
    <x v="2"/>
    <s v="OSU Maconomy - Reset my password in D04"/>
    <d v="2022-05-27T04:33:05"/>
    <x v="4"/>
    <m/>
    <m/>
    <m/>
    <m/>
    <m/>
    <d v="2022-05-26T01:17:26"/>
    <s v="chris.meyer@kantar.com"/>
    <b v="0"/>
    <m/>
    <s v="Platinum"/>
    <n v="0"/>
    <s v="Normal"/>
    <x v="3"/>
    <m/>
    <m/>
    <s v="Chris Meyer [Kantar]"/>
    <n v="0"/>
    <b v="1"/>
    <d v="2022-05-26T19:20:41"/>
    <d v="2022-05-26T01:17:26"/>
    <n v="1"/>
    <d v="2022-05-26T19:30:23"/>
    <d v="2022-05-26T19:35:56"/>
    <d v="2022-05-26T19:30:23"/>
    <m/>
    <m/>
    <m/>
    <n v="0.18337962962687016"/>
    <x v="5"/>
    <x v="21"/>
    <x v="0"/>
    <n v="0"/>
    <s v="WPP-US"/>
    <x v="0"/>
    <n v="1900"/>
    <x v="0"/>
    <x v="2"/>
    <x v="0"/>
    <s v="Jan"/>
    <x v="10"/>
    <s v="May"/>
    <x v="0"/>
  </r>
  <r>
    <s v="INC12644835"/>
    <s v="P3 - Minor"/>
    <x v="0"/>
    <s v="system"/>
    <x v="2"/>
    <s v="IBM-C-NA-AS-MACK - Create a new activity | 30-MB and 250-TNS"/>
    <d v="2022-05-26T23:55:30"/>
    <x v="58"/>
    <m/>
    <m/>
    <m/>
    <m/>
    <m/>
    <d v="2022-05-26T03:59:53"/>
    <s v="deive.vajda@kantar.com"/>
    <b v="0"/>
    <m/>
    <s v="Platinum"/>
    <n v="0"/>
    <s v="Normal"/>
    <x v="3"/>
    <m/>
    <m/>
    <s v="Deive Vajda [Kantar]"/>
    <n v="0"/>
    <b v="1"/>
    <d v="2022-05-26T11:48:43"/>
    <d v="2022-05-26T11:48:43"/>
    <n v="1"/>
    <d v="2022-05-26T13:58:11"/>
    <d v="2022-05-26T15:52:00"/>
    <d v="2022-05-26T13:58:11"/>
    <s v="EMEA"/>
    <m/>
    <s v="Kantar - Portugal"/>
    <n v="0.33888888888759539"/>
    <x v="5"/>
    <x v="21"/>
    <x v="0"/>
    <n v="0"/>
    <s v="WPP-US"/>
    <x v="0"/>
    <n v="1900"/>
    <x v="0"/>
    <x v="2"/>
    <x v="0"/>
    <s v="Jan"/>
    <x v="10"/>
    <s v="May"/>
    <x v="0"/>
  </r>
  <r>
    <s v="INC12644857"/>
    <s v="P3 - Minor"/>
    <x v="0"/>
    <s v="kdivyal1@in.ibm.com"/>
    <x v="2"/>
    <s v="IBM-C-NA-AS-MACK - Enable local account | 30-MB"/>
    <d v="2022-05-27T09:20:17"/>
    <x v="71"/>
    <m/>
    <s v="Solved (Permanently)"/>
    <s v="As per your request we have unblocked the local account: 510101002 for company 30 in Prod._x000a__x000a_This ticket will now be resolved for closing. If you have additional questions regarding this issue you may respond within five business days._x000a_If no response is received by then, this ticket will be automatically closed."/>
    <m/>
    <m/>
    <d v="2022-05-26T04:11:05"/>
    <s v="deive.vajda@kantar.com"/>
    <b v="0"/>
    <m/>
    <s v="Platinum"/>
    <n v="0"/>
    <s v="Normal"/>
    <x v="4"/>
    <d v="2022-05-27T09:20:17"/>
    <n v="104952"/>
    <s v="Deive Vajda [Kantar]"/>
    <n v="1"/>
    <b v="0"/>
    <d v="2022-05-26T11:48:34"/>
    <d v="2022-05-26T11:48:34"/>
    <n v="1"/>
    <d v="2022-05-26T13:54:33"/>
    <d v="2022-05-26T14:11:45"/>
    <d v="2022-05-26T13:54:33"/>
    <s v="EMEA"/>
    <m/>
    <s v="Kantar - Portugal"/>
    <s v="Zero"/>
    <x v="1"/>
    <x v="21"/>
    <x v="1"/>
    <n v="0"/>
    <s v="WPP-US"/>
    <x v="0"/>
    <n v="1900"/>
    <x v="1"/>
    <x v="2"/>
    <x v="5"/>
    <s v="May"/>
    <x v="10"/>
    <s v="May"/>
    <x v="0"/>
  </r>
  <r>
    <s v="INC12644950"/>
    <s v="P3 - Minor"/>
    <x v="4"/>
    <s v="pradahak@in.ibm.com"/>
    <x v="0"/>
    <s v="I received an error message when attempting to complete a process in SAP. (see attachment)"/>
    <d v="2022-05-27T02:12:01"/>
    <x v="74"/>
    <m/>
    <m/>
    <m/>
    <m/>
    <m/>
    <d v="2022-05-26T04:51:00"/>
    <s v="michelle.moye@bottlerocketstudios.com"/>
    <b v="0"/>
    <m/>
    <s v="Platinum"/>
    <n v="0"/>
    <s v="Normal"/>
    <x v="1"/>
    <m/>
    <m/>
    <s v="Michelle Moye [Ogilvy Group]"/>
    <n v="0"/>
    <b v="1"/>
    <d v="2022-05-26T19:16:30"/>
    <d v="2022-05-26T04:56:36"/>
    <n v="1"/>
    <d v="2022-05-27T01:04:32"/>
    <d v="2022-05-27T02:11:36"/>
    <d v="2022-05-27T01:04:32"/>
    <m/>
    <s v="Monitoring"/>
    <m/>
    <n v="-9.1388888889923692E-2"/>
    <x v="5"/>
    <x v="21"/>
    <x v="0"/>
    <n v="0"/>
    <s v="WPP-US"/>
    <x v="0"/>
    <n v="1900"/>
    <x v="0"/>
    <x v="2"/>
    <x v="0"/>
    <s v="Jan"/>
    <x v="10"/>
    <s v="May"/>
    <x v="0"/>
  </r>
  <r>
    <s v="INC12645338"/>
    <s v="P3 - Minor"/>
    <x v="0"/>
    <s v="remyat23@in.ibm.com"/>
    <x v="2"/>
    <s v="Maconomy User SAMATHRI GAMAETHIGE - Access to Company 243"/>
    <d v="2022-05-26T20:26:23"/>
    <x v="21"/>
    <m/>
    <s v="Solved (Permanently)"/>
    <s v="Access level 243-FINANCE has been granted to user SAMATHRI GAMAETHIGE in PROD."/>
    <m/>
    <m/>
    <d v="2022-05-26T08:07:19"/>
    <s v="BRIAN.BAI@kantar.com"/>
    <b v="0"/>
    <m/>
    <s v="Platinum"/>
    <n v="0"/>
    <s v="Normal"/>
    <x v="4"/>
    <d v="2022-05-26T20:26:24"/>
    <n v="44345"/>
    <s v="Brian Bai [Kantar]"/>
    <n v="0"/>
    <b v="0"/>
    <d v="2022-05-26T08:51:01"/>
    <d v="2022-05-26T08:07:19"/>
    <n v="1"/>
    <d v="2022-05-26T08:36:37"/>
    <d v="2022-05-26T08:51:01"/>
    <d v="2022-05-26T08:36:37"/>
    <m/>
    <m/>
    <m/>
    <s v="Zero"/>
    <x v="1"/>
    <x v="21"/>
    <x v="1"/>
    <n v="0"/>
    <s v="WPP-US"/>
    <x v="0"/>
    <n v="1900"/>
    <x v="1"/>
    <x v="2"/>
    <x v="2"/>
    <s v="May"/>
    <x v="10"/>
    <s v="May"/>
    <x v="0"/>
  </r>
  <r>
    <s v="INC12646479"/>
    <s v="P4 - Minimal"/>
    <x v="0"/>
    <s v="Sangati.Reddy@kyndryl.com"/>
    <x v="2"/>
    <s v="FIN0275850- Dimension Combination Update"/>
    <d v="2022-05-27T01:30:34"/>
    <x v="58"/>
    <m/>
    <m/>
    <m/>
    <m/>
    <m/>
    <d v="2022-05-26T13:57:30"/>
    <s v="Tasnuva.Anwer1@kantar.com"/>
    <b v="0"/>
    <m/>
    <s v="Platinum"/>
    <n v="0"/>
    <s v="Normal"/>
    <x v="1"/>
    <m/>
    <m/>
    <s v="Tasnuva Anwer [Kantar]"/>
    <n v="0"/>
    <b v="1"/>
    <d v="2022-05-26T14:25:16"/>
    <d v="2022-05-26T13:59:08"/>
    <n v="1"/>
    <d v="2022-05-26T19:16:28"/>
    <d v="2022-05-26T19:29:28"/>
    <d v="2022-05-26T19:16:28"/>
    <m/>
    <s v="Awaiting User input"/>
    <m/>
    <n v="0.18787037036963739"/>
    <x v="5"/>
    <x v="21"/>
    <x v="0"/>
    <n v="0"/>
    <s v="WPP-US"/>
    <x v="0"/>
    <n v="1900"/>
    <x v="0"/>
    <x v="2"/>
    <x v="0"/>
    <s v="Jan"/>
    <x v="10"/>
    <s v="May"/>
    <x v="0"/>
  </r>
  <r>
    <s v="INC12646775"/>
    <s v="P3 - Minor"/>
    <x v="0"/>
    <s v="kdivyal1@in.ibm.com"/>
    <x v="2"/>
    <s v="ACCOUNTS PAYABLE rights not showing in prod"/>
    <d v="2022-05-27T09:18:15"/>
    <x v="71"/>
    <m/>
    <m/>
    <m/>
    <m/>
    <m/>
    <d v="2022-05-26T14:49:51"/>
    <s v="Naveen.Kotnala@kantar.com"/>
    <b v="0"/>
    <m/>
    <s v="Platinum"/>
    <n v="0"/>
    <s v="Normal"/>
    <x v="1"/>
    <m/>
    <m/>
    <s v="Naveen Kotnala [Kantar]"/>
    <n v="0"/>
    <b v="1"/>
    <d v="2022-05-26T15:53:29"/>
    <d v="2022-05-26T14:50:42"/>
    <n v="1"/>
    <d v="2022-05-26T15:46:17"/>
    <d v="2022-05-26T15:53:29"/>
    <d v="2022-05-26T15:46:17"/>
    <m/>
    <s v="Awaiting User input"/>
    <m/>
    <n v="0.33785879628703697"/>
    <x v="5"/>
    <x v="21"/>
    <x v="0"/>
    <n v="0"/>
    <s v="WPP-US"/>
    <x v="0"/>
    <n v="1900"/>
    <x v="0"/>
    <x v="2"/>
    <x v="0"/>
    <s v="Jan"/>
    <x v="10"/>
    <s v="May"/>
    <x v="0"/>
  </r>
  <r>
    <s v="INC12646831"/>
    <s v="P4 - Minimal"/>
    <x v="0"/>
    <s v="remyat23@in.ibm.com"/>
    <x v="2"/>
    <s v="Access to ALL COMPANIES for Max Short in maconomy PROD (FIN0273995)"/>
    <d v="2022-05-26T21:56:48"/>
    <x v="21"/>
    <m/>
    <s v="Solved (Permanently)"/>
    <s v="Access level ALL KANTAR COMPANIES has been assigned to User 110 MAX SHORT in PROD."/>
    <m/>
    <m/>
    <d v="2022-05-26T14:59:28"/>
    <s v="ketan.thakrar1@kantar.com"/>
    <b v="0"/>
    <m/>
    <s v="Platinum"/>
    <n v="0"/>
    <s v="Normal"/>
    <x v="4"/>
    <d v="2022-05-26T21:56:48"/>
    <n v="25040"/>
    <s v="Ketan Thakrar [Kantar]"/>
    <n v="0"/>
    <b v="0"/>
    <d v="2022-05-26T16:45:11"/>
    <d v="2022-05-26T15:00:42"/>
    <n v="1"/>
    <d v="2022-05-26T18:41:34"/>
    <d v="2022-05-26T19:31:29"/>
    <d v="2022-05-26T18:41:34"/>
    <m/>
    <m/>
    <m/>
    <s v="Zero"/>
    <x v="1"/>
    <x v="21"/>
    <x v="1"/>
    <n v="0"/>
    <s v="WPP-US"/>
    <x v="0"/>
    <n v="1900"/>
    <x v="1"/>
    <x v="2"/>
    <x v="2"/>
    <s v="May"/>
    <x v="10"/>
    <s v="May"/>
    <x v="0"/>
  </r>
  <r>
    <s v="INC12647298"/>
    <s v="P3 - Minor"/>
    <x v="0"/>
    <s v="remyat23@in.ibm.com"/>
    <x v="2"/>
    <s v="Update Worldpanel Product Category Option list IBM-C-NA-AS-MACK"/>
    <d v="2022-05-27T03:19:08"/>
    <x v="21"/>
    <m/>
    <m/>
    <m/>
    <m/>
    <m/>
    <d v="2022-05-26T16:20:21"/>
    <s v="mark.yates@kantar.com"/>
    <b v="0"/>
    <m/>
    <s v="Platinum"/>
    <n v="0"/>
    <s v="Normal"/>
    <x v="1"/>
    <m/>
    <m/>
    <s v="Mark Yates [Kantar]"/>
    <n v="0"/>
    <b v="1"/>
    <d v="2022-05-26T19:16:29"/>
    <d v="2022-05-26T16:20:47"/>
    <n v="1"/>
    <d v="2022-05-27T02:02:43"/>
    <d v="2022-05-27T02:49:39"/>
    <d v="2022-05-27T02:02:43"/>
    <m/>
    <s v="Awaiting User input"/>
    <m/>
    <n v="-0.11781250000058208"/>
    <x v="5"/>
    <x v="21"/>
    <x v="0"/>
    <n v="0"/>
    <s v="WPP-US"/>
    <x v="0"/>
    <n v="1900"/>
    <x v="0"/>
    <x v="2"/>
    <x v="0"/>
    <s v="Jan"/>
    <x v="10"/>
    <s v="May"/>
    <x v="0"/>
  </r>
  <r>
    <s v="INC12647566"/>
    <s v="P3 - Minor"/>
    <x v="0"/>
    <s v="Kusanth1@in.ibm.com"/>
    <x v="2"/>
    <s v="New accounts in company no 60"/>
    <d v="2022-05-26T18:44:28"/>
    <x v="71"/>
    <m/>
    <m/>
    <m/>
    <m/>
    <m/>
    <d v="2022-05-26T17:27:01"/>
    <s v="Eszter.Urgyan@kantar.com"/>
    <b v="0"/>
    <m/>
    <s v="Platinum"/>
    <n v="0"/>
    <s v="Normal"/>
    <x v="3"/>
    <m/>
    <m/>
    <s v="Eszter Urgyan [Kantar]"/>
    <n v="0"/>
    <b v="0"/>
    <d v="2022-05-26T18:44:28"/>
    <m/>
    <n v="1"/>
    <m/>
    <d v="2022-05-26T18:44:28"/>
    <d v="2022-05-26T17:53:51"/>
    <m/>
    <m/>
    <m/>
    <n v="0.21912037036963739"/>
    <x v="5"/>
    <x v="21"/>
    <x v="0"/>
    <n v="0"/>
    <s v="WPP-US"/>
    <x v="0"/>
    <n v="1900"/>
    <x v="0"/>
    <x v="2"/>
    <x v="0"/>
    <s v="Jan"/>
    <x v="10"/>
    <s v="May"/>
    <x v="0"/>
  </r>
  <r>
    <s v="INC12647624"/>
    <s v="P3 - Minor"/>
    <x v="0"/>
    <s v="remyat23@in.ibm.com"/>
    <x v="2"/>
    <s v="User_Story_29_User &amp; Employee setup"/>
    <d v="2022-05-26T20:40:17"/>
    <x v="21"/>
    <m/>
    <m/>
    <m/>
    <m/>
    <m/>
    <d v="2022-05-26T17:37:18"/>
    <s v="John.Samuel@kantar.com"/>
    <b v="0"/>
    <m/>
    <s v="Platinum"/>
    <n v="0"/>
    <s v="Normal"/>
    <x v="1"/>
    <m/>
    <m/>
    <s v="John Utaji Samuel [Kantar]"/>
    <n v="0"/>
    <b v="1"/>
    <d v="2022-05-26T17:49:59"/>
    <d v="2022-05-26T17:49:59"/>
    <n v="1"/>
    <d v="2022-05-26T20:28:38"/>
    <d v="2022-05-26T20:32:22"/>
    <d v="2022-05-26T20:28:38"/>
    <m/>
    <s v="Awaiting User input"/>
    <m/>
    <n v="0.14418981481139781"/>
    <x v="5"/>
    <x v="21"/>
    <x v="0"/>
    <n v="0"/>
    <s v="WPP-US"/>
    <x v="0"/>
    <n v="1900"/>
    <x v="0"/>
    <x v="2"/>
    <x v="0"/>
    <s v="Jan"/>
    <x v="10"/>
    <s v="May"/>
    <x v="0"/>
  </r>
  <r>
    <s v="INC12647915"/>
    <s v="P3 - Minor"/>
    <x v="0"/>
    <s v="remyat23@in.ibm.com"/>
    <x v="2"/>
    <s v="User_Story_21_Generate invoice, collection activities to cash application"/>
    <d v="2022-05-27T00:10:30"/>
    <x v="19"/>
    <m/>
    <m/>
    <m/>
    <m/>
    <m/>
    <d v="2022-05-26T18:29:44"/>
    <s v="John.Samuel@kantar.com"/>
    <b v="0"/>
    <m/>
    <s v="Platinum"/>
    <n v="0"/>
    <s v="Normal"/>
    <x v="3"/>
    <m/>
    <m/>
    <s v="John Utaji Samuel [Kantar]"/>
    <n v="0"/>
    <b v="0"/>
    <d v="2022-05-26T21:10:53"/>
    <d v="2022-05-26T18:29:44"/>
    <n v="2"/>
    <d v="2022-05-26T21:17:49"/>
    <d v="2022-05-26T21:22:43"/>
    <d v="2022-05-26T21:17:49"/>
    <m/>
    <m/>
    <m/>
    <n v="0.10922453703824431"/>
    <x v="5"/>
    <x v="21"/>
    <x v="0"/>
    <n v="0"/>
    <s v="WPP-US"/>
    <x v="0"/>
    <n v="1900"/>
    <x v="0"/>
    <x v="2"/>
    <x v="0"/>
    <s v="Jan"/>
    <x v="10"/>
    <s v="May"/>
    <x v="0"/>
  </r>
  <r>
    <s v="INC12648041"/>
    <s v="P4 - Minimal"/>
    <x v="0"/>
    <s v="Kusanth1@in.ibm.com"/>
    <x v="2"/>
    <s v="223 maconomy - change global account"/>
    <d v="2022-05-26T19:30:14"/>
    <x v="71"/>
    <m/>
    <m/>
    <m/>
    <m/>
    <m/>
    <d v="2022-05-26T18:52:42"/>
    <s v="malgorzata.banajska@kantar.com"/>
    <b v="0"/>
    <m/>
    <s v="Platinum"/>
    <n v="0"/>
    <s v="Normal"/>
    <x v="3"/>
    <m/>
    <m/>
    <s v="Małgorzata Banajska [Kantar]"/>
    <n v="0"/>
    <b v="0"/>
    <d v="2022-05-26T18:53:34"/>
    <d v="2022-05-26T18:53:34"/>
    <n v="1"/>
    <d v="2022-05-26T18:55:49"/>
    <d v="2022-05-26T19:30:14"/>
    <d v="2022-05-26T18:55:49"/>
    <s v="EMEA"/>
    <m/>
    <s v="Kantar - Poland"/>
    <n v="0.18733796296146465"/>
    <x v="5"/>
    <x v="21"/>
    <x v="0"/>
    <n v="0"/>
    <s v="WPP-US"/>
    <x v="0"/>
    <n v="1900"/>
    <x v="0"/>
    <x v="2"/>
    <x v="0"/>
    <s v="Jan"/>
    <x v="10"/>
    <s v="May"/>
    <x v="0"/>
  </r>
  <r>
    <s v="INC12648597"/>
    <s v="P4 - Minimal"/>
    <x v="4"/>
    <s v="Akula.Rohit@kyndryl.com"/>
    <x v="2"/>
    <s v="PPM Report Issue"/>
    <d v="2022-05-27T03:14:04"/>
    <x v="1"/>
    <m/>
    <m/>
    <m/>
    <m/>
    <m/>
    <d v="2022-05-26T20:21:20"/>
    <s v="davon.burns@ogilvy.com"/>
    <b v="0"/>
    <m/>
    <s v="Platinum"/>
    <n v="0"/>
    <s v="Normal"/>
    <x v="2"/>
    <m/>
    <m/>
    <s v="Davon Burns [Ogilvy Group]"/>
    <n v="0"/>
    <b v="0"/>
    <d v="2022-05-26T20:41:26"/>
    <d v="2022-05-26T20:22:23"/>
    <n v="3"/>
    <d v="2022-05-27T03:03:13"/>
    <m/>
    <d v="2022-05-27T03:03:13"/>
    <m/>
    <m/>
    <m/>
    <n v="44708"/>
    <x v="0"/>
    <x v="21"/>
    <x v="0"/>
    <n v="0"/>
    <s v="Not GD"/>
    <x v="1"/>
    <n v="1900"/>
    <x v="0"/>
    <x v="2"/>
    <x v="0"/>
    <s v="Jan"/>
    <x v="10"/>
    <s v="May"/>
    <x v="1"/>
  </r>
  <r>
    <s v="INC12649008"/>
    <s v="P3 - Minor"/>
    <x v="1"/>
    <s v="Srisbh26@in.ibm.com"/>
    <x v="2"/>
    <s v="Unable to access application"/>
    <d v="2022-05-27T09:17:42"/>
    <x v="9"/>
    <m/>
    <m/>
    <m/>
    <m/>
    <m/>
    <d v="2022-05-26T21:33:39"/>
    <s v="emily.brewster@openmindworld.com"/>
    <b v="0"/>
    <m/>
    <s v="Silver+ (Osprey App use only)"/>
    <n v="0"/>
    <s v="Normal"/>
    <x v="3"/>
    <m/>
    <m/>
    <s v="Emily Brewster [GroupM]"/>
    <n v="0"/>
    <b v="0"/>
    <d v="2022-05-26T22:16:55"/>
    <d v="2022-05-26T21:57:14"/>
    <n v="1"/>
    <d v="2022-05-26T22:33:13"/>
    <d v="2022-05-27T09:17:42"/>
    <d v="2022-05-26T22:33:13"/>
    <m/>
    <m/>
    <m/>
    <n v="-0.38729166667326353"/>
    <x v="5"/>
    <x v="21"/>
    <x v="0"/>
    <n v="0"/>
    <s v="WPP-US"/>
    <x v="0"/>
    <n v="1900"/>
    <x v="0"/>
    <x v="2"/>
    <x v="0"/>
    <s v="Jan"/>
    <x v="10"/>
    <s v="May"/>
    <x v="0"/>
  </r>
  <r>
    <s v="INC12649086"/>
    <s v="P3 - Minor"/>
    <x v="1"/>
    <s v="Srisbh26@in.ibm.com"/>
    <x v="2"/>
    <s v="Last Day Concur issues"/>
    <d v="2022-05-27T09:16:39"/>
    <x v="9"/>
    <m/>
    <m/>
    <m/>
    <m/>
    <m/>
    <d v="2022-05-26T21:49:37"/>
    <s v="katelyn.ballegeer@groupm.com"/>
    <b v="0"/>
    <m/>
    <s v="Silver+ (Osprey App use only)"/>
    <n v="0"/>
    <s v="Normal"/>
    <x v="3"/>
    <m/>
    <m/>
    <s v="Katelyn Ballegeer [GroupM]"/>
    <n v="0"/>
    <b v="0"/>
    <d v="2022-05-26T22:19:29"/>
    <d v="2022-05-26T21:49:37"/>
    <n v="1"/>
    <d v="2022-05-26T23:16:15"/>
    <d v="2022-05-27T09:16:39"/>
    <d v="2022-05-26T23:16:15"/>
    <m/>
    <m/>
    <m/>
    <n v="-0.38656250000349246"/>
    <x v="5"/>
    <x v="21"/>
    <x v="0"/>
    <n v="0"/>
    <s v="WPP-US"/>
    <x v="0"/>
    <n v="1900"/>
    <x v="0"/>
    <x v="2"/>
    <x v="0"/>
    <s v="Jan"/>
    <x v="10"/>
    <s v="May"/>
    <x v="0"/>
  </r>
  <r>
    <s v="INC12649156"/>
    <s v="P4 - Minimal"/>
    <x v="10"/>
    <s v="pradahak@in.ibm.com"/>
    <x v="2"/>
    <s v="ICMS Issue"/>
    <d v="2022-05-27T02:20:16"/>
    <x v="20"/>
    <m/>
    <m/>
    <m/>
    <m/>
    <m/>
    <d v="2022-05-26T22:08:03"/>
    <s v="mark.werner@ogilvy.com"/>
    <b v="0"/>
    <m/>
    <s v="Gold"/>
    <n v="0"/>
    <s v="Normal"/>
    <x v="1"/>
    <m/>
    <m/>
    <s v="Mark Werner [Ogilvy Group]"/>
    <n v="0"/>
    <b v="1"/>
    <d v="2022-05-26T22:18:28"/>
    <d v="2022-05-26T22:18:28"/>
    <n v="1"/>
    <d v="2022-05-26T22:31:45"/>
    <d v="2022-05-27T02:18:58"/>
    <d v="2022-05-26T22:31:45"/>
    <m/>
    <s v="Monitoring"/>
    <m/>
    <n v="-9.6504629633272998E-2"/>
    <x v="5"/>
    <x v="21"/>
    <x v="0"/>
    <n v="0"/>
    <s v="WPP-US"/>
    <x v="0"/>
    <n v="1900"/>
    <x v="0"/>
    <x v="2"/>
    <x v="0"/>
    <s v="Jan"/>
    <x v="10"/>
    <s v="May"/>
    <x v="0"/>
  </r>
  <r>
    <s v="INC12649258"/>
    <s v="P3 - Minor"/>
    <x v="12"/>
    <s v="Andrew.Hodgins@vmlyr.com"/>
    <x v="2"/>
    <s v="Diane Muskan Stephanie Bryant access to Billing Clerk roles"/>
    <d v="2022-05-27T01:57:02"/>
    <x v="27"/>
    <m/>
    <m/>
    <m/>
    <m/>
    <m/>
    <d v="2022-05-26T22:28:44"/>
    <s v="Andrew.Hodgins@vmlyr.com"/>
    <b v="0"/>
    <m/>
    <s v="Bronze"/>
    <n v="0"/>
    <s v="Normal"/>
    <x v="1"/>
    <m/>
    <m/>
    <s v="Andrew Hodgins [YRGRP]"/>
    <n v="0"/>
    <b v="1"/>
    <d v="2022-05-26T22:28:44"/>
    <m/>
    <n v="0"/>
    <m/>
    <d v="2022-05-26T22:28:44"/>
    <d v="2022-05-26T22:28:44"/>
    <m/>
    <s v="Work not yet due"/>
    <m/>
    <n v="6.3379629631526768E-2"/>
    <x v="5"/>
    <x v="21"/>
    <x v="0"/>
    <n v="0"/>
    <s v="Not GD"/>
    <x v="1"/>
    <n v="1900"/>
    <x v="0"/>
    <x v="2"/>
    <x v="0"/>
    <s v="Jan"/>
    <x v="10"/>
    <s v="May"/>
    <x v="1"/>
  </r>
  <r>
    <s v="INC12649362"/>
    <s v="P3 - Minor"/>
    <x v="10"/>
    <s v="pradahak@in.ibm.com"/>
    <x v="2"/>
    <s v="Query about expense report "/>
    <d v="2022-05-27T00:46:25"/>
    <x v="70"/>
    <m/>
    <m/>
    <m/>
    <m/>
    <m/>
    <d v="2022-05-26T22:55:14"/>
    <s v="jaeeun.kug@viscira.com"/>
    <b v="0"/>
    <m/>
    <s v="Gold"/>
    <n v="0"/>
    <s v="Normal"/>
    <x v="3"/>
    <m/>
    <m/>
    <s v="Jae Eun Kug [YRGRP]"/>
    <n v="0"/>
    <b v="0"/>
    <d v="2022-05-26T23:48:35"/>
    <d v="2022-05-26T22:55:14"/>
    <n v="1"/>
    <d v="2022-05-27T00:17:37"/>
    <d v="2022-05-27T00:46:25"/>
    <d v="2022-05-27T00:17:37"/>
    <m/>
    <m/>
    <m/>
    <n v="-3.2233796293439809E-2"/>
    <x v="5"/>
    <x v="21"/>
    <x v="0"/>
    <n v="0"/>
    <s v="Not GD"/>
    <x v="1"/>
    <n v="1900"/>
    <x v="0"/>
    <x v="2"/>
    <x v="0"/>
    <s v="Jan"/>
    <x v="10"/>
    <s v="May"/>
    <x v="1"/>
  </r>
  <r>
    <s v="INC12649448"/>
    <s v="P3 - Minor"/>
    <x v="12"/>
    <s v="Kevin.reiner.calvento@ibm.com"/>
    <x v="2"/>
    <s v="Karen Blatchford access to create and edit POs"/>
    <d v="2022-05-27T02:38:35"/>
    <x v="22"/>
    <m/>
    <s v="Solved (Permanently)"/>
    <s v="Additional authorizations were added to KBLATCHFORD._x000a_"/>
    <m/>
    <m/>
    <d v="2022-05-26T23:25:22"/>
    <s v="Andrew.Hodgins@vmlyr.com"/>
    <b v="0"/>
    <m/>
    <s v="Bronze"/>
    <n v="0"/>
    <s v="Normal"/>
    <x v="4"/>
    <d v="2022-05-27T02:38:35"/>
    <n v="11631"/>
    <s v="Andrew Hodgins [YRGRP]"/>
    <n v="0"/>
    <b v="0"/>
    <d v="2022-05-26T23:25:22"/>
    <m/>
    <n v="0"/>
    <m/>
    <d v="2022-05-26T23:25:22"/>
    <d v="2022-05-26T23:25:22"/>
    <m/>
    <m/>
    <m/>
    <s v="Zero"/>
    <x v="1"/>
    <x v="21"/>
    <x v="1"/>
    <n v="0"/>
    <s v="WPP-US"/>
    <x v="0"/>
    <n v="1900"/>
    <x v="1"/>
    <x v="2"/>
    <x v="5"/>
    <s v="May"/>
    <x v="10"/>
    <s v="May"/>
    <x v="0"/>
  </r>
  <r>
    <s v="INC12649539"/>
    <s v="P3 - Minor"/>
    <x v="4"/>
    <s v="pradahak@in.ibm.com"/>
    <x v="0"/>
    <s v="Need SAP Access"/>
    <d v="2022-05-27T02:10:58"/>
    <x v="74"/>
    <m/>
    <m/>
    <m/>
    <m/>
    <m/>
    <d v="2022-05-26T23:51:51"/>
    <s v="mackenzie.vargas@geometry.com"/>
    <b v="0"/>
    <m/>
    <s v="Platinum"/>
    <n v="0"/>
    <s v="Normal"/>
    <x v="1"/>
    <m/>
    <m/>
    <s v="Mackenzie Vargas [Ogilvy Group]"/>
    <n v="0"/>
    <b v="1"/>
    <d v="2022-05-27T00:54:19"/>
    <d v="2022-05-26T23:56:18"/>
    <n v="1"/>
    <d v="2022-05-27T00:55:37"/>
    <d v="2022-05-27T02:10:34"/>
    <d v="2022-05-27T00:55:37"/>
    <m/>
    <s v="Monitoring"/>
    <m/>
    <n v="-9.0671296296932269E-2"/>
    <x v="5"/>
    <x v="21"/>
    <x v="0"/>
    <n v="0"/>
    <s v="WPP-US"/>
    <x v="0"/>
    <n v="1900"/>
    <x v="0"/>
    <x v="2"/>
    <x v="0"/>
    <s v="Jan"/>
    <x v="10"/>
    <s v="May"/>
    <x v="0"/>
  </r>
  <r>
    <s v="INC12649597"/>
    <s v="P3 - Minor"/>
    <x v="1"/>
    <s v="Srisbh26@in.ibm.com"/>
    <x v="2"/>
    <s v="Concur login issue"/>
    <d v="2022-05-27T09:15:04"/>
    <x v="9"/>
    <m/>
    <m/>
    <m/>
    <m/>
    <m/>
    <d v="2022-05-27T00:14:57"/>
    <s v="Luigina.Viarizzo@kyndryl.com"/>
    <b v="0"/>
    <m/>
    <s v="Silver+ (Osprey App use only)"/>
    <n v="0"/>
    <s v="Normal"/>
    <x v="3"/>
    <m/>
    <m/>
    <s v="Kathy Ly [GroupM]"/>
    <n v="0"/>
    <b v="0"/>
    <d v="2022-05-27T00:14:57"/>
    <d v="2022-05-27T00:14:57"/>
    <n v="1"/>
    <d v="2022-05-27T00:23:49"/>
    <d v="2022-05-27T09:15:04"/>
    <d v="2022-05-27T00:23:49"/>
    <s v="NA"/>
    <m/>
    <s v="GroupM - Canada"/>
    <n v="-0.38546296295680804"/>
    <x v="5"/>
    <x v="21"/>
    <x v="0"/>
    <n v="0"/>
    <s v="WPP-US"/>
    <x v="0"/>
    <n v="1900"/>
    <x v="0"/>
    <x v="2"/>
    <x v="0"/>
    <s v="Jan"/>
    <x v="11"/>
    <s v="May"/>
    <x v="0"/>
  </r>
  <r>
    <s v="INC12649606"/>
    <s v="P3 - Minor"/>
    <x v="8"/>
    <s v="Mulbasha@in.ibm.com"/>
    <x v="2"/>
    <s v="Unable to access application"/>
    <d v="2022-05-27T02:39:33"/>
    <x v="35"/>
    <m/>
    <m/>
    <m/>
    <m/>
    <m/>
    <d v="2022-05-27T00:11:46"/>
    <s v="harry.tavitian@wundermanthompson.com"/>
    <b v="0"/>
    <m/>
    <s v="Gold"/>
    <n v="0"/>
    <s v="Normal"/>
    <x v="3"/>
    <m/>
    <m/>
    <s v="Harry Tavitian [JWT]"/>
    <n v="0"/>
    <b v="0"/>
    <d v="2022-05-27T00:19:50"/>
    <d v="2022-05-27T00:12:40"/>
    <n v="1"/>
    <d v="2022-05-27T01:12:09"/>
    <d v="2022-05-27T02:39:33"/>
    <d v="2022-05-27T01:12:09"/>
    <m/>
    <m/>
    <m/>
    <n v="-0.11079861110920319"/>
    <x v="5"/>
    <x v="21"/>
    <x v="0"/>
    <n v="0"/>
    <s v="WPP-US"/>
    <x v="0"/>
    <n v="1900"/>
    <x v="0"/>
    <x v="2"/>
    <x v="0"/>
    <s v="Jan"/>
    <x v="11"/>
    <s v="May"/>
    <x v="0"/>
  </r>
  <r>
    <s v="INC12649608"/>
    <s v="P3 - Minor"/>
    <x v="0"/>
    <s v="remyat23@in.ibm.com"/>
    <x v="2"/>
    <s v="Issue is BPM Europe report Cartesis mapping _SG"/>
    <d v="2022-05-27T03:37:04"/>
    <x v="21"/>
    <m/>
    <m/>
    <m/>
    <m/>
    <m/>
    <d v="2022-05-27T00:12:14"/>
    <s v="Sushmita.Mandal@kantar.com"/>
    <b v="0"/>
    <m/>
    <s v="Platinum"/>
    <n v="0"/>
    <s v="Normal"/>
    <x v="1"/>
    <m/>
    <m/>
    <s v="Sushmita Mandal [Kantar]"/>
    <n v="0"/>
    <b v="1"/>
    <d v="2022-05-27T02:43:23"/>
    <d v="2022-05-27T00:41:50"/>
    <n v="1"/>
    <d v="2022-05-27T01:27:03"/>
    <d v="2022-05-27T02:43:23"/>
    <d v="2022-05-27T01:27:03"/>
    <m/>
    <s v="Awaiting User input"/>
    <m/>
    <n v="-0.11346064815006685"/>
    <x v="5"/>
    <x v="21"/>
    <x v="0"/>
    <n v="0"/>
    <s v="WPP-US"/>
    <x v="0"/>
    <n v="1900"/>
    <x v="0"/>
    <x v="2"/>
    <x v="0"/>
    <s v="Jan"/>
    <x v="11"/>
    <s v="May"/>
    <x v="0"/>
  </r>
  <r>
    <s v="INC12649719"/>
    <s v="P3 - Minor"/>
    <x v="4"/>
    <s v="Cruzrav@ph.ibm.com"/>
    <x v="2"/>
    <s v="HQ Application Issue's : SAP"/>
    <d v="2022-05-27T01:54:56"/>
    <x v="61"/>
    <m/>
    <m/>
    <m/>
    <m/>
    <m/>
    <d v="2022-05-27T00:49:11"/>
    <s v="abhay.kumar@ogilvy.com"/>
    <b v="0"/>
    <m/>
    <s v="Platinum"/>
    <n v="0"/>
    <s v="Normal"/>
    <x v="1"/>
    <m/>
    <m/>
    <s v="Abhay Kumar [Ogilvy Group]"/>
    <n v="0"/>
    <b v="1"/>
    <d v="2022-05-27T01:54:43"/>
    <m/>
    <n v="1"/>
    <m/>
    <d v="2022-05-27T01:54:43"/>
    <d v="2022-05-27T01:54:43"/>
    <m/>
    <s v="Monitoring"/>
    <m/>
    <n v="-7.9664351862447802E-2"/>
    <x v="5"/>
    <x v="21"/>
    <x v="0"/>
    <n v="0"/>
    <s v="WPP-US"/>
    <x v="0"/>
    <n v="1900"/>
    <x v="0"/>
    <x v="2"/>
    <x v="0"/>
    <s v="Jan"/>
    <x v="11"/>
    <s v="May"/>
    <x v="0"/>
  </r>
  <r>
    <s v="INC12649887"/>
    <s v="P3 - Minor"/>
    <x v="9"/>
    <s v="cnemec@us.ibm.com"/>
    <x v="1"/>
    <s v="[APPROVAL ROM] Ricochet - Open/Close fiscal period"/>
    <d v="2022-05-27T01:31:42"/>
    <x v="15"/>
    <m/>
    <m/>
    <m/>
    <m/>
    <m/>
    <d v="2022-05-27T01:28:45"/>
    <s v="cnemec@us.ibm.com"/>
    <b v="0"/>
    <m/>
    <s v="Gold"/>
    <n v="0"/>
    <s v="Normal"/>
    <x v="1"/>
    <m/>
    <m/>
    <s v="Christopher Nemec [IBM]"/>
    <n v="0"/>
    <b v="1"/>
    <d v="2022-05-27T01:28:45"/>
    <m/>
    <n v="0"/>
    <m/>
    <d v="2022-05-27T01:28:45"/>
    <d v="2022-05-27T01:28:45"/>
    <m/>
    <s v="Awaiting User input"/>
    <s v="JWT - USA"/>
    <n v="-6.1631944452528842E-2"/>
    <x v="5"/>
    <x v="21"/>
    <x v="0"/>
    <n v="0"/>
    <s v="Not GD"/>
    <x v="1"/>
    <n v="1900"/>
    <x v="0"/>
    <x v="2"/>
    <x v="0"/>
    <s v="Jan"/>
    <x v="11"/>
    <s v="May"/>
    <x v="1"/>
  </r>
  <r>
    <s v="INC12649904"/>
    <s v="P3 - Minor"/>
    <x v="9"/>
    <s v="cnemec@us.ibm.com"/>
    <x v="1"/>
    <s v="[APPROVAL ROM] Ricochet - upload May exchange rates"/>
    <d v="2022-05-27T01:34:32"/>
    <x v="15"/>
    <m/>
    <m/>
    <m/>
    <m/>
    <m/>
    <d v="2022-05-27T01:32:42"/>
    <s v="cnemec@us.ibm.com"/>
    <b v="0"/>
    <m/>
    <s v="Gold"/>
    <n v="0"/>
    <s v="Normal"/>
    <x v="1"/>
    <m/>
    <m/>
    <s v="Christopher Nemec [IBM]"/>
    <n v="0"/>
    <b v="1"/>
    <d v="2022-05-27T01:32:42"/>
    <m/>
    <n v="0"/>
    <m/>
    <d v="2022-05-27T01:32:42"/>
    <d v="2022-05-27T01:32:42"/>
    <m/>
    <s v="Awaiting User input"/>
    <s v="JWT - USA"/>
    <n v="-6.437500000174623E-2"/>
    <x v="5"/>
    <x v="21"/>
    <x v="0"/>
    <n v="0"/>
    <s v="Not GD"/>
    <x v="1"/>
    <n v="1900"/>
    <x v="0"/>
    <x v="2"/>
    <x v="0"/>
    <s v="Jan"/>
    <x v="11"/>
    <s v="May"/>
    <x v="1"/>
  </r>
  <r>
    <s v="INC12649906"/>
    <s v="P3 - Minor"/>
    <x v="0"/>
    <s v="remyat23@in.ibm.com"/>
    <x v="2"/>
    <s v="Issue is BPM report _SG"/>
    <d v="2022-05-27T03:45:08"/>
    <x v="45"/>
    <m/>
    <m/>
    <m/>
    <m/>
    <m/>
    <d v="2022-05-27T01:32:13"/>
    <s v="Sushmita.Mandal@kantar.com"/>
    <b v="0"/>
    <m/>
    <s v="Platinum"/>
    <n v="0"/>
    <s v="Normal"/>
    <x v="3"/>
    <m/>
    <m/>
    <s v="Sushmita Mandal [Kantar]"/>
    <n v="0"/>
    <b v="0"/>
    <d v="2022-05-27T02:50:34"/>
    <d v="2022-05-27T01:41:48"/>
    <n v="1"/>
    <d v="2022-05-27T02:32:50"/>
    <d v="2022-05-27T02:50:34"/>
    <d v="2022-05-27T02:32:50"/>
    <m/>
    <m/>
    <m/>
    <n v="-0.11844907407066785"/>
    <x v="5"/>
    <x v="21"/>
    <x v="0"/>
    <n v="0"/>
    <s v="WPP-US"/>
    <x v="0"/>
    <n v="1900"/>
    <x v="0"/>
    <x v="2"/>
    <x v="0"/>
    <s v="Jan"/>
    <x v="11"/>
    <s v="May"/>
    <x v="0"/>
  </r>
  <r>
    <s v="INC12649990"/>
    <s v="P3 - Minor"/>
    <x v="12"/>
    <s v="Andrew.Hodgins@vmlyr.com"/>
    <x v="2"/>
    <s v="Scott Gordon access to ZHR_TIME_APPROVAL_ADMIN role"/>
    <d v="2022-05-27T02:07:45"/>
    <x v="27"/>
    <m/>
    <m/>
    <m/>
    <m/>
    <m/>
    <d v="2022-05-27T02:07:30"/>
    <s v="Andrew.Hodgins@vmlyr.com"/>
    <b v="0"/>
    <m/>
    <s v="Bronze"/>
    <n v="0"/>
    <s v="Normal"/>
    <x v="1"/>
    <m/>
    <m/>
    <s v="Andrew Hodgins [YRGRP]"/>
    <n v="0"/>
    <b v="1"/>
    <d v="2022-05-27T02:07:30"/>
    <m/>
    <n v="0"/>
    <m/>
    <d v="2022-05-27T02:07:30"/>
    <d v="2022-05-27T02:07:30"/>
    <m/>
    <s v="Work not yet due"/>
    <m/>
    <n v="-8.854166665696539E-2"/>
    <x v="5"/>
    <x v="21"/>
    <x v="0"/>
    <n v="0"/>
    <s v="Not GD"/>
    <x v="1"/>
    <n v="1900"/>
    <x v="0"/>
    <x v="2"/>
    <x v="0"/>
    <s v="Jan"/>
    <x v="11"/>
    <s v="May"/>
    <x v="1"/>
  </r>
  <r>
    <s v="INC12649997"/>
    <s v="P3 - Minor"/>
    <x v="9"/>
    <s v="wppindiasdfd@kyndryl.com"/>
    <x v="2"/>
    <s v="Unable to login to Ricochet - index ID or jobcode issue"/>
    <d v="2022-05-27T03:27:04"/>
    <x v="15"/>
    <m/>
    <m/>
    <m/>
    <m/>
    <m/>
    <d v="2022-05-27T02:10:52"/>
    <s v="Guenola.Herrera@kyndryl.com"/>
    <b v="0"/>
    <m/>
    <s v="Gold"/>
    <n v="0"/>
    <s v="Normal"/>
    <x v="1"/>
    <m/>
    <m/>
    <s v="Guenola Herrera [IBM]"/>
    <n v="0"/>
    <b v="1"/>
    <d v="2022-05-27T02:36:31"/>
    <m/>
    <n v="1"/>
    <m/>
    <d v="2022-05-27T02:36:31"/>
    <d v="2022-05-27T02:28:06"/>
    <m/>
    <s v="Awaiting User input"/>
    <m/>
    <n v="-0.10869212963007158"/>
    <x v="5"/>
    <x v="21"/>
    <x v="0"/>
    <n v="0"/>
    <s v="Not GD"/>
    <x v="1"/>
    <n v="1900"/>
    <x v="0"/>
    <x v="2"/>
    <x v="0"/>
    <s v="Jan"/>
    <x v="11"/>
    <s v="May"/>
    <x v="1"/>
  </r>
  <r>
    <s v="INC3587975"/>
    <s v="P3 - Minor"/>
    <x v="9"/>
    <s v="Adratnam@in.ibm.com"/>
    <x v="1"/>
    <s v="[UAT] Project Close Report (FCM 253) (QB:5624) (billed under INC5395499)"/>
    <d v="2022-05-20T14:34:33"/>
    <x v="63"/>
    <m/>
    <m/>
    <m/>
    <m/>
    <m/>
    <d v="2017-07-28T16:19:38"/>
    <s v="guest"/>
    <b v="0"/>
    <m/>
    <s v="Gold"/>
    <n v="0"/>
    <s v="Normal"/>
    <x v="1"/>
    <m/>
    <m/>
    <s v="Robert Luczak [WPP]"/>
    <n v="0"/>
    <b v="1"/>
    <d v="2017-07-29T02:18:10"/>
    <m/>
    <n v="0"/>
    <m/>
    <d v="2017-07-29T02:18:10"/>
    <d v="2017-07-28T16:19:38"/>
    <m/>
    <s v="Customer Testing"/>
    <s v="WPP - USA"/>
    <n v="1762.9040509259285"/>
    <x v="0"/>
    <x v="27"/>
    <x v="0"/>
    <n v="0"/>
    <s v="WPP-US"/>
    <x v="0"/>
    <n v="1900"/>
    <x v="0"/>
    <x v="3"/>
    <x v="0"/>
    <s v="Jan"/>
    <x v="12"/>
    <s v="Jul"/>
    <x v="0"/>
  </r>
  <r>
    <s v="INC4450357"/>
    <s v="P3 - Minor"/>
    <x v="9"/>
    <s v="olga.alario@jwt.com"/>
    <x v="0"/>
    <s v="Re: INC4405387- CLI079.Prog bill hold flag enabling not as per design"/>
    <d v="2018-05-09T00:16:10"/>
    <x v="75"/>
    <m/>
    <s v="Closed As Duplicate"/>
    <s v="Hi Lisa:_x000a_This is the same issue as what we have with your ticket INC4505425 .  I'm closing this one and the Ricochet team will work on INC4505425 to get a resolution._x000a_Thanks_x000a_Olga"/>
    <d v="2018-05-09T00:16:10"/>
    <s v="Olga Alario [JWT]"/>
    <d v="2018-01-02T20:12:48"/>
    <s v="lisa.fernandez@gtb.com"/>
    <b v="0"/>
    <m/>
    <s v="Gold"/>
    <n v="0"/>
    <s v="Normal"/>
    <x v="0"/>
    <m/>
    <n v="10901002"/>
    <s v="Lisa Fernandez [JWT]"/>
    <n v="0"/>
    <b v="0"/>
    <d v="2018-01-02T22:33:11"/>
    <d v="2018-01-02T20:12:48"/>
    <n v="1"/>
    <d v="2018-01-03T03:52:59"/>
    <d v="2018-01-03T04:36:14"/>
    <d v="2018-01-03T03:52:59"/>
    <m/>
    <m/>
    <m/>
    <n v="1604.808171296303"/>
    <x v="0"/>
    <x v="49"/>
    <x v="0"/>
    <n v="19"/>
    <s v="WPP-US"/>
    <x v="0"/>
    <n v="2018"/>
    <x v="0"/>
    <x v="4"/>
    <x v="0"/>
    <s v="Jan"/>
    <x v="13"/>
    <s v="Jan"/>
    <x v="0"/>
  </r>
  <r>
    <s v="INC4451603"/>
    <s v="P3 - Minor"/>
    <x v="16"/>
    <s v="jose.rosado@us.ibm.com"/>
    <x v="0"/>
    <s v="#UCT - (joao.paz@ogilvy.com) - (Ogilvy) - unable to update work timings in ARC"/>
    <d v="2018-01-13T01:30:27"/>
    <x v="76"/>
    <m/>
    <s v="Cancelled"/>
    <s v="User did not reach out again.  Cancelling issue."/>
    <d v="2018-01-13T01:30:27"/>
    <s v="Jose A. Rosado [IBM]"/>
    <d v="2018-01-02T21:52:30"/>
    <s v="Nagaramr@in.ibm.com"/>
    <b v="0"/>
    <m/>
    <s v="Bronze"/>
    <n v="0"/>
    <s v="Normal"/>
    <x v="0"/>
    <m/>
    <n v="877786"/>
    <s v="Unknown Caller"/>
    <n v="0"/>
    <b v="0"/>
    <d v="2018-01-02T21:52:30"/>
    <d v="2018-01-02T21:52:30"/>
    <n v="1"/>
    <d v="2018-01-02T21:52:58"/>
    <d v="2018-01-03T01:03:56"/>
    <d v="2018-01-02T21:52:58"/>
    <m/>
    <m/>
    <m/>
    <n v="1604.9556018518488"/>
    <x v="0"/>
    <x v="49"/>
    <x v="0"/>
    <n v="2"/>
    <s v="Not GD"/>
    <x v="1"/>
    <n v="2018"/>
    <x v="0"/>
    <x v="4"/>
    <x v="0"/>
    <s v="Jan"/>
    <x v="13"/>
    <s v="Jan"/>
    <x v="1"/>
  </r>
  <r>
    <s v="INC4451779"/>
    <s v="P3 - Minor"/>
    <x v="0"/>
    <s v="ghudik@us.ibm.com"/>
    <x v="1"/>
    <s v="[CANCELLED] Update Context.I and Procust Update atn G Hudik IBM-C-NA-AS-MACK"/>
    <d v="2018-01-24T02:04:58"/>
    <x v="33"/>
    <m/>
    <s v="Not Solved (No response from end user)"/>
    <s v="The file &quot;Opportunities.I&quot; was copied to the requested locations for Dev01._x000a__x000a_The following were completed in Dev01:_x000a_Created product KI010 and updated Product Structure_x000a_Updated product KI505_x000a_Updated the Product Group (Stat 3) field for all products listed_x000a__x000a_Since there was no response, this ticket is being marked as Resolved. "/>
    <d v="2018-01-24T02:04:58"/>
    <s v="Gina D. Hudik [IBM]"/>
    <d v="2018-01-02T21:55:05"/>
    <s v="mark.yates@kantar.com"/>
    <b v="0"/>
    <m/>
    <s v="Platinum"/>
    <n v="0"/>
    <s v="Normal"/>
    <x v="0"/>
    <m/>
    <n v="1746904"/>
    <s v="Mark Yates [Kantar]"/>
    <n v="1"/>
    <b v="0"/>
    <d v="2018-01-02T23:31:19"/>
    <d v="2018-01-02T21:55:05"/>
    <n v="1"/>
    <d v="2018-01-02T23:17:41"/>
    <d v="2018-01-02T23:31:19"/>
    <d v="2018-01-02T23:17:41"/>
    <m/>
    <m/>
    <m/>
    <n v="1605.0199189814812"/>
    <x v="0"/>
    <x v="49"/>
    <x v="0"/>
    <n v="4"/>
    <s v="Not GD"/>
    <x v="1"/>
    <n v="2018"/>
    <x v="0"/>
    <x v="4"/>
    <x v="0"/>
    <s v="Jan"/>
    <x v="13"/>
    <s v="Jan"/>
    <x v="1"/>
  </r>
  <r>
    <s v="INC4451905"/>
    <s v="P3 - Minor"/>
    <x v="25"/>
    <s v="jose.rosado@us.ibm.com"/>
    <x v="0"/>
    <s v="missing expense"/>
    <d v="2018-01-09T01:38:55"/>
    <x v="76"/>
    <m/>
    <s v="Cancelled"/>
    <s v="No answer from end user.  Marking issue as cancelled."/>
    <d v="2018-01-09T01:38:55"/>
    <s v="Jose A. Rosado [IBM]"/>
    <d v="2018-01-02T22:07:40"/>
    <s v="amkaur24@in.ibm.com"/>
    <b v="0"/>
    <m/>
    <s v="Bronze"/>
    <n v="0"/>
    <s v="Normal"/>
    <x v="0"/>
    <m/>
    <n v="531132"/>
    <s v="Amanda Trcka [Ogilvy Group]"/>
    <n v="0"/>
    <b v="0"/>
    <d v="2018-01-02T23:50:38"/>
    <d v="2018-01-02T22:07:40"/>
    <n v="1"/>
    <d v="2018-01-03T01:10:13"/>
    <d v="2018-01-03T01:15:40"/>
    <d v="2018-01-03T01:10:13"/>
    <m/>
    <m/>
    <m/>
    <n v="1604.9474537037022"/>
    <x v="0"/>
    <x v="49"/>
    <x v="0"/>
    <n v="2"/>
    <s v="Not GD"/>
    <x v="1"/>
    <n v="2018"/>
    <x v="0"/>
    <x v="4"/>
    <x v="0"/>
    <s v="Jan"/>
    <x v="13"/>
    <s v="Jan"/>
    <x v="1"/>
  </r>
  <r>
    <s v="INC4452659"/>
    <s v="P3 - Minor"/>
    <x v="26"/>
    <s v="Ruben.Velez@us.ibm.com"/>
    <x v="2"/>
    <s v="New items were added to 'Mary Quinn'"/>
    <d v="2018-01-04T22:09:59"/>
    <x v="77"/>
    <m/>
    <s v="Closed As Duplicate"/>
    <s v="This is a duplicate ticket.  See ticket #  INC3958853"/>
    <d v="2018-01-04T22:09:59"/>
    <s v="Ruben Velez [IBM]"/>
    <d v="2018-01-02T23:36:00"/>
    <s v="mary.quinn@grey.com"/>
    <b v="0"/>
    <m/>
    <s v="Bronze"/>
    <n v="0"/>
    <s v="Normal"/>
    <x v="0"/>
    <m/>
    <n v="167639"/>
    <s v="Mary Quinn [Grey]"/>
    <n v="0"/>
    <b v="0"/>
    <d v="2018-01-03T00:15:01"/>
    <d v="2018-01-02T23:36:00"/>
    <n v="2"/>
    <d v="2018-01-03T20:31:36"/>
    <d v="2018-01-04T21:51:43"/>
    <d v="2018-01-04T21:51:43"/>
    <m/>
    <m/>
    <m/>
    <n v="1603.0890856481492"/>
    <x v="0"/>
    <x v="49"/>
    <x v="0"/>
    <n v="1"/>
    <s v="Not GD"/>
    <x v="1"/>
    <n v="2018"/>
    <x v="0"/>
    <x v="4"/>
    <x v="0"/>
    <s v="Jan"/>
    <x v="13"/>
    <s v="Jan"/>
    <x v="1"/>
  </r>
  <r>
    <s v="INC4453068"/>
    <s v="P3 - Minor"/>
    <x v="16"/>
    <s v="jose.rosado@us.ibm.com"/>
    <x v="0"/>
    <s v="ARC Issue"/>
    <d v="2018-01-08T23:41:22"/>
    <x v="76"/>
    <m/>
    <s v="Cancelled"/>
    <s v="No answer from end user after 2 tries to contact him.  Cancelling issue."/>
    <d v="2018-01-08T23:41:22"/>
    <s v="Jose A. Rosado [IBM]"/>
    <d v="2018-01-03T00:49:24"/>
    <s v="kajpatil@in.ibm.com"/>
    <b v="0"/>
    <m/>
    <s v="Bronze"/>
    <n v="0"/>
    <s v="Normal"/>
    <x v="0"/>
    <m/>
    <n v="514590"/>
    <s v="Jon Wyville [Ogilvy Group]"/>
    <n v="0"/>
    <b v="0"/>
    <d v="2018-01-03T00:49:24"/>
    <d v="2018-01-03T00:49:24"/>
    <n v="2"/>
    <d v="2018-01-03T00:49:40"/>
    <d v="2018-01-03T03:08:37"/>
    <d v="2018-01-03T01:32:21"/>
    <m/>
    <m/>
    <m/>
    <n v="1604.8690162037019"/>
    <x v="0"/>
    <x v="49"/>
    <x v="0"/>
    <n v="2"/>
    <s v="Not GD"/>
    <x v="1"/>
    <n v="2018"/>
    <x v="0"/>
    <x v="4"/>
    <x v="0"/>
    <s v="Jan"/>
    <x v="14"/>
    <s v="Jan"/>
    <x v="1"/>
  </r>
  <r>
    <s v="INC4454054"/>
    <s v="P3 - Minor"/>
    <x v="0"/>
    <s v="ghudik@us.ibm.com"/>
    <x v="2"/>
    <s v="WSC 263 and 264 TNS – all User accounts are set up with a period ending 31/12/20"/>
    <d v="2018-01-03T09:29:21"/>
    <x v="78"/>
    <m/>
    <s v="Solved Remotely (Permanently)"/>
    <s v="End user requested closure. Opcos are responsible for updating the validity dates on the Maconomy users to extend them as necessary."/>
    <d v="2018-01-03T09:29:21"/>
    <s v="Gina D. Hudik [IBM]"/>
    <d v="2018-01-03T04:42:25"/>
    <s v="Wade.Mendham@financeplusaustralia.com"/>
    <b v="0"/>
    <m/>
    <s v="Platinum"/>
    <n v="0"/>
    <s v="Normal"/>
    <x v="0"/>
    <m/>
    <n v="17216"/>
    <s v="Wade Mendham [GroupM]"/>
    <n v="0"/>
    <b v="0"/>
    <d v="2018-01-03T05:13:41"/>
    <d v="2018-01-03T04:42:25"/>
    <n v="1"/>
    <d v="2018-01-03T05:26:54"/>
    <d v="2018-01-03T09:00:48"/>
    <d v="2018-01-03T05:26:54"/>
    <s v="APAC"/>
    <m/>
    <m/>
    <n v="1604.6244444444528"/>
    <x v="0"/>
    <x v="49"/>
    <x v="0"/>
    <n v="1"/>
    <s v="WPP-UK"/>
    <x v="0"/>
    <n v="2018"/>
    <x v="0"/>
    <x v="4"/>
    <x v="0"/>
    <s v="Jan"/>
    <x v="14"/>
    <s v="Jan"/>
    <x v="0"/>
  </r>
  <r>
    <s v="INC4462227"/>
    <s v="P3 - Minor"/>
    <x v="9"/>
    <s v="guest"/>
    <x v="2"/>
    <s v="Ricochet "/>
    <d v="2018-07-28T20:11:54"/>
    <x v="15"/>
    <m/>
    <s v="Cancelled"/>
    <s v="Hi Anthony.  Please see Lesley's comments._x000a__x000a_You have not been entered into the PeopleSoft HR system yet.  Until you have been you will not be able to access Ricochet._x000a__x000a_I'm assuming that HR will let you know when your access is ready._x000a__x000a_Thanks_x000a_Chris"/>
    <d v="2018-01-04T03:56:47"/>
    <s v="Christopher Nemec [IBM]"/>
    <d v="2018-01-04T00:34:58"/>
    <s v="anthony.stankiewicz@gtb.com"/>
    <b v="0"/>
    <m/>
    <s v="Gold"/>
    <n v="0"/>
    <s v="Normal"/>
    <x v="0"/>
    <m/>
    <n v="12109"/>
    <s v="Anthony Stankiewicz [JWT]"/>
    <n v="0"/>
    <b v="0"/>
    <d v="2018-01-04T01:04:23"/>
    <d v="2018-01-04T00:34:58"/>
    <n v="1"/>
    <d v="2018-01-04T02:05:01"/>
    <d v="2018-01-04T02:47:59"/>
    <d v="2018-01-04T02:05:01"/>
    <m/>
    <m/>
    <m/>
    <n v="1603.8833449074082"/>
    <x v="0"/>
    <x v="49"/>
    <x v="0"/>
    <n v="1"/>
    <s v="Not GD"/>
    <x v="1"/>
    <n v="2018"/>
    <x v="0"/>
    <x v="4"/>
    <x v="0"/>
    <s v="Jan"/>
    <x v="1"/>
    <s v="Jan"/>
    <x v="1"/>
  </r>
  <r>
    <s v="INC4462627"/>
    <s v="P3 - Minor"/>
    <x v="25"/>
    <s v="jose.rosado@us.ibm.com"/>
    <x v="2"/>
    <s v="Signed Estimate"/>
    <d v="2018-01-04T03:41:08"/>
    <x v="1"/>
    <m/>
    <s v="Cancelled"/>
    <s v="Per user. this ticket was opened by mistake.  Cancelling this ticket."/>
    <d v="2018-01-04T03:41:08"/>
    <s v="Jose A. Rosado [IBM]"/>
    <d v="2018-01-04T02:01:26"/>
    <s v="alivadas@in.ibm.com"/>
    <b v="0"/>
    <m/>
    <s v="Bronze"/>
    <n v="0"/>
    <s v="Normal"/>
    <x v="0"/>
    <m/>
    <n v="6127"/>
    <s v="Sandra Milena Alfonso Huertas [Ogilvy Group]"/>
    <n v="0"/>
    <b v="0"/>
    <m/>
    <m/>
    <n v="0"/>
    <m/>
    <m/>
    <d v="2018-01-04T02:01:26"/>
    <m/>
    <m/>
    <m/>
    <n v="44708"/>
    <x v="0"/>
    <x v="49"/>
    <x v="0"/>
    <n v="1"/>
    <s v="Not GD"/>
    <x v="1"/>
    <n v="2018"/>
    <x v="0"/>
    <x v="4"/>
    <x v="0"/>
    <s v="Jan"/>
    <x v="1"/>
    <s v="Jan"/>
    <x v="1"/>
  </r>
  <r>
    <s v="INC4463588"/>
    <s v="P3 - Minor"/>
    <x v="27"/>
    <s v="ghudik@us.ibm.com"/>
    <x v="2"/>
    <s v="Cognos Unable to upload"/>
    <d v="2018-01-12T21:16:23"/>
    <x v="79"/>
    <m/>
    <s v="Cancelled"/>
    <s v=" Files were loaded separately as requested, no ticket required for file upload in the interim."/>
    <d v="2018-01-12T21:16:23"/>
    <s v="Gina D. Hudik [IBM]"/>
    <d v="2018-01-04T09:32:30"/>
    <s v="Rafika@my.ibm.com"/>
    <b v="0"/>
    <m/>
    <s v="Platinum"/>
    <n v="0"/>
    <s v="Normal"/>
    <x v="0"/>
    <m/>
    <n v="738234"/>
    <s v="Ivan Liston [Kantar]"/>
    <n v="0"/>
    <b v="0"/>
    <d v="2018-01-04T09:32:30"/>
    <d v="2018-01-04T09:32:30"/>
    <n v="6"/>
    <d v="2018-01-04T10:13:43"/>
    <d v="2018-01-05T15:41:30"/>
    <d v="2018-01-04T10:13:43"/>
    <m/>
    <m/>
    <m/>
    <n v="1602.3461805555635"/>
    <x v="0"/>
    <x v="49"/>
    <x v="0"/>
    <n v="2"/>
    <s v="Not GD"/>
    <x v="1"/>
    <n v="2018"/>
    <x v="0"/>
    <x v="4"/>
    <x v="0"/>
    <s v="Jan"/>
    <x v="1"/>
    <s v="Jan"/>
    <x v="1"/>
  </r>
  <r>
    <s v="INC4464306"/>
    <s v="P3 - Minor"/>
    <x v="27"/>
    <s v="sakbarve@in.ibm.com"/>
    <x v="0"/>
    <s v="272 BI: Cognos orderbook upload error"/>
    <d v="2018-02-07T17:08:49"/>
    <x v="79"/>
    <m/>
    <s v="Cancelled"/>
    <s v="Cancelled"/>
    <d v="2018-02-07T17:04:23"/>
    <s v="Saket Barve [IBM]"/>
    <d v="2018-01-04T11:41:24"/>
    <s v="1hasanah@my.ibm.com"/>
    <b v="0"/>
    <m/>
    <s v="Platinum"/>
    <n v="0"/>
    <s v="Normal"/>
    <x v="0"/>
    <m/>
    <n v="2957326"/>
    <s v="Passaporn Sikkakosol [Kantar]"/>
    <n v="0"/>
    <b v="0"/>
    <d v="2018-01-04T11:41:24"/>
    <d v="2018-01-04T11:41:24"/>
    <n v="4"/>
    <d v="2018-01-04T11:47:12"/>
    <d v="2018-01-04T15:16:48"/>
    <d v="2018-01-04T11:47:12"/>
    <s v="APAC"/>
    <m/>
    <s v="Kantar - Thailand"/>
    <n v="1603.3633333333273"/>
    <x v="0"/>
    <x v="49"/>
    <x v="0"/>
    <n v="6"/>
    <s v="Not GD"/>
    <x v="1"/>
    <n v="2018"/>
    <x v="0"/>
    <x v="4"/>
    <x v="0"/>
    <s v="Jan"/>
    <x v="1"/>
    <s v="Jan"/>
    <x v="1"/>
  </r>
  <r>
    <s v="INC4466291"/>
    <s v="P3 - Minor"/>
    <x v="0"/>
    <s v="sakbarve@in.ibm.com"/>
    <x v="2"/>
    <s v="283,139,173 MPL: PO Layout for company 283,139,173 - PREPROD"/>
    <d v="2018-02-07T17:26:17"/>
    <x v="26"/>
    <m/>
    <s v="Cancelled"/>
    <s v="Cancelled"/>
    <d v="2018-02-07T17:20:48"/>
    <s v="Saket Barve [IBM]"/>
    <d v="2018-01-04T16:01:35"/>
    <s v="bijosh.puthuppallil@kantar.com"/>
    <b v="0"/>
    <m/>
    <s v="Platinum"/>
    <n v="0"/>
    <s v="Normal"/>
    <x v="0"/>
    <m/>
    <n v="2942353"/>
    <s v="Bijosh Puthuppallil [Kantar]"/>
    <n v="0"/>
    <b v="0"/>
    <d v="2018-01-04T16:32:09"/>
    <d v="2018-01-04T16:01:35"/>
    <n v="1"/>
    <d v="2018-01-04T16:08:16"/>
    <d v="2018-01-04T16:32:09"/>
    <d v="2018-01-04T16:08:16"/>
    <m/>
    <m/>
    <m/>
    <n v="1603.3110069444374"/>
    <x v="0"/>
    <x v="49"/>
    <x v="0"/>
    <n v="6"/>
    <s v="WPP-UK"/>
    <x v="0"/>
    <n v="2018"/>
    <x v="0"/>
    <x v="4"/>
    <x v="0"/>
    <s v="Jan"/>
    <x v="1"/>
    <s v="Jan"/>
    <x v="0"/>
  </r>
  <r>
    <s v="INC4467469"/>
    <s v="P3 - Minor"/>
    <x v="28"/>
    <s v="ghudik@us.ibm.com"/>
    <x v="0"/>
    <s v="unable to upload unallocated revenue to orderbook"/>
    <d v="2018-01-12T21:06:14"/>
    <x v="79"/>
    <m/>
    <s v="Cancelled"/>
    <s v="Timur - cancelling this ticket as there's one globally raised and I've already uploaded your files separately."/>
    <d v="2018-01-12T21:06:14"/>
    <s v="Gina D. Hudik [IBM]"/>
    <d v="2018-01-04T18:19:41"/>
    <s v="Fatma.Kaya@kantar.com"/>
    <b v="0"/>
    <m/>
    <s v="Platinum"/>
    <n v="0"/>
    <s v="Normal"/>
    <x v="0"/>
    <m/>
    <n v="701193"/>
    <s v="Fatma Kaya [Kantar]"/>
    <n v="0"/>
    <b v="0"/>
    <d v="2018-01-04T18:29:38"/>
    <d v="2018-01-04T18:19:41"/>
    <n v="1"/>
    <d v="2018-01-04T18:34:22"/>
    <d v="2018-01-04T18:52:17"/>
    <d v="2018-01-04T18:34:22"/>
    <s v="EMEA"/>
    <m/>
    <s v="Kantar - Turkey"/>
    <n v="1603.2136921296333"/>
    <x v="0"/>
    <x v="49"/>
    <x v="0"/>
    <n v="2"/>
    <s v="Not GD"/>
    <x v="1"/>
    <n v="2018"/>
    <x v="0"/>
    <x v="4"/>
    <x v="0"/>
    <s v="Jan"/>
    <x v="1"/>
    <s v="Jan"/>
    <x v="1"/>
  </r>
  <r>
    <s v="INC4475854"/>
    <s v="P3 - Minor"/>
    <x v="17"/>
    <s v="ana.kisslat@uk.ibm.com"/>
    <x v="2"/>
    <s v="[SR] Duplicate "/>
    <d v="2018-01-09T17:22:49"/>
    <x v="80"/>
    <m/>
    <s v="Closed As Duplicate"/>
    <s v="AD AR Dec Rec SR already resolved."/>
    <d v="2018-01-09T17:22:49"/>
    <s v="Ana Kisslat [IBM]"/>
    <d v="2018-01-05T20:42:11"/>
    <s v="balajk01@in.ibm.com"/>
    <b v="0"/>
    <m/>
    <s v="Gold"/>
    <n v="0"/>
    <s v="Normal"/>
    <x v="0"/>
    <m/>
    <n v="334081"/>
    <s v="Unknown Caller"/>
    <n v="0"/>
    <b v="0"/>
    <d v="2018-01-05T21:16:34"/>
    <m/>
    <n v="0"/>
    <m/>
    <d v="2018-01-05T21:16:34"/>
    <d v="2018-01-05T20:42:12"/>
    <m/>
    <m/>
    <m/>
    <n v="1602.1134953703731"/>
    <x v="0"/>
    <x v="49"/>
    <x v="0"/>
    <n v="2"/>
    <s v="Not GD"/>
    <x v="1"/>
    <n v="2018"/>
    <x v="0"/>
    <x v="4"/>
    <x v="0"/>
    <s v="Jan"/>
    <x v="2"/>
    <s v="Jan"/>
    <x v="1"/>
  </r>
  <r>
    <s v="INC4479987"/>
    <s v="P3 - Minor"/>
    <x v="27"/>
    <s v="ghudik@us.ibm.com"/>
    <x v="2"/>
    <s v="Urgent - Orderbook balance TNS Vietnam extract"/>
    <d v="2018-01-12T21:13:22"/>
    <x v="79"/>
    <m/>
    <s v="Cancelled"/>
    <s v="File uploads were completed separately via email as original email requested."/>
    <d v="2018-01-12T21:13:22"/>
    <s v="Gina D. Hudik [IBM]"/>
    <d v="2018-01-08T09:19:45"/>
    <s v="Hoa.HaDuBao@tnsglobal.com"/>
    <b v="0"/>
    <m/>
    <s v="Platinum"/>
    <n v="0"/>
    <s v="Normal"/>
    <x v="0"/>
    <m/>
    <n v="388417"/>
    <s v="Hoa Ha Du Bao [Kantar]"/>
    <n v="0"/>
    <b v="0"/>
    <d v="2018-01-08T11:38:38"/>
    <d v="2018-01-08T09:19:45"/>
    <n v="2"/>
    <d v="2018-01-08T14:14:18"/>
    <d v="2018-01-08T15:07:14"/>
    <d v="2018-01-08T14:14:18"/>
    <s v="APAC"/>
    <m/>
    <m/>
    <n v="1599.3699768518491"/>
    <x v="0"/>
    <x v="3"/>
    <x v="0"/>
    <n v="2"/>
    <s v="Not GD"/>
    <x v="1"/>
    <n v="2018"/>
    <x v="0"/>
    <x v="4"/>
    <x v="0"/>
    <s v="Jan"/>
    <x v="18"/>
    <s v="Jan"/>
    <x v="1"/>
  </r>
  <r>
    <s v="INC4480140"/>
    <s v="P3 - Minor"/>
    <x v="27"/>
    <s v="ghudik@us.ibm.com"/>
    <x v="2"/>
    <s v="Vietnam OB uploading - Millward brown"/>
    <d v="2018-01-08T20:05:58"/>
    <x v="8"/>
    <m/>
    <s v="Cancelled"/>
    <s v="Addressing file upload request separately.  Ticket should not have been raised per email communication."/>
    <d v="2018-01-08T20:05:58"/>
    <s v="Gina D. Hudik [IBM]"/>
    <d v="2018-01-08T09:53:40"/>
    <s v="Hoa.HaDuBao@tnsglobal.com"/>
    <b v="0"/>
    <m/>
    <s v="Platinum"/>
    <n v="0"/>
    <s v="Normal"/>
    <x v="0"/>
    <m/>
    <n v="36738"/>
    <s v="Hoa Ha Du Bao [Kantar]"/>
    <n v="0"/>
    <b v="0"/>
    <d v="2018-01-08T13:34:27"/>
    <d v="2018-01-08T09:53:40"/>
    <n v="1"/>
    <d v="2018-01-08T20:05:04"/>
    <d v="2018-01-08T20:05:04"/>
    <d v="2018-01-08T20:05:04"/>
    <s v="APAC"/>
    <m/>
    <m/>
    <n v="1599.1631481481527"/>
    <x v="0"/>
    <x v="3"/>
    <x v="0"/>
    <n v="2"/>
    <s v="Not GD"/>
    <x v="1"/>
    <n v="2018"/>
    <x v="0"/>
    <x v="4"/>
    <x v="0"/>
    <s v="Jan"/>
    <x v="18"/>
    <s v="Jan"/>
    <x v="1"/>
  </r>
  <r>
    <s v="INC4481590"/>
    <s v="P3 - Minor"/>
    <x v="4"/>
    <s v="Lokeshwar.naidu@in.ibm.com"/>
    <x v="1"/>
    <s v="[APPROVED BACKLOG]BSG - NAHLP-355864 - ACH/Wire Ack Clearing Discussion"/>
    <d v="2018-01-09T23:08:11"/>
    <x v="81"/>
    <m/>
    <s v="Cancelled"/>
    <s v="duplicate"/>
    <d v="2018-01-09T23:08:11"/>
    <s v="Lokeswara N Madhamanchi [IBM]"/>
    <d v="2018-01-08T14:22:50"/>
    <s v="Lokeshwar.naidu@in.ibm.com"/>
    <b v="0"/>
    <m/>
    <s v="Platinum"/>
    <n v="0"/>
    <s v="Normal"/>
    <x v="0"/>
    <m/>
    <n v="118988"/>
    <s v="Paul Haughton [Ogilvy Group]"/>
    <n v="0"/>
    <b v="0"/>
    <d v="2018-01-09T22:12:28"/>
    <m/>
    <n v="0"/>
    <m/>
    <d v="2018-01-09T22:12:28"/>
    <d v="2018-01-08T14:22:50"/>
    <m/>
    <m/>
    <m/>
    <n v="1598.0746759259273"/>
    <x v="0"/>
    <x v="3"/>
    <x v="0"/>
    <n v="2"/>
    <s v="WPP-US"/>
    <x v="0"/>
    <n v="2018"/>
    <x v="0"/>
    <x v="4"/>
    <x v="0"/>
    <s v="Jan"/>
    <x v="18"/>
    <s v="Jan"/>
    <x v="0"/>
  </r>
  <r>
    <s v="INC4485809"/>
    <s v="P3 - Minor"/>
    <x v="9"/>
    <s v="cnemec@us.ibm.com"/>
    <x v="0"/>
    <s v="Re: Mary Verrusio Ricochet"/>
    <d v="2018-01-09T00:10:20"/>
    <x v="1"/>
    <m/>
    <s v="Closed As Duplicate"/>
    <s v="This is being handled by ticket INC4412828._x000a__x000a_Thanks_x000a_Chris"/>
    <d v="2018-01-09T00:10:20"/>
    <s v="Christopher Nemec [IBM]"/>
    <d v="2018-01-08T20:33:55"/>
    <s v="lesley.giacobozzi@gtb.com"/>
    <b v="0"/>
    <m/>
    <s v="Gold"/>
    <n v="0"/>
    <s v="Normal"/>
    <x v="0"/>
    <m/>
    <n v="12985"/>
    <s v="Lesley Giacobozzi [JWT]"/>
    <n v="0"/>
    <b v="0"/>
    <d v="2018-01-08T22:16:00"/>
    <d v="2018-01-08T20:33:55"/>
    <n v="1"/>
    <d v="2018-01-08T23:06:56"/>
    <m/>
    <d v="2018-01-08T23:06:56"/>
    <m/>
    <m/>
    <m/>
    <n v="44708"/>
    <x v="0"/>
    <x v="3"/>
    <x v="0"/>
    <n v="2"/>
    <s v="Not GD"/>
    <x v="1"/>
    <n v="2018"/>
    <x v="0"/>
    <x v="4"/>
    <x v="0"/>
    <s v="Jan"/>
    <x v="18"/>
    <s v="Jan"/>
    <x v="1"/>
  </r>
  <r>
    <s v="INC4486111"/>
    <s v="P3 - Minor"/>
    <x v="27"/>
    <s v="ghudik@us.ibm.com"/>
    <x v="2"/>
    <s v="COGNOS UPLOAD "/>
    <d v="2018-01-08T21:14:08"/>
    <x v="8"/>
    <m/>
    <s v="Cancelled"/>
    <s v="File upload being addressed separately no ticket required."/>
    <d v="2018-01-08T21:14:08"/>
    <s v="Gina D. Hudik [IBM]"/>
    <d v="2018-01-08T21:01:08"/>
    <s v="Arsalan.Mohsin@kantar.com"/>
    <b v="0"/>
    <m/>
    <s v="Platinum"/>
    <n v="0"/>
    <s v="Normal"/>
    <x v="0"/>
    <m/>
    <n v="780"/>
    <s v="Arsalan Mohsin [Kantar]"/>
    <n v="0"/>
    <b v="0"/>
    <d v="2018-01-08T21:13:26"/>
    <d v="2018-01-08T21:01:08"/>
    <n v="2"/>
    <d v="2018-01-08T21:12:01"/>
    <d v="2018-01-08T21:13:26"/>
    <d v="2018-01-08T21:12:01"/>
    <m/>
    <m/>
    <m/>
    <n v="1599.1156712962984"/>
    <x v="0"/>
    <x v="3"/>
    <x v="0"/>
    <n v="2"/>
    <s v="Not GD"/>
    <x v="1"/>
    <n v="2018"/>
    <x v="0"/>
    <x v="4"/>
    <x v="0"/>
    <s v="Jan"/>
    <x v="18"/>
    <s v="Jan"/>
    <x v="1"/>
  </r>
  <r>
    <s v="INC4488462"/>
    <s v="P3 - Minor"/>
    <x v="9"/>
    <s v="cnemec@us.ibm.com"/>
    <x v="0"/>
    <s v="Intercompany billing sheets"/>
    <d v="2018-01-09T03:10:11"/>
    <x v="1"/>
    <m/>
    <s v="Cancelled"/>
    <s v="Hi Betsy.  This is really a security issue.  Please e-mail ricochetsecurity@jwt.com directly.  They will be able to tell you if you have the necessary access and if not what you need to do._x000a__x000a_Thanks_x000a_Chris"/>
    <d v="2018-01-09T03:10:11"/>
    <s v="Christopher Nemec [IBM]"/>
    <d v="2018-01-09T02:34:17"/>
    <s v="sikalbur@in.ibm.com"/>
    <b v="0"/>
    <m/>
    <s v="Gold"/>
    <n v="0"/>
    <s v="Normal"/>
    <x v="0"/>
    <m/>
    <n v="2293"/>
    <s v="Betsy Poremsky [JWT]"/>
    <n v="0"/>
    <b v="0"/>
    <m/>
    <m/>
    <n v="0"/>
    <m/>
    <m/>
    <d v="2018-01-09T02:34:17"/>
    <m/>
    <m/>
    <m/>
    <n v="44708"/>
    <x v="0"/>
    <x v="3"/>
    <x v="0"/>
    <n v="2"/>
    <s v="Not GD"/>
    <x v="1"/>
    <n v="2018"/>
    <x v="0"/>
    <x v="4"/>
    <x v="0"/>
    <s v="Jan"/>
    <x v="28"/>
    <s v="Jan"/>
    <x v="1"/>
  </r>
  <r>
    <s v="INC4488748"/>
    <s v="P3 - Minor"/>
    <x v="16"/>
    <s v="sakbarve@in.ibm.com"/>
    <x v="0"/>
    <s v="unable to login to arc "/>
    <d v="2018-02-07T16:51:55"/>
    <x v="76"/>
    <m/>
    <s v="Cancelled"/>
    <s v="Cancelled"/>
    <d v="2018-02-07T16:47:55"/>
    <s v="Saket Barve [IBM]"/>
    <d v="2018-01-09T03:57:21"/>
    <s v="singhn25@in.ibm.com"/>
    <b v="0"/>
    <m/>
    <s v="Bronze"/>
    <n v="0"/>
    <s v="Normal"/>
    <x v="0"/>
    <m/>
    <n v="2552377"/>
    <s v="Leah Moskowitz [Ogilvy Group]"/>
    <n v="0"/>
    <b v="0"/>
    <d v="2018-01-09T03:57:21"/>
    <d v="2018-01-09T03:57:21"/>
    <n v="1"/>
    <d v="2018-01-12T03:46:02"/>
    <d v="2018-01-12T05:22:43"/>
    <d v="2018-01-12T03:46:02"/>
    <m/>
    <m/>
    <m/>
    <n v="1595.7758912037025"/>
    <x v="0"/>
    <x v="3"/>
    <x v="0"/>
    <n v="6"/>
    <s v="Not GD"/>
    <x v="1"/>
    <n v="2018"/>
    <x v="0"/>
    <x v="4"/>
    <x v="0"/>
    <s v="Jan"/>
    <x v="28"/>
    <s v="Jan"/>
    <x v="1"/>
  </r>
  <r>
    <s v="INC4492277"/>
    <s v="P3 - Minor"/>
    <x v="0"/>
    <s v="ghudik@us.ibm.com"/>
    <x v="1"/>
    <s v="[CANCELLED] KFSUK 40 WSC:  Link on notification e-mail takes users to old portal"/>
    <d v="2018-01-31T00:15:26"/>
    <x v="8"/>
    <m/>
    <s v="Cancelled"/>
    <s v="The portal link update for the company 40 email alerts (time sheets and purchase orders) is being addressed via INC4027946 with Patsy Griffin and Claire Jones. Ticket INC4027946 has been On Hold - Awaiting User input since 01/05. We have been waiting for the company 40 employees to be updated to reflect a unique email address in order for the email alerts to be kicked off in PreProd as a test._x000a__x000a_INC4492277 will be cancelled as we will continue to track the changes via INC4027946."/>
    <d v="2018-01-31T00:15:26"/>
    <s v="Gina D. Hudik [IBM]"/>
    <d v="2018-01-09T15:51:41"/>
    <s v="Mahalia.Osbournesamuels@kantar.com"/>
    <b v="0"/>
    <m/>
    <s v="Platinum"/>
    <n v="0"/>
    <s v="Normal"/>
    <x v="0"/>
    <m/>
    <n v="1844625"/>
    <s v="Mahalia Osbourne-Samuels [Kantar]"/>
    <n v="0"/>
    <b v="0"/>
    <d v="2018-01-09T15:58:24"/>
    <d v="2018-01-09T15:51:41"/>
    <n v="1"/>
    <d v="2018-01-09T16:43:54"/>
    <d v="2018-01-09T17:07:39"/>
    <d v="2018-01-09T16:43:54"/>
    <s v="EMEA"/>
    <m/>
    <m/>
    <n v="1598.2863541666666"/>
    <x v="0"/>
    <x v="3"/>
    <x v="0"/>
    <n v="5"/>
    <s v="Not GD"/>
    <x v="1"/>
    <n v="2018"/>
    <x v="0"/>
    <x v="4"/>
    <x v="0"/>
    <s v="Jan"/>
    <x v="28"/>
    <s v="Jan"/>
    <x v="1"/>
  </r>
  <r>
    <s v="INC4494165"/>
    <s v="P3 - Minor"/>
    <x v="10"/>
    <s v="mgannon@us.ibm.com"/>
    <x v="0"/>
    <s v="JDE application error"/>
    <d v="2018-01-09T21:29:07"/>
    <x v="1"/>
    <m/>
    <s v="Closed As Duplicate"/>
    <s v="This is a duplicate of INC3960901._x000a_Attachments from this ticket were attached to the original ticket."/>
    <d v="2018-01-09T21:29:07"/>
    <s v="Marybeth Gannon [IBM]"/>
    <d v="2018-01-09T19:17:43"/>
    <s v="mark.werner@ogilvy.com"/>
    <b v="0"/>
    <m/>
    <s v="Gold"/>
    <n v="0"/>
    <s v="Normal"/>
    <x v="0"/>
    <m/>
    <n v="7884"/>
    <s v="Mark Werner [Ogilvy Group]"/>
    <n v="0"/>
    <b v="0"/>
    <d v="2018-01-09T19:47:00"/>
    <d v="2018-01-09T19:17:43"/>
    <n v="1"/>
    <d v="2018-01-09T20:26:00"/>
    <m/>
    <d v="2018-01-09T20:26:00"/>
    <m/>
    <m/>
    <m/>
    <n v="44708"/>
    <x v="0"/>
    <x v="3"/>
    <x v="0"/>
    <n v="2"/>
    <s v="Not GD"/>
    <x v="1"/>
    <n v="2018"/>
    <x v="0"/>
    <x v="4"/>
    <x v="0"/>
    <s v="Jan"/>
    <x v="28"/>
    <s v="Jan"/>
    <x v="1"/>
  </r>
  <r>
    <s v="INC4497403"/>
    <s v="P3 - Minor"/>
    <x v="4"/>
    <s v="sakbarve@in.ibm.com"/>
    <x v="1"/>
    <s v="[CANCELLED] BSG1937 Reverting the YFRP-AP-REPORTS TCODES MIR4/FK10N/ME9F "/>
    <d v="2018-02-07T17:26:21"/>
    <x v="82"/>
    <m/>
    <s v="Cancelled"/>
    <s v="Cancelled"/>
    <d v="2018-02-07T17:20:43"/>
    <s v="Saket Barve [IBM]"/>
    <d v="2018-01-10T01:05:10"/>
    <s v="vivnagal@in.ibm.com"/>
    <b v="0"/>
    <m/>
    <s v="Platinum"/>
    <n v="0"/>
    <s v="Normal"/>
    <x v="0"/>
    <m/>
    <n v="2477925"/>
    <s v="Martha Dominicci [Ogilvy Group]"/>
    <n v="0"/>
    <b v="0"/>
    <d v="2018-01-10T01:05:10"/>
    <m/>
    <n v="0"/>
    <m/>
    <d v="2018-01-10T01:05:10"/>
    <d v="2018-01-10T01:05:10"/>
    <m/>
    <m/>
    <m/>
    <n v="1597.9547453703708"/>
    <x v="0"/>
    <x v="3"/>
    <x v="0"/>
    <n v="6"/>
    <s v="WPP-US"/>
    <x v="0"/>
    <n v="2018"/>
    <x v="0"/>
    <x v="4"/>
    <x v="0"/>
    <s v="Jan"/>
    <x v="25"/>
    <s v="Jan"/>
    <x v="0"/>
  </r>
  <r>
    <s v="INC4502644"/>
    <s v="P3 - Minor"/>
    <x v="27"/>
    <s v="ghudik@us.ibm.com"/>
    <x v="0"/>
    <s v="Issues uploading OB - Dec 2017  - Cognos "/>
    <d v="2018-01-10T21:17:17"/>
    <x v="79"/>
    <m/>
    <s v="Cancelled"/>
    <s v="File upload being addressed separately."/>
    <d v="2018-01-10T21:17:17"/>
    <s v="Gina D. Hudik [IBM]"/>
    <d v="2018-01-10T17:44:34"/>
    <s v="Bassem.Tahseen@kantar.com"/>
    <b v="0"/>
    <m/>
    <s v="Platinum"/>
    <n v="0"/>
    <s v="Normal"/>
    <x v="0"/>
    <m/>
    <n v="12764"/>
    <s v="Bassem Tahseen [Kantar]"/>
    <n v="0"/>
    <b v="0"/>
    <d v="2018-01-10T18:16:37"/>
    <d v="2018-01-10T17:44:34"/>
    <n v="1"/>
    <d v="2018-01-10T18:10:03"/>
    <d v="2018-01-10T18:16:37"/>
    <d v="2018-01-10T18:10:03"/>
    <m/>
    <m/>
    <m/>
    <n v="1597.2384606481501"/>
    <x v="0"/>
    <x v="3"/>
    <x v="0"/>
    <n v="2"/>
    <s v="Not GD"/>
    <x v="1"/>
    <n v="2018"/>
    <x v="0"/>
    <x v="4"/>
    <x v="0"/>
    <s v="Jan"/>
    <x v="25"/>
    <s v="Jan"/>
    <x v="1"/>
  </r>
  <r>
    <s v="INC4502736"/>
    <s v="P4 - Minimal"/>
    <x v="0"/>
    <s v="Javier.Escorza@Es.ibm.Com"/>
    <x v="1"/>
    <s v="[APPROVED BACKLOG] 53 WSC: New tax reports"/>
    <d v="2018-02-09T15:56:48"/>
    <x v="83"/>
    <m/>
    <s v="Cancelled"/>
    <s v="The user decides to close the ticket due to lack of response. He considers this quality of service and the lack of resolution that has impeded his work to be unacceptable."/>
    <d v="2018-02-09T15:56:48"/>
    <s v="Javier Escorza [IBM]"/>
    <d v="2018-01-10T17:57:51"/>
    <s v="Marc.Marsal@kantartns.com"/>
    <b v="0"/>
    <m/>
    <s v="Platinum"/>
    <n v="0"/>
    <s v="Normal"/>
    <x v="0"/>
    <m/>
    <n v="2584737"/>
    <s v="Marc Marsal [Kantar]"/>
    <n v="0"/>
    <b v="0"/>
    <d v="2018-01-10T20:11:46"/>
    <d v="2018-01-10T17:57:51"/>
    <n v="1"/>
    <d v="2018-01-10T20:12:08"/>
    <d v="2018-01-10T21:05:06"/>
    <d v="2018-01-10T20:12:08"/>
    <s v="EMEA"/>
    <m/>
    <s v="Kantar - Spain"/>
    <n v="1597.1214583333276"/>
    <x v="0"/>
    <x v="3"/>
    <x v="0"/>
    <n v="6"/>
    <s v="Not GD"/>
    <x v="1"/>
    <n v="2018"/>
    <x v="0"/>
    <x v="4"/>
    <x v="0"/>
    <s v="Jan"/>
    <x v="25"/>
    <s v="Jan"/>
    <x v="1"/>
  </r>
  <r>
    <s v="INC4502905"/>
    <s v="P4 - Minimal"/>
    <x v="0"/>
    <s v="Javier.Escorza@Es.ibm.Com"/>
    <x v="2"/>
    <s v="168 WSC: Maconomy requeriments"/>
    <d v="2018-02-09T15:58:40"/>
    <x v="79"/>
    <m/>
    <s v="Cancelled"/>
    <s v="The user decides to close the ticket due to lack of response. He considers this quality of service and the lack of resolution that has impeded his work to be unacceptable."/>
    <d v="2018-02-09T15:58:40"/>
    <s v="Javier Escorza [IBM]"/>
    <d v="2018-01-10T18:20:51"/>
    <s v="Marc.Marsal@kantartns.com"/>
    <b v="0"/>
    <m/>
    <s v="Platinum"/>
    <n v="0"/>
    <s v="Normal"/>
    <x v="0"/>
    <m/>
    <n v="2583469"/>
    <s v="Marc Marsal [Kantar]"/>
    <n v="0"/>
    <b v="0"/>
    <d v="2018-01-10T20:15:21"/>
    <d v="2018-01-10T18:20:51"/>
    <n v="1"/>
    <d v="2018-01-10T20:15:42"/>
    <d v="2018-01-10T21:06:31"/>
    <d v="2018-01-10T20:15:42"/>
    <s v="EMEA"/>
    <m/>
    <s v="Kantar - Spain"/>
    <n v="1597.1204745370269"/>
    <x v="0"/>
    <x v="3"/>
    <x v="0"/>
    <n v="6"/>
    <s v="Not GD"/>
    <x v="1"/>
    <n v="2018"/>
    <x v="0"/>
    <x v="4"/>
    <x v="0"/>
    <s v="Jan"/>
    <x v="25"/>
    <s v="Jan"/>
    <x v="1"/>
  </r>
  <r>
    <s v="INC4505083"/>
    <s v="P3 - Minor"/>
    <x v="9"/>
    <s v="cnemec@us.ibm.com"/>
    <x v="2"/>
    <s v="Ricochet"/>
    <d v="2018-01-11T00:28:51"/>
    <x v="15"/>
    <m/>
    <s v="Closed As Duplicate"/>
    <s v="Hi Maria.  Bob opened a ticket to take care of this (INC4505068) so I'm going to close this one._x000a__x000a_Thanks_x000a_Chris"/>
    <d v="2018-01-11T00:28:51"/>
    <s v="Christopher Nemec [IBM]"/>
    <d v="2018-01-10T22:26:14"/>
    <s v="maria.costales@gtb.com"/>
    <b v="0"/>
    <m/>
    <s v="Gold"/>
    <n v="0"/>
    <s v="Normal"/>
    <x v="0"/>
    <m/>
    <n v="7357"/>
    <s v="Maria Costales [JWT]"/>
    <n v="0"/>
    <b v="0"/>
    <d v="2018-01-10T22:49:54"/>
    <d v="2018-01-10T22:26:14"/>
    <n v="1"/>
    <d v="2018-01-10T22:33:20"/>
    <d v="2018-01-10T22:49:54"/>
    <d v="2018-01-10T22:33:20"/>
    <m/>
    <m/>
    <m/>
    <n v="1597.0486805555629"/>
    <x v="0"/>
    <x v="3"/>
    <x v="0"/>
    <n v="2"/>
    <s v="Not GD"/>
    <x v="1"/>
    <n v="2018"/>
    <x v="0"/>
    <x v="4"/>
    <x v="0"/>
    <s v="Jan"/>
    <x v="25"/>
    <s v="Jan"/>
    <x v="1"/>
  </r>
  <r>
    <s v="INC4506240"/>
    <s v="P3 - Minor"/>
    <x v="4"/>
    <s v="jose.rosado@us.ibm.com"/>
    <x v="0"/>
    <s v="Probelm with ICS portal (SAP BusinessObjects Intercompany)"/>
    <d v="2018-01-13T01:50:12"/>
    <x v="76"/>
    <m/>
    <s v="Cancelled"/>
    <s v="Spoke to the user.  She explained that this issue was opened in error.  Cancelling."/>
    <d v="2018-01-13T01:50:12"/>
    <s v="Jose A. Rosado [IBM]"/>
    <d v="2018-01-11T02:13:45"/>
    <s v="michele.ng@ogilvy.com"/>
    <b v="0"/>
    <m/>
    <s v="Platinum"/>
    <n v="0"/>
    <s v="Normal"/>
    <x v="0"/>
    <m/>
    <n v="171387"/>
    <s v="Michele Ng [Ogilvy Group]"/>
    <n v="0"/>
    <b v="0"/>
    <d v="2018-01-11T08:03:00"/>
    <d v="2018-01-11T02:13:45"/>
    <n v="1"/>
    <d v="2018-01-11T08:03:40"/>
    <d v="2018-01-11T09:05:28"/>
    <d v="2018-01-11T08:03:40"/>
    <s v="NA"/>
    <m/>
    <s v="Ogilvy Group - Canada"/>
    <n v="1596.6212037036967"/>
    <x v="0"/>
    <x v="3"/>
    <x v="0"/>
    <n v="2"/>
    <s v="Not GD"/>
    <x v="1"/>
    <n v="2018"/>
    <x v="0"/>
    <x v="4"/>
    <x v="0"/>
    <s v="Jan"/>
    <x v="15"/>
    <s v="Jan"/>
    <x v="1"/>
  </r>
  <r>
    <s v="INC4512249"/>
    <s v="P3 - Minor"/>
    <x v="9"/>
    <s v="sakbarve@in.ibm.com"/>
    <x v="1"/>
    <s v="[CANCELLED] Ricochet - adding a field into the billing register report"/>
    <d v="2018-09-03T20:29:47"/>
    <x v="84"/>
    <m/>
    <s v="Cancelled"/>
    <s v="duplicate ticket.  See INC5848297 and QB 7633"/>
    <d v="2018-08-29T23:33:32"/>
    <s v="Olga Alario [JWT]"/>
    <d v="2018-01-11T20:56:52"/>
    <s v="ginger.ritchie@jwt.com"/>
    <b v="0"/>
    <m/>
    <s v="Gold"/>
    <n v="0"/>
    <s v="Normal"/>
    <x v="0"/>
    <m/>
    <n v="19881400"/>
    <s v="Ginger Ritchie [JWT]"/>
    <n v="0"/>
    <b v="0"/>
    <d v="2018-01-11T21:32:25"/>
    <d v="2018-01-11T20:56:52"/>
    <n v="1"/>
    <d v="2018-01-11T21:01:42"/>
    <d v="2018-01-11T21:32:25"/>
    <d v="2018-01-11T21:01:42"/>
    <m/>
    <m/>
    <m/>
    <n v="1596.1024884259168"/>
    <x v="0"/>
    <x v="3"/>
    <x v="0"/>
    <n v="35"/>
    <s v="WPP-US"/>
    <x v="0"/>
    <n v="2018"/>
    <x v="0"/>
    <x v="4"/>
    <x v="0"/>
    <s v="Jan"/>
    <x v="15"/>
    <s v="Jan"/>
    <x v="0"/>
  </r>
  <r>
    <s v="INC4513659"/>
    <s v="P3 - Minor"/>
    <x v="4"/>
    <s v="Cruzrav@ph.ibm.com"/>
    <x v="2"/>
    <s v="NAHLP-355983: BPC Access"/>
    <d v="2018-01-26T00:10:55"/>
    <x v="61"/>
    <m/>
    <s v="Cancelled"/>
    <s v="Requester ask to cancel the request"/>
    <d v="2018-01-26T00:10:55"/>
    <s v="Raymond V Cruz [IBM]"/>
    <d v="2018-01-12T00:21:10"/>
    <s v="sue.devine@ogilvy.com"/>
    <b v="0"/>
    <m/>
    <s v="Platinum"/>
    <n v="0"/>
    <s v="Normal"/>
    <x v="0"/>
    <m/>
    <n v="1208985"/>
    <s v="Sue Devine [Ogilvy Group]"/>
    <n v="0"/>
    <b v="0"/>
    <d v="2018-01-12T00:23:52"/>
    <d v="2018-01-12T00:21:10"/>
    <n v="1"/>
    <d v="2018-01-12T00:38:34"/>
    <d v="2018-01-12T00:51:56"/>
    <d v="2018-01-12T00:38:34"/>
    <m/>
    <m/>
    <m/>
    <n v="1595.9639351851874"/>
    <x v="0"/>
    <x v="3"/>
    <x v="0"/>
    <n v="4"/>
    <s v="WPP-US"/>
    <x v="0"/>
    <n v="2018"/>
    <x v="0"/>
    <x v="4"/>
    <x v="0"/>
    <s v="Jan"/>
    <x v="21"/>
    <s v="Jan"/>
    <x v="0"/>
  </r>
  <r>
    <s v="INC4513815"/>
    <s v="P3 - Minor"/>
    <x v="27"/>
    <s v="Lupita.AlgabadePoulsen@us.ibm.com"/>
    <x v="2"/>
    <s v="#OOS Dec orderbook be uploaded into COGNOS for company 233"/>
    <d v="2018-01-12T03:30:47"/>
    <x v="33"/>
    <m/>
    <s v="Cancelled"/>
    <s v="File loaded by Gina Hudik and user notified via email "/>
    <d v="2018-01-12T03:30:47"/>
    <s v="Guadalupe Algaba De Poulsen [IBM]"/>
    <d v="2018-01-12T00:53:24"/>
    <s v="Suraj.Ramlagan@kantar.com"/>
    <b v="0"/>
    <m/>
    <s v="Platinum"/>
    <n v="0"/>
    <s v="Normal"/>
    <x v="0"/>
    <m/>
    <n v="9443"/>
    <s v="Suraj Ramlagan [Kantar]"/>
    <n v="0"/>
    <b v="0"/>
    <d v="2018-01-12T01:31:39"/>
    <d v="2018-01-12T00:53:24"/>
    <n v="2"/>
    <d v="2018-01-12T03:07:52"/>
    <d v="2018-01-12T03:29:12"/>
    <d v="2018-01-12T03:07:52"/>
    <s v="NA"/>
    <m/>
    <m/>
    <n v="1595.8547222222187"/>
    <x v="0"/>
    <x v="3"/>
    <x v="0"/>
    <n v="2"/>
    <s v="Not GD"/>
    <x v="1"/>
    <n v="2018"/>
    <x v="0"/>
    <x v="4"/>
    <x v="0"/>
    <s v="Jan"/>
    <x v="21"/>
    <s v="Jan"/>
    <x v="1"/>
  </r>
  <r>
    <s v="INC4514016"/>
    <s v="P3 - Minor"/>
    <x v="9"/>
    <s v="cnemec@us.ibm.com"/>
    <x v="0"/>
    <s v="Unable to login to Ricochet"/>
    <d v="2018-01-12T02:10:30"/>
    <x v="15"/>
    <m/>
    <s v="Cancelled"/>
    <s v="Hi Ken.  Ricochet is currently experiencing an outage.  You should have received a notification e-mail._x000a__x000a_Please don't try to access Ricochet until you receive a notification stating that it is back up._x000a__x000a_Thanks_x000a_Chris"/>
    <d v="2018-01-12T02:10:30"/>
    <s v="Christopher Nemec [IBM]"/>
    <d v="2018-01-12T01:49:56"/>
    <s v="poormp18@in.ibm.com"/>
    <b v="0"/>
    <m/>
    <s v="Gold"/>
    <n v="0"/>
    <s v="Normal"/>
    <x v="0"/>
    <m/>
    <n v="1640"/>
    <s v="Ken Welsch [JWT]"/>
    <n v="0"/>
    <b v="0"/>
    <d v="2018-01-12T01:49:56"/>
    <d v="2018-01-12T01:49:56"/>
    <n v="1"/>
    <d v="2018-01-12T02:06:13"/>
    <d v="2018-01-12T02:08:18"/>
    <d v="2018-01-12T02:06:13"/>
    <m/>
    <m/>
    <m/>
    <n v="1595.9109027777813"/>
    <x v="0"/>
    <x v="3"/>
    <x v="0"/>
    <n v="2"/>
    <s v="Not GD"/>
    <x v="1"/>
    <n v="2018"/>
    <x v="0"/>
    <x v="4"/>
    <x v="0"/>
    <s v="Jan"/>
    <x v="21"/>
    <s v="Jan"/>
    <x v="1"/>
  </r>
  <r>
    <s v="INC4514236"/>
    <s v="P3 - Minor"/>
    <x v="9"/>
    <s v="cnemec@us.ibm.com"/>
    <x v="0"/>
    <s v="Unable to Access - Ricochet "/>
    <d v="2018-01-12T03:10:22"/>
    <x v="15"/>
    <m/>
    <s v="Cancelled"/>
    <s v="Hi Kellie.  Ricochet is currently down.  You should have received a notification e-mail.  Please don't try to access the system again until you receive a notification that it is back up._x000a__x000a_Thanks_x000a_Chris"/>
    <d v="2018-01-12T03:10:22"/>
    <s v="Christopher Nemec [IBM]"/>
    <d v="2018-01-12T02:46:19"/>
    <s v="kellie.smith@hudsonrouge.com"/>
    <b v="0"/>
    <m/>
    <s v="Gold"/>
    <n v="0"/>
    <s v="Normal"/>
    <x v="0"/>
    <m/>
    <n v="1443"/>
    <s v="Kellie Smith [JWT]"/>
    <n v="0"/>
    <b v="0"/>
    <d v="2018-01-12T02:53:33"/>
    <d v="2018-01-12T02:46:19"/>
    <n v="1"/>
    <d v="2018-01-12T03:03:41"/>
    <d v="2018-01-12T03:08:38"/>
    <d v="2018-01-12T03:03:41"/>
    <s v="NA"/>
    <m/>
    <s v="JWT - USA"/>
    <n v="1595.8690046296324"/>
    <x v="0"/>
    <x v="3"/>
    <x v="0"/>
    <n v="2"/>
    <s v="Not GD"/>
    <x v="1"/>
    <n v="2018"/>
    <x v="0"/>
    <x v="4"/>
    <x v="0"/>
    <s v="Jan"/>
    <x v="21"/>
    <s v="Jan"/>
    <x v="1"/>
  </r>
  <r>
    <s v="INC4515176"/>
    <s v="P3 - Minor"/>
    <x v="4"/>
    <s v="sakbarve@in.ibm.com"/>
    <x v="1"/>
    <s v="[WIP] BSG1945 Solman Roles Setup across ECC/BI/PPM/GRC"/>
    <d v="2018-02-07T17:26:22"/>
    <x v="82"/>
    <m/>
    <s v="Cancelled"/>
    <s v="Cancelled"/>
    <d v="2018-02-07T17:20:43"/>
    <s v="Saket Barve [IBM]"/>
    <d v="2018-01-12T09:12:59"/>
    <s v="vivnagal@in.ibm.com"/>
    <b v="0"/>
    <m/>
    <s v="Platinum"/>
    <n v="0"/>
    <s v="Normal"/>
    <x v="0"/>
    <m/>
    <n v="2275937"/>
    <s v="Victor Wood [Ogilvy Group]"/>
    <n v="0"/>
    <b v="0"/>
    <d v="2018-01-16T23:04:37"/>
    <m/>
    <n v="0"/>
    <m/>
    <d v="2018-01-16T23:04:37"/>
    <d v="2018-01-12T09:12:59"/>
    <m/>
    <m/>
    <m/>
    <n v="1591.038460648153"/>
    <x v="0"/>
    <x v="3"/>
    <x v="0"/>
    <n v="6"/>
    <s v="WPP-US"/>
    <x v="0"/>
    <n v="2018"/>
    <x v="0"/>
    <x v="4"/>
    <x v="0"/>
    <s v="Jan"/>
    <x v="21"/>
    <s v="Jan"/>
    <x v="0"/>
  </r>
  <r>
    <s v="INC4521452"/>
    <s v="P3 - Minor"/>
    <x v="8"/>
    <s v="david.baulier@us.ibm.com"/>
    <x v="1"/>
    <s v="IPS did not received overnight files"/>
    <d v="2018-05-21T02:15:32"/>
    <x v="13"/>
    <m/>
    <s v="Closed/Resolved by Caller"/>
    <s v="Duplicated ticket with INC4059168._x000a__x000a__x000a_Received below confirmation mail from Jun_x000a__x000a_I just got file today, and in the process to verify the files._x000a__x000a__x000a__x000a_Best,_x000a__x000a_Jun_x000a_"/>
    <d v="2018-05-04T00:18:53"/>
    <s v="Joseph J. Tian [IBM]"/>
    <d v="2018-01-13T03:35:34"/>
    <s v="gail.pryme@thesfsgroup.com"/>
    <b v="0"/>
    <m/>
    <s v="Gold"/>
    <n v="0"/>
    <s v="Normal"/>
    <x v="0"/>
    <m/>
    <n v="456369"/>
    <s v="Gail Pryme [YRGRP]"/>
    <n v="1"/>
    <b v="0"/>
    <d v="2018-01-13T03:48:12"/>
    <d v="2018-01-13T03:35:34"/>
    <n v="2"/>
    <d v="2018-01-17T00:55:02"/>
    <d v="2018-01-17T09:26:32"/>
    <d v="2018-01-17T00:55:02"/>
    <m/>
    <m/>
    <m/>
    <n v="1590.6065740740669"/>
    <x v="0"/>
    <x v="3"/>
    <x v="0"/>
    <n v="18"/>
    <s v="Not GD"/>
    <x v="1"/>
    <n v="2018"/>
    <x v="0"/>
    <x v="4"/>
    <x v="0"/>
    <s v="Jan"/>
    <x v="19"/>
    <s v="Jan"/>
    <x v="1"/>
  </r>
  <r>
    <s v="INC4521681"/>
    <s v="P3 - Minor"/>
    <x v="9"/>
    <s v="sakbarve@in.ibm.com"/>
    <x v="0"/>
    <s v="I cannot enter time into Ricochet"/>
    <d v="2018-02-07T16:41:36"/>
    <x v="85"/>
    <m/>
    <s v="Cancelled"/>
    <s v="Cancelled"/>
    <d v="2018-02-07T16:38:26"/>
    <s v="Saket Barve [IBM]"/>
    <d v="2018-01-13T05:44:10"/>
    <s v="ellen.rubin@jwt.com"/>
    <b v="0"/>
    <m/>
    <s v="Gold"/>
    <n v="0"/>
    <s v="Normal"/>
    <x v="0"/>
    <m/>
    <n v="2199256"/>
    <s v="Ellen Rubin [JWT]"/>
    <n v="0"/>
    <b v="0"/>
    <d v="2018-01-13T06:04:36"/>
    <d v="2018-01-13T05:44:10"/>
    <n v="1"/>
    <d v="2018-01-13T06:10:14"/>
    <d v="2018-01-15T08:51:46"/>
    <d v="2018-01-13T06:10:14"/>
    <m/>
    <m/>
    <m/>
    <n v="1592.6307175925904"/>
    <x v="0"/>
    <x v="3"/>
    <x v="0"/>
    <n v="6"/>
    <s v="Not GD"/>
    <x v="1"/>
    <n v="2018"/>
    <x v="0"/>
    <x v="4"/>
    <x v="0"/>
    <s v="Jan"/>
    <x v="19"/>
    <s v="Jan"/>
    <x v="1"/>
  </r>
  <r>
    <s v="INC4524546"/>
    <s v="P3 - Minor"/>
    <x v="8"/>
    <s v="sakbarve@in.ibm.com"/>
    <x v="0"/>
    <s v="Fwd: Deloitte Audit"/>
    <d v="2018-02-07T17:02:46"/>
    <x v="1"/>
    <m/>
    <s v="Cancelled"/>
    <s v="Cancelled"/>
    <d v="2018-02-07T17:00:59"/>
    <s v="Saket Barve [IBM]"/>
    <d v="2018-01-15T10:47:19"/>
    <s v="Patricia.Almeida@yr.com"/>
    <b v="0"/>
    <m/>
    <s v="Gold"/>
    <n v="0"/>
    <s v="Normal"/>
    <x v="0"/>
    <m/>
    <n v="2009620"/>
    <s v="Patricia Almeida [YRGRP]"/>
    <n v="0"/>
    <b v="0"/>
    <d v="2018-01-15T10:53:14"/>
    <d v="2018-01-15T10:47:19"/>
    <n v="1"/>
    <d v="2018-01-15T20:33:23"/>
    <m/>
    <d v="2018-01-15T20:33:23"/>
    <m/>
    <m/>
    <m/>
    <n v="44708"/>
    <x v="0"/>
    <x v="4"/>
    <x v="0"/>
    <n v="6"/>
    <s v="Not GD"/>
    <x v="1"/>
    <n v="2018"/>
    <x v="0"/>
    <x v="4"/>
    <x v="0"/>
    <s v="Jan"/>
    <x v="3"/>
    <s v="Jan"/>
    <x v="1"/>
  </r>
  <r>
    <s v="INC4537813"/>
    <s v="P3 - Minor"/>
    <x v="19"/>
    <s v="sakbarve@in.ibm.com"/>
    <x v="2"/>
    <s v="RE: Fred_Thailand"/>
    <d v="2018-02-07T17:26:15"/>
    <x v="1"/>
    <m/>
    <s v="Cancelled"/>
    <s v="Cancelled"/>
    <d v="2018-02-07T17:20:49"/>
    <s v="Saket Barve [IBM]"/>
    <d v="2018-01-16T20:33:53"/>
    <s v="Fernando.Cacabelos@redfuse.com"/>
    <b v="0"/>
    <m/>
    <s v="Bronze"/>
    <n v="0"/>
    <s v="Normal"/>
    <x v="0"/>
    <m/>
    <n v="1889216"/>
    <s v="Fernando Cacabelos [YRGRP]"/>
    <n v="0"/>
    <b v="0"/>
    <m/>
    <d v="2018-01-16T20:33:53"/>
    <n v="1"/>
    <d v="2018-01-16T21:29:10"/>
    <m/>
    <d v="2018-01-16T21:29:10"/>
    <m/>
    <m/>
    <m/>
    <n v="44708"/>
    <x v="0"/>
    <x v="4"/>
    <x v="0"/>
    <n v="6"/>
    <s v="Not GD"/>
    <x v="1"/>
    <n v="2018"/>
    <x v="0"/>
    <x v="4"/>
    <x v="0"/>
    <s v="Jan"/>
    <x v="4"/>
    <s v="Jan"/>
    <x v="1"/>
  </r>
  <r>
    <s v="INC4538703"/>
    <s v="P3 - Minor"/>
    <x v="8"/>
    <s v="sakbarve@in.ibm.com"/>
    <x v="2"/>
    <s v="RE: Fwd: Deloitte Audit"/>
    <d v="2018-02-07T16:42:41"/>
    <x v="1"/>
    <m/>
    <s v="Cancelled"/>
    <s v="Cancelled"/>
    <d v="2018-02-07T16:39:32"/>
    <s v="Saket Barve [IBM]"/>
    <d v="2018-01-16T21:52:52"/>
    <s v="Patricia.Almeida@yr.com"/>
    <b v="0"/>
    <m/>
    <s v="Gold"/>
    <n v="0"/>
    <s v="Normal"/>
    <x v="0"/>
    <m/>
    <n v="1882000"/>
    <s v="Patricia Almeida [YRGRP]"/>
    <n v="0"/>
    <b v="0"/>
    <m/>
    <d v="2018-01-16T21:52:52"/>
    <n v="1"/>
    <d v="2018-01-16T21:55:04"/>
    <m/>
    <d v="2018-01-16T21:55:04"/>
    <m/>
    <m/>
    <m/>
    <n v="44708"/>
    <x v="0"/>
    <x v="4"/>
    <x v="0"/>
    <n v="6"/>
    <s v="Not GD"/>
    <x v="1"/>
    <n v="2018"/>
    <x v="0"/>
    <x v="4"/>
    <x v="0"/>
    <s v="Jan"/>
    <x v="4"/>
    <s v="Jan"/>
    <x v="1"/>
  </r>
  <r>
    <s v="INC4538705"/>
    <s v="P3 - Minor"/>
    <x v="8"/>
    <s v="sakbarve@in.ibm.com"/>
    <x v="2"/>
    <s v="RE: Fwd: Deloitte Audit"/>
    <d v="2018-02-07T16:42:42"/>
    <x v="1"/>
    <m/>
    <s v="Cancelled"/>
    <s v="Cancelled"/>
    <d v="2018-02-07T16:39:33"/>
    <s v="Saket Barve [IBM]"/>
    <d v="2018-01-16T21:52:55"/>
    <s v="Patricia.Almeida@yr.com"/>
    <b v="0"/>
    <m/>
    <s v="Gold"/>
    <n v="0"/>
    <s v="Normal"/>
    <x v="0"/>
    <m/>
    <n v="1881998"/>
    <s v="Patricia Almeida [YRGRP]"/>
    <n v="0"/>
    <b v="0"/>
    <m/>
    <d v="2018-01-16T21:52:55"/>
    <n v="1"/>
    <d v="2018-01-16T21:55:52"/>
    <m/>
    <d v="2018-01-16T21:55:52"/>
    <m/>
    <m/>
    <m/>
    <n v="44708"/>
    <x v="0"/>
    <x v="4"/>
    <x v="0"/>
    <n v="6"/>
    <s v="Not GD"/>
    <x v="1"/>
    <n v="2018"/>
    <x v="0"/>
    <x v="4"/>
    <x v="0"/>
    <s v="Jan"/>
    <x v="4"/>
    <s v="Jan"/>
    <x v="1"/>
  </r>
  <r>
    <s v="INC4540014"/>
    <s v="P3 - Minor"/>
    <x v="8"/>
    <s v="sakbarve@in.ibm.com"/>
    <x v="2"/>
    <s v="RE: Fwd: Deloitte Audit"/>
    <d v="2018-02-07T17:26:13"/>
    <x v="1"/>
    <m/>
    <s v="Cancelled"/>
    <s v="Cancelled"/>
    <d v="2018-02-07T17:20:52"/>
    <s v="Saket Barve [IBM]"/>
    <d v="2018-01-17T00:46:53"/>
    <s v="Patricia.Almeida@yr.com"/>
    <b v="0"/>
    <m/>
    <s v="Gold"/>
    <n v="0"/>
    <s v="Normal"/>
    <x v="0"/>
    <m/>
    <n v="1874039"/>
    <s v="Patricia Almeida [YRGRP]"/>
    <n v="0"/>
    <b v="0"/>
    <m/>
    <d v="2018-01-17T00:46:53"/>
    <n v="1"/>
    <d v="2018-01-17T00:52:35"/>
    <m/>
    <d v="2018-01-17T00:52:35"/>
    <m/>
    <m/>
    <m/>
    <n v="44708"/>
    <x v="0"/>
    <x v="4"/>
    <x v="0"/>
    <n v="6"/>
    <s v="Not GD"/>
    <x v="1"/>
    <n v="2018"/>
    <x v="0"/>
    <x v="4"/>
    <x v="0"/>
    <s v="Jan"/>
    <x v="16"/>
    <s v="Jan"/>
    <x v="1"/>
  </r>
  <r>
    <s v="INC4540024"/>
    <s v="P3 - Minor"/>
    <x v="8"/>
    <s v="sakbarve@in.ibm.com"/>
    <x v="2"/>
    <s v="RE: Fwd: Deloitte Audit"/>
    <d v="2018-02-07T17:26:31"/>
    <x v="1"/>
    <m/>
    <s v="Cancelled"/>
    <s v="Cancelled"/>
    <d v="2018-02-07T17:20:33"/>
    <s v="Saket Barve [IBM]"/>
    <d v="2018-01-17T00:49:01"/>
    <s v="Patricia.Almeida@yr.com"/>
    <b v="0"/>
    <m/>
    <s v="Gold"/>
    <n v="0"/>
    <s v="Normal"/>
    <x v="0"/>
    <m/>
    <n v="1873892"/>
    <s v="Patricia Almeida [YRGRP]"/>
    <n v="0"/>
    <b v="0"/>
    <m/>
    <d v="2018-01-17T00:49:01"/>
    <n v="1"/>
    <d v="2018-01-17T01:09:26"/>
    <m/>
    <d v="2018-01-17T01:09:26"/>
    <m/>
    <m/>
    <m/>
    <n v="44708"/>
    <x v="0"/>
    <x v="4"/>
    <x v="0"/>
    <n v="6"/>
    <s v="Not GD"/>
    <x v="1"/>
    <n v="2018"/>
    <x v="0"/>
    <x v="4"/>
    <x v="0"/>
    <s v="Jan"/>
    <x v="16"/>
    <s v="Jan"/>
    <x v="1"/>
  </r>
  <r>
    <s v="INC4540149"/>
    <s v="P3 - Minor"/>
    <x v="29"/>
    <s v="sakbarve@in.ibm.com"/>
    <x v="0"/>
    <s v="RE: Fwd: Deloitte Audit"/>
    <d v="2018-02-07T17:09:09"/>
    <x v="12"/>
    <m/>
    <s v="Cancelled"/>
    <s v="Cancelled"/>
    <d v="2018-02-07T17:04:43"/>
    <s v="Saket Barve [IBM]"/>
    <d v="2018-01-17T01:14:48"/>
    <s v="poldatta@in.ibm.com"/>
    <b v="0"/>
    <m/>
    <s v="Gold"/>
    <n v="0"/>
    <s v="Normal"/>
    <x v="0"/>
    <m/>
    <n v="1871395"/>
    <s v="Poly Datta [IBM]"/>
    <n v="0"/>
    <b v="0"/>
    <d v="2018-01-17T01:19:50"/>
    <d v="2018-01-17T01:14:48"/>
    <n v="2"/>
    <d v="2018-01-18T12:38:52"/>
    <d v="2018-01-18T17:35:20"/>
    <d v="2018-01-18T12:38:52"/>
    <m/>
    <m/>
    <m/>
    <n v="1589.2671296296321"/>
    <x v="0"/>
    <x v="4"/>
    <x v="0"/>
    <n v="6"/>
    <s v="WPP-US"/>
    <x v="0"/>
    <n v="2018"/>
    <x v="0"/>
    <x v="4"/>
    <x v="0"/>
    <s v="Jan"/>
    <x v="16"/>
    <s v="Jan"/>
    <x v="0"/>
  </r>
  <r>
    <s v="INC4540208"/>
    <s v="P3 - Minor"/>
    <x v="8"/>
    <s v="sakbarve@in.ibm.com"/>
    <x v="2"/>
    <s v="RE: Fwd: Deloitte Audit"/>
    <d v="2018-02-07T17:26:13"/>
    <x v="1"/>
    <m/>
    <s v="Cancelled"/>
    <s v="Cancelled"/>
    <d v="2018-02-07T17:20:51"/>
    <s v="Saket Barve [IBM]"/>
    <d v="2018-01-17T01:24:04"/>
    <s v="Patricia.Almeida@yr.com"/>
    <b v="0"/>
    <m/>
    <s v="Gold"/>
    <n v="0"/>
    <s v="Normal"/>
    <x v="0"/>
    <m/>
    <n v="1871807"/>
    <s v="Patricia Almeida [YRGRP]"/>
    <n v="0"/>
    <b v="0"/>
    <m/>
    <d v="2018-01-17T01:24:04"/>
    <n v="1"/>
    <d v="2018-01-17T01:35:58"/>
    <m/>
    <d v="2018-01-17T01:35:58"/>
    <m/>
    <m/>
    <m/>
    <n v="44708"/>
    <x v="0"/>
    <x v="4"/>
    <x v="0"/>
    <n v="6"/>
    <s v="Not GD"/>
    <x v="1"/>
    <n v="2018"/>
    <x v="0"/>
    <x v="4"/>
    <x v="0"/>
    <s v="Jan"/>
    <x v="16"/>
    <s v="Jan"/>
    <x v="1"/>
  </r>
  <r>
    <s v="INC4542828"/>
    <s v="P3 - Minor"/>
    <x v="0"/>
    <s v="ghudik@us.ibm.com"/>
    <x v="1"/>
    <s v="[CANCELLED] 315 BPM: Custom BPM Reports missing"/>
    <d v="2018-01-24T01:45:16"/>
    <x v="86"/>
    <m/>
    <s v="Cancelled"/>
    <s v="A separate ticket should be raised for each report request."/>
    <d v="2018-01-24T01:45:17"/>
    <s v="Gina D. Hudik [IBM]"/>
    <d v="2018-01-17T13:57:48"/>
    <s v="Regina.Herzog@kantar.com"/>
    <b v="0"/>
    <m/>
    <s v="Platinum"/>
    <n v="0"/>
    <s v="Normal"/>
    <x v="0"/>
    <m/>
    <n v="528228"/>
    <s v="Regina Herzog [Kantar]"/>
    <n v="1"/>
    <b v="0"/>
    <d v="2018-01-17T15:45:48"/>
    <d v="2018-01-17T13:57:48"/>
    <n v="1"/>
    <d v="2018-01-17T14:00:21"/>
    <d v="2018-01-17T15:45:48"/>
    <d v="2018-01-17T14:00:21"/>
    <s v="EMEA"/>
    <m/>
    <s v="Kantar - Germany"/>
    <n v="1590.3431944444528"/>
    <x v="0"/>
    <x v="4"/>
    <x v="0"/>
    <n v="4"/>
    <s v="Not GD"/>
    <x v="1"/>
    <n v="2018"/>
    <x v="0"/>
    <x v="4"/>
    <x v="0"/>
    <s v="Jan"/>
    <x v="16"/>
    <s v="Jan"/>
    <x v="1"/>
  </r>
  <r>
    <s v="INC4546486"/>
    <s v="P3 - Minor"/>
    <x v="4"/>
    <s v="pratik.shah@us.ibm.com"/>
    <x v="1"/>
    <s v="[REQ DEF] BSG-1818 : Missing Transaction in Ztax Report due to ZLOGO validity dates"/>
    <d v="2020-08-14T19:47:27"/>
    <x v="1"/>
    <m/>
    <s v="Cancelled"/>
    <s v="Cancelling the SER. New one will be created once changes need to be started after 3.x migration."/>
    <d v="2020-08-14T19:47:27"/>
    <s v="Pratik Shah [IBM]"/>
    <d v="2018-01-17T20:41:18"/>
    <s v="pratik.shah@us.ibm.com"/>
    <b v="0"/>
    <m/>
    <s v="Platinum"/>
    <n v="0"/>
    <s v="Normal"/>
    <x v="0"/>
    <m/>
    <n v="81212821"/>
    <s v="Weimin Jin [Ogilvy Group]"/>
    <n v="0"/>
    <b v="0"/>
    <m/>
    <m/>
    <n v="0"/>
    <m/>
    <m/>
    <d v="2018-01-17T20:41:18"/>
    <m/>
    <m/>
    <m/>
    <n v="44708"/>
    <x v="0"/>
    <x v="4"/>
    <x v="0"/>
    <n v="33"/>
    <s v="Not GD"/>
    <x v="1"/>
    <n v="2020"/>
    <x v="0"/>
    <x v="4"/>
    <x v="0"/>
    <s v="Jan"/>
    <x v="16"/>
    <s v="Jan"/>
    <x v="1"/>
  </r>
  <r>
    <s v="INC4549526"/>
    <s v="P3 - Minor"/>
    <x v="4"/>
    <s v="Cruzrav@ph.ibm.com"/>
    <x v="1"/>
    <s v="[CANCELLED] BSG-1951: Setting up New Parent and Child Roles for Out Sourced Companies"/>
    <d v="2018-03-17T00:10:17"/>
    <x v="1"/>
    <m/>
    <s v="Cancelled"/>
    <s v="Cancelling this request and will create new SER once the requirement is final."/>
    <d v="2018-03-17T00:10:17"/>
    <s v="Raymond V Cruz [IBM]"/>
    <d v="2018-01-18T07:37:25"/>
    <s v="vivnagal@in.ibm.com"/>
    <b v="0"/>
    <m/>
    <s v="Platinum"/>
    <n v="0"/>
    <s v="Normal"/>
    <x v="0"/>
    <m/>
    <n v="4984610"/>
    <s v="Susan Santos [Ogilvy Group]"/>
    <n v="0"/>
    <b v="0"/>
    <m/>
    <m/>
    <n v="0"/>
    <m/>
    <m/>
    <d v="2018-01-18T07:37:25"/>
    <m/>
    <m/>
    <m/>
    <n v="44708"/>
    <x v="0"/>
    <x v="4"/>
    <x v="0"/>
    <n v="11"/>
    <s v="Not GD"/>
    <x v="1"/>
    <n v="2018"/>
    <x v="0"/>
    <x v="4"/>
    <x v="0"/>
    <s v="Jan"/>
    <x v="26"/>
    <s v="Jan"/>
    <x v="1"/>
  </r>
  <r>
    <s v="INC4550119"/>
    <s v="P3 - Minor"/>
    <x v="0"/>
    <s v="ghudik@us.ibm.com"/>
    <x v="1"/>
    <s v="[CANCELLED] WSC 93 LSR – 2 legal entities operating within one Maconomy company code."/>
    <d v="2018-02-20T04:12:18"/>
    <x v="8"/>
    <m/>
    <s v="Cancelled"/>
    <s v="Cancelled at end user request."/>
    <d v="2018-02-20T04:12:18"/>
    <s v="Gina D. Hudik [IBM]"/>
    <d v="2018-01-18T10:38:25"/>
    <s v="Wade.Mendham@financeplusaustralia.com"/>
    <b v="0"/>
    <m/>
    <s v="Platinum"/>
    <n v="0"/>
    <s v="Normal"/>
    <x v="0"/>
    <m/>
    <n v="2828033"/>
    <s v="Wade Mendham [GroupM]"/>
    <n v="0"/>
    <b v="0"/>
    <d v="2018-01-18T12:10:41"/>
    <d v="2018-01-18T10:38:25"/>
    <n v="1"/>
    <d v="2018-01-18T12:23:34"/>
    <d v="2018-01-18T13:25:40"/>
    <d v="2018-01-18T12:23:34"/>
    <s v="APAC"/>
    <m/>
    <m/>
    <n v="1589.4405092592569"/>
    <x v="0"/>
    <x v="4"/>
    <x v="0"/>
    <n v="8"/>
    <s v="Not GD"/>
    <x v="1"/>
    <n v="2018"/>
    <x v="0"/>
    <x v="4"/>
    <x v="0"/>
    <s v="Jan"/>
    <x v="26"/>
    <s v="Jan"/>
    <x v="1"/>
  </r>
  <r>
    <s v="INC4553902"/>
    <s v="P3 - Minor"/>
    <x v="15"/>
    <s v="sakbarve@in.ibm.com"/>
    <x v="0"/>
    <s v="Ticket #200877FW: Concur - Problem with the feed"/>
    <d v="2018-02-07T17:09:16"/>
    <x v="28"/>
    <m/>
    <s v="Cancelled"/>
    <s v="Cancelled"/>
    <d v="2018-02-07T17:04:50"/>
    <s v="Saket Barve [IBM]"/>
    <d v="2018-01-18T19:19:28"/>
    <s v="Liz.Rutigliano@GroupM.Com"/>
    <b v="0"/>
    <m/>
    <s v="Bronze"/>
    <n v="0"/>
    <s v="Normal"/>
    <x v="0"/>
    <m/>
    <n v="1719922"/>
    <s v="Liz Rutigliano [GroupM]"/>
    <n v="0"/>
    <b v="0"/>
    <d v="2018-01-18T19:28:38"/>
    <d v="2018-01-18T19:19:28"/>
    <n v="1"/>
    <d v="2018-01-18T19:39:55"/>
    <d v="2018-01-18T21:37:15"/>
    <d v="2018-01-18T19:39:55"/>
    <s v="NA"/>
    <m/>
    <s v="GroupM - USA"/>
    <n v="1589.0991319444365"/>
    <x v="0"/>
    <x v="4"/>
    <x v="0"/>
    <n v="6"/>
    <s v="Not GD"/>
    <x v="1"/>
    <n v="2018"/>
    <x v="0"/>
    <x v="4"/>
    <x v="0"/>
    <s v="Jan"/>
    <x v="26"/>
    <s v="Jan"/>
    <x v="1"/>
  </r>
  <r>
    <s v="INC4553945"/>
    <s v="P3 - Minor"/>
    <x v="15"/>
    <s v="sakbarve@in.ibm.com"/>
    <x v="0"/>
    <s v="Concur - Problem with the feed"/>
    <d v="2018-02-07T17:09:08"/>
    <x v="28"/>
    <m/>
    <s v="Cancelled"/>
    <s v="Cancelled"/>
    <d v="2018-02-07T17:04:41"/>
    <s v="Saket Barve [IBM]"/>
    <d v="2018-01-18T19:24:28"/>
    <s v="Steven.Mandell@groupm.com"/>
    <b v="0"/>
    <m/>
    <s v="Bronze"/>
    <n v="0"/>
    <s v="Normal"/>
    <x v="0"/>
    <m/>
    <n v="1719613"/>
    <s v="Steven Mandell [GroupM]"/>
    <n v="0"/>
    <b v="0"/>
    <d v="2018-01-18T20:09:33"/>
    <d v="2018-01-18T19:24:28"/>
    <n v="1"/>
    <d v="2018-01-18T21:56:49"/>
    <d v="2018-01-18T22:08:50"/>
    <d v="2018-01-18T21:56:49"/>
    <s v="NA"/>
    <m/>
    <m/>
    <n v="1589.0771990740832"/>
    <x v="0"/>
    <x v="4"/>
    <x v="0"/>
    <n v="6"/>
    <s v="Not GD"/>
    <x v="1"/>
    <n v="2018"/>
    <x v="0"/>
    <x v="4"/>
    <x v="0"/>
    <s v="Jan"/>
    <x v="26"/>
    <s v="Jan"/>
    <x v="1"/>
  </r>
  <r>
    <s v="INC4555885"/>
    <s v="P3 - Minor"/>
    <x v="10"/>
    <s v="Dhikarpe@in.ibm.com"/>
    <x v="1"/>
    <s v="[UNAPPROVED BACKLOG] Update applied ESU object/retrofit"/>
    <d v="2020-11-25T21:48:19"/>
    <x v="1"/>
    <m/>
    <s v="Cancelled"/>
    <s v="This ticket can be cancelled, determined by OpCo no longer needed "/>
    <d v="2020-11-25T21:48:19"/>
    <s v="Dhiraj Kamlakar Karpe [IBM]"/>
    <d v="2018-01-18T23:15:16"/>
    <s v="ccangial@us.ibm.com"/>
    <b v="0"/>
    <m/>
    <s v="Gold"/>
    <n v="0"/>
    <s v="Normal"/>
    <x v="0"/>
    <m/>
    <n v="90023985"/>
    <s v="Robert Luczak [WPP]"/>
    <n v="0"/>
    <b v="0"/>
    <d v="2018-01-19T02:59:46"/>
    <m/>
    <n v="0"/>
    <m/>
    <d v="2018-01-19T02:59:46"/>
    <d v="2018-01-18T23:15:16"/>
    <m/>
    <m/>
    <s v="Ogilvy Group - USA"/>
    <n v="1588.8751620370385"/>
    <x v="0"/>
    <x v="4"/>
    <x v="0"/>
    <n v="48"/>
    <s v="Not GD"/>
    <x v="1"/>
    <n v="2020"/>
    <x v="0"/>
    <x v="4"/>
    <x v="0"/>
    <s v="Jan"/>
    <x v="26"/>
    <s v="Jan"/>
    <x v="1"/>
  </r>
  <r>
    <s v="INC4562547"/>
    <s v="P3 - Minor"/>
    <x v="0"/>
    <s v="ghudik@us.ibm.com"/>
    <x v="1"/>
    <s v="[CANCELLED] Maconomy Aged Accrued-Deferred Revenue BPM Report Aging Bucket Update"/>
    <d v="2018-02-02T04:10:06"/>
    <x v="8"/>
    <m/>
    <s v="Cancelled"/>
    <s v="Requested changes are being deployed to Production on February 7, under INC3986437. "/>
    <d v="2018-02-02T04:10:06"/>
    <s v="Gina D. Hudik [IBM]"/>
    <d v="2018-01-19T21:52:36"/>
    <s v="Viresh.Savani@kantar.com"/>
    <b v="0"/>
    <m/>
    <s v="Platinum"/>
    <n v="0"/>
    <s v="Normal"/>
    <x v="0"/>
    <m/>
    <n v="1145850"/>
    <s v="Viresh Savani [Kantar]"/>
    <n v="0"/>
    <b v="0"/>
    <d v="2018-01-19T22:48:24"/>
    <d v="2018-01-19T21:52:36"/>
    <n v="1"/>
    <d v="2018-01-19T23:50:23"/>
    <d v="2018-01-20T00:15:48"/>
    <d v="2018-01-19T23:50:23"/>
    <s v="EMEA"/>
    <m/>
    <m/>
    <n v="1587.9890277777813"/>
    <x v="0"/>
    <x v="4"/>
    <x v="0"/>
    <n v="5"/>
    <s v="Not GD"/>
    <x v="1"/>
    <n v="2018"/>
    <x v="0"/>
    <x v="4"/>
    <x v="0"/>
    <s v="Jan"/>
    <x v="5"/>
    <s v="Jan"/>
    <x v="1"/>
  </r>
  <r>
    <s v="INC4567690"/>
    <s v="P4 - Minimal"/>
    <x v="0"/>
    <s v="sakbarve@in.ibm.com"/>
    <x v="0"/>
    <s v="No accesso a Deltek e Maconomy"/>
    <d v="2018-02-07T17:14:40"/>
    <x v="87"/>
    <m/>
    <s v="Cancelled"/>
    <s v="cancelled"/>
    <d v="2018-02-07T17:11:20"/>
    <s v="Saket Barve [IBM]"/>
    <d v="2018-01-22T15:08:14"/>
    <s v="paola.baldassare@kantar.com"/>
    <b v="0"/>
    <m/>
    <s v="Platinum"/>
    <n v="0"/>
    <s v="Normal"/>
    <x v="0"/>
    <m/>
    <n v="1389786"/>
    <s v="Franco Ceriani [Kantar]"/>
    <n v="0"/>
    <b v="0"/>
    <d v="2018-01-22T18:04:33"/>
    <d v="2018-01-22T15:08:14"/>
    <n v="3"/>
    <d v="2018-01-22T15:18:58"/>
    <d v="2018-01-22T18:04:33"/>
    <d v="2018-01-22T15:18:58"/>
    <s v="EMEA"/>
    <s v="Customer Updated"/>
    <m/>
    <n v="1585.2468402777813"/>
    <x v="0"/>
    <x v="5"/>
    <x v="0"/>
    <n v="6"/>
    <s v="WPP-US"/>
    <x v="0"/>
    <n v="2018"/>
    <x v="0"/>
    <x v="4"/>
    <x v="0"/>
    <s v="Jan"/>
    <x v="9"/>
    <s v="Jan"/>
    <x v="0"/>
  </r>
  <r>
    <s v="INC4572367"/>
    <s v="P3 - Minor"/>
    <x v="9"/>
    <s v="sakbarve@in.ibm.com"/>
    <x v="2"/>
    <s v="Ricochet - please refresh fswave environment from production."/>
    <d v="2018-02-07T17:14:15"/>
    <x v="88"/>
    <m/>
    <s v="Cancelled"/>
    <s v="cancelled"/>
    <d v="2018-02-07T17:10:55"/>
    <s v="Saket Barve [IBM]"/>
    <d v="2018-01-22T22:49:41"/>
    <s v="David.Husted@wppcoretech.com"/>
    <b v="0"/>
    <m/>
    <s v="Gold"/>
    <n v="0"/>
    <s v="Normal"/>
    <x v="0"/>
    <m/>
    <n v="1362074"/>
    <s v="David Husted [WPP]"/>
    <n v="0"/>
    <b v="0"/>
    <d v="2018-01-22T23:05:58"/>
    <d v="2018-01-22T22:49:41"/>
    <n v="1"/>
    <d v="2018-01-22T23:25:18"/>
    <d v="2018-01-23T00:07:51"/>
    <d v="2018-01-22T23:25:18"/>
    <m/>
    <m/>
    <m/>
    <n v="1584.9945486111101"/>
    <x v="0"/>
    <x v="5"/>
    <x v="0"/>
    <n v="6"/>
    <s v="Not GD"/>
    <x v="1"/>
    <n v="2018"/>
    <x v="0"/>
    <x v="4"/>
    <x v="0"/>
    <s v="Jan"/>
    <x v="9"/>
    <s v="Jan"/>
    <x v="1"/>
  </r>
  <r>
    <s v="INC4573823"/>
    <s v="P3 - Minor"/>
    <x v="29"/>
    <s v="pfreeman@us.ibm.com"/>
    <x v="2"/>
    <s v="mew hire approvals management Y&amp;R NA"/>
    <d v="2018-01-24T20:24:49"/>
    <x v="89"/>
    <m/>
    <s v="Cancelled"/>
    <s v="This ticket was sent to the wrong resolver group."/>
    <d v="2018-01-24T20:24:49"/>
    <s v="Patria Freeman [IBM]"/>
    <d v="2018-01-23T03:48:18"/>
    <s v="Kate.Roche@yr.com"/>
    <b v="0"/>
    <m/>
    <s v="Gold"/>
    <n v="0"/>
    <s v="Normal"/>
    <x v="0"/>
    <m/>
    <n v="146191"/>
    <s v="Kate Roche [YRGRP]"/>
    <n v="0"/>
    <b v="0"/>
    <d v="2018-01-24T15:29:56"/>
    <d v="2018-01-23T03:48:18"/>
    <n v="1"/>
    <d v="2018-01-23T03:57:07"/>
    <d v="2018-01-24T15:29:56"/>
    <d v="2018-01-23T03:57:07"/>
    <m/>
    <m/>
    <m/>
    <n v="1583.3542129629568"/>
    <x v="0"/>
    <x v="5"/>
    <x v="0"/>
    <n v="4"/>
    <s v="Not GD"/>
    <x v="1"/>
    <n v="2018"/>
    <x v="0"/>
    <x v="4"/>
    <x v="0"/>
    <s v="Jan"/>
    <x v="30"/>
    <s v="Jan"/>
    <x v="1"/>
  </r>
  <r>
    <s v="INC4578923"/>
    <s v="P3 - Minor"/>
    <x v="15"/>
    <s v="mulveyj@us.ibm.com"/>
    <x v="1"/>
    <s v="[CANCELLED] Adding new datafeed to mDocs from Kinetic"/>
    <d v="2019-09-03T23:23:08"/>
    <x v="28"/>
    <m/>
    <s v="Cancelled"/>
    <s v="Kinetic is going on DDS so this feed is no longer required."/>
    <d v="2019-09-03T23:23:08"/>
    <s v="James A. Mulvey [IBM]"/>
    <d v="2018-01-23T20:03:23"/>
    <s v="akrugly@us.ibm.com"/>
    <b v="0"/>
    <m/>
    <s v="Bronze"/>
    <n v="0"/>
    <s v="Normal"/>
    <x v="0"/>
    <m/>
    <n v="50816351"/>
    <s v="Alexander Krugly [IBM]"/>
    <n v="0"/>
    <b v="0"/>
    <d v="2018-01-23T20:03:23"/>
    <m/>
    <n v="0"/>
    <m/>
    <d v="2018-01-23T20:03:23"/>
    <d v="2018-01-23T20:03:23"/>
    <m/>
    <m/>
    <m/>
    <n v="1584.1643171296309"/>
    <x v="0"/>
    <x v="5"/>
    <x v="0"/>
    <n v="36"/>
    <s v="Not GD"/>
    <x v="1"/>
    <n v="2019"/>
    <x v="0"/>
    <x v="4"/>
    <x v="0"/>
    <s v="Jan"/>
    <x v="30"/>
    <s v="Jan"/>
    <x v="1"/>
  </r>
  <r>
    <s v="INC4579365"/>
    <s v="P3 - Minor"/>
    <x v="9"/>
    <s v="cnemec@us.ibm.com"/>
    <x v="2"/>
    <s v="Location change request in Ricochet for Charlotte, NC  Office"/>
    <d v="2018-01-26T20:17:12"/>
    <x v="15"/>
    <m/>
    <s v="Closed As Duplicate"/>
    <s v="Hi Elizabeth.  We've added your request to ticket  INC4588695.  I've included you on it so you'll get updates.  It's just easier to get approval this way._x000a__x000a_Thanks_x000a_Chris"/>
    <d v="2018-01-26T20:17:12"/>
    <s v="Christopher Nemec [IBM]"/>
    <d v="2018-01-23T20:23:59"/>
    <s v="elizabeth.depaoli@gtb.com"/>
    <b v="0"/>
    <m/>
    <s v="Gold"/>
    <n v="0"/>
    <s v="Normal"/>
    <x v="0"/>
    <m/>
    <n v="258793"/>
    <s v="Elizabeth Depaoli [JWT]"/>
    <n v="0"/>
    <b v="0"/>
    <d v="2018-01-23T20:57:29"/>
    <d v="2018-01-23T20:23:59"/>
    <n v="1"/>
    <d v="2018-01-23T20:29:14"/>
    <d v="2018-01-23T20:57:29"/>
    <d v="2018-01-23T20:29:14"/>
    <m/>
    <m/>
    <m/>
    <n v="1584.1267476851935"/>
    <x v="0"/>
    <x v="5"/>
    <x v="0"/>
    <n v="4"/>
    <s v="Not GD"/>
    <x v="1"/>
    <n v="2018"/>
    <x v="0"/>
    <x v="4"/>
    <x v="0"/>
    <s v="Jan"/>
    <x v="30"/>
    <s v="Jan"/>
    <x v="1"/>
  </r>
  <r>
    <s v="INC4581784"/>
    <s v="P3 - Minor"/>
    <x v="0"/>
    <s v="ghudik@us.ibm.com"/>
    <x v="1"/>
    <s v="[CANCELLED] Update Context.I and Product Updates atn G Hudik IBM-C-NA-AS-MACK"/>
    <d v="2018-02-22T01:07:32"/>
    <x v="8"/>
    <m/>
    <s v="Cancelled"/>
    <s v="Work completed, but not confirmed despite multiple requests, and the UAT deadline has passed._x000a_This is the second ticket for this request to be closed for lack of response. "/>
    <d v="2018-02-22T01:07:32"/>
    <s v="Gina D. Hudik [IBM]"/>
    <d v="2018-01-24T02:22:49"/>
    <s v="mark.yates@kantar.com"/>
    <b v="0"/>
    <m/>
    <s v="Platinum"/>
    <n v="0"/>
    <s v="Normal"/>
    <x v="0"/>
    <m/>
    <n v="2501083"/>
    <s v="Mark Yates [Kantar]"/>
    <n v="0"/>
    <b v="0"/>
    <d v="2018-01-24T02:29:18"/>
    <d v="2018-01-24T02:22:49"/>
    <n v="1"/>
    <d v="2018-01-24T02:57:03"/>
    <d v="2018-01-24T03:09:09"/>
    <d v="2018-01-24T02:57:03"/>
    <s v="NA"/>
    <m/>
    <m/>
    <n v="1583.8686458333323"/>
    <x v="0"/>
    <x v="5"/>
    <x v="0"/>
    <n v="8"/>
    <s v="Not GD"/>
    <x v="1"/>
    <n v="2018"/>
    <x v="0"/>
    <x v="4"/>
    <x v="0"/>
    <s v="Jan"/>
    <x v="23"/>
    <s v="Jan"/>
    <x v="1"/>
  </r>
  <r>
    <s v="INC4594210"/>
    <s v="P3 - Minor"/>
    <x v="0"/>
    <s v="ghudik@us.ibm.com"/>
    <x v="1"/>
    <s v="[CANCELLED] TNSGER  BPM: Report FinanceEntries_V_1_1"/>
    <d v="2018-01-27T01:43:4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3:42"/>
    <s v="Gina D. Hudik [IBM]"/>
    <d v="2018-01-25T18:15:04"/>
    <s v="Regina.Herzog@kantar.com"/>
    <b v="0"/>
    <m/>
    <s v="Platinum"/>
    <n v="0"/>
    <s v="Normal"/>
    <x v="0"/>
    <m/>
    <n v="113318"/>
    <s v="Regina Herzog [Kantar]"/>
    <n v="0"/>
    <b v="0"/>
    <d v="2018-01-25T18:48:57"/>
    <d v="2018-01-25T18:15:04"/>
    <n v="1"/>
    <d v="2018-01-25T18:16:43"/>
    <d v="2018-01-25T18:48:57"/>
    <d v="2018-01-25T18:16:43"/>
    <s v="EMEA"/>
    <m/>
    <s v="Kantar - Germany"/>
    <n v="1582.2160069444435"/>
    <x v="0"/>
    <x v="5"/>
    <x v="0"/>
    <n v="4"/>
    <s v="Not GD"/>
    <x v="1"/>
    <n v="2018"/>
    <x v="0"/>
    <x v="4"/>
    <x v="0"/>
    <s v="Jan"/>
    <x v="17"/>
    <s v="Jan"/>
    <x v="1"/>
  </r>
  <r>
    <s v="INC4594223"/>
    <s v="P3 - Minor"/>
    <x v="0"/>
    <s v="ghudik@us.ibm.com"/>
    <x v="1"/>
    <s v="[CANCELLED] TNSGER  BPM: Report Report_Z4"/>
    <d v="2018-01-27T01:55:39"/>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5:39"/>
    <s v="Gina D. Hudik [IBM]"/>
    <d v="2018-01-25T18:16:59"/>
    <s v="Regina.Herzog@kantar.com"/>
    <b v="0"/>
    <m/>
    <s v="Platinum"/>
    <n v="0"/>
    <s v="Normal"/>
    <x v="0"/>
    <m/>
    <n v="113920"/>
    <s v="Regina Herzog [Kantar]"/>
    <n v="0"/>
    <b v="0"/>
    <d v="2018-01-25T18:52:34"/>
    <d v="2018-01-25T18:16:59"/>
    <n v="1"/>
    <d v="2018-01-25T18:21:22"/>
    <d v="2018-01-25T18:52:34"/>
    <d v="2018-01-25T18:21:22"/>
    <s v="EMEA"/>
    <m/>
    <s v="Kantar - Germany"/>
    <n v="1582.2134953703717"/>
    <x v="0"/>
    <x v="5"/>
    <x v="0"/>
    <n v="4"/>
    <s v="Not GD"/>
    <x v="1"/>
    <n v="2018"/>
    <x v="0"/>
    <x v="4"/>
    <x v="0"/>
    <s v="Jan"/>
    <x v="17"/>
    <s v="Jan"/>
    <x v="1"/>
  </r>
  <r>
    <s v="INC4594232"/>
    <s v="P3 - Minor"/>
    <x v="0"/>
    <s v="ghudik@us.ibm.com"/>
    <x v="1"/>
    <s v="[CANCELLED] TNSGER  BPM: -Report VAT_Report_Details_V_1_1"/>
    <d v="2018-01-27T01:54:38"/>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4:38"/>
    <s v="Gina D. Hudik [IBM]"/>
    <d v="2018-01-25T18:18:28"/>
    <s v="Regina.Herzog@kantar.com"/>
    <b v="0"/>
    <m/>
    <s v="Platinum"/>
    <n v="0"/>
    <s v="Normal"/>
    <x v="0"/>
    <m/>
    <n v="113770"/>
    <s v="Regina Herzog [Kantar]"/>
    <n v="0"/>
    <b v="0"/>
    <d v="2018-01-25T18:52:05"/>
    <d v="2018-01-25T18:18:28"/>
    <n v="1"/>
    <d v="2018-01-25T18:22:00"/>
    <d v="2018-01-25T18:52:05"/>
    <d v="2018-01-25T18:22:00"/>
    <s v="EMEA"/>
    <m/>
    <s v="Kantar - Germany"/>
    <n v="1582.2138310185182"/>
    <x v="0"/>
    <x v="5"/>
    <x v="0"/>
    <n v="4"/>
    <s v="Not GD"/>
    <x v="1"/>
    <n v="2018"/>
    <x v="0"/>
    <x v="4"/>
    <x v="0"/>
    <s v="Jan"/>
    <x v="17"/>
    <s v="Jan"/>
    <x v="1"/>
  </r>
  <r>
    <s v="INC4594238"/>
    <s v="P3 - Minor"/>
    <x v="0"/>
    <s v="ghudik@us.ibm.com"/>
    <x v="1"/>
    <s v="[CANCELLED] TNSGER  BPM: Report VAT_Report_Overview"/>
    <d v="2018-01-27T01:46:1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6:12"/>
    <s v="Gina D. Hudik [IBM]"/>
    <d v="2018-01-25T18:19:54"/>
    <s v="Regina.Herzog@kantar.com"/>
    <b v="0"/>
    <m/>
    <s v="Platinum"/>
    <n v="0"/>
    <s v="Normal"/>
    <x v="0"/>
    <m/>
    <n v="113178"/>
    <s v="Regina Herzog [Kantar]"/>
    <n v="0"/>
    <b v="0"/>
    <d v="2018-01-25T18:48:28"/>
    <d v="2018-01-25T18:19:54"/>
    <n v="1"/>
    <d v="2018-01-25T18:21:57"/>
    <d v="2018-01-25T18:48:28"/>
    <d v="2018-01-25T18:21:57"/>
    <s v="EMEA"/>
    <m/>
    <s v="Kantar - Germany"/>
    <n v="1582.2163425925901"/>
    <x v="0"/>
    <x v="5"/>
    <x v="0"/>
    <n v="4"/>
    <s v="Not GD"/>
    <x v="1"/>
    <n v="2018"/>
    <x v="0"/>
    <x v="4"/>
    <x v="0"/>
    <s v="Jan"/>
    <x v="17"/>
    <s v="Jan"/>
    <x v="1"/>
  </r>
  <r>
    <s v="INC4594248"/>
    <s v="P3 - Minor"/>
    <x v="0"/>
    <s v="ghudik@us.ibm.com"/>
    <x v="1"/>
    <s v="[CANCELLED] TNSGER  BPM: -Report ZM_Meldung_Details_V_1_2 69303"/>
    <d v="2018-01-27T01:51:07"/>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1:07"/>
    <s v="Gina D. Hudik [IBM]"/>
    <d v="2018-01-25T18:21:32"/>
    <s v="Regina.Herzog@kantar.com"/>
    <b v="0"/>
    <m/>
    <s v="Platinum"/>
    <n v="0"/>
    <s v="Normal"/>
    <x v="0"/>
    <m/>
    <n v="113375"/>
    <s v="Regina Herzog [Kantar]"/>
    <n v="0"/>
    <b v="0"/>
    <d v="2018-01-25T18:51:06"/>
    <d v="2018-01-25T18:21:32"/>
    <n v="1"/>
    <d v="2018-01-25T18:22:30"/>
    <d v="2018-01-25T18:51:06"/>
    <d v="2018-01-25T18:22:30"/>
    <m/>
    <m/>
    <m/>
    <n v="1582.2145138888882"/>
    <x v="0"/>
    <x v="5"/>
    <x v="0"/>
    <n v="4"/>
    <s v="Not GD"/>
    <x v="1"/>
    <n v="2018"/>
    <x v="0"/>
    <x v="4"/>
    <x v="0"/>
    <s v="Jan"/>
    <x v="17"/>
    <s v="Jan"/>
    <x v="1"/>
  </r>
  <r>
    <s v="INC4594257"/>
    <s v="P3 - Minor"/>
    <x v="0"/>
    <s v="guest"/>
    <x v="1"/>
    <s v="[CANCELLED] TNSGER  BPM: Report ZM_Meldung_Export_V_1_2"/>
    <d v="2018-07-28T18:09:0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7:29"/>
    <s v="Gina D. Hudik [IBM]"/>
    <d v="2018-01-25T18:22:48"/>
    <s v="Regina.Herzog@kantar.com"/>
    <b v="0"/>
    <m/>
    <s v="Platinum"/>
    <n v="0"/>
    <s v="Normal"/>
    <x v="0"/>
    <m/>
    <n v="113681"/>
    <s v="Regina Herzog [Kantar]"/>
    <n v="0"/>
    <b v="0"/>
    <d v="2018-01-25T18:53:30"/>
    <d v="2018-01-25T18:22:48"/>
    <n v="1"/>
    <d v="2018-01-25T18:23:23"/>
    <d v="2018-01-25T18:53:30"/>
    <d v="2018-01-25T18:23:23"/>
    <s v="EMEA"/>
    <m/>
    <s v="Kantar - Germany"/>
    <n v="1582.2128472222175"/>
    <x v="0"/>
    <x v="5"/>
    <x v="0"/>
    <n v="4"/>
    <s v="Not GD"/>
    <x v="1"/>
    <n v="2018"/>
    <x v="0"/>
    <x v="4"/>
    <x v="0"/>
    <s v="Jan"/>
    <x v="17"/>
    <s v="Jan"/>
    <x v="1"/>
  </r>
  <r>
    <s v="INC4594266"/>
    <s v="P3 - Minor"/>
    <x v="0"/>
    <s v="ghudik@us.ibm.com"/>
    <x v="1"/>
    <s v="[CANCELLED] TNSGER  BPM: Report Accounts_V_1_1"/>
    <d v="2018-01-27T01:47:41"/>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7:41"/>
    <s v="Gina D. Hudik [IBM]"/>
    <d v="2018-01-25T18:24:50"/>
    <s v="Regina.Herzog@kantar.com"/>
    <b v="0"/>
    <m/>
    <s v="Platinum"/>
    <n v="0"/>
    <s v="Normal"/>
    <x v="0"/>
    <m/>
    <n v="112971"/>
    <s v="Regina Herzog [Kantar]"/>
    <n v="0"/>
    <b v="0"/>
    <d v="2018-01-25T18:49:31"/>
    <d v="2018-01-25T18:24:51"/>
    <n v="1"/>
    <d v="2018-01-25T18:25:48"/>
    <d v="2018-01-25T18:49:31"/>
    <d v="2018-01-25T18:25:48"/>
    <m/>
    <m/>
    <m/>
    <n v="1582.2156134259276"/>
    <x v="0"/>
    <x v="5"/>
    <x v="0"/>
    <n v="4"/>
    <s v="Not GD"/>
    <x v="1"/>
    <n v="2018"/>
    <x v="0"/>
    <x v="4"/>
    <x v="0"/>
    <s v="Jan"/>
    <x v="17"/>
    <s v="Jan"/>
    <x v="1"/>
  </r>
  <r>
    <s v="INC4594322"/>
    <s v="P3 - Minor"/>
    <x v="0"/>
    <s v="ghudik@us.ibm.com"/>
    <x v="1"/>
    <s v="[CANCELLED] TNSGER  BPM: Report CompanyInformation_V_1_1"/>
    <d v="2018-01-27T01:56:3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6:32"/>
    <s v="Gina D. Hudik [IBM]"/>
    <d v="2018-01-25T18:33:39"/>
    <s v="Regina.Herzog@kantar.com"/>
    <b v="0"/>
    <m/>
    <s v="Platinum"/>
    <n v="0"/>
    <s v="Normal"/>
    <x v="0"/>
    <m/>
    <n v="112973"/>
    <s v="Regina Herzog [Kantar]"/>
    <n v="0"/>
    <b v="0"/>
    <d v="2018-01-25T18:53:03"/>
    <d v="2018-01-25T18:33:39"/>
    <n v="1"/>
    <d v="2018-01-25T18:38:47"/>
    <d v="2018-01-25T18:53:03"/>
    <d v="2018-01-25T18:38:47"/>
    <m/>
    <m/>
    <m/>
    <n v="1582.2131597222324"/>
    <x v="0"/>
    <x v="5"/>
    <x v="0"/>
    <n v="4"/>
    <s v="Not GD"/>
    <x v="1"/>
    <n v="2018"/>
    <x v="0"/>
    <x v="4"/>
    <x v="0"/>
    <s v="Jan"/>
    <x v="17"/>
    <s v="Jan"/>
    <x v="1"/>
  </r>
  <r>
    <s v="INC4594327"/>
    <s v="P3 - Minor"/>
    <x v="0"/>
    <s v="guest"/>
    <x v="1"/>
    <s v="[CANCELLED] TNSGER  BPM: -Report Customer_V_1_1"/>
    <d v="2018-07-28T19:44:14"/>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3:57"/>
    <s v="Gina D. Hudik [IBM]"/>
    <d v="2018-01-25T18:35:11"/>
    <s v="Regina.Herzog@kantar.com"/>
    <b v="0"/>
    <m/>
    <s v="Platinum"/>
    <n v="0"/>
    <s v="Normal"/>
    <x v="0"/>
    <m/>
    <n v="112727"/>
    <s v="Regina Herzog [Kantar]"/>
    <n v="0"/>
    <b v="0"/>
    <d v="2018-01-25T18:51:38"/>
    <d v="2018-01-25T18:35:11"/>
    <n v="1"/>
    <d v="2018-01-25T18:38:00"/>
    <d v="2018-01-25T18:51:38"/>
    <d v="2018-01-25T18:38:00"/>
    <m/>
    <m/>
    <m/>
    <n v="1582.2141435185185"/>
    <x v="0"/>
    <x v="5"/>
    <x v="0"/>
    <n v="4"/>
    <s v="Not GD"/>
    <x v="1"/>
    <n v="2018"/>
    <x v="0"/>
    <x v="4"/>
    <x v="0"/>
    <s v="Jan"/>
    <x v="17"/>
    <s v="Jan"/>
    <x v="1"/>
  </r>
  <r>
    <s v="INC4594335"/>
    <s v="P3 - Minor"/>
    <x v="0"/>
    <s v="ghudik@us.ibm.com"/>
    <x v="1"/>
    <s v="[CANCELLED] TNSGER  BPM: Report Vendor_V_1_1"/>
    <d v="2018-01-27T01:48:40"/>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8:40"/>
    <s v="Gina D. Hudik [IBM]"/>
    <d v="2018-01-25T18:36:28"/>
    <s v="Regina.Herzog@kantar.com"/>
    <b v="0"/>
    <m/>
    <s v="Platinum"/>
    <n v="0"/>
    <s v="Normal"/>
    <x v="0"/>
    <m/>
    <n v="112332"/>
    <s v="Regina Herzog [Kantar]"/>
    <n v="0"/>
    <b v="0"/>
    <d v="2018-01-25T18:50:06"/>
    <d v="2018-01-25T18:36:28"/>
    <n v="1"/>
    <d v="2018-01-25T18:37:21"/>
    <d v="2018-01-25T18:50:06"/>
    <d v="2018-01-25T18:37:21"/>
    <m/>
    <m/>
    <m/>
    <n v="1582.2152083333276"/>
    <x v="0"/>
    <x v="5"/>
    <x v="0"/>
    <n v="4"/>
    <s v="Not GD"/>
    <x v="1"/>
    <n v="2018"/>
    <x v="0"/>
    <x v="4"/>
    <x v="0"/>
    <s v="Jan"/>
    <x v="17"/>
    <s v="Jan"/>
    <x v="1"/>
  </r>
  <r>
    <s v="INC4594341"/>
    <s v="P3 - Minor"/>
    <x v="0"/>
    <s v="ghudik@us.ibm.com"/>
    <x v="1"/>
    <s v="[CANCELLED] TNSGER  BPM: Report Dimension Period _V_1_1"/>
    <d v="2018-01-27T01:49:5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9:52"/>
    <s v="Gina D. Hudik [IBM]"/>
    <d v="2018-01-25T18:37:40"/>
    <s v="Regina.Herzog@kantar.com"/>
    <b v="0"/>
    <m/>
    <s v="Platinum"/>
    <n v="0"/>
    <s v="Normal"/>
    <x v="0"/>
    <m/>
    <n v="112332"/>
    <s v="Regina Herzog [Kantar]"/>
    <n v="0"/>
    <b v="0"/>
    <d v="2018-01-25T18:50:33"/>
    <d v="2018-01-25T18:37:40"/>
    <n v="1"/>
    <d v="2018-01-25T18:38:24"/>
    <d v="2018-01-25T18:50:33"/>
    <d v="2018-01-25T18:38:24"/>
    <m/>
    <m/>
    <m/>
    <n v="1582.2148958333273"/>
    <x v="0"/>
    <x v="5"/>
    <x v="0"/>
    <n v="4"/>
    <s v="Not GD"/>
    <x v="1"/>
    <n v="2018"/>
    <x v="0"/>
    <x v="4"/>
    <x v="0"/>
    <s v="Jan"/>
    <x v="17"/>
    <s v="Jan"/>
    <x v="1"/>
  </r>
  <r>
    <s v="INC4595402"/>
    <s v="P3 - Minor"/>
    <x v="9"/>
    <s v="cnemec@us.ibm.com"/>
    <x v="2"/>
    <s v="Unable to log into Ricochet"/>
    <d v="2018-01-25T23:42:47"/>
    <x v="15"/>
    <m/>
    <s v="Cancelled"/>
    <s v="Hi Chris.  Please contact local HR.  They haven't entered you into the PeopleSoft HR system yet.  That needs to be done before you can access Ricochet._x000a__x000a_Thanks_x000a_Chris"/>
    <d v="2018-01-25T23:42:47"/>
    <s v="Christopher Nemec [IBM]"/>
    <d v="2018-01-25T21:15:22"/>
    <s v="sowmyabr@in.ibm.com"/>
    <b v="0"/>
    <m/>
    <s v="Gold"/>
    <n v="0"/>
    <s v="Normal"/>
    <x v="0"/>
    <m/>
    <n v="9805"/>
    <s v="Chris Strunk [JWT]"/>
    <n v="0"/>
    <b v="0"/>
    <d v="2018-01-25T21:15:22"/>
    <d v="2018-01-25T21:15:22"/>
    <n v="1"/>
    <d v="2018-01-25T21:17:11"/>
    <d v="2018-01-25T21:29:02"/>
    <d v="2018-01-25T21:17:11"/>
    <m/>
    <m/>
    <m/>
    <n v="1582.1048379629574"/>
    <x v="0"/>
    <x v="5"/>
    <x v="0"/>
    <n v="4"/>
    <s v="Not GD"/>
    <x v="1"/>
    <n v="2018"/>
    <x v="0"/>
    <x v="4"/>
    <x v="0"/>
    <s v="Jan"/>
    <x v="17"/>
    <s v="Jan"/>
    <x v="1"/>
  </r>
  <r>
    <s v="INC4595709"/>
    <s v="P3 - Minor"/>
    <x v="9"/>
    <s v="cnemec@us.ibm.com"/>
    <x v="0"/>
    <s v="Ricochet issues"/>
    <d v="2018-01-25T23:00:33"/>
    <x v="15"/>
    <m/>
    <s v="Closed As Duplicate"/>
    <s v="Hi David.  We already have a ticket open for this issue and we're working to resolve it.  I'll add you to that ticket so you know when it's fixed._x000a__x000a_Thanks_x000a_Chris"/>
    <d v="2018-01-25T23:00:33"/>
    <s v="Christopher Nemec [IBM]"/>
    <d v="2018-01-25T21:39:49"/>
    <s v="Ggoranty@in.ibm.com"/>
    <b v="0"/>
    <m/>
    <s v="Gold"/>
    <n v="0"/>
    <s v="Normal"/>
    <x v="0"/>
    <m/>
    <n v="4969"/>
    <s v="David Nonthaweth [JWT]"/>
    <n v="0"/>
    <b v="0"/>
    <d v="2018-01-25T21:39:49"/>
    <d v="2018-01-25T21:39:49"/>
    <n v="1"/>
    <d v="2018-01-25T21:44:44"/>
    <d v="2018-01-25T22:57:48"/>
    <d v="2018-01-25T21:44:44"/>
    <m/>
    <m/>
    <m/>
    <n v="1582.0431944444426"/>
    <x v="0"/>
    <x v="5"/>
    <x v="0"/>
    <n v="4"/>
    <s v="Not GD"/>
    <x v="1"/>
    <n v="2018"/>
    <x v="0"/>
    <x v="4"/>
    <x v="0"/>
    <s v="Jan"/>
    <x v="17"/>
    <s v="Jan"/>
    <x v="1"/>
  </r>
  <r>
    <s v="INC4596050"/>
    <s v="P3 - Minor"/>
    <x v="9"/>
    <s v="cnemec@us.ibm.com"/>
    <x v="1"/>
    <s v="[CANCELLED] NVision Report CC002 (format change)"/>
    <d v="2019-06-14T18:48:40"/>
    <x v="15"/>
    <m/>
    <s v="Cancelled"/>
    <s v="Hi Dave.  I've cancelled this enhancement._x000a__x000a_We discussed this a while back.  The changes Koichi was requesting were to help them identify direct costs, however, what he was asking for wasn't going to give them what they wanted._x000a__x000a_Thanks_x000a_Chris"/>
    <d v="2019-06-14T18:48:40"/>
    <s v="Christopher Nemec [IBM]"/>
    <d v="2018-01-25T22:20:54"/>
    <s v="koichi.shishido@jwt.com"/>
    <b v="0"/>
    <m/>
    <s v="Gold"/>
    <n v="0"/>
    <s v="Normal"/>
    <x v="0"/>
    <m/>
    <n v="43619266"/>
    <s v="David Husted [WPP]"/>
    <n v="0"/>
    <b v="0"/>
    <d v="2018-01-25T22:58:36"/>
    <d v="2018-01-25T22:20:54"/>
    <n v="1"/>
    <d v="2018-01-25T23:36:07"/>
    <d v="2018-01-26T00:43:45"/>
    <d v="2018-01-25T23:36:07"/>
    <m/>
    <m/>
    <m/>
    <n v="1581.9696180555475"/>
    <x v="0"/>
    <x v="5"/>
    <x v="0"/>
    <n v="24"/>
    <s v="Not GD"/>
    <x v="1"/>
    <n v="2019"/>
    <x v="0"/>
    <x v="4"/>
    <x v="0"/>
    <s v="Jan"/>
    <x v="17"/>
    <s v="Jan"/>
    <x v="1"/>
  </r>
  <r>
    <s v="INC4596224"/>
    <s v="P3 - Minor"/>
    <x v="0"/>
    <s v="Javier.Escorza@Es.ibm.Com"/>
    <x v="2"/>
    <s v="168-182 WSC Scheduled process not running"/>
    <d v="2018-02-09T15:59:18"/>
    <x v="79"/>
    <m/>
    <s v="Cancelled"/>
    <s v="The user decides to close the ticket due to lack of response. He considers this quality of service and the lack of resolution that has impeded his work to be unacceptable."/>
    <d v="2018-02-09T15:59:19"/>
    <s v="Javier Escorza [IBM]"/>
    <d v="2018-01-25T22:52:26"/>
    <s v="Marc.Marsal@kantartns.com"/>
    <b v="0"/>
    <m/>
    <s v="Platinum"/>
    <n v="0"/>
    <s v="Normal"/>
    <x v="0"/>
    <m/>
    <n v="1271213"/>
    <s v="Marc Marsal [Kantar]"/>
    <n v="0"/>
    <b v="0"/>
    <d v="2018-01-26T08:30:44"/>
    <d v="2018-01-25T22:52:26"/>
    <n v="1"/>
    <d v="2018-01-26T08:31:46"/>
    <d v="2018-01-26T14:46:32"/>
    <d v="2018-01-26T08:31:46"/>
    <s v="EMEA"/>
    <m/>
    <s v="Kantar - Spain"/>
    <n v="1581.3843518518624"/>
    <x v="0"/>
    <x v="5"/>
    <x v="0"/>
    <n v="6"/>
    <s v="Not GD"/>
    <x v="1"/>
    <n v="2018"/>
    <x v="0"/>
    <x v="4"/>
    <x v="0"/>
    <s v="Jan"/>
    <x v="17"/>
    <s v="Jan"/>
    <x v="1"/>
  </r>
  <r>
    <s v="INC4597263"/>
    <s v="P3 - Minor"/>
    <x v="8"/>
    <s v="poldatta@in.ibm.com"/>
    <x v="2"/>
    <s v="FW: Y&amp;R Audit Status Meetings "/>
    <d v="2018-01-30T02:48:15"/>
    <x v="1"/>
    <m/>
    <s v="Closed As Duplicate"/>
    <s v="duplicate"/>
    <d v="2018-01-30T02:48:15"/>
    <s v="Poly Datta [IBM]"/>
    <d v="2018-01-26T03:33:52"/>
    <s v="Patricia.Almeida@yr.com"/>
    <b v="0"/>
    <m/>
    <s v="Gold"/>
    <n v="0"/>
    <s v="Normal"/>
    <x v="0"/>
    <m/>
    <n v="342863"/>
    <s v="Patricia Almeida [YRGRP]"/>
    <n v="0"/>
    <b v="0"/>
    <m/>
    <d v="2018-01-26T03:33:52"/>
    <n v="1"/>
    <d v="2018-01-26T03:49:28"/>
    <m/>
    <d v="2018-01-26T03:49:28"/>
    <m/>
    <m/>
    <m/>
    <n v="44708"/>
    <x v="0"/>
    <x v="5"/>
    <x v="0"/>
    <n v="5"/>
    <s v="Not GD"/>
    <x v="1"/>
    <n v="2018"/>
    <x v="0"/>
    <x v="4"/>
    <x v="0"/>
    <s v="Jan"/>
    <x v="10"/>
    <s v="Jan"/>
    <x v="1"/>
  </r>
  <r>
    <s v="INC4600640"/>
    <s v="P3 - Minor"/>
    <x v="0"/>
    <s v="Javier.Escorza@Es.ibm.Com"/>
    <x v="2"/>
    <s v="266 - 53 WSC Very poor perfomance"/>
    <d v="2018-02-09T16:00:14"/>
    <x v="79"/>
    <m/>
    <s v="Cancelled"/>
    <s v="The user decides to close the ticket due to lack of response. He considers this quality of service and the lack of resolution that has impeded his work to be unacceptable."/>
    <d v="2018-02-09T16:00:14"/>
    <s v="Javier Escorza [IBM]"/>
    <d v="2018-01-26T18:39:23"/>
    <s v="Marc.Marsal@kantartns.com"/>
    <b v="0"/>
    <m/>
    <s v="Platinum"/>
    <n v="0"/>
    <s v="Normal"/>
    <x v="0"/>
    <m/>
    <n v="1200051"/>
    <s v="Marc Marsal [Kantar]"/>
    <n v="0"/>
    <b v="0"/>
    <d v="2018-01-26T20:22:01"/>
    <d v="2018-01-26T18:39:23"/>
    <n v="1"/>
    <d v="2018-01-26T20:22:55"/>
    <d v="2018-01-26T21:38:23"/>
    <d v="2018-01-26T20:22:55"/>
    <s v="NA"/>
    <m/>
    <s v="Kantar - Canada"/>
    <n v="1581.0983449073974"/>
    <x v="0"/>
    <x v="5"/>
    <x v="0"/>
    <n v="6"/>
    <s v="Not GD"/>
    <x v="1"/>
    <n v="2018"/>
    <x v="0"/>
    <x v="4"/>
    <x v="0"/>
    <s v="Jan"/>
    <x v="10"/>
    <s v="Jan"/>
    <x v="1"/>
  </r>
  <r>
    <s v="INC4600920"/>
    <s v="P3 - Minor"/>
    <x v="2"/>
    <s v="david.baulier@us.ibm.com"/>
    <x v="2"/>
    <s v="Time Compliance - Manager Lockout"/>
    <d v="2018-02-12T09:38:25"/>
    <x v="2"/>
    <m/>
    <s v="Closed As Duplicate"/>
    <s v=" This enhancement request has been merged into another Time Compliance request (INC4068619).  You are attached to the watch list of that ticket.  This item has been included in the estimate that was submitted for approval.  I am closing this ticket and it is referenced in INC4068619 for historical tracking.  "/>
    <d v="2018-02-12T09:38:25"/>
    <s v="David Baulier Jr [IBM]"/>
    <d v="2018-01-26T19:23:23"/>
    <s v="mark.werner@ogilvy.com"/>
    <b v="0"/>
    <m/>
    <s v="Bronze"/>
    <n v="0"/>
    <s v="Normal"/>
    <x v="0"/>
    <m/>
    <n v="1433702"/>
    <s v="Mark Werner [Ogilvy Group]"/>
    <n v="0"/>
    <b v="0"/>
    <d v="2018-01-30T00:42:21"/>
    <d v="2018-01-26T19:23:23"/>
    <n v="2"/>
    <d v="2018-01-26T19:49:59"/>
    <d v="2018-01-30T00:42:21"/>
    <d v="2018-01-26T19:49:59"/>
    <m/>
    <m/>
    <m/>
    <n v="1577.9705902777787"/>
    <x v="0"/>
    <x v="5"/>
    <x v="0"/>
    <n v="7"/>
    <s v="Not GD"/>
    <x v="1"/>
    <n v="2018"/>
    <x v="0"/>
    <x v="4"/>
    <x v="0"/>
    <s v="Jan"/>
    <x v="10"/>
    <s v="Jan"/>
    <x v="1"/>
  </r>
  <r>
    <s v="INC4603294"/>
    <s v="P3 - Minor"/>
    <x v="0"/>
    <s v="bojyothi@in.ibm.com"/>
    <x v="2"/>
    <s v="KFSUS WSC: Update invoice Layout (212)"/>
    <d v="2018-02-07T22:07:05"/>
    <x v="90"/>
    <m/>
    <s v="Cancelled"/>
    <s v="User requested to close this ticket."/>
    <d v="2018-02-07T22:07:05"/>
    <s v="Jyothi Bodapati [IBM]"/>
    <d v="2018-01-27T03:30:17"/>
    <s v="michael.ramos@kantar.com"/>
    <b v="0"/>
    <m/>
    <s v="Platinum"/>
    <n v="0"/>
    <s v="Normal"/>
    <x v="0"/>
    <m/>
    <n v="1017408"/>
    <s v="Michael Ramos [Kantar]"/>
    <n v="0"/>
    <b v="0"/>
    <d v="2018-01-27T03:57:51"/>
    <d v="2018-01-27T03:30:17"/>
    <n v="1"/>
    <d v="2018-01-27T04:11:48"/>
    <d v="2018-01-27T05:10:02"/>
    <d v="2018-01-27T04:11:48"/>
    <s v="NA"/>
    <m/>
    <m/>
    <n v="1580.7846990740727"/>
    <x v="0"/>
    <x v="5"/>
    <x v="0"/>
    <n v="6"/>
    <s v="WPP-US"/>
    <x v="0"/>
    <n v="2018"/>
    <x v="0"/>
    <x v="4"/>
    <x v="0"/>
    <s v="Jan"/>
    <x v="11"/>
    <s v="Jan"/>
    <x v="0"/>
  </r>
  <r>
    <s v="INC4608746"/>
    <s v="P3 - Minor"/>
    <x v="20"/>
    <s v="ghudik@us.ibm.com"/>
    <x v="1"/>
    <s v="[CANCELLED] [3RD PARTY] Spain - Enhancement to Subscription Module"/>
    <d v="2018-04-25T23:49:17"/>
    <x v="8"/>
    <m/>
    <s v="Cancelled"/>
    <s v="Kantar requested cancellation.  If user wants to move forward later then at that time they should open a new Service Now ticket and reference this one. "/>
    <d v="2018-04-25T23:49:17"/>
    <s v="Gina D. Hudik [IBM]"/>
    <d v="2018-01-29T17:42:43"/>
    <s v="Sara.Abba@kantar.com"/>
    <b v="0"/>
    <m/>
    <s v="Platinum"/>
    <n v="0"/>
    <s v="Normal"/>
    <x v="0"/>
    <m/>
    <n v="7452394"/>
    <s v="Sara Abba [Kantar]"/>
    <n v="0"/>
    <b v="0"/>
    <d v="2018-01-29T18:56:56"/>
    <d v="2018-01-29T17:42:43"/>
    <n v="2"/>
    <d v="2018-01-29T18:48:01"/>
    <d v="2018-01-29T18:56:56"/>
    <d v="2018-01-29T18:48:01"/>
    <s v="EMEA"/>
    <m/>
    <m/>
    <n v="1578.2104629629612"/>
    <x v="0"/>
    <x v="6"/>
    <x v="0"/>
    <n v="17"/>
    <s v="Not GD"/>
    <x v="1"/>
    <n v="2018"/>
    <x v="0"/>
    <x v="4"/>
    <x v="0"/>
    <s v="Jan"/>
    <x v="29"/>
    <s v="Jan"/>
    <x v="1"/>
  </r>
  <r>
    <s v="INC4609236"/>
    <s v="P3 - Minor"/>
    <x v="8"/>
    <s v="poldatta@in.ibm.com"/>
    <x v="2"/>
    <s v="RE: Opening a new General Ledger account for SPRINT to point to 18500 - VOICE/FAX"/>
    <d v="2018-01-30T00:35:58"/>
    <x v="1"/>
    <m/>
    <s v="Closed As Duplicate"/>
    <s v="duplicate"/>
    <d v="2018-01-30T00:35:58"/>
    <s v="Poly Datta [IBM]"/>
    <d v="2018-01-29T18:36:48"/>
    <s v="Cynthia.Praeg@yr.com"/>
    <b v="0"/>
    <m/>
    <s v="Gold"/>
    <n v="0"/>
    <s v="Normal"/>
    <x v="0"/>
    <m/>
    <n v="21550"/>
    <s v="Cynthia Praeg [YRGRP]"/>
    <n v="0"/>
    <b v="0"/>
    <d v="2018-01-29T19:09:01"/>
    <d v="2018-01-29T18:36:48"/>
    <n v="3"/>
    <d v="2018-01-29T19:42:17"/>
    <m/>
    <d v="2018-01-30T00:27:08"/>
    <m/>
    <m/>
    <m/>
    <n v="44708"/>
    <x v="0"/>
    <x v="6"/>
    <x v="0"/>
    <n v="5"/>
    <s v="Not GD"/>
    <x v="1"/>
    <n v="2018"/>
    <x v="0"/>
    <x v="4"/>
    <x v="0"/>
    <s v="Jan"/>
    <x v="29"/>
    <s v="Jan"/>
    <x v="1"/>
  </r>
  <r>
    <s v="INC4613035"/>
    <s v="P3 - Minor"/>
    <x v="30"/>
    <s v="Ruben.Velez@us.ibm.com"/>
    <x v="0"/>
    <s v="DDS timehseet"/>
    <d v="2018-01-30T08:04:10"/>
    <x v="1"/>
    <m/>
    <s v="Closed/Resolved by Caller"/>
    <s v="Resolved by user"/>
    <d v="2018-01-30T08:04:10"/>
    <s v="Ruben Velez [IBM]"/>
    <d v="2018-01-30T02:37:22"/>
    <s v="naveroll@in.ibm.com"/>
    <b v="0"/>
    <m/>
    <s v="Gold"/>
    <n v="0"/>
    <s v="Normal"/>
    <x v="0"/>
    <m/>
    <n v="20015"/>
    <s v="Kathleen Alexander [JWT]"/>
    <n v="0"/>
    <b v="0"/>
    <m/>
    <m/>
    <n v="0"/>
    <m/>
    <m/>
    <d v="2018-01-30T02:37:22"/>
    <s v="NA"/>
    <m/>
    <m/>
    <n v="44708"/>
    <x v="0"/>
    <x v="6"/>
    <x v="0"/>
    <n v="5"/>
    <s v="Not GD"/>
    <x v="1"/>
    <n v="2018"/>
    <x v="0"/>
    <x v="4"/>
    <x v="0"/>
    <s v="Jan"/>
    <x v="0"/>
    <s v="Jan"/>
    <x v="1"/>
  </r>
  <r>
    <s v="INC4614169"/>
    <s v="P3 - Minor"/>
    <x v="0"/>
    <s v="ghudik@us.ibm.com"/>
    <x v="1"/>
    <s v="[CANCELLED]  BPM: Updated Maconomy BPM Accrued / Deferred Income Report enhancement - Phase II"/>
    <d v="2018-03-01T23:34:00"/>
    <x v="8"/>
    <m/>
    <s v="Cancelled"/>
    <s v="This ticket will be addressed under the master ticket INC2740727."/>
    <d v="2018-03-01T23:34:00"/>
    <s v="Gina D. Hudik [IBM]"/>
    <d v="2018-01-30T08:51:29"/>
    <s v="Jenny.Yeow@kantar.com"/>
    <b v="0"/>
    <m/>
    <s v="Platinum"/>
    <n v="0"/>
    <s v="Normal"/>
    <x v="0"/>
    <m/>
    <n v="2644951"/>
    <s v="Jenny Wei Leng Yeow [Kantar]"/>
    <n v="0"/>
    <b v="0"/>
    <d v="2018-01-30T09:33:46"/>
    <d v="2018-01-30T08:51:29"/>
    <n v="1"/>
    <d v="2018-01-30T09:58:17"/>
    <d v="2018-01-30T14:59:53"/>
    <d v="2018-01-30T09:58:17"/>
    <s v="APAC"/>
    <m/>
    <m/>
    <n v="1577.3750810185229"/>
    <x v="0"/>
    <x v="6"/>
    <x v="0"/>
    <n v="9"/>
    <s v="Not GD"/>
    <x v="1"/>
    <n v="2018"/>
    <x v="0"/>
    <x v="4"/>
    <x v="0"/>
    <s v="Jan"/>
    <x v="0"/>
    <s v="Jan"/>
    <x v="1"/>
  </r>
  <r>
    <s v="INC4619435"/>
    <s v="P3 - Minor"/>
    <x v="12"/>
    <s v="Alex.Pettijohn@vml.com"/>
    <x v="2"/>
    <s v="Locked out of SAP--not sure why"/>
    <d v="2018-01-30T20:04:49"/>
    <x v="1"/>
    <m/>
    <s v="Cancelled"/>
    <s v="..cancelled"/>
    <d v="2018-01-30T20:04:49"/>
    <s v="Alex Pettijohn [YRGRP]"/>
    <d v="2018-01-30T20:02:55"/>
    <s v="Alex.Pettijohn@vml.com"/>
    <b v="0"/>
    <m/>
    <s v="Bronze"/>
    <n v="0"/>
    <s v="Normal"/>
    <x v="0"/>
    <m/>
    <n v="169"/>
    <s v="Alex Pettijohn [YRGRP]"/>
    <n v="0"/>
    <b v="0"/>
    <m/>
    <m/>
    <n v="0"/>
    <m/>
    <m/>
    <d v="2018-01-30T20:02:55"/>
    <m/>
    <m/>
    <m/>
    <n v="44708"/>
    <x v="0"/>
    <x v="6"/>
    <x v="0"/>
    <n v="5"/>
    <s v="Not GD"/>
    <x v="1"/>
    <n v="2018"/>
    <x v="0"/>
    <x v="4"/>
    <x v="0"/>
    <s v="Jan"/>
    <x v="0"/>
    <s v="Jan"/>
    <x v="1"/>
  </r>
  <r>
    <s v="INC4622812"/>
    <s v="P3 - Minor"/>
    <x v="0"/>
    <s v="ghudik@us.ibm.com"/>
    <x v="2"/>
    <s v="#BA [Netting] Netting issue"/>
    <d v="2018-02-01T03:31:47"/>
    <x v="8"/>
    <m/>
    <s v="Cancelled"/>
    <s v="Netting issues should be directed to Justin Barratt via email."/>
    <d v="2018-02-01T03:31:47"/>
    <s v="Gina D. Hudik [IBM]"/>
    <d v="2018-01-31T05:59:46"/>
    <s v="Miyuki.Imamura@kantar.com"/>
    <b v="0"/>
    <m/>
    <m/>
    <n v="0"/>
    <s v="Normal"/>
    <x v="0"/>
    <m/>
    <n v="77521"/>
    <s v="Miyuki Imamura [Kantar]"/>
    <n v="0"/>
    <b v="0"/>
    <d v="2018-01-31T07:47:24"/>
    <d v="2018-01-31T05:59:46"/>
    <n v="4"/>
    <d v="2018-01-31T09:33:23"/>
    <d v="2018-01-31T23:37:18"/>
    <d v="2018-01-31T23:37:18"/>
    <m/>
    <m/>
    <m/>
    <n v="1576.0157638888923"/>
    <x v="0"/>
    <x v="6"/>
    <x v="0"/>
    <n v="5"/>
    <s v="Not GD"/>
    <x v="1"/>
    <n v="2018"/>
    <x v="0"/>
    <x v="4"/>
    <x v="0"/>
    <s v="Jan"/>
    <x v="27"/>
    <s v="Jan"/>
    <x v="1"/>
  </r>
  <r>
    <s v="INC4624413"/>
    <s v="P3 - Minor"/>
    <x v="0"/>
    <s v="ghudik@us.ibm.com"/>
    <x v="2"/>
    <s v="Netting App"/>
    <d v="2018-02-01T03:27:07"/>
    <x v="8"/>
    <m/>
    <s v="Cancelled"/>
    <s v="Netting issues should be directed to Justin Barratt via email."/>
    <d v="2018-02-01T03:27:08"/>
    <s v="Gina D. Hudik [IBM]"/>
    <d v="2018-01-31T13:24:50"/>
    <s v="Danna.Pineda@kantar.com"/>
    <b v="0"/>
    <m/>
    <m/>
    <n v="0"/>
    <s v="Normal"/>
    <x v="0"/>
    <m/>
    <n v="50538"/>
    <s v="Danna Pineda [Kantar]"/>
    <n v="0"/>
    <b v="0"/>
    <d v="2018-01-31T14:38:14"/>
    <d v="2018-01-31T13:24:50"/>
    <n v="2"/>
    <d v="2018-01-31T15:21:03"/>
    <d v="2018-01-31T23:38:08"/>
    <d v="2018-01-31T23:38:08"/>
    <s v="APAC"/>
    <m/>
    <s v="Kantar - Philippines"/>
    <n v="1576.015185185177"/>
    <x v="0"/>
    <x v="6"/>
    <x v="0"/>
    <n v="5"/>
    <s v="Not GD"/>
    <x v="1"/>
    <n v="2018"/>
    <x v="0"/>
    <x v="4"/>
    <x v="0"/>
    <s v="Jan"/>
    <x v="27"/>
    <s v="Jan"/>
    <x v="1"/>
  </r>
  <r>
    <s v="INC4627601"/>
    <s v="P3 - Minor"/>
    <x v="10"/>
    <s v="ccangial@us.ibm.com"/>
    <x v="0"/>
    <s v="unable to submit timesheets"/>
    <d v="2018-01-31T20:58:55"/>
    <x v="91"/>
    <m/>
    <s v="Closed As Duplicate"/>
    <s v="See ticket INC4540259"/>
    <d v="2018-01-31T20:58:55"/>
    <s v="Christina Cangialosi [IBM]"/>
    <d v="2018-01-31T19:30:37"/>
    <s v="sandi.lusk@phase-five.com"/>
    <b v="0"/>
    <m/>
    <s v="Gold"/>
    <n v="0"/>
    <s v="Normal"/>
    <x v="0"/>
    <m/>
    <n v="5298"/>
    <s v="Sandi Lusk [Grey]"/>
    <n v="0"/>
    <b v="0"/>
    <d v="2018-01-31T20:09:28"/>
    <d v="2018-01-31T19:30:37"/>
    <n v="1"/>
    <d v="2018-01-31T20:51:33"/>
    <d v="2018-01-31T20:58:15"/>
    <d v="2018-01-31T20:51:33"/>
    <m/>
    <m/>
    <m/>
    <n v="1576.1262152777781"/>
    <x v="0"/>
    <x v="6"/>
    <x v="0"/>
    <n v="5"/>
    <s v="Not GD"/>
    <x v="1"/>
    <n v="2018"/>
    <x v="0"/>
    <x v="4"/>
    <x v="0"/>
    <s v="Jan"/>
    <x v="27"/>
    <s v="Jan"/>
    <x v="1"/>
  </r>
  <r>
    <s v="INC4630891"/>
    <s v="P3 - Minor"/>
    <x v="15"/>
    <s v="akrugly@us.ibm.com"/>
    <x v="2"/>
    <s v="Mindbill Access"/>
    <d v="2018-02-01T20:59:03"/>
    <x v="28"/>
    <m/>
    <s v="Cancelled"/>
    <s v="Requestor needs to contact super user to approve an access and super user will create a ticket for me to grant an access to mDocs"/>
    <d v="2018-02-01T20:59:03"/>
    <s v="Alexander Krugly [IBM]"/>
    <d v="2018-02-01T04:59:34"/>
    <s v="michael.chen@mindshareworld.com"/>
    <b v="0"/>
    <m/>
    <s v="Bronze"/>
    <n v="0"/>
    <s v="Normal"/>
    <x v="0"/>
    <m/>
    <n v="57569"/>
    <s v="Michael Chen [GroupM]"/>
    <n v="0"/>
    <b v="0"/>
    <d v="2018-02-01T05:40:54"/>
    <d v="2018-02-01T04:59:34"/>
    <n v="1"/>
    <d v="2018-02-01T20:47:31"/>
    <d v="2018-02-01T20:56:13"/>
    <d v="2018-02-01T20:47:31"/>
    <s v="NA"/>
    <m/>
    <m/>
    <n v="1575.1276273148178"/>
    <x v="0"/>
    <x v="6"/>
    <x v="0"/>
    <n v="5"/>
    <s v="Not GD"/>
    <x v="1"/>
    <n v="2018"/>
    <x v="0"/>
    <x v="4"/>
    <x v="0"/>
    <s v="Jan"/>
    <x v="24"/>
    <s v="Feb"/>
    <x v="1"/>
  </r>
  <r>
    <s v="INC4636213"/>
    <s v="P3 - Minor"/>
    <x v="15"/>
    <s v="akrugly@us.ibm.com"/>
    <x v="2"/>
    <s v="osu-ci=mdocs_groupm_na.ibm-c-na-as-gpma provide access to Mdocs print internet  "/>
    <d v="2018-02-01T20:36:02"/>
    <x v="28"/>
    <m/>
    <s v="Cancelled"/>
    <s v="Requester user account already exists in mDics with requested access privileges._x000a_"/>
    <d v="2018-02-01T20:36:02"/>
    <s v="Alexander Krugly [IBM]"/>
    <d v="2018-02-01T19:40:42"/>
    <s v="Stella.Cirkinyan@groupm.com"/>
    <b v="0"/>
    <m/>
    <s v="Bronze"/>
    <n v="0"/>
    <s v="Normal"/>
    <x v="0"/>
    <m/>
    <n v="3320"/>
    <s v="Stella Cirkinyan [GroupM]"/>
    <n v="0"/>
    <b v="0"/>
    <d v="2018-02-01T19:47:52"/>
    <d v="2018-02-01T19:40:42"/>
    <n v="1"/>
    <d v="2018-02-01T19:47:52"/>
    <d v="2018-02-01T19:47:52"/>
    <d v="2018-02-01T19:47:52"/>
    <m/>
    <m/>
    <m/>
    <n v="1575.1750925926026"/>
    <x v="0"/>
    <x v="6"/>
    <x v="0"/>
    <n v="5"/>
    <s v="Not GD"/>
    <x v="1"/>
    <n v="2018"/>
    <x v="0"/>
    <x v="4"/>
    <x v="0"/>
    <s v="Jan"/>
    <x v="24"/>
    <s v="Feb"/>
    <x v="1"/>
  </r>
  <r>
    <s v="INC4637907"/>
    <s v="P3 - Minor"/>
    <x v="4"/>
    <s v="Cruzrav@ph.ibm.com"/>
    <x v="2"/>
    <s v="NAHLP-356363 - Need QGL Authorization"/>
    <d v="2018-03-28T21:57:29"/>
    <x v="61"/>
    <m/>
    <s v="Cancelled"/>
    <s v="Cancelled, As per discussion to the requestor. Access is no longer needed."/>
    <d v="2018-03-28T21:57:29"/>
    <s v="Raymond V Cruz [IBM]"/>
    <d v="2018-02-01T22:24:44"/>
    <s v="saichama@in.ibm.com"/>
    <b v="0"/>
    <m/>
    <s v="Platinum"/>
    <n v="0"/>
    <s v="Normal"/>
    <x v="0"/>
    <m/>
    <n v="4750734"/>
    <s v="Reema Chandok [Ogilvy Group]"/>
    <n v="0"/>
    <b v="0"/>
    <d v="2018-02-01T22:25:30"/>
    <m/>
    <n v="0"/>
    <m/>
    <d v="2018-02-01T22:25:30"/>
    <d v="2018-02-01T22:24:44"/>
    <m/>
    <m/>
    <m/>
    <n v="1575.0656250000029"/>
    <x v="0"/>
    <x v="6"/>
    <x v="0"/>
    <n v="13"/>
    <s v="WPP-US"/>
    <x v="0"/>
    <n v="2018"/>
    <x v="0"/>
    <x v="4"/>
    <x v="0"/>
    <s v="Jan"/>
    <x v="24"/>
    <s v="Feb"/>
    <x v="0"/>
  </r>
  <r>
    <s v="INC4643409"/>
    <s v="P3 - Minor"/>
    <x v="27"/>
    <s v="Lupita.AlgabadePoulsen@us.ibm.com"/>
    <x v="2"/>
    <s v="#OOS Cognos: Update geographical classifications for Insights units"/>
    <d v="2018-02-03T03:14:21"/>
    <x v="33"/>
    <m/>
    <s v="Cancelled"/>
    <s v="Please reach out to Mark Yates (Kantar First) on this request._x000a__x000a_We would expect to hear from them on any changes to the Company Structure as they are the ones that determined the way all companies are organized within it._x000a_"/>
    <d v="2018-02-03T03:14:21"/>
    <s v="Guadalupe Algaba De Poulsen [IBM]"/>
    <d v="2018-02-02T17:47:25"/>
    <s v="Jenny.Yeow@kantar.com"/>
    <b v="0"/>
    <m/>
    <s v="Platinum"/>
    <n v="0"/>
    <s v="Normal"/>
    <x v="0"/>
    <m/>
    <n v="34016"/>
    <s v="Jenny Wei Leng Yeow [Kantar]"/>
    <n v="0"/>
    <b v="0"/>
    <d v="2018-02-02T18:35:37"/>
    <d v="2018-02-02T17:47:25"/>
    <n v="1"/>
    <d v="2018-02-02T20:09:17"/>
    <d v="2018-02-02T22:30:20"/>
    <d v="2018-02-02T20:09:17"/>
    <s v="APAC"/>
    <m/>
    <m/>
    <n v="1574.0622685185226"/>
    <x v="0"/>
    <x v="6"/>
    <x v="0"/>
    <n v="5"/>
    <s v="Not GD"/>
    <x v="1"/>
    <n v="2018"/>
    <x v="0"/>
    <x v="4"/>
    <x v="0"/>
    <s v="Jan"/>
    <x v="13"/>
    <s v="Feb"/>
    <x v="1"/>
  </r>
  <r>
    <s v="INC4645130"/>
    <s v="P3 - Minor"/>
    <x v="4"/>
    <s v="pratik.shah@us.ibm.com"/>
    <x v="0"/>
    <s v="[APPROVED BACKLOG]OSS NOTE 20180202 for difference tax countries not permitted during posting"/>
    <d v="2018-02-02T21:05:03"/>
    <x v="1"/>
    <m/>
    <s v="Cancelled"/>
    <s v="SER not created correctly"/>
    <d v="2018-02-02T21:05:04"/>
    <s v="Pratik Shah [IBM]"/>
    <d v="2018-02-02T20:44:50"/>
    <s v="Lokeshwar.naidu@in.ibm.com"/>
    <b v="0"/>
    <m/>
    <s v="Platinum"/>
    <n v="0"/>
    <s v="Normal"/>
    <x v="0"/>
    <m/>
    <n v="1677"/>
    <s v="Paul Haughton [Ogilvy Group]"/>
    <n v="0"/>
    <b v="0"/>
    <m/>
    <m/>
    <n v="0"/>
    <m/>
    <m/>
    <d v="2018-02-02T20:44:50"/>
    <m/>
    <s v="Customer Updated"/>
    <m/>
    <n v="44708"/>
    <x v="0"/>
    <x v="6"/>
    <x v="0"/>
    <n v="5"/>
    <s v="Not GD"/>
    <x v="1"/>
    <n v="2018"/>
    <x v="0"/>
    <x v="4"/>
    <x v="0"/>
    <s v="Jan"/>
    <x v="13"/>
    <s v="Feb"/>
    <x v="1"/>
  </r>
  <r>
    <s v="INC4655751"/>
    <s v="P3 - Minor"/>
    <x v="9"/>
    <s v="cnemec@us.ibm.com"/>
    <x v="2"/>
    <s v="Ricochet Expenses not working"/>
    <d v="2018-02-06T23:35:11"/>
    <x v="15"/>
    <m/>
    <s v="Closed/Resolved by Caller"/>
    <s v="Hi Andrea.  Glad it's working now._x000a__x000a_Thanks for getting back to me._x000a_Chris"/>
    <d v="2018-02-06T23:35:12"/>
    <s v="Christopher Nemec [IBM]"/>
    <d v="2018-02-05T22:45:30"/>
    <s v="andrea.shaw@scpf.com"/>
    <b v="0"/>
    <m/>
    <s v="Gold"/>
    <n v="0"/>
    <s v="Normal"/>
    <x v="0"/>
    <m/>
    <n v="89382"/>
    <s v="Andrea Shaw [JWT]"/>
    <n v="0"/>
    <b v="0"/>
    <d v="2018-02-05T23:15:52"/>
    <d v="2018-02-05T22:45:30"/>
    <n v="1"/>
    <d v="2018-02-06T00:03:24"/>
    <d v="2018-02-06T01:03:43"/>
    <d v="2018-02-06T00:03:24"/>
    <m/>
    <m/>
    <m/>
    <n v="1570.9557523148178"/>
    <x v="0"/>
    <x v="7"/>
    <x v="0"/>
    <n v="6"/>
    <s v="Not GD"/>
    <x v="1"/>
    <n v="2018"/>
    <x v="0"/>
    <x v="4"/>
    <x v="0"/>
    <s v="Jan"/>
    <x v="2"/>
    <s v="Feb"/>
    <x v="1"/>
  </r>
  <r>
    <s v="INC4664286"/>
    <s v="P3 - Minor"/>
    <x v="9"/>
    <s v="cnemec@us.ibm.com"/>
    <x v="2"/>
    <s v="timesheet approved but still shows as submitted"/>
    <d v="2018-02-06T23:51:30"/>
    <x v="15"/>
    <m/>
    <s v="Cancelled"/>
    <s v="Hi Lesley.  We have a script that runs and notifies us of these types of issues.  We're working on fixing it already._x000a__x000a_There's no need to open tickets for this.  If you want you can drop me an e-mail and let me know._x000a__x000a_The only reason it isn't fixed already is because I'm offsite working on an implementation.  I'll try and get it done today._x000a__x000a_Thanks_x000a_Chris"/>
    <d v="2018-02-06T23:51:31"/>
    <s v="Christopher Nemec [IBM]"/>
    <d v="2018-02-06T22:11:18"/>
    <s v="lesley.giacobozzi@gtb.com"/>
    <b v="0"/>
    <m/>
    <s v="Gold"/>
    <n v="0"/>
    <s v="Normal"/>
    <x v="0"/>
    <m/>
    <n v="6013"/>
    <s v="Lesley Giacobozzi [JWT]"/>
    <n v="0"/>
    <b v="0"/>
    <d v="2018-02-06T23:29:25"/>
    <d v="2018-02-06T22:11:18"/>
    <n v="1"/>
    <d v="2018-02-06T22:30:42"/>
    <d v="2018-02-06T23:29:25"/>
    <d v="2018-02-06T22:30:42"/>
    <m/>
    <m/>
    <m/>
    <n v="1570.0212384259285"/>
    <x v="0"/>
    <x v="7"/>
    <x v="0"/>
    <n v="6"/>
    <s v="Not GD"/>
    <x v="1"/>
    <n v="2018"/>
    <x v="0"/>
    <x v="4"/>
    <x v="0"/>
    <s v="Jan"/>
    <x v="7"/>
    <s v="Feb"/>
    <x v="1"/>
  </r>
  <r>
    <s v="INC4665084"/>
    <s v="P3 - Minor"/>
    <x v="9"/>
    <s v="olga.alario@jwt.com"/>
    <x v="0"/>
    <s v="I have been locked out of Ricochet"/>
    <d v="2018-02-23T18:03:39"/>
    <x v="92"/>
    <m/>
    <s v="Cancelled"/>
    <s v="Hi Carmella_x000a_I checked your access and you are not locked out.  Since I haven't heard back from you, I'm assuming that all's well and cancelling this ticket.  If that is not the case, please let me know._x000a_Thanks,_x000a_Olga"/>
    <d v="2018-02-23T18:03:39"/>
    <s v="Olga Alario [JWT]"/>
    <d v="2018-02-07T00:08:23"/>
    <s v="carmella.vann@garageteammazda.com"/>
    <b v="0"/>
    <m/>
    <s v="Gold"/>
    <n v="0"/>
    <s v="Normal"/>
    <x v="0"/>
    <m/>
    <n v="1446916"/>
    <s v="Carmella Vann [JWT]"/>
    <n v="0"/>
    <b v="0"/>
    <d v="2018-02-07T00:17:01"/>
    <d v="2018-02-07T00:08:23"/>
    <n v="1"/>
    <d v="2018-02-07T00:57:09"/>
    <d v="2018-02-07T01:05:47"/>
    <d v="2018-02-07T00:57:09"/>
    <m/>
    <m/>
    <m/>
    <n v="1569.9543171296318"/>
    <x v="0"/>
    <x v="7"/>
    <x v="0"/>
    <n v="8"/>
    <s v="Not GD"/>
    <x v="1"/>
    <n v="2018"/>
    <x v="0"/>
    <x v="4"/>
    <x v="0"/>
    <s v="Jan"/>
    <x v="8"/>
    <s v="Feb"/>
    <x v="1"/>
  </r>
  <r>
    <s v="INC4665943"/>
    <s v="P3 - Minor"/>
    <x v="9"/>
    <s v="nikita.morris@jwt.com"/>
    <x v="2"/>
    <s v="RICOCHET: Ricopay ID 11448 is locked and unable to reroute to Yvonne Skeete"/>
    <d v="2018-02-07T03:37:20"/>
    <x v="85"/>
    <m/>
    <s v="Closed/Resolved by Caller"/>
    <s v="Canceled. Ruby was in view mode instead of clicking unlock/open. _x000a__x000a_Closing ticket. "/>
    <d v="2018-02-07T03:37:20"/>
    <s v="Nikita Morris [JWT]"/>
    <d v="2018-02-07T03:19:44"/>
    <s v="ruby.pangilinan@jwt.com"/>
    <b v="0"/>
    <m/>
    <s v="Gold"/>
    <n v="0"/>
    <s v="Normal"/>
    <x v="0"/>
    <m/>
    <n v="1056"/>
    <s v="Ruby Pangilinan [JWT]"/>
    <n v="0"/>
    <b v="0"/>
    <d v="2018-02-07T03:35:17"/>
    <d v="2018-02-07T03:19:44"/>
    <n v="1"/>
    <d v="2018-02-07T03:26:27"/>
    <d v="2018-02-07T03:35:17"/>
    <d v="2018-02-07T03:26:27"/>
    <m/>
    <m/>
    <m/>
    <n v="1569.8504976851764"/>
    <x v="0"/>
    <x v="7"/>
    <x v="0"/>
    <n v="6"/>
    <s v="Not GD"/>
    <x v="1"/>
    <n v="2018"/>
    <x v="0"/>
    <x v="4"/>
    <x v="0"/>
    <s v="Jan"/>
    <x v="8"/>
    <s v="Feb"/>
    <x v="1"/>
  </r>
  <r>
    <s v="INC4674541"/>
    <s v="P3 - Minor"/>
    <x v="29"/>
    <s v="pfreeman@us.ibm.com"/>
    <x v="2"/>
    <s v="Issue on LAN: Hours Upload to Peoplesoft report"/>
    <d v="2018-02-09T01:48:56"/>
    <x v="89"/>
    <m/>
    <s v="Cancelled"/>
    <s v="This ticket was sent to the wrong resolver group.  It should be sent to the Oracle team.  "/>
    <d v="2018-02-09T01:48:56"/>
    <s v="Patria Freeman [IBM]"/>
    <d v="2018-02-08T05:33:10"/>
    <s v="mindy.gong@landor.com"/>
    <b v="0"/>
    <m/>
    <s v="Gold"/>
    <n v="0"/>
    <s v="Normal"/>
    <x v="0"/>
    <m/>
    <n v="72946"/>
    <s v="Mindy Gong [YRGRP]"/>
    <n v="0"/>
    <b v="0"/>
    <d v="2018-02-08T05:35:08"/>
    <d v="2018-02-08T05:33:10"/>
    <n v="1"/>
    <d v="2018-02-08T22:25:29"/>
    <d v="2018-02-09T01:26:42"/>
    <d v="2018-02-08T22:25:29"/>
    <m/>
    <m/>
    <m/>
    <n v="1567.9397916666567"/>
    <x v="0"/>
    <x v="7"/>
    <x v="0"/>
    <n v="6"/>
    <s v="Not GD"/>
    <x v="1"/>
    <n v="2018"/>
    <x v="0"/>
    <x v="4"/>
    <x v="0"/>
    <s v="Jan"/>
    <x v="18"/>
    <s v="Feb"/>
    <x v="1"/>
  </r>
  <r>
    <s v="INC4680530"/>
    <s v="P3 - Minor"/>
    <x v="12"/>
    <s v="Vanajap2@in.ibm.com"/>
    <x v="2"/>
    <s v="Profile updation needed"/>
    <d v="2018-02-08T23:09:52"/>
    <x v="32"/>
    <m/>
    <s v="Solved (Permanently)"/>
    <s v="Wrong name"/>
    <d v="2018-02-08T23:09:52"/>
    <s v="Vanaja P1 [IBM]"/>
    <d v="2018-02-08T22:36:16"/>
    <s v="Alex.Pettijohn@vml.com"/>
    <b v="0"/>
    <m/>
    <s v="Bronze"/>
    <n v="0"/>
    <s v="Normal"/>
    <x v="0"/>
    <m/>
    <n v="2265"/>
    <s v="Alex Pettijohn [YRGRP]"/>
    <n v="0"/>
    <b v="0"/>
    <d v="2018-02-08T22:42:24"/>
    <m/>
    <n v="0"/>
    <m/>
    <d v="2018-02-08T22:42:24"/>
    <d v="2018-02-08T22:36:16"/>
    <m/>
    <m/>
    <m/>
    <n v="1568.0538888888914"/>
    <x v="0"/>
    <x v="7"/>
    <x v="0"/>
    <n v="6"/>
    <s v="WPP-US"/>
    <x v="0"/>
    <n v="2018"/>
    <x v="0"/>
    <x v="4"/>
    <x v="0"/>
    <s v="Jan"/>
    <x v="18"/>
    <s v="Feb"/>
    <x v="0"/>
  </r>
  <r>
    <s v="INC4680855"/>
    <s v="P3 - Minor"/>
    <x v="27"/>
    <s v="ghudik@us.ibm.com"/>
    <x v="2"/>
    <s v="RE: Kantar Cognos - Product Data missing in EDW.OPPORTUNITY_DIM"/>
    <d v="2018-03-26T20:17:29"/>
    <x v="93"/>
    <m/>
    <s v="Cancelled"/>
    <s v="Cancelling this ticket as it is the same as INC4674326. INC4674326 is being maintained with correspondence."/>
    <d v="2018-03-26T20:17:29"/>
    <s v="Gina D. Hudik [IBM]"/>
    <d v="2018-02-08T23:24:54"/>
    <s v="john.daly@kantar.com"/>
    <b v="0"/>
    <m/>
    <s v="Platinum"/>
    <n v="0"/>
    <s v="Normal"/>
    <x v="0"/>
    <m/>
    <n v="3963155"/>
    <s v="John Daly [Kantar]"/>
    <n v="0"/>
    <b v="0"/>
    <d v="2018-02-09T00:09:15"/>
    <d v="2018-02-08T23:24:54"/>
    <n v="1"/>
    <d v="2018-02-09T00:49:05"/>
    <d v="2018-02-09T01:15:33"/>
    <d v="2018-02-09T00:49:05"/>
    <s v="NA"/>
    <m/>
    <m/>
    <n v="1567.9475347222324"/>
    <x v="0"/>
    <x v="7"/>
    <x v="0"/>
    <n v="13"/>
    <s v="WPP-US"/>
    <x v="0"/>
    <n v="2018"/>
    <x v="0"/>
    <x v="4"/>
    <x v="0"/>
    <s v="Jan"/>
    <x v="18"/>
    <s v="Feb"/>
    <x v="0"/>
  </r>
  <r>
    <s v="INC4687224"/>
    <s v="P3 - Minor"/>
    <x v="9"/>
    <s v="olga.alario@jwt.com"/>
    <x v="0"/>
    <s v="Ricochet Log-in Error"/>
    <d v="2018-02-14T19:19:05"/>
    <x v="92"/>
    <m/>
    <s v="Cancelled"/>
    <s v="Thanks Hazel._x000a_Olga"/>
    <d v="2018-02-14T19:19:05"/>
    <s v="Olga Alario [JWT]"/>
    <d v="2018-02-09T22:04:35"/>
    <s v="hazel.devela@jwt.com"/>
    <b v="0"/>
    <m/>
    <s v="Gold"/>
    <n v="0"/>
    <s v="Normal"/>
    <x v="0"/>
    <m/>
    <n v="422071"/>
    <s v="Hazel Devela [JWT]"/>
    <n v="0"/>
    <b v="0"/>
    <d v="2018-02-09T22:13:57"/>
    <d v="2018-02-09T22:04:35"/>
    <n v="1"/>
    <d v="2018-02-09T22:41:42"/>
    <d v="2018-02-09T23:21:56"/>
    <d v="2018-02-09T22:41:42"/>
    <m/>
    <m/>
    <m/>
    <n v="1567.0264351851874"/>
    <x v="0"/>
    <x v="7"/>
    <x v="0"/>
    <n v="7"/>
    <s v="Not GD"/>
    <x v="1"/>
    <n v="2018"/>
    <x v="0"/>
    <x v="4"/>
    <x v="0"/>
    <s v="Jan"/>
    <x v="28"/>
    <s v="Feb"/>
    <x v="1"/>
  </r>
  <r>
    <s v="INC4688158"/>
    <s v="P4 - Minimal"/>
    <x v="9"/>
    <s v="olga.alario@jwt.com"/>
    <x v="2"/>
    <s v="RE: job 1278322 couldn't close."/>
    <d v="2018-02-12T19:29:17"/>
    <x v="1"/>
    <m/>
    <s v="Cancelled"/>
    <s v="new ticket opened with new project id._x000a_Olga"/>
    <d v="2018-02-12T19:29:17"/>
    <s v="Olga Alario [JWT]"/>
    <d v="2018-02-10T01:39:39"/>
    <s v="marcela.lewer@jwt.com"/>
    <b v="0"/>
    <m/>
    <s v="Gold"/>
    <n v="0"/>
    <s v="Normal"/>
    <x v="0"/>
    <m/>
    <n v="236978"/>
    <s v="Marcela Lewer1 [JWT]"/>
    <n v="0"/>
    <b v="0"/>
    <m/>
    <d v="2018-02-10T01:39:39"/>
    <n v="1"/>
    <d v="2018-02-10T03:14:42"/>
    <m/>
    <d v="2018-02-10T03:14:42"/>
    <s v="NA"/>
    <m/>
    <s v="JWT - Canada"/>
    <n v="44708"/>
    <x v="0"/>
    <x v="7"/>
    <x v="0"/>
    <n v="7"/>
    <s v="Not GD"/>
    <x v="1"/>
    <n v="2018"/>
    <x v="0"/>
    <x v="4"/>
    <x v="0"/>
    <s v="Jan"/>
    <x v="25"/>
    <s v="Feb"/>
    <x v="1"/>
  </r>
  <r>
    <s v="INC4698926"/>
    <s v="P3 - Minor"/>
    <x v="0"/>
    <s v="maypriya@in.ibm.com"/>
    <x v="2"/>
    <s v="WSC 171 &amp; 181: Linking of Local account with External Account in Maconomy. "/>
    <d v="2018-04-02T12:42:25"/>
    <x v="94"/>
    <m/>
    <s v="Cancelled"/>
    <s v="A new Request should be raised with detailed information to complete the Bank set-ups."/>
    <d v="2018-04-02T12:42:25"/>
    <s v="Mayuri Priya [IBM]"/>
    <d v="2018-02-13T14:41:59"/>
    <s v="devang.shah@financeplusindia.com"/>
    <b v="0"/>
    <m/>
    <s v="Platinum"/>
    <n v="0"/>
    <s v="Normal"/>
    <x v="0"/>
    <m/>
    <n v="4140026"/>
    <s v="Devang Shah [GroupM]"/>
    <n v="0"/>
    <b v="0"/>
    <d v="2018-02-13T14:47:27"/>
    <d v="2018-02-13T14:41:59"/>
    <n v="1"/>
    <d v="2018-02-13T16:50:43"/>
    <d v="2018-02-13T17:29:20"/>
    <d v="2018-02-13T16:50:43"/>
    <m/>
    <m/>
    <m/>
    <n v="1563.2712962962978"/>
    <x v="0"/>
    <x v="8"/>
    <x v="0"/>
    <n v="14"/>
    <s v="WPP-US"/>
    <x v="0"/>
    <n v="2018"/>
    <x v="0"/>
    <x v="4"/>
    <x v="0"/>
    <s v="Jan"/>
    <x v="19"/>
    <s v="Feb"/>
    <x v="0"/>
  </r>
  <r>
    <s v="INC4702173"/>
    <s v="P3 - Minor"/>
    <x v="19"/>
    <s v="jtian@us.ibm.com"/>
    <x v="1"/>
    <s v="[APPROVED BACKLOG] Enhancement to SOX Site: http://sox-users.yr.com/"/>
    <d v="2019-01-02T21:39:26"/>
    <x v="13"/>
    <m/>
    <s v="Cancelled"/>
    <s v="This project is cancelled by Hassan Chaudry."/>
    <d v="2019-01-02T21:39:26"/>
    <s v="Joseph J. Tian [IBM]"/>
    <d v="2018-02-13T21:44:47"/>
    <s v="Hassan.Chaudry@yr.com"/>
    <b v="0"/>
    <m/>
    <s v="Silver+ (Osprey App use only)"/>
    <n v="0"/>
    <s v="Normal"/>
    <x v="0"/>
    <m/>
    <n v="27906879"/>
    <s v="Hassan Chaudry [YRGRP]"/>
    <n v="0"/>
    <b v="0"/>
    <d v="2018-02-13T22:03:04"/>
    <d v="2018-02-13T21:44:47"/>
    <n v="1"/>
    <d v="2018-02-13T22:35:31"/>
    <d v="2018-02-22T12:34:34"/>
    <d v="2018-02-13T22:35:31"/>
    <m/>
    <m/>
    <m/>
    <n v="1554.4759953703688"/>
    <x v="0"/>
    <x v="8"/>
    <x v="0"/>
    <n v="1"/>
    <s v="Not GD"/>
    <x v="1"/>
    <n v="2019"/>
    <x v="0"/>
    <x v="4"/>
    <x v="0"/>
    <s v="Jan"/>
    <x v="19"/>
    <s v="Feb"/>
    <x v="1"/>
  </r>
  <r>
    <s v="INC4709085"/>
    <s v="P3 - Minor"/>
    <x v="9"/>
    <s v="olga.alario@jwt.com"/>
    <x v="0"/>
    <s v="#RC-TV Riccochet and printing issues"/>
    <d v="2018-02-23T17:59:54"/>
    <x v="92"/>
    <m/>
    <s v="Cancelled"/>
    <s v="Hi Shannon,_x000a_Since I haven't heard back from you, I'm assuming that all's well and closing this ticket.  If that is not the case, please let me know._x000a_Thanks_x000a_Olga"/>
    <d v="2018-02-23T17:59:54"/>
    <s v="Olga Alario [JWT]"/>
    <d v="2018-02-14T22:17:05"/>
    <s v="shannon.paul@mirumagency.com"/>
    <b v="0"/>
    <m/>
    <s v="Gold"/>
    <n v="0"/>
    <s v="Normal"/>
    <x v="0"/>
    <m/>
    <n v="762169"/>
    <s v="Shannon Paul [JWT]"/>
    <n v="0"/>
    <b v="0"/>
    <d v="2018-02-14T23:55:05"/>
    <d v="2018-02-14T22:17:05"/>
    <n v="1"/>
    <d v="2018-02-14T22:26:02"/>
    <d v="2018-02-14T23:55:05"/>
    <d v="2018-02-14T22:26:02"/>
    <m/>
    <m/>
    <m/>
    <n v="1562.0034143518496"/>
    <x v="0"/>
    <x v="8"/>
    <x v="0"/>
    <n v="8"/>
    <s v="Not GD"/>
    <x v="1"/>
    <n v="2018"/>
    <x v="0"/>
    <x v="4"/>
    <x v="0"/>
    <s v="Jan"/>
    <x v="20"/>
    <s v="Feb"/>
    <x v="1"/>
  </r>
  <r>
    <s v="INC4709454"/>
    <s v="P3 - Minor"/>
    <x v="9"/>
    <s v="olga.alario@jwt.com"/>
    <x v="2"/>
    <s v="Job Estimate in Job Cost"/>
    <d v="2018-02-15T22:41:58"/>
    <x v="1"/>
    <m/>
    <s v="Cancelled"/>
    <s v="thank you"/>
    <d v="2018-02-15T22:41:58"/>
    <s v="Olga Alario [JWT]"/>
    <d v="2018-02-14T23:18:09"/>
    <s v="steven.woo@jwt.com"/>
    <b v="0"/>
    <m/>
    <s v="Gold"/>
    <n v="0"/>
    <s v="Normal"/>
    <x v="0"/>
    <m/>
    <n v="84230"/>
    <s v="Steven Woo [JWT]"/>
    <n v="0"/>
    <b v="0"/>
    <d v="2018-02-15T12:52:39"/>
    <d v="2018-02-14T23:18:09"/>
    <n v="3"/>
    <d v="2018-02-14T23:39:20"/>
    <m/>
    <d v="2018-02-14T23:39:20"/>
    <s v="NA"/>
    <m/>
    <s v="JWT - USA"/>
    <n v="44708"/>
    <x v="0"/>
    <x v="8"/>
    <x v="0"/>
    <n v="7"/>
    <s v="Not GD"/>
    <x v="1"/>
    <n v="2018"/>
    <x v="0"/>
    <x v="4"/>
    <x v="0"/>
    <s v="Jan"/>
    <x v="20"/>
    <s v="Feb"/>
    <x v="1"/>
  </r>
  <r>
    <s v="INC4714386"/>
    <s v="P3 - Minor"/>
    <x v="9"/>
    <s v="olga.alario@jwt.com"/>
    <x v="2"/>
    <s v="Authorization to view time reports"/>
    <d v="2018-02-15T22:42:23"/>
    <x v="92"/>
    <m/>
    <s v="Cancelled"/>
    <s v="Mimi_x000a_This is a security issue and does not require a ticket.  I have the email from Ellen Rubin and will handle via Ricochet Security._x000a_Thanks_x000a_Olga"/>
    <d v="2018-02-15T22:42:23"/>
    <s v="Olga Alario [JWT]"/>
    <d v="2018-02-15T19:39:04"/>
    <s v="mimi.leung@jwt.com"/>
    <b v="0"/>
    <m/>
    <s v="Gold"/>
    <n v="0"/>
    <s v="Normal"/>
    <x v="0"/>
    <m/>
    <n v="10999"/>
    <s v="Mimi Leung [JWT]"/>
    <n v="0"/>
    <b v="0"/>
    <d v="2018-02-15T20:23:07"/>
    <d v="2018-02-15T19:39:04"/>
    <n v="1"/>
    <d v="2018-02-15T21:58:10"/>
    <d v="2018-02-15T22:40:30"/>
    <d v="2018-02-15T21:58:10"/>
    <m/>
    <m/>
    <m/>
    <n v="1561.0552083333314"/>
    <x v="0"/>
    <x v="8"/>
    <x v="0"/>
    <n v="7"/>
    <s v="Not GD"/>
    <x v="1"/>
    <n v="2018"/>
    <x v="0"/>
    <x v="4"/>
    <x v="0"/>
    <s v="Jan"/>
    <x v="3"/>
    <s v="Feb"/>
    <x v="1"/>
  </r>
  <r>
    <s v="INC4715451"/>
    <s v="P3 - Minor"/>
    <x v="12"/>
    <s v="Alex.Pettijohn@vml.com"/>
    <x v="2"/>
    <s v="Unable to log on to SAP"/>
    <d v="2018-02-15T21:43:14"/>
    <x v="1"/>
    <m/>
    <s v="Cancelled"/>
    <s v="nevermind "/>
    <d v="2018-02-15T21:43:14"/>
    <s v="Alex Pettijohn [YRGRP]"/>
    <d v="2018-02-15T21:39:53"/>
    <s v="Alex.Pettijohn@vml.com"/>
    <b v="0"/>
    <m/>
    <s v="Bronze"/>
    <n v="0"/>
    <s v="Normal"/>
    <x v="0"/>
    <m/>
    <n v="250"/>
    <s v="Alex Pettijohn [YRGRP]"/>
    <n v="0"/>
    <b v="0"/>
    <m/>
    <m/>
    <n v="0"/>
    <m/>
    <m/>
    <d v="2018-02-15T21:39:53"/>
    <m/>
    <m/>
    <m/>
    <n v="44708"/>
    <x v="0"/>
    <x v="8"/>
    <x v="0"/>
    <n v="7"/>
    <s v="Not GD"/>
    <x v="1"/>
    <n v="2018"/>
    <x v="0"/>
    <x v="4"/>
    <x v="0"/>
    <s v="Jan"/>
    <x v="3"/>
    <s v="Feb"/>
    <x v="1"/>
  </r>
  <r>
    <s v="INC4722804"/>
    <s v="P3 - Minor"/>
    <x v="9"/>
    <s v="olga.alario@jwt.com"/>
    <x v="2"/>
    <s v="Ricochet "/>
    <d v="2018-02-23T18:06:04"/>
    <x v="92"/>
    <m/>
    <s v="Cancelled"/>
    <s v="Hi Keith:_x000a_Since I haven't heard back from you and I see that you were able to create/submit timesheets, I'm assuming that all's well and am closing this ticket.  If that is not the case, please let me know._x000a_Olga"/>
    <d v="2018-02-23T18:06:04"/>
    <s v="Olga Alario [JWT]"/>
    <d v="2018-02-17T02:01:16"/>
    <s v="astringe@in.ibm.com"/>
    <b v="0"/>
    <m/>
    <s v="Gold"/>
    <n v="0"/>
    <s v="Normal"/>
    <x v="0"/>
    <m/>
    <n v="576603"/>
    <s v="Keith Powell [JWT]"/>
    <n v="0"/>
    <b v="0"/>
    <d v="2018-02-17T02:55:01"/>
    <m/>
    <n v="0"/>
    <m/>
    <d v="2018-02-17T02:55:01"/>
    <d v="2018-02-17T02:01:16"/>
    <m/>
    <m/>
    <m/>
    <n v="1559.8784606481495"/>
    <x v="0"/>
    <x v="8"/>
    <x v="0"/>
    <n v="8"/>
    <s v="Not GD"/>
    <x v="1"/>
    <n v="2018"/>
    <x v="0"/>
    <x v="4"/>
    <x v="0"/>
    <s v="Jan"/>
    <x v="16"/>
    <s v="Feb"/>
    <x v="1"/>
  </r>
  <r>
    <s v="INC4729325"/>
    <s v="P4 - Minimal"/>
    <x v="0"/>
    <s v="ghudik@us.ibm.com"/>
    <x v="1"/>
    <s v="[CANCELLED] Electronic bill"/>
    <d v="2018-05-17T01:42:26"/>
    <x v="8"/>
    <m/>
    <s v="Cancelled"/>
    <s v="IBM has cancelled this ticket with Coretech approval due to lack of response."/>
    <d v="2018-05-17T01:42:26"/>
    <s v="Gina D. Hudik [IBM]"/>
    <d v="2018-02-19T20:55:55"/>
    <s v="Leidy.Salazar@kantar.com"/>
    <b v="0"/>
    <m/>
    <s v="Platinum"/>
    <n v="0"/>
    <s v="Normal"/>
    <x v="0"/>
    <m/>
    <n v="7447591"/>
    <s v="Leidy Salazar [Kantar]"/>
    <n v="0"/>
    <b v="0"/>
    <d v="2018-02-20T07:38:14"/>
    <d v="2018-02-19T20:55:55"/>
    <n v="1"/>
    <d v="2018-02-20T07:41:28"/>
    <d v="2018-02-20T15:40:37"/>
    <d v="2018-02-20T07:41:28"/>
    <s v="LATAM"/>
    <m/>
    <s v="Kantar - Colombia"/>
    <n v="1556.34679398148"/>
    <x v="0"/>
    <x v="9"/>
    <x v="0"/>
    <n v="20"/>
    <s v="Not GD"/>
    <x v="1"/>
    <n v="2018"/>
    <x v="0"/>
    <x v="4"/>
    <x v="0"/>
    <s v="Jan"/>
    <x v="5"/>
    <s v="Feb"/>
    <x v="1"/>
  </r>
  <r>
    <s v="INC4736292"/>
    <s v="P3 - Minor"/>
    <x v="9"/>
    <s v="cnemec@us.ibm.com"/>
    <x v="2"/>
    <s v="Access to Ricochet"/>
    <d v="2018-02-20T22:26:14"/>
    <x v="15"/>
    <m/>
    <s v="Cancelled"/>
    <s v="Hi Colleen.  Local HR needs to set you up in PeopleSoft HR before you can access Ricochet.  Please contact them directly.  They'll be able to tell you when you can access the system._x000a__x000a_Thanks_x000a_Chris"/>
    <d v="2018-02-20T22:26:14"/>
    <s v="Christopher Nemec [IBM]"/>
    <d v="2018-02-20T20:58:31"/>
    <s v="colleen.augustine@gtb.com"/>
    <b v="0"/>
    <m/>
    <s v="Gold"/>
    <n v="0"/>
    <s v="Normal"/>
    <x v="0"/>
    <m/>
    <n v="5263"/>
    <s v="Colleen Augustine [JWT]"/>
    <n v="0"/>
    <b v="0"/>
    <d v="2018-02-20T21:01:49"/>
    <d v="2018-02-20T20:58:31"/>
    <n v="1"/>
    <d v="2018-02-20T21:37:19"/>
    <d v="2018-02-20T22:11:52"/>
    <d v="2018-02-20T21:37:19"/>
    <m/>
    <m/>
    <m/>
    <n v="1556.0750925925895"/>
    <x v="0"/>
    <x v="9"/>
    <x v="0"/>
    <n v="8"/>
    <s v="Not GD"/>
    <x v="1"/>
    <n v="2018"/>
    <x v="0"/>
    <x v="4"/>
    <x v="0"/>
    <s v="Jan"/>
    <x v="22"/>
    <s v="Feb"/>
    <x v="1"/>
  </r>
  <r>
    <s v="INC4737570"/>
    <s v="P3 - Minor"/>
    <x v="9"/>
    <s v="olga.alario@jwt.com"/>
    <x v="0"/>
    <s v="Cannot log in to Ricochet to submit hours "/>
    <d v="2018-02-21T00:11:21"/>
    <x v="92"/>
    <m/>
    <s v="Cancelled"/>
    <s v="Hi Joanna,_x000a_Your profile is not yet in Ricochet.  Please contact your HR rep to see when it will be entered.  After your profile is created, there's an overnight process that will run and then you will be able to access Ricochet._x000a_Thanks_x000a_Olga"/>
    <d v="2018-02-21T00:11:21"/>
    <s v="Olga Alario [JWT]"/>
    <d v="2018-02-20T23:34:30"/>
    <s v="joanna.renteria@jwt.com"/>
    <b v="0"/>
    <m/>
    <s v="Gold"/>
    <n v="0"/>
    <s v="Normal"/>
    <x v="0"/>
    <m/>
    <n v="2211"/>
    <s v="Joanna Renteria [JWT]"/>
    <n v="0"/>
    <b v="0"/>
    <d v="2018-02-20T23:49:29"/>
    <d v="2018-02-20T23:34:30"/>
    <n v="1"/>
    <d v="2018-02-21T00:00:46"/>
    <d v="2018-02-21T00:08:38"/>
    <d v="2018-02-21T00:00:46"/>
    <m/>
    <m/>
    <m/>
    <n v="1555.9940046296324"/>
    <x v="0"/>
    <x v="9"/>
    <x v="0"/>
    <n v="8"/>
    <s v="Not GD"/>
    <x v="1"/>
    <n v="2018"/>
    <x v="0"/>
    <x v="4"/>
    <x v="0"/>
    <s v="Jan"/>
    <x v="22"/>
    <s v="Feb"/>
    <x v="1"/>
  </r>
  <r>
    <s v="INC4740825"/>
    <s v="P3 - Minor"/>
    <x v="0"/>
    <s v="ghudik@us.ibm.com"/>
    <x v="1"/>
    <s v="[CANCELLED] 108  WSC: - email Alert - Vendor PO Approval"/>
    <d v="2018-04-06T04:50:59"/>
    <x v="33"/>
    <m/>
    <s v="Cancelled"/>
    <s v="Company 108 files have already been updated and are ready for PreProd UAT via INC4521772 (which tracks 4 companies: 108, 211, 202, and 74).  Added you to the watch list of that ticket and will cancel this one."/>
    <d v="2018-04-06T04:50:59"/>
    <s v="Gina D. Hudik [IBM]"/>
    <d v="2018-02-21T15:14:43"/>
    <s v="Stalin.Mathew@kantar.com"/>
    <b v="0"/>
    <m/>
    <s v="Platinum"/>
    <n v="0"/>
    <s v="Normal"/>
    <x v="0"/>
    <m/>
    <n v="3764176"/>
    <s v="Stalin Mathew [Kantar]"/>
    <n v="0"/>
    <b v="0"/>
    <d v="2018-02-21T15:54:13"/>
    <d v="2018-02-21T15:14:43"/>
    <n v="1"/>
    <d v="2018-02-21T15:27:49"/>
    <d v="2018-02-21T15:54:13"/>
    <d v="2018-02-21T15:27:49"/>
    <m/>
    <m/>
    <m/>
    <n v="1555.3373495370397"/>
    <x v="0"/>
    <x v="9"/>
    <x v="0"/>
    <n v="14"/>
    <s v="Not GD"/>
    <x v="1"/>
    <n v="2018"/>
    <x v="0"/>
    <x v="4"/>
    <x v="0"/>
    <s v="Jan"/>
    <x v="6"/>
    <s v="Feb"/>
    <x v="1"/>
  </r>
  <r>
    <s v="INC4741015"/>
    <s v="P3 - Minor"/>
    <x v="0"/>
    <s v="ghudik@us.ibm.com"/>
    <x v="1"/>
    <s v="[CANCELLED] 211 WSC: Purchase Order email alert files for the in scope DMS"/>
    <d v="2018-04-05T03:32:13"/>
    <x v="33"/>
    <m/>
    <s v="Cancelled"/>
    <s v="Client requested closure. To-do alerts are being tracked in ticket INC4521772. Estimate effort is being added to that ticket."/>
    <d v="2018-04-05T03:32:13"/>
    <s v="Gina D. Hudik [IBM]"/>
    <d v="2018-02-21T15:35:57"/>
    <s v="Stalin.Mathew@kantar.com"/>
    <b v="0"/>
    <m/>
    <s v="Platinum"/>
    <n v="0"/>
    <s v="Normal"/>
    <x v="0"/>
    <m/>
    <n v="3671776"/>
    <s v="Shivanedran Sivaneswara [Kantar]"/>
    <n v="0"/>
    <b v="0"/>
    <d v="2018-02-22T08:25:46"/>
    <d v="2018-02-21T15:35:57"/>
    <n v="4"/>
    <d v="2018-02-22T03:06:27"/>
    <d v="2018-02-26T11:04:06"/>
    <d v="2018-02-22T03:06:27"/>
    <m/>
    <m/>
    <m/>
    <n v="1550.5388194444531"/>
    <x v="0"/>
    <x v="9"/>
    <x v="0"/>
    <n v="14"/>
    <s v="Not GD"/>
    <x v="1"/>
    <n v="2018"/>
    <x v="0"/>
    <x v="4"/>
    <x v="0"/>
    <s v="Jan"/>
    <x v="6"/>
    <s v="Feb"/>
    <x v="1"/>
  </r>
  <r>
    <s v="INC4752964"/>
    <s v="P3 - Minor"/>
    <x v="4"/>
    <s v="alan.goldblatt@us.ibm.com"/>
    <x v="1"/>
    <s v="[CANCELLED]BSG-1011 - Migration of automated client billing from ICS to Integration Bus"/>
    <d v="2018-03-08T20:04:21"/>
    <x v="1"/>
    <m/>
    <s v="Closed As Duplicate"/>
    <s v="Duplicate of INC3395774"/>
    <d v="2018-03-08T20:04:21"/>
    <s v="Alan M. Goldblatt [IBM]"/>
    <d v="2018-02-23T01:35:34"/>
    <s v="alan.goldblatt@us.ibm.com"/>
    <b v="0"/>
    <m/>
    <s v="Platinum"/>
    <n v="0"/>
    <s v="Normal"/>
    <x v="0"/>
    <m/>
    <n v="1190222"/>
    <s v="Cheryl Fuller [Ogilvy Group]"/>
    <n v="0"/>
    <b v="0"/>
    <d v="2018-02-24T00:29:17"/>
    <m/>
    <n v="0"/>
    <m/>
    <d v="2018-02-24T00:29:17"/>
    <d v="2018-02-23T01:35:34"/>
    <m/>
    <m/>
    <m/>
    <n v="1552.9796643518494"/>
    <x v="0"/>
    <x v="9"/>
    <x v="0"/>
    <n v="10"/>
    <s v="Not GD"/>
    <x v="1"/>
    <n v="2018"/>
    <x v="0"/>
    <x v="4"/>
    <x v="0"/>
    <s v="Jan"/>
    <x v="30"/>
    <s v="Feb"/>
    <x v="1"/>
  </r>
  <r>
    <s v="INC4760516"/>
    <s v="P3 - Minor"/>
    <x v="31"/>
    <s v="gopjagad@in.ibm.com"/>
    <x v="1"/>
    <s v="[REQ DEF] Java error in HRMSBEN when working with Associate Mkt Pay to Job Codes component"/>
    <d v="2018-03-12T20:47:59"/>
    <x v="95"/>
    <m/>
    <s v="Cancelled"/>
    <s v="Internally we discussed about this issue and fix. This fix required tools level patch and more downtime in both Dev and Prod and also recreation of Web/App/Process scheduler in both Dev and Prod. Hence, To avoid any issues, we decided not to pursue it."/>
    <d v="2018-03-12T20:48:00"/>
    <s v="Gopinath Jagadeesan [IBM]"/>
    <d v="2018-02-26T05:29:33"/>
    <s v="vincent.loiacono@jwt.com"/>
    <b v="0"/>
    <m/>
    <s v="Gold"/>
    <n v="0"/>
    <s v="Normal"/>
    <x v="0"/>
    <m/>
    <n v="1264707"/>
    <s v="Vincent Loiacono [JWT]"/>
    <n v="0"/>
    <b v="0"/>
    <d v="2018-02-26T06:52:42"/>
    <d v="2018-02-26T05:29:33"/>
    <n v="1"/>
    <d v="2018-02-26T07:06:22"/>
    <d v="2018-02-26T08:37:37"/>
    <d v="2018-02-26T07:06:22"/>
    <s v="NA"/>
    <m/>
    <s v="JWT - USA"/>
    <n v="1550.6405439814771"/>
    <x v="0"/>
    <x v="47"/>
    <x v="0"/>
    <n v="11"/>
    <s v="WPP-US"/>
    <x v="0"/>
    <n v="2018"/>
    <x v="0"/>
    <x v="4"/>
    <x v="0"/>
    <s v="Jan"/>
    <x v="10"/>
    <s v="Feb"/>
    <x v="0"/>
  </r>
  <r>
    <s v="INC4770841"/>
    <s v="P3 - Minor"/>
    <x v="0"/>
    <s v="maypriya@in.ibm.com"/>
    <x v="2"/>
    <s v="#BA [Maconomy] Ogilvy &amp; Mather - EDI Invoicing Initiative for Nestle"/>
    <d v="2018-03-01T11:23:42"/>
    <x v="94"/>
    <m/>
    <s v="Cancelled"/>
    <s v="Wrongly submitted Ticket"/>
    <d v="2018-03-01T11:23:42"/>
    <s v="Mayuri Priya [IBM]"/>
    <d v="2018-02-27T11:37:17"/>
    <s v="RoslanHafizi.Yahaya@financeplusmy.com"/>
    <b v="0"/>
    <m/>
    <s v="Platinum"/>
    <n v="0"/>
    <s v="Normal"/>
    <x v="0"/>
    <m/>
    <n v="171985"/>
    <s v="Roslan Hafizi Yahaya [JWT]"/>
    <n v="0"/>
    <b v="0"/>
    <d v="2018-02-27T15:35:57"/>
    <d v="2018-02-27T11:37:17"/>
    <n v="5"/>
    <d v="2018-02-28T15:14:22"/>
    <d v="2018-03-01T11:17:54"/>
    <d v="2018-02-28T15:14:22"/>
    <m/>
    <m/>
    <m/>
    <n v="1547.5292361111133"/>
    <x v="0"/>
    <x v="47"/>
    <x v="0"/>
    <n v="9"/>
    <s v="WPP-US"/>
    <x v="0"/>
    <n v="2018"/>
    <x v="0"/>
    <x v="4"/>
    <x v="0"/>
    <s v="Jan"/>
    <x v="11"/>
    <s v="Feb"/>
    <x v="0"/>
  </r>
  <r>
    <s v="INC4775344"/>
    <s v="P3 - Minor"/>
    <x v="12"/>
    <s v="Alex.Pettijohn@vml.com"/>
    <x v="2"/>
    <s v="please unlock and reset Vicky Torok sap account and password"/>
    <d v="2018-02-27T21:04:20"/>
    <x v="1"/>
    <m/>
    <s v="Solved (Work Around)"/>
    <s v="f"/>
    <d v="2018-02-27T21:04:20"/>
    <s v="Alex Pettijohn [YRGRP]"/>
    <d v="2018-02-27T21:03:06"/>
    <s v="Alex.Pettijohn@vml.com"/>
    <b v="0"/>
    <m/>
    <s v="Bronze"/>
    <n v="0"/>
    <s v="Normal"/>
    <x v="0"/>
    <m/>
    <n v="345"/>
    <s v="Alex Pettijohn [YRGRP]"/>
    <n v="0"/>
    <b v="0"/>
    <m/>
    <m/>
    <n v="0"/>
    <m/>
    <m/>
    <d v="2018-02-27T21:03:06"/>
    <m/>
    <m/>
    <m/>
    <n v="44708"/>
    <x v="0"/>
    <x v="47"/>
    <x v="0"/>
    <n v="9"/>
    <s v="Not GD"/>
    <x v="1"/>
    <n v="2018"/>
    <x v="0"/>
    <x v="4"/>
    <x v="0"/>
    <s v="Jan"/>
    <x v="11"/>
    <s v="Feb"/>
    <x v="1"/>
  </r>
  <r>
    <s v="INC4777216"/>
    <s v="P3 - Minor"/>
    <x v="4"/>
    <s v="alan.goldblatt@us.ibm.com"/>
    <x v="1"/>
    <s v="[SOL SPEC] BSG-1016-Migration of automated Aspen data extracts from ICS to Integration Bus"/>
    <d v="2018-03-02T00:44:28"/>
    <x v="1"/>
    <m/>
    <s v="Closed As Duplicate"/>
    <s v="Closed as a duplicate"/>
    <d v="2018-03-02T00:44:28"/>
    <s v="Alan M. Goldblatt [IBM]"/>
    <d v="2018-02-28T01:45:59"/>
    <s v="alan.goldblatt@us.ibm.com"/>
    <b v="0"/>
    <m/>
    <s v="Platinum"/>
    <n v="0"/>
    <s v="Normal"/>
    <x v="0"/>
    <m/>
    <n v="169407"/>
    <s v="Martha Dominicci [Ogilvy Group]"/>
    <n v="0"/>
    <b v="0"/>
    <m/>
    <m/>
    <n v="0"/>
    <m/>
    <m/>
    <d v="2018-02-28T01:45:59"/>
    <m/>
    <m/>
    <m/>
    <n v="44708"/>
    <x v="0"/>
    <x v="47"/>
    <x v="0"/>
    <n v="9"/>
    <s v="Not GD"/>
    <x v="1"/>
    <n v="2018"/>
    <x v="0"/>
    <x v="4"/>
    <x v="0"/>
    <s v="Jan"/>
    <x v="12"/>
    <s v="Feb"/>
    <x v="1"/>
  </r>
  <r>
    <s v="INC4777379"/>
    <s v="P3 - Minor"/>
    <x v="4"/>
    <s v="krkillam@in.ibm.com"/>
    <x v="1"/>
    <s v="[REQ DEF]BSG-2026-Wire Issue Handling of long Beneficiary names"/>
    <d v="2018-03-23T17:43:35"/>
    <x v="1"/>
    <m/>
    <s v="Solved (Permanently)"/>
    <s v="Cancelled"/>
    <d v="2018-03-23T17:43:35"/>
    <s v="Krishna K. Killamsetti [IBM]"/>
    <d v="2018-02-28T02:17:54"/>
    <s v="alan.goldblatt@us.ibm.com"/>
    <b v="0"/>
    <m/>
    <s v="Platinum"/>
    <n v="0"/>
    <s v="Normal"/>
    <x v="0"/>
    <m/>
    <n v="2042945"/>
    <s v="Helen Ripka [Ogilvy Group]"/>
    <n v="0"/>
    <b v="0"/>
    <m/>
    <m/>
    <n v="0"/>
    <m/>
    <m/>
    <d v="2018-02-28T02:17:54"/>
    <m/>
    <m/>
    <m/>
    <n v="44708"/>
    <x v="0"/>
    <x v="47"/>
    <x v="0"/>
    <n v="12"/>
    <s v="Not GD"/>
    <x v="1"/>
    <n v="2018"/>
    <x v="0"/>
    <x v="4"/>
    <x v="0"/>
    <s v="Jan"/>
    <x v="12"/>
    <s v="Feb"/>
    <x v="1"/>
  </r>
  <r>
    <s v="INC4785285"/>
    <s v="P3 - Minor"/>
    <x v="0"/>
    <s v="ghudik@us.ibm.com"/>
    <x v="2"/>
    <s v="Need a production database refresh for IMPL02 maconomy instance"/>
    <d v="2018-03-01T19:48:00"/>
    <x v="8"/>
    <m/>
    <s v="Cancelled"/>
    <s v="Client no longer needs DB refresh to IMPL02"/>
    <d v="2018-03-01T19:48:01"/>
    <s v="Gina D. Hudik [IBM]"/>
    <d v="2018-03-01T02:33:39"/>
    <s v="john.daly@kantar.com"/>
    <b v="0"/>
    <m/>
    <s v="Platinum"/>
    <n v="0"/>
    <s v="Normal"/>
    <x v="0"/>
    <m/>
    <n v="62063"/>
    <s v="John Daly [Kantar]"/>
    <n v="0"/>
    <b v="0"/>
    <d v="2018-03-01T02:36:33"/>
    <d v="2018-03-01T02:33:39"/>
    <n v="1"/>
    <d v="2018-03-01T02:45:06"/>
    <d v="2018-03-01T02:45:53"/>
    <d v="2018-03-01T02:45:06"/>
    <m/>
    <m/>
    <m/>
    <n v="1547.8848032407404"/>
    <x v="0"/>
    <x v="47"/>
    <x v="0"/>
    <n v="9"/>
    <s v="Not GD"/>
    <x v="1"/>
    <n v="2018"/>
    <x v="0"/>
    <x v="4"/>
    <x v="0"/>
    <s v="Jan"/>
    <x v="24"/>
    <s v="Mar"/>
    <x v="1"/>
  </r>
  <r>
    <s v="INC4792725"/>
    <s v="P3 - Minor"/>
    <x v="15"/>
    <s v="akrugly@us.ibm.com"/>
    <x v="2"/>
    <s v="Alex Krugly to post Chevron invoice to OneSCM"/>
    <d v="2018-03-02T01:48:26"/>
    <x v="28"/>
    <m/>
    <s v="Cancelled"/>
    <s v="Canceling ticket requestor comment below."/>
    <d v="2018-03-02T01:48:26"/>
    <s v="Alexander Krugly [IBM]"/>
    <d v="2018-03-02T01:26:58"/>
    <s v="Meryl.Diamond@groupm.com"/>
    <b v="0"/>
    <m/>
    <s v="Bronze"/>
    <n v="0"/>
    <s v="Normal"/>
    <x v="0"/>
    <m/>
    <n v="1288"/>
    <s v="Meryl Diamond [GroupM]"/>
    <n v="0"/>
    <b v="0"/>
    <d v="2018-03-02T01:35:36"/>
    <d v="2018-03-02T01:26:58"/>
    <n v="1"/>
    <d v="2018-03-02T01:35:36"/>
    <d v="2018-03-02T01:35:36"/>
    <d v="2018-03-02T01:35:36"/>
    <m/>
    <m/>
    <m/>
    <n v="1546.9336111111115"/>
    <x v="0"/>
    <x v="47"/>
    <x v="0"/>
    <n v="9"/>
    <s v="Not GD"/>
    <x v="1"/>
    <n v="2018"/>
    <x v="0"/>
    <x v="4"/>
    <x v="0"/>
    <s v="Jan"/>
    <x v="13"/>
    <s v="Mar"/>
    <x v="1"/>
  </r>
  <r>
    <s v="INC4807499"/>
    <s v="P3 - Minor"/>
    <x v="17"/>
    <s v="shalini.jha@us.ibm.com"/>
    <x v="2"/>
    <s v="[SR] Unable to clear net zero exceptions in projects for FEB-18"/>
    <d v="2018-03-06T12:15:04"/>
    <x v="80"/>
    <m/>
    <s v="Closed As Duplicate"/>
    <s v="INC4799925"/>
    <d v="2018-03-06T12:15:04"/>
    <s v="Shalini Jha [IBM]"/>
    <d v="2018-03-05T21:13:07"/>
    <s v="rebecca.manning@landor.com"/>
    <b v="0"/>
    <m/>
    <s v="Gold"/>
    <n v="0"/>
    <s v="Normal"/>
    <x v="0"/>
    <m/>
    <n v="54117"/>
    <s v="Rebecca Manning [YRGRP]"/>
    <n v="0"/>
    <b v="0"/>
    <d v="2018-03-05T22:08:14"/>
    <d v="2018-03-05T21:13:07"/>
    <n v="1"/>
    <d v="2018-03-05T21:20:53"/>
    <d v="2018-03-05T22:08:14"/>
    <d v="2018-03-05T21:20:53"/>
    <m/>
    <m/>
    <m/>
    <n v="1543.0776157407381"/>
    <x v="0"/>
    <x v="10"/>
    <x v="0"/>
    <n v="10"/>
    <s v="Not GD"/>
    <x v="1"/>
    <n v="2018"/>
    <x v="0"/>
    <x v="4"/>
    <x v="0"/>
    <s v="Jan"/>
    <x v="2"/>
    <s v="Mar"/>
    <x v="1"/>
  </r>
  <r>
    <s v="INC4817538"/>
    <s v="P3 - Minor"/>
    <x v="9"/>
    <s v="mulveyj@us.ibm.com"/>
    <x v="1"/>
    <s v="[CANCELLED] Ricochet - email sweep program design enhancement--QB 7513"/>
    <d v="2021-09-03T21:43:27"/>
    <x v="96"/>
    <m/>
    <s v="Cancelled"/>
    <s v="Cancelling ticket as per WPP approval from Dave Husted and Olga Alario (see attachments)."/>
    <d v="2021-09-03T21:43:27"/>
    <s v="James A. Mulvey [IBM]"/>
    <d v="2018-03-07T00:40:18"/>
    <s v="David.Husted@wppcoretech.com"/>
    <b v="0"/>
    <m/>
    <s v="Gold"/>
    <n v="0"/>
    <s v="Normal"/>
    <x v="0"/>
    <m/>
    <n v="110322189"/>
    <s v="David Husted [WPP]"/>
    <n v="0"/>
    <b v="0"/>
    <d v="2018-03-07T03:29:09"/>
    <d v="2018-03-07T00:40:18"/>
    <n v="1"/>
    <d v="2018-03-07T00:42:34"/>
    <d v="2018-03-07T03:29:09"/>
    <d v="2018-03-07T00:42:34"/>
    <m/>
    <m/>
    <s v="JWT - USA"/>
    <n v="1541.8547569444418"/>
    <x v="0"/>
    <x v="10"/>
    <x v="0"/>
    <n v="36"/>
    <s v="WPP-US"/>
    <x v="0"/>
    <n v="2021"/>
    <x v="0"/>
    <x v="4"/>
    <x v="0"/>
    <s v="Jan"/>
    <x v="8"/>
    <s v="Mar"/>
    <x v="0"/>
  </r>
  <r>
    <s v="INC4817587"/>
    <s v="P3 - Minor"/>
    <x v="17"/>
    <s v="shalini.jha@us.ibm.com"/>
    <x v="2"/>
    <s v="RE: Oracle e.Business Suite&quot;, resolver group &quot;IBM-C-NA-AS-OEBS"/>
    <d v="2018-03-07T03:41:20"/>
    <x v="1"/>
    <m/>
    <s v="Closed As Duplicate"/>
    <s v="INC4817347"/>
    <d v="2018-03-07T03:41:20"/>
    <s v="Shalini Jha [IBM]"/>
    <d v="2018-03-07T00:49:06"/>
    <s v="oraclesupport@landor.com"/>
    <b v="0"/>
    <m/>
    <s v="Gold"/>
    <n v="0"/>
    <s v="Normal"/>
    <x v="0"/>
    <m/>
    <n v="10334"/>
    <s v="Oraclesupport Oraclesupport [YRGRP]"/>
    <n v="0"/>
    <b v="0"/>
    <m/>
    <d v="2018-03-07T00:49:06"/>
    <n v="1"/>
    <d v="2018-03-07T00:52:10"/>
    <m/>
    <d v="2018-03-07T00:52:10"/>
    <m/>
    <m/>
    <m/>
    <n v="44708"/>
    <x v="0"/>
    <x v="10"/>
    <x v="0"/>
    <n v="10"/>
    <s v="Not GD"/>
    <x v="1"/>
    <n v="2018"/>
    <x v="0"/>
    <x v="4"/>
    <x v="0"/>
    <s v="Jan"/>
    <x v="8"/>
    <s v="Mar"/>
    <x v="1"/>
  </r>
  <r>
    <s v="INC4821922"/>
    <s v="P3 - Minor"/>
    <x v="17"/>
    <s v="ana.kisslat@uk.ibm.com"/>
    <x v="2"/>
    <s v="[SR] PA AD - Remove Account Manager from Client Invoice emails"/>
    <d v="2018-03-09T16:37:17"/>
    <x v="97"/>
    <m/>
    <s v="Closed As Duplicate"/>
    <s v="See INC4832766"/>
    <d v="2018-03-09T16:37:17"/>
    <s v="Ana Kisslat [IBM]"/>
    <d v="2018-03-07T16:54:03"/>
    <s v="amkaur24@in.ibm.com"/>
    <b v="0"/>
    <m/>
    <s v="Gold"/>
    <n v="0"/>
    <s v="Normal"/>
    <x v="0"/>
    <m/>
    <n v="172000"/>
    <s v="Unknown Caller"/>
    <n v="0"/>
    <b v="0"/>
    <d v="2018-03-07T17:09:10"/>
    <m/>
    <n v="0"/>
    <m/>
    <d v="2018-03-07T17:09:10"/>
    <d v="2018-03-07T16:54:03"/>
    <m/>
    <m/>
    <m/>
    <n v="1541.285300925927"/>
    <x v="0"/>
    <x v="10"/>
    <x v="0"/>
    <n v="10"/>
    <s v="Not GD"/>
    <x v="1"/>
    <n v="2018"/>
    <x v="0"/>
    <x v="4"/>
    <x v="0"/>
    <s v="Jan"/>
    <x v="8"/>
    <s v="Mar"/>
    <x v="1"/>
  </r>
  <r>
    <s v="INC4825772"/>
    <s v="P4 - Minimal"/>
    <x v="9"/>
    <s v="olga.alario@jwt.com"/>
    <x v="2"/>
    <s v="Ricochet Group Balance error due to JUSAB BU 10300 input in JWT Toronto Project "/>
    <d v="2018-03-12T20:23:25"/>
    <x v="92"/>
    <m/>
    <s v="Cancelled"/>
    <s v="Hi Wendy_x000a_I cancelled this ticket because I wrote a separate email explaining the steps that need to be done to &quot;move&quot; the invoice from Canadian BU to US BU.  There is no Ricochet issue._x000a_Olga"/>
    <d v="2018-03-12T20:23:25"/>
    <s v="Olga Alario [JWT]"/>
    <d v="2018-03-08T02:08:04"/>
    <s v="wendy.ng@jwt.com"/>
    <b v="0"/>
    <m/>
    <s v="Gold"/>
    <n v="0"/>
    <s v="Normal"/>
    <x v="0"/>
    <m/>
    <n v="411321"/>
    <s v="Wendy Ng [JWT]"/>
    <n v="0"/>
    <b v="0"/>
    <d v="2018-03-08T02:58:35"/>
    <d v="2018-03-08T02:08:04"/>
    <n v="1"/>
    <d v="2018-03-08T02:29:06"/>
    <d v="2018-03-08T02:58:35"/>
    <d v="2018-03-08T02:29:06"/>
    <s v="NA"/>
    <m/>
    <s v="JWT - Canada"/>
    <n v="1540.8759837962934"/>
    <x v="0"/>
    <x v="10"/>
    <x v="0"/>
    <n v="11"/>
    <s v="Not GD"/>
    <x v="1"/>
    <n v="2018"/>
    <x v="0"/>
    <x v="4"/>
    <x v="0"/>
    <s v="Jan"/>
    <x v="18"/>
    <s v="Mar"/>
    <x v="1"/>
  </r>
  <r>
    <s v="INC4839242"/>
    <s v="P3 - Minor"/>
    <x v="15"/>
    <s v="akrugly@us.ibm.com"/>
    <x v="0"/>
    <s v="#RC-IEM Unable to login to concur"/>
    <d v="2018-03-20T22:23:48"/>
    <x v="28"/>
    <m/>
    <s v="Cancelled"/>
    <s v="Closing ticket as requestor did not respond to 3 attempts to contact t her."/>
    <d v="2018-03-20T22:23:48"/>
    <s v="Alexander Krugly [IBM]"/>
    <d v="2018-03-10T01:25:29"/>
    <s v="Pbalehol@in.ibm.com"/>
    <b v="0"/>
    <m/>
    <s v="Bronze"/>
    <n v="0"/>
    <s v="Normal"/>
    <x v="0"/>
    <m/>
    <n v="2902"/>
    <s v="Erica Gorlick [GroupM]"/>
    <n v="1"/>
    <b v="0"/>
    <d v="2018-03-10T01:35:01"/>
    <d v="2018-03-10T01:25:29"/>
    <n v="1"/>
    <d v="2018-03-10T01:44:36"/>
    <d v="2018-03-10T01:44:36"/>
    <d v="2018-03-10T01:44:36"/>
    <m/>
    <m/>
    <m/>
    <n v="1538.927361111113"/>
    <x v="0"/>
    <x v="10"/>
    <x v="0"/>
    <n v="12"/>
    <s v="Not GD"/>
    <x v="1"/>
    <n v="2018"/>
    <x v="0"/>
    <x v="4"/>
    <x v="0"/>
    <s v="Jan"/>
    <x v="25"/>
    <s v="Mar"/>
    <x v="1"/>
  </r>
  <r>
    <s v="INC4845487"/>
    <s v="P3 - Minor"/>
    <x v="8"/>
    <s v="david.baulier@us.ibm.com"/>
    <x v="2"/>
    <s v="Y&amp;R SmartStream Upgrade -- Investigate, Debug and fix custom database C_Report"/>
    <d v="2018-03-17T01:17:24"/>
    <x v="2"/>
    <m/>
    <s v="Cancelled"/>
    <s v="This one is not needed we verified the reports work with the new version of Infor."/>
    <d v="2018-03-17T01:17:24"/>
    <s v="David Baulier Jr [IBM]"/>
    <d v="2018-03-12T18:28:36"/>
    <s v="robert.luczak@wppcoretech.com"/>
    <b v="0"/>
    <m/>
    <s v="Gold"/>
    <n v="0"/>
    <s v="Normal"/>
    <x v="0"/>
    <m/>
    <n v="370128"/>
    <s v="Robert Luczak [WPP]"/>
    <n v="0"/>
    <b v="0"/>
    <d v="2018-03-12T19:21:06"/>
    <d v="2018-03-12T18:28:36"/>
    <n v="3"/>
    <d v="2018-03-12T20:33:12"/>
    <d v="2018-03-17T01:09:23"/>
    <d v="2018-03-15T03:36:13"/>
    <m/>
    <m/>
    <m/>
    <n v="1531.9518171296295"/>
    <x v="0"/>
    <x v="48"/>
    <x v="0"/>
    <n v="11"/>
    <s v="Not GD"/>
    <x v="1"/>
    <n v="2018"/>
    <x v="0"/>
    <x v="4"/>
    <x v="0"/>
    <s v="Jan"/>
    <x v="21"/>
    <s v="Mar"/>
    <x v="1"/>
  </r>
  <r>
    <s v="INC4848665"/>
    <s v="P3 - Minor"/>
    <x v="9"/>
    <s v="cnemec@us.ibm.com"/>
    <x v="0"/>
    <s v="Perceptive Preview in RicoPay"/>
    <d v="2018-03-13T01:46:42"/>
    <x v="1"/>
    <m/>
    <s v="Cancelled"/>
    <s v="Hi Denise.  We are aware of the issue and are working on it._x000a__x000a_An e-mail notification will be sent out when it's back up._x000a__x000a_Thanks_x000a_Chris"/>
    <d v="2018-03-13T01:46:42"/>
    <s v="Christopher Nemec [IBM]"/>
    <d v="2018-03-13T00:36:51"/>
    <s v="denise.bureta@jwt.com"/>
    <b v="0"/>
    <m/>
    <s v="Gold"/>
    <n v="0"/>
    <s v="Normal"/>
    <x v="0"/>
    <m/>
    <n v="4191"/>
    <s v="Denise Bureta [JWT]"/>
    <n v="0"/>
    <b v="0"/>
    <d v="2018-03-13T00:49:04"/>
    <d v="2018-03-13T00:36:51"/>
    <n v="1"/>
    <d v="2018-03-13T01:38:07"/>
    <m/>
    <d v="2018-03-13T01:38:07"/>
    <m/>
    <m/>
    <m/>
    <n v="44708"/>
    <x v="0"/>
    <x v="48"/>
    <x v="0"/>
    <n v="11"/>
    <s v="Not GD"/>
    <x v="1"/>
    <n v="2018"/>
    <x v="0"/>
    <x v="4"/>
    <x v="0"/>
    <s v="Jan"/>
    <x v="19"/>
    <s v="Mar"/>
    <x v="1"/>
  </r>
  <r>
    <s v="INC4848769"/>
    <s v="P4 - Minimal"/>
    <x v="9"/>
    <s v="cnemec@us.ibm.com"/>
    <x v="2"/>
    <s v="Ricochet Montreal Mirum office"/>
    <d v="2018-03-13T01:22:04"/>
    <x v="1"/>
    <m/>
    <s v="Cancelled"/>
    <s v="Hi Cathy.  We're experiencing several issues with Ricochet at the moment.  Please watch for a notification e-mail saying everything is ok.  If this doesn't get picked up after that please reopen the ticket._x000a__x000a_Thanks_x000a_Chris"/>
    <d v="2018-03-13T01:22:04"/>
    <s v="Christopher Nemec [IBM]"/>
    <d v="2018-03-13T01:01:08"/>
    <s v="cathy.sauve@mirumagency.com"/>
    <b v="0"/>
    <m/>
    <s v="Gold"/>
    <n v="0"/>
    <s v="Normal"/>
    <x v="0"/>
    <m/>
    <n v="1256"/>
    <s v="Cathy Sauve [JWT]"/>
    <n v="0"/>
    <b v="0"/>
    <m/>
    <d v="2018-03-13T01:01:08"/>
    <n v="1"/>
    <d v="2018-03-13T01:05:29"/>
    <m/>
    <d v="2018-03-13T01:05:29"/>
    <s v="NA"/>
    <m/>
    <s v="JWT - Canada"/>
    <n v="44708"/>
    <x v="0"/>
    <x v="48"/>
    <x v="0"/>
    <n v="11"/>
    <s v="Not GD"/>
    <x v="1"/>
    <n v="2018"/>
    <x v="0"/>
    <x v="4"/>
    <x v="0"/>
    <s v="Jan"/>
    <x v="19"/>
    <s v="Mar"/>
    <x v="1"/>
  </r>
  <r>
    <s v="INC4849007"/>
    <s v="P3 - Minor"/>
    <x v="9"/>
    <s v="cnemec@us.ibm.com"/>
    <x v="0"/>
    <s v="#BA [Ricochet] Ricochet is not working for 18 users"/>
    <d v="2018-03-13T02:49:47"/>
    <x v="1"/>
    <m/>
    <s v="Cancelled"/>
    <s v="Hi Sumit.  Ricochet is currently down.  We sent out an e-mail notification at 4:30 today._x000a__x000a_You'll get another notification when it's back up._x000a__x000a_Thanks_x000a_Chris"/>
    <d v="2018-03-13T02:49:47"/>
    <s v="Christopher Nemec [IBM]"/>
    <d v="2018-03-13T01:53:35"/>
    <s v="sumit.chandan@jwt.com"/>
    <b v="0"/>
    <m/>
    <s v="Gold"/>
    <n v="0"/>
    <s v="Normal"/>
    <x v="0"/>
    <m/>
    <n v="3372"/>
    <s v="Sumit Chandan [JWT]"/>
    <n v="0"/>
    <b v="0"/>
    <m/>
    <d v="2018-03-13T01:53:35"/>
    <n v="1"/>
    <d v="2018-03-13T02:48:21"/>
    <m/>
    <d v="2018-03-13T02:48:21"/>
    <m/>
    <m/>
    <m/>
    <n v="44708"/>
    <x v="0"/>
    <x v="48"/>
    <x v="0"/>
    <n v="11"/>
    <s v="Not GD"/>
    <x v="1"/>
    <n v="2018"/>
    <x v="0"/>
    <x v="4"/>
    <x v="0"/>
    <s v="Jan"/>
    <x v="19"/>
    <s v="Mar"/>
    <x v="1"/>
  </r>
  <r>
    <s v="INC4849029"/>
    <s v="P3 - Minor"/>
    <x v="9"/>
    <s v="cnemec@us.ibm.com"/>
    <x v="0"/>
    <s v="Can't log in to Ricochet"/>
    <d v="2018-03-13T02:19:02"/>
    <x v="1"/>
    <m/>
    <s v="Cancelled"/>
    <s v="Hi Tori.  Ricochet is currently down.  We sent out an e-mail notification at 4:30 today._x000a__x000a_You'll get another notification when it's back up._x000a__x000a_Thanks_x000a_Chris"/>
    <d v="2018-03-13T02:19:02"/>
    <s v="Christopher Nemec [IBM]"/>
    <d v="2018-03-13T01:57:07"/>
    <s v="tori.barrett@jwt.com"/>
    <b v="0"/>
    <m/>
    <s v="Gold"/>
    <n v="0"/>
    <s v="Normal"/>
    <x v="0"/>
    <m/>
    <n v="1315"/>
    <s v="Tori Barrett [JWT]"/>
    <n v="0"/>
    <b v="0"/>
    <d v="2018-03-13T02:00:48"/>
    <d v="2018-03-13T01:57:07"/>
    <n v="1"/>
    <d v="2018-03-13T02:09:33"/>
    <m/>
    <d v="2018-03-13T02:09:33"/>
    <m/>
    <m/>
    <m/>
    <n v="44708"/>
    <x v="0"/>
    <x v="48"/>
    <x v="0"/>
    <n v="11"/>
    <s v="Not GD"/>
    <x v="1"/>
    <n v="2018"/>
    <x v="0"/>
    <x v="4"/>
    <x v="0"/>
    <s v="Jan"/>
    <x v="19"/>
    <s v="Mar"/>
    <x v="1"/>
  </r>
  <r>
    <s v="INC4849030"/>
    <s v="P3 - Minor"/>
    <x v="9"/>
    <s v="guest"/>
    <x v="2"/>
    <s v="Ricochet access"/>
    <d v="2018-07-28T21:48:17"/>
    <x v="1"/>
    <m/>
    <s v="Cancelled"/>
    <s v="Hi Nathan.  Ricochet is currently down.  We sent out an e-mail notification at 4:30 today._x000a__x000a_You'll get another notification when it's back up._x000a__x000a_Thanks_x000a_Chris"/>
    <d v="2018-03-13T02:18:23"/>
    <s v="Christopher Nemec [IBM]"/>
    <d v="2018-03-13T01:57:13"/>
    <s v="nathan.castaldi@jwt.com"/>
    <b v="1"/>
    <m/>
    <s v="Gold"/>
    <n v="1"/>
    <s v="Normal"/>
    <x v="0"/>
    <m/>
    <n v="1270"/>
    <s v="Nathan Castaldi [JWT]"/>
    <n v="0"/>
    <b v="0"/>
    <m/>
    <d v="2018-03-13T01:57:14"/>
    <n v="1"/>
    <d v="2018-03-13T01:59:00"/>
    <m/>
    <d v="2018-03-13T01:59:00"/>
    <m/>
    <m/>
    <m/>
    <n v="44708"/>
    <x v="0"/>
    <x v="48"/>
    <x v="0"/>
    <n v="11"/>
    <s v="Not GD"/>
    <x v="1"/>
    <n v="2018"/>
    <x v="0"/>
    <x v="4"/>
    <x v="0"/>
    <s v="Jan"/>
    <x v="19"/>
    <s v="Mar"/>
    <x v="1"/>
  </r>
  <r>
    <s v="INC4849057"/>
    <s v="P3 - Minor"/>
    <x v="9"/>
    <s v="cnemec@us.ibm.com"/>
    <x v="0"/>
    <s v="Ricochet Log In Failure"/>
    <d v="2018-03-13T02:49:19"/>
    <x v="1"/>
    <m/>
    <s v="Cancelled"/>
    <s v="Hi Mairi.  Ricochet is currently down.  We sent out an e-mail notification at 4:30 today._x000a__x000a_You'll get another notification when it's back up._x000a__x000a_Thanks_x000a_Chris"/>
    <d v="2018-03-13T02:49:19"/>
    <s v="Christopher Nemec [IBM]"/>
    <d v="2018-03-13T02:03:39"/>
    <s v="mairi.fogle@gtb.com"/>
    <b v="0"/>
    <m/>
    <s v="Gold"/>
    <n v="0"/>
    <s v="Normal"/>
    <x v="0"/>
    <m/>
    <n v="2740"/>
    <s v="Mairi Fogle [JWT]"/>
    <n v="0"/>
    <b v="0"/>
    <d v="2018-03-13T02:06:27"/>
    <d v="2018-03-13T02:03:39"/>
    <n v="1"/>
    <d v="2018-03-13T02:28:50"/>
    <m/>
    <d v="2018-03-13T02:28:50"/>
    <m/>
    <m/>
    <m/>
    <n v="44708"/>
    <x v="0"/>
    <x v="48"/>
    <x v="0"/>
    <n v="11"/>
    <s v="Not GD"/>
    <x v="1"/>
    <n v="2018"/>
    <x v="0"/>
    <x v="4"/>
    <x v="0"/>
    <s v="Jan"/>
    <x v="19"/>
    <s v="Mar"/>
    <x v="1"/>
  </r>
  <r>
    <s v="INC4849199"/>
    <s v="P3 - Minor"/>
    <x v="27"/>
    <s v="Akachhal@in.ibm.com"/>
    <x v="2"/>
    <s v="Unable to create objects using bo_dw_ro user on Olympus server."/>
    <d v="2018-03-26T23:34:33"/>
    <x v="98"/>
    <m/>
    <s v="Cancelled"/>
    <s v="Cancelling Ticket in absence of response from Requester ."/>
    <d v="2018-03-26T23:34:33"/>
    <s v="Arjish Kachhal [IBM]"/>
    <d v="2018-03-13T02:42:41"/>
    <s v="Ashish.Trivedi@kantar.com"/>
    <b v="0"/>
    <m/>
    <s v="Platinum"/>
    <n v="0"/>
    <s v="Normal"/>
    <x v="0"/>
    <m/>
    <n v="1198312"/>
    <s v="Ashish Trivedi [Kantar]"/>
    <n v="0"/>
    <b v="0"/>
    <d v="2018-03-13T03:25:45"/>
    <d v="2018-03-13T02:42:41"/>
    <n v="1"/>
    <d v="2018-03-13T04:27:32"/>
    <d v="2018-03-13T04:40:49"/>
    <d v="2018-03-13T04:27:32"/>
    <s v="NA"/>
    <m/>
    <m/>
    <n v="1535.8049884259235"/>
    <x v="0"/>
    <x v="48"/>
    <x v="0"/>
    <n v="13"/>
    <s v="WPP-US"/>
    <x v="0"/>
    <n v="2018"/>
    <x v="0"/>
    <x v="4"/>
    <x v="0"/>
    <s v="Jan"/>
    <x v="19"/>
    <s v="Mar"/>
    <x v="0"/>
  </r>
  <r>
    <s v="INC4856962"/>
    <s v="P3 - Minor"/>
    <x v="9"/>
    <s v="sakbarve@in.ibm.com"/>
    <x v="1"/>
    <s v="[CANCELLED] Add OU (operating unit) to AP to GL Reconciliation report in Ricochet"/>
    <d v="2018-07-11T16:28:10"/>
    <x v="88"/>
    <m/>
    <s v="Cancelled"/>
    <s v="Canceling the ticket as per emails from Dave and Kathleen."/>
    <d v="2018-07-03T16:26:42"/>
    <s v="Amarinder Singh [IBM]"/>
    <d v="2018-03-14T01:26:16"/>
    <s v="holly.woomer@gtb.com"/>
    <b v="0"/>
    <m/>
    <s v="Gold"/>
    <n v="0"/>
    <s v="Normal"/>
    <x v="0"/>
    <m/>
    <n v="9644426"/>
    <s v="Kathleen Norton [JWT]"/>
    <n v="0"/>
    <b v="0"/>
    <d v="2018-03-14T02:02:50"/>
    <d v="2018-03-14T01:26:16"/>
    <n v="1"/>
    <d v="2018-03-14T01:29:26"/>
    <d v="2018-03-14T02:02:50"/>
    <d v="2018-03-14T01:29:26"/>
    <m/>
    <m/>
    <m/>
    <n v="1534.9146990740774"/>
    <x v="0"/>
    <x v="48"/>
    <x v="0"/>
    <n v="27"/>
    <s v="Not GD"/>
    <x v="1"/>
    <n v="2018"/>
    <x v="0"/>
    <x v="4"/>
    <x v="0"/>
    <s v="Jan"/>
    <x v="20"/>
    <s v="Mar"/>
    <x v="1"/>
  </r>
  <r>
    <s v="INC4862604"/>
    <s v="P3 - Minor"/>
    <x v="8"/>
    <s v="poldatta@in.ibm.com"/>
    <x v="2"/>
    <s v="RE: Jan 2018 Month End Files and Control Totals"/>
    <d v="2018-03-15T00:40:31"/>
    <x v="1"/>
    <m/>
    <s v="Cancelled"/>
    <s v="duplicate"/>
    <d v="2018-03-15T00:40:31"/>
    <s v="Poly Datta [IBM]"/>
    <d v="2018-03-14T19:55:14"/>
    <s v="poldatta@in.ibm.com"/>
    <b v="0"/>
    <m/>
    <s v="Gold"/>
    <n v="0"/>
    <s v="Normal"/>
    <x v="0"/>
    <m/>
    <n v="17117"/>
    <s v="Poly Datta [IBM]"/>
    <n v="0"/>
    <b v="0"/>
    <d v="2018-03-14T20:30:42"/>
    <d v="2018-03-14T19:55:14"/>
    <n v="2"/>
    <d v="2018-03-14T23:23:49"/>
    <m/>
    <d v="2018-03-14T23:23:49"/>
    <s v="NA"/>
    <m/>
    <m/>
    <n v="44708"/>
    <x v="0"/>
    <x v="48"/>
    <x v="0"/>
    <n v="11"/>
    <s v="Not GD"/>
    <x v="1"/>
    <n v="2018"/>
    <x v="0"/>
    <x v="4"/>
    <x v="0"/>
    <s v="Jan"/>
    <x v="20"/>
    <s v="Mar"/>
    <x v="1"/>
  </r>
  <r>
    <s v="INC4862663"/>
    <s v="P3 - Minor"/>
    <x v="9"/>
    <s v="amarinder.singh@us.ibm.com"/>
    <x v="2"/>
    <s v="Ricochet - TA Naming Convention"/>
    <d v="2018-04-25T21:54:57"/>
    <x v="88"/>
    <m/>
    <s v="Closed As Duplicate"/>
    <s v="This is duplicate for enhancement request INC4164048"/>
    <d v="2018-04-25T21:54:57"/>
    <s v="Amarinder Singh [IBM]"/>
    <d v="2018-03-14T20:01:28"/>
    <s v="jennifer.suffel@jwt.com"/>
    <b v="0"/>
    <m/>
    <s v="Gold"/>
    <n v="0"/>
    <s v="Normal"/>
    <x v="0"/>
    <m/>
    <n v="3635609"/>
    <s v="Jennifer Suffel [JWT]"/>
    <n v="0"/>
    <b v="0"/>
    <d v="2018-03-14T21:03:15"/>
    <d v="2018-03-14T20:01:28"/>
    <n v="1"/>
    <d v="2018-03-14T22:13:52"/>
    <d v="2018-03-14T22:21:52"/>
    <d v="2018-03-14T22:13:52"/>
    <m/>
    <m/>
    <m/>
    <n v="1534.0681481481515"/>
    <x v="0"/>
    <x v="48"/>
    <x v="0"/>
    <n v="17"/>
    <s v="Not GD"/>
    <x v="1"/>
    <n v="2018"/>
    <x v="0"/>
    <x v="4"/>
    <x v="0"/>
    <s v="Jan"/>
    <x v="20"/>
    <s v="Mar"/>
    <x v="1"/>
  </r>
  <r>
    <s v="INC4867758"/>
    <s v="P3 - Minor"/>
    <x v="20"/>
    <s v="ghudik@us.ibm.com"/>
    <x v="1"/>
    <s v="[CANCELLED] [3RD PARTY] Kantar Maconomy PDF Export Script"/>
    <d v="2018-06-20T19:48:03"/>
    <x v="8"/>
    <m/>
    <s v="Cancelled"/>
    <s v="Ticket has been cancelled due to lack of response."/>
    <d v="2018-06-20T19:48:03"/>
    <s v="Gina D. Hudik [IBM]"/>
    <d v="2018-03-15T14:59:43"/>
    <s v="Noman.Khalid@kantar.com"/>
    <b v="0"/>
    <m/>
    <s v="Platinum"/>
    <n v="0"/>
    <s v="Normal"/>
    <x v="0"/>
    <m/>
    <n v="8398100"/>
    <s v="Noman Khalid [Kantar]"/>
    <n v="0"/>
    <b v="0"/>
    <d v="2018-03-15T15:57:09"/>
    <d v="2018-03-15T14:59:43"/>
    <n v="5"/>
    <d v="2018-03-15T16:16:00"/>
    <d v="2018-03-20T09:39:06"/>
    <d v="2018-03-19T23:37:33"/>
    <s v="EMEA"/>
    <m/>
    <m/>
    <n v="1528.5978472222196"/>
    <x v="0"/>
    <x v="48"/>
    <x v="0"/>
    <n v="25"/>
    <s v="Not GD"/>
    <x v="1"/>
    <n v="2018"/>
    <x v="0"/>
    <x v="4"/>
    <x v="0"/>
    <s v="Jan"/>
    <x v="3"/>
    <s v="Mar"/>
    <x v="1"/>
  </r>
  <r>
    <s v="INC4872511"/>
    <s v="P3 - Minor"/>
    <x v="9"/>
    <s v="olga.alario@jwt.com"/>
    <x v="0"/>
    <s v="#NAR [Richochet] Unable to access Richochet"/>
    <d v="2018-03-22T01:20:17"/>
    <x v="92"/>
    <m/>
    <s v="Cancelled"/>
    <s v="Hi Saurabh:_x000a_Since I haven't heard back from you, I'm assuming that all's well and am cancelling this ticket.  If that is not the case, please let me know._x000a_Thanks,_x000a_Olga"/>
    <d v="2018-03-22T01:20:17"/>
    <s v="Olga Alario [JWT]"/>
    <d v="2018-03-15T20:41:02"/>
    <s v="Saurabh.Srivastava@wunderman.com"/>
    <b v="0"/>
    <m/>
    <s v="Gold"/>
    <n v="0"/>
    <s v="Normal"/>
    <x v="0"/>
    <m/>
    <n v="535155"/>
    <s v="Saurabh Shrivastava [YRGRP]"/>
    <n v="0"/>
    <b v="0"/>
    <d v="2018-03-16T09:02:57"/>
    <d v="2018-03-15T20:41:02"/>
    <n v="1"/>
    <d v="2018-03-16T01:46:38"/>
    <d v="2018-03-16T09:02:57"/>
    <d v="2018-03-16T01:46:38"/>
    <m/>
    <m/>
    <m/>
    <n v="1532.6229513888902"/>
    <x v="0"/>
    <x v="48"/>
    <x v="0"/>
    <n v="12"/>
    <s v="Not GD"/>
    <x v="1"/>
    <n v="2018"/>
    <x v="0"/>
    <x v="4"/>
    <x v="0"/>
    <s v="Jan"/>
    <x v="3"/>
    <s v="Mar"/>
    <x v="1"/>
  </r>
  <r>
    <s v="INC4888996"/>
    <s v="P3 - Minor"/>
    <x v="3"/>
    <s v="alevitsk@us.ibm.com"/>
    <x v="0"/>
    <s v="Excel Microsoft  Dynamic AX- addin not working - URGENT "/>
    <d v="2018-03-22T03:56:20"/>
    <x v="99"/>
    <m/>
    <s v="Cancelled"/>
    <s v="this needs to be handled by axsupport group - email provided"/>
    <d v="2018-03-22T03:56:20"/>
    <s v="Anna Levitskiy [IBM]"/>
    <d v="2018-03-19T21:12:17"/>
    <s v="maggie.xu@groupm.com"/>
    <b v="0"/>
    <m/>
    <s v="Gold"/>
    <n v="0"/>
    <s v="Normal"/>
    <x v="0"/>
    <m/>
    <n v="197043"/>
    <s v="Maggie Xu [GroupM]"/>
    <n v="0"/>
    <b v="0"/>
    <d v="2018-03-19T21:47:21"/>
    <d v="2018-03-19T21:12:17"/>
    <n v="2"/>
    <d v="2018-03-21T21:11:49"/>
    <d v="2018-03-22T03:51:36"/>
    <d v="2018-03-21T21:11:49"/>
    <s v="NA"/>
    <m/>
    <m/>
    <n v="1526.8391666666575"/>
    <x v="0"/>
    <x v="11"/>
    <x v="0"/>
    <n v="12"/>
    <s v="Not GD"/>
    <x v="1"/>
    <n v="2018"/>
    <x v="0"/>
    <x v="4"/>
    <x v="0"/>
    <s v="Jan"/>
    <x v="5"/>
    <s v="Mar"/>
    <x v="1"/>
  </r>
  <r>
    <s v="INC4889804"/>
    <s v="P3 - Minor"/>
    <x v="9"/>
    <s v="Adratnam@in.ibm.com"/>
    <x v="1"/>
    <s v="[UAT] Ricochet Project Close Process Enhancement - QB 6132 FCM295 (billed under INC5395390)"/>
    <d v="2022-05-20T14:33:46"/>
    <x v="63"/>
    <m/>
    <m/>
    <m/>
    <m/>
    <m/>
    <d v="2018-03-19T22:51:32"/>
    <s v="David.Husted@wppcoretech.com"/>
    <b v="0"/>
    <m/>
    <s v="Gold"/>
    <n v="0"/>
    <s v="Normal"/>
    <x v="1"/>
    <m/>
    <m/>
    <s v="Robert Luczak [WPP]"/>
    <n v="0"/>
    <b v="1"/>
    <d v="2018-03-19T23:20:11"/>
    <d v="2018-03-19T22:51:32"/>
    <n v="1"/>
    <d v="2018-03-19T22:54:26"/>
    <d v="2018-03-19T23:20:11"/>
    <d v="2018-03-19T22:54:26"/>
    <m/>
    <s v="Customer Testing"/>
    <s v="WPP - USA"/>
    <n v="1529.0276504629728"/>
    <x v="0"/>
    <x v="11"/>
    <x v="0"/>
    <n v="0"/>
    <s v="WPP-US"/>
    <x v="0"/>
    <n v="1900"/>
    <x v="0"/>
    <x v="4"/>
    <x v="0"/>
    <s v="Jan"/>
    <x v="5"/>
    <s v="Mar"/>
    <x v="0"/>
  </r>
  <r>
    <s v="INC4895183"/>
    <s v="P3 - Minor"/>
    <x v="0"/>
    <s v="ghudik@us.ibm.com"/>
    <x v="2"/>
    <s v="#OOS-Kantar Dev01 Portal Not working "/>
    <d v="2018-03-20T19:20:14"/>
    <x v="8"/>
    <m/>
    <s v="Cancelled"/>
    <s v="Advised Mark via separate email.  Dev01 is not yet released to users post CU install Mar 19."/>
    <d v="2018-03-20T19:20:14"/>
    <s v="Gina D. Hudik [IBM]"/>
    <d v="2018-03-20T17:34:43"/>
    <s v="mark.yates@kantar.com"/>
    <b v="0"/>
    <m/>
    <s v="Platinum"/>
    <n v="0"/>
    <s v="Normal"/>
    <x v="0"/>
    <m/>
    <n v="6331"/>
    <s v="Mark Yates [Kantar]"/>
    <n v="0"/>
    <b v="0"/>
    <d v="2018-03-20T18:25:15"/>
    <d v="2018-03-20T17:34:43"/>
    <n v="1"/>
    <d v="2018-03-20T18:52:00"/>
    <d v="2018-03-20T19:16:33"/>
    <d v="2018-03-20T18:52:00"/>
    <s v="NA"/>
    <m/>
    <s v="Kantar - USA"/>
    <n v="1528.1968402777784"/>
    <x v="0"/>
    <x v="11"/>
    <x v="0"/>
    <n v="12"/>
    <s v="Not GD"/>
    <x v="1"/>
    <n v="2018"/>
    <x v="0"/>
    <x v="4"/>
    <x v="0"/>
    <s v="Jan"/>
    <x v="22"/>
    <s v="Mar"/>
    <x v="1"/>
  </r>
  <r>
    <s v="INC4913257"/>
    <s v="P3 - Minor"/>
    <x v="9"/>
    <s v="cnemec@us.ibm.com"/>
    <x v="2"/>
    <s v="Not able to submit expense reports - says no corporate ID found"/>
    <d v="2018-03-28T21:41:18"/>
    <x v="15"/>
    <m/>
    <s v="Not Solved (No response from end user)"/>
    <s v="Hi Blakeley.  I haven't heard back from you.  I'm going to assume Ricochet is working for you now and I've closed the ticket._x000a__x000a_Thanks_x000a_Chris"/>
    <d v="2018-03-28T21:41:18"/>
    <s v="Christopher Nemec [IBM]"/>
    <d v="2018-03-22T21:18:45"/>
    <s v="blakeley.vinicky@gtb.com"/>
    <b v="0"/>
    <m/>
    <s v="Gold"/>
    <n v="0"/>
    <s v="Normal"/>
    <x v="0"/>
    <m/>
    <n v="519753"/>
    <s v="Blakeley Vinicky [JWT]"/>
    <n v="0"/>
    <b v="0"/>
    <d v="2018-03-22T21:26:46"/>
    <d v="2018-03-22T21:18:45"/>
    <n v="3"/>
    <d v="2018-03-22T22:18:41"/>
    <d v="2018-03-22T23:16:39"/>
    <d v="2018-03-22T22:18:41"/>
    <m/>
    <m/>
    <m/>
    <n v="1526.030104166668"/>
    <x v="0"/>
    <x v="11"/>
    <x v="0"/>
    <n v="13"/>
    <s v="Not GD"/>
    <x v="1"/>
    <n v="2018"/>
    <x v="0"/>
    <x v="4"/>
    <x v="0"/>
    <s v="Jan"/>
    <x v="9"/>
    <s v="Mar"/>
    <x v="1"/>
  </r>
  <r>
    <s v="INC4914563"/>
    <s v="P3 - Minor"/>
    <x v="9"/>
    <s v="Shwakade@in.ibm.com"/>
    <x v="1"/>
    <s v="[REQ SPEC] Ricochet - Add WPP Threshold to Venor Spend by Diversity Report"/>
    <d v="2018-04-19T19:11:01"/>
    <x v="100"/>
    <m/>
    <s v="Cancelled"/>
    <s v="Cancelling as per Dave's comment."/>
    <d v="2018-04-19T19:11:01"/>
    <s v="Shilpa Wakade [IBM]"/>
    <d v="2018-03-23T00:31:26"/>
    <s v="David.Husted@wppcoretech.com"/>
    <b v="0"/>
    <m/>
    <s v="Gold"/>
    <n v="0"/>
    <s v="Normal"/>
    <x v="0"/>
    <m/>
    <n v="2399975"/>
    <s v="David Husted [WPP]"/>
    <n v="0"/>
    <b v="0"/>
    <d v="2018-03-23T01:43:17"/>
    <d v="2018-03-23T00:31:26"/>
    <n v="1"/>
    <d v="2018-03-23T00:42:52"/>
    <d v="2018-03-23T01:43:17"/>
    <d v="2018-03-23T00:42:52"/>
    <m/>
    <m/>
    <m/>
    <n v="1525.9282754629603"/>
    <x v="0"/>
    <x v="11"/>
    <x v="0"/>
    <n v="16"/>
    <s v="WPP-US"/>
    <x v="0"/>
    <n v="2018"/>
    <x v="0"/>
    <x v="4"/>
    <x v="0"/>
    <s v="Jan"/>
    <x v="30"/>
    <s v="Mar"/>
    <x v="0"/>
  </r>
  <r>
    <s v="INC4914652"/>
    <s v="P3 - Minor"/>
    <x v="9"/>
    <s v="cnemec@us.ibm.com"/>
    <x v="2"/>
    <s v="Complete Ricochet Access to Activate Call Reports and Enter Estimates"/>
    <d v="2018-03-23T01:42:44"/>
    <x v="1"/>
    <m/>
    <s v="Cancelled"/>
    <s v="Hi Danya.  This needs to be handled by Ricochet Security.  Please contact them directly at ricochetsecurity@jwt.com.  They'll be able to assist you._x000a__x000a_Thanks_x000a_Chris"/>
    <d v="2018-03-23T01:42:44"/>
    <s v="Christopher Nemec [IBM]"/>
    <d v="2018-03-23T00:51:34"/>
    <s v="danya.bicer@garageteammazda.com"/>
    <b v="0"/>
    <m/>
    <s v="Gold"/>
    <n v="0"/>
    <s v="Normal"/>
    <x v="0"/>
    <m/>
    <n v="3070"/>
    <s v="Danya Bicer [JWT]"/>
    <n v="0"/>
    <b v="0"/>
    <m/>
    <d v="2018-03-23T00:51:34"/>
    <n v="1"/>
    <d v="2018-03-23T00:56:03"/>
    <m/>
    <d v="2018-03-23T00:56:03"/>
    <m/>
    <m/>
    <m/>
    <n v="44708"/>
    <x v="0"/>
    <x v="11"/>
    <x v="0"/>
    <n v="12"/>
    <s v="Not GD"/>
    <x v="1"/>
    <n v="2018"/>
    <x v="0"/>
    <x v="4"/>
    <x v="0"/>
    <s v="Jan"/>
    <x v="30"/>
    <s v="Mar"/>
    <x v="1"/>
  </r>
  <r>
    <s v="INC4915931"/>
    <s v="P3 - Minor"/>
    <x v="4"/>
    <s v="pratik.shah@us.ibm.com"/>
    <x v="1"/>
    <s v="[CANCELLED] BSG-2049: Addition of Product Codes to Client Group Hierarchy"/>
    <d v="2018-04-20T17:03:21"/>
    <x v="1"/>
    <m/>
    <s v="Cancelled"/>
    <s v="Cancelled as this request is no longer needed"/>
    <d v="2018-04-20T17:03:21"/>
    <s v="Pratik Shah [IBM]"/>
    <d v="2018-03-23T08:27:30"/>
    <s v="pratik.shah@us.ibm.com"/>
    <b v="0"/>
    <m/>
    <s v="Platinum"/>
    <n v="0"/>
    <s v="Normal"/>
    <x v="0"/>
    <m/>
    <n v="2450258"/>
    <s v="Sajan Madabhushi [Ogilvy Group]"/>
    <n v="0"/>
    <b v="0"/>
    <m/>
    <m/>
    <n v="0"/>
    <m/>
    <m/>
    <d v="2018-03-23T08:27:30"/>
    <m/>
    <m/>
    <m/>
    <n v="44708"/>
    <x v="0"/>
    <x v="11"/>
    <x v="0"/>
    <n v="16"/>
    <s v="Not GD"/>
    <x v="1"/>
    <n v="2018"/>
    <x v="0"/>
    <x v="4"/>
    <x v="0"/>
    <s v="Jan"/>
    <x v="30"/>
    <s v="Mar"/>
    <x v="1"/>
  </r>
  <r>
    <s v="INC4921178"/>
    <s v="P3 - Minor"/>
    <x v="9"/>
    <s v="cnemec@us.ibm.com"/>
    <x v="2"/>
    <s v="Ricochet Not working "/>
    <d v="2018-03-27T01:51:21"/>
    <x v="15"/>
    <m/>
    <s v="Closed/Resolved by Caller"/>
    <s v="Hi Alejandra.  You've indicated you can access Ricochet with Firefox.  As I mentioned this also may be a vpn issue.  If/when it occurs again run it by Phil first.  If he thinks it's not vpn and really a Ricochet issue please open a new ticket._x000a__x000a_Thanks_x000a_Chris"/>
    <d v="2018-03-27T01:51:21"/>
    <s v="Christopher Nemec [IBM]"/>
    <d v="2018-03-23T23:32:29"/>
    <s v="alejandra.vecchini@jwt.com"/>
    <b v="0"/>
    <m/>
    <s v="Gold"/>
    <n v="0"/>
    <s v="Normal"/>
    <x v="0"/>
    <m/>
    <n v="267532"/>
    <s v="Alejandra Vecchini [JWT]"/>
    <n v="0"/>
    <b v="0"/>
    <d v="2018-03-23T23:35:10"/>
    <d v="2018-03-23T23:32:29"/>
    <n v="1"/>
    <d v="2018-03-24T00:03:19"/>
    <d v="2018-03-24T00:27:02"/>
    <d v="2018-03-24T00:03:19"/>
    <m/>
    <m/>
    <m/>
    <n v="1524.9812268518508"/>
    <x v="0"/>
    <x v="11"/>
    <x v="0"/>
    <n v="13"/>
    <s v="Not GD"/>
    <x v="1"/>
    <n v="2018"/>
    <x v="0"/>
    <x v="4"/>
    <x v="0"/>
    <s v="Jan"/>
    <x v="30"/>
    <s v="Mar"/>
    <x v="1"/>
  </r>
  <r>
    <s v="INC4928312"/>
    <s v="P3 - Minor"/>
    <x v="12"/>
    <s v="Alex.Pettijohn@vml.com"/>
    <x v="2"/>
    <s v="please unlock and reset Mars Denton sap account and password"/>
    <d v="2018-03-26T19:03:52"/>
    <x v="1"/>
    <m/>
    <m/>
    <m/>
    <d v="2018-03-26T19:03:52"/>
    <s v="Alex Pettijohn [YRGRP]"/>
    <d v="2018-03-26T19:00:59"/>
    <s v="Alex.Pettijohn@vml.com"/>
    <b v="0"/>
    <m/>
    <s v="Bronze"/>
    <n v="0"/>
    <s v="Normal"/>
    <x v="0"/>
    <m/>
    <n v="212"/>
    <s v="Alex Pettijohn [YRGRP]"/>
    <n v="0"/>
    <b v="0"/>
    <m/>
    <m/>
    <n v="0"/>
    <m/>
    <m/>
    <d v="2018-03-26T19:00:59"/>
    <m/>
    <m/>
    <m/>
    <n v="44708"/>
    <x v="0"/>
    <x v="12"/>
    <x v="0"/>
    <n v="13"/>
    <s v="Not GD"/>
    <x v="1"/>
    <n v="2018"/>
    <x v="0"/>
    <x v="4"/>
    <x v="0"/>
    <s v="Jan"/>
    <x v="10"/>
    <s v="Mar"/>
    <x v="1"/>
  </r>
  <r>
    <s v="INC4929835"/>
    <s v="P3 - Minor"/>
    <x v="0"/>
    <s v="steve.chapman@uk.ibm.com"/>
    <x v="2"/>
    <s v="Incident INC3516055 - Outward Report"/>
    <d v="2018-05-01T19:20:52"/>
    <x v="83"/>
    <m/>
    <s v="Cancelled"/>
    <s v="Ticket created in error"/>
    <d v="2018-05-01T19:20:52"/>
    <s v="Steven Chapman [IBM]"/>
    <d v="2018-03-26T21:17:10"/>
    <s v="Paul.Evans@wppcoretech.com"/>
    <b v="0"/>
    <m/>
    <s v="Platinum"/>
    <n v="0"/>
    <s v="Normal"/>
    <x v="0"/>
    <m/>
    <n v="3103422"/>
    <s v="Paul Evans [WPP]"/>
    <n v="0"/>
    <b v="0"/>
    <d v="2018-03-26T21:56:09"/>
    <d v="2018-03-26T21:17:10"/>
    <n v="2"/>
    <d v="2018-03-27T00:34:46"/>
    <d v="2018-05-01T14:45:29"/>
    <d v="2018-03-27T00:34:46"/>
    <m/>
    <m/>
    <m/>
    <n v="1486.3850810185177"/>
    <x v="0"/>
    <x v="12"/>
    <x v="0"/>
    <n v="18"/>
    <s v="Not GD"/>
    <x v="1"/>
    <n v="2018"/>
    <x v="0"/>
    <x v="4"/>
    <x v="0"/>
    <s v="Jan"/>
    <x v="10"/>
    <s v="Mar"/>
    <x v="1"/>
  </r>
  <r>
    <s v="INC4930228"/>
    <s v="P3 - Minor"/>
    <x v="8"/>
    <s v="poldatta@in.ibm.com"/>
    <x v="2"/>
    <s v="RE: FW: Journal entry"/>
    <d v="2018-03-28T13:25:40"/>
    <x v="1"/>
    <m/>
    <s v="Closed As Duplicate"/>
    <s v="duplicate"/>
    <d v="2018-03-28T13:25:40"/>
    <s v="Poly Datta [IBM]"/>
    <d v="2018-03-26T22:14:31"/>
    <s v="mary.lou.dulany@thesfsgroup.com"/>
    <b v="0"/>
    <m/>
    <s v="Gold"/>
    <n v="0"/>
    <s v="Normal"/>
    <x v="0"/>
    <m/>
    <n v="141070"/>
    <s v="Marylou Dulany [YRGRP]"/>
    <n v="0"/>
    <b v="0"/>
    <m/>
    <d v="2018-03-26T22:14:31"/>
    <n v="1"/>
    <d v="2018-03-26T22:17:33"/>
    <m/>
    <d v="2018-03-26T22:17:33"/>
    <m/>
    <m/>
    <m/>
    <n v="44708"/>
    <x v="0"/>
    <x v="12"/>
    <x v="0"/>
    <n v="13"/>
    <s v="Not GD"/>
    <x v="1"/>
    <n v="2018"/>
    <x v="0"/>
    <x v="4"/>
    <x v="0"/>
    <s v="Jan"/>
    <x v="10"/>
    <s v="Mar"/>
    <x v="1"/>
  </r>
  <r>
    <s v="INC4931230"/>
    <s v="P3 - Minor"/>
    <x v="9"/>
    <s v="amarinder.singh@us.ibm.com"/>
    <x v="1"/>
    <s v="[REQ DEF] Create a view in Ricochet for GL Transactions"/>
    <d v="2018-05-15T01:30:16"/>
    <x v="88"/>
    <m/>
    <s v="Closed/Resolved by Caller"/>
    <s v="GTB requested to cancel this enhancement request."/>
    <d v="2018-05-15T01:30:16"/>
    <s v="Amarinder Singh [IBM]"/>
    <d v="2018-03-27T01:34:44"/>
    <s v="bob.doppel@gtb.com"/>
    <b v="0"/>
    <m/>
    <s v="Gold"/>
    <n v="0"/>
    <s v="Normal"/>
    <x v="0"/>
    <m/>
    <n v="4233332"/>
    <s v="Bob Doppel [JWT]"/>
    <n v="0"/>
    <b v="0"/>
    <d v="2018-03-27T02:17:20"/>
    <d v="2018-03-27T01:34:44"/>
    <n v="1"/>
    <d v="2018-03-27T01:38:02"/>
    <d v="2018-03-27T02:17:20"/>
    <d v="2018-03-27T01:38:02"/>
    <m/>
    <m/>
    <m/>
    <n v="1521.9046296296292"/>
    <x v="0"/>
    <x v="12"/>
    <x v="0"/>
    <n v="20"/>
    <s v="Not GD"/>
    <x v="1"/>
    <n v="2018"/>
    <x v="0"/>
    <x v="4"/>
    <x v="0"/>
    <s v="Jan"/>
    <x v="11"/>
    <s v="Mar"/>
    <x v="1"/>
  </r>
  <r>
    <s v="INC4938483"/>
    <s v="P3 - Minor"/>
    <x v="9"/>
    <s v="cnemec@us.ibm.com"/>
    <x v="2"/>
    <s v="RICOCHET:  Extremely slow"/>
    <d v="2018-03-28T23:04:36"/>
    <x v="15"/>
    <m/>
    <s v="Cancelled"/>
    <s v="Hi Ruby.  Thanks for getting back to me.  I've cancelled the ticket._x000a__x000a_Thanks again_x000a_Chris"/>
    <d v="2018-03-28T23:04:36"/>
    <s v="Christopher Nemec [IBM]"/>
    <d v="2018-03-27T22:42:59"/>
    <s v="ruby.pangilinan@jwt.com"/>
    <b v="0"/>
    <m/>
    <s v="Gold"/>
    <n v="0"/>
    <s v="Normal"/>
    <x v="0"/>
    <m/>
    <n v="87697"/>
    <s v="Ruby Pangilinan [JWT]"/>
    <n v="0"/>
    <b v="0"/>
    <d v="2018-03-27T22:51:15"/>
    <d v="2018-03-27T22:42:59"/>
    <n v="1"/>
    <d v="2018-03-27T23:30:04"/>
    <d v="2018-03-28T00:11:28"/>
    <d v="2018-03-27T23:30:04"/>
    <m/>
    <m/>
    <m/>
    <n v="1520.9920370370382"/>
    <x v="0"/>
    <x v="12"/>
    <x v="0"/>
    <n v="13"/>
    <s v="Not GD"/>
    <x v="1"/>
    <n v="2018"/>
    <x v="0"/>
    <x v="4"/>
    <x v="0"/>
    <s v="Jan"/>
    <x v="11"/>
    <s v="Mar"/>
    <x v="1"/>
  </r>
  <r>
    <s v="INC4939650"/>
    <s v="P3 - Minor"/>
    <x v="0"/>
    <s v="ghudik@us.ibm.com"/>
    <x v="2"/>
    <s v="Activities Review and load to Prod atn G Hudik IBM-C-NA-AS-MACK"/>
    <d v="2018-03-28T07:19:00"/>
    <x v="8"/>
    <m/>
    <s v="Cancelled"/>
    <s v="Cancelling ticket as IBM will do the work as part of existing ticket INC4647059"/>
    <d v="2018-03-28T07:19:00"/>
    <s v="Gina D. Hudik [IBM]"/>
    <d v="2018-03-28T03:43:33"/>
    <s v="mark.yates@kantar.com"/>
    <b v="0"/>
    <m/>
    <s v="Platinum"/>
    <n v="0"/>
    <s v="Normal"/>
    <x v="0"/>
    <m/>
    <n v="12927"/>
    <s v="Mark Yates [Kantar]"/>
    <n v="0"/>
    <b v="0"/>
    <d v="2018-03-28T07:16:42"/>
    <d v="2018-03-28T03:43:33"/>
    <n v="1"/>
    <d v="2018-03-28T04:06:20"/>
    <d v="2018-03-28T07:16:42"/>
    <d v="2018-03-28T04:06:20"/>
    <m/>
    <m/>
    <m/>
    <n v="1520.6967361111092"/>
    <x v="0"/>
    <x v="12"/>
    <x v="0"/>
    <n v="13"/>
    <s v="Not GD"/>
    <x v="1"/>
    <n v="2018"/>
    <x v="0"/>
    <x v="4"/>
    <x v="0"/>
    <s v="Jan"/>
    <x v="12"/>
    <s v="Mar"/>
    <x v="1"/>
  </r>
  <r>
    <s v="INC4940724"/>
    <s v="P3 - Minor"/>
    <x v="15"/>
    <s v="akrugly@us.ibm.com"/>
    <x v="0"/>
    <s v="Concur - Account Deactivated"/>
    <d v="2018-03-28T22:36:17"/>
    <x v="28"/>
    <m/>
    <s v="Cancelled"/>
    <s v="Canceling ticket. _x000a_Requestor not setup in GroupM finance system, GroupM Concur Admin (Liz Rutigliano) notified. "/>
    <d v="2018-03-28T22:36:17"/>
    <s v="Alexander Krugly [IBM]"/>
    <d v="2018-03-28T10:57:35"/>
    <s v="michael.dan@mediacom.com"/>
    <b v="0"/>
    <m/>
    <s v="Bronze"/>
    <n v="0"/>
    <s v="Normal"/>
    <x v="0"/>
    <m/>
    <n v="41922"/>
    <s v="Michael Dan [GroupM]"/>
    <n v="0"/>
    <b v="0"/>
    <d v="2018-03-28T11:50:38"/>
    <d v="2018-03-28T10:57:35"/>
    <n v="1"/>
    <d v="2018-03-28T21:27:53"/>
    <d v="2018-03-28T21:39:40"/>
    <d v="2018-03-28T21:27:53"/>
    <s v="NA"/>
    <m/>
    <m/>
    <n v="1520.0974537036964"/>
    <x v="0"/>
    <x v="12"/>
    <x v="0"/>
    <n v="13"/>
    <s v="Not GD"/>
    <x v="1"/>
    <n v="2018"/>
    <x v="0"/>
    <x v="4"/>
    <x v="0"/>
    <s v="Jan"/>
    <x v="12"/>
    <s v="Mar"/>
    <x v="1"/>
  </r>
  <r>
    <s v="INC4944772"/>
    <s v="P3 - Minor"/>
    <x v="23"/>
    <s v="mgannon@us.ibm.com"/>
    <x v="2"/>
    <s v="Claudine Sisco needs access to JDE TAP."/>
    <d v="2018-04-03T00:31:35"/>
    <x v="101"/>
    <m/>
    <s v="Cancelled"/>
    <s v="User no longer needs access as per TAP Superuser."/>
    <d v="2018-04-03T00:31:35"/>
    <s v="Marybeth Gannon [IBM]"/>
    <d v="2018-03-28T19:48:20"/>
    <s v="jean.ho@ghgroup.com"/>
    <b v="0"/>
    <m/>
    <s v="Bronze"/>
    <n v="0"/>
    <s v="Normal"/>
    <x v="0"/>
    <m/>
    <n v="448995"/>
    <s v="Jean Ho [Grey]"/>
    <n v="0"/>
    <b v="0"/>
    <d v="2018-03-28T20:39:33"/>
    <d v="2018-03-28T19:48:20"/>
    <n v="3"/>
    <d v="2018-03-29T03:11:01"/>
    <d v="2018-04-02T18:46:47"/>
    <d v="2018-04-02T18:15:04"/>
    <s v="NA"/>
    <m/>
    <m/>
    <n v="1515.2175115740829"/>
    <x v="0"/>
    <x v="12"/>
    <x v="0"/>
    <n v="14"/>
    <s v="Not GD"/>
    <x v="1"/>
    <n v="2018"/>
    <x v="0"/>
    <x v="4"/>
    <x v="0"/>
    <s v="Jan"/>
    <x v="12"/>
    <s v="Mar"/>
    <x v="1"/>
  </r>
  <r>
    <s v="INC4953139"/>
    <s v="P3 - Minor"/>
    <x v="4"/>
    <s v="saichama@in.ibm.com"/>
    <x v="1"/>
    <s v="[ROM]:BSG-2080 : PPM Burn Report; Actuals &amp; Plan From Date Filter"/>
    <d v="2018-04-18T18:01:26"/>
    <x v="1"/>
    <m/>
    <s v="Cancelled"/>
    <s v="Since it is a prd fix ,hence cancelled the SER"/>
    <d v="2018-04-18T18:01:26"/>
    <s v="Sai Chamarthi [IBM]"/>
    <d v="2018-03-29T23:59:56"/>
    <s v="saichama@in.ibm.com"/>
    <b v="0"/>
    <m/>
    <s v="Platinum"/>
    <n v="0"/>
    <s v="Normal"/>
    <x v="0"/>
    <m/>
    <n v="1706637"/>
    <s v="Megan Carmeris [Ogilvy Group]"/>
    <n v="0"/>
    <b v="0"/>
    <m/>
    <m/>
    <n v="0"/>
    <m/>
    <m/>
    <d v="2018-03-29T23:59:56"/>
    <m/>
    <m/>
    <m/>
    <n v="44708"/>
    <x v="0"/>
    <x v="12"/>
    <x v="0"/>
    <n v="16"/>
    <s v="Not GD"/>
    <x v="1"/>
    <n v="2018"/>
    <x v="0"/>
    <x v="4"/>
    <x v="0"/>
    <s v="Jan"/>
    <x v="29"/>
    <s v="Mar"/>
    <x v="1"/>
  </r>
  <r>
    <s v="INC4961991"/>
    <s v="P3 - Minor"/>
    <x v="4"/>
    <s v="Ravimyana@in.ibm.com"/>
    <x v="2"/>
    <s v="SAP-access to cut estimates "/>
    <d v="2018-04-13T11:11:01"/>
    <x v="102"/>
    <m/>
    <s v="Cancelled"/>
    <s v="Please cancel this ticket thanks_x000a__x000a_Virginia Albert_x000a_Account Executive"/>
    <d v="2018-04-13T11:11:01"/>
    <s v="Ravindra Myana [IBM]"/>
    <d v="2018-04-02T21:42:22"/>
    <s v="shelljoy@in.ibm.com"/>
    <b v="0"/>
    <m/>
    <s v="Platinum"/>
    <n v="0"/>
    <s v="Normal"/>
    <x v="0"/>
    <m/>
    <n v="913220"/>
    <s v="Virginia Albert [Ogilvy Group]"/>
    <n v="0"/>
    <b v="0"/>
    <d v="2018-04-02T22:18:47"/>
    <m/>
    <n v="0"/>
    <m/>
    <d v="2018-04-02T22:18:47"/>
    <d v="2018-04-02T21:42:23"/>
    <m/>
    <m/>
    <m/>
    <n v="1515.0702893518464"/>
    <x v="0"/>
    <x v="13"/>
    <x v="0"/>
    <n v="15"/>
    <s v="WPP-US"/>
    <x v="0"/>
    <n v="2018"/>
    <x v="0"/>
    <x v="4"/>
    <x v="0"/>
    <s v="Jan"/>
    <x v="13"/>
    <s v="Apr"/>
    <x v="0"/>
  </r>
  <r>
    <s v="INC4962368"/>
    <s v="P3 - Minor"/>
    <x v="4"/>
    <s v="saichama@in.ibm.com"/>
    <x v="1"/>
    <s v="[ROM]: BSG-1991: Bug in Daily Change Report"/>
    <d v="2018-04-02T22:52:29"/>
    <x v="1"/>
    <m/>
    <s v="Closed As Duplicate"/>
    <s v="DUPLICATE SER"/>
    <d v="2018-04-02T22:52:29"/>
    <s v="Sai Chamarthi [IBM]"/>
    <d v="2018-04-02T22:49:18"/>
    <s v="saichama@in.ibm.com"/>
    <b v="0"/>
    <m/>
    <s v="Platinum"/>
    <n v="0"/>
    <s v="Normal"/>
    <x v="0"/>
    <m/>
    <n v="383"/>
    <s v="Megan Carmeris [Ogilvy Group]"/>
    <n v="0"/>
    <b v="0"/>
    <m/>
    <m/>
    <n v="0"/>
    <m/>
    <m/>
    <d v="2018-04-02T22:49:18"/>
    <m/>
    <m/>
    <m/>
    <n v="44708"/>
    <x v="0"/>
    <x v="13"/>
    <x v="0"/>
    <n v="14"/>
    <s v="Not GD"/>
    <x v="1"/>
    <n v="2018"/>
    <x v="0"/>
    <x v="4"/>
    <x v="0"/>
    <s v="Jan"/>
    <x v="13"/>
    <s v="Apr"/>
    <x v="1"/>
  </r>
  <r>
    <s v="INC4970573"/>
    <s v="P3 - Minor"/>
    <x v="15"/>
    <s v="akrugly@us.ibm.com"/>
    <x v="2"/>
    <s v="publist print 040318"/>
    <d v="2018-04-03T21:38:09"/>
    <x v="28"/>
    <m/>
    <s v="Cancelled"/>
    <s v="Duplicate ticket, original ticket INC4971114 "/>
    <d v="2018-04-03T21:38:09"/>
    <s v="Alexander Krugly [IBM]"/>
    <d v="2018-04-03T20:31:20"/>
    <s v="Anthony.Plakas@GroupM.Com"/>
    <b v="0"/>
    <m/>
    <s v="Bronze"/>
    <n v="0"/>
    <s v="Normal"/>
    <x v="0"/>
    <m/>
    <n v="4009"/>
    <s v="Anthony Plakas [GroupM]"/>
    <n v="0"/>
    <b v="0"/>
    <d v="2018-04-03T21:00:02"/>
    <d v="2018-04-03T20:31:20"/>
    <n v="1"/>
    <d v="2018-04-03T21:14:05"/>
    <d v="2018-04-03T21:14:05"/>
    <d v="2018-04-03T21:14:05"/>
    <m/>
    <m/>
    <m/>
    <n v="1514.1152199074131"/>
    <x v="0"/>
    <x v="13"/>
    <x v="0"/>
    <n v="14"/>
    <s v="Not GD"/>
    <x v="1"/>
    <n v="2018"/>
    <x v="0"/>
    <x v="4"/>
    <x v="0"/>
    <s v="Jan"/>
    <x v="14"/>
    <s v="Apr"/>
    <x v="1"/>
  </r>
  <r>
    <s v="INC4980738"/>
    <s v="P3 - Minor"/>
    <x v="29"/>
    <s v="jmicari@us.ibm.com"/>
    <x v="2"/>
    <s v="NEED ACCESS TO PAYSTUBS"/>
    <d v="2018-04-09T20:16:46"/>
    <x v="103"/>
    <m/>
    <s v="Cancelled"/>
    <s v="Can't find this person in our old PeopleSoft system or the new EV5 system.  He has not responded to requests for Employee ID #"/>
    <d v="2018-04-09T20:16:46"/>
    <s v="John Micari [IBM]"/>
    <d v="2018-04-04T23:32:22"/>
    <s v="George.Akobardiya@yr.com"/>
    <b v="0"/>
    <m/>
    <s v="Gold"/>
    <n v="0"/>
    <s v="Normal"/>
    <x v="0"/>
    <m/>
    <n v="420264"/>
    <s v="George Akobardiya [YRGRP]"/>
    <n v="0"/>
    <b v="0"/>
    <d v="2018-04-04T23:42:23"/>
    <d v="2018-04-04T23:32:22"/>
    <n v="1"/>
    <d v="2018-04-05T00:07:56"/>
    <d v="2018-04-05T01:38:42"/>
    <d v="2018-04-05T00:07:56"/>
    <m/>
    <m/>
    <m/>
    <n v="1512.9314583333326"/>
    <x v="0"/>
    <x v="13"/>
    <x v="0"/>
    <n v="15"/>
    <s v="Not GD"/>
    <x v="1"/>
    <n v="2018"/>
    <x v="0"/>
    <x v="4"/>
    <x v="0"/>
    <s v="Jan"/>
    <x v="1"/>
    <s v="Apr"/>
    <x v="1"/>
  </r>
  <r>
    <s v="INC4981139"/>
    <s v="P3 - Minor"/>
    <x v="10"/>
    <s v="amanpopli@in.ibm.com"/>
    <x v="1"/>
    <s v="[UNAPPROVED BACKLOG] Ability to update AP Workbench"/>
    <d v="2019-11-08T21:47:31"/>
    <x v="1"/>
    <m/>
    <s v="Cancelled"/>
    <s v="Business confirmed that this is not needed and can be cancelled."/>
    <d v="2019-11-08T21:47:31"/>
    <s v="Amandeep K. Popli [IBM]"/>
    <d v="2018-04-05T00:58:10"/>
    <s v="becky.lapola@ogilvy.com"/>
    <b v="0"/>
    <m/>
    <s v="Gold"/>
    <n v="0"/>
    <s v="Normal"/>
    <x v="0"/>
    <m/>
    <n v="50359762"/>
    <s v="Mark Werner [Ogilvy Group]"/>
    <n v="0"/>
    <b v="0"/>
    <m/>
    <d v="2018-04-05T00:58:10"/>
    <n v="1"/>
    <d v="2018-04-05T00:59:17"/>
    <m/>
    <d v="2018-04-05T00:59:17"/>
    <m/>
    <m/>
    <m/>
    <n v="44708"/>
    <x v="0"/>
    <x v="13"/>
    <x v="0"/>
    <n v="45"/>
    <s v="Not GD"/>
    <x v="1"/>
    <n v="2019"/>
    <x v="0"/>
    <x v="4"/>
    <x v="0"/>
    <s v="Jan"/>
    <x v="2"/>
    <s v="Apr"/>
    <x v="1"/>
  </r>
  <r>
    <s v="INC4995245"/>
    <s v="P3 - Minor"/>
    <x v="15"/>
    <s v="akrugly@us.ibm.com"/>
    <x v="2"/>
    <s v="Access to MDocs please"/>
    <d v="2018-04-07T01:20:51"/>
    <x v="28"/>
    <m/>
    <s v="Cancelled"/>
    <s v="in order to have an access to mDocs requestor  need to contact GroupM mDocs Admins: Steven Mandell(steven.mandell@groupm.com) and Stella Sirkinyan(Stella.Sirkinyan@groupm.com). If they approve, they will create ticket for me to grant an access. Requestor notified. I have to cancel this ticket. "/>
    <d v="2018-04-07T01:20:51"/>
    <s v="Alexander Krugly [IBM]"/>
    <d v="2018-04-06T22:15:51"/>
    <s v="laura.vallve@mediacom.com"/>
    <b v="0"/>
    <m/>
    <s v="Bronze"/>
    <n v="0"/>
    <s v="Normal"/>
    <x v="0"/>
    <m/>
    <n v="11100"/>
    <s v="Laura Vallve [GroupM]"/>
    <n v="0"/>
    <b v="0"/>
    <d v="2018-04-06T23:32:27"/>
    <d v="2018-04-06T22:15:51"/>
    <n v="1"/>
    <d v="2018-04-07T00:32:03"/>
    <d v="2018-04-07T01:11:09"/>
    <d v="2018-04-07T00:32:03"/>
    <s v="NA"/>
    <m/>
    <m/>
    <n v="1510.9505902777673"/>
    <x v="0"/>
    <x v="13"/>
    <x v="0"/>
    <n v="14"/>
    <s v="Not GD"/>
    <x v="1"/>
    <n v="2018"/>
    <x v="0"/>
    <x v="4"/>
    <x v="0"/>
    <s v="Jan"/>
    <x v="7"/>
    <s v="Apr"/>
    <x v="1"/>
  </r>
  <r>
    <s v="INC4996077"/>
    <s v="P3 - Minor"/>
    <x v="4"/>
    <s v="Cruzrav@ph.ibm.com"/>
    <x v="2"/>
    <s v="NAHLP-357414 - SAP Additional Access"/>
    <d v="2018-04-30T20:20:28"/>
    <x v="61"/>
    <m/>
    <s v="Cancelled"/>
    <s v="No response from requester as per NAHLP-357414"/>
    <d v="2018-04-30T20:20:28"/>
    <s v="Raymond V Cruz [IBM]"/>
    <d v="2018-04-07T01:36:48"/>
    <s v="balajk01@in.ibm.com"/>
    <b v="0"/>
    <m/>
    <s v="Platinum"/>
    <n v="0"/>
    <s v="Normal"/>
    <x v="0"/>
    <m/>
    <n v="2054706"/>
    <s v="Wagner Leon [Ogilvy Group]"/>
    <n v="0"/>
    <b v="0"/>
    <d v="2018-04-07T01:38:36"/>
    <m/>
    <n v="0"/>
    <m/>
    <d v="2018-04-07T01:38:36"/>
    <d v="2018-04-07T01:36:48"/>
    <m/>
    <m/>
    <m/>
    <n v="1510.9315277777787"/>
    <x v="0"/>
    <x v="13"/>
    <x v="0"/>
    <n v="18"/>
    <s v="WPP-US"/>
    <x v="0"/>
    <n v="2018"/>
    <x v="0"/>
    <x v="4"/>
    <x v="0"/>
    <s v="Jan"/>
    <x v="8"/>
    <s v="Apr"/>
    <x v="0"/>
  </r>
  <r>
    <s v="INC5004786"/>
    <s v="P3 - Minor"/>
    <x v="0"/>
    <s v="ghudik@us.ibm.com"/>
    <x v="1"/>
    <s v="[CANCELLED] Maconomy HR  Interface Enhancement Request"/>
    <d v="2019-06-04T23:45:44"/>
    <x v="104"/>
    <m/>
    <s v="Cancelled"/>
    <s v=" A new ticket cross-referencing this one should be raised when the FTP site is active and Kantar is ready to proceed with the interface development. "/>
    <d v="2019-06-04T23:45:44"/>
    <s v="Gina D. Hudik [IBM]"/>
    <d v="2018-04-09T19:15:59"/>
    <s v="mark.yates@kantar.com"/>
    <b v="0"/>
    <m/>
    <s v="Platinum"/>
    <n v="0"/>
    <s v="Normal"/>
    <x v="0"/>
    <m/>
    <n v="36390585"/>
    <s v="Mark Yates [Kantar]"/>
    <n v="0"/>
    <b v="0"/>
    <d v="2018-04-09T19:36:03"/>
    <d v="2018-04-09T19:15:59"/>
    <n v="1"/>
    <d v="2018-04-09T20:00:14"/>
    <d v="2018-04-09T20:19:34"/>
    <d v="2018-04-09T20:00:14"/>
    <s v="NA"/>
    <m/>
    <m/>
    <n v="1508.1530787036972"/>
    <x v="0"/>
    <x v="14"/>
    <x v="0"/>
    <n v="23"/>
    <s v="WPP-US"/>
    <x v="0"/>
    <n v="2019"/>
    <x v="0"/>
    <x v="4"/>
    <x v="0"/>
    <s v="Jan"/>
    <x v="28"/>
    <s v="Apr"/>
    <x v="0"/>
  </r>
  <r>
    <s v="INC5005536"/>
    <s v="P3 - Minor"/>
    <x v="15"/>
    <s v="akrugly@us.ibm.com"/>
    <x v="2"/>
    <s v="osu-ci=mdocs_groupm_na.ibm-c-na-as-gpma provide access to Mdocs print neswpaper"/>
    <d v="2018-04-09T21:42:15"/>
    <x v="28"/>
    <m/>
    <s v="Solved (Permanently)"/>
    <s v="Duplicate ticket._x000a_Original ticket INC5005982"/>
    <d v="2018-04-09T21:42:15"/>
    <s v="Alexander Krugly [IBM]"/>
    <d v="2018-04-09T20:09:47"/>
    <s v="Stella.Cirkinyan@groupm.com"/>
    <b v="0"/>
    <m/>
    <s v="Bronze"/>
    <n v="0"/>
    <s v="Normal"/>
    <x v="0"/>
    <m/>
    <n v="5548"/>
    <s v="Stella Cirkinyan [GroupM]"/>
    <n v="0"/>
    <b v="0"/>
    <d v="2018-04-09T21:40:41"/>
    <d v="2018-04-09T20:09:47"/>
    <n v="1"/>
    <d v="2018-04-09T21:12:07"/>
    <d v="2018-04-09T21:40:41"/>
    <d v="2018-04-09T21:12:07"/>
    <m/>
    <m/>
    <m/>
    <n v="1508.0967476851874"/>
    <x v="0"/>
    <x v="14"/>
    <x v="0"/>
    <n v="15"/>
    <s v="Not GD"/>
    <x v="1"/>
    <n v="2018"/>
    <x v="0"/>
    <x v="4"/>
    <x v="0"/>
    <s v="Jan"/>
    <x v="28"/>
    <s v="Apr"/>
    <x v="1"/>
  </r>
  <r>
    <s v="INC5014468"/>
    <s v="P3 - Minor"/>
    <x v="9"/>
    <s v="mulveyj@us.ibm.com"/>
    <x v="1"/>
    <s v="[CANCELLED] Prevent same person as consecutive approver in the approval chain"/>
    <d v="2021-10-15T19:22:03"/>
    <x v="18"/>
    <m/>
    <s v="Cancelled"/>
    <s v="Cancelling as per Dave Husted and Olga confirmation (see attached)"/>
    <d v="2021-10-15T19:22:03"/>
    <s v="James A. Mulvey [IBM]"/>
    <d v="2018-04-10T20:17:50"/>
    <s v="nikita.morris@jwt.com"/>
    <b v="0"/>
    <m/>
    <s v="Gold"/>
    <n v="0"/>
    <s v="Normal"/>
    <x v="0"/>
    <m/>
    <n v="110934559"/>
    <s v="Nikita Morris [JWT]"/>
    <n v="0"/>
    <b v="0"/>
    <d v="2018-04-10T20:17:50"/>
    <m/>
    <n v="1"/>
    <m/>
    <d v="2018-04-12T00:39:07"/>
    <d v="2018-04-12T00:39:07"/>
    <m/>
    <m/>
    <s v="JWT - USA"/>
    <n v="1505.9728356481501"/>
    <x v="0"/>
    <x v="14"/>
    <x v="0"/>
    <n v="42"/>
    <s v="WPP-US"/>
    <x v="0"/>
    <n v="2021"/>
    <x v="0"/>
    <x v="4"/>
    <x v="0"/>
    <s v="Jan"/>
    <x v="25"/>
    <s v="Apr"/>
    <x v="0"/>
  </r>
  <r>
    <s v="INC5014545"/>
    <s v="P3 - Minor"/>
    <x v="9"/>
    <s v="mulveyj@us.ibm.com"/>
    <x v="1"/>
    <s v="[CANCELLED] Approver not able to approve invoice if subsequent approvers do not have credentials"/>
    <d v="2021-08-31T00:41:21"/>
    <x v="10"/>
    <m/>
    <s v="Cancelled"/>
    <s v="Cancelling ticket as per WPP approval from Dave Husted and Olga Alario (see attachments)."/>
    <d v="2021-08-31T00:41:21"/>
    <s v="James A. Mulvey [IBM]"/>
    <d v="2018-04-10T20:24:43"/>
    <s v="nikita.morris@jwt.com"/>
    <b v="0"/>
    <m/>
    <s v="Gold"/>
    <n v="0"/>
    <s v="Normal"/>
    <x v="0"/>
    <m/>
    <n v="106978928"/>
    <s v="Nikita Morris [JWT]"/>
    <n v="0"/>
    <b v="0"/>
    <d v="2018-04-10T20:24:43"/>
    <m/>
    <n v="1"/>
    <m/>
    <d v="2018-05-23T19:54:51"/>
    <d v="2018-05-23T19:54:51"/>
    <m/>
    <m/>
    <s v="JWT - USA"/>
    <n v="1464.1702430555524"/>
    <x v="0"/>
    <x v="14"/>
    <x v="0"/>
    <n v="36"/>
    <s v="Not GD"/>
    <x v="1"/>
    <n v="2021"/>
    <x v="0"/>
    <x v="4"/>
    <x v="0"/>
    <s v="Jan"/>
    <x v="25"/>
    <s v="Apr"/>
    <x v="1"/>
  </r>
  <r>
    <s v="INC5014569"/>
    <s v="P3 - Minor"/>
    <x v="9"/>
    <s v="cnemec@us.ibm.com"/>
    <x v="2"/>
    <s v="Need access to the Outstanding Timesheets report in Ricochet"/>
    <d v="2018-04-10T22:11:40"/>
    <x v="1"/>
    <m/>
    <s v="Cancelled"/>
    <s v="Hi Darren.  This is a security request.  Please send an e-mail to ricochetsecurity@jwt.com with your request and they will be able to assist you._x000a__x000a_Thanks_x000a_Chris"/>
    <d v="2018-04-10T22:11:40"/>
    <s v="Christopher Nemec [IBM]"/>
    <d v="2018-04-10T20:21:25"/>
    <s v="darren.kadlitz@gtb.com"/>
    <b v="0"/>
    <m/>
    <s v="Gold"/>
    <n v="0"/>
    <s v="Normal"/>
    <x v="0"/>
    <m/>
    <n v="6615"/>
    <s v="Darren Kadlitz [JWT]"/>
    <n v="0"/>
    <b v="0"/>
    <d v="2018-04-10T20:43:51"/>
    <d v="2018-04-10T20:21:25"/>
    <n v="1"/>
    <d v="2018-04-10T21:49:18"/>
    <m/>
    <d v="2018-04-10T21:49:18"/>
    <m/>
    <m/>
    <m/>
    <n v="44708"/>
    <x v="0"/>
    <x v="14"/>
    <x v="0"/>
    <n v="15"/>
    <s v="Not GD"/>
    <x v="1"/>
    <n v="2018"/>
    <x v="0"/>
    <x v="4"/>
    <x v="0"/>
    <s v="Jan"/>
    <x v="25"/>
    <s v="Apr"/>
    <x v="1"/>
  </r>
  <r>
    <s v="INC5022598"/>
    <s v="P3 - Minor"/>
    <x v="15"/>
    <s v="akrugly@us.ibm.com"/>
    <x v="2"/>
    <s v="Client group change from Mindshare to Essence "/>
    <d v="2018-04-11T21:17:50"/>
    <x v="28"/>
    <m/>
    <s v="Cancelled"/>
    <s v="Talked to Felicia. Her agency code is correct, Mindshare is Lager Code (used across all agencies for Concur) not an agency where Felicia working. Suggested to contact Liz Rutigliano (GroupM Concur admin) for better explanation._x000a_Canceling this ticket since I is no problem with Felicia's Concur account."/>
    <d v="2018-04-11T21:17:50"/>
    <s v="Alexander Krugly [IBM]"/>
    <d v="2018-04-11T19:40:53"/>
    <s v="Mufatima@in.ibm.com"/>
    <b v="0"/>
    <m/>
    <s v="Bronze"/>
    <n v="0"/>
    <s v="Normal"/>
    <x v="0"/>
    <m/>
    <n v="6622"/>
    <s v="Felicia Oconnor [GroupM]"/>
    <n v="0"/>
    <b v="0"/>
    <d v="2018-04-11T19:40:53"/>
    <d v="2018-04-11T19:40:53"/>
    <n v="1"/>
    <d v="2018-04-11T19:56:06"/>
    <d v="2018-04-11T21:17:23"/>
    <d v="2018-04-11T19:56:06"/>
    <m/>
    <m/>
    <m/>
    <n v="1506.1129282407419"/>
    <x v="0"/>
    <x v="14"/>
    <x v="0"/>
    <n v="15"/>
    <s v="Not GD"/>
    <x v="1"/>
    <n v="2018"/>
    <x v="0"/>
    <x v="4"/>
    <x v="0"/>
    <s v="Jan"/>
    <x v="15"/>
    <s v="Apr"/>
    <x v="1"/>
  </r>
  <r>
    <s v="INC5048373"/>
    <s v="P3 - Minor"/>
    <x v="15"/>
    <s v="akrugly@us.ibm.com"/>
    <x v="0"/>
    <s v="Issue with fields in MDocs.  Cannot look up by invoice, job, etc."/>
    <d v="2018-04-17T00:04:51"/>
    <x v="28"/>
    <m/>
    <s v="Cancelled"/>
    <s v="Duplicate ticket, original ticket INC5046213. Canceling ticket. "/>
    <d v="2018-04-17T00:04:51"/>
    <s v="Alexander Krugly [IBM]"/>
    <d v="2018-04-16T23:46:05"/>
    <s v="pamela.peters@mediacom.com"/>
    <b v="0"/>
    <m/>
    <s v="Bronze"/>
    <n v="0"/>
    <s v="Normal"/>
    <x v="0"/>
    <m/>
    <n v="1126"/>
    <s v="Pamela Peters [GroupM]"/>
    <n v="0"/>
    <b v="0"/>
    <d v="2018-04-17T00:03:37"/>
    <d v="2018-04-16T23:46:05"/>
    <n v="1"/>
    <d v="2018-04-17T00:03:37"/>
    <d v="2018-04-17T00:03:37"/>
    <d v="2018-04-17T00:03:37"/>
    <m/>
    <m/>
    <m/>
    <n v="1500.9974884259282"/>
    <x v="0"/>
    <x v="15"/>
    <x v="0"/>
    <n v="16"/>
    <s v="Not GD"/>
    <x v="1"/>
    <n v="2018"/>
    <x v="0"/>
    <x v="4"/>
    <x v="0"/>
    <s v="Jan"/>
    <x v="4"/>
    <s v="Apr"/>
    <x v="1"/>
  </r>
  <r>
    <s v="INC5048468"/>
    <s v="P4 - Minimal"/>
    <x v="9"/>
    <s v="Ballvija@in.ibm.com"/>
    <x v="1"/>
    <s v="[CANCELLED] Ricochet - To extend the due date on STD Due Date AR Aging report to &quot;Over 1 year ovedue&quot;"/>
    <d v="2019-11-20T14:54:35"/>
    <x v="18"/>
    <m/>
    <s v="Cancelled"/>
    <s v="Dave confirmed to cancel the ticket"/>
    <d v="2019-11-20T14:54:35"/>
    <s v="Vijayapurna Apurna [IBM]"/>
    <d v="2018-04-17T00:06:28"/>
    <s v="wendy.ng@jwt.com"/>
    <b v="1"/>
    <m/>
    <s v="Gold"/>
    <n v="0"/>
    <s v="Normal"/>
    <x v="0"/>
    <m/>
    <n v="50338087"/>
    <s v="Wendy Ng [JWT]"/>
    <n v="0"/>
    <b v="0"/>
    <d v="2018-04-17T00:40:59"/>
    <d v="2018-04-17T00:06:28"/>
    <n v="1"/>
    <d v="2018-04-17T00:27:25"/>
    <d v="2018-04-17T00:40:59"/>
    <d v="2018-04-17T00:27:25"/>
    <s v="NA"/>
    <m/>
    <s v="JWT - Canada"/>
    <n v="1500.9715393518491"/>
    <x v="0"/>
    <x v="15"/>
    <x v="0"/>
    <n v="47"/>
    <s v="WPP-US"/>
    <x v="0"/>
    <n v="2019"/>
    <x v="0"/>
    <x v="4"/>
    <x v="0"/>
    <s v="Jan"/>
    <x v="16"/>
    <s v="Apr"/>
    <x v="0"/>
  </r>
  <r>
    <s v="INC5048636"/>
    <s v="P3 - Minor"/>
    <x v="15"/>
    <s v="akrugly@us.ibm.com"/>
    <x v="2"/>
    <s v="Locked out of Concur"/>
    <d v="2018-04-17T16:51:48"/>
    <x v="28"/>
    <m/>
    <s v="Cancelled"/>
    <s v="Charity needs to contact GroupM Concur Admins Liz Rutigliano (Liz.Rutigliano@groupm.com) or Sally Bruner (Sally.Bruner@groupm.com) for password reset._x000a_Canceling ticket. "/>
    <d v="2018-04-17T16:51:48"/>
    <s v="Alexander Krugly [IBM]"/>
    <d v="2018-04-17T00:37:45"/>
    <s v="charity.equila@mindshareworld.com"/>
    <b v="0"/>
    <m/>
    <s v="Bronze"/>
    <n v="0"/>
    <s v="Normal"/>
    <x v="0"/>
    <m/>
    <n v="58443"/>
    <s v="Charity Equila [GroupM]"/>
    <n v="0"/>
    <b v="0"/>
    <d v="2018-04-17T01:47:25"/>
    <d v="2018-04-17T00:37:45"/>
    <n v="1"/>
    <d v="2018-04-17T02:55:54"/>
    <d v="2018-04-17T16:49:04"/>
    <d v="2018-04-17T02:55:54"/>
    <m/>
    <m/>
    <m/>
    <n v="1500.2992592592636"/>
    <x v="0"/>
    <x v="15"/>
    <x v="0"/>
    <n v="16"/>
    <s v="Not GD"/>
    <x v="1"/>
    <n v="2018"/>
    <x v="0"/>
    <x v="4"/>
    <x v="0"/>
    <s v="Jan"/>
    <x v="16"/>
    <s v="Apr"/>
    <x v="1"/>
  </r>
  <r>
    <s v="INC5065383"/>
    <s v="P3 - Minor"/>
    <x v="2"/>
    <s v="david.baulier@us.ibm.com"/>
    <x v="2"/>
    <s v="resolver group as IBM-C-NA-AS-OGCH-L2"/>
    <d v="2018-05-16T01:26:14"/>
    <x v="2"/>
    <m/>
    <s v="Closed As Duplicate"/>
    <s v="Duplicate there is another ticket asking for the job folder move"/>
    <d v="2018-05-16T01:26:14"/>
    <s v="David Baulier Jr [IBM]"/>
    <d v="2018-04-19T02:17:06"/>
    <s v="shmujtab@in.ibm.com"/>
    <b v="0"/>
    <m/>
    <s v="Gold"/>
    <n v="0"/>
    <s v="Normal"/>
    <x v="0"/>
    <m/>
    <n v="2329798"/>
    <s v="Sheri Pittaro [Ogilvy Group]"/>
    <n v="0"/>
    <b v="0"/>
    <d v="2018-04-19T12:06:09"/>
    <m/>
    <n v="0"/>
    <m/>
    <d v="2018-04-19T12:06:09"/>
    <d v="2018-04-19T02:17:06"/>
    <m/>
    <m/>
    <m/>
    <n v="1498.4957291666724"/>
    <x v="0"/>
    <x v="15"/>
    <x v="0"/>
    <n v="20"/>
    <s v="Not GD"/>
    <x v="1"/>
    <n v="2018"/>
    <x v="0"/>
    <x v="4"/>
    <x v="0"/>
    <s v="Jan"/>
    <x v="5"/>
    <s v="Apr"/>
    <x v="1"/>
  </r>
  <r>
    <s v="INC5070951"/>
    <s v="P4 - Minimal"/>
    <x v="9"/>
    <s v="cnemec@us.ibm.com"/>
    <x v="2"/>
    <s v="Ricochet - How do I change the date back to Month, Day, Year"/>
    <d v="2018-04-20T00:13:10"/>
    <x v="15"/>
    <m/>
    <s v="Solved Remotely (Permanently)"/>
    <s v="Hi Audrey.  I thought this sounded familiar._x000a__x000a_Firefox is the only supported browser so I'm going to have to ask you to use it if you want to see the date in this format._x000a__x000a_I'm cancelling the ticket._x000a__x000a_Thanks_x000a_Chris"/>
    <d v="2018-04-20T00:13:10"/>
    <s v="Christopher Nemec [IBM]"/>
    <d v="2018-04-19T20:12:31"/>
    <s v="audrey.peters@jwt.com"/>
    <b v="0"/>
    <m/>
    <s v="Gold"/>
    <n v="0"/>
    <s v="Normal"/>
    <x v="0"/>
    <m/>
    <n v="14439"/>
    <s v="Audrey Peters [JWT]"/>
    <n v="0"/>
    <b v="0"/>
    <d v="2018-04-19T20:23:04"/>
    <d v="2018-04-19T20:12:31"/>
    <n v="1"/>
    <d v="2018-04-19T20:24:00"/>
    <d v="2018-04-19T20:48:58"/>
    <d v="2018-04-19T20:24:00"/>
    <s v="NA"/>
    <m/>
    <s v="JWT - Canada"/>
    <n v="1498.1326620370382"/>
    <x v="0"/>
    <x v="15"/>
    <x v="0"/>
    <n v="16"/>
    <s v="Not GD"/>
    <x v="1"/>
    <n v="2018"/>
    <x v="0"/>
    <x v="4"/>
    <x v="0"/>
    <s v="Jan"/>
    <x v="5"/>
    <s v="Apr"/>
    <x v="1"/>
  </r>
  <r>
    <s v="INC5072235"/>
    <s v="P3 - Minor"/>
    <x v="15"/>
    <s v="akrugly@us.ibm.com"/>
    <x v="0"/>
    <s v="Mindbill Issue"/>
    <d v="2018-04-20T02:00:10"/>
    <x v="28"/>
    <m/>
    <s v="Solved (Permanently)"/>
    <s v="IBM is not supporting data feeds from GroupM vendors into mDocs._x000a_They need to contact vendor StatusData to scan and upload invoices._x000a_Canceling ticket "/>
    <d v="2018-04-20T02:00:10"/>
    <s v="Alexander Krugly [IBM]"/>
    <d v="2018-04-19T23:22:19"/>
    <s v="Dana.Salzman@wmglobal.com"/>
    <b v="0"/>
    <m/>
    <s v="Bronze"/>
    <n v="0"/>
    <s v="Normal"/>
    <x v="0"/>
    <m/>
    <n v="9472"/>
    <s v="Dana Salzman [GroupM]"/>
    <n v="0"/>
    <b v="0"/>
    <d v="2018-04-19T23:36:42"/>
    <d v="2018-04-19T23:22:19"/>
    <n v="1"/>
    <d v="2018-04-20T01:31:09"/>
    <d v="2018-04-20T01:56:38"/>
    <d v="2018-04-20T01:31:09"/>
    <m/>
    <m/>
    <m/>
    <n v="1497.919004629628"/>
    <x v="0"/>
    <x v="15"/>
    <x v="0"/>
    <n v="16"/>
    <s v="Not GD"/>
    <x v="1"/>
    <n v="2018"/>
    <x v="0"/>
    <x v="4"/>
    <x v="0"/>
    <s v="Jan"/>
    <x v="5"/>
    <s v="Apr"/>
    <x v="1"/>
  </r>
  <r>
    <s v="INC5079233"/>
    <s v="P3 - Minor"/>
    <x v="9"/>
    <s v="cnemec@us.ibm.com"/>
    <x v="0"/>
    <s v="Perceptive not working when remote"/>
    <d v="2018-06-30T02:52:30"/>
    <x v="15"/>
    <d v="2018-04-25T23:15:26"/>
    <s v="Closed As Duplicate"/>
    <s v="Hi Rebecca.  Ticket INC4360009 has already been opened for this issue._x000a__x000a_I just talked to Nikita and she's added you to it so you'll get updates on what's happening._x000a__x000a_Thanks_x000a_Chris"/>
    <d v="2018-06-30T02:52:30"/>
    <s v="Christopher Nemec [IBM]"/>
    <d v="2018-04-21T00:04:59"/>
    <s v="rebecca.robinson@garageteammazda.com"/>
    <b v="0"/>
    <m/>
    <s v="Gold"/>
    <n v="0"/>
    <s v="Normal"/>
    <x v="0"/>
    <m/>
    <n v="6058051"/>
    <s v="Rebecca Robinson [JWT]"/>
    <n v="0"/>
    <b v="0"/>
    <d v="2018-04-21T01:16:26"/>
    <d v="2018-04-21T00:04:59"/>
    <n v="11"/>
    <d v="2018-04-25T23:15:26"/>
    <d v="2018-06-30T02:50:42"/>
    <d v="2018-06-08T22:00:49"/>
    <m/>
    <m/>
    <m/>
    <n v="1426.8814583333369"/>
    <x v="0"/>
    <x v="15"/>
    <x v="0"/>
    <n v="26"/>
    <s v="Not GD"/>
    <x v="1"/>
    <n v="2018"/>
    <x v="0"/>
    <x v="4"/>
    <x v="0"/>
    <s v="Jan"/>
    <x v="6"/>
    <s v="Apr"/>
    <x v="1"/>
  </r>
  <r>
    <s v="INC5104240"/>
    <s v="P3 - Minor"/>
    <x v="9"/>
    <s v="mulveyj@us.ibm.com"/>
    <x v="1"/>
    <s v="[CANCELLED] lengthening character count of Project Title"/>
    <d v="2021-08-25T22:38:09"/>
    <x v="36"/>
    <m/>
    <s v="Cancelled"/>
    <s v="Cancelling ticket as per OpCo approval from Dave Husted and Olga Alario (see attachments)."/>
    <d v="2021-08-25T22:38:09"/>
    <s v="James A. Mulvey [IBM]"/>
    <d v="2018-04-25T20:27:55"/>
    <s v="maria.costales@gtb.com"/>
    <b v="0"/>
    <m/>
    <s v="Gold"/>
    <n v="0"/>
    <s v="Normal"/>
    <x v="0"/>
    <m/>
    <n v="105243014"/>
    <s v="Maria Costales [JWT]"/>
    <n v="0"/>
    <b v="0"/>
    <d v="2018-04-25T21:38:06"/>
    <d v="2018-04-25T20:27:55"/>
    <n v="1"/>
    <d v="2018-04-25T20:33:29"/>
    <d v="2018-04-25T21:38:06"/>
    <d v="2018-04-25T20:33:29"/>
    <m/>
    <m/>
    <s v="JWT - USA"/>
    <n v="1492.0985416666736"/>
    <x v="0"/>
    <x v="16"/>
    <x v="0"/>
    <n v="35"/>
    <s v="WPP-US"/>
    <x v="0"/>
    <n v="2021"/>
    <x v="0"/>
    <x v="4"/>
    <x v="0"/>
    <s v="Jan"/>
    <x v="17"/>
    <s v="Apr"/>
    <x v="0"/>
  </r>
  <r>
    <s v="INC5105334"/>
    <s v="P3 - Minor"/>
    <x v="10"/>
    <s v="amanpopli@in.ibm.com"/>
    <x v="1"/>
    <s v="[UNAPPROVED BACKLOG] WIP Reports on a Scheduler"/>
    <d v="2019-11-08T21:44:29"/>
    <x v="1"/>
    <m/>
    <s v="Cancelled"/>
    <s v="Business confirmed that this is not required hence can be cancelled."/>
    <d v="2019-11-08T21:44:29"/>
    <s v="Amandeep K. Popli [IBM]"/>
    <d v="2018-04-25T22:55:02"/>
    <s v="mark.werner@ogilvy.com"/>
    <b v="0"/>
    <m/>
    <s v="Gold"/>
    <n v="0"/>
    <s v="Normal"/>
    <x v="0"/>
    <m/>
    <n v="48552567"/>
    <s v="Mark Werner [Ogilvy Group]"/>
    <n v="0"/>
    <b v="0"/>
    <d v="2018-04-26T03:02:40"/>
    <d v="2018-04-25T22:55:02"/>
    <n v="1"/>
    <d v="2018-04-25T22:56:51"/>
    <d v="2018-04-26T03:02:40"/>
    <d v="2018-04-25T22:56:51"/>
    <m/>
    <m/>
    <m/>
    <n v="1491.8731481481373"/>
    <x v="0"/>
    <x v="16"/>
    <x v="0"/>
    <n v="45"/>
    <s v="Not GD"/>
    <x v="1"/>
    <n v="2019"/>
    <x v="0"/>
    <x v="4"/>
    <x v="0"/>
    <s v="Jan"/>
    <x v="17"/>
    <s v="Apr"/>
    <x v="1"/>
  </r>
  <r>
    <s v="INC5109005"/>
    <s v="P4 - Minimal"/>
    <x v="0"/>
    <s v="ghudik@us.ibm.com"/>
    <x v="1"/>
    <s v="[CANCELLED] Maconomy - WSC 315: New Export for Invoice Plan Lines "/>
    <d v="2018-07-18T20:09:33"/>
    <x v="8"/>
    <m/>
    <s v="Cancelled"/>
    <s v="Client has not responded to multiple follow ups, so work has not been deployed to Production.  Coretech has approved cancelling the ticket and charging the SER allowance for the work performed."/>
    <d v="2018-07-18T20:09:33"/>
    <s v="Gina D. Hudik [IBM]"/>
    <d v="2018-04-26T14:12:08"/>
    <s v="Regina.Herzog@kantar.com"/>
    <b v="0"/>
    <m/>
    <s v="Platinum"/>
    <n v="0"/>
    <s v="Normal"/>
    <x v="0"/>
    <m/>
    <n v="7192646"/>
    <s v="Regina Herzog [Kantar]"/>
    <n v="0"/>
    <b v="0"/>
    <d v="2018-04-26T14:15:10"/>
    <d v="2018-04-26T14:12:08"/>
    <n v="1"/>
    <d v="2018-04-26T14:13:12"/>
    <d v="2018-04-26T14:15:10"/>
    <d v="2018-04-26T14:13:12"/>
    <s v="EMEA"/>
    <m/>
    <s v="Kantar - Germany"/>
    <n v="1491.4061342592613"/>
    <x v="0"/>
    <x v="16"/>
    <x v="0"/>
    <n v="29"/>
    <s v="Not GD"/>
    <x v="1"/>
    <n v="2018"/>
    <x v="0"/>
    <x v="4"/>
    <x v="0"/>
    <s v="Jan"/>
    <x v="10"/>
    <s v="Apr"/>
    <x v="1"/>
  </r>
  <r>
    <s v="INC5110414"/>
    <s v="P3 - Minor"/>
    <x v="9"/>
    <s v="cnemec@us.ibm.com"/>
    <x v="2"/>
    <s v="Continuous log in issues"/>
    <d v="2018-05-01T23:26:25"/>
    <x v="15"/>
    <m/>
    <s v="Cancelled"/>
    <s v="Hi Terence.  I'm going to assume that the login issues you were having were related to the Ricochet outage we had._x000a__x000a_I'm cancelling the ticket since we really didn't do anything.  You can reopen or create a new ticket if you are still having issues._x000a__x000a_Thanks_x000a_Chris"/>
    <d v="2018-05-01T23:26:25"/>
    <s v="Christopher Nemec [IBM]"/>
    <d v="2018-04-26T16:59:22"/>
    <s v="terence.jou@jwt.com"/>
    <b v="0"/>
    <m/>
    <s v="Gold"/>
    <n v="0"/>
    <s v="Normal"/>
    <x v="0"/>
    <m/>
    <n v="455223"/>
    <s v="Terence Jou [JWT]"/>
    <n v="0"/>
    <b v="0"/>
    <d v="2018-04-26T17:25:01"/>
    <d v="2018-04-26T16:59:22"/>
    <n v="1"/>
    <d v="2018-04-26T17:26:34"/>
    <d v="2018-04-26T18:29:43"/>
    <d v="2018-04-26T17:26:34"/>
    <s v="NA"/>
    <m/>
    <s v="JWT - Canada"/>
    <n v="1491.2293634259331"/>
    <x v="0"/>
    <x v="16"/>
    <x v="0"/>
    <n v="18"/>
    <s v="Not GD"/>
    <x v="1"/>
    <n v="2018"/>
    <x v="0"/>
    <x v="4"/>
    <x v="0"/>
    <s v="Jan"/>
    <x v="10"/>
    <s v="Apr"/>
    <x v="1"/>
  </r>
  <r>
    <s v="INC5110540"/>
    <s v="P3 - Minor"/>
    <x v="19"/>
    <s v="Ravi.chougule@in.ibm.com"/>
    <x v="0"/>
    <s v="This is test incident, please ignore."/>
    <d v="2018-04-26T17:58:45"/>
    <x v="1"/>
    <m/>
    <s v="Cancelled"/>
    <s v="test ticket cancelled"/>
    <d v="2018-04-26T17:58:45"/>
    <s v="Ravindra I Chougule [IBM]"/>
    <d v="2018-04-26T17:16:57"/>
    <s v="Ravi.chougule@in.ibm.com"/>
    <b v="0"/>
    <m/>
    <s v="Bronze"/>
    <n v="0"/>
    <s v="Normal"/>
    <x v="0"/>
    <m/>
    <n v="2657"/>
    <s v="Ravindra I Chougule [IBM]"/>
    <n v="0"/>
    <b v="0"/>
    <m/>
    <m/>
    <n v="0"/>
    <m/>
    <m/>
    <d v="2018-04-26T17:16:57"/>
    <m/>
    <m/>
    <m/>
    <n v="44708"/>
    <x v="0"/>
    <x v="16"/>
    <x v="0"/>
    <n v="17"/>
    <s v="Not GD"/>
    <x v="1"/>
    <n v="2018"/>
    <x v="0"/>
    <x v="4"/>
    <x v="0"/>
    <s v="Jan"/>
    <x v="10"/>
    <s v="Apr"/>
    <x v="1"/>
  </r>
  <r>
    <s v="INC5114148"/>
    <s v="P3 - Minor"/>
    <x v="18"/>
    <s v="poldatta@in.ibm.com"/>
    <x v="2"/>
    <s v="Access to FAS  Please see attached for approval."/>
    <d v="2018-04-28T00:21:38"/>
    <x v="12"/>
    <m/>
    <s v="Cancelled"/>
    <s v="duplicate of INC5105761"/>
    <d v="2018-04-28T00:21:38"/>
    <s v="Poly Datta [IBM]"/>
    <d v="2018-04-27T00:48:33"/>
    <s v="Kristian.Bazylewicz@hemmersbach.com"/>
    <b v="0"/>
    <m/>
    <s v="Gold"/>
    <n v="0"/>
    <s v="Normal"/>
    <x v="0"/>
    <m/>
    <n v="85456"/>
    <s v="Kristian Bazylewicz [IBM]"/>
    <n v="0"/>
    <b v="0"/>
    <d v="2018-04-27T22:58:22"/>
    <d v="2018-04-27T00:48:33"/>
    <n v="1"/>
    <d v="2018-04-27T00:54:28"/>
    <d v="2018-04-27T22:58:22"/>
    <d v="2018-04-27T00:54:28"/>
    <m/>
    <m/>
    <m/>
    <n v="1490.0428009259267"/>
    <x v="0"/>
    <x v="16"/>
    <x v="0"/>
    <n v="17"/>
    <s v="WPP-US"/>
    <x v="0"/>
    <n v="2018"/>
    <x v="0"/>
    <x v="4"/>
    <x v="0"/>
    <s v="Jan"/>
    <x v="11"/>
    <s v="Apr"/>
    <x v="0"/>
  </r>
  <r>
    <s v="INC5114204"/>
    <s v="P3 - Minor"/>
    <x v="18"/>
    <s v="poldatta@in.ibm.com"/>
    <x v="2"/>
    <s v="Access to FAS system"/>
    <d v="2018-04-28T00:45:20"/>
    <x v="12"/>
    <m/>
    <s v="Cancelled"/>
    <s v="duplicate of INC5105761"/>
    <d v="2018-04-28T00:45:20"/>
    <s v="Poly Datta [IBM]"/>
    <d v="2018-04-27T00:52:17"/>
    <s v="Kristian.Bazylewicz@hemmersbach.com"/>
    <b v="0"/>
    <m/>
    <s v="Gold"/>
    <n v="0"/>
    <s v="Normal"/>
    <x v="0"/>
    <m/>
    <n v="86112"/>
    <s v="Kristian Bazylewicz [IBM]"/>
    <n v="0"/>
    <b v="0"/>
    <d v="2018-04-27T21:38:50"/>
    <d v="2018-04-27T00:52:17"/>
    <n v="1"/>
    <d v="2018-04-27T00:55:01"/>
    <d v="2018-04-27T21:38:50"/>
    <d v="2018-04-27T00:55:01"/>
    <m/>
    <m/>
    <m/>
    <n v="1490.0980324073971"/>
    <x v="0"/>
    <x v="16"/>
    <x v="0"/>
    <n v="17"/>
    <s v="WPP-US"/>
    <x v="0"/>
    <n v="2018"/>
    <x v="0"/>
    <x v="4"/>
    <x v="0"/>
    <s v="Jan"/>
    <x v="11"/>
    <s v="Apr"/>
    <x v="0"/>
  </r>
  <r>
    <s v="INC5118350"/>
    <s v="P3 - Minor"/>
    <x v="19"/>
    <s v="Ravi.chougule@in.ibm.com"/>
    <x v="2"/>
    <s v="This is test service request, plesae ignore"/>
    <d v="2018-05-03T12:58:31"/>
    <x v="1"/>
    <m/>
    <s v="Cancelled"/>
    <s v=" "/>
    <d v="2018-05-03T12:58:31"/>
    <s v="Ravindra I Chougule [IBM]"/>
    <d v="2018-04-27T16:40:56"/>
    <s v="Ravi.chougule@in.ibm.com"/>
    <b v="0"/>
    <m/>
    <s v="Bronze"/>
    <n v="0"/>
    <s v="Normal"/>
    <x v="0"/>
    <m/>
    <n v="505137"/>
    <s v="Ravindra I Chougule [IBM]"/>
    <n v="0"/>
    <b v="0"/>
    <m/>
    <m/>
    <n v="0"/>
    <m/>
    <m/>
    <d v="2018-04-27T16:40:56"/>
    <s v="NA"/>
    <m/>
    <m/>
    <n v="44708"/>
    <x v="0"/>
    <x v="16"/>
    <x v="0"/>
    <n v="18"/>
    <s v="Not GD"/>
    <x v="1"/>
    <n v="2018"/>
    <x v="0"/>
    <x v="4"/>
    <x v="0"/>
    <s v="Jan"/>
    <x v="11"/>
    <s v="Apr"/>
    <x v="1"/>
  </r>
  <r>
    <s v="INC5122023"/>
    <s v="P3 - Minor"/>
    <x v="9"/>
    <s v="cnemec@us.ibm.com"/>
    <x v="2"/>
    <s v="Richochet Access"/>
    <d v="2018-04-30T19:28:22"/>
    <x v="15"/>
    <m/>
    <s v="Cancelled"/>
    <s v="Hi Avri.  Local HR has to enter you into their system before you can access Ricochet.  They'll let you know when done and should provide you with your user ID and password.  Please follow up with them._x000a__x000a_Thanks_x000a_Chris"/>
    <d v="2018-04-30T19:28:22"/>
    <s v="Christopher Nemec [IBM]"/>
    <d v="2018-04-28T02:32:21"/>
    <s v="avri.boswell@mirumagency.com"/>
    <b v="0"/>
    <m/>
    <s v="Gold"/>
    <n v="0"/>
    <s v="Normal"/>
    <x v="0"/>
    <m/>
    <n v="233761"/>
    <s v="Avri Boswell [JWT]"/>
    <n v="0"/>
    <b v="0"/>
    <d v="2018-04-28T02:34:54"/>
    <d v="2018-04-28T02:32:21"/>
    <n v="1"/>
    <d v="2018-04-28T02:37:34"/>
    <d v="2018-04-28T02:43:56"/>
    <d v="2018-04-28T02:37:34"/>
    <m/>
    <m/>
    <m/>
    <n v="1489.8861574074108"/>
    <x v="0"/>
    <x v="16"/>
    <x v="0"/>
    <n v="18"/>
    <s v="Not GD"/>
    <x v="1"/>
    <n v="2018"/>
    <x v="0"/>
    <x v="4"/>
    <x v="0"/>
    <s v="Jan"/>
    <x v="12"/>
    <s v="Apr"/>
    <x v="1"/>
  </r>
  <r>
    <s v="INC5130003"/>
    <s v="P3 - Minor"/>
    <x v="31"/>
    <s v="Gymurti1@in.ibm.com"/>
    <x v="2"/>
    <s v="Oracle page on PeopleSoft does not populate"/>
    <d v="2018-04-30T23:24:52"/>
    <x v="105"/>
    <m/>
    <s v="Cancelled"/>
    <s v="I am inside Oracle now. Please cancel this request. Susan"/>
    <d v="2018-04-30T23:24:52"/>
    <s v="Gyan Murti1 [IBM]"/>
    <d v="2018-04-30T20:28:27"/>
    <s v="susan.leigh@gtb.com"/>
    <b v="0"/>
    <m/>
    <s v="Gold"/>
    <n v="0"/>
    <s v="Normal"/>
    <x v="0"/>
    <m/>
    <n v="10585"/>
    <s v="Susan Leigh [JWT]"/>
    <n v="0"/>
    <b v="0"/>
    <d v="2018-04-30T22:06:06"/>
    <d v="2018-04-30T20:28:27"/>
    <n v="1"/>
    <d v="2018-04-30T20:31:22"/>
    <d v="2018-04-30T22:06:06"/>
    <d v="2018-04-30T20:31:22"/>
    <m/>
    <m/>
    <m/>
    <n v="1487.0790972222167"/>
    <x v="0"/>
    <x v="17"/>
    <x v="0"/>
    <n v="18"/>
    <s v="WPP-US"/>
    <x v="0"/>
    <n v="2018"/>
    <x v="0"/>
    <x v="4"/>
    <x v="0"/>
    <s v="Jan"/>
    <x v="0"/>
    <s v="Apr"/>
    <x v="0"/>
  </r>
  <r>
    <s v="INC5151440"/>
    <s v="P3 - Minor"/>
    <x v="0"/>
    <s v="ghudik@us.ibm.com"/>
    <x v="1"/>
    <s v="[CANCELLED] (FIN) WSC 45 : New Report To Run (TASK0462545)"/>
    <d v="2018-06-21T19:19:48"/>
    <x v="8"/>
    <m/>
    <s v="Cancelled"/>
    <s v="Cancelled with Coretech approval due to lack of user response."/>
    <d v="2018-06-21T19:19:48"/>
    <s v="Gina D. Hudik [IBM]"/>
    <d v="2018-05-02T22:01:08"/>
    <s v="Viresh.Savani@kantar.com"/>
    <b v="0"/>
    <m/>
    <s v="Platinum"/>
    <n v="0"/>
    <s v="Normal"/>
    <x v="0"/>
    <m/>
    <n v="4310320"/>
    <s v="Viresh Savani [Kantar]"/>
    <n v="0"/>
    <b v="0"/>
    <d v="2018-05-02T23:22:48"/>
    <d v="2018-05-02T22:01:08"/>
    <n v="1"/>
    <d v="2018-05-03T01:30:12"/>
    <d v="2018-05-03T02:23:07"/>
    <d v="2018-05-03T01:30:12"/>
    <s v="EMEA"/>
    <m/>
    <m/>
    <n v="1484.9006134259325"/>
    <x v="0"/>
    <x v="17"/>
    <x v="0"/>
    <n v="25"/>
    <s v="Not GD"/>
    <x v="1"/>
    <n v="2018"/>
    <x v="0"/>
    <x v="4"/>
    <x v="0"/>
    <s v="Jan"/>
    <x v="13"/>
    <s v="May"/>
    <x v="1"/>
  </r>
  <r>
    <s v="INC5160319"/>
    <s v="P3 - Minor"/>
    <x v="15"/>
    <s v="akrugly@us.ibm.com"/>
    <x v="0"/>
    <s v="Unable to Logon to  GroupM Concur Site - https://concur-na.groupm.com/"/>
    <d v="2018-05-04T16:49:11"/>
    <x v="28"/>
    <m/>
    <s v="Cancelled"/>
    <s v="Canceling ticket per requestor request. "/>
    <d v="2018-05-04T16:49:11"/>
    <s v="Alexander Krugly [IBM]"/>
    <d v="2018-05-03T22:18:00"/>
    <s v="Joan.Heath@neomediaworld.com"/>
    <b v="0"/>
    <m/>
    <s v="Bronze"/>
    <n v="0"/>
    <s v="Normal"/>
    <x v="0"/>
    <m/>
    <n v="66671"/>
    <s v="Joan Heath [GroupM]"/>
    <n v="0"/>
    <b v="0"/>
    <d v="2018-05-04T00:03:53"/>
    <d v="2018-05-03T22:18:00"/>
    <n v="1"/>
    <d v="2018-05-04T01:55:08"/>
    <d v="2018-05-04T03:10:24"/>
    <d v="2018-05-04T01:55:08"/>
    <s v="NA"/>
    <m/>
    <m/>
    <n v="1483.8677777777775"/>
    <x v="0"/>
    <x v="17"/>
    <x v="0"/>
    <n v="18"/>
    <s v="Not GD"/>
    <x v="1"/>
    <n v="2018"/>
    <x v="0"/>
    <x v="4"/>
    <x v="0"/>
    <s v="Jan"/>
    <x v="14"/>
    <s v="May"/>
    <x v="1"/>
  </r>
  <r>
    <s v="INC5166090"/>
    <s v="P3 - Minor"/>
    <x v="2"/>
    <s v="david.baulier@us.ibm.com"/>
    <x v="2"/>
    <s v="Employees on Leave do not show up in TOS"/>
    <d v="2018-12-10T23:50:20"/>
    <x v="2"/>
    <m/>
    <s v="Cancelled"/>
    <s v="Duplicate ticket.  This request is being tracked in Ticket #INC5670372.  This change is going in with the TOS Manager screen and PTO Sick changes that are currently in progress.  _x000a_"/>
    <d v="2018-12-10T23:50:20"/>
    <s v="David Baulier Jr [IBM]"/>
    <d v="2018-05-04T19:03:57"/>
    <s v="fran.davi@ogilvy.com"/>
    <b v="0"/>
    <m/>
    <s v="Bronze"/>
    <n v="0"/>
    <s v="Normal"/>
    <x v="0"/>
    <m/>
    <n v="19025183"/>
    <s v="Fran Davi [Ogilvy Group]"/>
    <n v="0"/>
    <b v="0"/>
    <d v="2018-05-04T19:09:56"/>
    <d v="2018-05-04T19:03:57"/>
    <n v="4"/>
    <d v="2018-05-14T20:39:07"/>
    <d v="2018-05-15T22:39:12"/>
    <d v="2018-05-15T17:50:57"/>
    <m/>
    <m/>
    <m/>
    <n v="1472.0561111111092"/>
    <x v="0"/>
    <x v="17"/>
    <x v="0"/>
    <n v="50"/>
    <s v="Not GD"/>
    <x v="1"/>
    <n v="2018"/>
    <x v="0"/>
    <x v="4"/>
    <x v="0"/>
    <s v="Jan"/>
    <x v="1"/>
    <s v="May"/>
    <x v="1"/>
  </r>
  <r>
    <s v="INC5169264"/>
    <s v="P3 - Minor"/>
    <x v="0"/>
    <s v="tiantn@sg.ibm.com"/>
    <x v="2"/>
    <s v="#L2OS [Kantar Oderbook] Kantar Orderbook Access"/>
    <d v="2018-05-08T07:10:58"/>
    <x v="1"/>
    <m/>
    <s v="Closed As Duplicate"/>
    <s v="Duplicate ticket. Issue tracked in INC5169262"/>
    <d v="2018-05-08T07:10:58"/>
    <s v="Edward Toon Ngun Tian [IBM]"/>
    <d v="2018-05-05T19:24:34"/>
    <s v="priya.puthran@kantar.com"/>
    <b v="0"/>
    <m/>
    <s v="Platinum"/>
    <n v="0"/>
    <s v="Normal"/>
    <x v="0"/>
    <m/>
    <n v="215184"/>
    <s v="Priya Puthran [Kantar]"/>
    <n v="0"/>
    <b v="0"/>
    <d v="2018-05-07T09:38:16"/>
    <d v="2018-05-05T19:24:34"/>
    <n v="3"/>
    <d v="2018-05-05T20:49:53"/>
    <m/>
    <d v="2018-05-08T06:15:29"/>
    <m/>
    <m/>
    <m/>
    <n v="44708"/>
    <x v="0"/>
    <x v="17"/>
    <x v="0"/>
    <n v="19"/>
    <s v="Not GD"/>
    <x v="1"/>
    <n v="2018"/>
    <x v="0"/>
    <x v="4"/>
    <x v="0"/>
    <s v="Jan"/>
    <x v="2"/>
    <s v="May"/>
    <x v="1"/>
  </r>
  <r>
    <s v="INC5191014"/>
    <s v="P3 - Minor"/>
    <x v="0"/>
    <s v="Lupita.AlgabadePoulsen@us.ibm.com"/>
    <x v="2"/>
    <s v="Recall: Incident INC4802478 -- comments added"/>
    <d v="2018-05-11T23:50:28"/>
    <x v="33"/>
    <m/>
    <s v="Cancelled"/>
    <s v="This ticket is being cancelled as it was created when a response to INC4802478 was generated."/>
    <d v="2018-05-11T23:50:28"/>
    <s v="Guadalupe Algaba De Poulsen [IBM]"/>
    <d v="2018-05-09T17:45:28"/>
    <s v="vinod.kumar1@financeplusindia.com"/>
    <b v="0"/>
    <m/>
    <s v="Platinum"/>
    <n v="0"/>
    <s v="Normal"/>
    <x v="0"/>
    <m/>
    <n v="194700"/>
    <s v="Vinod Kumar1 [GroupM]"/>
    <n v="0"/>
    <b v="0"/>
    <d v="2018-05-09T18:46:49"/>
    <d v="2018-05-09T17:45:28"/>
    <n v="1"/>
    <d v="2018-05-09T17:47:53"/>
    <d v="2018-05-09T18:46:49"/>
    <d v="2018-05-09T17:47:53"/>
    <m/>
    <m/>
    <m/>
    <n v="1478.2174884259293"/>
    <x v="0"/>
    <x v="18"/>
    <x v="0"/>
    <n v="19"/>
    <s v="Not GD"/>
    <x v="1"/>
    <n v="2018"/>
    <x v="0"/>
    <x v="4"/>
    <x v="0"/>
    <s v="Jan"/>
    <x v="28"/>
    <s v="May"/>
    <x v="1"/>
  </r>
  <r>
    <s v="INC5193919"/>
    <s v="P3 - Minor"/>
    <x v="4"/>
    <s v="saichama@in.ibm.com"/>
    <x v="1"/>
    <s v="[REQ DEF]: BSG-2114: WDP Reports - Add report variant functionality to existing reports"/>
    <d v="2018-05-24T16:11:06"/>
    <x v="1"/>
    <m/>
    <s v="Cancelled"/>
    <s v="cancelled due to this SER is splitted into 4 BSGs 2122 2123 2124 &amp; 2125"/>
    <d v="2018-05-24T16:11:06"/>
    <s v="Sai Chamarthi [IBM]"/>
    <d v="2018-05-09T23:08:21"/>
    <s v="saichama@in.ibm.com"/>
    <b v="0"/>
    <m/>
    <s v="Platinum"/>
    <n v="0"/>
    <s v="Normal"/>
    <x v="0"/>
    <m/>
    <n v="1271168"/>
    <s v="Megan Carmeris [Ogilvy Group]"/>
    <n v="0"/>
    <b v="0"/>
    <m/>
    <m/>
    <n v="0"/>
    <m/>
    <m/>
    <d v="2018-05-09T23:08:21"/>
    <m/>
    <m/>
    <m/>
    <n v="44708"/>
    <x v="0"/>
    <x v="18"/>
    <x v="0"/>
    <n v="21"/>
    <s v="Not GD"/>
    <x v="1"/>
    <n v="2018"/>
    <x v="0"/>
    <x v="4"/>
    <x v="0"/>
    <s v="Jan"/>
    <x v="28"/>
    <s v="May"/>
    <x v="1"/>
  </r>
  <r>
    <s v="INC5194274"/>
    <s v="P3 - Minor"/>
    <x v="8"/>
    <s v="poldatta@in.ibm.com"/>
    <x v="2"/>
    <s v="MyADP protal doesnt pull my pay stabs"/>
    <d v="2018-05-11T19:42:40"/>
    <x v="12"/>
    <m/>
    <s v="Solved (Permanently)"/>
    <s v="duplicate of INC5151003"/>
    <d v="2018-05-11T19:42:40"/>
    <s v="Poly Datta [IBM]"/>
    <d v="2018-05-10T00:16:24"/>
    <s v="Amir.Cohen@yr.com"/>
    <b v="0"/>
    <m/>
    <s v="Gold"/>
    <n v="0"/>
    <s v="Normal"/>
    <x v="0"/>
    <m/>
    <n v="156376"/>
    <s v="Amir Cohen [YRGRP]"/>
    <n v="0"/>
    <b v="0"/>
    <d v="2018-05-11T19:42:40"/>
    <d v="2018-05-10T00:16:24"/>
    <n v="1"/>
    <d v="2018-05-10T00:29:44"/>
    <d v="2018-05-11T19:42:40"/>
    <d v="2018-05-10T00:29:44"/>
    <m/>
    <m/>
    <m/>
    <n v="1476.1787037037066"/>
    <x v="0"/>
    <x v="18"/>
    <x v="0"/>
    <n v="19"/>
    <s v="WPP-US"/>
    <x v="0"/>
    <n v="2018"/>
    <x v="0"/>
    <x v="4"/>
    <x v="0"/>
    <s v="Jan"/>
    <x v="25"/>
    <s v="May"/>
    <x v="0"/>
  </r>
  <r>
    <s v="INC5199507"/>
    <s v="P3 - Minor"/>
    <x v="9"/>
    <s v="cnemec@us.ibm.com"/>
    <x v="2"/>
    <s v="FW: Freelancer expense reports"/>
    <d v="2018-05-11T17:52:15"/>
    <x v="15"/>
    <m/>
    <s v="Cancelled"/>
    <s v="Hi Sherri.  So for now I'm going to cancel this ticket.  If you end up waiting until after they're termed open a new ticket and we'll be happy to submit the expenses for them._x000a__x000a_Thanks_x000a_Chris"/>
    <d v="2018-05-11T17:52:15"/>
    <s v="Christopher Nemec [IBM]"/>
    <d v="2018-05-10T18:47:25"/>
    <s v="sherri.nelson-jones@gtb.com"/>
    <b v="0"/>
    <m/>
    <s v="Gold"/>
    <n v="0"/>
    <s v="Normal"/>
    <x v="0"/>
    <m/>
    <n v="83090"/>
    <s v="Sherri Nelson-Jones [JWT]"/>
    <n v="0"/>
    <b v="0"/>
    <d v="2018-05-10T18:51:43"/>
    <d v="2018-05-10T18:47:25"/>
    <n v="1"/>
    <d v="2018-05-10T20:06:38"/>
    <d v="2018-05-10T20:34:09"/>
    <d v="2018-05-10T20:06:38"/>
    <m/>
    <m/>
    <m/>
    <n v="1477.142951388887"/>
    <x v="0"/>
    <x v="18"/>
    <x v="0"/>
    <n v="19"/>
    <s v="Not GD"/>
    <x v="1"/>
    <n v="2018"/>
    <x v="0"/>
    <x v="4"/>
    <x v="0"/>
    <s v="Jan"/>
    <x v="25"/>
    <s v="May"/>
    <x v="1"/>
  </r>
  <r>
    <s v="INC5201520"/>
    <s v="P3 - Minor"/>
    <x v="3"/>
    <s v="alevitsk@us.ibm.com"/>
    <x v="0"/>
    <s v="Issue with Microsoft dynamics ax"/>
    <d v="2018-05-11T18:51:00"/>
    <x v="99"/>
    <m/>
    <s v="Cancelled"/>
    <s v="user was asked to contact axsupport@groupm.com as this team doesn't handle these issues."/>
    <d v="2018-05-11T18:51:00"/>
    <s v="Anna Levitskiy [IBM]"/>
    <d v="2018-05-10T23:48:40"/>
    <s v="shasnath@in.ibm.com"/>
    <b v="0"/>
    <m/>
    <s v="Gold"/>
    <n v="0"/>
    <s v="Normal"/>
    <x v="0"/>
    <m/>
    <n v="69510"/>
    <s v="Jason Markson [GroupM]"/>
    <n v="0"/>
    <b v="0"/>
    <d v="2018-05-11T09:45:12"/>
    <m/>
    <n v="0"/>
    <m/>
    <d v="2018-05-11T09:45:12"/>
    <d v="2018-05-10T23:48:40"/>
    <s v="NA"/>
    <m/>
    <m/>
    <n v="1476.5936111111077"/>
    <x v="0"/>
    <x v="18"/>
    <x v="0"/>
    <n v="19"/>
    <s v="Not GD"/>
    <x v="1"/>
    <n v="2018"/>
    <x v="0"/>
    <x v="4"/>
    <x v="0"/>
    <s v="Jan"/>
    <x v="25"/>
    <s v="May"/>
    <x v="1"/>
  </r>
  <r>
    <s v="INC5207177"/>
    <s v="P3 - Minor"/>
    <x v="10"/>
    <s v="ccangial@us.ibm.com"/>
    <x v="1"/>
    <s v="[APPROVED BACKLOG]  Repromote WIP versions CH0019 / CH0020 "/>
    <d v="2018-05-12T01:14:52"/>
    <x v="1"/>
    <m/>
    <s v="Solved (Permanently)"/>
    <s v="It was decided by Anthony to re-promote the versions that currently reside in DV/PY that have the new changes."/>
    <d v="2018-05-12T01:14:52"/>
    <s v="Christina Cangialosi [IBM]"/>
    <d v="2018-05-11T20:06:17"/>
    <s v="ccangial@us.ibm.com"/>
    <b v="0"/>
    <m/>
    <s v="Gold"/>
    <n v="0"/>
    <s v="Normal"/>
    <x v="0"/>
    <m/>
    <n v="18831"/>
    <s v="Christina Cangialosi [IBM]"/>
    <n v="0"/>
    <b v="0"/>
    <m/>
    <m/>
    <n v="0"/>
    <m/>
    <m/>
    <d v="2018-05-11T20:06:17"/>
    <m/>
    <m/>
    <m/>
    <n v="44708"/>
    <x v="0"/>
    <x v="18"/>
    <x v="0"/>
    <n v="19"/>
    <s v="Not GD"/>
    <x v="1"/>
    <n v="2018"/>
    <x v="0"/>
    <x v="4"/>
    <x v="0"/>
    <s v="Jan"/>
    <x v="15"/>
    <s v="May"/>
    <x v="1"/>
  </r>
  <r>
    <s v="INC5217848"/>
    <s v="P3 - Minor"/>
    <x v="15"/>
    <s v="akrugly@us.ibm.com"/>
    <x v="2"/>
    <s v="Change Kerry Mitchell Approver on Concur"/>
    <d v="2018-05-15T13:28:18"/>
    <x v="28"/>
    <m/>
    <s v="Cancelled"/>
    <s v="IBM not manages Concur approvers._x000a_Please contact Liz Rutigliano (Liz.Rutigliano@groupm.com) or Sally Bruner (Sally.Bruner@groupm.com) to change your approver._x000a_Canceling this ticket."/>
    <d v="2018-05-15T13:28:18"/>
    <s v="Alexander Krugly [IBM]"/>
    <d v="2018-05-14T21:38:42"/>
    <s v="gaby.dasilva@groupm.com"/>
    <b v="0"/>
    <m/>
    <s v="Bronze"/>
    <n v="0"/>
    <s v="Normal"/>
    <x v="0"/>
    <m/>
    <n v="56976"/>
    <s v="Gaby Dasilva [GroupM]"/>
    <n v="0"/>
    <b v="0"/>
    <d v="2018-05-14T23:23:40"/>
    <d v="2018-05-14T21:38:42"/>
    <n v="1"/>
    <d v="2018-05-15T04:50:18"/>
    <d v="2018-05-15T13:25:24"/>
    <d v="2018-05-15T04:50:18"/>
    <s v="NA"/>
    <m/>
    <m/>
    <n v="1472.4406944444418"/>
    <x v="0"/>
    <x v="19"/>
    <x v="0"/>
    <n v="20"/>
    <s v="Not GD"/>
    <x v="1"/>
    <n v="2018"/>
    <x v="0"/>
    <x v="4"/>
    <x v="0"/>
    <s v="Jan"/>
    <x v="20"/>
    <s v="May"/>
    <x v="1"/>
  </r>
  <r>
    <s v="INC5217926"/>
    <s v="P3 - Minor"/>
    <x v="9"/>
    <s v="cnemec@us.ibm.com"/>
    <x v="2"/>
    <s v="Sara Shiffman is no longer with the company. Please route expense report 0000248032_shiffman to my queue (local audit) for approval. "/>
    <d v="2018-05-15T00:29:17"/>
    <x v="15"/>
    <m/>
    <s v="Cancelled"/>
    <s v="Hi Brittany and Josh.  We understand the situation, unfortunately we cannot submit the expense report unless there's a term date in Ricochet._x000a__x000a_Sara can access Ricochet remotely and submit the expense report herself.  She just needs to select the link just below the Ricochet icon that says &quot;click here if you are not in the office and not connected to VPN &quot;._x000a__x000a_Since there's nothing we can do at this point I'm cancelling the ticket._x000a__x000a_Thanks_x000a_Chris"/>
    <d v="2018-05-15T00:29:17"/>
    <s v="Christopher Nemec [IBM]"/>
    <d v="2018-05-14T21:48:37"/>
    <s v="brittany.williams@mirumagency.com"/>
    <b v="0"/>
    <m/>
    <s v="Gold"/>
    <n v="0"/>
    <s v="Normal"/>
    <x v="0"/>
    <m/>
    <n v="9640"/>
    <s v="Brittany Williams [JWT]"/>
    <n v="0"/>
    <b v="0"/>
    <d v="2018-05-14T21:53:51"/>
    <d v="2018-05-14T21:48:37"/>
    <n v="1"/>
    <d v="2018-05-14T22:18:27"/>
    <d v="2018-05-14T22:20:27"/>
    <d v="2018-05-14T22:18:27"/>
    <m/>
    <m/>
    <m/>
    <n v="1473.0691319444377"/>
    <x v="0"/>
    <x v="19"/>
    <x v="0"/>
    <n v="20"/>
    <s v="Not GD"/>
    <x v="1"/>
    <n v="2018"/>
    <x v="0"/>
    <x v="4"/>
    <x v="0"/>
    <s v="Jan"/>
    <x v="20"/>
    <s v="May"/>
    <x v="1"/>
  </r>
  <r>
    <s v="INC5218747"/>
    <s v="P3 - Minor"/>
    <x v="0"/>
    <s v="maypriya@in.ibm.com"/>
    <x v="2"/>
    <s v="#BA [Maconomy] RE: Sales Order VAT"/>
    <d v="2018-05-15T15:40:59"/>
    <x v="94"/>
    <m/>
    <s v="Cancelled"/>
    <s v="It got created by mistake while Pradip was replying to the user hence cancelling."/>
    <d v="2018-05-15T15:40:59"/>
    <s v="Mayuri Priya [IBM]"/>
    <d v="2018-05-15T00:19:06"/>
    <s v="Pradiram@in.ibm.com"/>
    <b v="0"/>
    <m/>
    <s v="Platinum"/>
    <n v="0"/>
    <s v="Normal"/>
    <x v="0"/>
    <m/>
    <n v="55313"/>
    <s v="Pradip Ram [IBM]"/>
    <n v="0"/>
    <b v="0"/>
    <d v="2018-05-15T01:19:16"/>
    <d v="2018-05-15T00:19:06"/>
    <n v="2"/>
    <d v="2018-05-15T13:49:45"/>
    <d v="2018-05-15T13:56:56"/>
    <d v="2018-05-15T13:49:45"/>
    <s v="NA"/>
    <m/>
    <m/>
    <n v="1472.4187962962969"/>
    <x v="0"/>
    <x v="19"/>
    <x v="0"/>
    <n v="20"/>
    <s v="WPP-US"/>
    <x v="0"/>
    <n v="2018"/>
    <x v="0"/>
    <x v="4"/>
    <x v="0"/>
    <s v="Jan"/>
    <x v="3"/>
    <s v="May"/>
    <x v="0"/>
  </r>
  <r>
    <s v="INC5218813"/>
    <s v="P3 - Minor"/>
    <x v="0"/>
    <s v="maypriya@in.ibm.com"/>
    <x v="2"/>
    <s v="FW: Sales Order VAT"/>
    <d v="2018-05-15T15:39:34"/>
    <x v="94"/>
    <m/>
    <s v="Cancelled"/>
    <s v="It got created by mistake while Pradip was replying to the user hence cancelling."/>
    <d v="2018-05-15T15:39:35"/>
    <s v="Mayuri Priya [IBM]"/>
    <d v="2018-05-15T00:29:13"/>
    <s v="Pradiram@in.ibm.com"/>
    <b v="0"/>
    <m/>
    <s v="Platinum"/>
    <n v="0"/>
    <s v="Normal"/>
    <x v="0"/>
    <m/>
    <n v="54623"/>
    <s v="Pradip Ram [IBM]"/>
    <n v="0"/>
    <b v="0"/>
    <d v="2018-05-15T01:34:00"/>
    <d v="2018-05-15T00:29:13"/>
    <n v="1"/>
    <d v="2018-05-15T02:01:39"/>
    <d v="2018-05-15T02:48:18"/>
    <d v="2018-05-15T02:01:39"/>
    <s v="APAC"/>
    <m/>
    <m/>
    <n v="1472.8831250000003"/>
    <x v="0"/>
    <x v="19"/>
    <x v="0"/>
    <n v="20"/>
    <s v="WPP-US"/>
    <x v="0"/>
    <n v="2018"/>
    <x v="0"/>
    <x v="4"/>
    <x v="0"/>
    <s v="Jan"/>
    <x v="3"/>
    <s v="May"/>
    <x v="0"/>
  </r>
  <r>
    <s v="INC5226114"/>
    <s v="P3 - Minor"/>
    <x v="23"/>
    <s v="mgannon@us.ibm.com"/>
    <x v="0"/>
    <s v="Can not open TAC"/>
    <d v="2018-05-15T21:25:24"/>
    <x v="1"/>
    <m/>
    <s v="Closed As Duplicate"/>
    <s v="Duplicate of INC5226289 - which is now resolved."/>
    <d v="2018-05-15T21:25:24"/>
    <s v="Marybeth Gannon [IBM]"/>
    <d v="2018-05-15T20:56:40"/>
    <s v="mary.kedala@ogilvy.com"/>
    <b v="0"/>
    <m/>
    <s v="Bronze"/>
    <n v="0"/>
    <s v="Normal"/>
    <x v="0"/>
    <m/>
    <n v="1724"/>
    <s v="Mary Hardcastle [Ogilvy Group]"/>
    <n v="0"/>
    <b v="0"/>
    <m/>
    <d v="2018-05-15T20:56:40"/>
    <n v="1"/>
    <d v="2018-05-15T21:25:24"/>
    <m/>
    <d v="2018-05-15T21:25:24"/>
    <m/>
    <m/>
    <m/>
    <n v="44708"/>
    <x v="0"/>
    <x v="19"/>
    <x v="0"/>
    <n v="20"/>
    <s v="Not GD"/>
    <x v="1"/>
    <n v="2018"/>
    <x v="0"/>
    <x v="4"/>
    <x v="0"/>
    <s v="Jan"/>
    <x v="3"/>
    <s v="May"/>
    <x v="1"/>
  </r>
  <r>
    <s v="INC5226265"/>
    <s v="P3 - Minor"/>
    <x v="0"/>
    <s v="ghudik@us.ibm.com"/>
    <x v="1"/>
    <s v="[CANCELLED] [3RD PARTY] DMS INDIA DEVELOPMENT "/>
    <d v="2019-10-24T21:59:11"/>
    <x v="8"/>
    <m/>
    <s v="Cancelled"/>
    <s v="Ticket is now cancelled.  A new ticket should be opened when Kantar is ready to pick up this item again in Q2 2020."/>
    <d v="2019-10-24T21:59:11"/>
    <s v="Gina D. Hudik [IBM]"/>
    <d v="2018-05-15T21:12:11"/>
    <s v="Michael.George@kantar.com"/>
    <b v="0"/>
    <m/>
    <s v="Platinum"/>
    <n v="0"/>
    <s v="Normal"/>
    <x v="0"/>
    <m/>
    <n v="45535620"/>
    <s v="Michael George [Kantar]"/>
    <n v="0"/>
    <b v="0"/>
    <d v="2018-05-16T12:11:17"/>
    <d v="2018-05-15T21:12:11"/>
    <n v="1"/>
    <d v="2018-05-16T07:22:05"/>
    <d v="2018-05-16T12:11:17"/>
    <d v="2018-05-16T07:22:05"/>
    <m/>
    <m/>
    <m/>
    <n v="1471.4921643518464"/>
    <x v="0"/>
    <x v="19"/>
    <x v="0"/>
    <n v="43"/>
    <s v="Not GD"/>
    <x v="1"/>
    <n v="2019"/>
    <x v="0"/>
    <x v="4"/>
    <x v="0"/>
    <s v="Jan"/>
    <x v="3"/>
    <s v="May"/>
    <x v="1"/>
  </r>
  <r>
    <s v="INC5228294"/>
    <s v="P3 - Minor"/>
    <x v="10"/>
    <s v="mgannon@us.ibm.com"/>
    <x v="2"/>
    <s v="Unable to access JDE"/>
    <d v="2018-05-16T21:05:46"/>
    <x v="1"/>
    <m/>
    <s v="Closed As Duplicate"/>
    <s v="This is a duplicate of INC5229233"/>
    <d v="2018-05-16T21:05:46"/>
    <s v="Marybeth Gannon [IBM]"/>
    <d v="2018-05-16T06:15:06"/>
    <s v="mark.werner@ogilvy.com"/>
    <b v="0"/>
    <m/>
    <s v="Gold"/>
    <n v="0"/>
    <s v="Normal"/>
    <x v="0"/>
    <m/>
    <n v="53440"/>
    <s v="Mark Werner [Ogilvy Group]"/>
    <n v="0"/>
    <b v="0"/>
    <d v="2018-05-16T09:06:19"/>
    <d v="2018-05-16T06:15:06"/>
    <n v="1"/>
    <d v="2018-05-16T20:30:56"/>
    <m/>
    <d v="2018-05-16T20:30:56"/>
    <m/>
    <m/>
    <m/>
    <n v="44708"/>
    <x v="0"/>
    <x v="19"/>
    <x v="0"/>
    <n v="20"/>
    <s v="Not GD"/>
    <x v="1"/>
    <n v="2018"/>
    <x v="0"/>
    <x v="4"/>
    <x v="0"/>
    <s v="Jan"/>
    <x v="4"/>
    <s v="May"/>
    <x v="1"/>
  </r>
  <r>
    <s v="INC5231433"/>
    <s v="P3 - Minor"/>
    <x v="0"/>
    <s v="maypriya@in.ibm.com"/>
    <x v="2"/>
    <s v="283 WSC: Activity creation  -283 reference INC5107834  "/>
    <d v="2018-05-22T12:59:27"/>
    <x v="94"/>
    <m/>
    <s v="Cancelled"/>
    <s v="Request Cancelled as approval is not provided."/>
    <d v="2018-05-22T12:59:27"/>
    <s v="Mayuri Priya [IBM]"/>
    <d v="2018-05-16T15:34:20"/>
    <s v="bijosh.puthuppallil@kantar.com"/>
    <b v="0"/>
    <m/>
    <s v="Platinum"/>
    <n v="0"/>
    <s v="Normal"/>
    <x v="0"/>
    <m/>
    <n v="509107"/>
    <s v="Bijosh Puthuppallil [Kantar]"/>
    <n v="0"/>
    <b v="0"/>
    <d v="2018-05-16T15:56:00"/>
    <d v="2018-05-16T15:34:20"/>
    <n v="1"/>
    <d v="2018-05-16T16:01:09"/>
    <d v="2018-05-16T16:05:33"/>
    <d v="2018-05-16T16:01:09"/>
    <m/>
    <m/>
    <m/>
    <n v="1471.3294791666631"/>
    <x v="0"/>
    <x v="19"/>
    <x v="0"/>
    <n v="21"/>
    <s v="WPP-US"/>
    <x v="0"/>
    <n v="2018"/>
    <x v="0"/>
    <x v="4"/>
    <x v="0"/>
    <s v="Jan"/>
    <x v="4"/>
    <s v="May"/>
    <x v="0"/>
  </r>
  <r>
    <s v="INC5238486"/>
    <s v="P3 - Minor"/>
    <x v="0"/>
    <s v="ghudik@us.ibm.com"/>
    <x v="1"/>
    <s v="[CANCELLED] 175 WSC: Approval Hierarchy"/>
    <d v="2018-09-05T06:29:56"/>
    <x v="106"/>
    <m/>
    <s v="Cancelled"/>
    <s v="UAT feedback was not received by Aug 31.  IBM requested several follow ups.  IBM is cancelling ticket without implementing in Production and will invoice for the SER allotment. You may raise a new request when you are ready to proceed.   New ticket will have zero cost if identical."/>
    <d v="2018-09-05T06:29:56"/>
    <s v="Gina D. Hudik [IBM]"/>
    <d v="2018-05-17T14:03:22"/>
    <s v="Bassem.Tahseen@kantar.com"/>
    <b v="0"/>
    <m/>
    <s v="Platinum"/>
    <n v="0"/>
    <s v="Normal"/>
    <x v="0"/>
    <m/>
    <n v="9563194"/>
    <s v="Bassem Tahseen [Kantar]"/>
    <n v="0"/>
    <b v="0"/>
    <d v="2018-05-17T14:19:43"/>
    <d v="2018-05-17T14:03:22"/>
    <n v="1"/>
    <d v="2018-05-17T14:17:01"/>
    <d v="2018-05-17T14:19:43"/>
    <d v="2018-05-17T14:17:01"/>
    <m/>
    <m/>
    <m/>
    <n v="1470.4029745370426"/>
    <x v="0"/>
    <x v="19"/>
    <x v="0"/>
    <n v="36"/>
    <s v="WPP-US"/>
    <x v="0"/>
    <n v="2018"/>
    <x v="0"/>
    <x v="4"/>
    <x v="0"/>
    <s v="Jan"/>
    <x v="16"/>
    <s v="May"/>
    <x v="0"/>
  </r>
  <r>
    <s v="INC5239245"/>
    <s v="P3 - Minor"/>
    <x v="0"/>
    <s v="ghudik@us.ibm.com"/>
    <x v="1"/>
    <s v="[CANCELLED] [3RD PARTY] HUNGARY: Online Invoicing"/>
    <d v="2018-09-06T03:14:06"/>
    <x v="8"/>
    <m/>
    <s v="Cancelled"/>
    <s v="Coretech is in agreement with IBM that this ticket should be closed and a new one raised when Hungary has a new proposal for IBM to review"/>
    <d v="2018-09-06T03:14:06"/>
    <s v="Gina D. Hudik [IBM]"/>
    <d v="2018-05-17T15:23:31"/>
    <s v="Prakash.Katwa@kantar.com"/>
    <b v="0"/>
    <m/>
    <s v="Platinum"/>
    <n v="0"/>
    <s v="Normal"/>
    <x v="0"/>
    <m/>
    <n v="9633035"/>
    <s v="Prakash Katwa [Kantar]"/>
    <n v="0"/>
    <b v="0"/>
    <d v="2018-05-17T17:00:24"/>
    <d v="2018-05-17T15:23:31"/>
    <n v="1"/>
    <d v="2018-05-17T16:18:22"/>
    <d v="2018-05-17T17:00:24"/>
    <d v="2018-05-17T16:18:22"/>
    <m/>
    <m/>
    <m/>
    <n v="1470.291388888887"/>
    <x v="0"/>
    <x v="19"/>
    <x v="0"/>
    <n v="36"/>
    <s v="Not GD"/>
    <x v="1"/>
    <n v="2018"/>
    <x v="0"/>
    <x v="4"/>
    <x v="0"/>
    <s v="Jan"/>
    <x v="16"/>
    <s v="May"/>
    <x v="1"/>
  </r>
  <r>
    <s v="INC5242014"/>
    <s v="P3 - Minor"/>
    <x v="18"/>
    <s v="jtian@us.ibm.com"/>
    <x v="2"/>
    <s v="Need email Address white listed for Concur set up and integration with BCD travel"/>
    <d v="2018-06-15T02:04:15"/>
    <x v="13"/>
    <m/>
    <s v="Cancelled"/>
    <s v="The feed for BCD travel  has been changed, and existing feed would not be accepted. Since Y&amp;R plans to upgrade CONCUR at end of 2018, and BCD travel feed will not necessary when that happens. So BCD travel feed will be not implement."/>
    <d v="2018-06-15T02:04:15"/>
    <s v="Joseph J. Tian [IBM]"/>
    <d v="2018-05-17T20:57:23"/>
    <s v="Jerry.Krall@vml.com"/>
    <b v="0"/>
    <m/>
    <s v="Gold"/>
    <n v="0"/>
    <s v="Normal"/>
    <x v="0"/>
    <m/>
    <n v="2437612"/>
    <s v="Jerry Krall [YRGRP]"/>
    <n v="0"/>
    <b v="0"/>
    <d v="2018-05-18T19:21:48"/>
    <d v="2018-05-17T20:57:23"/>
    <n v="1"/>
    <d v="2018-05-17T21:50:21"/>
    <d v="2018-05-18T19:21:48"/>
    <d v="2018-05-17T21:50:21"/>
    <m/>
    <m/>
    <m/>
    <n v="1469.1931944444368"/>
    <x v="0"/>
    <x v="19"/>
    <x v="0"/>
    <n v="24"/>
    <s v="Not GD"/>
    <x v="1"/>
    <n v="2018"/>
    <x v="0"/>
    <x v="4"/>
    <x v="0"/>
    <s v="Jan"/>
    <x v="16"/>
    <s v="May"/>
    <x v="1"/>
  </r>
  <r>
    <s v="INC5243279"/>
    <s v="P3 - Minor"/>
    <x v="12"/>
    <s v="Andrew.Hodgins@vml.com"/>
    <x v="2"/>
    <s v="Remove ZFI_JOURNAL_ENTRY ZFI_PARKING roles from AHODGINS"/>
    <d v="2018-05-18T21:26:22"/>
    <x v="27"/>
    <m/>
    <s v="Cancelled"/>
    <s v="Scott decided to have Andrew keep the roles for now."/>
    <d v="2018-05-18T21:26:22"/>
    <s v="Andrew Hodgins [YRGRP]"/>
    <d v="2018-05-18T01:18:48"/>
    <s v="Andrew.Hodgins@vml.com"/>
    <b v="0"/>
    <m/>
    <s v="Bronze"/>
    <n v="0"/>
    <s v="Normal"/>
    <x v="0"/>
    <m/>
    <n v="72512"/>
    <s v="Andrew Hodgins [YRGRP]"/>
    <n v="0"/>
    <b v="0"/>
    <d v="2018-05-18T01:18:48"/>
    <m/>
    <n v="0"/>
    <m/>
    <d v="2018-05-18T01:18:48"/>
    <d v="2018-05-18T01:18:48"/>
    <m/>
    <m/>
    <m/>
    <n v="1469.9452777777769"/>
    <x v="0"/>
    <x v="19"/>
    <x v="0"/>
    <n v="20"/>
    <s v="Not GD"/>
    <x v="1"/>
    <n v="2018"/>
    <x v="0"/>
    <x v="4"/>
    <x v="0"/>
    <s v="Jan"/>
    <x v="26"/>
    <s v="May"/>
    <x v="1"/>
  </r>
  <r>
    <s v="INC5247245"/>
    <s v="P3 - Minor"/>
    <x v="2"/>
    <s v="david.baulier@us.ibm.com"/>
    <x v="1"/>
    <s v="[UNAPPROVED BACKLOG] OCH -- Entities Application Upgrade"/>
    <d v="2019-10-02T23:10:09"/>
    <x v="2"/>
    <m/>
    <s v="Cancelled"/>
    <s v="This application is slated for decommissioning."/>
    <d v="2019-10-02T23:10:09"/>
    <s v="David Baulier Jr [IBM]"/>
    <d v="2018-05-18T17:26:30"/>
    <s v="robert.luczak@wppcoretech.com"/>
    <b v="0"/>
    <m/>
    <s v="Bronze"/>
    <n v="0"/>
    <s v="Normal"/>
    <x v="0"/>
    <m/>
    <n v="43393419"/>
    <s v="Robert Luczak [WPP]"/>
    <n v="0"/>
    <b v="0"/>
    <d v="2018-05-18T17:35:05"/>
    <d v="2018-05-18T17:26:30"/>
    <n v="2"/>
    <d v="2018-05-18T20:22:59"/>
    <d v="2018-05-18T20:22:59"/>
    <d v="2018-05-18T20:22:59"/>
    <m/>
    <m/>
    <m/>
    <n v="1469.1507060185177"/>
    <x v="0"/>
    <x v="19"/>
    <x v="0"/>
    <n v="40"/>
    <s v="Not GD"/>
    <x v="1"/>
    <n v="2019"/>
    <x v="0"/>
    <x v="4"/>
    <x v="0"/>
    <s v="Jan"/>
    <x v="26"/>
    <s v="May"/>
    <x v="1"/>
  </r>
  <r>
    <s v="INC5247285"/>
    <s v="P3 - Minor"/>
    <x v="9"/>
    <s v="cnemec@us.ibm.com"/>
    <x v="0"/>
    <s v="Unable to log into Ricochet"/>
    <d v="2018-05-18T18:34:56"/>
    <x v="15"/>
    <m/>
    <s v="Cancelled"/>
    <s v="Hi Mimi.  Ricochet is down.  A notification e-mail was sent out this morning at 8:17 am.  We will notify all users when it's back up via e-mail._x000a__x000a_Thanks_x000a_Chris"/>
    <d v="2018-05-18T18:34:56"/>
    <s v="Christopher Nemec [IBM]"/>
    <d v="2018-05-18T17:32:47"/>
    <s v="mimi.leung@jwt.com"/>
    <b v="0"/>
    <m/>
    <s v="Gold"/>
    <n v="0"/>
    <s v="Normal"/>
    <x v="0"/>
    <m/>
    <n v="3729"/>
    <s v="Mimi Leung [JWT]"/>
    <n v="0"/>
    <b v="0"/>
    <d v="2018-05-18T17:35:06"/>
    <d v="2018-05-18T17:32:47"/>
    <n v="1"/>
    <d v="2018-05-18T17:49:47"/>
    <d v="2018-05-18T18:34:56"/>
    <d v="2018-05-18T17:49:47"/>
    <m/>
    <m/>
    <m/>
    <n v="1469.2257407407378"/>
    <x v="0"/>
    <x v="19"/>
    <x v="0"/>
    <n v="20"/>
    <s v="Not GD"/>
    <x v="1"/>
    <n v="2018"/>
    <x v="0"/>
    <x v="4"/>
    <x v="0"/>
    <s v="Jan"/>
    <x v="26"/>
    <s v="May"/>
    <x v="1"/>
  </r>
  <r>
    <s v="INC5250066"/>
    <s v="P3 - Minor"/>
    <x v="9"/>
    <s v="mulveyj@us.ibm.com"/>
    <x v="1"/>
    <s v="[CANCELLED] Paid When Paid Report - Enhancement Request"/>
    <d v="2021-08-21T01:39:56"/>
    <x v="10"/>
    <m/>
    <s v="Cancelled"/>
    <s v="Cancelling ticket as per OpCo approval from Dave Husted and Olga Alario (see attachments)."/>
    <d v="2021-08-21T01:39:56"/>
    <s v="James A. Mulvey [IBM]"/>
    <d v="2018-05-19T02:41:41"/>
    <s v="nikita.morris@jwt.com"/>
    <b v="0"/>
    <m/>
    <s v="Gold"/>
    <n v="0"/>
    <s v="Normal"/>
    <x v="0"/>
    <m/>
    <n v="102812295"/>
    <s v="Nikita Morris [JWT]"/>
    <n v="0"/>
    <b v="0"/>
    <d v="2018-05-21T17:31:11"/>
    <d v="2018-05-19T02:41:41"/>
    <n v="1"/>
    <d v="2018-05-19T03:30:00"/>
    <d v="2018-05-21T17:31:11"/>
    <d v="2018-05-19T03:30:00"/>
    <m/>
    <m/>
    <s v="JWT - USA"/>
    <n v="1466.2700115740736"/>
    <x v="0"/>
    <x v="19"/>
    <x v="0"/>
    <n v="34"/>
    <s v="Not GD"/>
    <x v="1"/>
    <n v="2021"/>
    <x v="0"/>
    <x v="4"/>
    <x v="0"/>
    <s v="Jan"/>
    <x v="5"/>
    <s v="May"/>
    <x v="1"/>
  </r>
  <r>
    <s v="INC5263899"/>
    <s v="P3 - Minor"/>
    <x v="9"/>
    <s v="cnemec@us.ibm.com"/>
    <x v="2"/>
    <s v="Expense report of freelancers"/>
    <d v="2018-05-31T21:59:13"/>
    <x v="15"/>
    <m/>
    <s v="Closed As Duplicate"/>
    <s v="Hi Jennifer.  Ok thanks for letting me know._x000a__x000a_Chris"/>
    <d v="2018-05-31T21:59:13"/>
    <s v="Christopher Nemec [IBM]"/>
    <d v="2018-05-22T19:02:29"/>
    <s v="Resrajen@in.ibm.com"/>
    <b v="0"/>
    <m/>
    <s v="Gold"/>
    <n v="0"/>
    <s v="Normal"/>
    <x v="0"/>
    <m/>
    <n v="788668"/>
    <s v="Jen Mccombs [JWT]"/>
    <n v="0"/>
    <b v="0"/>
    <d v="2018-05-22T19:25:32"/>
    <d v="2018-05-31T19:41:02"/>
    <n v="3"/>
    <d v="2018-05-31T20:29:34"/>
    <d v="2018-05-22T19:25:32"/>
    <d v="2018-05-22T19:02:29"/>
    <m/>
    <m/>
    <m/>
    <n v="1465.1906018518494"/>
    <x v="0"/>
    <x v="20"/>
    <x v="0"/>
    <n v="22"/>
    <s v="Not GD"/>
    <x v="1"/>
    <n v="2018"/>
    <x v="0"/>
    <x v="4"/>
    <x v="0"/>
    <s v="Jan"/>
    <x v="9"/>
    <s v="May"/>
    <x v="1"/>
  </r>
  <r>
    <s v="INC5266007"/>
    <s v="P3 - Minor"/>
    <x v="8"/>
    <s v="poldatta@in.ibm.com"/>
    <x v="2"/>
    <s v="Smartstream application is taking too long time to launch"/>
    <d v="2018-06-07T02:02:20"/>
    <x v="1"/>
    <m/>
    <s v="Solved (Permanently)"/>
    <s v="cancelled"/>
    <d v="2018-06-07T02:02:20"/>
    <s v="Poly Datta [IBM]"/>
    <d v="2018-05-22T22:44:34"/>
    <s v="poldatta@in.ibm.com"/>
    <b v="0"/>
    <m/>
    <s v="Gold"/>
    <n v="0"/>
    <s v="Normal"/>
    <x v="0"/>
    <m/>
    <n v="1308204"/>
    <s v="Ronnie Parker [YRGRP]"/>
    <n v="0"/>
    <b v="0"/>
    <d v="2018-05-23T16:02:25"/>
    <d v="2018-05-23T15:18:45"/>
    <n v="3"/>
    <d v="2018-05-23T22:50:57"/>
    <m/>
    <d v="2018-05-23T09:04:46"/>
    <m/>
    <m/>
    <m/>
    <n v="44708"/>
    <x v="0"/>
    <x v="20"/>
    <x v="0"/>
    <n v="23"/>
    <s v="Not GD"/>
    <x v="1"/>
    <n v="2018"/>
    <x v="0"/>
    <x v="4"/>
    <x v="0"/>
    <s v="Jan"/>
    <x v="9"/>
    <s v="May"/>
    <x v="1"/>
  </r>
  <r>
    <s v="INC5267191"/>
    <s v="P3 - Minor"/>
    <x v="15"/>
    <s v="akrugly@us.ibm.com"/>
    <x v="2"/>
    <s v="need access to MDOCS portal"/>
    <d v="2018-05-23T17:45:08"/>
    <x v="28"/>
    <m/>
    <s v="Cancelled"/>
    <s v="Requiestor needs to contact OPCO Super UsersS teven Mandell (Steven.Mandell@groupm.com) or Stella.Cirkinyan(Stella.Cirkinyan@groupm.com) and after they approve they will create ticket to grant access"/>
    <d v="2018-05-23T17:45:08"/>
    <s v="Alexander Krugly [IBM]"/>
    <d v="2018-05-23T03:25:26"/>
    <s v="alsu.fatykhova@mindshareworld.com"/>
    <b v="0"/>
    <m/>
    <s v="Bronze"/>
    <n v="0"/>
    <s v="Normal"/>
    <x v="0"/>
    <m/>
    <n v="51582"/>
    <s v="Alsu Fatykhova [GroupM]"/>
    <n v="0"/>
    <b v="0"/>
    <d v="2018-05-23T04:26:53"/>
    <d v="2018-05-23T03:25:26"/>
    <n v="1"/>
    <d v="2018-05-23T05:17:55"/>
    <d v="2018-05-23T17:45:08"/>
    <d v="2018-05-23T05:17:55"/>
    <s v="NA"/>
    <m/>
    <m/>
    <n v="1464.2603240740718"/>
    <x v="0"/>
    <x v="20"/>
    <x v="0"/>
    <n v="21"/>
    <s v="Not GD"/>
    <x v="1"/>
    <n v="2018"/>
    <x v="0"/>
    <x v="4"/>
    <x v="0"/>
    <s v="Jan"/>
    <x v="30"/>
    <s v="May"/>
    <x v="1"/>
  </r>
  <r>
    <s v="INC5274586"/>
    <s v="P3 - Minor"/>
    <x v="15"/>
    <s v="akrugly@us.ibm.com"/>
    <x v="2"/>
    <s v="Hi! I need my ID entered into the active directory for Concur. My ID is 45979. Thanks!"/>
    <d v="2018-05-24T16:44:39"/>
    <x v="28"/>
    <m/>
    <s v="Cancelled"/>
    <s v="Duplicate ticket, original ticket# INC5273496 "/>
    <d v="2018-05-24T16:44:39"/>
    <s v="Alexander Krugly [IBM]"/>
    <d v="2018-05-23T23:47:09"/>
    <s v="shbathin@in.ibm.com"/>
    <b v="0"/>
    <m/>
    <s v="Bronze"/>
    <n v="0"/>
    <s v="Normal"/>
    <x v="0"/>
    <m/>
    <n v="61050"/>
    <s v="Felicia Oconnor [GroupM]"/>
    <n v="0"/>
    <b v="0"/>
    <d v="2018-05-24T16:42:59"/>
    <d v="2018-05-23T23:47:09"/>
    <n v="1"/>
    <d v="2018-05-23T23:50:03"/>
    <d v="2018-05-24T16:42:59"/>
    <d v="2018-05-23T23:50:03"/>
    <m/>
    <m/>
    <m/>
    <n v="1463.3034837962987"/>
    <x v="0"/>
    <x v="20"/>
    <x v="0"/>
    <n v="21"/>
    <s v="Not GD"/>
    <x v="1"/>
    <n v="2018"/>
    <x v="0"/>
    <x v="4"/>
    <x v="0"/>
    <s v="Jan"/>
    <x v="30"/>
    <s v="May"/>
    <x v="1"/>
  </r>
  <r>
    <s v="INC5275349"/>
    <s v="P3 - Minor"/>
    <x v="9"/>
    <s v="cnemec@us.ibm.com"/>
    <x v="2"/>
    <s v="Ricochet login"/>
    <d v="2018-05-25T01:34:15"/>
    <x v="15"/>
    <m/>
    <s v="Cancelled"/>
    <s v="Hi Karen.  Unfortunately we cannot assist with this.  You'll need to open a new ticket saying that you are having issues attaching an index ID to a user in PS HR._x000a__x000a_DO NOT mention Ricochet anywhere in the ticket or it will just end up back with us._x000a__x000a_Also, please let Serina know when it's resolved so she can do her time._x000a__x000a_Thanks_x000a_Chris"/>
    <d v="2018-05-25T01:34:15"/>
    <s v="Christopher Nemec [IBM]"/>
    <d v="2018-05-24T03:22:39"/>
    <s v="kajpatil@in.ibm.com"/>
    <b v="0"/>
    <m/>
    <s v="Gold"/>
    <n v="0"/>
    <s v="Normal"/>
    <x v="0"/>
    <m/>
    <n v="80623"/>
    <s v="Serina Morris [JWT]"/>
    <n v="0"/>
    <b v="0"/>
    <d v="2018-05-24T03:22:39"/>
    <d v="2018-05-24T03:22:39"/>
    <n v="3"/>
    <d v="2018-05-24T03:23:27"/>
    <d v="2018-05-24T18:09:42"/>
    <d v="2018-05-24T03:23:27"/>
    <m/>
    <m/>
    <m/>
    <n v="1463.2432638888931"/>
    <x v="0"/>
    <x v="20"/>
    <x v="0"/>
    <n v="21"/>
    <s v="Not GD"/>
    <x v="1"/>
    <n v="2018"/>
    <x v="0"/>
    <x v="4"/>
    <x v="0"/>
    <s v="Jan"/>
    <x v="23"/>
    <s v="May"/>
    <x v="1"/>
  </r>
  <r>
    <s v="INC5276667"/>
    <s v="P3 - Minor"/>
    <x v="0"/>
    <s v="ghudik@us.ibm.com"/>
    <x v="2"/>
    <s v="Kantar Citrix Access for New Starter &quot;Sivamala Pothireddy&quot;"/>
    <d v="2018-05-31T01:00:44"/>
    <x v="8"/>
    <m/>
    <s v="Cancelled"/>
    <s v="Kantar has a separate process.  Atul should not raise tickets in this manner. Pradip advised user of access today."/>
    <d v="2018-05-31T01:00:44"/>
    <s v="Gina D. Hudik [IBM]"/>
    <d v="2018-05-24T11:32:32"/>
    <s v="Atul.kadlag@in.ibm.com"/>
    <b v="0"/>
    <m/>
    <s v="Platinum"/>
    <n v="0"/>
    <s v="Normal"/>
    <x v="0"/>
    <m/>
    <n v="567325"/>
    <s v="Atul C Kadlag [IBM]"/>
    <n v="0"/>
    <b v="0"/>
    <d v="2018-05-24T11:32:32"/>
    <m/>
    <n v="1"/>
    <m/>
    <d v="2018-05-24T11:32:32"/>
    <d v="2018-05-24T11:32:32"/>
    <m/>
    <m/>
    <m/>
    <n v="1463.5190740740727"/>
    <x v="0"/>
    <x v="20"/>
    <x v="0"/>
    <n v="22"/>
    <s v="Not GD"/>
    <x v="1"/>
    <n v="2018"/>
    <x v="0"/>
    <x v="4"/>
    <x v="0"/>
    <s v="Jan"/>
    <x v="23"/>
    <s v="May"/>
    <x v="1"/>
  </r>
  <r>
    <s v="INC5279230"/>
    <s v="P3 - Minor"/>
    <x v="17"/>
    <s v="ana.kisslat@uk.ibm.com"/>
    <x v="2"/>
    <s v="[SR] Michael Melmoe"/>
    <d v="2018-05-24T16:50:38"/>
    <x v="97"/>
    <m/>
    <s v="Closed As Duplicate"/>
    <s v="INC5279261"/>
    <d v="2018-05-24T16:50:38"/>
    <s v="Ana Kisslat [IBM]"/>
    <d v="2018-05-24T16:33:17"/>
    <s v="shmujtab@in.ibm.com"/>
    <b v="0"/>
    <m/>
    <s v="Gold"/>
    <n v="0"/>
    <s v="Normal"/>
    <x v="0"/>
    <m/>
    <n v="1088"/>
    <s v="Victoria Woodward [B to D Group]"/>
    <n v="0"/>
    <b v="0"/>
    <d v="2018-05-24T16:38:33"/>
    <m/>
    <n v="0"/>
    <m/>
    <d v="2018-05-24T16:38:33"/>
    <d v="2018-05-24T16:33:17"/>
    <m/>
    <m/>
    <m/>
    <n v="1463.3065625000017"/>
    <x v="0"/>
    <x v="20"/>
    <x v="0"/>
    <n v="21"/>
    <s v="Not GD"/>
    <x v="1"/>
    <n v="2018"/>
    <x v="0"/>
    <x v="4"/>
    <x v="0"/>
    <s v="Jan"/>
    <x v="23"/>
    <s v="May"/>
    <x v="1"/>
  </r>
  <r>
    <s v="INC5281995"/>
    <s v="P3 - Minor"/>
    <x v="9"/>
    <s v="mulveyj@us.ibm.com"/>
    <x v="1"/>
    <s v="[CANCELLED] Email for PO should also go to &quot;bill to&quot; person as well as creator. "/>
    <d v="2021-09-21T21:20:52"/>
    <x v="36"/>
    <m/>
    <s v="Cancelled"/>
    <s v="Cancelling ticket as per WPP approval from Dave Husted and Olga Alario (see attachments)."/>
    <d v="2021-09-21T21:20:52"/>
    <s v="James A. Mulvey [IBM]"/>
    <d v="2018-05-24T23:08:02"/>
    <s v="maria.costales@gtb.com"/>
    <b v="0"/>
    <m/>
    <s v="Gold"/>
    <n v="0"/>
    <s v="Normal"/>
    <x v="0"/>
    <m/>
    <n v="105055970"/>
    <s v="Maria Costales [JWT]"/>
    <n v="0"/>
    <b v="0"/>
    <d v="2018-05-25T01:36:57"/>
    <d v="2018-05-24T23:08:02"/>
    <n v="1"/>
    <d v="2018-05-25T00:23:56"/>
    <d v="2018-05-25T01:36:57"/>
    <d v="2018-05-25T00:23:56"/>
    <m/>
    <m/>
    <s v="JWT - USA"/>
    <n v="1462.9326736111107"/>
    <x v="0"/>
    <x v="20"/>
    <x v="0"/>
    <n v="39"/>
    <s v="WPP-US"/>
    <x v="0"/>
    <n v="2021"/>
    <x v="0"/>
    <x v="4"/>
    <x v="0"/>
    <s v="Jan"/>
    <x v="23"/>
    <s v="May"/>
    <x v="0"/>
  </r>
  <r>
    <s v="INC5282010"/>
    <s v="P3 - Minor"/>
    <x v="9"/>
    <s v="mulveyj@us.ibm.com"/>
    <x v="1"/>
    <s v="[CANCELLED] PO Email should go to the person that revised the PO--QB 4843"/>
    <d v="2021-09-21T20:56:32"/>
    <x v="36"/>
    <m/>
    <s v="Cancelled"/>
    <s v="Cancelling ticket as per WPP approval from Dave Husted and Olga Alario (see attachments)."/>
    <d v="2021-09-21T20:56:32"/>
    <s v="James A. Mulvey [IBM]"/>
    <d v="2018-05-24T23:13:01"/>
    <s v="maria.costales@gtb.com"/>
    <b v="0"/>
    <m/>
    <s v="Gold"/>
    <n v="0"/>
    <s v="Normal"/>
    <x v="0"/>
    <m/>
    <n v="105054212"/>
    <s v="Maria Costales [JWT]"/>
    <n v="0"/>
    <b v="0"/>
    <d v="2018-05-25T01:37:22"/>
    <d v="2018-05-24T23:13:01"/>
    <n v="1"/>
    <d v="2018-05-25T00:27:22"/>
    <d v="2018-05-25T01:37:22"/>
    <d v="2018-05-25T00:27:22"/>
    <m/>
    <m/>
    <s v="JWT - USA"/>
    <n v="1462.9323842592567"/>
    <x v="0"/>
    <x v="20"/>
    <x v="0"/>
    <n v="39"/>
    <s v="WPP-US"/>
    <x v="0"/>
    <n v="2021"/>
    <x v="0"/>
    <x v="4"/>
    <x v="0"/>
    <s v="Jan"/>
    <x v="23"/>
    <s v="May"/>
    <x v="0"/>
  </r>
  <r>
    <s v="INC5287885"/>
    <s v="P3 - Minor"/>
    <x v="9"/>
    <s v="cnemec@us.ibm.com"/>
    <x v="2"/>
    <s v="Please route to JWT Ricochet team in NY - reporting is slow"/>
    <d v="2018-05-29T21:40:45"/>
    <x v="15"/>
    <m/>
    <s v="Closed/Resolved by Caller"/>
    <s v="Hi Kathleen.  No need to apologize.  These are my favorite tickets._x000a__x000a_Thanks for letting me know.  If you check the Process Monitor and the report is 'Processing' then it's running.  Most likely it was another report running or a lot of reports running.  This can slow the system down at month end sometimes._x000a__x000a_Thanks again._x000a_Chris"/>
    <d v="2018-05-29T21:40:46"/>
    <s v="Christopher Nemec [IBM]"/>
    <d v="2018-05-25T20:19:43"/>
    <s v="kathleen.norton@gtb.com"/>
    <b v="0"/>
    <m/>
    <s v="Gold"/>
    <n v="0"/>
    <s v="Normal"/>
    <x v="0"/>
    <m/>
    <n v="350463"/>
    <s v="Kathleen Norton [JWT]"/>
    <n v="0"/>
    <b v="0"/>
    <d v="2018-05-29T18:23:41"/>
    <d v="2018-05-25T20:19:43"/>
    <n v="1"/>
    <d v="2018-05-25T21:23:00"/>
    <d v="2018-05-29T18:23:41"/>
    <d v="2018-05-25T21:23:00"/>
    <m/>
    <m/>
    <m/>
    <n v="1458.2335532407378"/>
    <x v="0"/>
    <x v="20"/>
    <x v="0"/>
    <n v="22"/>
    <s v="Not GD"/>
    <x v="1"/>
    <n v="2018"/>
    <x v="0"/>
    <x v="4"/>
    <x v="0"/>
    <s v="Jan"/>
    <x v="17"/>
    <s v="May"/>
    <x v="1"/>
  </r>
  <r>
    <s v="INC5288421"/>
    <s v="P3 - Minor"/>
    <x v="0"/>
    <s v="shasbhus@in.ibm.com"/>
    <x v="1"/>
    <s v="[ROM] KFSUS WSC Enhancement: Revise LSR invoicing script"/>
    <d v="2018-10-16T15:29:32"/>
    <x v="107"/>
    <m/>
    <s v="Cancelled"/>
    <s v="User cancelled the request."/>
    <d v="2018-10-16T15:29:32"/>
    <s v="Shashi Bhushan [IBM]"/>
    <d v="2018-05-25T21:45:45"/>
    <s v="michael.ramos@kantar.com"/>
    <b v="0"/>
    <m/>
    <s v="Platinum"/>
    <n v="0"/>
    <s v="Normal"/>
    <x v="0"/>
    <m/>
    <n v="12419028"/>
    <s v="Michael Ramos [Kantar]"/>
    <n v="0"/>
    <b v="0"/>
    <d v="2018-05-25T22:01:40"/>
    <d v="2018-05-25T21:45:45"/>
    <n v="1"/>
    <d v="2018-05-25T23:59:30"/>
    <d v="2018-05-26T00:31:42"/>
    <d v="2018-05-25T23:59:30"/>
    <s v="NA"/>
    <m/>
    <m/>
    <n v="1461.9779861111092"/>
    <x v="0"/>
    <x v="20"/>
    <x v="0"/>
    <n v="42"/>
    <s v="WPP-UK"/>
    <x v="0"/>
    <n v="2018"/>
    <x v="0"/>
    <x v="4"/>
    <x v="0"/>
    <s v="Jan"/>
    <x v="17"/>
    <s v="May"/>
    <x v="0"/>
  </r>
  <r>
    <s v="INC5289255"/>
    <s v="P3 - Minor"/>
    <x v="3"/>
    <s v="alevitsk@us.ibm.com"/>
    <x v="1"/>
    <s v="[CANCELLED] Client Invoicing"/>
    <d v="2019-07-25T02:30:44"/>
    <x v="99"/>
    <m/>
    <s v="Cancelled"/>
    <s v="no plans for this work at this time"/>
    <d v="2019-07-25T02:30:44"/>
    <s v="Anna Levitskiy [IBM]"/>
    <d v="2018-05-26T05:07:13"/>
    <s v="alevitsk@us.ibm.com"/>
    <b v="0"/>
    <m/>
    <s v="Gold"/>
    <n v="0"/>
    <s v="Normal"/>
    <x v="0"/>
    <m/>
    <n v="36710765"/>
    <s v="Stacey Heldman [WPP]"/>
    <n v="0"/>
    <b v="0"/>
    <d v="2018-05-26T05:07:13"/>
    <m/>
    <n v="0"/>
    <m/>
    <d v="2018-05-26T05:07:13"/>
    <d v="2018-05-26T05:07:13"/>
    <m/>
    <m/>
    <m/>
    <n v="1461.7866550925901"/>
    <x v="0"/>
    <x v="20"/>
    <x v="0"/>
    <n v="30"/>
    <s v="Not GD"/>
    <x v="1"/>
    <n v="2019"/>
    <x v="0"/>
    <x v="4"/>
    <x v="0"/>
    <s v="Jan"/>
    <x v="10"/>
    <s v="May"/>
    <x v="1"/>
  </r>
  <r>
    <s v="INC5289257"/>
    <s v="P3 - Minor"/>
    <x v="3"/>
    <s v="mulveyj@us.ibm.com"/>
    <x v="1"/>
    <s v="[CANCELLED*] AX/Perceptive integration changes"/>
    <d v="2020-08-08T19:58:24"/>
    <x v="99"/>
    <m/>
    <s v="Cancelled"/>
    <s v="Melissa Orilia (GroupM Controller) asked to cancel this ticket."/>
    <d v="2020-08-08T19:58:24"/>
    <s v="James A. Mulvey [IBM]"/>
    <d v="2018-05-26T05:14:31"/>
    <s v="alevitsk@us.ibm.com"/>
    <b v="0"/>
    <m/>
    <s v="Gold"/>
    <n v="0"/>
    <s v="Normal"/>
    <x v="0"/>
    <m/>
    <n v="69605318"/>
    <s v="Keerthi Hiremath [WPP]"/>
    <n v="0"/>
    <b v="0"/>
    <d v="2018-05-26T05:14:31"/>
    <m/>
    <n v="0"/>
    <m/>
    <d v="2018-05-26T05:14:31"/>
    <d v="2018-05-26T05:14:31"/>
    <m/>
    <m/>
    <m/>
    <n v="1461.7815856481466"/>
    <x v="0"/>
    <x v="20"/>
    <x v="0"/>
    <n v="32"/>
    <s v="Not GD"/>
    <x v="1"/>
    <n v="2020"/>
    <x v="0"/>
    <x v="4"/>
    <x v="0"/>
    <s v="Jan"/>
    <x v="10"/>
    <s v="May"/>
    <x v="1"/>
  </r>
  <r>
    <s v="INC5289266"/>
    <s v="P3 - Minor"/>
    <x v="3"/>
    <s v="alevitsk@us.ibm.com"/>
    <x v="1"/>
    <s v="[CANCELLED] System user role mod"/>
    <d v="2018-08-11T01:02:11"/>
    <x v="99"/>
    <m/>
    <s v="Solved (Permanently)"/>
    <s v="work was completed by local admin/opco"/>
    <d v="2018-08-11T01:02:11"/>
    <s v="Anna Levitskiy [IBM]"/>
    <d v="2018-05-26T05:20:17"/>
    <s v="alevitsk@us.ibm.com"/>
    <b v="0"/>
    <m/>
    <s v="Gold"/>
    <n v="0"/>
    <s v="Normal"/>
    <x v="0"/>
    <m/>
    <n v="6637511"/>
    <s v="Stacey Heldman [WPP]"/>
    <n v="0"/>
    <b v="0"/>
    <d v="2018-05-26T05:20:17"/>
    <m/>
    <n v="0"/>
    <m/>
    <d v="2018-05-26T05:20:17"/>
    <d v="2018-05-26T05:20:17"/>
    <m/>
    <m/>
    <m/>
    <n v="1461.7775810185194"/>
    <x v="0"/>
    <x v="20"/>
    <x v="0"/>
    <n v="32"/>
    <s v="Not GD"/>
    <x v="1"/>
    <n v="2018"/>
    <x v="0"/>
    <x v="4"/>
    <x v="0"/>
    <s v="Jan"/>
    <x v="10"/>
    <s v="May"/>
    <x v="1"/>
  </r>
  <r>
    <s v="INC5299854"/>
    <s v="P3 - Minor"/>
    <x v="0"/>
    <s v="ghudik@us.ibm.com"/>
    <x v="1"/>
    <s v="[CANCELLED*] WSC 155 : Bank reconciliation from Maconomy module "/>
    <d v="2018-10-24T01:27:59"/>
    <x v="8"/>
    <m/>
    <s v="Cancelled"/>
    <s v="Maconomy's banking functionality is only for use with vendor payment or for client collection. Based on Vidit's comments below he's looking to use Maconomy banking module for an unintended purpose. IBM is cancelling this ticket with Coretech approval."/>
    <d v="2018-10-24T01:27:59"/>
    <s v="Gina D. Hudik [IBM]"/>
    <d v="2018-05-29T17:17:15"/>
    <s v="vidit.patil@financeplusindia.com"/>
    <b v="0"/>
    <m/>
    <s v="Platinum"/>
    <n v="0"/>
    <s v="Normal"/>
    <x v="0"/>
    <m/>
    <n v="12730244"/>
    <s v="Sushmita Mandal [Kantar]"/>
    <n v="0"/>
    <b v="0"/>
    <d v="2018-05-29T17:21:36"/>
    <d v="2018-05-29T17:17:15"/>
    <n v="1"/>
    <d v="2018-05-30T11:25:56"/>
    <d v="2018-05-30T11:41:44"/>
    <d v="2018-05-30T11:25:56"/>
    <m/>
    <m/>
    <m/>
    <n v="1457.5126851851819"/>
    <x v="0"/>
    <x v="21"/>
    <x v="0"/>
    <n v="43"/>
    <s v="Not GD"/>
    <x v="1"/>
    <n v="2018"/>
    <x v="0"/>
    <x v="4"/>
    <x v="0"/>
    <s v="Jan"/>
    <x v="29"/>
    <s v="May"/>
    <x v="1"/>
  </r>
  <r>
    <s v="INC5302962"/>
    <s v="P3 - Minor"/>
    <x v="25"/>
    <s v="pratik.shah@us.ibm.com"/>
    <x v="1"/>
    <s v="[REQ DEF]BSG-2051-Update the budget validation logic for Billable and Non-Billable Expense Reports "/>
    <d v="2019-03-22T19:15:30"/>
    <x v="1"/>
    <m/>
    <s v="Cancelled"/>
    <s v="Cancelled and will be done for Concur instead"/>
    <d v="2019-03-22T19:15:30"/>
    <s v="Pratik Shah [IBM]"/>
    <d v="2018-05-29T22:39:54"/>
    <s v="Birlbose@in.ibm.com"/>
    <b v="0"/>
    <m/>
    <s v="Bronze"/>
    <n v="0"/>
    <s v="Normal"/>
    <x v="0"/>
    <m/>
    <n v="25648772"/>
    <s v="Martha Dominicci [Ogilvy Group]"/>
    <n v="0"/>
    <b v="0"/>
    <d v="2018-05-29T22:40:54"/>
    <m/>
    <n v="1"/>
    <m/>
    <d v="2018-05-29T22:40:54"/>
    <d v="2018-05-29T22:39:54"/>
    <m/>
    <m/>
    <m/>
    <n v="1458.0549305555469"/>
    <x v="0"/>
    <x v="21"/>
    <x v="0"/>
    <n v="12"/>
    <s v="Not GD"/>
    <x v="1"/>
    <n v="2019"/>
    <x v="0"/>
    <x v="4"/>
    <x v="0"/>
    <s v="Jan"/>
    <x v="29"/>
    <s v="May"/>
    <x v="1"/>
  </r>
  <r>
    <s v="INC5303096"/>
    <s v="P3 - Minor"/>
    <x v="9"/>
    <s v="mulveyj@us.ibm.com"/>
    <x v="1"/>
    <s v="[CANCELLED] Need a separate report for the year 2016/2017 to give us the number of TE reports in the system by BU"/>
    <d v="2021-08-25T22:36:36"/>
    <x v="10"/>
    <m/>
    <s v="Cancelled"/>
    <s v="Cancelling ticket as per OpCo approval from Dave Husted and Olga Alario (see attachments)."/>
    <d v="2021-08-25T22:36:36"/>
    <s v="James A. Mulvey [IBM]"/>
    <d v="2018-05-29T23:01:01"/>
    <s v="ruby.pangilinan@jwt.com"/>
    <b v="0"/>
    <m/>
    <s v="Gold"/>
    <n v="0"/>
    <s v="Normal"/>
    <x v="0"/>
    <m/>
    <n v="102296135"/>
    <s v="Ruby Pangilinan [JWT]"/>
    <n v="0"/>
    <b v="0"/>
    <d v="2018-05-29T23:17:08"/>
    <d v="2018-05-29T23:01:01"/>
    <n v="1"/>
    <d v="2018-05-29T23:27:45"/>
    <d v="2018-05-29T23:34:41"/>
    <d v="2018-05-29T23:27:45"/>
    <m/>
    <m/>
    <s v="JWT - USA"/>
    <n v="1458.0175810185174"/>
    <x v="0"/>
    <x v="21"/>
    <x v="0"/>
    <n v="35"/>
    <s v="Not GD"/>
    <x v="1"/>
    <n v="2021"/>
    <x v="0"/>
    <x v="4"/>
    <x v="0"/>
    <s v="Jan"/>
    <x v="29"/>
    <s v="May"/>
    <x v="1"/>
  </r>
  <r>
    <s v="INC5303342"/>
    <s v="P3 - Minor"/>
    <x v="15"/>
    <s v="akrugly@us.ibm.com"/>
    <x v="0"/>
    <s v="mDocs access - John Velez "/>
    <d v="2018-05-30T18:09:17"/>
    <x v="28"/>
    <m/>
    <s v="Cancelled"/>
    <s v="Requestor need to contact mDocs Super Users Steven Mandell or Stella Cirkinyan to approve access to needed busckets and they creating ticket to grant an access along with approval."/>
    <d v="2018-05-30T18:09:17"/>
    <s v="Alexander Krugly [IBM]"/>
    <d v="2018-05-29T23:50:00"/>
    <s v="tiffany.williams@groupm.com"/>
    <b v="0"/>
    <m/>
    <s v="Bronze"/>
    <n v="0"/>
    <s v="Normal"/>
    <x v="0"/>
    <m/>
    <n v="65957"/>
    <s v="Tiffany Williams [GroupM]"/>
    <n v="0"/>
    <b v="0"/>
    <d v="2018-05-30T00:27:41"/>
    <d v="2018-05-29T23:50:00"/>
    <n v="1"/>
    <d v="2018-05-30T02:57:44"/>
    <d v="2018-05-30T09:00:37"/>
    <d v="2018-05-30T02:57:44"/>
    <s v="NA"/>
    <m/>
    <m/>
    <n v="1457.624571759261"/>
    <x v="0"/>
    <x v="21"/>
    <x v="0"/>
    <n v="22"/>
    <s v="Not GD"/>
    <x v="1"/>
    <n v="2018"/>
    <x v="0"/>
    <x v="4"/>
    <x v="0"/>
    <s v="Jan"/>
    <x v="29"/>
    <s v="May"/>
    <x v="1"/>
  </r>
  <r>
    <s v="INC5306148"/>
    <s v="P3 - Minor"/>
    <x v="29"/>
    <s v="david.baulier@us.ibm.com"/>
    <x v="0"/>
    <s v="#L2OS [OS] WPP-Y&amp;R-https://employees.yrgrp.com load balance issue."/>
    <d v="2018-07-18T08:53:41"/>
    <x v="108"/>
    <d v="2018-05-31T12:21:15"/>
    <s v="Cancelled"/>
    <s v="Opened by our team for the PeopleSoft issues but we are already tracking under another ticket.  "/>
    <d v="2018-07-18T08:53:41"/>
    <s v="David Baulier Jr [IBM]"/>
    <d v="2018-05-30T13:41:56"/>
    <s v="gopjagad@in.ibm.com"/>
    <b v="0"/>
    <m/>
    <s v="Gold"/>
    <n v="0"/>
    <s v="Normal"/>
    <x v="0"/>
    <m/>
    <n v="4216702"/>
    <s v="Gopinath Jagadeesan [IBM]"/>
    <n v="0"/>
    <b v="0"/>
    <d v="2018-05-30T13:51:30"/>
    <d v="2018-05-30T13:41:56"/>
    <n v="28"/>
    <d v="2018-05-31T12:21:15"/>
    <d v="2018-06-07T13:28:25"/>
    <d v="2018-06-07T13:28:25"/>
    <s v="APAC"/>
    <m/>
    <m/>
    <n v="1449.4385995370394"/>
    <x v="0"/>
    <x v="21"/>
    <x v="0"/>
    <n v="29"/>
    <s v="WPP-US"/>
    <x v="0"/>
    <n v="2018"/>
    <x v="0"/>
    <x v="4"/>
    <x v="0"/>
    <s v="Jan"/>
    <x v="0"/>
    <s v="May"/>
    <x v="0"/>
  </r>
  <r>
    <s v="INC5311168"/>
    <s v="P3 - Minor"/>
    <x v="27"/>
    <s v="ghudik@us.ibm.com"/>
    <x v="1"/>
    <s v="[CANCELLED] Kantar global data warehouse access audit report needed"/>
    <d v="2018-06-20T21:03:40"/>
    <x v="8"/>
    <m/>
    <s v="Cancelled"/>
    <s v=" After reviewing the attachments on the ticket it was determined that the timestamp that you needed is already on the reports.  Ticket has been cancelled."/>
    <d v="2018-06-20T21:03:40"/>
    <s v="Gina D. Hudik [IBM]"/>
    <d v="2018-05-31T00:11:12"/>
    <s v="john.daly@kantar.com"/>
    <b v="0"/>
    <m/>
    <s v="Platinum"/>
    <n v="0"/>
    <s v="Normal"/>
    <x v="0"/>
    <m/>
    <n v="1803148"/>
    <s v="John Daly [Kantar]"/>
    <n v="0"/>
    <b v="0"/>
    <d v="2018-05-31T00:17:20"/>
    <d v="2018-05-31T00:11:13"/>
    <n v="1"/>
    <d v="2018-05-31T00:17:20"/>
    <d v="2018-05-31T00:17:20"/>
    <d v="2018-05-31T00:17:20"/>
    <m/>
    <m/>
    <m/>
    <n v="1456.9879629629577"/>
    <x v="0"/>
    <x v="21"/>
    <x v="0"/>
    <n v="25"/>
    <s v="Not GD"/>
    <x v="1"/>
    <n v="2018"/>
    <x v="0"/>
    <x v="4"/>
    <x v="0"/>
    <s v="Jan"/>
    <x v="27"/>
    <s v="May"/>
    <x v="1"/>
  </r>
  <r>
    <s v="INC5317565"/>
    <s v="P4 - Minimal"/>
    <x v="9"/>
    <s v="cnemec@us.ibm.com"/>
    <x v="2"/>
    <s v="RICOCHET USER: UPS invoice entry was booked erroneously to Project # 1164083 "/>
    <d v="2018-05-31T23:11:30"/>
    <x v="15"/>
    <m/>
    <s v="Cancelled"/>
    <s v="Hi Karine.  This really isn't an issue the Ricochet team would deal with._x000a__x000a_It's coming from intercompany.  Please reach out to Janet Gonzalez for assistance.  She'll be able to help._x000a__x000a_Thanks_x000a_Chris"/>
    <d v="2018-05-31T23:11:30"/>
    <s v="Christopher Nemec [IBM]"/>
    <d v="2018-05-31T21:38:56"/>
    <s v="karine.chapman@mirumagency.com"/>
    <b v="0"/>
    <m/>
    <s v="Gold"/>
    <n v="0"/>
    <s v="Normal"/>
    <x v="0"/>
    <m/>
    <n v="5554"/>
    <s v="Karine Chapman [JWT]"/>
    <n v="0"/>
    <b v="0"/>
    <d v="2018-05-31T22:33:38"/>
    <d v="2018-05-31T21:38:57"/>
    <n v="1"/>
    <d v="2018-05-31T22:34:17"/>
    <d v="2018-05-31T22:59:35"/>
    <d v="2018-05-31T22:34:17"/>
    <s v="NA"/>
    <m/>
    <s v="JWT - Canada"/>
    <n v="1456.0419560185182"/>
    <x v="0"/>
    <x v="21"/>
    <x v="0"/>
    <n v="22"/>
    <s v="Not GD"/>
    <x v="1"/>
    <n v="2018"/>
    <x v="0"/>
    <x v="4"/>
    <x v="0"/>
    <s v="Jan"/>
    <x v="27"/>
    <s v="May"/>
    <x v="1"/>
  </r>
  <r>
    <s v="INC5318436"/>
    <s v="P3 - Minor"/>
    <x v="9"/>
    <s v="cnemec@us.ibm.com"/>
    <x v="2"/>
    <s v="BU-16000 ERROR"/>
    <d v="2018-06-01T18:15:26"/>
    <x v="15"/>
    <m/>
    <s v="Closed As Duplicate"/>
    <s v="Hi Deepika.  We're handling this issue via ticket INC5318241._x000a__x000a_Thanks_x000a_Chris"/>
    <d v="2018-06-01T18:15:26"/>
    <s v="Christopher Nemec [IBM]"/>
    <d v="2018-06-01T01:08:21"/>
    <s v="pedastur@in.ibm.com"/>
    <b v="0"/>
    <m/>
    <s v="Gold"/>
    <n v="0"/>
    <s v="Normal"/>
    <x v="0"/>
    <m/>
    <n v="62256"/>
    <s v="Deepika Gupta (genpact) [JWT]"/>
    <n v="0"/>
    <b v="0"/>
    <d v="2018-06-01T03:23:13"/>
    <d v="2018-06-01T01:08:21"/>
    <n v="1"/>
    <d v="2018-06-01T01:17:19"/>
    <d v="2018-06-01T03:23:13"/>
    <d v="2018-06-01T01:17:19"/>
    <m/>
    <m/>
    <m/>
    <n v="1455.8588773148076"/>
    <x v="0"/>
    <x v="21"/>
    <x v="0"/>
    <n v="22"/>
    <s v="Not GD"/>
    <x v="1"/>
    <n v="2018"/>
    <x v="0"/>
    <x v="4"/>
    <x v="0"/>
    <s v="Jan"/>
    <x v="24"/>
    <s v="Jun"/>
    <x v="1"/>
  </r>
  <r>
    <s v="INC5324776"/>
    <s v="P3 - Minor"/>
    <x v="17"/>
    <s v="ana.kisslat@uk.ibm.com"/>
    <x v="2"/>
    <s v="[SR] Can't add a budget to a project"/>
    <d v="2018-06-01T22:50:39"/>
    <x v="97"/>
    <m/>
    <s v="Closed As Duplicate"/>
    <s v="INC5324092"/>
    <d v="2018-06-01T22:50:39"/>
    <s v="Ana Kisslat [IBM]"/>
    <d v="2018-06-01T22:20:17"/>
    <s v="pedastur@in.ibm.com"/>
    <b v="0"/>
    <m/>
    <s v="Gold"/>
    <n v="0"/>
    <s v="Normal"/>
    <x v="0"/>
    <m/>
    <n v="1919"/>
    <s v="Amy Mccarty [YRGRP]"/>
    <n v="0"/>
    <b v="0"/>
    <d v="2018-06-01T22:50:03"/>
    <m/>
    <n v="0"/>
    <m/>
    <d v="2018-06-01T22:50:03"/>
    <d v="2018-06-01T22:20:17"/>
    <m/>
    <m/>
    <m/>
    <n v="1455.0485763888864"/>
    <x v="0"/>
    <x v="21"/>
    <x v="0"/>
    <n v="22"/>
    <s v="Not GD"/>
    <x v="1"/>
    <n v="2018"/>
    <x v="0"/>
    <x v="4"/>
    <x v="0"/>
    <s v="Jan"/>
    <x v="24"/>
    <s v="Jun"/>
    <x v="1"/>
  </r>
  <r>
    <s v="INC5335773"/>
    <s v="P3 - Minor"/>
    <x v="19"/>
    <s v="david.baulier@us.ibm.com"/>
    <x v="1"/>
    <s v="[DESIGN] create file for Car Service Companies"/>
    <d v="2018-06-19T00:28:28"/>
    <x v="13"/>
    <m/>
    <s v="Cancelled"/>
    <s v="Talked with Jun, the Status on this one was incorrect.  Development never started for this and the enhancement has been cancelled per Tom Cook.  Since Concur will be upgraded this year we will not have this feed come from Concur.  "/>
    <d v="2018-06-19T00:28:28"/>
    <s v="David Baulier Jr [IBM]"/>
    <d v="2018-06-05T02:23:25"/>
    <s v="Tim.Coyne@yr.com"/>
    <b v="0"/>
    <m/>
    <s v="Bronze"/>
    <n v="0"/>
    <s v="Normal"/>
    <x v="0"/>
    <m/>
    <n v="1202703"/>
    <s v="Tim Coyne [YRGRP]"/>
    <n v="0"/>
    <b v="0"/>
    <d v="2018-06-05T02:30:14"/>
    <d v="2018-06-05T02:23:25"/>
    <n v="1"/>
    <d v="2018-06-05T02:30:14"/>
    <d v="2018-06-05T02:30:14"/>
    <d v="2018-06-05T02:30:14"/>
    <m/>
    <m/>
    <m/>
    <n v="1451.8956712962972"/>
    <x v="0"/>
    <x v="22"/>
    <x v="0"/>
    <n v="25"/>
    <s v="Not GD"/>
    <x v="1"/>
    <n v="2018"/>
    <x v="0"/>
    <x v="4"/>
    <x v="0"/>
    <s v="Jan"/>
    <x v="2"/>
    <s v="Jun"/>
    <x v="1"/>
  </r>
  <r>
    <s v="INC5335931"/>
    <s v="P3 - Minor"/>
    <x v="9"/>
    <s v="cnemec@us.ibm.com"/>
    <x v="2"/>
    <s v="Hi, my log-in for Ricochet is not working."/>
    <d v="2018-06-05T20:15:10"/>
    <x v="15"/>
    <m/>
    <s v="Cancelled"/>
    <s v="Hi Victoria.  Please see Lesley's response.  You can't access Ricochet until you're entered into PS HR.  Local HR will notify you when it's done._x000a__x000a_Thanks_x000a_Chris"/>
    <d v="2018-06-05T20:15:10"/>
    <s v="Christopher Nemec [IBM]"/>
    <d v="2018-06-05T03:02:02"/>
    <s v="abhichcs@in.ibm.com"/>
    <b v="0"/>
    <m/>
    <s v="Gold"/>
    <n v="0"/>
    <s v="Normal"/>
    <x v="0"/>
    <m/>
    <n v="61988"/>
    <s v="Victoria Ho [JWT]"/>
    <n v="0"/>
    <b v="0"/>
    <d v="2018-06-05T03:49:16"/>
    <m/>
    <n v="1"/>
    <m/>
    <d v="2018-06-05T03:49:16"/>
    <d v="2018-06-05T03:21:25"/>
    <m/>
    <m/>
    <m/>
    <n v="1451.8407870370429"/>
    <x v="0"/>
    <x v="22"/>
    <x v="0"/>
    <n v="23"/>
    <s v="Not GD"/>
    <x v="1"/>
    <n v="2018"/>
    <x v="0"/>
    <x v="4"/>
    <x v="0"/>
    <s v="Jan"/>
    <x v="2"/>
    <s v="Jun"/>
    <x v="1"/>
  </r>
  <r>
    <s v="INC5335936"/>
    <s v="P3 - Minor"/>
    <x v="2"/>
    <s v="david.baulier@us.ibm.com"/>
    <x v="1"/>
    <s v="[ROM] Index On Table VW_BLACKLINE_GHG_TBACCOUNTS"/>
    <d v="2019-11-06T02:47:14"/>
    <x v="2"/>
    <m/>
    <s v="Cancelled"/>
    <s v="Canceled by user.  This is no longer needed."/>
    <d v="2019-11-06T02:47:14"/>
    <s v="David Baulier Jr [IBM]"/>
    <d v="2018-06-05T03:03:33"/>
    <s v="allen.meola@ogilvy.com"/>
    <b v="0"/>
    <m/>
    <s v="Gold"/>
    <n v="0"/>
    <s v="Normal"/>
    <x v="0"/>
    <m/>
    <n v="44840621"/>
    <s v="Allen Meola [Ogilvy Group]"/>
    <n v="0"/>
    <b v="0"/>
    <d v="2018-06-05T03:20:51"/>
    <d v="2018-06-05T03:03:33"/>
    <n v="2"/>
    <d v="2018-06-05T04:09:13"/>
    <d v="2018-06-05T19:13:08"/>
    <d v="2018-06-05T04:09:13"/>
    <m/>
    <m/>
    <m/>
    <n v="1451.1992129629725"/>
    <x v="0"/>
    <x v="22"/>
    <x v="0"/>
    <n v="45"/>
    <s v="Not GD"/>
    <x v="1"/>
    <n v="2019"/>
    <x v="0"/>
    <x v="4"/>
    <x v="0"/>
    <s v="Jan"/>
    <x v="2"/>
    <s v="Jun"/>
    <x v="1"/>
  </r>
  <r>
    <s v="INC5341422"/>
    <s v="P3 - Minor"/>
    <x v="9"/>
    <s v="cnemec@us.ibm.com"/>
    <x v="2"/>
    <s v="Need a Timesheet Sent Back To Queue...."/>
    <d v="2018-06-05T20:55:51"/>
    <x v="15"/>
    <m/>
    <s v="Cancelled"/>
    <s v="Hi Kathy.  Approved timesheets need to be sent back for revision.  This can be done locally and does not need to be done by the Ricochet team._x000a__x000a_Please reach out to Dion Spivey or Kelly Fleischer.  Both of them have the ability to do this._x000a__x000a_Thanks_x000a_Chris"/>
    <d v="2018-06-05T20:55:51"/>
    <s v="Christopher Nemec [IBM]"/>
    <d v="2018-06-05T19:21:34"/>
    <s v="sikalbur@in.ibm.com"/>
    <b v="0"/>
    <m/>
    <s v="Gold"/>
    <n v="0"/>
    <s v="Normal"/>
    <x v="0"/>
    <m/>
    <n v="5878"/>
    <s v="Kathy Zito [JWT]"/>
    <n v="0"/>
    <b v="0"/>
    <d v="2018-06-05T19:28:14"/>
    <m/>
    <n v="0"/>
    <m/>
    <d v="2018-06-05T19:28:14"/>
    <d v="2018-06-05T19:21:34"/>
    <m/>
    <m/>
    <m/>
    <n v="1451.1887268518476"/>
    <x v="0"/>
    <x v="22"/>
    <x v="0"/>
    <n v="23"/>
    <s v="Not GD"/>
    <x v="1"/>
    <n v="2018"/>
    <x v="0"/>
    <x v="4"/>
    <x v="0"/>
    <s v="Jan"/>
    <x v="2"/>
    <s v="Jun"/>
    <x v="1"/>
  </r>
  <r>
    <s v="INC5344551"/>
    <s v="P3 - Minor"/>
    <x v="31"/>
    <s v="gopjagad@in.ibm.com"/>
    <x v="0"/>
    <s v="ID Delete: 39172"/>
    <d v="2018-06-07T11:48:43"/>
    <x v="95"/>
    <m/>
    <s v="Cancelled"/>
    <s v="It's out of scope. Hence it's cancelled. "/>
    <d v="2018-06-07T11:48:43"/>
    <s v="Gopinath Jagadeesan [IBM]"/>
    <d v="2018-06-06T03:13:38"/>
    <s v="abhichcs@in.ibm.com"/>
    <b v="0"/>
    <m/>
    <s v="Gold"/>
    <n v="0"/>
    <s v="Normal"/>
    <x v="0"/>
    <m/>
    <n v="117365"/>
    <s v="Geremy Marra [JWT]"/>
    <n v="0"/>
    <b v="0"/>
    <d v="2018-06-06T07:18:22"/>
    <m/>
    <n v="0"/>
    <m/>
    <d v="2018-06-06T07:18:22"/>
    <d v="2018-06-06T03:13:38"/>
    <m/>
    <m/>
    <m/>
    <n v="1450.6955787037004"/>
    <x v="0"/>
    <x v="22"/>
    <x v="0"/>
    <n v="23"/>
    <s v="WPP-US"/>
    <x v="0"/>
    <n v="2018"/>
    <x v="0"/>
    <x v="4"/>
    <x v="0"/>
    <s v="Jan"/>
    <x v="7"/>
    <s v="Jun"/>
    <x v="0"/>
  </r>
  <r>
    <s v="INC5361386"/>
    <s v="P3 - Minor"/>
    <x v="0"/>
    <s v="Achand08@in.ibm.com"/>
    <x v="2"/>
    <s v="WSC 223 - Error posting journal"/>
    <d v="2018-06-08T00:12:18"/>
    <x v="45"/>
    <m/>
    <s v="Cancelled"/>
    <s v="Closed by Gina by discussing with Prakash"/>
    <d v="2018-06-08T00:12:18"/>
    <s v="Aman Chandna08 [IBM]"/>
    <d v="2018-06-07T23:54:05"/>
    <s v="Prakash.Katwa@kantar.com"/>
    <b v="0"/>
    <m/>
    <s v="Platinum"/>
    <n v="0"/>
    <s v="Normal"/>
    <x v="0"/>
    <m/>
    <n v="1093"/>
    <s v="Prakash Katwa [Kantar]"/>
    <n v="0"/>
    <b v="0"/>
    <d v="2018-06-08T00:08:34"/>
    <d v="2018-06-07T23:54:05"/>
    <n v="1"/>
    <d v="2018-06-07T23:58:24"/>
    <d v="2018-06-08T00:08:34"/>
    <d v="2018-06-07T23:58:24"/>
    <m/>
    <m/>
    <m/>
    <n v="1448.9940509259177"/>
    <x v="0"/>
    <x v="22"/>
    <x v="0"/>
    <n v="23"/>
    <s v="WPP-US"/>
    <x v="0"/>
    <n v="2018"/>
    <x v="0"/>
    <x v="4"/>
    <x v="0"/>
    <s v="Jan"/>
    <x v="8"/>
    <s v="Jun"/>
    <x v="0"/>
  </r>
  <r>
    <s v="INC5361964"/>
    <s v="P3 - Minor"/>
    <x v="15"/>
    <s v="akrugly@us.ibm.com"/>
    <x v="2"/>
    <s v="Please add my info to the CONCUR system"/>
    <d v="2018-06-08T21:55:09"/>
    <x v="28"/>
    <m/>
    <s v="Cancelled"/>
    <s v="Closing ticket since user access to Concur is not exists because user is incorrectly setup in ADP and AURA (not managed by IBM)._x000a_Super user Liz Rutigliano notified."/>
    <d v="2018-06-08T21:55:10"/>
    <s v="Alexander Krugly [IBM]"/>
    <d v="2018-06-08T02:26:21"/>
    <s v="alex.he@mindshareworld.com"/>
    <b v="0"/>
    <m/>
    <s v="Bronze"/>
    <n v="0"/>
    <s v="Normal"/>
    <x v="0"/>
    <m/>
    <n v="70129"/>
    <s v="Alex He [GroupM]"/>
    <n v="0"/>
    <b v="0"/>
    <d v="2018-06-08T02:27:08"/>
    <d v="2018-06-08T02:26:21"/>
    <n v="1"/>
    <d v="2018-06-08T04:56:18"/>
    <d v="2018-06-08T18:34:29"/>
    <d v="2018-06-08T04:56:18"/>
    <s v="NA"/>
    <m/>
    <m/>
    <n v="1448.2260532407381"/>
    <x v="0"/>
    <x v="22"/>
    <x v="0"/>
    <n v="23"/>
    <s v="Not GD"/>
    <x v="1"/>
    <n v="2018"/>
    <x v="0"/>
    <x v="4"/>
    <x v="0"/>
    <s v="Jan"/>
    <x v="18"/>
    <s v="Jun"/>
    <x v="1"/>
  </r>
  <r>
    <s v="INC5365027"/>
    <s v="P3 - Minor"/>
    <x v="0"/>
    <s v="ghudik@us.ibm.com"/>
    <x v="2"/>
    <s v="278 SU Big problem on web service France"/>
    <d v="2018-06-08T17:15:52"/>
    <x v="8"/>
    <m/>
    <s v="Cancelled"/>
    <s v="Responding on enhancement ticket"/>
    <d v="2018-06-08T17:15:52"/>
    <s v="Gina D. Hudik [IBM]"/>
    <d v="2018-06-08T14:59:08"/>
    <s v="Linda.Buo@kantar.com"/>
    <b v="0"/>
    <m/>
    <s v="Platinum"/>
    <n v="0"/>
    <s v="Normal"/>
    <x v="0"/>
    <m/>
    <n v="8204"/>
    <s v="Linda Buo [Kantar]"/>
    <n v="0"/>
    <b v="0"/>
    <d v="2018-06-08T17:14:50"/>
    <d v="2018-06-08T14:59:08"/>
    <n v="1"/>
    <d v="2018-06-08T17:14:50"/>
    <d v="2018-06-08T17:14:50"/>
    <d v="2018-06-08T17:14:50"/>
    <m/>
    <m/>
    <m/>
    <n v="1448.2813657407387"/>
    <x v="0"/>
    <x v="22"/>
    <x v="0"/>
    <n v="23"/>
    <s v="Not GD"/>
    <x v="1"/>
    <n v="2018"/>
    <x v="0"/>
    <x v="4"/>
    <x v="0"/>
    <s v="Jan"/>
    <x v="18"/>
    <s v="Jun"/>
    <x v="1"/>
  </r>
  <r>
    <s v="INC5366333"/>
    <s v="P3 - Minor"/>
    <x v="0"/>
    <s v="sangbhas@in.ibm.com"/>
    <x v="2"/>
    <s v="[AD] Request to revoke access and disable the domain user id set for Loan Vu"/>
    <d v="2018-06-20T20:52:35"/>
    <x v="109"/>
    <m/>
    <s v="Cancelled"/>
    <s v="No action needed."/>
    <d v="2018-06-20T20:52:35"/>
    <s v="Sangeeta Bhaskaran [IBM]"/>
    <d v="2018-06-08T17:41:56"/>
    <s v="sangbhas@in.ibm.com"/>
    <b v="0"/>
    <m/>
    <s v="Platinum"/>
    <n v="0"/>
    <s v="Normal"/>
    <x v="0"/>
    <m/>
    <n v="1048423"/>
    <s v="Sangeeta Bhaskaran [IBM]"/>
    <n v="0"/>
    <b v="0"/>
    <d v="2018-06-08T18:28:15"/>
    <d v="2018-06-08T17:41:56"/>
    <n v="5"/>
    <d v="2018-06-12T18:38:31"/>
    <d v="2018-06-12T18:38:31"/>
    <d v="2018-06-12T18:38:31"/>
    <s v="APAC"/>
    <m/>
    <m/>
    <n v="1444.2232523148123"/>
    <x v="0"/>
    <x v="22"/>
    <x v="0"/>
    <n v="25"/>
    <s v="WPP-US"/>
    <x v="0"/>
    <n v="2018"/>
    <x v="0"/>
    <x v="4"/>
    <x v="0"/>
    <s v="Jan"/>
    <x v="18"/>
    <s v="Jun"/>
    <x v="0"/>
  </r>
  <r>
    <s v="INC5372827"/>
    <s v="P3 - Minor"/>
    <x v="8"/>
    <s v="poldatta@in.ibm.com"/>
    <x v="2"/>
    <s v="Need access to 10.176.86.45"/>
    <d v="2018-06-20T01:29:31"/>
    <x v="1"/>
    <m/>
    <s v="Cancelled"/>
    <s v="not needed"/>
    <d v="2018-06-20T01:29:31"/>
    <s v="Poly Datta [IBM]"/>
    <d v="2018-06-11T08:47:24"/>
    <s v="poldatta@in.ibm.com"/>
    <b v="0"/>
    <m/>
    <s v="Gold"/>
    <n v="0"/>
    <s v="Normal"/>
    <x v="0"/>
    <m/>
    <n v="751475"/>
    <s v="Poly Datta [IBM]"/>
    <n v="0"/>
    <b v="0"/>
    <d v="2018-06-11T10:25:24"/>
    <d v="2018-06-11T08:47:24"/>
    <n v="5"/>
    <d v="2018-06-11T12:26:04"/>
    <m/>
    <d v="2018-06-11T12:26:04"/>
    <m/>
    <m/>
    <m/>
    <n v="44708"/>
    <x v="0"/>
    <x v="50"/>
    <x v="0"/>
    <n v="25"/>
    <s v="Not GD"/>
    <x v="1"/>
    <n v="2018"/>
    <x v="0"/>
    <x v="4"/>
    <x v="0"/>
    <s v="Jan"/>
    <x v="15"/>
    <s v="Jun"/>
    <x v="1"/>
  </r>
  <r>
    <s v="INC5378241"/>
    <s v="P3 - Minor"/>
    <x v="9"/>
    <s v="cnemec@us.ibm.com"/>
    <x v="2"/>
    <s v="Need access to Workflow Administration on Ricochet"/>
    <d v="2018-06-11T22:52:35"/>
    <x v="15"/>
    <m/>
    <s v="Cancelled"/>
    <s v="Hi Marie.  This is a security request which is handled via ricochetsecurity@jwt.com._x000a__x000a_You'll need to fill out a security request form which can be found on the Ricochet splash page.  HR can help you fill it out._x000a__x000a_Then it must be approved by your Supervisor and Finance Director.  Then scan it and e-mail it to ricochetsecurity@jwt.com.  If you have further questions please reach out to them directly._x000a__x000a_Thanks_x000a_Chris"/>
    <d v="2018-06-11T22:52:35"/>
    <s v="Christopher Nemec [IBM]"/>
    <d v="2018-06-11T19:49:01"/>
    <s v="marie.agpalo@jwt.com"/>
    <b v="0"/>
    <m/>
    <s v="Gold"/>
    <n v="0"/>
    <s v="Normal"/>
    <x v="0"/>
    <m/>
    <n v="11014"/>
    <s v="Marie Agpalo [JWT]"/>
    <n v="0"/>
    <b v="0"/>
    <d v="2018-06-11T20:53:45"/>
    <d v="2018-06-11T19:49:01"/>
    <n v="1"/>
    <d v="2018-06-11T21:05:52"/>
    <d v="2018-06-11T21:41:18"/>
    <d v="2018-06-11T21:05:52"/>
    <m/>
    <m/>
    <m/>
    <n v="1445.0963194444412"/>
    <x v="0"/>
    <x v="50"/>
    <x v="0"/>
    <n v="24"/>
    <s v="Not GD"/>
    <x v="1"/>
    <n v="2018"/>
    <x v="0"/>
    <x v="4"/>
    <x v="0"/>
    <s v="Jan"/>
    <x v="15"/>
    <s v="Jun"/>
    <x v="1"/>
  </r>
  <r>
    <s v="INC5382450"/>
    <s v="P3 - Minor"/>
    <x v="0"/>
    <s v="ghudik@us.ibm.com"/>
    <x v="1"/>
    <s v="[CANCELLED] 105 Millward Brown - Bank setups from Maconomy"/>
    <d v="2018-10-24T01:25:51"/>
    <x v="8"/>
    <m/>
    <s v="Cancelled"/>
    <s v="Maconomy's banking functionality is only for use with vendor payment or for client collection. Based on Vidit's comments below he's looking to use Maconomy banking module for an unintended purpose. IBM is cancelling this ticket with Coretech approval."/>
    <d v="2018-10-24T01:25:51"/>
    <s v="Gina D. Hudik [IBM]"/>
    <d v="2018-06-12T13:00:00"/>
    <s v="vidit.patil@financeplusindia.com"/>
    <b v="0"/>
    <m/>
    <s v="Platinum"/>
    <n v="0"/>
    <s v="Normal"/>
    <x v="0"/>
    <m/>
    <n v="11535951"/>
    <s v="Vidit Patil [GroupM]"/>
    <n v="0"/>
    <b v="0"/>
    <d v="2018-06-12T13:28:32"/>
    <d v="2018-06-12T13:00:00"/>
    <n v="2"/>
    <d v="2018-06-12T13:48:48"/>
    <d v="2018-06-12T14:33:13"/>
    <d v="2018-06-12T13:48:48"/>
    <m/>
    <m/>
    <m/>
    <n v="1444.3935995370266"/>
    <x v="0"/>
    <x v="50"/>
    <x v="0"/>
    <n v="43"/>
    <s v="Not GD"/>
    <x v="1"/>
    <n v="2018"/>
    <x v="0"/>
    <x v="4"/>
    <x v="0"/>
    <s v="Jan"/>
    <x v="21"/>
    <s v="Jun"/>
    <x v="1"/>
  </r>
  <r>
    <s v="INC5384929"/>
    <s v="P3 - Minor"/>
    <x v="0"/>
    <s v="ghudik@us.ibm.com"/>
    <x v="1"/>
    <s v="[CANCELLED] 171 WSC: - Bank reconciliation from Maconomy"/>
    <d v="2018-10-23T02:14:10"/>
    <x v="8"/>
    <m/>
    <s v="Cancelled"/>
    <s v="We are at a impasse of this item. IBM completed the setups several times in a test environment and now they no longer exist. IBM has provided guidance on how to conduct proper testing several times now and would like to put closure to this outstanding item. As noted in order for transactions to appear under the new setups within the bank reconciliation module you have to record transactions first with the applicable payment mode.  With Coretech approval IBM is cancelling this ticket."/>
    <d v="2018-10-23T02:14:10"/>
    <s v="Gina D. Hudik [IBM]"/>
    <d v="2018-06-12T17:49:44"/>
    <s v="vidit.patil@financeplusindia.com"/>
    <b v="0"/>
    <m/>
    <s v="Platinum"/>
    <n v="0"/>
    <s v="Normal"/>
    <x v="0"/>
    <m/>
    <n v="11435066"/>
    <s v="Vidit Patil [GroupM]"/>
    <n v="0"/>
    <b v="0"/>
    <d v="2018-06-12T19:29:27"/>
    <d v="2018-06-12T17:49:44"/>
    <n v="2"/>
    <d v="2018-06-12T18:50:14"/>
    <d v="2018-06-12T19:29:27"/>
    <d v="2018-06-12T18:50:14"/>
    <m/>
    <m/>
    <m/>
    <n v="1444.1878819444464"/>
    <x v="0"/>
    <x v="50"/>
    <x v="0"/>
    <n v="43"/>
    <s v="Not GD"/>
    <x v="1"/>
    <n v="2018"/>
    <x v="0"/>
    <x v="4"/>
    <x v="0"/>
    <s v="Jan"/>
    <x v="21"/>
    <s v="Jun"/>
    <x v="1"/>
  </r>
  <r>
    <s v="INC5384954"/>
    <s v="P3 - Minor"/>
    <x v="0"/>
    <s v="ghudik@us.ibm.com"/>
    <x v="1"/>
    <s v="[CANCELLED] 181 WSC: - Bank reconciliation from Maconomy"/>
    <d v="2018-10-23T02:12:15"/>
    <x v="8"/>
    <m/>
    <s v="Cancelled"/>
    <s v="We are at a impasse of this item. IBM completed the setups several times in a test environment and now they no longer exist. IBM has provided guidance on how to conduct proper testing several times now and would like to put closure to this outstanding item. As noted in order for transactions to appear under the new setups within the bank reconciliation module you have to record transactions first with the applicable payment mode.  With Coretech approval IBM is cancelling this ticket."/>
    <d v="2018-10-23T02:12:15"/>
    <s v="Gina D. Hudik [IBM]"/>
    <d v="2018-06-12T17:53:21"/>
    <s v="vidit.patil@financeplusindia.com"/>
    <b v="0"/>
    <m/>
    <s v="Platinum"/>
    <n v="0"/>
    <s v="Normal"/>
    <x v="0"/>
    <m/>
    <n v="11434734"/>
    <s v="Vidit Patil [GroupM]"/>
    <n v="0"/>
    <b v="0"/>
    <d v="2018-06-12T19:29:54"/>
    <d v="2018-06-12T17:53:21"/>
    <n v="2"/>
    <d v="2018-06-12T18:49:31"/>
    <d v="2018-06-12T19:29:54"/>
    <d v="2018-06-12T18:49:31"/>
    <m/>
    <m/>
    <m/>
    <n v="1444.1875694444534"/>
    <x v="0"/>
    <x v="50"/>
    <x v="0"/>
    <n v="43"/>
    <s v="Not GD"/>
    <x v="1"/>
    <n v="2018"/>
    <x v="0"/>
    <x v="4"/>
    <x v="0"/>
    <s v="Jan"/>
    <x v="21"/>
    <s v="Jun"/>
    <x v="1"/>
  </r>
  <r>
    <s v="INC5387213"/>
    <s v="P3 - Minor"/>
    <x v="29"/>
    <s v="david.baulier@us.ibm.com"/>
    <x v="2"/>
    <s v="Y&amp;R -- Peoplesoft HCM Cloud / P3 Migration"/>
    <d v="2018-12-11T00:05:59"/>
    <x v="2"/>
    <m/>
    <s v="Cancelled"/>
    <s v="This was a duplicated ticket that we are closing.  This was a stand-alone request for the PeopleSoft Migration to the cloud (Pillar 3).  This was replaced with INC6297491, which handled the migration for PeopleSoft and Concur to Pillar 2.2"/>
    <d v="2018-12-11T00:05:59"/>
    <s v="David Baulier Jr [IBM]"/>
    <d v="2018-06-12T21:58:23"/>
    <s v="robert.luczak@wppcoretech.com"/>
    <b v="0"/>
    <m/>
    <s v="Gold"/>
    <n v="0"/>
    <s v="Normal"/>
    <x v="0"/>
    <m/>
    <n v="15646056"/>
    <s v="Robert Luczak [WPP]"/>
    <n v="0"/>
    <b v="0"/>
    <d v="2018-06-13T01:03:09"/>
    <d v="2018-06-12T21:58:23"/>
    <n v="1"/>
    <d v="2018-06-12T22:31:48"/>
    <d v="2018-06-13T01:03:09"/>
    <d v="2018-06-12T22:31:48"/>
    <m/>
    <m/>
    <m/>
    <n v="1443.9561458333264"/>
    <x v="0"/>
    <x v="50"/>
    <x v="0"/>
    <n v="50"/>
    <s v="Not GD"/>
    <x v="1"/>
    <n v="2018"/>
    <x v="0"/>
    <x v="4"/>
    <x v="0"/>
    <s v="Jan"/>
    <x v="21"/>
    <s v="Jun"/>
    <x v="1"/>
  </r>
  <r>
    <s v="INC5396131"/>
    <s v="P3 - Minor"/>
    <x v="9"/>
    <s v="Prakasve@in.ibm.com"/>
    <x v="2"/>
    <s v="RICOCHET PO status 1080046816"/>
    <d v="2018-06-14T18:32:21"/>
    <x v="75"/>
    <m/>
    <s v="Cancelled"/>
    <s v="Duplicate and hence cancelled,Refer mail attached to this ticket."/>
    <d v="2018-06-14T18:32:21"/>
    <s v="Prakash Venkataramanan [IBM]"/>
    <d v="2018-06-14T02:47:17"/>
    <s v="meg.mcginley@jwt.com"/>
    <b v="0"/>
    <m/>
    <s v="Gold"/>
    <n v="0"/>
    <s v="Normal"/>
    <x v="0"/>
    <m/>
    <n v="56704"/>
    <s v="Meg Mcginley [JWT]"/>
    <n v="0"/>
    <b v="0"/>
    <d v="2018-06-14T17:37:32"/>
    <d v="2018-06-14T02:47:17"/>
    <n v="1"/>
    <d v="2018-06-14T03:25:25"/>
    <d v="2018-06-14T17:37:32"/>
    <d v="2018-06-14T03:25:25"/>
    <m/>
    <m/>
    <m/>
    <n v="1442.2656018518464"/>
    <x v="0"/>
    <x v="50"/>
    <x v="0"/>
    <n v="24"/>
    <s v="WPP-US"/>
    <x v="0"/>
    <n v="2018"/>
    <x v="0"/>
    <x v="4"/>
    <x v="0"/>
    <s v="Jan"/>
    <x v="20"/>
    <s v="Jun"/>
    <x v="0"/>
  </r>
  <r>
    <s v="INC5402647"/>
    <s v="P3 - Minor"/>
    <x v="9"/>
    <s v="cnemec@us.ibm.com"/>
    <x v="2"/>
    <s v="Can't log on to Ricochet"/>
    <d v="2018-06-15T02:05:48"/>
    <x v="15"/>
    <m/>
    <s v="Cancelled"/>
    <s v="Hi Ryan.  You have to be set up by local HR before you can access Ricochet._x000a__x000a_Please wait until you receive an e-mail from employee.benefits@jwt.com informing you that you can access Peoplesoft.  It is at this point that you will be able to access Ricochet._x000a__x000a_Thanks_x000a_Chris"/>
    <d v="2018-06-15T02:05:48"/>
    <s v="Christopher Nemec [IBM]"/>
    <d v="2018-06-15T00:45:01"/>
    <s v="ryan.wardell@gtb.com"/>
    <b v="0"/>
    <m/>
    <s v="Gold"/>
    <n v="0"/>
    <s v="Normal"/>
    <x v="0"/>
    <m/>
    <n v="4847"/>
    <s v="Ryan Wardell [JWT]"/>
    <n v="0"/>
    <b v="0"/>
    <d v="2018-06-15T01:15:19"/>
    <d v="2018-06-15T00:45:01"/>
    <n v="1"/>
    <d v="2018-06-15T01:58:31"/>
    <d v="2018-06-15T02:00:18"/>
    <d v="2018-06-15T01:58:31"/>
    <m/>
    <m/>
    <m/>
    <n v="1441.9164583333331"/>
    <x v="0"/>
    <x v="50"/>
    <x v="0"/>
    <n v="24"/>
    <s v="Not GD"/>
    <x v="1"/>
    <n v="2018"/>
    <x v="0"/>
    <x v="4"/>
    <x v="0"/>
    <s v="Jan"/>
    <x v="3"/>
    <s v="Jun"/>
    <x v="1"/>
  </r>
  <r>
    <s v="INC5408389"/>
    <s v="P3 - Minor"/>
    <x v="0"/>
    <s v="ghudik@us.ibm.com"/>
    <x v="1"/>
    <s v="[CANCELLED] [3RD PARTY] (SOX) Portal - Add Action to SOX User Action Security Report"/>
    <d v="2018-11-21T03:46:22"/>
    <x v="8"/>
    <m/>
    <s v="Cancelled"/>
    <s v="Cancelled per user request."/>
    <d v="2018-11-21T03:46:22"/>
    <s v="Gina D. Hudik [IBM]"/>
    <d v="2018-06-16T00:26:13"/>
    <s v="chris.meyer@kantar.com"/>
    <b v="0"/>
    <m/>
    <s v="Platinum"/>
    <n v="0"/>
    <s v="Normal"/>
    <x v="0"/>
    <m/>
    <n v="13663209"/>
    <s v="Chris Meyer [Kantar]"/>
    <n v="0"/>
    <b v="0"/>
    <d v="2018-06-16T03:02:37"/>
    <d v="2018-06-16T00:26:13"/>
    <n v="1"/>
    <d v="2018-06-16T00:49:07"/>
    <d v="2018-06-16T03:02:37"/>
    <d v="2018-06-16T00:49:07"/>
    <m/>
    <m/>
    <m/>
    <n v="1440.8731828703676"/>
    <x v="0"/>
    <x v="50"/>
    <x v="0"/>
    <n v="47"/>
    <s v="Not GD"/>
    <x v="1"/>
    <n v="2018"/>
    <x v="0"/>
    <x v="4"/>
    <x v="0"/>
    <s v="Jan"/>
    <x v="4"/>
    <s v="Jun"/>
    <x v="1"/>
  </r>
  <r>
    <s v="INC5408646"/>
    <s v="P3 - Minor"/>
    <x v="15"/>
    <s v="akrugly@us.ibm.com"/>
    <x v="2"/>
    <s v="MindBill Access"/>
    <d v="2018-06-18T19:12:46"/>
    <x v="28"/>
    <m/>
    <s v="Cancelled"/>
    <s v="Requestor needs to contact suer user Steven Mandell and after approval he will create ticket for us to grant access."/>
    <d v="2018-06-18T19:12:46"/>
    <s v="Alexander Krugly [IBM]"/>
    <d v="2018-06-16T02:10:24"/>
    <s v="shea.jackson@wmglobal.com"/>
    <b v="0"/>
    <m/>
    <s v="Bronze"/>
    <n v="0"/>
    <s v="Normal"/>
    <x v="0"/>
    <m/>
    <n v="234143"/>
    <s v="Shea Jackson [GroupM]"/>
    <n v="0"/>
    <b v="0"/>
    <d v="2018-06-16T02:38:50"/>
    <d v="2018-06-16T02:10:24"/>
    <n v="1"/>
    <d v="2018-06-18T18:17:59"/>
    <d v="2018-06-18T19:11:00"/>
    <d v="2018-06-18T18:17:59"/>
    <m/>
    <m/>
    <m/>
    <n v="1438.2006944444365"/>
    <x v="0"/>
    <x v="50"/>
    <x v="0"/>
    <n v="25"/>
    <s v="Not GD"/>
    <x v="1"/>
    <n v="2018"/>
    <x v="0"/>
    <x v="4"/>
    <x v="0"/>
    <s v="Jan"/>
    <x v="4"/>
    <s v="Jun"/>
    <x v="1"/>
  </r>
  <r>
    <s v="INC5412178"/>
    <s v="P3 - Minor"/>
    <x v="6"/>
    <s v="ghudik@us.ibm.com"/>
    <x v="2"/>
    <s v="Getting scripts made by [Stephen Trott] that restart BO Services (LIVE and DEV)"/>
    <d v="2019-02-05T02:58:03"/>
    <x v="110"/>
    <m/>
    <s v="Cancelled"/>
    <s v="As there have been no recent issues requiring restarts we are cancelling this ticket.  IBM would likely introduce an automated process as a safety measure in the future. "/>
    <d v="2019-02-05T02:58:03"/>
    <s v="Gina D. Hudik [IBM]"/>
    <d v="2018-06-18T14:52:51"/>
    <s v="maxim.fomenko@uk.ibm.com"/>
    <b v="0"/>
    <m/>
    <s v="Silver"/>
    <n v="0"/>
    <s v="Normal"/>
    <x v="0"/>
    <m/>
    <n v="20002342"/>
    <s v="Maksym Fomenko [IBM]"/>
    <n v="0"/>
    <b v="0"/>
    <d v="2018-06-18T14:52:51"/>
    <m/>
    <n v="3"/>
    <m/>
    <d v="2018-06-18T14:52:51"/>
    <d v="2018-06-18T14:52:51"/>
    <m/>
    <m/>
    <m/>
    <n v="1438.379965277767"/>
    <x v="0"/>
    <x v="51"/>
    <x v="0"/>
    <n v="6"/>
    <s v="Not GD"/>
    <x v="1"/>
    <n v="2019"/>
    <x v="0"/>
    <x v="4"/>
    <x v="0"/>
    <s v="Jan"/>
    <x v="26"/>
    <s v="Jun"/>
    <x v="1"/>
  </r>
  <r>
    <s v="INC5414871"/>
    <s v="P3 - Minor"/>
    <x v="9"/>
    <s v="cnemec@us.ibm.com"/>
    <x v="2"/>
    <s v="Ricochet Processing Slowly  "/>
    <d v="2018-06-19T01:52:09"/>
    <x v="15"/>
    <m/>
    <s v="Cancelled"/>
    <s v="Hi Kathy.  We really didn't do anything but I'm glad it's working better.  I'm going to cancel the ticket._x000a__x000a_Thanks_x000a_Chris"/>
    <d v="2018-06-19T01:52:09"/>
    <s v="Christopher Nemec [IBM]"/>
    <d v="2018-06-18T19:47:13"/>
    <s v="kathy.liu@jwt.com"/>
    <b v="0"/>
    <m/>
    <s v="Gold"/>
    <n v="0"/>
    <s v="Normal"/>
    <x v="0"/>
    <m/>
    <n v="21896"/>
    <s v="Kathy Liu [JWT]"/>
    <n v="0"/>
    <b v="0"/>
    <d v="2018-06-18T20:03:42"/>
    <d v="2018-06-18T19:47:14"/>
    <n v="1"/>
    <d v="2018-06-18T20:05:02"/>
    <d v="2018-06-18T20:07:09"/>
    <d v="2018-06-18T20:05:02"/>
    <s v="NA"/>
    <m/>
    <s v="JWT - Canada"/>
    <n v="1438.1617013888899"/>
    <x v="0"/>
    <x v="51"/>
    <x v="0"/>
    <n v="25"/>
    <s v="Not GD"/>
    <x v="1"/>
    <n v="2018"/>
    <x v="0"/>
    <x v="4"/>
    <x v="0"/>
    <s v="Jan"/>
    <x v="26"/>
    <s v="Jun"/>
    <x v="1"/>
  </r>
  <r>
    <s v="INC5416467"/>
    <s v="P3 - Minor"/>
    <x v="4"/>
    <s v="pratik.shah@us.ibm.com"/>
    <x v="1"/>
    <s v="[CLOSED] BSG-2008:Routine to Restrict Data in DTP"/>
    <d v="2018-09-25T00:39:40"/>
    <x v="29"/>
    <m/>
    <s v="Cancelled"/>
    <s v="Created by wrong"/>
    <d v="2018-06-18T23:28:04"/>
    <s v="Krishna K. Killamsetti [IBM]"/>
    <d v="2018-06-18T22:55:46"/>
    <s v="krkillam@in.ibm.com"/>
    <b v="0"/>
    <m/>
    <s v="Platinum"/>
    <n v="0"/>
    <s v="Normal"/>
    <x v="0"/>
    <m/>
    <n v="2159"/>
    <s v="Sajan Madabhushi [Ogilvy Group]"/>
    <n v="0"/>
    <b v="0"/>
    <d v="2018-06-18T22:55:46"/>
    <m/>
    <n v="0"/>
    <m/>
    <d v="2018-06-18T22:55:46"/>
    <d v="2018-06-18T22:55:46"/>
    <m/>
    <m/>
    <m/>
    <n v="1438.0446064814823"/>
    <x v="0"/>
    <x v="51"/>
    <x v="0"/>
    <n v="25"/>
    <s v="Not GD"/>
    <x v="1"/>
    <n v="2018"/>
    <x v="0"/>
    <x v="4"/>
    <x v="0"/>
    <s v="Jan"/>
    <x v="26"/>
    <s v="Jun"/>
    <x v="1"/>
  </r>
  <r>
    <s v="INC5416513"/>
    <s v="P3 - Minor"/>
    <x v="15"/>
    <s v="akrugly@us.ibm.com"/>
    <x v="2"/>
    <s v="#RC-TV Need access to Mind Bill"/>
    <d v="2018-07-03T17:42:09"/>
    <x v="28"/>
    <m/>
    <s v="Cancelled"/>
    <s v="Requestor needs to contact mDocs Super Users Steven Mandell (Steven.Mandell@groupm.com) or Stella Cirkinyan (Stella.Cirkinyan@groupm.com) for access approval_x000a__x000a_After approval they will create ticket for us to grant an access._x000a_This is standard procedure_x000a__x000a_I'm canceling this ticket._x000a_"/>
    <d v="2018-07-03T17:42:09"/>
    <s v="Alexander Krugly [IBM]"/>
    <d v="2018-06-18T23:03:00"/>
    <s v="nicole.friedlan@wmglobal.com"/>
    <b v="0"/>
    <m/>
    <s v="Bronze"/>
    <n v="0"/>
    <s v="Normal"/>
    <x v="0"/>
    <m/>
    <n v="590591"/>
    <s v="Nicole Friedlan [GroupM]"/>
    <n v="1"/>
    <b v="0"/>
    <d v="2018-06-19T00:42:59"/>
    <d v="2018-06-18T23:03:00"/>
    <n v="2"/>
    <d v="2018-07-02T22:37:47"/>
    <d v="2018-07-03T17:39:54"/>
    <d v="2018-07-02T22:37:47"/>
    <s v="NA"/>
    <m/>
    <m/>
    <n v="1423.2639583333366"/>
    <x v="0"/>
    <x v="51"/>
    <x v="0"/>
    <n v="27"/>
    <s v="Not GD"/>
    <x v="1"/>
    <n v="2018"/>
    <x v="0"/>
    <x v="4"/>
    <x v="0"/>
    <s v="Jan"/>
    <x v="26"/>
    <s v="Jun"/>
    <x v="1"/>
  </r>
  <r>
    <s v="INC5424807"/>
    <s v="P3 - Minor"/>
    <x v="10"/>
    <s v="mgannon@us.ibm.com"/>
    <x v="1"/>
    <s v="[UNAPPROVED BACKLOG] JD Edwards Roll Out for CMI"/>
    <d v="2019-12-11T01:48:29"/>
    <x v="1"/>
    <m/>
    <s v="Cancelled"/>
    <s v="CMI is no longer going to be on-boarded to JDE"/>
    <d v="2019-12-11T01:48:29"/>
    <s v="Marybeth Gannon [IBM]"/>
    <d v="2018-06-19T23:05:35"/>
    <s v="Stacey.Heldman@wppcoretech.com"/>
    <b v="0"/>
    <m/>
    <s v="Gold"/>
    <n v="0"/>
    <s v="Normal"/>
    <x v="0"/>
    <m/>
    <n v="46579374"/>
    <s v="Stacey Heldman [WPP]"/>
    <n v="0"/>
    <b v="0"/>
    <m/>
    <d v="2018-06-19T23:05:35"/>
    <n v="1"/>
    <d v="2018-06-19T23:11:05"/>
    <m/>
    <d v="2018-06-19T23:11:05"/>
    <m/>
    <m/>
    <m/>
    <n v="44708"/>
    <x v="0"/>
    <x v="51"/>
    <x v="0"/>
    <n v="50"/>
    <s v="Not GD"/>
    <x v="1"/>
    <n v="2019"/>
    <x v="0"/>
    <x v="4"/>
    <x v="0"/>
    <s v="Jan"/>
    <x v="5"/>
    <s v="Jun"/>
    <x v="1"/>
  </r>
  <r>
    <s v="INC5428478"/>
    <s v="P3 - Minor"/>
    <x v="0"/>
    <s v="ghudik@us.ibm.com"/>
    <x v="2"/>
    <s v="KFSUK WSC: Create read only groups for Fixed Assests"/>
    <d v="2018-06-20T17:23:32"/>
    <x v="8"/>
    <m/>
    <s v="Cancelled"/>
    <s v="Cancelled by user request."/>
    <d v="2018-06-20T17:23:32"/>
    <s v="Gina D. Hudik [IBM]"/>
    <d v="2018-06-20T14:46:10"/>
    <s v="Tasnuva.Anwer@kantar.com"/>
    <b v="0"/>
    <m/>
    <s v="Platinum"/>
    <n v="0"/>
    <s v="Normal"/>
    <x v="0"/>
    <m/>
    <n v="9442"/>
    <s v="Tasnuva Anwer [Kantar]"/>
    <n v="0"/>
    <b v="0"/>
    <d v="2018-06-20T15:12:56"/>
    <d v="2018-06-20T14:46:10"/>
    <n v="1"/>
    <d v="2018-06-20T15:11:12"/>
    <d v="2018-06-20T15:12:56"/>
    <d v="2018-06-20T15:11:12"/>
    <m/>
    <m/>
    <m/>
    <n v="1436.3660185185217"/>
    <x v="0"/>
    <x v="51"/>
    <x v="0"/>
    <n v="25"/>
    <s v="Not GD"/>
    <x v="1"/>
    <n v="2018"/>
    <x v="0"/>
    <x v="4"/>
    <x v="0"/>
    <s v="Jan"/>
    <x v="22"/>
    <s v="Jun"/>
    <x v="1"/>
  </r>
  <r>
    <s v="INC5430847"/>
    <s v="P4 - Minimal"/>
    <x v="0"/>
    <s v="ghudik@us.ibm.com"/>
    <x v="1"/>
    <s v="[CANCELLED*] 168- MACONOMY- KANTAR MEDIA"/>
    <d v="2019-03-14T03:00:52"/>
    <x v="8"/>
    <m/>
    <s v="Cancelled"/>
    <s v="Ticket is being cancelled at the request of client.  SER amount will be invoiced in accordance with the work being previously completed by IBM in the Kantar Media portal, but not deployed into Production at the client's request."/>
    <d v="2019-03-14T03:00:52"/>
    <s v="Gina D. Hudik [IBM]"/>
    <d v="2018-06-20T19:05:04"/>
    <s v="Teresa.Atienza@kantar.com"/>
    <b v="0"/>
    <m/>
    <s v="Platinum"/>
    <n v="0"/>
    <s v="Normal"/>
    <x v="0"/>
    <m/>
    <n v="23010948"/>
    <s v="Teresa Atienza [Kantar]"/>
    <n v="0"/>
    <b v="0"/>
    <d v="2018-06-20T19:06:34"/>
    <d v="2018-06-20T19:05:04"/>
    <n v="3"/>
    <d v="2018-06-20T19:07:42"/>
    <d v="2018-06-20T19:43:04"/>
    <d v="2018-06-20T19:07:42"/>
    <s v="EMEA"/>
    <m/>
    <s v="Kantar - Spain"/>
    <n v="1436.1784259259293"/>
    <x v="0"/>
    <x v="51"/>
    <x v="0"/>
    <n v="11"/>
    <s v="Not GD"/>
    <x v="1"/>
    <n v="2019"/>
    <x v="0"/>
    <x v="4"/>
    <x v="0"/>
    <s v="Jan"/>
    <x v="22"/>
    <s v="Jun"/>
    <x v="1"/>
  </r>
  <r>
    <s v="INC5435134"/>
    <s v="P3 - Minor"/>
    <x v="0"/>
    <s v="ghudik@us.ibm.com"/>
    <x v="1"/>
    <s v="[CANCELLED] WSC- Audit Trail report required from Maconomy "/>
    <d v="2018-12-31T09:03:56"/>
    <x v="8"/>
    <m/>
    <s v="Cancelled"/>
    <s v="Going forward, if you should receive approval from Kantar's C7A team, you may open a new ticket and reference this one. "/>
    <d v="2018-12-31T09:03:57"/>
    <s v="Gina D. Hudik [IBM]"/>
    <d v="2018-06-21T11:06:21"/>
    <s v="devang.shah@financeplusindia.com"/>
    <b v="0"/>
    <m/>
    <s v="Platinum"/>
    <n v="0"/>
    <s v="Normal"/>
    <x v="0"/>
    <m/>
    <n v="16667856"/>
    <s v="Devang Shah [GroupM]"/>
    <n v="0"/>
    <b v="0"/>
    <d v="2018-06-21T11:15:14"/>
    <d v="2018-06-21T11:06:21"/>
    <n v="1"/>
    <d v="2018-06-21T13:44:31"/>
    <d v="2018-06-21T13:48:40"/>
    <d v="2018-06-21T13:44:31"/>
    <m/>
    <m/>
    <m/>
    <n v="1435.4245370370336"/>
    <x v="0"/>
    <x v="51"/>
    <x v="0"/>
    <n v="53"/>
    <s v="Not GD"/>
    <x v="1"/>
    <n v="2018"/>
    <x v="0"/>
    <x v="4"/>
    <x v="0"/>
    <s v="Jan"/>
    <x v="6"/>
    <s v="Jun"/>
    <x v="1"/>
  </r>
  <r>
    <s v="INC5449439"/>
    <s v="P4 - Minimal"/>
    <x v="9"/>
    <s v="cnemec@us.ibm.com"/>
    <x v="2"/>
    <s v="Ricochet - Delete Employee Expense Report"/>
    <d v="2018-06-26T20:44:41"/>
    <x v="15"/>
    <m/>
    <s v="Cancelled"/>
    <s v="Hi Kathy.  Since we didn't do anything I've cancelled the ticket._x000a__x000a_Thanks_x000a_Chris"/>
    <d v="2018-06-26T20:44:41"/>
    <s v="Christopher Nemec [IBM]"/>
    <d v="2018-06-23T22:29:55"/>
    <s v="kathy.liu@jwt.com"/>
    <b v="0"/>
    <m/>
    <s v="Gold"/>
    <n v="0"/>
    <s v="Normal"/>
    <x v="0"/>
    <m/>
    <n v="252886"/>
    <s v="Kathy Liu [JWT]"/>
    <n v="0"/>
    <b v="0"/>
    <d v="2018-06-25T17:50:09"/>
    <d v="2018-06-23T22:29:55"/>
    <n v="1"/>
    <d v="2018-06-23T23:00:02"/>
    <d v="2018-06-25T17:50:09"/>
    <d v="2018-06-23T23:00:02"/>
    <s v="NA"/>
    <m/>
    <s v="JWT - Canada"/>
    <n v="1431.2568402777833"/>
    <x v="0"/>
    <x v="51"/>
    <x v="0"/>
    <n v="26"/>
    <s v="Not GD"/>
    <x v="1"/>
    <n v="2018"/>
    <x v="0"/>
    <x v="4"/>
    <x v="0"/>
    <s v="Jan"/>
    <x v="30"/>
    <s v="Jun"/>
    <x v="1"/>
  </r>
  <r>
    <s v="INC5467405"/>
    <s v="P3 - Minor"/>
    <x v="31"/>
    <s v="mulveyj@us.ibm.com"/>
    <x v="1"/>
    <s v="[CANCELLED] Placeholder for 2018 Tax Updates from Rimini Street for HCM (18D) RS18P04"/>
    <d v="2018-11-14T20:43:21"/>
    <x v="95"/>
    <m/>
    <s v="Closed As Duplicate"/>
    <s v="This ticket was a duplicate of INC6107254 and should not be billed."/>
    <d v="2018-11-14T20:43:21"/>
    <s v="James A. Mulvey [IBM]"/>
    <d v="2018-06-26T22:59:03"/>
    <s v="Stacey.Heldman@wppcoretech.com"/>
    <b v="0"/>
    <m/>
    <s v="Gold"/>
    <n v="0"/>
    <s v="Normal"/>
    <x v="0"/>
    <m/>
    <n v="12174258"/>
    <s v="Stacey Heldman [WPP]"/>
    <n v="0"/>
    <b v="0"/>
    <d v="2018-06-27T00:01:09"/>
    <d v="2018-06-26T22:59:03"/>
    <n v="2"/>
    <d v="2018-06-26T23:17:20"/>
    <d v="2018-06-27T00:01:09"/>
    <d v="2018-06-26T23:17:20"/>
    <m/>
    <m/>
    <m/>
    <n v="1429.9992013888914"/>
    <x v="0"/>
    <x v="23"/>
    <x v="0"/>
    <n v="46"/>
    <s v="WPP-US"/>
    <x v="0"/>
    <n v="2018"/>
    <x v="0"/>
    <x v="4"/>
    <x v="0"/>
    <s v="Jan"/>
    <x v="10"/>
    <s v="Jun"/>
    <x v="0"/>
  </r>
  <r>
    <s v="INC5467432"/>
    <s v="P3 - Minor"/>
    <x v="31"/>
    <s v="mulveyj@us.ibm.com"/>
    <x v="1"/>
    <s v="[CANCELLED] Placeholder for 2019 Benefits Open enrollment changes in PeopleSoft HCM"/>
    <d v="2019-07-11T03:57:51"/>
    <x v="105"/>
    <m/>
    <s v="Cancelled"/>
    <s v="Cancelling this ticket as per Dave Husted from JWT pipeline meeting on 7/9/2019. "/>
    <d v="2019-07-11T03:57:51"/>
    <s v="James A. Mulvey [IBM]"/>
    <d v="2018-06-26T23:05:25"/>
    <s v="Stacey.Heldman@wppcoretech.com"/>
    <b v="0"/>
    <m/>
    <s v="Gold"/>
    <n v="0"/>
    <s v="Normal"/>
    <x v="0"/>
    <m/>
    <n v="32763146"/>
    <s v="Stacey Heldman [WPP]"/>
    <n v="0"/>
    <b v="0"/>
    <d v="2018-06-27T00:01:31"/>
    <d v="2018-06-26T23:05:25"/>
    <n v="2"/>
    <d v="2018-06-26T23:16:57"/>
    <d v="2018-06-27T00:01:31"/>
    <d v="2018-06-26T23:16:57"/>
    <m/>
    <m/>
    <m/>
    <n v="1429.9989467592604"/>
    <x v="0"/>
    <x v="23"/>
    <x v="0"/>
    <n v="28"/>
    <s v="WPP-US"/>
    <x v="0"/>
    <n v="2019"/>
    <x v="0"/>
    <x v="4"/>
    <x v="0"/>
    <s v="Jan"/>
    <x v="10"/>
    <s v="Jun"/>
    <x v="0"/>
  </r>
  <r>
    <s v="INC5475303"/>
    <s v="P4 - Minimal"/>
    <x v="9"/>
    <s v="cnemec@us.ibm.com"/>
    <x v="2"/>
    <s v="Need to be set as a Project Owner in Ricochet"/>
    <d v="2018-06-28T18:14:08"/>
    <x v="15"/>
    <m/>
    <s v="Cancelled"/>
    <s v="Hi Kristina.  This is a security request.  You need to e-mail them directly at ricochetsecurity@jwt.com.  They'll be able to assist you._x000a__x000a_I can tell you that you'll need to fill out a Ricochet security request form which can be found on the Ricochet splash page.  HR can help you fill it out.  It then needs to be approved by your supervisor and finance director.  Then scanned and e-mailed to the address above._x000a__x000a_Thanks_x000a_Chris"/>
    <d v="2018-06-28T18:14:08"/>
    <s v="Christopher Nemec [IBM]"/>
    <d v="2018-06-27T23:38:11"/>
    <s v="kristina.loschiavo@jwt.com"/>
    <b v="0"/>
    <m/>
    <s v="Gold"/>
    <n v="0"/>
    <s v="Normal"/>
    <x v="0"/>
    <m/>
    <n v="66957"/>
    <s v="Kristina Loschiavo [JWT]"/>
    <n v="0"/>
    <b v="0"/>
    <d v="2018-06-28T02:47:05"/>
    <d v="2018-06-27T23:38:11"/>
    <n v="1"/>
    <d v="2018-06-28T02:49:15"/>
    <d v="2018-06-28T18:11:00"/>
    <d v="2018-06-28T02:49:15"/>
    <s v="NA"/>
    <m/>
    <s v="JWT - Canada"/>
    <n v="1428.242361111108"/>
    <x v="0"/>
    <x v="23"/>
    <x v="0"/>
    <n v="26"/>
    <s v="Not GD"/>
    <x v="1"/>
    <n v="2018"/>
    <x v="0"/>
    <x v="4"/>
    <x v="0"/>
    <s v="Jan"/>
    <x v="11"/>
    <s v="Jun"/>
    <x v="1"/>
  </r>
  <r>
    <s v="INC5475662"/>
    <s v="P3 - Minor"/>
    <x v="9"/>
    <s v="mparekh@us.ibm.com"/>
    <x v="0"/>
    <s v="Unable to sign out of Ricochet / Stuff"/>
    <d v="2018-06-28T02:00:29"/>
    <x v="10"/>
    <m/>
    <s v="Cancelled"/>
    <s v="cancelled based on users request"/>
    <d v="2018-06-28T02:00:29"/>
    <s v="Meghna K. Parekh [IBM]"/>
    <d v="2018-06-28T01:03:01"/>
    <s v="sue.page@gtb.com"/>
    <b v="0"/>
    <m/>
    <s v="Gold"/>
    <n v="0"/>
    <s v="Normal"/>
    <x v="0"/>
    <m/>
    <n v="3448"/>
    <s v="Sue Page [JWT]"/>
    <n v="0"/>
    <b v="0"/>
    <d v="2018-06-28T01:07:20"/>
    <d v="2018-06-28T01:03:01"/>
    <n v="1"/>
    <d v="2018-06-28T01:22:11"/>
    <d v="2018-06-28T01:57:26"/>
    <d v="2018-06-28T01:22:11"/>
    <m/>
    <m/>
    <m/>
    <n v="1428.9184490740736"/>
    <x v="0"/>
    <x v="23"/>
    <x v="0"/>
    <n v="26"/>
    <s v="Not GD"/>
    <x v="1"/>
    <n v="2018"/>
    <x v="0"/>
    <x v="4"/>
    <x v="0"/>
    <s v="Jan"/>
    <x v="12"/>
    <s v="Jun"/>
    <x v="1"/>
  </r>
  <r>
    <s v="INC5490617"/>
    <s v="P3 - Minor"/>
    <x v="9"/>
    <s v="cnemec@us.ibm.com"/>
    <x v="2"/>
    <s v="Ricochet/Ricopay"/>
    <d v="2018-06-30T02:43:35"/>
    <x v="15"/>
    <m/>
    <s v="Solved Remotely (Permanently)"/>
    <s v="Hi Cynthia.  This is handled via security.  Unfortunately the role that would allow you to do this hasn't been created yet so this is something we can't do yet.  It is in the works though._x000a__x000a_I'm going to cancel the ticket but I let Nikita know you were asking for it._x000a__x000a_Thanks_x000a_Chris"/>
    <d v="2018-06-30T02:43:35"/>
    <s v="Christopher Nemec [IBM]"/>
    <d v="2018-06-30T02:01:18"/>
    <s v="cynthia.langley@jwt.com"/>
    <b v="0"/>
    <m/>
    <s v="Gold"/>
    <n v="0"/>
    <s v="Normal"/>
    <x v="0"/>
    <m/>
    <n v="2537"/>
    <s v="Cynthia Langley [JWT]"/>
    <n v="0"/>
    <b v="0"/>
    <d v="2018-06-30T02:24:05"/>
    <d v="2018-06-30T02:01:18"/>
    <n v="1"/>
    <d v="2018-06-30T02:08:33"/>
    <d v="2018-06-30T02:24:05"/>
    <d v="2018-06-30T02:08:33"/>
    <m/>
    <m/>
    <m/>
    <n v="1426.8999421296321"/>
    <x v="0"/>
    <x v="23"/>
    <x v="0"/>
    <n v="26"/>
    <s v="Not GD"/>
    <x v="1"/>
    <n v="2018"/>
    <x v="0"/>
    <x v="4"/>
    <x v="0"/>
    <s v="Jan"/>
    <x v="0"/>
    <s v="Jun"/>
    <x v="1"/>
  </r>
  <r>
    <s v="INC5496895"/>
    <s v="P3 - Minor"/>
    <x v="17"/>
    <s v="ana.kisslat@uk.ibm.com"/>
    <x v="2"/>
    <s v="Oracle e.Business Suite&quot;, resolver group &quot;IBM-C-NA-AS-OEBS&quot;, configuration Item &quot;Oracle_eBusiness_Suite_Parent_Plus_NA"/>
    <d v="2018-07-03T04:24:28"/>
    <x v="97"/>
    <m/>
    <s v="Closed As Duplicate"/>
    <s v="Duplicate"/>
    <d v="2018-07-03T04:24:28"/>
    <s v="Ana Kisslat [IBM]"/>
    <d v="2018-07-02T17:52:39"/>
    <s v="akotipal@in.ibm.com"/>
    <b v="0"/>
    <m/>
    <s v="Gold"/>
    <n v="0"/>
    <s v="Normal"/>
    <x v="0"/>
    <m/>
    <n v="37951"/>
    <s v="Teresa Gurnick [B to D Group]"/>
    <n v="0"/>
    <b v="0"/>
    <d v="2018-07-02T20:09:29"/>
    <d v="2018-07-02T17:52:39"/>
    <n v="2"/>
    <d v="2018-07-02T21:28:19"/>
    <d v="2018-07-03T04:23:09"/>
    <d v="2018-07-02T21:28:19"/>
    <m/>
    <m/>
    <m/>
    <n v="1423.8172569444432"/>
    <x v="0"/>
    <x v="24"/>
    <x v="0"/>
    <n v="27"/>
    <s v="Not GD"/>
    <x v="1"/>
    <n v="2018"/>
    <x v="0"/>
    <x v="4"/>
    <x v="0"/>
    <s v="Jan"/>
    <x v="13"/>
    <s v="Jul"/>
    <x v="1"/>
  </r>
  <r>
    <s v="INC5500327"/>
    <s v="P3 - Minor"/>
    <x v="22"/>
    <s v="ANDREW.SUNDERLAND@us.ibm.com"/>
    <x v="2"/>
    <s v="New Employee access"/>
    <d v="2018-07-03T22:14:04"/>
    <x v="111"/>
    <m/>
    <s v="Closed As Duplicate"/>
    <s v="Please see ticket INC5499234 for further updates"/>
    <d v="2018-07-03T22:14:04"/>
    <s v="Andrew D. Sunderland [IBM]"/>
    <d v="2018-07-03T02:28:55"/>
    <s v="renee.parks@geometry.com"/>
    <b v="0"/>
    <m/>
    <s v="Bronze"/>
    <n v="0"/>
    <s v="Normal"/>
    <x v="0"/>
    <m/>
    <n v="71109"/>
    <s v="Renee Parks [Ogilvy Group]"/>
    <n v="0"/>
    <b v="0"/>
    <d v="2018-07-03T04:02:40"/>
    <d v="2018-07-03T02:28:55"/>
    <n v="1"/>
    <d v="2018-07-03T22:12:10"/>
    <d v="2018-07-03T22:12:10"/>
    <d v="2018-07-03T22:12:10"/>
    <m/>
    <m/>
    <m/>
    <n v="1423.0748842592584"/>
    <x v="0"/>
    <x v="24"/>
    <x v="0"/>
    <n v="27"/>
    <s v="Not GD"/>
    <x v="1"/>
    <n v="2018"/>
    <x v="0"/>
    <x v="4"/>
    <x v="0"/>
    <s v="Jan"/>
    <x v="14"/>
    <s v="Jul"/>
    <x v="1"/>
  </r>
  <r>
    <s v="INC5508468"/>
    <s v="P3 - Minor"/>
    <x v="9"/>
    <s v="cnemec@us.ibm.com"/>
    <x v="0"/>
    <s v="Ricochet Working Slowly"/>
    <d v="2018-07-03T23:24:12"/>
    <x v="15"/>
    <m/>
    <s v="Closed As Duplicate"/>
    <s v="Hi Kathy.  Don already has a ticket open for this.  Don't you guys talk to each other?_x000a__x000a_I'm closing this as a dupe._x000a__x000a_FYI, this is probably a network issue and not a Ricochet issue._x000a__x000a_Thanks_x000a_Chris"/>
    <d v="2018-07-03T23:24:12"/>
    <s v="Christopher Nemec [IBM]"/>
    <d v="2018-07-03T22:33:18"/>
    <s v="kathy.liu@jwt.com"/>
    <b v="0"/>
    <m/>
    <s v="Gold"/>
    <n v="0"/>
    <s v="Normal"/>
    <x v="0"/>
    <m/>
    <n v="3055"/>
    <s v="Kathy Liu [JWT]"/>
    <n v="0"/>
    <b v="0"/>
    <d v="2018-07-03T23:03:13"/>
    <d v="2018-07-03T22:33:18"/>
    <n v="1"/>
    <d v="2018-07-03T23:04:31"/>
    <d v="2018-07-03T23:22:44"/>
    <d v="2018-07-03T23:04:31"/>
    <s v="NA"/>
    <m/>
    <s v="JWT - Canada"/>
    <n v="1423.025879629633"/>
    <x v="0"/>
    <x v="24"/>
    <x v="0"/>
    <n v="27"/>
    <s v="Not GD"/>
    <x v="1"/>
    <n v="2018"/>
    <x v="0"/>
    <x v="4"/>
    <x v="0"/>
    <s v="Jan"/>
    <x v="14"/>
    <s v="Jul"/>
    <x v="1"/>
  </r>
  <r>
    <s v="INC5522521"/>
    <s v="P3 - Minor"/>
    <x v="9"/>
    <s v="cnemec@us.ibm.com"/>
    <x v="0"/>
    <s v="Ricochet Working Slowly"/>
    <d v="2018-07-05T19:02:01"/>
    <x v="1"/>
    <m/>
    <s v="Closed As Duplicate"/>
    <s v="Hi Kathy.  Again, Don already has s ticket open for this.  I'm cancelling this as a duplicate._x000a__x000a_FYI, most of the time when this happens it's a network issue and not a Ricochet issue._x000a__x000a_Thanks_x000a_Chris"/>
    <d v="2018-07-05T19:02:01"/>
    <s v="Christopher Nemec [IBM]"/>
    <d v="2018-07-05T18:54:14"/>
    <s v="kathy.liu@jwt.com"/>
    <b v="0"/>
    <m/>
    <s v="Gold"/>
    <n v="0"/>
    <s v="Normal"/>
    <x v="0"/>
    <m/>
    <n v="467"/>
    <s v="Kathy Liu [JWT]"/>
    <n v="0"/>
    <b v="0"/>
    <d v="2018-07-05T18:55:23"/>
    <d v="2018-07-05T18:54:14"/>
    <n v="1"/>
    <d v="2018-07-05T19:00:02"/>
    <m/>
    <d v="2018-07-05T19:00:02"/>
    <s v="NA"/>
    <m/>
    <s v="JWT - Canada"/>
    <n v="44708"/>
    <x v="0"/>
    <x v="24"/>
    <x v="0"/>
    <n v="27"/>
    <s v="Not GD"/>
    <x v="1"/>
    <n v="2018"/>
    <x v="0"/>
    <x v="4"/>
    <x v="0"/>
    <s v="Jan"/>
    <x v="2"/>
    <s v="Jul"/>
    <x v="1"/>
  </r>
  <r>
    <s v="INC5523923"/>
    <s v="P3 - Minor"/>
    <x v="9"/>
    <s v="cnemec@us.ibm.com"/>
    <x v="0"/>
    <s v="Ricochet Performance Issues"/>
    <d v="2018-07-06T00:24:32"/>
    <x v="15"/>
    <m/>
    <s v="Closed As Duplicate"/>
    <s v="Hi James.  Cynthia also opened a ticket for this.  INC5523943.  We've assigned it back to India telling them the Network Team needs to look into it._x000a__x000a_Thanks_x000a_Chris"/>
    <d v="2018-07-06T00:24:32"/>
    <s v="Christopher Nemec [IBM]"/>
    <d v="2018-07-05T21:29:06"/>
    <s v="James.Bernhard@wppcoretech.com"/>
    <b v="0"/>
    <m/>
    <s v="Gold"/>
    <n v="0"/>
    <s v="Normal"/>
    <x v="0"/>
    <m/>
    <n v="10526"/>
    <s v="James Bernhard [WPP]"/>
    <n v="0"/>
    <b v="0"/>
    <d v="2018-07-05T23:22:14"/>
    <d v="2018-07-05T21:29:06"/>
    <n v="1"/>
    <d v="2018-07-05T23:49:34"/>
    <d v="2018-07-06T00:21:03"/>
    <d v="2018-07-05T23:49:34"/>
    <m/>
    <m/>
    <m/>
    <n v="1420.985381944447"/>
    <x v="0"/>
    <x v="24"/>
    <x v="0"/>
    <n v="27"/>
    <s v="Not GD"/>
    <x v="1"/>
    <n v="2018"/>
    <x v="0"/>
    <x v="4"/>
    <x v="0"/>
    <s v="Jan"/>
    <x v="2"/>
    <s v="Jul"/>
    <x v="1"/>
  </r>
  <r>
    <s v="INC5524630"/>
    <s v="P3 - Minor"/>
    <x v="9"/>
    <s v="cnemec@us.ibm.com"/>
    <x v="2"/>
    <s v="Ricochet Slow and Keeps Timing Out"/>
    <d v="2018-07-06T18:18:16"/>
    <x v="15"/>
    <m/>
    <s v="Closed As Duplicate"/>
    <s v="Hi Jennifer.  Cynthia Langley already opened a ticket for this.  It's a network issue and they've been working on it since yesterday._x000a__x000a_I'll try to add you to the original ticket so you get updates._x000a__x000a_Thanks_x000a_Chris"/>
    <d v="2018-07-06T18:18:16"/>
    <s v="Christopher Nemec [IBM]"/>
    <d v="2018-07-05T23:32:24"/>
    <s v="jennifer.russell@jwt.com"/>
    <b v="0"/>
    <m/>
    <s v="Gold"/>
    <n v="0"/>
    <s v="Normal"/>
    <x v="0"/>
    <m/>
    <n v="67553"/>
    <s v="Jennifer Russell [JWT]"/>
    <n v="0"/>
    <b v="0"/>
    <d v="2018-07-05T23:37:23"/>
    <d v="2018-07-05T23:32:24"/>
    <n v="1"/>
    <d v="2018-07-06T00:07:52"/>
    <d v="2018-07-06T00:17:29"/>
    <d v="2018-07-06T00:07:52"/>
    <m/>
    <m/>
    <m/>
    <n v="1420.987858796303"/>
    <x v="0"/>
    <x v="24"/>
    <x v="0"/>
    <n v="27"/>
    <s v="Not GD"/>
    <x v="1"/>
    <n v="2018"/>
    <x v="0"/>
    <x v="4"/>
    <x v="0"/>
    <s v="Jan"/>
    <x v="2"/>
    <s v="Jul"/>
    <x v="1"/>
  </r>
  <r>
    <s v="INC5531325"/>
    <s v="P3 - Minor"/>
    <x v="4"/>
    <s v="Birlbose@in.ibm.com"/>
    <x v="2"/>
    <s v="SAP Access for Samsung Client"/>
    <d v="2018-07-07T00:44:16"/>
    <x v="1"/>
    <m/>
    <s v="Cancelled"/>
    <s v="User Requested to cancel and close"/>
    <d v="2018-07-07T00:44:16"/>
    <s v="Birla Bose [IBM]"/>
    <d v="2018-07-06T23:39:04"/>
    <s v="aundia.vafadari@ogilvy.com"/>
    <b v="0"/>
    <m/>
    <s v="Platinum"/>
    <n v="0"/>
    <s v="Normal"/>
    <x v="0"/>
    <m/>
    <n v="3913"/>
    <s v="Aundia Vafadari [Ogilvy Group]"/>
    <n v="0"/>
    <b v="0"/>
    <d v="2018-07-06T23:50:26"/>
    <d v="2018-07-06T23:39:04"/>
    <n v="1"/>
    <d v="2018-07-07T00:10:32"/>
    <m/>
    <d v="2018-07-07T00:10:32"/>
    <m/>
    <m/>
    <m/>
    <n v="44708"/>
    <x v="0"/>
    <x v="24"/>
    <x v="0"/>
    <n v="27"/>
    <s v="Not GD"/>
    <x v="1"/>
    <n v="2018"/>
    <x v="0"/>
    <x v="4"/>
    <x v="0"/>
    <s v="Jan"/>
    <x v="7"/>
    <s v="Jul"/>
    <x v="1"/>
  </r>
  <r>
    <s v="INC5541582"/>
    <s v="P3 - Minor"/>
    <x v="9"/>
    <s v="cnemec@us.ibm.com"/>
    <x v="0"/>
    <s v="Ricochet Account System is Down - Can't Log Into Ricochet"/>
    <d v="2018-07-10T00:45:49"/>
    <x v="15"/>
    <m/>
    <s v="Cancelled"/>
    <s v="Hi Alex.  Glad it's working now._x000a__x000a_Thanks_x000a_Chris"/>
    <d v="2018-07-10T00:45:49"/>
    <s v="Christopher Nemec [IBM]"/>
    <d v="2018-07-09T21:02:03"/>
    <s v="alexk@isl.co"/>
    <b v="0"/>
    <m/>
    <s v="Gold"/>
    <n v="0"/>
    <s v="Normal"/>
    <x v="0"/>
    <m/>
    <n v="13426"/>
    <s v="Alexander Kuczkowski [JWT]"/>
    <n v="0"/>
    <b v="0"/>
    <d v="2018-07-09T21:40:19"/>
    <d v="2018-07-09T21:02:03"/>
    <n v="1"/>
    <d v="2018-07-09T22:11:07"/>
    <d v="2018-07-09T22:31:59"/>
    <d v="2018-07-09T22:11:07"/>
    <m/>
    <m/>
    <m/>
    <n v="1417.0611226851834"/>
    <x v="0"/>
    <x v="25"/>
    <x v="0"/>
    <n v="28"/>
    <s v="Not GD"/>
    <x v="1"/>
    <n v="2018"/>
    <x v="0"/>
    <x v="4"/>
    <x v="0"/>
    <s v="Jan"/>
    <x v="28"/>
    <s v="Jul"/>
    <x v="1"/>
  </r>
  <r>
    <s v="INC5552690"/>
    <s v="P3 - Minor"/>
    <x v="0"/>
    <s v="ghudik@us.ibm.com"/>
    <x v="1"/>
    <s v="[CANCELLED] KFS WSC 91: Email Alert Definition Update"/>
    <d v="2018-09-26T20:18:12"/>
    <x v="8"/>
    <m/>
    <s v="Cancelled"/>
    <s v="IBM has cancelled ticket due to a lack of response. The SER allowance will be charged $119 for the work that was completed._x000a__x000a_08/14 - Email alerts kicked off in PreProd for UAT. Feedback requested by 09/05._x000a_08/21 - 1st follow up note sent to KFS._x000a_08/28 - 2nd follow up note sent to KFS._x000a_09/05 - 3rd follow up note sent to KFS. "/>
    <d v="2018-09-26T20:18:12"/>
    <s v="Gina D. Hudik [IBM]"/>
    <d v="2018-07-11T00:37:40"/>
    <s v="michael.ramos@kantar.com"/>
    <b v="0"/>
    <m/>
    <s v="Platinum"/>
    <n v="0"/>
    <s v="Normal"/>
    <x v="0"/>
    <m/>
    <n v="6723632"/>
    <s v="Michael Ramos [Kantar]"/>
    <n v="0"/>
    <b v="0"/>
    <d v="2018-07-11T02:05:47"/>
    <d v="2018-07-11T00:37:40"/>
    <n v="1"/>
    <d v="2018-07-11T03:51:05"/>
    <d v="2018-07-11T03:55:13"/>
    <d v="2018-07-11T03:51:05"/>
    <s v="NA"/>
    <m/>
    <m/>
    <n v="1415.836655092593"/>
    <x v="0"/>
    <x v="25"/>
    <x v="0"/>
    <n v="39"/>
    <s v="Not GD"/>
    <x v="1"/>
    <n v="2018"/>
    <x v="0"/>
    <x v="4"/>
    <x v="0"/>
    <s v="Jan"/>
    <x v="15"/>
    <s v="Jul"/>
    <x v="1"/>
  </r>
  <r>
    <s v="INC5554535"/>
    <s v="P3 - Minor"/>
    <x v="9"/>
    <s v="cnemec@us.ibm.com"/>
    <x v="2"/>
    <s v="Ricochet Security - Fatimatou Isso"/>
    <d v="2018-07-11T18:33:43"/>
    <x v="15"/>
    <m/>
    <s v="Cancelled"/>
    <s v="Hi Jenn.  Security requests are still handled via ricochetsecurity@jwt.com.  Olga monitors this address and will be able to help._x000a__x000a_Thanks_x000a_Chris"/>
    <d v="2018-07-11T18:33:43"/>
    <s v="Christopher Nemec [IBM]"/>
    <d v="2018-07-11T10:14:07"/>
    <s v="jennifer.suffel@jwt.com"/>
    <b v="0"/>
    <m/>
    <s v="Gold"/>
    <n v="0"/>
    <s v="Normal"/>
    <x v="0"/>
    <m/>
    <n v="29976"/>
    <s v="Jennifer Suffel [JWT]"/>
    <n v="0"/>
    <b v="0"/>
    <d v="2018-07-11T11:29:36"/>
    <d v="2018-07-11T10:14:07"/>
    <n v="1"/>
    <d v="2018-07-11T17:49:56"/>
    <d v="2018-07-11T18:31:25"/>
    <d v="2018-07-11T17:49:56"/>
    <m/>
    <m/>
    <m/>
    <n v="1415.2281828703708"/>
    <x v="0"/>
    <x v="25"/>
    <x v="0"/>
    <n v="28"/>
    <s v="Not GD"/>
    <x v="1"/>
    <n v="2018"/>
    <x v="0"/>
    <x v="4"/>
    <x v="0"/>
    <s v="Jan"/>
    <x v="15"/>
    <s v="Jul"/>
    <x v="1"/>
  </r>
  <r>
    <s v="INC5560902"/>
    <s v="P4 - Minimal"/>
    <x v="0"/>
    <s v="ghudik@us.ibm.com"/>
    <x v="1"/>
    <s v="[CANCELLED] WSC 292 &amp; 294 - Timesheet Reminder"/>
    <d v="2018-09-26T02:50:02"/>
    <x v="8"/>
    <m/>
    <s v="Cancelled"/>
    <s v="Response was not received by September 21, therefore, this ticket was cancelled without further action. No updates will be made to Live and the SER monthly allowance will be charged $119 for the work performed. "/>
    <d v="2018-09-26T02:50:02"/>
    <s v="Gina D. Hudik [IBM]"/>
    <d v="2018-07-11T22:42:58"/>
    <s v="paul.besonglache@kantar.com"/>
    <b v="0"/>
    <m/>
    <s v="Platinum"/>
    <n v="0"/>
    <s v="Normal"/>
    <x v="0"/>
    <m/>
    <n v="6581224"/>
    <s v="Paul Besonglache [Kantar]"/>
    <n v="0"/>
    <b v="0"/>
    <d v="2018-07-12T11:58:23"/>
    <d v="2018-07-11T22:42:58"/>
    <n v="1"/>
    <d v="2018-07-12T11:58:37"/>
    <d v="2018-07-12T14:15:35"/>
    <d v="2018-07-12T11:58:37"/>
    <s v="EMEA"/>
    <m/>
    <s v="Kantar - Cameroon"/>
    <n v="1414.4058449074073"/>
    <x v="0"/>
    <x v="25"/>
    <x v="0"/>
    <n v="39"/>
    <s v="Not GD"/>
    <x v="1"/>
    <n v="2018"/>
    <x v="0"/>
    <x v="4"/>
    <x v="0"/>
    <s v="Jan"/>
    <x v="15"/>
    <s v="Jul"/>
    <x v="1"/>
  </r>
  <r>
    <s v="INC5561451"/>
    <s v="P4 - Minimal"/>
    <x v="9"/>
    <s v="mulveyj@us.ibm.com"/>
    <x v="1"/>
    <s v="[CANCELLED] Ricochet - To create a Purchase Journal report to match the GL VAT amount with AP source"/>
    <d v="2021-09-03T21:39:52"/>
    <x v="36"/>
    <m/>
    <s v="Cancelled"/>
    <s v="Cancelling ticket as per WPP approval from Dave Husted and Olga Alario (see attachments)."/>
    <d v="2021-09-03T21:39:52"/>
    <s v="James A. Mulvey [IBM]"/>
    <d v="2018-07-12T00:33:29"/>
    <s v="wendy.ng@jwt.com"/>
    <b v="0"/>
    <m/>
    <s v="Gold"/>
    <n v="0"/>
    <s v="Normal"/>
    <x v="0"/>
    <m/>
    <n v="99349583"/>
    <s v="Wendy Ng [JWT]"/>
    <n v="0"/>
    <b v="0"/>
    <d v="2018-07-12T00:34:33"/>
    <d v="2018-07-12T00:33:29"/>
    <n v="3"/>
    <d v="2018-07-12T00:35:33"/>
    <d v="2018-07-12T01:07:54"/>
    <d v="2018-07-12T00:35:33"/>
    <s v="NA"/>
    <m/>
    <s v="JWT - USA"/>
    <n v="1414.9528472222228"/>
    <x v="0"/>
    <x v="25"/>
    <x v="0"/>
    <n v="36"/>
    <s v="WPP-US"/>
    <x v="0"/>
    <n v="2021"/>
    <x v="0"/>
    <x v="4"/>
    <x v="0"/>
    <s v="Jan"/>
    <x v="21"/>
    <s v="Jul"/>
    <x v="0"/>
  </r>
  <r>
    <s v="INC5569670"/>
    <s v="P3 - Minor"/>
    <x v="29"/>
    <s v="david.baulier@us.ibm.com"/>
    <x v="0"/>
    <s v="Peoplesoft login error "/>
    <d v="2018-07-17T01:29:51"/>
    <x v="108"/>
    <m/>
    <s v="Cancelled"/>
    <s v="Brenda,_x000a__x000a_We are still working on the issue with the respective support team. A ticket is already in place for this issue, INC5582023. Since this is a duplicate we are going to cancel this ticket and add you to the main ticket where we are tracking the incident.  _x000a_"/>
    <d v="2018-07-17T01:29:51"/>
    <s v="David Baulier Jr [IBM]"/>
    <d v="2018-07-12T23:45:21"/>
    <s v="astringe@in.ibm.com"/>
    <b v="0"/>
    <m/>
    <s v="Gold"/>
    <n v="0"/>
    <s v="Normal"/>
    <x v="0"/>
    <m/>
    <n v="352423"/>
    <s v="Brenda Diaz [YRGRP]"/>
    <n v="0"/>
    <b v="0"/>
    <d v="2018-07-13T01:41:23"/>
    <d v="2018-07-13T00:03:23"/>
    <n v="2"/>
    <d v="2018-07-14T03:52:20"/>
    <d v="2018-07-16T08:51:40"/>
    <d v="2018-07-12T23:45:21"/>
    <m/>
    <m/>
    <m/>
    <n v="1410.6307870370365"/>
    <x v="0"/>
    <x v="25"/>
    <x v="0"/>
    <n v="29"/>
    <s v="WPP-US"/>
    <x v="0"/>
    <n v="2018"/>
    <x v="0"/>
    <x v="4"/>
    <x v="0"/>
    <s v="Jan"/>
    <x v="21"/>
    <s v="Jul"/>
    <x v="0"/>
  </r>
  <r>
    <s v="INC5597119"/>
    <s v="P3 - Minor"/>
    <x v="9"/>
    <s v="cnemec@us.ibm.com"/>
    <x v="0"/>
    <s v="Ricochet not responding"/>
    <d v="2018-07-17T22:00:37"/>
    <x v="1"/>
    <m/>
    <s v="Closed As Duplicate"/>
    <s v="Hi Janet.  Cynthia Langley has already opened a ticket for this issue.  I'm going to add you to it and close this one as a dupe._x000a__x000a_Thanks_x000a_Chris"/>
    <d v="2018-07-17T22:00:37"/>
    <s v="Christopher Nemec [IBM]"/>
    <d v="2018-07-17T20:05:34"/>
    <s v="janet.goetz@jwt.com"/>
    <b v="0"/>
    <m/>
    <s v="Gold"/>
    <n v="0"/>
    <s v="Normal"/>
    <x v="0"/>
    <m/>
    <n v="6903"/>
    <s v="Janet Goetz [JWT]"/>
    <n v="0"/>
    <b v="0"/>
    <d v="2018-07-17T20:39:38"/>
    <d v="2018-07-17T20:05:34"/>
    <n v="1"/>
    <d v="2018-07-17T21:53:41"/>
    <m/>
    <d v="2018-07-17T21:53:41"/>
    <m/>
    <m/>
    <m/>
    <n v="44708"/>
    <x v="0"/>
    <x v="26"/>
    <x v="0"/>
    <n v="29"/>
    <s v="Not GD"/>
    <x v="1"/>
    <n v="2018"/>
    <x v="0"/>
    <x v="4"/>
    <x v="0"/>
    <s v="Jan"/>
    <x v="16"/>
    <s v="Jul"/>
    <x v="1"/>
  </r>
  <r>
    <s v="INC5597201"/>
    <s v="P3 - Minor"/>
    <x v="9"/>
    <s v="cnemec@us.ibm.com"/>
    <x v="0"/>
    <s v="Ricochet"/>
    <d v="2018-07-17T22:13:03"/>
    <x v="15"/>
    <m/>
    <s v="Closed As Duplicate"/>
    <s v="Hi Yaa.  Several tickets have already been submitted for this.  Cynthia Langley is the primary contact person.  Please reach out to her for updates._x000a__x000a_I've closed this ticket as a dupe._x000a__x000a_Thanks_x000a_Chris"/>
    <d v="2018-07-17T22:13:03"/>
    <s v="Christopher Nemec [IBM]"/>
    <d v="2018-07-17T20:10:42"/>
    <s v="yaa.asare-nyarko@jwt.com"/>
    <b v="0"/>
    <m/>
    <s v="Gold"/>
    <n v="0"/>
    <s v="Normal"/>
    <x v="0"/>
    <m/>
    <n v="7341"/>
    <s v="Yaa Asare-Nyarko [JWT]"/>
    <n v="0"/>
    <b v="0"/>
    <d v="2018-07-17T20:41:00"/>
    <d v="2018-07-17T20:10:42"/>
    <n v="1"/>
    <d v="2018-07-17T22:03:06"/>
    <d v="2018-07-17T22:10:58"/>
    <d v="2018-07-17T22:03:06"/>
    <m/>
    <m/>
    <m/>
    <n v="1409.0757175925901"/>
    <x v="0"/>
    <x v="26"/>
    <x v="0"/>
    <n v="29"/>
    <s v="Not GD"/>
    <x v="1"/>
    <n v="2018"/>
    <x v="0"/>
    <x v="4"/>
    <x v="0"/>
    <s v="Jan"/>
    <x v="16"/>
    <s v="Jul"/>
    <x v="1"/>
  </r>
  <r>
    <s v="INC5597243"/>
    <s v="P3 - Minor"/>
    <x v="9"/>
    <s v="cnemec@us.ibm.com"/>
    <x v="0"/>
    <s v="Ricochet TEAM TICKET"/>
    <d v="2018-07-17T21:32:13"/>
    <x v="15"/>
    <m/>
    <s v="Closed As Duplicate"/>
    <s v="Hi Calley.  Cynthia Langley has also opened a ticket regarding this.  I'm going to add you to that ticket and close this one as a dupe._x000a__x000a_Thanks_x000a_Chris"/>
    <d v="2018-07-17T21:32:13"/>
    <s v="Christopher Nemec [IBM]"/>
    <d v="2018-07-17T20:15:04"/>
    <s v="calley.stuenkel@jwt.com"/>
    <b v="0"/>
    <m/>
    <s v="Gold"/>
    <n v="0"/>
    <s v="Normal"/>
    <x v="0"/>
    <m/>
    <n v="4629"/>
    <s v="Calley Stuenkel [JWT]"/>
    <n v="0"/>
    <b v="0"/>
    <d v="2018-07-17T21:24:31"/>
    <d v="2018-07-17T20:15:04"/>
    <n v="1"/>
    <d v="2018-07-17T20:40:50"/>
    <d v="2018-07-17T21:24:31"/>
    <d v="2018-07-17T20:40:50"/>
    <m/>
    <m/>
    <m/>
    <n v="1409.1079745370371"/>
    <x v="0"/>
    <x v="26"/>
    <x v="0"/>
    <n v="29"/>
    <s v="Not GD"/>
    <x v="1"/>
    <n v="2018"/>
    <x v="0"/>
    <x v="4"/>
    <x v="0"/>
    <s v="Jan"/>
    <x v="16"/>
    <s v="Jul"/>
    <x v="1"/>
  </r>
  <r>
    <s v="INC5599617"/>
    <s v="P3 - Minor"/>
    <x v="9"/>
    <s v="mulveyj@us.ibm.com"/>
    <x v="1"/>
    <s v="[CANCELLED] For GTB &amp; GTM RicoPay--will require a separete file distribution for files in error--QB7753 - Billed under INC7864733"/>
    <d v="2020-02-05T21:03:41"/>
    <x v="36"/>
    <m/>
    <s v="Cancelled"/>
    <s v="Cancelled as per Olga"/>
    <d v="2020-02-05T21:03:41"/>
    <s v="James A. Mulvey [IBM]"/>
    <d v="2018-07-18T01:05:03"/>
    <s v="olga.alario@jwt.com"/>
    <b v="0"/>
    <m/>
    <s v="Gold"/>
    <n v="0"/>
    <s v="Normal"/>
    <x v="0"/>
    <m/>
    <n v="49060718"/>
    <s v="Olga Alario [JWT]"/>
    <n v="0"/>
    <b v="0"/>
    <d v="2018-07-18T03:10:02"/>
    <d v="2018-07-18T01:05:03"/>
    <n v="1"/>
    <d v="2018-07-18T03:59:30"/>
    <d v="2018-07-18T17:57:54"/>
    <d v="2018-07-18T03:59:30"/>
    <m/>
    <m/>
    <m/>
    <n v="1408.2514583333323"/>
    <x v="0"/>
    <x v="26"/>
    <x v="0"/>
    <n v="6"/>
    <s v="WPP-US"/>
    <x v="0"/>
    <n v="2020"/>
    <x v="0"/>
    <x v="4"/>
    <x v="0"/>
    <s v="Jan"/>
    <x v="26"/>
    <s v="Jul"/>
    <x v="0"/>
  </r>
  <r>
    <s v="INC5600092"/>
    <s v="P3 - Minor"/>
    <x v="9"/>
    <s v="mulveyj@us.ibm.com"/>
    <x v="1"/>
    <s v="[CANCELLED] RicoPay--JWT Atlanta requires different workflow"/>
    <d v="2021-08-31T00:31:48"/>
    <x v="36"/>
    <m/>
    <s v="Cancelled"/>
    <s v="Cancelling ticket as per WPP approval from Dave Husted and Olga Alario (see attachments)."/>
    <d v="2021-08-31T00:31:48"/>
    <s v="James A. Mulvey [IBM]"/>
    <d v="2018-07-18T03:13:07"/>
    <s v="olga.alario@jwt.com"/>
    <b v="0"/>
    <m/>
    <s v="Gold"/>
    <n v="0"/>
    <s v="Normal"/>
    <x v="0"/>
    <m/>
    <n v="98486321"/>
    <s v="Olga Alario [JWT]"/>
    <n v="0"/>
    <b v="0"/>
    <d v="2018-07-18T03:15:32"/>
    <d v="2018-07-18T03:13:07"/>
    <n v="1"/>
    <d v="2018-07-18T03:17:41"/>
    <d v="2018-07-18T17:59:42"/>
    <d v="2018-07-18T03:17:41"/>
    <m/>
    <m/>
    <s v="JWT - USA"/>
    <n v="1408.2502083333311"/>
    <x v="0"/>
    <x v="26"/>
    <x v="0"/>
    <n v="36"/>
    <s v="WPP-US"/>
    <x v="0"/>
    <n v="2021"/>
    <x v="0"/>
    <x v="4"/>
    <x v="0"/>
    <s v="Jan"/>
    <x v="26"/>
    <s v="Jul"/>
    <x v="0"/>
  </r>
  <r>
    <s v="INC5624232"/>
    <s v="P3 - Minor"/>
    <x v="0"/>
    <s v="ghudik@us.ibm.com"/>
    <x v="2"/>
    <s v="KFS WSC: Add company 318 to company access table"/>
    <d v="2018-07-24T06:31:26"/>
    <x v="8"/>
    <m/>
    <s v="Cancelled"/>
    <s v="Cancelling this ticket. Adding 318 to the existing request for multiple other companies currently in enhancement quote status. (INC5559735)"/>
    <d v="2018-07-24T06:31:26"/>
    <s v="Gina D. Hudik [IBM]"/>
    <d v="2018-07-20T23:33:57"/>
    <s v="michael.ramos@kantar.com"/>
    <b v="0"/>
    <m/>
    <s v="Platinum"/>
    <n v="0"/>
    <s v="Normal"/>
    <x v="0"/>
    <m/>
    <n v="284249"/>
    <s v="Michael Ramos [Kantar]"/>
    <n v="0"/>
    <b v="0"/>
    <d v="2018-07-21T01:05:34"/>
    <d v="2018-07-20T23:33:57"/>
    <n v="1"/>
    <d v="2018-07-21T01:43:29"/>
    <d v="2018-07-23T07:07:47"/>
    <d v="2018-07-21T01:43:29"/>
    <m/>
    <m/>
    <m/>
    <n v="1403.7029282407384"/>
    <x v="0"/>
    <x v="26"/>
    <x v="0"/>
    <n v="30"/>
    <s v="Not GD"/>
    <x v="1"/>
    <n v="2018"/>
    <x v="0"/>
    <x v="4"/>
    <x v="0"/>
    <s v="Jan"/>
    <x v="22"/>
    <s v="Jul"/>
    <x v="1"/>
  </r>
  <r>
    <s v="INC5624464"/>
    <s v="P3 - Minor"/>
    <x v="2"/>
    <s v="david.baulier@us.ibm.com"/>
    <x v="1"/>
    <s v="[APPROVED BACKLOG] iPerform SSO attribute change to ADP Employee ID"/>
    <d v="2020-11-03T09:38:37"/>
    <x v="2"/>
    <m/>
    <s v="Cancelled"/>
    <s v="The Entities system is no longer active.  This SER is being cancelled.  "/>
    <d v="2020-11-03T09:38:37"/>
    <s v="David Baulier Jr [IBM]"/>
    <d v="2018-07-21T00:32:03"/>
    <s v="steve.oliver@ogilvy.com"/>
    <b v="0"/>
    <m/>
    <s v="Bronze"/>
    <n v="0"/>
    <s v="Normal"/>
    <x v="0"/>
    <m/>
    <n v="72263194"/>
    <s v="Steve Oliver [Ogilvy Group]"/>
    <n v="0"/>
    <b v="0"/>
    <d v="2018-07-21T01:56:47"/>
    <d v="2018-07-21T00:32:03"/>
    <n v="1"/>
    <d v="2018-07-21T02:39:35"/>
    <d v="2018-07-23T11:11:02"/>
    <d v="2018-07-21T02:39:35"/>
    <m/>
    <m/>
    <s v="Ogilvy Group - USA"/>
    <n v="1403.5340046296333"/>
    <x v="0"/>
    <x v="26"/>
    <x v="0"/>
    <n v="45"/>
    <s v="Not GD"/>
    <x v="1"/>
    <n v="2020"/>
    <x v="0"/>
    <x v="4"/>
    <x v="0"/>
    <s v="Jan"/>
    <x v="6"/>
    <s v="Jul"/>
    <x v="1"/>
  </r>
  <r>
    <s v="INC5635736"/>
    <s v="P3 - Minor"/>
    <x v="15"/>
    <s v="akrugly@us.ibm.com"/>
    <x v="2"/>
    <s v="Concur Approver "/>
    <d v="2018-07-23T23:43:40"/>
    <x v="28"/>
    <m/>
    <s v="Cancelled"/>
    <s v="Hi Marsha,_x000a_IBM is not managing Concur approvers._x000a_Please contact Liz Rutigliano at GroupM to change your approver._x000a_Canceling this ticket._x000a_"/>
    <d v="2018-07-23T23:43:40"/>
    <s v="Alexander Krugly [IBM]"/>
    <d v="2018-07-23T22:14:04"/>
    <s v="marsha.leo@mindshareworld.com"/>
    <b v="0"/>
    <m/>
    <s v="Bronze"/>
    <n v="0"/>
    <s v="Normal"/>
    <x v="0"/>
    <m/>
    <n v="5376"/>
    <s v="Marsha Leo [GroupM]"/>
    <n v="0"/>
    <b v="0"/>
    <d v="2018-07-23T23:43:40"/>
    <d v="2018-07-23T22:14:04"/>
    <n v="1"/>
    <d v="2018-07-23T22:30:24"/>
    <d v="2018-07-23T23:43:40"/>
    <d v="2018-07-23T22:30:24"/>
    <m/>
    <m/>
    <m/>
    <n v="1403.0113425926029"/>
    <x v="0"/>
    <x v="27"/>
    <x v="0"/>
    <n v="30"/>
    <s v="Not GD"/>
    <x v="1"/>
    <n v="2018"/>
    <x v="0"/>
    <x v="4"/>
    <x v="0"/>
    <s v="Jan"/>
    <x v="30"/>
    <s v="Jul"/>
    <x v="1"/>
  </r>
  <r>
    <s v="INC5645805"/>
    <s v="P3 - Minor"/>
    <x v="15"/>
    <s v="akrugly@us.ibm.com"/>
    <x v="2"/>
    <s v="MindBill access #LNAC"/>
    <d v="2018-08-15T18:22:20"/>
    <x v="1"/>
    <m/>
    <s v="Cancelled"/>
    <s v="Hi Olivia,_x000a__x000a_In order to have access to mDocs website you need to contact Steven Mandell (Steven.Mandell@groupm.com) or Stella Cirkinyan (Stella.Cirkinyan@groupm.com). After they approve your access they will create a ticket for us to grant you an access._x000a__x000a_Cancelling this ticket._x000a_"/>
    <d v="2018-08-15T18:22:20"/>
    <s v="Alexander Krugly [IBM]"/>
    <d v="2018-07-25T00:14:59"/>
    <s v="olivia.mann@mediacom.com"/>
    <b v="0"/>
    <m/>
    <s v="Bronze"/>
    <n v="0"/>
    <s v="Normal"/>
    <x v="0"/>
    <m/>
    <n v="1879641"/>
    <s v="Olivia Mann [GroupM]"/>
    <n v="0"/>
    <b v="0"/>
    <d v="2018-07-25T00:57:45"/>
    <d v="2018-07-25T00:14:59"/>
    <n v="1"/>
    <d v="2018-08-14T22:29:23"/>
    <m/>
    <d v="2018-08-14T22:29:23"/>
    <m/>
    <m/>
    <m/>
    <n v="44708"/>
    <x v="0"/>
    <x v="27"/>
    <x v="0"/>
    <n v="33"/>
    <s v="Not GD"/>
    <x v="1"/>
    <n v="2018"/>
    <x v="0"/>
    <x v="4"/>
    <x v="0"/>
    <s v="Jan"/>
    <x v="17"/>
    <s v="Jul"/>
    <x v="1"/>
  </r>
  <r>
    <s v="INC5653209"/>
    <s v="P3 - Minor"/>
    <x v="29"/>
    <s v="poldatta@in.ibm.com"/>
    <x v="2"/>
    <s v="need employees' file assigned to Polly Datta"/>
    <d v="2018-07-26T19:39:08"/>
    <x v="12"/>
    <m/>
    <s v="Cancelled"/>
    <s v="report not needed"/>
    <d v="2018-07-26T19:39:08"/>
    <s v="Poly Datta [IBM]"/>
    <d v="2018-07-25T20:32:28"/>
    <s v="nerisha.cheeatow@thesfsgroup.com"/>
    <b v="0"/>
    <m/>
    <s v="Gold"/>
    <n v="0"/>
    <s v="Normal"/>
    <x v="0"/>
    <m/>
    <n v="83200"/>
    <s v="Nerisha Cheeatow [YRGRP]"/>
    <n v="0"/>
    <b v="0"/>
    <d v="2018-07-26T09:00:43"/>
    <d v="2018-07-25T20:32:28"/>
    <n v="1"/>
    <d v="2018-07-25T20:35:30"/>
    <d v="2018-07-26T09:00:43"/>
    <d v="2018-07-25T20:35:30"/>
    <m/>
    <m/>
    <m/>
    <n v="1400.6245023148076"/>
    <x v="0"/>
    <x v="27"/>
    <x v="0"/>
    <n v="30"/>
    <s v="WPP-US"/>
    <x v="0"/>
    <n v="2018"/>
    <x v="0"/>
    <x v="4"/>
    <x v="0"/>
    <s v="Jan"/>
    <x v="17"/>
    <s v="Jul"/>
    <x v="0"/>
  </r>
  <r>
    <s v="INC5654105"/>
    <s v="P3 - Minor"/>
    <x v="9"/>
    <s v="sakbarve@in.ibm.com"/>
    <x v="1"/>
    <s v="[CANCELLED] Update Ricochet security report to not reflect &quot;dynamic expense approver&quot;. "/>
    <d v="2018-08-06T17:05:29"/>
    <x v="100"/>
    <m/>
    <s v="Cancelled"/>
    <s v="As per Olga, it is no more required."/>
    <d v="2018-08-02T11:39:29"/>
    <s v="Shilpa Wakade [IBM]"/>
    <d v="2018-07-25T22:15:57"/>
    <s v="olga.alario@jwt.com"/>
    <b v="0"/>
    <m/>
    <s v="Gold"/>
    <n v="0"/>
    <s v="Normal"/>
    <x v="0"/>
    <m/>
    <n v="653012"/>
    <s v="Olga Alario [JWT]"/>
    <n v="0"/>
    <b v="0"/>
    <d v="2018-07-25T22:54:13"/>
    <d v="2018-07-25T22:15:57"/>
    <n v="1"/>
    <d v="2018-07-25T22:24:31"/>
    <d v="2018-07-25T22:54:13"/>
    <d v="2018-07-25T22:24:31"/>
    <m/>
    <m/>
    <m/>
    <n v="1401.0456828703682"/>
    <x v="0"/>
    <x v="27"/>
    <x v="0"/>
    <n v="31"/>
    <s v="WPP-US"/>
    <x v="0"/>
    <n v="2018"/>
    <x v="0"/>
    <x v="4"/>
    <x v="0"/>
    <s v="Jan"/>
    <x v="17"/>
    <s v="Jul"/>
    <x v="0"/>
  </r>
  <r>
    <s v="INC5657519"/>
    <s v="P3 - Minor"/>
    <x v="9"/>
    <s v="mulveyj@us.ibm.com"/>
    <x v="1"/>
    <s v="[CANCELLED] Ricopay - Reduce Retention Period for denied invoices"/>
    <d v="2021-08-20T21:23:59"/>
    <x v="36"/>
    <m/>
    <s v="Cancelled"/>
    <s v="Cancelling ticket as per OpCo approval from Dave Husted and Olga Alario (see attachments)."/>
    <d v="2021-08-20T21:23:59"/>
    <s v="James A. Mulvey [IBM]"/>
    <d v="2018-07-26T09:12:09"/>
    <s v="jennifer.suffel@jwt.com"/>
    <b v="0"/>
    <m/>
    <s v="Gold"/>
    <n v="0"/>
    <s v="Normal"/>
    <x v="0"/>
    <m/>
    <n v="96898310"/>
    <s v="Jennifer Suffel [JWT]"/>
    <n v="0"/>
    <b v="0"/>
    <d v="2018-07-26T17:41:42"/>
    <d v="2018-07-26T09:12:09"/>
    <n v="1"/>
    <d v="2018-07-26T09:30:03"/>
    <d v="2018-07-26T17:41:42"/>
    <d v="2018-07-26T09:30:03"/>
    <m/>
    <m/>
    <s v="JWT - USA"/>
    <n v="1400.2627083333427"/>
    <x v="0"/>
    <x v="27"/>
    <x v="0"/>
    <n v="34"/>
    <s v="WPP-US"/>
    <x v="0"/>
    <n v="2021"/>
    <x v="0"/>
    <x v="4"/>
    <x v="0"/>
    <s v="Jan"/>
    <x v="10"/>
    <s v="Jul"/>
    <x v="0"/>
  </r>
  <r>
    <s v="INC5663217"/>
    <s v="P4 - Minimal"/>
    <x v="21"/>
    <s v="ghudik@us.ibm.com"/>
    <x v="1"/>
    <s v="[CANCELLED] Reroute this ticket to Kantar_NA_Payroll_Transfer_Kantar_Global group"/>
    <d v="2018-10-10T20:48:25"/>
    <x v="112"/>
    <m/>
    <s v="Cancelled"/>
    <s v="Kantar may raise a new enhancement when they are ready to proceed."/>
    <d v="2018-10-10T20:48:25"/>
    <s v="Gina D. Hudik [IBM]"/>
    <d v="2018-07-26T22:20:36"/>
    <s v="staci.bellamy@kantar.com"/>
    <b v="0"/>
    <m/>
    <s v="Silver+ (Osprey App use only)"/>
    <n v="0"/>
    <s v="Normal"/>
    <x v="0"/>
    <m/>
    <n v="6560869"/>
    <s v="Staci Bellamy [Kantar]"/>
    <n v="0"/>
    <b v="0"/>
    <d v="2018-07-26T22:25:52"/>
    <d v="2018-07-26T22:20:36"/>
    <n v="1"/>
    <d v="2018-07-26T22:26:32"/>
    <d v="2018-07-26T22:26:32"/>
    <d v="2018-07-26T22:26:32"/>
    <s v="NA"/>
    <m/>
    <s v="Kantar - Canada"/>
    <n v="1400.0649074074099"/>
    <x v="0"/>
    <x v="27"/>
    <x v="0"/>
    <n v="41"/>
    <s v="WPP-US"/>
    <x v="0"/>
    <n v="2018"/>
    <x v="0"/>
    <x v="4"/>
    <x v="0"/>
    <s v="Jan"/>
    <x v="10"/>
    <s v="Jul"/>
    <x v="0"/>
  </r>
  <r>
    <s v="INC5688898"/>
    <s v="P3 - Minor"/>
    <x v="15"/>
    <s v="akrugly@us.ibm.com"/>
    <x v="2"/>
    <s v="Need access to mDocs/mindbill #UFA"/>
    <d v="2018-08-15T18:20:36"/>
    <x v="1"/>
    <m/>
    <s v="Cancelled"/>
    <s v="Hi Anna,_x000a__x000a__x000a_In order to have access to mDocs website you need to contact Steven Mandell (Steven.Mandell@groupm.com) or Stella Cirkinyan (Stella.Cirkinyan@groupm.com). After they approve your access they will create a ticket for us to grant you an access._x000a__x000a__x000a_Cancelling this ticket._x000a_"/>
    <d v="2018-08-15T18:20:36"/>
    <s v="Alexander Krugly [IBM]"/>
    <d v="2018-07-31T19:29:13"/>
    <s v="anna.lutz@mindshareworld.com"/>
    <b v="0"/>
    <m/>
    <s v="Bronze"/>
    <n v="0"/>
    <s v="Normal"/>
    <x v="0"/>
    <m/>
    <n v="1291883"/>
    <s v="Anna Lutz [GroupM]"/>
    <n v="0"/>
    <b v="0"/>
    <d v="2018-07-31T21:36:38"/>
    <d v="2018-07-31T21:36:38"/>
    <n v="1"/>
    <d v="2018-08-14T23:44:53"/>
    <m/>
    <d v="2018-08-14T23:44:53"/>
    <s v="NA"/>
    <m/>
    <m/>
    <n v="44708"/>
    <x v="0"/>
    <x v="28"/>
    <x v="0"/>
    <n v="33"/>
    <s v="Not GD"/>
    <x v="1"/>
    <n v="2018"/>
    <x v="0"/>
    <x v="4"/>
    <x v="0"/>
    <s v="Jan"/>
    <x v="27"/>
    <s v="Jul"/>
    <x v="1"/>
  </r>
  <r>
    <s v="INC5692503"/>
    <s v="P3 - Minor"/>
    <x v="8"/>
    <s v="poldatta@in.ibm.com"/>
    <x v="2"/>
    <s v="RE: Q2RF Upload to Smarstream "/>
    <d v="2018-08-01T12:42:51"/>
    <x v="1"/>
    <m/>
    <s v="Cancelled"/>
    <s v="duplicate"/>
    <d v="2018-08-01T12:42:51"/>
    <s v="Poly Datta [IBM]"/>
    <d v="2018-08-01T01:24:12"/>
    <s v="Katiuska.Valenzuela@yr.com"/>
    <b v="0"/>
    <m/>
    <s v="Gold"/>
    <n v="0"/>
    <s v="Normal"/>
    <x v="0"/>
    <m/>
    <n v="40719"/>
    <s v="Katiuska Valenzuela [YRGRP]"/>
    <n v="0"/>
    <b v="0"/>
    <m/>
    <d v="2018-08-01T01:24:12"/>
    <n v="1"/>
    <d v="2018-08-01T01:40:20"/>
    <m/>
    <d v="2018-08-01T01:40:20"/>
    <m/>
    <m/>
    <m/>
    <n v="44708"/>
    <x v="0"/>
    <x v="28"/>
    <x v="0"/>
    <n v="31"/>
    <s v="Not GD"/>
    <x v="1"/>
    <n v="2018"/>
    <x v="0"/>
    <x v="4"/>
    <x v="0"/>
    <s v="Jan"/>
    <x v="24"/>
    <s v="Aug"/>
    <x v="1"/>
  </r>
  <r>
    <s v="INC5702652"/>
    <s v="P3 - Minor"/>
    <x v="15"/>
    <s v="akrugly@us.ibm.com"/>
    <x v="0"/>
    <s v="New Hire Not Able to Access Mindbill"/>
    <d v="2018-08-02T02:07:25"/>
    <x v="1"/>
    <m/>
    <s v="Cancelled"/>
    <s v="Requestor needs to contact Super Users: Steven Mandell or Stella Cirkinyan to approve access and after approval they will create ticket to grant an access"/>
    <d v="2018-08-02T02:07:25"/>
    <s v="Alexander Krugly [IBM]"/>
    <d v="2018-08-01T21:52:05"/>
    <s v="kristah.krueger@mindshareworld.com"/>
    <b v="0"/>
    <m/>
    <s v="Bronze"/>
    <n v="0"/>
    <s v="Normal"/>
    <x v="0"/>
    <m/>
    <n v="15320"/>
    <s v="Kristah Krueger [GroupM]"/>
    <n v="0"/>
    <b v="0"/>
    <d v="2018-08-02T00:17:24"/>
    <d v="2018-08-02T00:17:24"/>
    <n v="1"/>
    <d v="2018-08-02T01:40:07"/>
    <m/>
    <d v="2018-08-02T01:40:07"/>
    <s v="NA"/>
    <m/>
    <m/>
    <n v="44708"/>
    <x v="0"/>
    <x v="28"/>
    <x v="0"/>
    <n v="31"/>
    <s v="Not GD"/>
    <x v="1"/>
    <n v="2018"/>
    <x v="0"/>
    <x v="4"/>
    <x v="0"/>
    <s v="Jan"/>
    <x v="24"/>
    <s v="Aug"/>
    <x v="1"/>
  </r>
  <r>
    <s v="INC5708499"/>
    <s v="P3 - Minor"/>
    <x v="5"/>
    <s v="sangbhas@in.ibm.com"/>
    <x v="1"/>
    <s v="Migrate the SSIS Package from SQL 2008 R2 to SQL 2016 (New SQL Server for Pivotal Upgrade)"/>
    <d v="2018-08-17T12:39:08"/>
    <x v="109"/>
    <m/>
    <s v="Closed As Duplicate"/>
    <s v="Closed this ticket as duplicate. This task is included in the parent ticket."/>
    <d v="2018-08-17T12:39:08"/>
    <s v="Sangeeta Bhaskaran [IBM]"/>
    <d v="2018-08-02T14:44:36"/>
    <s v="sangbhas@in.ibm.com"/>
    <b v="0"/>
    <m/>
    <s v="Gold"/>
    <n v="0"/>
    <s v="Normal"/>
    <x v="0"/>
    <m/>
    <n v="1288577"/>
    <s v="Alexandra Reti [Kantar]"/>
    <n v="0"/>
    <b v="0"/>
    <d v="2018-08-02T14:44:36"/>
    <m/>
    <n v="0"/>
    <m/>
    <d v="2018-08-02T14:44:36"/>
    <d v="2018-08-02T14:44:36"/>
    <m/>
    <m/>
    <m/>
    <n v="1393.3856944444415"/>
    <x v="0"/>
    <x v="28"/>
    <x v="0"/>
    <n v="33"/>
    <s v="WPP-US"/>
    <x v="0"/>
    <n v="2018"/>
    <x v="0"/>
    <x v="4"/>
    <x v="0"/>
    <s v="Jan"/>
    <x v="13"/>
    <s v="Aug"/>
    <x v="0"/>
  </r>
  <r>
    <s v="INC5712701"/>
    <s v="P3 - Minor"/>
    <x v="15"/>
    <s v="akrugly@us.ibm.com"/>
    <x v="0"/>
    <s v="Need to change expense approver on concur "/>
    <d v="2018-08-02T23:49:58"/>
    <x v="28"/>
    <m/>
    <s v="Cancelled"/>
    <s v="Please contact Liz Rutigliano at GroupM who is Concur admin for GroupM and she will help you to change approver in ADP (that will change your approver in Concur). _x000a_Canceling ticket since it is not supported by IBM. "/>
    <d v="2018-08-02T23:49:58"/>
    <s v="Alexander Krugly [IBM]"/>
    <d v="2018-08-02T21:08:32"/>
    <s v="briana.taylor@mediacom.com"/>
    <b v="0"/>
    <m/>
    <s v="Bronze"/>
    <n v="0"/>
    <s v="Normal"/>
    <x v="0"/>
    <m/>
    <n v="9686"/>
    <s v="Briana Taylor [GroupM]"/>
    <n v="0"/>
    <b v="0"/>
    <d v="2018-08-02T21:32:04"/>
    <d v="2018-08-02T21:32:04"/>
    <n v="1"/>
    <d v="2018-08-02T21:36:22"/>
    <d v="2018-08-02T23:49:07"/>
    <d v="2018-08-02T21:36:22"/>
    <m/>
    <m/>
    <m/>
    <n v="1393.0075578703691"/>
    <x v="0"/>
    <x v="28"/>
    <x v="0"/>
    <n v="31"/>
    <s v="Not GD"/>
    <x v="1"/>
    <n v="2018"/>
    <x v="0"/>
    <x v="4"/>
    <x v="0"/>
    <s v="Jan"/>
    <x v="13"/>
    <s v="Aug"/>
    <x v="1"/>
  </r>
  <r>
    <s v="INC5712974"/>
    <s v="P3 - Minor"/>
    <x v="8"/>
    <s v="poldatta@in.ibm.com"/>
    <x v="2"/>
    <s v="RE: Q2RF Upload to Smarstream "/>
    <d v="2018-08-02T23:36:24"/>
    <x v="1"/>
    <m/>
    <s v="Cancelled"/>
    <s v="duplicate"/>
    <d v="2018-08-02T23:36:24"/>
    <s v="Poly Datta [IBM]"/>
    <d v="2018-08-02T21:33:03"/>
    <s v="Katiuska.Valenzuela@yr.com"/>
    <b v="0"/>
    <m/>
    <s v="Gold"/>
    <n v="0"/>
    <s v="Normal"/>
    <x v="0"/>
    <m/>
    <n v="7401"/>
    <s v="Katiuska Valenzuela [YRGRP]"/>
    <n v="0"/>
    <b v="0"/>
    <m/>
    <d v="2018-08-02T21:33:03"/>
    <n v="1"/>
    <d v="2018-08-02T21:42:20"/>
    <m/>
    <d v="2018-08-02T21:42:20"/>
    <m/>
    <m/>
    <m/>
    <n v="44708"/>
    <x v="0"/>
    <x v="28"/>
    <x v="0"/>
    <n v="31"/>
    <s v="Not GD"/>
    <x v="1"/>
    <n v="2018"/>
    <x v="0"/>
    <x v="4"/>
    <x v="0"/>
    <s v="Jan"/>
    <x v="13"/>
    <s v="Aug"/>
    <x v="1"/>
  </r>
  <r>
    <s v="INC5713146"/>
    <s v="P3 - Minor"/>
    <x v="8"/>
    <s v="poldatta@in.ibm.com"/>
    <x v="2"/>
    <s v="RE: Q2RF Upload to Smarstream "/>
    <d v="2018-08-02T23:37:46"/>
    <x v="1"/>
    <m/>
    <s v="Cancelled"/>
    <s v="duplicate"/>
    <d v="2018-08-02T23:37:46"/>
    <s v="Poly Datta [IBM]"/>
    <d v="2018-08-02T21:54:54"/>
    <s v="Katiuska.Valenzuela@yr.com"/>
    <b v="0"/>
    <m/>
    <s v="Gold"/>
    <n v="0"/>
    <s v="Normal"/>
    <x v="0"/>
    <m/>
    <n v="6172"/>
    <s v="Katiuska Valenzuela [YRGRP]"/>
    <n v="0"/>
    <b v="0"/>
    <m/>
    <d v="2018-08-02T21:54:55"/>
    <n v="1"/>
    <d v="2018-08-02T22:19:37"/>
    <m/>
    <d v="2018-08-02T22:19:37"/>
    <m/>
    <m/>
    <m/>
    <n v="44708"/>
    <x v="0"/>
    <x v="28"/>
    <x v="0"/>
    <n v="31"/>
    <s v="Not GD"/>
    <x v="1"/>
    <n v="2018"/>
    <x v="0"/>
    <x v="4"/>
    <x v="0"/>
    <s v="Jan"/>
    <x v="13"/>
    <s v="Aug"/>
    <x v="1"/>
  </r>
  <r>
    <s v="INC5714947"/>
    <s v="P3 - Minor"/>
    <x v="15"/>
    <s v="akrugly@us.ibm.com"/>
    <x v="2"/>
    <s v="Need an account for Mindbill"/>
    <d v="2018-08-06T17:30:13"/>
    <x v="28"/>
    <m/>
    <s v="Cancelled"/>
    <s v="Hi Drew,_x000a_you need to contact Steven Mandell (Steven.Mandell@groupm.com) or Stella Cirkinyan (Stella.Cirkinyan@groupm.com) for access approval, after they approve they will create ticket for us to grant you an access._x000a__x000a__x000a_Canceling this ticket_x000a_"/>
    <d v="2018-08-06T17:30:14"/>
    <s v="Alexander Krugly [IBM]"/>
    <d v="2018-08-03T03:34:28"/>
    <s v="drew.dipane@wmglobal.com"/>
    <b v="0"/>
    <m/>
    <s v="Bronze"/>
    <n v="0"/>
    <s v="Normal"/>
    <x v="0"/>
    <m/>
    <n v="309346"/>
    <s v="Drew Dipane [GroupM]"/>
    <n v="0"/>
    <b v="0"/>
    <d v="2018-08-03T13:06:34"/>
    <d v="2018-08-03T13:06:34"/>
    <n v="1"/>
    <d v="2018-08-04T01:33:08"/>
    <d v="2018-08-06T17:26:44"/>
    <d v="2018-08-04T01:33:08"/>
    <s v="NA"/>
    <m/>
    <m/>
    <n v="1389.2731018518534"/>
    <x v="0"/>
    <x v="28"/>
    <x v="0"/>
    <n v="32"/>
    <s v="Not GD"/>
    <x v="1"/>
    <n v="2018"/>
    <x v="0"/>
    <x v="4"/>
    <x v="0"/>
    <s v="Jan"/>
    <x v="14"/>
    <s v="Aug"/>
    <x v="1"/>
  </r>
  <r>
    <s v="INC5723462"/>
    <s v="P3 - Minor"/>
    <x v="32"/>
    <s v="Jason.masi@ph.ibm.com"/>
    <x v="1"/>
    <s v="[WIP] BSG-2203: Apply SAP OSS 2345475 &amp; manual correction to have manager field populated within user detail screen"/>
    <d v="2018-08-14T21:29:51"/>
    <x v="34"/>
    <m/>
    <s v="Cancelled"/>
    <s v="Note implementation cancelled"/>
    <d v="2018-08-14T21:29:51"/>
    <s v="Jason Erick D Masipiquena [IBM]"/>
    <d v="2018-08-04T01:08:18"/>
    <s v="pratik.shah@us.ibm.com"/>
    <b v="0"/>
    <m/>
    <s v="Gold"/>
    <n v="0"/>
    <s v="Normal"/>
    <x v="0"/>
    <m/>
    <n v="937704"/>
    <s v="Lou Eng [Ogilvy Group]"/>
    <n v="0"/>
    <b v="0"/>
    <d v="2018-08-04T02:25:51"/>
    <m/>
    <n v="0"/>
    <m/>
    <d v="2018-08-04T02:25:51"/>
    <d v="2018-08-04T01:08:18"/>
    <m/>
    <m/>
    <m/>
    <n v="1391.8987152777772"/>
    <x v="0"/>
    <x v="28"/>
    <x v="0"/>
    <n v="33"/>
    <s v="WPP-US"/>
    <x v="0"/>
    <n v="2018"/>
    <x v="0"/>
    <x v="4"/>
    <x v="0"/>
    <s v="Jan"/>
    <x v="1"/>
    <s v="Aug"/>
    <x v="0"/>
  </r>
  <r>
    <s v="INC5734235"/>
    <s v="P3 - Minor"/>
    <x v="10"/>
    <s v="ccangial@us.ibm.com"/>
    <x v="1"/>
    <s v="[APPROVED BACKLOG] New R09813 Version Request"/>
    <d v="2018-10-18T22:03:04"/>
    <x v="1"/>
    <m/>
    <s v="Cancelled"/>
    <s v="This is no longer a business requirement._x000a_User can run on demand when needed. _x000a_"/>
    <d v="2018-10-18T22:03:04"/>
    <s v="Christina Cangialosi [IBM]"/>
    <d v="2018-08-06T20:01:57"/>
    <s v="kristen.jurasik@ogilvy.com"/>
    <b v="0"/>
    <m/>
    <s v="Gold"/>
    <n v="0"/>
    <s v="Normal"/>
    <x v="0"/>
    <m/>
    <n v="6314467"/>
    <s v="Kristen Jurasik [Ogilvy Group]"/>
    <n v="0"/>
    <b v="0"/>
    <m/>
    <m/>
    <n v="2"/>
    <m/>
    <m/>
    <d v="2018-08-06T20:25:16"/>
    <m/>
    <m/>
    <m/>
    <n v="44708"/>
    <x v="0"/>
    <x v="29"/>
    <x v="0"/>
    <n v="42"/>
    <s v="Not GD"/>
    <x v="1"/>
    <n v="2018"/>
    <x v="0"/>
    <x v="4"/>
    <x v="0"/>
    <s v="Jan"/>
    <x v="7"/>
    <s v="Aug"/>
    <x v="1"/>
  </r>
  <r>
    <s v="INC5737480"/>
    <s v="P3 - Minor"/>
    <x v="4"/>
    <s v="pratik.shah@us.ibm.com"/>
    <x v="0"/>
    <s v="Purchase Order 450313560 won't allow studio billing"/>
    <d v="2018-08-17T23:00:58"/>
    <x v="113"/>
    <m/>
    <s v="Closed As Duplicate"/>
    <s v="This is duplicate ticket of issue reported via INC5149184. I am closing ticket ticket by adding as a reference to original ticket."/>
    <d v="2018-08-17T23:00:58"/>
    <s v="Pratik Shah [IBM]"/>
    <d v="2018-08-07T01:03:26"/>
    <s v="sue.lee@ogilvy.com"/>
    <b v="0"/>
    <m/>
    <s v="Platinum"/>
    <n v="0"/>
    <s v="Normal"/>
    <x v="0"/>
    <m/>
    <n v="943052"/>
    <s v="Sue Lee [Ogilvy Group]"/>
    <n v="0"/>
    <b v="0"/>
    <d v="2018-08-07T01:06:37"/>
    <d v="2018-08-07T01:03:52"/>
    <n v="1"/>
    <d v="2018-08-07T01:10:53"/>
    <d v="2018-08-07T01:55:43"/>
    <d v="2018-08-07T01:10:53"/>
    <m/>
    <m/>
    <m/>
    <n v="1388.9196412037127"/>
    <x v="0"/>
    <x v="29"/>
    <x v="0"/>
    <n v="33"/>
    <s v="WPP-US"/>
    <x v="0"/>
    <n v="2018"/>
    <x v="0"/>
    <x v="4"/>
    <x v="0"/>
    <s v="Jan"/>
    <x v="8"/>
    <s v="Aug"/>
    <x v="0"/>
  </r>
  <r>
    <s v="INC5737552"/>
    <s v="P3 - Minor"/>
    <x v="4"/>
    <s v="krkillam@in.ibm.com"/>
    <x v="0"/>
    <s v="Re: SAM PO Request"/>
    <d v="2018-08-07T02:00:38"/>
    <x v="113"/>
    <m/>
    <s v="Solved (Permanently)"/>
    <s v="This ticket is a duplicate of ticket-INC5711513_x000a_"/>
    <d v="2018-08-07T02:00:38"/>
    <s v="Krishna K. Killamsetti [IBM]"/>
    <d v="2018-08-07T01:16:27"/>
    <s v="hari.mandal@ogilvy.com"/>
    <b v="0"/>
    <m/>
    <s v="Platinum"/>
    <n v="0"/>
    <s v="Normal"/>
    <x v="0"/>
    <m/>
    <n v="2651"/>
    <s v="Hari Mandal [Ogilvy Group]"/>
    <n v="0"/>
    <b v="0"/>
    <d v="2018-08-07T01:25:53"/>
    <d v="2018-08-07T01:16:27"/>
    <n v="1"/>
    <d v="2018-08-07T01:49:36"/>
    <d v="2018-08-07T01:58:12"/>
    <d v="2018-08-07T01:49:36"/>
    <m/>
    <m/>
    <m/>
    <n v="1388.9179166666727"/>
    <x v="0"/>
    <x v="29"/>
    <x v="0"/>
    <n v="32"/>
    <s v="WPP-US"/>
    <x v="0"/>
    <n v="2018"/>
    <x v="0"/>
    <x v="4"/>
    <x v="0"/>
    <s v="Jan"/>
    <x v="8"/>
    <s v="Aug"/>
    <x v="0"/>
  </r>
  <r>
    <s v="INC5744019"/>
    <s v="P3 - Minor"/>
    <x v="18"/>
    <s v="david.baulier@us.ibm.com"/>
    <x v="2"/>
    <s v="Grey -- Implement Concur"/>
    <d v="2018-12-11T00:11:49"/>
    <x v="2"/>
    <m/>
    <s v="Cancelled"/>
    <s v="Robert requested to Cancel this request.  This ticket was for the Grey portion of the Concur project which is no longer in scope."/>
    <d v="2018-12-11T00:11:49"/>
    <s v="David Baulier Jr [IBM]"/>
    <d v="2018-08-07T16:51:06"/>
    <s v="robert.luczak@wppcoretech.com"/>
    <b v="0"/>
    <m/>
    <s v="Gold"/>
    <n v="0"/>
    <s v="Normal"/>
    <x v="0"/>
    <m/>
    <n v="10826443"/>
    <s v="Robert Luczak [WPP]"/>
    <n v="0"/>
    <b v="0"/>
    <d v="2018-08-07T17:56:16"/>
    <m/>
    <n v="1"/>
    <m/>
    <d v="2018-08-07T17:56:16"/>
    <d v="2018-08-07T17:03:04"/>
    <m/>
    <m/>
    <m/>
    <n v="1388.2525925925875"/>
    <x v="0"/>
    <x v="29"/>
    <x v="0"/>
    <n v="50"/>
    <s v="Not GD"/>
    <x v="1"/>
    <n v="2018"/>
    <x v="0"/>
    <x v="4"/>
    <x v="0"/>
    <s v="Jan"/>
    <x v="8"/>
    <s v="Aug"/>
    <x v="1"/>
  </r>
  <r>
    <s v="INC5746654"/>
    <s v="P3 - Minor"/>
    <x v="15"/>
    <s v="akrugly@us.ibm.com"/>
    <x v="2"/>
    <s v="Pub list and Client list"/>
    <d v="2018-08-08T18:41:17"/>
    <x v="28"/>
    <m/>
    <s v="Cancelled"/>
    <s v="Canceling ticket with requestor confirmation."/>
    <d v="2018-08-08T18:41:17"/>
    <s v="Alexander Krugly [IBM]"/>
    <d v="2018-08-07T20:29:19"/>
    <s v="jeffrey.miller@groupm.com"/>
    <b v="0"/>
    <m/>
    <s v="Bronze"/>
    <n v="0"/>
    <s v="Normal"/>
    <x v="0"/>
    <m/>
    <n v="79918"/>
    <s v="Jeffrey Miller [GroupM]"/>
    <n v="0"/>
    <b v="0"/>
    <d v="2018-08-07T20:35:38"/>
    <m/>
    <n v="1"/>
    <m/>
    <d v="2018-08-07T20:35:38"/>
    <d v="2018-08-07T20:35:38"/>
    <m/>
    <m/>
    <m/>
    <n v="1388.1419212962865"/>
    <x v="0"/>
    <x v="29"/>
    <x v="0"/>
    <n v="32"/>
    <s v="Not GD"/>
    <x v="1"/>
    <n v="2018"/>
    <x v="0"/>
    <x v="4"/>
    <x v="0"/>
    <s v="Jan"/>
    <x v="8"/>
    <s v="Aug"/>
    <x v="1"/>
  </r>
  <r>
    <s v="INC5755287"/>
    <s v="P3 - Minor"/>
    <x v="10"/>
    <s v="mgannon@us.ibm.com"/>
    <x v="1"/>
    <s v="[UNAPPROVED BACKLOG] Senior CNC resource to perform JDE assessment at OCH"/>
    <d v="2019-11-11T22:00:33"/>
    <x v="1"/>
    <m/>
    <s v="Cancelled"/>
    <s v="As per Barry O'Sullivan, this SER of 45 hours is no longer required. "/>
    <d v="2019-11-11T22:00:33"/>
    <s v="Marybeth Gannon [IBM]"/>
    <d v="2018-08-08T18:14:26"/>
    <s v="bosulliv@us.ibm.com"/>
    <b v="0"/>
    <m/>
    <s v="Gold"/>
    <n v="0"/>
    <s v="Normal"/>
    <x v="0"/>
    <m/>
    <n v="39758710"/>
    <s v="Barry O Sullivan - IBM [Ogilvy Group]"/>
    <n v="0"/>
    <b v="0"/>
    <m/>
    <m/>
    <n v="0"/>
    <m/>
    <m/>
    <d v="2018-08-08T18:14:26"/>
    <m/>
    <m/>
    <m/>
    <n v="44708"/>
    <x v="0"/>
    <x v="29"/>
    <x v="0"/>
    <n v="46"/>
    <s v="Not GD"/>
    <x v="1"/>
    <n v="2019"/>
    <x v="0"/>
    <x v="4"/>
    <x v="0"/>
    <s v="Jan"/>
    <x v="18"/>
    <s v="Aug"/>
    <x v="1"/>
  </r>
  <r>
    <s v="INC5756707"/>
    <s v="P3 - Minor"/>
    <x v="9"/>
    <s v="sakbarve@in.ibm.com"/>
    <x v="1"/>
    <s v="[CANCELLED] Ricopay - Denied Invoice Retention Period"/>
    <d v="2018-09-03T20:28:42"/>
    <x v="36"/>
    <m/>
    <s v="Cancelled"/>
    <s v="duplicate ticket.  Please see INC5657519_x000a_Thanks_x000a_Olga"/>
    <d v="2018-08-23T20:08:30"/>
    <s v="Olga Alario [JWT]"/>
    <d v="2018-08-08T20:03:30"/>
    <s v="jennifer.suffel@jwt.com"/>
    <b v="0"/>
    <m/>
    <s v="Gold"/>
    <n v="0"/>
    <s v="Normal"/>
    <x v="0"/>
    <m/>
    <n v="1296300"/>
    <s v="Jennifer Suffel [JWT]"/>
    <n v="0"/>
    <b v="0"/>
    <d v="2018-08-08T20:21:00"/>
    <m/>
    <n v="1"/>
    <m/>
    <d v="2018-08-08T20:21:00"/>
    <d v="2018-08-08T20:05:10"/>
    <m/>
    <m/>
    <m/>
    <n v="1387.152083333327"/>
    <x v="0"/>
    <x v="29"/>
    <x v="0"/>
    <n v="34"/>
    <s v="WPP-US"/>
    <x v="0"/>
    <n v="2018"/>
    <x v="0"/>
    <x v="4"/>
    <x v="0"/>
    <s v="Jan"/>
    <x v="18"/>
    <s v="Aug"/>
    <x v="0"/>
  </r>
  <r>
    <s v="INC5756720"/>
    <s v="P3 - Minor"/>
    <x v="9"/>
    <s v="sakbarve@in.ibm.com"/>
    <x v="1"/>
    <s v="[CANCELLED] Ricopay - Auto delete Duplicate Invoices"/>
    <d v="2018-09-03T20:28:13"/>
    <x v="36"/>
    <m/>
    <s v="Cancelled"/>
    <s v="This is a duplicate.  Please see ticket INC5657523_x000a_Thanks_x000a_Olga"/>
    <d v="2018-08-23T20:07:24"/>
    <s v="Olga Alario [JWT]"/>
    <d v="2018-08-08T20:05:19"/>
    <s v="jennifer.suffel@jwt.com"/>
    <b v="0"/>
    <m/>
    <s v="Gold"/>
    <n v="0"/>
    <s v="Normal"/>
    <x v="0"/>
    <m/>
    <n v="1296125"/>
    <s v="Jennifer Suffel [JWT]"/>
    <n v="0"/>
    <b v="0"/>
    <d v="2018-08-08T21:02:53"/>
    <m/>
    <n v="1"/>
    <m/>
    <d v="2018-08-08T21:02:53"/>
    <d v="2018-08-08T20:37:13"/>
    <m/>
    <m/>
    <m/>
    <n v="1387.1229976851828"/>
    <x v="0"/>
    <x v="29"/>
    <x v="0"/>
    <n v="34"/>
    <s v="WPP-US"/>
    <x v="0"/>
    <n v="2018"/>
    <x v="0"/>
    <x v="4"/>
    <x v="0"/>
    <s v="Jan"/>
    <x v="18"/>
    <s v="Aug"/>
    <x v="0"/>
  </r>
  <r>
    <s v="INC5758796"/>
    <s v="P3 - Minor"/>
    <x v="9"/>
    <s v="nikita.morris@jwt.com"/>
    <x v="2"/>
    <s v="Ricochet Tech- Invoices in VIP status receiving error message "/>
    <d v="2018-08-23T20:28:37"/>
    <x v="36"/>
    <m/>
    <s v="Closed As Duplicate"/>
    <s v="Closing this ticket as we already have a ticket open for this incident. It is INC5760968. "/>
    <d v="2018-08-23T20:28:37"/>
    <s v="Nikita Morris [JWT]"/>
    <d v="2018-08-08T22:42:50"/>
    <s v="nikita.morris@jwt.com"/>
    <b v="0"/>
    <m/>
    <s v="Gold"/>
    <n v="0"/>
    <s v="Normal"/>
    <x v="0"/>
    <m/>
    <n v="1287947"/>
    <s v="Nikita Morris [JWT]"/>
    <n v="0"/>
    <b v="0"/>
    <d v="2018-08-08T23:51:23"/>
    <d v="2018-08-08T22:44:30"/>
    <n v="1"/>
    <d v="2018-08-08T23:05:01"/>
    <d v="2018-08-08T23:51:23"/>
    <d v="2018-08-08T23:05:01"/>
    <m/>
    <m/>
    <m/>
    <n v="1387.0059837962981"/>
    <x v="0"/>
    <x v="29"/>
    <x v="0"/>
    <n v="34"/>
    <s v="WPP-US"/>
    <x v="0"/>
    <n v="2018"/>
    <x v="0"/>
    <x v="4"/>
    <x v="0"/>
    <s v="Jan"/>
    <x v="18"/>
    <s v="Aug"/>
    <x v="0"/>
  </r>
  <r>
    <s v="INC5766754"/>
    <s v="P3 - Minor"/>
    <x v="10"/>
    <s v="ccangial@us.ibm.com"/>
    <x v="0"/>
    <s v="JDE Error jdeweb1.commonhealth.com:4444"/>
    <d v="2018-08-09T20:34:03"/>
    <x v="1"/>
    <m/>
    <s v="Closed As Duplicate"/>
    <s v="duplicate ticket"/>
    <d v="2018-08-09T20:34:03"/>
    <s v="Christina Cangialosi [IBM]"/>
    <d v="2018-08-09T19:35:22"/>
    <s v="sikalbur@in.ibm.com"/>
    <b v="0"/>
    <m/>
    <s v="Gold"/>
    <n v="0"/>
    <s v="Normal"/>
    <x v="0"/>
    <m/>
    <n v="4556"/>
    <s v="Steve Oliver [Ogilvy Group]"/>
    <n v="0"/>
    <b v="0"/>
    <m/>
    <m/>
    <n v="0"/>
    <m/>
    <m/>
    <d v="2018-08-09T19:35:22"/>
    <m/>
    <m/>
    <m/>
    <n v="44708"/>
    <x v="0"/>
    <x v="29"/>
    <x v="0"/>
    <n v="32"/>
    <s v="Not GD"/>
    <x v="1"/>
    <n v="2018"/>
    <x v="0"/>
    <x v="4"/>
    <x v="0"/>
    <s v="Jan"/>
    <x v="28"/>
    <s v="Aug"/>
    <x v="1"/>
  </r>
  <r>
    <s v="INC5770343"/>
    <s v="P4 - Minimal"/>
    <x v="6"/>
    <s v="maxim.fomenko@uk.ibm.com"/>
    <x v="0"/>
    <s v="error in Business Objects Live http://ktnapwbi210:8080/BOE/BI"/>
    <d v="2018-08-15T13:54:33"/>
    <x v="6"/>
    <m/>
    <s v="Closed As Duplicate"/>
    <s v="Duplicate to INC5765996"/>
    <d v="2018-08-15T13:54:33"/>
    <s v="Maksym Fomenko [IBM]"/>
    <d v="2018-08-10T10:34:51"/>
    <s v="helmut.thienel@kantar.com"/>
    <b v="0"/>
    <m/>
    <s v="Silver"/>
    <n v="0"/>
    <s v="Normal"/>
    <x v="0"/>
    <m/>
    <n v="443982"/>
    <s v="Helmut Thienel [Kantar]"/>
    <n v="0"/>
    <b v="0"/>
    <d v="2018-08-10T11:31:32"/>
    <d v="2018-08-10T10:34:51"/>
    <n v="1"/>
    <d v="2018-08-10T10:37:18"/>
    <d v="2018-08-10T11:31:32"/>
    <d v="2018-08-10T10:37:18"/>
    <s v="EMEA"/>
    <m/>
    <s v="Kantar - Germany"/>
    <n v="1385.5197685185194"/>
    <x v="0"/>
    <x v="29"/>
    <x v="0"/>
    <n v="33"/>
    <s v="WPP-UK"/>
    <x v="0"/>
    <n v="2018"/>
    <x v="0"/>
    <x v="4"/>
    <x v="0"/>
    <s v="Jan"/>
    <x v="25"/>
    <s v="Aug"/>
    <x v="0"/>
  </r>
  <r>
    <s v="INC5771414"/>
    <s v="P3 - Minor"/>
    <x v="6"/>
    <s v="maxim.fomenko@uk.ibm.com"/>
    <x v="2"/>
    <s v="BO"/>
    <d v="2018-08-10T18:30:20"/>
    <x v="114"/>
    <m/>
    <s v="Closed As Duplicate"/>
    <s v="Duplicate to INC5765996 "/>
    <d v="2018-08-10T18:30:20"/>
    <s v="Maksym Fomenko [IBM]"/>
    <d v="2018-08-10T14:01:37"/>
    <s v="helmut.thienel@kantar.com"/>
    <b v="0"/>
    <m/>
    <s v="Platinum"/>
    <n v="0"/>
    <s v="Normal"/>
    <x v="0"/>
    <m/>
    <n v="16123"/>
    <s v="Helmut Thienel [Kantar]"/>
    <n v="0"/>
    <b v="0"/>
    <d v="2018-08-10T14:14:08"/>
    <d v="2018-08-10T14:01:37"/>
    <n v="1"/>
    <d v="2018-08-10T14:03:33"/>
    <d v="2018-08-10T14:14:08"/>
    <d v="2018-08-10T14:03:33"/>
    <m/>
    <m/>
    <m/>
    <n v="1385.406851851847"/>
    <x v="0"/>
    <x v="29"/>
    <x v="0"/>
    <n v="32"/>
    <s v="Not GD"/>
    <x v="1"/>
    <n v="2018"/>
    <x v="0"/>
    <x v="4"/>
    <x v="0"/>
    <s v="Jan"/>
    <x v="25"/>
    <s v="Aug"/>
    <x v="1"/>
  </r>
  <r>
    <s v="INC5787048"/>
    <s v="P3 - Minor"/>
    <x v="3"/>
    <s v="jyovishw@in.ibm.com"/>
    <x v="2"/>
    <s v="DEV System Admin access for Derek Anema"/>
    <d v="2018-08-30T22:48:11"/>
    <x v="115"/>
    <m/>
    <s v="Solved (Permanently)"/>
    <s v="The requirement was no longer required."/>
    <d v="2018-08-30T22:48:11"/>
    <s v="Jyothi Vishweshwaraiah [IBM]"/>
    <d v="2018-08-14T00:25:13"/>
    <s v="Gregory.Sjovall@groupm.com"/>
    <b v="0"/>
    <m/>
    <s v="Gold"/>
    <n v="0"/>
    <s v="Normal"/>
    <x v="0"/>
    <m/>
    <n v="1462978"/>
    <s v="Gregory Sjovall [GroupM]"/>
    <n v="0"/>
    <b v="0"/>
    <d v="2018-08-14T01:01:49"/>
    <d v="2018-08-14T01:01:49"/>
    <n v="1"/>
    <d v="2018-08-14T02:29:13"/>
    <d v="2018-08-16T12:41:07"/>
    <d v="2018-08-14T02:29:13"/>
    <s v="NA"/>
    <m/>
    <m/>
    <n v="1379.4714467592567"/>
    <x v="0"/>
    <x v="30"/>
    <x v="0"/>
    <n v="35"/>
    <s v="Not GD"/>
    <x v="1"/>
    <n v="2018"/>
    <x v="0"/>
    <x v="4"/>
    <x v="0"/>
    <s v="Jan"/>
    <x v="20"/>
    <s v="Aug"/>
    <x v="1"/>
  </r>
  <r>
    <s v="INC5793038"/>
    <s v="P3 - Minor"/>
    <x v="15"/>
    <s v="mulveyj@us.ibm.com"/>
    <x v="1"/>
    <s v="[CANCELLED] Upload Concur expence reports to mDocs or Perceptive"/>
    <d v="2018-10-27T21:31:55"/>
    <x v="28"/>
    <m/>
    <s v="Cancelled"/>
    <s v="Cancelling ticket as GroupM is working on new contract with SAP Concur which will eliminate need for this SER."/>
    <d v="2018-10-27T21:31:55"/>
    <s v="James A. Mulvey [IBM]"/>
    <d v="2018-08-14T18:16:06"/>
    <s v="akrugly@us.ibm.com"/>
    <b v="0"/>
    <m/>
    <s v="Bronze"/>
    <n v="0"/>
    <s v="Normal"/>
    <x v="0"/>
    <m/>
    <n v="6405651"/>
    <s v="Melissa Orilia [GroupM]"/>
    <n v="0"/>
    <b v="0"/>
    <d v="2018-08-14T18:16:06"/>
    <m/>
    <n v="0"/>
    <m/>
    <d v="2018-08-14T18:16:06"/>
    <d v="2018-08-14T18:16:06"/>
    <m/>
    <m/>
    <m/>
    <n v="1381.2388194444429"/>
    <x v="0"/>
    <x v="30"/>
    <x v="0"/>
    <n v="43"/>
    <s v="Not GD"/>
    <x v="1"/>
    <n v="2018"/>
    <x v="0"/>
    <x v="4"/>
    <x v="0"/>
    <s v="Jan"/>
    <x v="20"/>
    <s v="Aug"/>
    <x v="1"/>
  </r>
  <r>
    <s v="INC5796670"/>
    <s v="P3 - Minor"/>
    <x v="8"/>
    <s v="poldatta@in.ibm.com"/>
    <x v="2"/>
    <s v="Smartstream"/>
    <d v="2018-08-27T22:54:13"/>
    <x v="12"/>
    <m/>
    <s v="Solved (Permanently)"/>
    <s v="duplicate of INC5590354"/>
    <d v="2018-08-27T22:54:13"/>
    <s v="Poly Datta [IBM]"/>
    <d v="2018-08-15T02:18:37"/>
    <s v="Allison.Eisner@wunderman.com"/>
    <b v="0"/>
    <m/>
    <s v="Gold"/>
    <n v="0"/>
    <s v="Normal"/>
    <x v="0"/>
    <m/>
    <n v="1110936"/>
    <s v="Allison Adams [YRGRP]"/>
    <n v="0"/>
    <b v="0"/>
    <d v="2018-08-15T02:55:39"/>
    <d v="2018-08-15T02:55:39"/>
    <n v="4"/>
    <d v="2018-08-15T03:23:04"/>
    <d v="2018-08-27T16:15:18"/>
    <d v="2018-08-24T12:24:13"/>
    <m/>
    <m/>
    <m/>
    <n v="1368.3227083333331"/>
    <x v="0"/>
    <x v="30"/>
    <x v="0"/>
    <n v="35"/>
    <s v="WPP-US"/>
    <x v="0"/>
    <n v="2018"/>
    <x v="0"/>
    <x v="4"/>
    <x v="0"/>
    <s v="Jan"/>
    <x v="3"/>
    <s v="Aug"/>
    <x v="0"/>
  </r>
  <r>
    <s v="INC5810666"/>
    <s v="P3 - Minor"/>
    <x v="2"/>
    <s v="david.baulier@us.ibm.com"/>
    <x v="1"/>
    <s v="Upgrade Uncommon Access, Chemistry Current, And MAH to SharePoint Online"/>
    <d v="2019-11-06T02:57:16"/>
    <x v="2"/>
    <m/>
    <s v="Cancelled"/>
    <s v="Cleaning up old ticket.  This should have been cancelled."/>
    <d v="2019-11-06T02:57:16"/>
    <s v="David Baulier Jr [IBM]"/>
    <d v="2018-08-16T22:00:25"/>
    <s v="Stacey.Heldman@wppcoretech.com"/>
    <b v="0"/>
    <m/>
    <s v="Gold"/>
    <n v="0"/>
    <s v="Normal"/>
    <x v="0"/>
    <m/>
    <n v="38552211"/>
    <s v="Stacey Heldman [WPP]"/>
    <n v="0"/>
    <b v="0"/>
    <d v="2018-08-17T00:24:10"/>
    <d v="2018-08-16T22:01:06"/>
    <n v="1"/>
    <d v="2018-08-17T01:42:34"/>
    <d v="2018-08-17T11:18:22"/>
    <d v="2018-08-17T01:42:34"/>
    <m/>
    <m/>
    <m/>
    <n v="1378.5289120370435"/>
    <x v="0"/>
    <x v="30"/>
    <x v="0"/>
    <n v="45"/>
    <s v="Not GD"/>
    <x v="1"/>
    <n v="2019"/>
    <x v="0"/>
    <x v="4"/>
    <x v="0"/>
    <s v="Jan"/>
    <x v="4"/>
    <s v="Aug"/>
    <x v="1"/>
  </r>
  <r>
    <s v="INC5811562"/>
    <s v="P3 - Minor"/>
    <x v="15"/>
    <s v="akrugly@us.ibm.com"/>
    <x v="2"/>
    <s v="Change approver on Concur"/>
    <d v="2018-08-20T17:41:07"/>
    <x v="28"/>
    <m/>
    <s v="Cancelled"/>
    <s v="IBM not managing approvers in Concur for GrouupM._x000a_Requestor need to contact GroupM Concur admin Liz Rutigliano and Liz will change approver in ADP."/>
    <d v="2018-08-20T17:41:07"/>
    <s v="Alexander Krugly [IBM]"/>
    <d v="2018-08-17T00:18:21"/>
    <s v="jeanne.low@mindshareworld.com"/>
    <b v="0"/>
    <m/>
    <s v="Bronze"/>
    <n v="0"/>
    <s v="Normal"/>
    <x v="0"/>
    <m/>
    <n v="321766"/>
    <s v="Jeanne Low [GroupM]"/>
    <n v="0"/>
    <b v="0"/>
    <d v="2018-08-17T01:58:58"/>
    <d v="2018-08-17T01:58:58"/>
    <n v="1"/>
    <d v="2018-08-17T03:37:29"/>
    <d v="2018-08-20T17:39:46"/>
    <d v="2018-08-17T03:37:29"/>
    <s v="NA"/>
    <m/>
    <m/>
    <n v="1375.264050925929"/>
    <x v="0"/>
    <x v="30"/>
    <x v="0"/>
    <n v="34"/>
    <s v="Not GD"/>
    <x v="1"/>
    <n v="2018"/>
    <x v="0"/>
    <x v="4"/>
    <x v="0"/>
    <s v="Jan"/>
    <x v="16"/>
    <s v="Aug"/>
    <x v="1"/>
  </r>
  <r>
    <s v="INC5822282"/>
    <s v="P3 - Minor"/>
    <x v="27"/>
    <s v="vakula@us.ibm.com"/>
    <x v="0"/>
    <s v="RE: website not found: http://ktnapwbi210:8080/BOE/BI (IBM-C-NA-AS-COGK)"/>
    <d v="2018-08-22T18:12:25"/>
    <x v="23"/>
    <m/>
    <s v="Cancelled"/>
    <s v="This one is duplicate ticket of INC5821329.I am going to cancel it "/>
    <d v="2018-08-22T18:12:25"/>
    <s v="Viswasrujana Akula [IBM]"/>
    <d v="2018-08-18T21:02:49"/>
    <s v="ron.hansen@kantar.com"/>
    <b v="0"/>
    <m/>
    <s v="Platinum"/>
    <n v="0"/>
    <s v="Normal"/>
    <x v="0"/>
    <m/>
    <n v="193081"/>
    <s v="Ron Hansen [Kantar]"/>
    <n v="1"/>
    <b v="0"/>
    <d v="2018-08-20T13:10:05"/>
    <d v="2018-08-18T21:02:49"/>
    <n v="1"/>
    <d v="2018-08-21T01:36:14"/>
    <d v="2018-08-21T02:07:26"/>
    <d v="2018-08-21T01:36:14"/>
    <s v="NA"/>
    <m/>
    <m/>
    <n v="1374.9115046296283"/>
    <x v="0"/>
    <x v="30"/>
    <x v="0"/>
    <n v="34"/>
    <s v="Not GD"/>
    <x v="1"/>
    <n v="2018"/>
    <x v="0"/>
    <x v="4"/>
    <x v="0"/>
    <s v="Jan"/>
    <x v="26"/>
    <s v="Aug"/>
    <x v="1"/>
  </r>
  <r>
    <s v="INC5822841"/>
    <s v="P3 - Minor"/>
    <x v="6"/>
    <s v="ghudik@us.ibm.com"/>
    <x v="0"/>
    <s v="RE: website not found: http://ktnapwbi210:8080/BOE/BI (IBM-C-NA-AS-COGK)"/>
    <d v="2018-08-20T20:15:11"/>
    <x v="116"/>
    <m/>
    <s v="Cancelled"/>
    <s v="Duplicate of INC5821329."/>
    <d v="2018-08-20T20:15:11"/>
    <s v="Gina D. Hudik [IBM]"/>
    <d v="2018-08-19T13:51:47"/>
    <s v="helmut.thienel@kantar.com"/>
    <b v="0"/>
    <m/>
    <s v="Silver"/>
    <n v="0"/>
    <s v="Normal"/>
    <x v="0"/>
    <m/>
    <n v="109404"/>
    <s v="Helmut Thienel [Kantar]"/>
    <n v="0"/>
    <b v="0"/>
    <d v="2018-08-20T09:49:27"/>
    <d v="2018-08-19T13:51:47"/>
    <n v="3"/>
    <d v="2018-08-19T15:23:36"/>
    <d v="2018-08-20T09:49:27"/>
    <d v="2018-08-19T15:23:36"/>
    <m/>
    <m/>
    <m/>
    <n v="1375.5906597222202"/>
    <x v="0"/>
    <x v="31"/>
    <x v="0"/>
    <n v="34"/>
    <s v="WPP-UK"/>
    <x v="0"/>
    <n v="2018"/>
    <x v="0"/>
    <x v="4"/>
    <x v="0"/>
    <s v="Jan"/>
    <x v="5"/>
    <s v="Aug"/>
    <x v="0"/>
  </r>
  <r>
    <s v="INC5836241"/>
    <s v="P3 - Minor"/>
    <x v="29"/>
    <s v="jmicari@us.ibm.com"/>
    <x v="2"/>
    <s v="Employee Import Staging Summary"/>
    <d v="2018-08-23T21:05:44"/>
    <x v="103"/>
    <m/>
    <s v="Cancelled"/>
    <s v="Contacted Janelle Miller and she is not aware of this request. She is not waiting on IBM for any Employee imports. "/>
    <d v="2018-08-23T21:05:44"/>
    <s v="John Micari [IBM]"/>
    <d v="2018-08-21T16:06:49"/>
    <s v="balajk01@in.ibm.com"/>
    <b v="0"/>
    <m/>
    <s v="Gold"/>
    <n v="0"/>
    <s v="Normal"/>
    <x v="0"/>
    <m/>
    <n v="190848"/>
    <s v="Janelle Miller [YRGRP]"/>
    <n v="0"/>
    <b v="0"/>
    <d v="2018-08-23T20:28:39"/>
    <m/>
    <n v="0"/>
    <m/>
    <d v="2018-08-23T20:28:39"/>
    <d v="2018-08-21T16:06:49"/>
    <m/>
    <m/>
    <m/>
    <n v="1372.1467708333366"/>
    <x v="0"/>
    <x v="31"/>
    <x v="0"/>
    <n v="34"/>
    <s v="Not GD"/>
    <x v="1"/>
    <n v="2018"/>
    <x v="0"/>
    <x v="4"/>
    <x v="0"/>
    <s v="Jan"/>
    <x v="6"/>
    <s v="Aug"/>
    <x v="1"/>
  </r>
  <r>
    <s v="INC5840498"/>
    <s v="P3 - Minor"/>
    <x v="15"/>
    <s v="akrugly@us.ibm.com"/>
    <x v="2"/>
    <s v="MindBill access"/>
    <d v="2018-08-22T18:24:33"/>
    <x v="28"/>
    <m/>
    <s v="Cancelled"/>
    <s v="Hi Yardena,_x000a__x000a__x000a_in order to have access to mDocs Yardena need to contact Steven Mandell (Steven.Mandell@groupm.com) or Stella Cirkinyan (Stella.Cirkinyan@groupm.com) and if they approve they will create ticket for me to grant you an access._x000a__x000a__x000a_Canceling this ticket._x000a_"/>
    <d v="2018-08-22T18:24:34"/>
    <s v="Alexander Krugly [IBM]"/>
    <d v="2018-08-22T01:22:44"/>
    <s v="Schawhan@in.ibm.com"/>
    <b v="0"/>
    <m/>
    <s v="Bronze"/>
    <n v="0"/>
    <s v="Normal"/>
    <x v="0"/>
    <m/>
    <n v="61409"/>
    <s v="Yardena Yoav [GroupM]"/>
    <n v="0"/>
    <b v="0"/>
    <d v="2018-08-22T18:23:31"/>
    <m/>
    <n v="0"/>
    <m/>
    <d v="2018-08-22T18:23:31"/>
    <d v="2018-08-22T01:22:44"/>
    <m/>
    <m/>
    <m/>
    <n v="1373.2336689814765"/>
    <x v="0"/>
    <x v="31"/>
    <x v="0"/>
    <n v="34"/>
    <s v="Not GD"/>
    <x v="1"/>
    <n v="2018"/>
    <x v="0"/>
    <x v="4"/>
    <x v="0"/>
    <s v="Jan"/>
    <x v="9"/>
    <s v="Aug"/>
    <x v="1"/>
  </r>
  <r>
    <s v="INC5848297"/>
    <s v="P3 - Minor"/>
    <x v="9"/>
    <s v="mulveyj@us.ibm.com"/>
    <x v="1"/>
    <s v="[CANCELLED] Create new report or query for Billing Register specific to JWT Atlanta--QB 7633"/>
    <d v="2021-08-25T23:19:13"/>
    <x v="36"/>
    <m/>
    <s v="Cancelled"/>
    <s v="Cancelling ticket as per OpCo approval from Dave Husted and Olga Alario (see attachments)."/>
    <d v="2021-08-25T23:19:13"/>
    <s v="James A. Mulvey [IBM]"/>
    <d v="2018-08-23T02:03:35"/>
    <s v="olga.alario@jwt.com"/>
    <b v="0"/>
    <m/>
    <s v="Gold"/>
    <n v="0"/>
    <s v="Normal"/>
    <x v="0"/>
    <m/>
    <n v="94944082"/>
    <s v="Cynthia Langley [JWT]"/>
    <n v="0"/>
    <b v="0"/>
    <d v="2018-08-23T17:18:10"/>
    <m/>
    <n v="0"/>
    <m/>
    <d v="2018-08-23T17:18:10"/>
    <d v="2018-08-23T02:03:35"/>
    <m/>
    <m/>
    <s v="JWT - USA"/>
    <n v="1372.2790509259285"/>
    <x v="0"/>
    <x v="31"/>
    <x v="0"/>
    <n v="35"/>
    <s v="WPP-US"/>
    <x v="0"/>
    <n v="2021"/>
    <x v="0"/>
    <x v="4"/>
    <x v="0"/>
    <s v="Jan"/>
    <x v="30"/>
    <s v="Aug"/>
    <x v="0"/>
  </r>
  <r>
    <s v="INC5852021"/>
    <s v="P4 - Minimal"/>
    <x v="0"/>
    <s v="ghudik@us.ibm.com"/>
    <x v="1"/>
    <s v="[CLOSED] WSC 293: Auto notification for time sheet defaulters "/>
    <d v="2018-10-04T03:15:11"/>
    <x v="8"/>
    <m/>
    <s v="Cancelled"/>
    <s v="IBM has been following up since 08-29-2018 and has not received a single client response. Due to the lack of response the ticket is being cancelled and the enhancement SER allowance will be chargeable for work completed.  _x000a__x000a_Follow ups_x000a_10/02 _x000a_10/01 _x000a_9/26_x000a_8/29 - initial"/>
    <d v="2018-10-04T03:15:11"/>
    <s v="Gina D. Hudik [IBM]"/>
    <d v="2018-08-23T15:48:02"/>
    <s v="babacar.dione@kantar.com"/>
    <b v="0"/>
    <m/>
    <s v="Platinum"/>
    <n v="0"/>
    <s v="Normal"/>
    <x v="0"/>
    <m/>
    <n v="3583629"/>
    <s v="Babacar Dione [Kantar]"/>
    <n v="0"/>
    <b v="0"/>
    <d v="2018-08-23T17:50:59"/>
    <d v="2018-08-23T17:50:59"/>
    <n v="1"/>
    <d v="2018-08-23T17:52:20"/>
    <d v="2018-08-23T17:55:30"/>
    <d v="2018-08-23T17:52:20"/>
    <s v="EMEA"/>
    <m/>
    <s v="Kantar - Senegal"/>
    <n v="1372.2531250000029"/>
    <x v="0"/>
    <x v="31"/>
    <x v="0"/>
    <n v="40"/>
    <s v="Not GD"/>
    <x v="1"/>
    <n v="2018"/>
    <x v="0"/>
    <x v="4"/>
    <x v="0"/>
    <s v="Jan"/>
    <x v="30"/>
    <s v="Aug"/>
    <x v="1"/>
  </r>
  <r>
    <s v="INC5856989"/>
    <s v="P3 - Minor"/>
    <x v="0"/>
    <s v="ghudik@us.ibm.com"/>
    <x v="1"/>
    <s v="[CANCELLED*]  WSC 108: To set up new Purchase Order Approval Hierarchy (Ref INC5771831)"/>
    <d v="2018-12-04T03:40:11"/>
    <x v="8"/>
    <m/>
    <s v="Cancelled"/>
    <s v="As IBM had performed the work for UAT, and you have cancelled the ticket, they are able to charge the Kantar SER allowance for the cancelled ticket at a cost of $110. "/>
    <d v="2018-12-04T03:40:11"/>
    <s v="Gina D. Hudik [IBM]"/>
    <d v="2018-08-24T08:38:47"/>
    <s v="Clarinda.Hoo@kantar.com"/>
    <b v="0"/>
    <m/>
    <s v="Platinum"/>
    <n v="0"/>
    <s v="Normal"/>
    <x v="0"/>
    <m/>
    <n v="8794884"/>
    <s v="Clarinda Hoo [Kantar]"/>
    <n v="0"/>
    <b v="0"/>
    <d v="2018-08-24T10:06:59"/>
    <m/>
    <n v="1"/>
    <m/>
    <d v="2018-08-24T10:06:59"/>
    <d v="2018-08-24T08:41:04"/>
    <m/>
    <m/>
    <m/>
    <n v="1371.5784837962929"/>
    <x v="0"/>
    <x v="31"/>
    <x v="0"/>
    <n v="49"/>
    <s v="Not GD"/>
    <x v="1"/>
    <n v="2018"/>
    <x v="0"/>
    <x v="4"/>
    <x v="0"/>
    <s v="Jan"/>
    <x v="23"/>
    <s v="Aug"/>
    <x v="1"/>
  </r>
  <r>
    <s v="INC5868362"/>
    <s v="P3 - Minor"/>
    <x v="10"/>
    <s v="ccangial@us.ibm.com"/>
    <x v="1"/>
    <s v="[CANCELLED*] Job Locking and Duplicate Job Name Update"/>
    <d v="2019-03-21T22:12:54"/>
    <x v="91"/>
    <m/>
    <s v="Cancelled"/>
    <s v="SEE SER INC7000275 "/>
    <d v="2019-03-21T22:12:54"/>
    <s v="Christina Cangialosi [IBM]"/>
    <d v="2018-08-27T04:39:46"/>
    <s v="mark.werner@ogilvy.com"/>
    <b v="0"/>
    <m/>
    <s v="Gold"/>
    <n v="0"/>
    <s v="Normal"/>
    <x v="0"/>
    <m/>
    <n v="17861588"/>
    <s v="Mark Werner [Ogilvy Group]"/>
    <n v="0"/>
    <b v="0"/>
    <d v="2019-01-29T01:57:38"/>
    <m/>
    <n v="1"/>
    <m/>
    <d v="2019-01-29T01:57:38"/>
    <d v="2018-08-27T04:49:29"/>
    <m/>
    <m/>
    <m/>
    <n v="1213.9183101851886"/>
    <x v="0"/>
    <x v="32"/>
    <x v="0"/>
    <n v="12"/>
    <s v="Not GD"/>
    <x v="1"/>
    <n v="2019"/>
    <x v="0"/>
    <x v="4"/>
    <x v="0"/>
    <s v="Jan"/>
    <x v="11"/>
    <s v="Aug"/>
    <x v="1"/>
  </r>
  <r>
    <s v="INC5882107"/>
    <s v="P3 - Minor"/>
    <x v="24"/>
    <s v="vitallur@in.ibm.com"/>
    <x v="1"/>
    <s v="[CLOSED] BSG-2218 Cartesis Upload Report "/>
    <d v="2018-09-17T17:48:00"/>
    <x v="117"/>
    <m/>
    <s v="Cancelled"/>
    <s v="Cancelled by Sajan by mail 11-09-18"/>
    <d v="2018-09-17T17:48:00"/>
    <s v="Vijay Kumar Tallur [IBM]"/>
    <d v="2018-08-28T18:34:46"/>
    <s v="vitallur@in.ibm.com"/>
    <b v="0"/>
    <m/>
    <s v="Gold"/>
    <n v="0"/>
    <s v="Normal"/>
    <x v="0"/>
    <m/>
    <n v="1725814"/>
    <s v="Sajan Madabhushi [Ogilvy Group]"/>
    <n v="0"/>
    <b v="0"/>
    <d v="2018-09-17T17:42:31"/>
    <m/>
    <n v="1"/>
    <m/>
    <d v="2018-09-17T17:42:31"/>
    <d v="2018-08-28T18:34:46"/>
    <m/>
    <m/>
    <m/>
    <n v="1347.262141203697"/>
    <x v="0"/>
    <x v="32"/>
    <x v="0"/>
    <n v="38"/>
    <s v="WPP-US"/>
    <x v="0"/>
    <n v="2018"/>
    <x v="0"/>
    <x v="4"/>
    <x v="0"/>
    <s v="Jan"/>
    <x v="12"/>
    <s v="Aug"/>
    <x v="0"/>
  </r>
  <r>
    <s v="INC5882377"/>
    <s v="P3 - Minor"/>
    <x v="24"/>
    <s v="pratik.shah@us.ibm.com"/>
    <x v="1"/>
    <s v="[CANCELLED*] BSG-2220  Month End Close Report"/>
    <d v="2018-10-19T19:11:38"/>
    <x v="117"/>
    <m/>
    <s v="Cancelled"/>
    <s v="SER is cancelled"/>
    <d v="2018-10-19T19:11:38"/>
    <s v="Pratik Shah [IBM]"/>
    <d v="2018-08-28T18:52:17"/>
    <s v="vitallur@in.ibm.com"/>
    <b v="0"/>
    <m/>
    <s v="Gold"/>
    <n v="0"/>
    <s v="Normal"/>
    <x v="0"/>
    <m/>
    <n v="4494265"/>
    <s v="Sajan Madabhushi [Ogilvy Group]"/>
    <n v="0"/>
    <b v="0"/>
    <d v="2018-09-10T14:30:27"/>
    <m/>
    <n v="1"/>
    <m/>
    <d v="2018-09-10T14:30:27"/>
    <d v="2018-08-28T18:52:17"/>
    <m/>
    <m/>
    <m/>
    <n v="1354.3955208333427"/>
    <x v="0"/>
    <x v="32"/>
    <x v="0"/>
    <n v="42"/>
    <s v="WPP-US"/>
    <x v="0"/>
    <n v="2018"/>
    <x v="0"/>
    <x v="4"/>
    <x v="0"/>
    <s v="Jan"/>
    <x v="12"/>
    <s v="Aug"/>
    <x v="0"/>
  </r>
  <r>
    <s v="INC5892974"/>
    <s v="P3 - Minor"/>
    <x v="9"/>
    <s v="cnemec@us.ibm.com"/>
    <x v="2"/>
    <s v="Fw: Request to obtain Access to BU10400 - Team Life"/>
    <d v="2018-08-29T22:39:17"/>
    <x v="1"/>
    <m/>
    <s v="Cancelled"/>
    <s v="Hi Jessie.  All security requests are handled via ricochetsecurity@jwt.com.  Please e-mail them directly.  They'll be able to assist you._x000a__x000a_I can tell you that a security request form will need to be filled out.  It can be found on the Ricochet splash page in the Ricochet box.  HR can help you fill it out.  It also needs to be approved by Katie's supervisor and Finance Director for the BU she needs access to.  Then send it to the e-mail above._x000a__x000a_Thanks_x000a_Chris"/>
    <d v="2018-08-29T22:39:17"/>
    <s v="Christopher Nemec [IBM]"/>
    <d v="2018-08-29T22:28:24"/>
    <s v="vpurkaya@in.ibm.com"/>
    <b v="0"/>
    <m/>
    <s v="Gold"/>
    <n v="0"/>
    <s v="Normal"/>
    <x v="0"/>
    <m/>
    <n v="847"/>
    <s v="Katie Fung [JWT]"/>
    <n v="0"/>
    <b v="0"/>
    <m/>
    <m/>
    <n v="0"/>
    <m/>
    <m/>
    <d v="2018-08-29T22:28:24"/>
    <m/>
    <m/>
    <m/>
    <n v="44708"/>
    <x v="0"/>
    <x v="32"/>
    <x v="0"/>
    <n v="35"/>
    <s v="Not GD"/>
    <x v="1"/>
    <n v="2018"/>
    <x v="0"/>
    <x v="4"/>
    <x v="0"/>
    <s v="Jan"/>
    <x v="29"/>
    <s v="Aug"/>
    <x v="1"/>
  </r>
  <r>
    <s v="INC5902534"/>
    <s v="P3 - Minor"/>
    <x v="9"/>
    <s v="mulveyj@us.ibm.com"/>
    <x v="1"/>
    <s v="[CANCELLED] JWT Ricochet - Ricopay pilot for GTM"/>
    <d v="2021-09-04T00:34:50"/>
    <x v="36"/>
    <m/>
    <s v="Cancelled"/>
    <s v="Cancelling ticket as per WPP approval from Dave Husted and Olga Alario (see attachments)."/>
    <d v="2021-09-04T00:34:50"/>
    <s v="James A. Mulvey [IBM]"/>
    <d v="2018-08-31T00:04:17"/>
    <s v="dave.husted@jwt.com"/>
    <b v="0"/>
    <m/>
    <s v="Gold"/>
    <n v="0"/>
    <s v="Normal"/>
    <x v="0"/>
    <m/>
    <n v="95041833"/>
    <s v="David Husted [WPP]"/>
    <n v="0"/>
    <b v="0"/>
    <d v="2018-09-04T18:12:15"/>
    <m/>
    <n v="1"/>
    <m/>
    <d v="2018-09-04T18:12:15"/>
    <d v="2018-08-31T04:12:05"/>
    <m/>
    <m/>
    <s v="JWT - USA"/>
    <n v="1360.2414930555533"/>
    <x v="0"/>
    <x v="32"/>
    <x v="0"/>
    <n v="36"/>
    <s v="WPP-US"/>
    <x v="0"/>
    <n v="2021"/>
    <x v="0"/>
    <x v="4"/>
    <x v="0"/>
    <s v="Jan"/>
    <x v="27"/>
    <s v="Aug"/>
    <x v="0"/>
  </r>
  <r>
    <s v="INC5913181"/>
    <s v="P3 - Minor"/>
    <x v="0"/>
    <s v="tiantn@sg.ibm.com"/>
    <x v="2"/>
    <s v="WSC 277:  HSBCNet payment agent in DEV01 for testing in LTR format (PP and ACH paymemt file)"/>
    <d v="2018-12-04T07:24:14"/>
    <x v="118"/>
    <m/>
    <s v="Cancelled"/>
    <s v="Cancelled"/>
    <d v="2018-12-04T07:24:14"/>
    <s v="Edward Toon Ngun Tian [IBM]"/>
    <d v="2018-09-03T08:56:53"/>
    <s v="Sandra.Huang@kantar.com"/>
    <b v="0"/>
    <m/>
    <s v="Platinum"/>
    <n v="0"/>
    <s v="Normal"/>
    <x v="0"/>
    <m/>
    <n v="7943241"/>
    <s v="Sandra Huang [Kantar]"/>
    <n v="0"/>
    <b v="0"/>
    <d v="2018-09-03T13:11:47"/>
    <d v="2018-09-03T13:11:47"/>
    <n v="1"/>
    <d v="2018-09-03T14:39:28"/>
    <d v="2018-09-03T14:45:12"/>
    <d v="2018-09-03T14:39:28"/>
    <m/>
    <m/>
    <m/>
    <n v="1361.3852777777793"/>
    <x v="0"/>
    <x v="33"/>
    <x v="0"/>
    <n v="49"/>
    <s v="Not GD"/>
    <x v="1"/>
    <n v="2018"/>
    <x v="0"/>
    <x v="4"/>
    <x v="0"/>
    <s v="Jan"/>
    <x v="14"/>
    <s v="Sep"/>
    <x v="1"/>
  </r>
  <r>
    <s v="INC5921511"/>
    <s v="P3 - Minor"/>
    <x v="6"/>
    <s v="ghudik@us.ibm.com"/>
    <x v="1"/>
    <s v="[CANCELLED] (FIN) WSC : MACONOMY BPM P&amp;L"/>
    <d v="2018-10-23T01:31:29"/>
    <x v="8"/>
    <m/>
    <s v="Cancelled"/>
    <s v="9/26 - initial IBM query sent_x000a_10/5 - follow up_x000a_10/9 - follow up via email_x000a_10/10 - follow up via ticket_x000a_10/15 - follow up via ticket_x000a_10/17 - follow up via ticket_x000a__x000a_No response by October 19 so IBM canceled this ticket without proceeding. "/>
    <d v="2018-10-23T01:31:29"/>
    <s v="Gina D. Hudik [IBM]"/>
    <d v="2018-09-04T09:02:54"/>
    <s v="Michael.George@kantar.com"/>
    <b v="0"/>
    <m/>
    <s v="Silver"/>
    <n v="0"/>
    <s v="Normal"/>
    <x v="0"/>
    <m/>
    <n v="4206515"/>
    <s v="Michael George [Kantar]"/>
    <n v="0"/>
    <b v="0"/>
    <d v="2018-09-04T10:35:59"/>
    <d v="2018-09-04T09:04:29"/>
    <n v="2"/>
    <d v="2018-09-04T10:19:13"/>
    <d v="2018-09-04T10:35:59"/>
    <d v="2018-09-04T10:19:13"/>
    <m/>
    <m/>
    <m/>
    <n v="1360.5583449073965"/>
    <x v="0"/>
    <x v="33"/>
    <x v="0"/>
    <n v="43"/>
    <s v="Not GD"/>
    <x v="1"/>
    <n v="2018"/>
    <x v="0"/>
    <x v="4"/>
    <x v="0"/>
    <s v="Jan"/>
    <x v="1"/>
    <s v="Sep"/>
    <x v="1"/>
  </r>
  <r>
    <s v="INC5928444"/>
    <s v="P3 - Minor"/>
    <x v="12"/>
    <s v="Andrew.Hodgins@vml.com"/>
    <x v="2"/>
    <s v="SAP Password reset"/>
    <d v="2018-09-04T22:34:03"/>
    <x v="1"/>
    <m/>
    <s v="Cancelled"/>
    <s v="Duplicate of INC5928172"/>
    <d v="2018-09-04T22:34:03"/>
    <s v="Andrew Hodgins [YRGRP]"/>
    <d v="2018-09-04T21:42:13"/>
    <s v="Vineetk8@in.ibm.com"/>
    <b v="0"/>
    <m/>
    <s v="Bronze"/>
    <n v="0"/>
    <s v="Normal"/>
    <x v="0"/>
    <m/>
    <n v="3110"/>
    <s v="Michelle Suttle [YRGRP]"/>
    <n v="0"/>
    <b v="0"/>
    <d v="2018-09-04T21:53:31"/>
    <d v="2018-09-04T21:53:31"/>
    <n v="2"/>
    <d v="2018-09-04T21:56:23"/>
    <m/>
    <d v="2018-09-04T21:56:23"/>
    <m/>
    <m/>
    <m/>
    <n v="44708"/>
    <x v="0"/>
    <x v="33"/>
    <x v="0"/>
    <n v="36"/>
    <s v="Not GD"/>
    <x v="1"/>
    <n v="2018"/>
    <x v="0"/>
    <x v="4"/>
    <x v="0"/>
    <s v="Jan"/>
    <x v="1"/>
    <s v="Sep"/>
    <x v="1"/>
  </r>
  <r>
    <s v="INC5937898"/>
    <s v="P3 - Minor"/>
    <x v="0"/>
    <s v="ghudik@us.ibm.com"/>
    <x v="2"/>
    <s v="Update Maconomy.I files atn G Hudik IBM-C-NA-AS-MACK"/>
    <d v="2018-10-12T05:14:38"/>
    <x v="8"/>
    <m/>
    <s v="Cancelled"/>
    <s v="Cancelled as confirmed."/>
    <d v="2018-10-12T05:14:38"/>
    <s v="Gina D. Hudik [IBM]"/>
    <d v="2018-09-05T20:50:53"/>
    <s v="mark.yates@kantar.com"/>
    <b v="0"/>
    <m/>
    <s v="Platinum"/>
    <n v="0"/>
    <s v="Normal"/>
    <x v="0"/>
    <m/>
    <n v="3140625"/>
    <s v="Mark Yates [Kantar]"/>
    <n v="0"/>
    <b v="0"/>
    <d v="2018-09-06T01:04:07"/>
    <d v="2018-09-05T20:51:13"/>
    <n v="1"/>
    <d v="2018-09-06T00:38:32"/>
    <d v="2018-09-06T01:04:07"/>
    <d v="2018-09-06T00:38:32"/>
    <m/>
    <m/>
    <m/>
    <n v="1358.9554745370406"/>
    <x v="0"/>
    <x v="33"/>
    <x v="0"/>
    <n v="41"/>
    <s v="Not GD"/>
    <x v="1"/>
    <n v="2018"/>
    <x v="0"/>
    <x v="4"/>
    <x v="0"/>
    <s v="Jan"/>
    <x v="2"/>
    <s v="Sep"/>
    <x v="1"/>
  </r>
  <r>
    <s v="INC5942936"/>
    <s v="P3 - Minor"/>
    <x v="0"/>
    <s v="ghudik@us.ibm.com"/>
    <x v="1"/>
    <s v="[CANCELLED] - WSC: AUSTRALIA: NEW HSBC MACONOMY PAYMENT FILE"/>
    <d v="2018-11-28T21:21:35"/>
    <x v="8"/>
    <m/>
    <s v="Cancelled"/>
    <s v="IBM has reached out a number of times but has not received the requirements. Kantar can open a new ticket if/when you wish to move ahead with the work._x000a_"/>
    <d v="2018-11-28T21:21:35"/>
    <s v="Gina D. Hudik [IBM]"/>
    <d v="2018-09-06T12:21:56"/>
    <s v="Michael.George@kantar.com"/>
    <b v="0"/>
    <m/>
    <s v="Platinum"/>
    <n v="0"/>
    <s v="Normal"/>
    <x v="0"/>
    <m/>
    <n v="7203579"/>
    <s v="Michael George [Kantar]"/>
    <n v="0"/>
    <b v="0"/>
    <d v="2018-09-06T13:59:09"/>
    <d v="2018-09-06T12:24:43"/>
    <n v="1"/>
    <d v="2018-09-06T13:16:56"/>
    <d v="2018-09-06T13:59:09"/>
    <d v="2018-09-06T13:16:56"/>
    <m/>
    <m/>
    <m/>
    <n v="1358.4172569444418"/>
    <x v="0"/>
    <x v="33"/>
    <x v="0"/>
    <n v="48"/>
    <s v="Not GD"/>
    <x v="1"/>
    <n v="2018"/>
    <x v="0"/>
    <x v="4"/>
    <x v="0"/>
    <s v="Jan"/>
    <x v="7"/>
    <s v="Sep"/>
    <x v="1"/>
  </r>
  <r>
    <s v="INC5944472"/>
    <s v="P3 - Minor"/>
    <x v="0"/>
    <s v="ghudik@us.ibm.com"/>
    <x v="1"/>
    <s v="[CANCELLED] WSC 283 : Cartesis interface – KTNMEW"/>
    <d v="2019-01-11T01:04:43"/>
    <x v="8"/>
    <m/>
    <s v="Cancelled"/>
    <s v="As this is a global file and the column is hard-coded as per WPP instruction. The message to us is that this change should not be made. "/>
    <d v="2019-01-11T01:04:43"/>
    <s v="Gina D. Hudik [IBM]"/>
    <d v="2018-09-06T15:12:04"/>
    <s v="bijosh.puthuppallil@kantar.com"/>
    <b v="0"/>
    <m/>
    <s v="Platinum"/>
    <n v="0"/>
    <s v="Normal"/>
    <x v="0"/>
    <m/>
    <n v="10921959"/>
    <s v="Bijosh Puthuppallil [Kantar]"/>
    <n v="0"/>
    <b v="0"/>
    <d v="2018-09-06T15:18:06"/>
    <d v="2018-09-06T15:12:35"/>
    <n v="4"/>
    <d v="2018-09-06T15:15:00"/>
    <d v="2018-09-06T15:18:06"/>
    <d v="2018-09-06T15:15:00"/>
    <s v="EMEA"/>
    <m/>
    <s v="Kantar - UAE (Dubai)"/>
    <n v="1358.3624305555568"/>
    <x v="0"/>
    <x v="33"/>
    <x v="0"/>
    <n v="2"/>
    <s v="Not GD"/>
    <x v="1"/>
    <n v="2019"/>
    <x v="0"/>
    <x v="4"/>
    <x v="0"/>
    <s v="Jan"/>
    <x v="7"/>
    <s v="Sep"/>
    <x v="1"/>
  </r>
  <r>
    <s v="INC5953318"/>
    <s v="P3 - Minor"/>
    <x v="10"/>
    <s v="mulveyj@us.ibm.com"/>
    <x v="0"/>
    <s v="JDE Replicatoion replicating very slowly"/>
    <d v="2018-09-07T17:22:56"/>
    <x v="1"/>
    <m/>
    <s v="Closed As Duplicate"/>
    <s v="duplicate of INC5953095"/>
    <d v="2018-09-07T17:22:56"/>
    <s v="James A. Mulvey [IBM]"/>
    <d v="2018-09-07T17:10:03"/>
    <s v="anthony.luppnow@ogilvy.com"/>
    <b v="0"/>
    <m/>
    <s v="Gold"/>
    <n v="0"/>
    <s v="Normal"/>
    <x v="0"/>
    <m/>
    <n v="774"/>
    <s v="Anthony Luppnow [Ogilvy Group]"/>
    <n v="0"/>
    <b v="0"/>
    <m/>
    <m/>
    <n v="1"/>
    <m/>
    <m/>
    <d v="2018-09-07T17:22:08"/>
    <m/>
    <m/>
    <m/>
    <n v="44708"/>
    <x v="0"/>
    <x v="33"/>
    <x v="0"/>
    <n v="36"/>
    <s v="Not GD"/>
    <x v="1"/>
    <n v="2018"/>
    <x v="0"/>
    <x v="4"/>
    <x v="0"/>
    <s v="Jan"/>
    <x v="8"/>
    <s v="Sep"/>
    <x v="1"/>
  </r>
  <r>
    <s v="INC5955982"/>
    <s v="P3 - Minor"/>
    <x v="12"/>
    <s v="Andrew.Hodgins@vml.com"/>
    <x v="2"/>
    <s v="Urgent SAP password reset"/>
    <d v="2018-09-08T00:01:40"/>
    <x v="1"/>
    <m/>
    <s v="Solved (Permanently)"/>
    <s v="Getting another resource to do this."/>
    <d v="2018-09-08T00:01:40"/>
    <s v="Andrew Hodgins [YRGRP]"/>
    <d v="2018-09-07T23:51:20"/>
    <s v="Andrew.Hodgins@vml.com"/>
    <b v="0"/>
    <m/>
    <s v="Bronze"/>
    <n v="0"/>
    <s v="Normal"/>
    <x v="0"/>
    <m/>
    <n v="655"/>
    <s v="Jim Bellinghausen [YRGRP]"/>
    <n v="0"/>
    <b v="0"/>
    <m/>
    <m/>
    <n v="0"/>
    <m/>
    <m/>
    <d v="2018-09-07T23:51:21"/>
    <m/>
    <m/>
    <m/>
    <n v="44708"/>
    <x v="0"/>
    <x v="33"/>
    <x v="0"/>
    <n v="36"/>
    <s v="Not GD"/>
    <x v="1"/>
    <n v="2018"/>
    <x v="0"/>
    <x v="4"/>
    <x v="0"/>
    <s v="Jan"/>
    <x v="8"/>
    <s v="Sep"/>
    <x v="1"/>
  </r>
  <r>
    <s v="INC5970829"/>
    <s v="P3 - Minor"/>
    <x v="0"/>
    <s v="ghudik@us.ibm.com"/>
    <x v="1"/>
    <s v="[CANCELLED] WSC 80: Client Reminders Function"/>
    <d v="2018-10-22T19:18:13"/>
    <x v="33"/>
    <m/>
    <s v="Cancelled"/>
    <s v="Cancelling per client request."/>
    <d v="2018-10-22T19:18:13"/>
    <s v="Gina D. Hudik [IBM]"/>
    <d v="2018-09-11T12:43:30"/>
    <s v="Saori.Matsumoto@kantar.com"/>
    <b v="0"/>
    <m/>
    <s v="Platinum"/>
    <n v="0"/>
    <s v="Normal"/>
    <x v="0"/>
    <m/>
    <n v="3566083"/>
    <s v="Saori Matsumoto [Kantar]"/>
    <n v="0"/>
    <b v="0"/>
    <d v="2018-09-11T12:56:58"/>
    <d v="2018-09-11T12:44:27"/>
    <n v="1"/>
    <d v="2018-09-11T12:57:27"/>
    <d v="2018-09-11T13:04:35"/>
    <d v="2018-09-11T12:57:27"/>
    <m/>
    <m/>
    <m/>
    <n v="1353.4551504629635"/>
    <x v="0"/>
    <x v="34"/>
    <x v="0"/>
    <n v="43"/>
    <s v="Not GD"/>
    <x v="1"/>
    <n v="2018"/>
    <x v="0"/>
    <x v="4"/>
    <x v="0"/>
    <s v="Jan"/>
    <x v="15"/>
    <s v="Sep"/>
    <x v="1"/>
  </r>
  <r>
    <s v="INC5978571"/>
    <s v="P3 - Minor"/>
    <x v="33"/>
    <s v="olga.alario@jwt.com"/>
    <x v="1"/>
    <s v="[REQ DEF] Ricochet security change of access for me--QB 7704"/>
    <d v="2019-04-08T21:54:23"/>
    <x v="36"/>
    <m/>
    <s v="Solved (Permanently)"/>
    <s v="Hi Ellen:_x000a_After further investigation, we realized that we can remove the &quot;billing approval&quot; role without affecting the Financial Analyst role.  This was done for you via security request.  I'm closing this ticket._x000a_Thanks_x000a_Olga"/>
    <d v="2019-04-08T21:54:23"/>
    <s v="Olga Alario [JWT]"/>
    <d v="2018-09-12T05:50:29"/>
    <s v="ellen.rubin@jwt.com"/>
    <b v="0"/>
    <m/>
    <s v="Gold"/>
    <n v="0"/>
    <s v="Normal"/>
    <x v="0"/>
    <m/>
    <n v="18029034"/>
    <s v="Ellen Rubin [JWT]"/>
    <n v="0"/>
    <b v="0"/>
    <d v="2018-09-13T00:06:02"/>
    <m/>
    <n v="2"/>
    <m/>
    <d v="2018-09-13T00:06:02"/>
    <d v="2018-09-12T08:12:47"/>
    <m/>
    <m/>
    <m/>
    <n v="1351.995810185188"/>
    <x v="0"/>
    <x v="34"/>
    <x v="0"/>
    <n v="15"/>
    <s v="WPP-US"/>
    <x v="0"/>
    <n v="2019"/>
    <x v="0"/>
    <x v="4"/>
    <x v="0"/>
    <s v="Jan"/>
    <x v="21"/>
    <s v="Sep"/>
    <x v="0"/>
  </r>
  <r>
    <s v="INC5984565"/>
    <s v="P3 - Minor"/>
    <x v="27"/>
    <s v="vakula@us.ibm.com"/>
    <x v="2"/>
    <s v="FW: Business Objects set up Insights UK"/>
    <d v="2018-09-18T20:10:24"/>
    <x v="23"/>
    <m/>
    <s v="Closed As Duplicate"/>
    <s v="This ticket is same as INC6021868"/>
    <d v="2018-09-18T20:10:24"/>
    <s v="Viswasrujana Akula [IBM]"/>
    <d v="2018-09-12T21:18:36"/>
    <s v="Brian.Fuchs@kantar.com"/>
    <b v="0"/>
    <m/>
    <s v="Platinum"/>
    <n v="0"/>
    <s v="Normal"/>
    <x v="0"/>
    <m/>
    <n v="514308"/>
    <s v="Brian Fuchs [Kantar]"/>
    <n v="0"/>
    <b v="0"/>
    <d v="2018-09-13T20:44:56"/>
    <d v="2018-09-12T21:18:36"/>
    <n v="1"/>
    <d v="2018-09-18T01:17:17"/>
    <d v="2018-09-18T02:13:58"/>
    <d v="2018-09-18T01:17:17"/>
    <s v="EMEA"/>
    <m/>
    <s v="Kantar - UK"/>
    <n v="1346.906967592593"/>
    <x v="0"/>
    <x v="34"/>
    <x v="0"/>
    <n v="38"/>
    <s v="Not GD"/>
    <x v="1"/>
    <n v="2018"/>
    <x v="0"/>
    <x v="4"/>
    <x v="0"/>
    <s v="Jan"/>
    <x v="21"/>
    <s v="Sep"/>
    <x v="1"/>
  </r>
  <r>
    <s v="INC6025014"/>
    <s v="P3 - Minor"/>
    <x v="15"/>
    <s v="akrugly@us.ibm.com"/>
    <x v="2"/>
    <s v="mDoc and Concur login"/>
    <d v="2018-09-20T13:29:14"/>
    <x v="28"/>
    <m/>
    <s v="Cancelled"/>
    <s v="Canceling this ticket snce IBM is not approving users access to mDocs and not controlling Concur access (it is managing by GroupM Concur administrator.)"/>
    <d v="2018-09-20T13:29:14"/>
    <s v="Alexander Krugly [IBM]"/>
    <d v="2018-09-18T19:20:48"/>
    <s v="jay.wang@groupm.com"/>
    <b v="0"/>
    <m/>
    <s v="Bronze"/>
    <n v="0"/>
    <s v="Normal"/>
    <x v="0"/>
    <m/>
    <n v="151706"/>
    <s v="Jay Wang [GroupM]"/>
    <n v="0"/>
    <b v="0"/>
    <d v="2018-09-20T13:28:01"/>
    <m/>
    <n v="1"/>
    <m/>
    <d v="2018-09-20T13:28:01"/>
    <d v="2018-09-19T02:51:41"/>
    <m/>
    <m/>
    <m/>
    <n v="1344.4388773148166"/>
    <x v="0"/>
    <x v="35"/>
    <x v="0"/>
    <n v="38"/>
    <s v="Not GD"/>
    <x v="1"/>
    <n v="2018"/>
    <x v="0"/>
    <x v="4"/>
    <x v="0"/>
    <s v="Jan"/>
    <x v="26"/>
    <s v="Sep"/>
    <x v="1"/>
  </r>
  <r>
    <s v="INC6028810"/>
    <s v="P3 - Minor"/>
    <x v="10"/>
    <s v="Dhikarpe@in.ibm.com"/>
    <x v="1"/>
    <s v="[UNAPPROVED BACKLOG] Configure OAM in the PY environment for JD Edwards at OCH/H&amp;W"/>
    <d v="2020-11-25T21:51:56"/>
    <x v="1"/>
    <m/>
    <s v="Cancelled"/>
    <s v="This ticket can be closed, was completed with RFS2098 "/>
    <d v="2020-11-25T21:51:56"/>
    <s v="Dhiraj Kamlakar Karpe [IBM]"/>
    <d v="2018-09-19T02:33:47"/>
    <s v="Stacey.Heldman@wppcoretech.com"/>
    <b v="0"/>
    <m/>
    <s v="Gold"/>
    <n v="0"/>
    <s v="Normal"/>
    <x v="0"/>
    <m/>
    <n v="69016689"/>
    <s v="Stacey Heldman [WPP]"/>
    <n v="0"/>
    <b v="0"/>
    <d v="2018-09-19T02:50:12"/>
    <d v="2018-09-19T02:50:12"/>
    <n v="2"/>
    <d v="2018-09-19T04:46:59"/>
    <d v="2018-09-19T11:46:33"/>
    <d v="2018-09-19T04:46:59"/>
    <m/>
    <m/>
    <s v="Ogilvy Group - USA"/>
    <n v="1345.5093402777784"/>
    <x v="0"/>
    <x v="35"/>
    <x v="0"/>
    <n v="48"/>
    <s v="Not GD"/>
    <x v="1"/>
    <n v="2020"/>
    <x v="0"/>
    <x v="4"/>
    <x v="0"/>
    <s v="Jan"/>
    <x v="5"/>
    <s v="Sep"/>
    <x v="1"/>
  </r>
  <r>
    <s v="INC6036126"/>
    <s v="P3 - Minor"/>
    <x v="9"/>
    <s v="mulveyj@us.ibm.com"/>
    <x v="1"/>
    <s v="[CANCELLED] New security role for access to &quot;ship to queue&quot; in RicoPay--QB 7663"/>
    <d v="2020-04-11T22:31:49"/>
    <x v="1"/>
    <m/>
    <s v="Cancelled"/>
    <s v="No longer required, however IBM worked 70 hours on this SER which needs to be billed."/>
    <d v="2019-10-12T19:28:57"/>
    <s v="James A. Mulvey [IBM]"/>
    <d v="2018-09-19T20:05:17"/>
    <s v="olga.alario@jwt.com"/>
    <b v="0"/>
    <m/>
    <s v="Gold"/>
    <n v="0"/>
    <s v="Normal"/>
    <x v="0"/>
    <m/>
    <n v="33521183"/>
    <s v="Olga Alario [JWT]"/>
    <n v="0"/>
    <b v="0"/>
    <d v="2018-09-19T20:05:17"/>
    <m/>
    <n v="0"/>
    <m/>
    <d v="2018-09-19T20:05:17"/>
    <d v="2018-09-19T20:05:17"/>
    <m/>
    <m/>
    <m/>
    <n v="1345.1629976851764"/>
    <x v="0"/>
    <x v="35"/>
    <x v="0"/>
    <n v="41"/>
    <s v="Not GD"/>
    <x v="1"/>
    <n v="2019"/>
    <x v="0"/>
    <x v="4"/>
    <x v="0"/>
    <s v="Jan"/>
    <x v="5"/>
    <s v="Sep"/>
    <x v="1"/>
  </r>
  <r>
    <s v="INC6038818"/>
    <s v="P3 - Minor"/>
    <x v="4"/>
    <s v="krkillam@in.ibm.com"/>
    <x v="1"/>
    <s v="[ROM] BSG-2177 : Include tax information in Open PO Report"/>
    <d v="2018-09-20T02:19:55"/>
    <x v="1"/>
    <m/>
    <s v="Solved (Work Around)"/>
    <s v="Created by mistake, already one SER is created for this."/>
    <d v="2018-09-20T02:19:55"/>
    <s v="Krishna K. Killamsetti [IBM]"/>
    <d v="2018-09-20T01:58:30"/>
    <s v="krkillam@in.ibm.com"/>
    <b v="0"/>
    <m/>
    <s v="Platinum"/>
    <n v="0"/>
    <s v="Normal"/>
    <x v="0"/>
    <m/>
    <n v="1388"/>
    <s v="Paul Haughton [Ogilvy Group]"/>
    <n v="0"/>
    <b v="0"/>
    <m/>
    <m/>
    <n v="0"/>
    <m/>
    <m/>
    <d v="2018-09-20T01:58:30"/>
    <m/>
    <m/>
    <m/>
    <n v="44708"/>
    <x v="0"/>
    <x v="35"/>
    <x v="0"/>
    <n v="38"/>
    <s v="Not GD"/>
    <x v="1"/>
    <n v="2018"/>
    <x v="0"/>
    <x v="4"/>
    <x v="0"/>
    <s v="Jan"/>
    <x v="22"/>
    <s v="Sep"/>
    <x v="1"/>
  </r>
  <r>
    <s v="INC6040224"/>
    <s v="P4 - Minimal"/>
    <x v="8"/>
    <s v="poldatta@in.ibm.com"/>
    <x v="2"/>
    <s v="Infor SmartStream Application Remove request"/>
    <d v="2018-09-20T21:39:21"/>
    <x v="12"/>
    <m/>
    <m/>
    <m/>
    <d v="2018-09-20T21:39:21"/>
    <s v="Poly Datta [IBM]"/>
    <d v="2018-09-20T09:32:52"/>
    <s v="Julissa.Hernandez@yrgrp.com"/>
    <b v="0"/>
    <m/>
    <s v="Gold"/>
    <n v="0"/>
    <s v="Normal"/>
    <x v="0"/>
    <m/>
    <n v="43589"/>
    <s v="Julissa Hernandez [YRGRP]"/>
    <n v="0"/>
    <b v="0"/>
    <d v="2018-09-20T14:33:25"/>
    <d v="2018-09-20T09:32:53"/>
    <n v="1"/>
    <d v="2018-09-20T13:07:48"/>
    <d v="2018-09-20T14:33:25"/>
    <d v="2018-09-20T13:07:48"/>
    <m/>
    <m/>
    <m/>
    <n v="1344.3934606481489"/>
    <x v="0"/>
    <x v="35"/>
    <x v="0"/>
    <n v="38"/>
    <s v="WPP-US"/>
    <x v="0"/>
    <n v="2018"/>
    <x v="0"/>
    <x v="4"/>
    <x v="0"/>
    <s v="Jan"/>
    <x v="22"/>
    <s v="Sep"/>
    <x v="0"/>
  </r>
  <r>
    <s v="INC6056250"/>
    <s v="P3 - Minor"/>
    <x v="29"/>
    <s v="poldatta@in.ibm.com"/>
    <x v="2"/>
    <s v="#IAMSTR Sudler HR - New User Access"/>
    <d v="2018-10-01T11:23:39"/>
    <x v="1"/>
    <m/>
    <s v="Closed As Duplicate"/>
    <s v="duplicate"/>
    <d v="2018-10-01T11:23:39"/>
    <s v="Poly Datta [IBM]"/>
    <d v="2018-09-22T03:47:56"/>
    <s v="pedastur@in.ibm.com"/>
    <b v="0"/>
    <m/>
    <s v="Gold"/>
    <n v="0"/>
    <s v="Normal"/>
    <x v="0"/>
    <m/>
    <n v="805046"/>
    <s v="Janelle Miller [YRGRP]"/>
    <n v="0"/>
    <b v="0"/>
    <d v="2018-09-22T03:47:56"/>
    <d v="2018-09-22T03:47:56"/>
    <n v="5"/>
    <d v="2018-09-22T03:49:09"/>
    <m/>
    <d v="2018-09-29T23:02:10"/>
    <m/>
    <m/>
    <m/>
    <n v="44708"/>
    <x v="0"/>
    <x v="35"/>
    <x v="0"/>
    <n v="40"/>
    <s v="Not GD"/>
    <x v="1"/>
    <n v="2018"/>
    <x v="0"/>
    <x v="4"/>
    <x v="0"/>
    <s v="Jan"/>
    <x v="9"/>
    <s v="Sep"/>
    <x v="1"/>
  </r>
  <r>
    <s v="INC6064187"/>
    <s v="P3 - Minor"/>
    <x v="15"/>
    <s v="akrugly@us.ibm.com"/>
    <x v="2"/>
    <s v="Concur Approver Access"/>
    <d v="2018-09-26T01:14:36"/>
    <x v="28"/>
    <m/>
    <s v="Cancelled"/>
    <s v="Hi Nicole,_x000a__x000a__x000a_IBM not managing Concur approvers._x000a__x000a__x000a_With any issues related to Concur approver please contact GroupM Concur administrator Liz Rutigliano (Liz.Rutigliano@groupm.com) who will be able to manage it for yo._x000a__x000a__x000a_Canceling this ticket._x000a_"/>
    <d v="2018-09-26T01:14:37"/>
    <s v="Alexander Krugly [IBM]"/>
    <d v="2018-09-24T20:49:47"/>
    <s v="nicole.salerno@wmglobal.com"/>
    <b v="0"/>
    <m/>
    <s v="Bronze"/>
    <n v="0"/>
    <s v="Normal"/>
    <x v="0"/>
    <m/>
    <n v="102290"/>
    <s v="Nicole Salerno [GroupM]"/>
    <n v="0"/>
    <b v="0"/>
    <d v="2018-09-25T22:34:14"/>
    <d v="2018-09-24T20:49:47"/>
    <n v="1"/>
    <d v="2018-09-25T23:12:48"/>
    <d v="2018-09-26T01:13:43"/>
    <d v="2018-09-25T23:12:48"/>
    <m/>
    <m/>
    <m/>
    <n v="1338.9488078703725"/>
    <x v="0"/>
    <x v="36"/>
    <x v="0"/>
    <n v="39"/>
    <s v="Not GD"/>
    <x v="1"/>
    <n v="2018"/>
    <x v="0"/>
    <x v="4"/>
    <x v="0"/>
    <s v="Jan"/>
    <x v="23"/>
    <s v="Sep"/>
    <x v="1"/>
  </r>
  <r>
    <s v="INC6065911"/>
    <s v="P3 - Minor"/>
    <x v="15"/>
    <s v="akrugly@us.ibm.com"/>
    <x v="2"/>
    <s v="Concur Expense Reporting system Issue"/>
    <d v="2018-09-28T22:46:02"/>
    <x v="28"/>
    <m/>
    <s v="Cancelled"/>
    <s v="IBM is not managing Concur group assignment and approvers._x000a_It is done by GroupM Concur administrator Liz Rutigliano (Liz.Rutigliano@groupm.com)._x000a_Please contact her directly._x000a_Canceling this ticket._x000a_"/>
    <d v="2018-09-28T22:46:02"/>
    <s v="Alexander Krugly [IBM]"/>
    <d v="2018-09-25T01:17:31"/>
    <s v="lopamudra.tarania@groupm.com"/>
    <b v="0"/>
    <m/>
    <s v="Bronze"/>
    <n v="0"/>
    <s v="Normal"/>
    <x v="0"/>
    <m/>
    <n v="336511"/>
    <s v="Lopamudra Tarania [GroupM]"/>
    <n v="0"/>
    <b v="0"/>
    <d v="2018-09-26T04:30:20"/>
    <d v="2018-09-26T04:28:20"/>
    <n v="1"/>
    <d v="2018-09-28T21:32:45"/>
    <d v="2018-09-28T22:38:32"/>
    <d v="2018-09-28T21:32:45"/>
    <s v="NA"/>
    <m/>
    <m/>
    <n v="1336.0565740740712"/>
    <x v="0"/>
    <x v="36"/>
    <x v="0"/>
    <n v="39"/>
    <s v="Not GD"/>
    <x v="1"/>
    <n v="2018"/>
    <x v="0"/>
    <x v="4"/>
    <x v="0"/>
    <s v="Jan"/>
    <x v="17"/>
    <s v="Sep"/>
    <x v="1"/>
  </r>
  <r>
    <s v="INC6071033"/>
    <s v="P3 - Minor"/>
    <x v="5"/>
    <s v="sangbhas@in.ibm.com"/>
    <x v="2"/>
    <s v="Fw: 12707 - Phillips Intnl - KREMI Job to Upload - KRUK"/>
    <d v="2018-09-25T17:48:26"/>
    <x v="109"/>
    <m/>
    <s v="Closed As Duplicate"/>
    <s v="Duplicate ticket. Please consider the ticket # INC6070167 for details of this change."/>
    <d v="2018-09-25T17:48:26"/>
    <s v="Sangeeta Bhaskaran [IBM]"/>
    <d v="2018-09-25T17:16:45"/>
    <s v="sangeeta.bhaskaran@kantarconsulting.com"/>
    <b v="0"/>
    <m/>
    <s v="Gold"/>
    <n v="0"/>
    <s v="Normal"/>
    <x v="0"/>
    <m/>
    <n v="1901"/>
    <s v="Katja Weber [Kantar]"/>
    <n v="0"/>
    <b v="0"/>
    <d v="2018-09-25T17:44:03"/>
    <d v="2018-09-25T17:16:45"/>
    <n v="1"/>
    <d v="2018-09-25T17:44:03"/>
    <d v="2018-09-25T17:44:03"/>
    <d v="2018-09-25T17:44:03"/>
    <m/>
    <m/>
    <m/>
    <n v="1339.2610763888879"/>
    <x v="0"/>
    <x v="36"/>
    <x v="0"/>
    <n v="39"/>
    <s v="WPP-US"/>
    <x v="0"/>
    <n v="2018"/>
    <x v="0"/>
    <x v="4"/>
    <x v="0"/>
    <s v="Jan"/>
    <x v="17"/>
    <s v="Sep"/>
    <x v="0"/>
  </r>
  <r>
    <s v="INC6073091"/>
    <s v="P3 - Minor"/>
    <x v="9"/>
    <s v="cnemec@us.ibm.com"/>
    <x v="2"/>
    <s v="Add BU 22000 to Ricochet trial balance scope 'GTB no Zubi'.  Reference original ticket #INC4817014."/>
    <d v="2018-09-27T17:56:59"/>
    <x v="15"/>
    <m/>
    <s v="Closed As Duplicate"/>
    <s v="Hi Kathleen.  Closing this ticket since it's a dupe of INC6073091_x000a__x000a_Thanks_x000a_Chris"/>
    <d v="2018-09-27T17:56:59"/>
    <s v="Christopher Nemec [IBM]"/>
    <d v="2018-09-25T20:20:29"/>
    <s v="kathleen.norton@gtb.com"/>
    <b v="0"/>
    <m/>
    <s v="Gold"/>
    <n v="0"/>
    <s v="Normal"/>
    <x v="0"/>
    <m/>
    <n v="164190"/>
    <s v="Kathleen Norton [JWT]"/>
    <n v="0"/>
    <b v="0"/>
    <d v="2018-09-25T22:50:39"/>
    <d v="2018-09-25T20:26:07"/>
    <n v="1"/>
    <d v="2018-09-25T21:10:07"/>
    <d v="2018-09-25T22:50:39"/>
    <d v="2018-09-25T21:10:07"/>
    <m/>
    <m/>
    <m/>
    <n v="1339.048159722217"/>
    <x v="0"/>
    <x v="36"/>
    <x v="0"/>
    <n v="39"/>
    <s v="Not GD"/>
    <x v="1"/>
    <n v="2018"/>
    <x v="0"/>
    <x v="4"/>
    <x v="0"/>
    <s v="Jan"/>
    <x v="17"/>
    <s v="Sep"/>
    <x v="1"/>
  </r>
  <r>
    <s v="INC6075681"/>
    <s v="P3 - Minor"/>
    <x v="15"/>
    <s v="akrugly@us.ibm.com"/>
    <x v="3"/>
    <s v="Info on concur"/>
    <d v="2018-09-26T18:25:46"/>
    <x v="28"/>
    <m/>
    <s v="Cancelled"/>
    <s v="IBM not supporting functiopnallity of Concur for GroupM._x000a_Hi,_x000a_Requestor was instructed via email to contact GroupM Concur Admin (Liz Rutigliano (Liz.Rutigliano@groupm.com)) with any help to fill out and submit expense report._x000a__x000a__x000a_I'm canceling this ticket._x000a_"/>
    <d v="2018-09-26T18:25:46"/>
    <s v="Alexander Krugly [IBM]"/>
    <d v="2018-09-26T01:50:38"/>
    <s v="sakpanch@in.ibm.com"/>
    <b v="0"/>
    <m/>
    <s v="Bronze"/>
    <n v="0"/>
    <s v="Normal"/>
    <x v="0"/>
    <m/>
    <n v="59825"/>
    <s v="Pratishtha Ashok [GroupM]"/>
    <n v="0"/>
    <b v="0"/>
    <d v="2018-09-26T01:50:38"/>
    <d v="2018-09-26T01:50:38"/>
    <n v="1"/>
    <d v="2018-09-26T01:57:45"/>
    <d v="2018-09-26T18:23:18"/>
    <d v="2018-09-26T01:57:45"/>
    <s v="NA"/>
    <m/>
    <m/>
    <n v="1338.2338194444528"/>
    <x v="0"/>
    <x v="36"/>
    <x v="0"/>
    <n v="39"/>
    <s v="Not GD"/>
    <x v="1"/>
    <n v="2018"/>
    <x v="0"/>
    <x v="4"/>
    <x v="0"/>
    <s v="Jan"/>
    <x v="10"/>
    <s v="Sep"/>
    <x v="1"/>
  </r>
  <r>
    <s v="INC6079319"/>
    <s v="P3 - Minor"/>
    <x v="0"/>
    <s v="ghudik@us.ibm.com"/>
    <x v="2"/>
    <s v="Access to Kantar for Deltek resource."/>
    <d v="2018-09-27T02:45:09"/>
    <x v="8"/>
    <m/>
    <s v="Cancelled"/>
    <s v="I will address this request with tickets I require/need for Kantar access."/>
    <d v="2018-09-27T02:45:09"/>
    <s v="Gina D. Hudik [IBM]"/>
    <d v="2018-09-26T15:34:31"/>
    <s v="shasbhus@in.ibm.com"/>
    <b v="0"/>
    <m/>
    <s v="Platinum"/>
    <n v="0"/>
    <s v="Normal"/>
    <x v="0"/>
    <m/>
    <n v="40841"/>
    <s v="Shashi Bhushan [IBM]"/>
    <n v="0"/>
    <b v="0"/>
    <d v="2018-09-26T15:34:31"/>
    <m/>
    <n v="0"/>
    <m/>
    <d v="2018-09-26T15:34:31"/>
    <d v="2018-09-26T15:34:31"/>
    <m/>
    <m/>
    <m/>
    <n v="1338.3510300925918"/>
    <x v="0"/>
    <x v="36"/>
    <x v="0"/>
    <n v="39"/>
    <s v="Not GD"/>
    <x v="1"/>
    <n v="2018"/>
    <x v="0"/>
    <x v="4"/>
    <x v="0"/>
    <s v="Jan"/>
    <x v="10"/>
    <s v="Sep"/>
    <x v="1"/>
  </r>
  <r>
    <s v="INC6081834"/>
    <s v="P3 - Minor"/>
    <x v="9"/>
    <s v="mulveyj@us.ibm.com"/>
    <x v="1"/>
    <s v="[CANCELLED] Configure the GTB mailbox for Ricopay"/>
    <d v="2020-04-11T22:33:34"/>
    <x v="1"/>
    <m/>
    <s v="Cancelled"/>
    <s v="SER no longer require, but there are 10 billable hours as work was performed."/>
    <d v="2019-10-12T20:34:20"/>
    <s v="James A. Mulvey [IBM]"/>
    <d v="2018-09-26T19:12:59"/>
    <s v="nikita.morris@jwt.com"/>
    <b v="0"/>
    <m/>
    <s v="Gold"/>
    <n v="0"/>
    <s v="Normal"/>
    <x v="0"/>
    <m/>
    <n v="32923281"/>
    <s v="Nikita Morris [JWT]"/>
    <n v="0"/>
    <b v="0"/>
    <d v="2018-09-26T19:45:31"/>
    <d v="2018-09-26T19:45:31"/>
    <n v="1"/>
    <d v="2018-09-26T20:37:30"/>
    <d v="2018-09-26T21:06:05"/>
    <d v="2018-09-26T20:37:30"/>
    <m/>
    <m/>
    <m/>
    <n v="1338.1207754629577"/>
    <x v="0"/>
    <x v="36"/>
    <x v="0"/>
    <n v="41"/>
    <s v="Not GD"/>
    <x v="1"/>
    <n v="2019"/>
    <x v="0"/>
    <x v="4"/>
    <x v="0"/>
    <s v="Jan"/>
    <x v="10"/>
    <s v="Sep"/>
    <x v="1"/>
  </r>
  <r>
    <s v="INC6086953"/>
    <s v="P3 - Minor"/>
    <x v="0"/>
    <s v="tiantn@sg.ibm.com"/>
    <x v="2"/>
    <s v="Maconomy Core - Can't print from AP module"/>
    <d v="2018-09-28T07:30:42"/>
    <x v="1"/>
    <m/>
    <s v="Solved (Permanently)"/>
    <s v="Hi Kathy, _x000a__x000a_For Maconomy Core issue , please raise it to CoreTech. Thanks."/>
    <d v="2018-09-28T07:30:42"/>
    <s v="Edward Toon Ngun Tian [IBM]"/>
    <d v="2018-09-27T13:45:00"/>
    <s v="Kathy.Cheong@financeplusmy.com"/>
    <b v="0"/>
    <m/>
    <s v="Platinum"/>
    <n v="0"/>
    <s v="Normal"/>
    <x v="0"/>
    <m/>
    <n v="63942"/>
    <s v="Kathy Cheong [Kantar]"/>
    <n v="0"/>
    <b v="0"/>
    <m/>
    <m/>
    <n v="1"/>
    <m/>
    <m/>
    <d v="2018-09-28T06:50:39"/>
    <m/>
    <m/>
    <m/>
    <n v="44708"/>
    <x v="0"/>
    <x v="36"/>
    <x v="0"/>
    <n v="39"/>
    <s v="Not GD"/>
    <x v="1"/>
    <n v="2018"/>
    <x v="0"/>
    <x v="4"/>
    <x v="0"/>
    <s v="Jan"/>
    <x v="11"/>
    <s v="Sep"/>
    <x v="1"/>
  </r>
  <r>
    <s v="INC6108007"/>
    <s v="P3 - Minor"/>
    <x v="9"/>
    <s v="cnemec@us.ibm.com"/>
    <x v="2"/>
    <s v="Ricochet - Billing Process not running"/>
    <d v="2018-10-01T21:30:28"/>
    <x v="1"/>
    <m/>
    <s v="Cancelled"/>
    <s v="Hi Jenn.  Thanks for letting us know._x000a__x000a_Chris."/>
    <d v="2018-10-01T21:30:28"/>
    <s v="Christopher Nemec [IBM]"/>
    <d v="2018-10-01T19:49:43"/>
    <s v="jennifer.suffel@jwt.com"/>
    <b v="0"/>
    <m/>
    <s v="Gold"/>
    <n v="0"/>
    <s v="Normal"/>
    <x v="0"/>
    <m/>
    <n v="6045"/>
    <s v="Jennifer Suffel [JWT]"/>
    <n v="0"/>
    <b v="0"/>
    <m/>
    <m/>
    <n v="1"/>
    <m/>
    <m/>
    <d v="2018-10-01T20:47:05"/>
    <m/>
    <m/>
    <m/>
    <n v="44708"/>
    <x v="0"/>
    <x v="37"/>
    <x v="0"/>
    <n v="40"/>
    <s v="Not GD"/>
    <x v="1"/>
    <n v="2018"/>
    <x v="0"/>
    <x v="4"/>
    <x v="0"/>
    <s v="Jan"/>
    <x v="24"/>
    <s v="Oct"/>
    <x v="1"/>
  </r>
  <r>
    <s v="INC6127448"/>
    <s v="P3 - Minor"/>
    <x v="3"/>
    <s v="alevitsk@us.ibm.com"/>
    <x v="2"/>
    <s v="Perceptive Access"/>
    <d v="2018-10-04T00:21:31"/>
    <x v="99"/>
    <m/>
    <s v="Cancelled"/>
    <s v="provided instruction on how to request access. Our team does not handle access to the system."/>
    <d v="2018-10-04T00:21:31"/>
    <s v="Anna Levitskiy [IBM]"/>
    <d v="2018-10-03T23:15:16"/>
    <s v="jgajende@in.ibm.com"/>
    <b v="0"/>
    <m/>
    <s v="Gold"/>
    <n v="0"/>
    <s v="Normal"/>
    <x v="0"/>
    <m/>
    <n v="4052"/>
    <s v="Margot Gagen [GroupM]"/>
    <n v="0"/>
    <b v="0"/>
    <d v="2018-10-04T00:20:37"/>
    <m/>
    <n v="0"/>
    <m/>
    <d v="2018-10-04T00:20:37"/>
    <d v="2018-10-03T23:15:17"/>
    <s v="NA"/>
    <m/>
    <m/>
    <n v="1330.9856828703705"/>
    <x v="0"/>
    <x v="37"/>
    <x v="0"/>
    <n v="40"/>
    <s v="Not GD"/>
    <x v="1"/>
    <n v="2018"/>
    <x v="0"/>
    <x v="4"/>
    <x v="0"/>
    <s v="Jan"/>
    <x v="14"/>
    <s v="Oct"/>
    <x v="1"/>
  </r>
  <r>
    <s v="INC6128055"/>
    <s v="P3 - Minor"/>
    <x v="10"/>
    <s v="ccangial@us.ibm.com"/>
    <x v="1"/>
    <s v="[UNAPPROVED BACKLOG] Test Roles with added security"/>
    <d v="2018-10-04T01:11:52"/>
    <x v="1"/>
    <m/>
    <m/>
    <m/>
    <m/>
    <m/>
    <d v="2018-10-04T01:11:52"/>
    <s v="ccangial@us.ibm.com"/>
    <b v="0"/>
    <m/>
    <s v="Gold"/>
    <n v="0"/>
    <s v="Normal"/>
    <x v="2"/>
    <m/>
    <m/>
    <s v="Stacey Heldman [WPP]"/>
    <n v="0"/>
    <b v="0"/>
    <m/>
    <m/>
    <n v="0"/>
    <m/>
    <m/>
    <d v="2018-10-04T01:11:52"/>
    <m/>
    <m/>
    <m/>
    <n v="44708"/>
    <x v="0"/>
    <x v="37"/>
    <x v="0"/>
    <n v="0"/>
    <s v="Not GD"/>
    <x v="1"/>
    <n v="1900"/>
    <x v="0"/>
    <x v="4"/>
    <x v="0"/>
    <s v="Jan"/>
    <x v="1"/>
    <s v="Oct"/>
    <x v="1"/>
  </r>
  <r>
    <s v="INC6143535"/>
    <s v="P3 - Minor"/>
    <x v="15"/>
    <s v="akrugly@us.ibm.com"/>
    <x v="2"/>
    <s v="Unable to connect to MDocs"/>
    <d v="2018-10-17T19:31:04"/>
    <x v="10"/>
    <m/>
    <s v="Cancelled"/>
    <s v="Hi Mamadou,_x000a_you do not have an access to mDocs._x000a_In order to have an access you need to contact Steven Mandell (steven.mandell@groupm.com) or Stella Cirkinyan (Stella.Cirkinyan@groupM.com) and after they approve you access they will create ticket for me to grant you an access._x000a__x000a_Canceling this ticket._x000a_"/>
    <d v="2018-10-17T19:31:04"/>
    <s v="Alexander Krugly [IBM]"/>
    <d v="2018-10-06T00:49:14"/>
    <s v="mamadou.keita@neomediaworld.com"/>
    <b v="0"/>
    <m/>
    <s v="Bronze"/>
    <n v="0"/>
    <s v="Normal"/>
    <x v="0"/>
    <m/>
    <n v="1017710"/>
    <s v="Mamadou Keita [GroupM]"/>
    <n v="0"/>
    <b v="0"/>
    <d v="2018-10-06T02:49:11"/>
    <d v="2018-10-06T01:23:13"/>
    <n v="1"/>
    <d v="2018-10-06T03:53:33"/>
    <d v="2018-10-09T00:45:44"/>
    <d v="2018-10-06T03:53:33"/>
    <s v="NA"/>
    <m/>
    <m/>
    <n v="1325.9682407407381"/>
    <x v="0"/>
    <x v="37"/>
    <x v="0"/>
    <n v="42"/>
    <s v="Not GD"/>
    <x v="1"/>
    <n v="2018"/>
    <x v="0"/>
    <x v="4"/>
    <x v="0"/>
    <s v="Jan"/>
    <x v="7"/>
    <s v="Oct"/>
    <x v="1"/>
  </r>
  <r>
    <s v="INC6154090"/>
    <s v="P3 - Minor"/>
    <x v="9"/>
    <s v="olga.alario@jwt.com"/>
    <x v="2"/>
    <s v="I need to have my security access mirror Financial Analysis without Billing approval"/>
    <d v="2018-10-09T18:57:28"/>
    <x v="1"/>
    <m/>
    <s v="Cancelled"/>
    <s v="duplicate ticket.  see INC5978571"/>
    <d v="2018-10-09T18:57:28"/>
    <s v="Olga Alario [JWT]"/>
    <d v="2018-10-09T01:49:07"/>
    <s v="ellen.rubin@jwt.com"/>
    <b v="0"/>
    <m/>
    <s v="Gold"/>
    <n v="0"/>
    <s v="Normal"/>
    <x v="0"/>
    <m/>
    <n v="61701"/>
    <s v="Ellen Rubin [JWT]"/>
    <n v="0"/>
    <b v="0"/>
    <d v="2018-10-09T04:59:24"/>
    <d v="2018-10-09T01:50:04"/>
    <n v="1"/>
    <d v="2018-10-09T06:03:11"/>
    <m/>
    <d v="2018-10-09T06:03:11"/>
    <m/>
    <m/>
    <m/>
    <n v="44708"/>
    <x v="0"/>
    <x v="38"/>
    <x v="0"/>
    <n v="41"/>
    <s v="Not GD"/>
    <x v="1"/>
    <n v="2018"/>
    <x v="0"/>
    <x v="4"/>
    <x v="0"/>
    <s v="Jan"/>
    <x v="28"/>
    <s v="Oct"/>
    <x v="1"/>
  </r>
  <r>
    <s v="INC6154105"/>
    <s v="P4 - Minimal"/>
    <x v="9"/>
    <s v="cnemec@us.ibm.com"/>
    <x v="1"/>
    <s v="[REQ DEF] change the system to generate a unique logo "/>
    <d v="2019-02-11T23:15:12"/>
    <x v="15"/>
    <m/>
    <s v="Closed As Duplicate"/>
    <s v="Hi Ellen.  Dave says this is a duplicate of INC6117689 so I'm closing this ticket out._x000a__x000a_Thanks_x000a_Chris"/>
    <d v="2019-02-11T23:15:12"/>
    <s v="Christopher Nemec [IBM]"/>
    <d v="2018-10-09T01:56:03"/>
    <s v="ellen.rubin@jwt.com"/>
    <b v="0"/>
    <m/>
    <s v="Gold"/>
    <n v="0"/>
    <s v="Normal"/>
    <x v="0"/>
    <m/>
    <n v="10876749"/>
    <s v="Ellen Rubin [JWT]"/>
    <n v="0"/>
    <b v="0"/>
    <d v="2018-10-09T04:58:03"/>
    <d v="2018-10-09T04:58:03"/>
    <n v="1"/>
    <d v="2018-10-11T04:37:51"/>
    <d v="2018-10-11T18:37:31"/>
    <d v="2018-10-11T04:37:51"/>
    <m/>
    <m/>
    <m/>
    <n v="1323.223946759259"/>
    <x v="0"/>
    <x v="38"/>
    <x v="0"/>
    <n v="7"/>
    <s v="Not GD"/>
    <x v="1"/>
    <n v="2019"/>
    <x v="0"/>
    <x v="4"/>
    <x v="0"/>
    <s v="Jan"/>
    <x v="28"/>
    <s v="Oct"/>
    <x v="1"/>
  </r>
  <r>
    <s v="INC6186595"/>
    <s v="P3 - Minor"/>
    <x v="9"/>
    <s v="cnemec@us.ibm.com"/>
    <x v="2"/>
    <s v="URGENT ricochet account lock"/>
    <d v="2018-10-13T01:43:37"/>
    <x v="15"/>
    <m/>
    <s v="Cancelled"/>
    <s v="Hi Colin.  Ricochet has been unavailable to ALL users since yesterday at 8 pm because we are migrating to new servers.  You should have received several e-mail notifications throughout the week._x000a__x000a_The system will be back up on Monday.  You'll receive an e-mail when it's ready._x000a__x000a_Thanks_x000a_Chris"/>
    <d v="2018-10-13T01:43:37"/>
    <s v="Christopher Nemec [IBM]"/>
    <d v="2018-10-13T01:29:37"/>
    <s v="jsopmary@in.ibm.com"/>
    <b v="0"/>
    <m/>
    <s v="Gold"/>
    <n v="0"/>
    <s v="Normal"/>
    <x v="0"/>
    <m/>
    <n v="1024"/>
    <s v="Colin Campbell [JWT]"/>
    <n v="0"/>
    <b v="0"/>
    <d v="2018-10-13T01:29:37"/>
    <d v="2018-10-13T01:29:37"/>
    <n v="1"/>
    <d v="2018-10-13T01:30:17"/>
    <d v="2018-10-13T01:43:37"/>
    <d v="2018-10-13T01:30:17"/>
    <m/>
    <m/>
    <m/>
    <n v="1321.9280439814829"/>
    <x v="0"/>
    <x v="38"/>
    <x v="0"/>
    <n v="41"/>
    <s v="Not GD"/>
    <x v="1"/>
    <n v="2018"/>
    <x v="0"/>
    <x v="4"/>
    <x v="0"/>
    <s v="Jan"/>
    <x v="19"/>
    <s v="Oct"/>
    <x v="1"/>
  </r>
  <r>
    <s v="INC6186868"/>
    <s v="P4 - Minimal"/>
    <x v="9"/>
    <s v="cnemec@us.ibm.com"/>
    <x v="2"/>
    <s v="Locked out of Ricochet"/>
    <d v="2018-10-13T03:32:48"/>
    <x v="15"/>
    <m/>
    <s v="Cancelled"/>
    <s v="Hi Yusur.  ALL users have been locked out of Ricochet since 8 pm yesterday while we migrate to new servers.  You should have received several e-mail notifications this week._x000a__x000a_You'll get another e-mail on Monday when the system is back up._x000a__x000a_Thanks_x000a_Chris"/>
    <d v="2018-10-13T03:32:49"/>
    <s v="Christopher Nemec [IBM]"/>
    <d v="2018-10-13T02:34:28"/>
    <s v="yusur.al-hadeethi@jwt.com"/>
    <b v="0"/>
    <m/>
    <s v="Gold"/>
    <n v="0"/>
    <s v="Normal"/>
    <x v="0"/>
    <m/>
    <n v="3501"/>
    <s v="Yusur Al-Hadeethi [JWT]"/>
    <n v="0"/>
    <b v="0"/>
    <d v="2018-10-13T03:32:49"/>
    <m/>
    <n v="1"/>
    <m/>
    <d v="2018-10-13T03:32:49"/>
    <d v="2018-10-13T02:59:02"/>
    <s v="NA"/>
    <m/>
    <s v="JWT - Canada"/>
    <n v="1321.8522106481469"/>
    <x v="0"/>
    <x v="38"/>
    <x v="0"/>
    <n v="41"/>
    <s v="Not GD"/>
    <x v="1"/>
    <n v="2018"/>
    <x v="0"/>
    <x v="4"/>
    <x v="0"/>
    <s v="Jan"/>
    <x v="19"/>
    <s v="Oct"/>
    <x v="1"/>
  </r>
  <r>
    <s v="INC6193513"/>
    <s v="P4 - Minimal"/>
    <x v="18"/>
    <s v="david.baulier@us.ibm.com"/>
    <x v="2"/>
    <s v="Y&amp;R Concur Implementation"/>
    <d v="2019-07-23T22:54:41"/>
    <x v="2"/>
    <m/>
    <s v="Closed As Duplicate"/>
    <s v="This was a duplicate SER.  This was handled under different SERs and a PWO."/>
    <d v="2019-07-23T22:54:41"/>
    <s v="David Baulier Jr [IBM]"/>
    <d v="2018-10-15T18:46:53"/>
    <s v="robert.luczak@wppcoretech.com"/>
    <b v="0"/>
    <m/>
    <s v="Gold"/>
    <n v="0"/>
    <s v="Normal"/>
    <x v="0"/>
    <m/>
    <n v="24293268"/>
    <s v="Robert Luczak [WPP]"/>
    <n v="0"/>
    <b v="0"/>
    <d v="2018-10-15T19:04:34"/>
    <d v="2018-10-15T19:04:34"/>
    <n v="1"/>
    <d v="2018-10-15T20:24:06"/>
    <d v="2018-10-22T09:39:21"/>
    <d v="2018-10-15T20:24:06"/>
    <m/>
    <m/>
    <m/>
    <n v="1312.5976736111115"/>
    <x v="0"/>
    <x v="39"/>
    <x v="0"/>
    <n v="30"/>
    <s v="Not GD"/>
    <x v="1"/>
    <n v="2019"/>
    <x v="0"/>
    <x v="4"/>
    <x v="0"/>
    <s v="Jan"/>
    <x v="3"/>
    <s v="Oct"/>
    <x v="1"/>
  </r>
  <r>
    <s v="INC6196426"/>
    <s v="P3 - Minor"/>
    <x v="20"/>
    <s v="ghudik@us.ibm.com"/>
    <x v="1"/>
    <s v="[CANCELLED] [3RD PARTY] Draft Invoice approvals in portal"/>
    <d v="2020-10-17T19:00:44"/>
    <x v="8"/>
    <m/>
    <s v="Cancelled"/>
    <s v="Cancelled at no charge to client."/>
    <d v="2020-10-17T19:00:44"/>
    <s v="Gina D. Hudik [IBM]"/>
    <d v="2018-10-16T01:17:03"/>
    <s v="chris.meyer@kantar.com"/>
    <b v="1"/>
    <m/>
    <s v="Platinum"/>
    <n v="1"/>
    <s v="Normal"/>
    <x v="0"/>
    <m/>
    <n v="63308621"/>
    <s v="Chris Meyer [Kantar]"/>
    <n v="0"/>
    <b v="0"/>
    <d v="2018-10-17T08:41:56"/>
    <d v="2018-10-16T01:17:03"/>
    <n v="2"/>
    <d v="2018-10-16T22:47:26"/>
    <d v="2018-10-17T08:41:56"/>
    <d v="2018-10-16T22:47:26"/>
    <m/>
    <m/>
    <m/>
    <n v="1317.6375462962969"/>
    <x v="0"/>
    <x v="39"/>
    <x v="0"/>
    <n v="42"/>
    <s v="Not GD"/>
    <x v="1"/>
    <n v="2020"/>
    <x v="0"/>
    <x v="4"/>
    <x v="0"/>
    <s v="Jan"/>
    <x v="4"/>
    <s v="Oct"/>
    <x v="1"/>
  </r>
  <r>
    <s v="INC6202321"/>
    <s v="P3 - Minor"/>
    <x v="15"/>
    <s v="akrugly@us.ibm.com"/>
    <x v="2"/>
    <s v="Access to Mindbill"/>
    <d v="2018-10-17T19:23:45"/>
    <x v="28"/>
    <m/>
    <s v="Cancelled"/>
    <s v="Hi Hema,_x000a_You do not have an access to mDocs._x000a_In order to grant an access you need to contact Steven Mandell (Steven.Mandell@groupm.com) or Stella Cirkinyan (Stella.Cirkinyan@groupM.com)._x000a_After they approve your access they will create ticket for me._x000a_Canceling this ticket._x000a_"/>
    <d v="2018-10-17T19:23:45"/>
    <s v="Alexander Krugly [IBM]"/>
    <d v="2018-10-16T19:54:08"/>
    <s v="hema.kaur@wmglobal.com"/>
    <b v="0"/>
    <m/>
    <s v="Bronze"/>
    <n v="0"/>
    <s v="Normal"/>
    <x v="0"/>
    <m/>
    <n v="84577"/>
    <s v="Hema Kaur [GroupM]"/>
    <n v="0"/>
    <b v="0"/>
    <d v="2018-10-17T18:49:03"/>
    <d v="2018-10-17T18:49:03"/>
    <n v="1"/>
    <d v="2018-10-17T19:07:48"/>
    <d v="2018-10-17T19:22:55"/>
    <d v="2018-10-17T19:07:48"/>
    <m/>
    <m/>
    <m/>
    <n v="1317.1924189814818"/>
    <x v="0"/>
    <x v="39"/>
    <x v="0"/>
    <n v="42"/>
    <s v="Not GD"/>
    <x v="1"/>
    <n v="2018"/>
    <x v="0"/>
    <x v="4"/>
    <x v="0"/>
    <s v="Jan"/>
    <x v="4"/>
    <s v="Oct"/>
    <x v="1"/>
  </r>
  <r>
    <s v="INC6203111"/>
    <s v="P3 - Minor"/>
    <x v="6"/>
    <s v="vakula@us.ibm.com"/>
    <x v="2"/>
    <s v="Kantar Data Warehouse User Administration roles I need to be added to me"/>
    <d v="2018-10-16T21:51:14"/>
    <x v="23"/>
    <m/>
    <s v="Cancelled"/>
    <s v="HR ,HR Admin tab is not under user administration yet.That request added to security model changes.so we will cancel the ticket _x000a__x000a_Thanks,_x000a_Srujana"/>
    <d v="2018-10-16T21:51:14"/>
    <s v="Viswasrujana Akula [IBM]"/>
    <d v="2018-10-16T21:07:59"/>
    <s v="john.daly@kantar.com"/>
    <b v="0"/>
    <m/>
    <s v="Silver"/>
    <n v="0"/>
    <s v="Normal"/>
    <x v="0"/>
    <m/>
    <n v="2595"/>
    <s v="John Daly [Kantar]"/>
    <n v="0"/>
    <b v="0"/>
    <d v="2018-10-16T21:21:27"/>
    <m/>
    <n v="1"/>
    <m/>
    <d v="2018-10-16T21:21:27"/>
    <d v="2018-10-16T21:21:27"/>
    <m/>
    <m/>
    <m/>
    <n v="1318.1101041666698"/>
    <x v="0"/>
    <x v="39"/>
    <x v="0"/>
    <n v="42"/>
    <s v="Not GD"/>
    <x v="1"/>
    <n v="2018"/>
    <x v="0"/>
    <x v="4"/>
    <x v="0"/>
    <s v="Jan"/>
    <x v="4"/>
    <s v="Oct"/>
    <x v="1"/>
  </r>
  <r>
    <s v="INC6203474"/>
    <s v="P3 - Minor"/>
    <x v="4"/>
    <s v="saichama@in.ibm.com"/>
    <x v="1"/>
    <s v="[WIP]: BSG-2253 : Sold Plan &amp; Working Plan Memory Dump Issue"/>
    <d v="2019-05-10T15:59:42"/>
    <x v="119"/>
    <m/>
    <s v="Cancelled"/>
    <s v="New SER # INC6998352 Created"/>
    <d v="2019-03-13T21:46:44"/>
    <s v="Sai Chamarthi [IBM]"/>
    <d v="2018-10-16T21:53:17"/>
    <s v="saichama@in.ibm.com"/>
    <b v="0"/>
    <m/>
    <s v="Platinum"/>
    <n v="0"/>
    <s v="Normal"/>
    <x v="0"/>
    <m/>
    <n v="12787158"/>
    <s v="Megan Carmeris [Ogilvy Group]"/>
    <n v="0"/>
    <b v="0"/>
    <d v="2018-11-19T15:17:13"/>
    <m/>
    <n v="0"/>
    <m/>
    <d v="2018-11-19T15:17:13"/>
    <d v="2018-10-16T21:53:17"/>
    <m/>
    <m/>
    <m/>
    <n v="1284.3630439814806"/>
    <x v="0"/>
    <x v="39"/>
    <x v="0"/>
    <n v="11"/>
    <s v="WPP-US"/>
    <x v="0"/>
    <n v="2019"/>
    <x v="0"/>
    <x v="4"/>
    <x v="0"/>
    <s v="Jan"/>
    <x v="4"/>
    <s v="Oct"/>
    <x v="0"/>
  </r>
  <r>
    <s v="INC6204156"/>
    <s v="P3 - Minor"/>
    <x v="15"/>
    <s v="akrugly@us.ibm.com"/>
    <x v="2"/>
    <s v="Concur access"/>
    <d v="2018-10-17T23:34:35"/>
    <x v="28"/>
    <m/>
    <s v="Cancelled"/>
    <s v="Hi Joelle,_x000a__x000a_For Concur you need to contact GroupM Concur Adminstrator: Liz Rutigliano (Liz.Rutigliano@groupm.com) we are not managing Concur access._x000a__x000a__x000a_For passwords please contact your local IT bar._x000a__x000a__x000a_I'm canceling this ticket._x000a_"/>
    <d v="2018-10-17T23:34:35"/>
    <s v="Alexander Krugly [IBM]"/>
    <d v="2018-10-16T23:36:08"/>
    <s v="joelle.smith@mediacom.com"/>
    <b v="0"/>
    <m/>
    <s v="Bronze"/>
    <n v="0"/>
    <s v="Normal"/>
    <x v="0"/>
    <m/>
    <n v="86307"/>
    <s v="Joelle Smith [GroupM]"/>
    <n v="0"/>
    <b v="0"/>
    <d v="2018-10-17T20:39:40"/>
    <d v="2018-10-17T20:39:40"/>
    <n v="1"/>
    <d v="2018-10-17T22:46:07"/>
    <d v="2018-10-17T23:33:36"/>
    <d v="2018-10-17T22:46:07"/>
    <m/>
    <m/>
    <m/>
    <n v="1317.0183333333334"/>
    <x v="0"/>
    <x v="39"/>
    <x v="0"/>
    <n v="42"/>
    <s v="Not GD"/>
    <x v="1"/>
    <n v="2018"/>
    <x v="0"/>
    <x v="4"/>
    <x v="0"/>
    <s v="Jan"/>
    <x v="4"/>
    <s v="Oct"/>
    <x v="1"/>
  </r>
  <r>
    <s v="INC6211227"/>
    <s v="P4 - Minimal"/>
    <x v="6"/>
    <s v="ghudik@us.ibm.com"/>
    <x v="1"/>
    <s v="[CANCELLED] (FIN) Kantar Business Objects Data Warehouse new report extract to iMac needed for Staff Utilization "/>
    <d v="2018-11-07T22:22:57"/>
    <x v="8"/>
    <m/>
    <s v="Cancelled"/>
    <s v="Cancelling as requested."/>
    <d v="2018-11-07T22:22:57"/>
    <s v="Gina D. Hudik [IBM]"/>
    <d v="2018-10-17T22:56:26"/>
    <s v="john.daly@kantar.com"/>
    <b v="0"/>
    <m/>
    <s v="Silver"/>
    <n v="0"/>
    <s v="Normal"/>
    <x v="0"/>
    <m/>
    <n v="1812391"/>
    <s v="John Daly [Kantar]"/>
    <n v="0"/>
    <b v="0"/>
    <d v="2018-10-18T21:44:50"/>
    <d v="2018-10-17T23:08:31"/>
    <n v="1"/>
    <d v="2018-10-18T21:56:07"/>
    <d v="2018-10-19T12:20:15"/>
    <d v="2018-10-18T21:56:07"/>
    <s v="NA"/>
    <m/>
    <s v="Kantar - USA"/>
    <n v="1315.4859375000015"/>
    <x v="0"/>
    <x v="39"/>
    <x v="0"/>
    <n v="45"/>
    <s v="Not GD"/>
    <x v="1"/>
    <n v="2018"/>
    <x v="0"/>
    <x v="4"/>
    <x v="0"/>
    <s v="Jan"/>
    <x v="16"/>
    <s v="Oct"/>
    <x v="1"/>
  </r>
  <r>
    <s v="INC6220720"/>
    <s v="P4 - Minimal"/>
    <x v="13"/>
    <s v="ghudik@us.ibm.com"/>
    <x v="1"/>
    <s v="[CANCELLED*] WSC 223: OSU Maconomy Portal integration with local CRM "/>
    <d v="2019-11-22T04:09:47"/>
    <x v="93"/>
    <m/>
    <s v="Cancelled"/>
    <s v="Client has not provided UAT feedback within 15 business upon numerous follow ups.  IBM has performed the work for UAT, therefore IBM will charge the SER allowance $2,314 for this Major Tier 1 ticket. WPP IT has approved this cancellation without deploying to Production.  The client may raise a new SER when they are ready to deploy to Production."/>
    <d v="2019-11-22T04:09:47"/>
    <s v="Gina D. Hudik [IBM]"/>
    <d v="2018-10-19T12:40:10"/>
    <s v="Malgorzata.Jozwiak@kantar.com"/>
    <b v="1"/>
    <m/>
    <s v="Platinum"/>
    <n v="1"/>
    <s v="Normal"/>
    <x v="0"/>
    <m/>
    <n v="34442977"/>
    <s v="Malgorzata Jóźwiak [Kantar]"/>
    <n v="0"/>
    <b v="0"/>
    <d v="2018-10-19T12:47:33"/>
    <d v="2018-10-19T12:44:06"/>
    <n v="6"/>
    <d v="2018-10-19T12:48:07"/>
    <d v="2018-10-19T13:05:22"/>
    <d v="2018-10-19T12:48:07"/>
    <s v="EMEA"/>
    <m/>
    <s v="Kantar - Poland"/>
    <n v="1315.4546064814785"/>
    <x v="0"/>
    <x v="39"/>
    <x v="0"/>
    <n v="47"/>
    <s v="WPP-US"/>
    <x v="0"/>
    <n v="2019"/>
    <x v="0"/>
    <x v="4"/>
    <x v="0"/>
    <s v="Jan"/>
    <x v="5"/>
    <s v="Oct"/>
    <x v="0"/>
  </r>
  <r>
    <s v="INC6249040"/>
    <s v="P3 - Minor"/>
    <x v="5"/>
    <s v="sangbhas@in.ibm.com"/>
    <x v="1"/>
    <s v="[CANCELLED] Regarding Pivotal SAS and SEAT revenue split up across 12 months. "/>
    <d v="2019-06-19T22:09:54"/>
    <x v="109"/>
    <m/>
    <s v="Cancelled"/>
    <s v="The clients confirmed that this change is not needed as they are moving to Salesforce. "/>
    <d v="2019-06-19T22:09:54"/>
    <s v="Sangeeta Bhaskaran [IBM]"/>
    <d v="2018-10-24T19:58:44"/>
    <s v="sangeeta.bhaskaran@kantarconsulting.com"/>
    <b v="0"/>
    <m/>
    <s v="Gold"/>
    <n v="0"/>
    <s v="Normal"/>
    <x v="0"/>
    <m/>
    <n v="20571070"/>
    <s v="Alexandra Reti [Kantar]"/>
    <n v="0"/>
    <b v="0"/>
    <d v="2018-10-25T10:34:19"/>
    <d v="2018-10-24T19:58:44"/>
    <n v="1"/>
    <d v="2018-10-25T10:34:19"/>
    <d v="2018-10-25T10:34:19"/>
    <d v="2018-10-25T10:34:19"/>
    <m/>
    <m/>
    <m/>
    <n v="1309.5595023148126"/>
    <x v="0"/>
    <x v="40"/>
    <x v="0"/>
    <n v="25"/>
    <s v="WPP-US"/>
    <x v="0"/>
    <n v="2019"/>
    <x v="0"/>
    <x v="4"/>
    <x v="0"/>
    <s v="Jan"/>
    <x v="23"/>
    <s v="Oct"/>
    <x v="0"/>
  </r>
  <r>
    <s v="INC6249110"/>
    <s v="P3 - Minor"/>
    <x v="5"/>
    <s v="sangbhas@in.ibm.com"/>
    <x v="1"/>
    <s v="[CANCELLED] PUBL"/>
    <d v="2019-06-19T20:10:45"/>
    <x v="109"/>
    <m/>
    <s v="Cancelled"/>
    <s v="Cancelled as the clients are moving to Salesforce and will no more be using Pivotal CRM."/>
    <d v="2019-06-19T20:10:45"/>
    <s v="Sangeeta Bhaskaran [IBM]"/>
    <d v="2018-10-24T20:07:10"/>
    <s v="sangeeta.bhaskaran@kantarconsulting.com"/>
    <b v="0"/>
    <m/>
    <s v="Gold"/>
    <n v="0"/>
    <s v="Normal"/>
    <x v="0"/>
    <m/>
    <n v="20563415"/>
    <s v="Alexandra Reti [Kantar]"/>
    <n v="0"/>
    <b v="0"/>
    <d v="2018-10-25T10:37:18"/>
    <d v="2018-10-24T20:07:10"/>
    <n v="1"/>
    <d v="2018-10-25T10:37:18"/>
    <d v="2018-10-25T10:37:18"/>
    <d v="2018-10-25T10:37:18"/>
    <m/>
    <m/>
    <m/>
    <n v="1309.5574305555565"/>
    <x v="0"/>
    <x v="40"/>
    <x v="0"/>
    <n v="25"/>
    <s v="WPP-US"/>
    <x v="0"/>
    <n v="2019"/>
    <x v="0"/>
    <x v="4"/>
    <x v="0"/>
    <s v="Jan"/>
    <x v="23"/>
    <s v="Oct"/>
    <x v="0"/>
  </r>
  <r>
    <s v="INC6250034"/>
    <s v="P3 - Minor"/>
    <x v="0"/>
    <s v="ghudik@us.ibm.com"/>
    <x v="1"/>
    <s v="[CANCELLED] [3RD PARTY] Bulk Job Invoice Email Capability"/>
    <d v="2019-02-26T03:24:39"/>
    <x v="8"/>
    <m/>
    <s v="Cancelled"/>
    <s v="As there is no viable solution to this ticket in version 2.2, problem PRB0063007 was created to reference INC6250034. "/>
    <d v="2019-02-26T03:24:39"/>
    <s v="Gina D. Hudik [IBM]"/>
    <d v="2018-10-24T22:08:21"/>
    <s v="chris.meyer@kantar.com"/>
    <b v="0"/>
    <m/>
    <s v="Platinum"/>
    <n v="0"/>
    <s v="Normal"/>
    <x v="0"/>
    <m/>
    <n v="10732578"/>
    <s v="Chris Meyer [Kantar]"/>
    <n v="0"/>
    <b v="0"/>
    <d v="2018-10-25T02:57:30"/>
    <d v="2018-10-24T22:08:21"/>
    <n v="1"/>
    <d v="2018-10-25T02:54:10"/>
    <d v="2018-10-25T02:57:30"/>
    <d v="2018-10-25T02:54:10"/>
    <m/>
    <m/>
    <m/>
    <n v="1309.8767361111095"/>
    <x v="0"/>
    <x v="40"/>
    <x v="0"/>
    <n v="9"/>
    <s v="Not GD"/>
    <x v="1"/>
    <n v="2019"/>
    <x v="0"/>
    <x v="4"/>
    <x v="0"/>
    <s v="Jan"/>
    <x v="23"/>
    <s v="Oct"/>
    <x v="1"/>
  </r>
  <r>
    <s v="INC6257684"/>
    <s v="P3 - Minor"/>
    <x v="9"/>
    <s v="mulveyj@us.ibm.com"/>
    <x v="1"/>
    <s v="[CANCELLED] Ricochet Enhancement Request for Mirum project extract"/>
    <d v="2021-08-31T00:46:09"/>
    <x v="18"/>
    <m/>
    <s v="Cancelled"/>
    <s v="Cancelling ticket as per WPP approval from Dave Husted and Olga Alario (see attachments)."/>
    <d v="2021-08-31T00:46:09"/>
    <s v="James A. Mulvey [IBM]"/>
    <d v="2018-10-25T23:18:14"/>
    <s v="dave.husted@jwt.com"/>
    <b v="0"/>
    <m/>
    <s v="Gold"/>
    <n v="0"/>
    <s v="Normal"/>
    <x v="0"/>
    <m/>
    <n v="89861276"/>
    <s v="David Husted [WPP]"/>
    <n v="0"/>
    <b v="0"/>
    <d v="2018-10-25T23:34:13"/>
    <m/>
    <n v="1"/>
    <m/>
    <d v="2018-10-25T23:34:13"/>
    <d v="2018-10-25T23:23:38"/>
    <m/>
    <m/>
    <s v="JWT - USA"/>
    <n v="1309.0179050925872"/>
    <x v="0"/>
    <x v="40"/>
    <x v="0"/>
    <n v="36"/>
    <s v="WPP-US"/>
    <x v="0"/>
    <n v="2021"/>
    <x v="0"/>
    <x v="4"/>
    <x v="0"/>
    <s v="Jan"/>
    <x v="17"/>
    <s v="Oct"/>
    <x v="0"/>
  </r>
  <r>
    <s v="INC6274249"/>
    <s v="P3 - Minor"/>
    <x v="15"/>
    <s v="akrugly@us.ibm.com"/>
    <x v="2"/>
    <s v="Attn. Alex Krugly, Ninel Asatrian,  DELETE MAZDA EDI for October'18"/>
    <d v="2018-10-30T19:01:56"/>
    <x v="28"/>
    <m/>
    <s v="Cancelled"/>
    <s v="Canceling ticket per user request."/>
    <d v="2018-10-30T19:01:57"/>
    <s v="Alexander Krugly [IBM]"/>
    <d v="2018-10-29T23:01:47"/>
    <s v="Shirley.Deans@GroupM.com"/>
    <b v="0"/>
    <m/>
    <s v="Bronze"/>
    <n v="0"/>
    <s v="Normal"/>
    <x v="0"/>
    <m/>
    <n v="72010"/>
    <s v="Shirley Deans [GroupM]"/>
    <n v="0"/>
    <b v="0"/>
    <d v="2018-10-30T00:38:11"/>
    <d v="2018-10-29T23:59:32"/>
    <n v="1"/>
    <d v="2018-10-30T00:38:11"/>
    <d v="2018-10-30T00:38:11"/>
    <d v="2018-10-30T00:38:11"/>
    <m/>
    <m/>
    <m/>
    <n v="1304.9734837962969"/>
    <x v="0"/>
    <x v="41"/>
    <x v="0"/>
    <n v="44"/>
    <s v="Not GD"/>
    <x v="1"/>
    <n v="2018"/>
    <x v="0"/>
    <x v="4"/>
    <x v="0"/>
    <s v="Jan"/>
    <x v="29"/>
    <s v="Oct"/>
    <x v="1"/>
  </r>
  <r>
    <s v="INC6275247"/>
    <s v="P3 - Minor"/>
    <x v="4"/>
    <s v="pratik.shah@us.ibm.com"/>
    <x v="1"/>
    <s v="[CANCELLED*] BSG-2269-Close 2015 Jobs and POs"/>
    <d v="2019-03-22T19:11:51"/>
    <x v="1"/>
    <m/>
    <s v="Cancelled"/>
    <s v="SER is Cancelled"/>
    <d v="2019-03-22T19:11:51"/>
    <s v="Pratik Shah [IBM]"/>
    <d v="2018-10-30T01:02:33"/>
    <s v="krkillam@in.ibm.com"/>
    <b v="0"/>
    <m/>
    <s v="Platinum"/>
    <n v="0"/>
    <s v="Normal"/>
    <x v="0"/>
    <m/>
    <n v="12420705"/>
    <s v="Andrea Lewis [Ogilvy Group]"/>
    <n v="0"/>
    <b v="0"/>
    <m/>
    <m/>
    <n v="0"/>
    <m/>
    <m/>
    <d v="2018-10-30T01:02:33"/>
    <m/>
    <m/>
    <m/>
    <n v="44708"/>
    <x v="0"/>
    <x v="41"/>
    <x v="0"/>
    <n v="12"/>
    <s v="Not GD"/>
    <x v="1"/>
    <n v="2019"/>
    <x v="0"/>
    <x v="4"/>
    <x v="0"/>
    <s v="Jan"/>
    <x v="0"/>
    <s v="Oct"/>
    <x v="1"/>
  </r>
  <r>
    <s v="INC6297132"/>
    <s v="P3 - Minor"/>
    <x v="13"/>
    <s v="ghudik@us.ibm.com"/>
    <x v="2"/>
    <s v="Request to upload new file to Dev and update table schema"/>
    <d v="2018-12-19T22:23:55"/>
    <x v="8"/>
    <m/>
    <s v="Solved Remotely (Permanently)"/>
    <s v="Cancelling this ticket as the work is being incorporated into INC5599159."/>
    <d v="2018-12-19T22:23:55"/>
    <s v="Gina D. Hudik [IBM]"/>
    <d v="2018-11-01T17:51:37"/>
    <s v="Joline.Girdham@wppcoretech.com"/>
    <b v="0"/>
    <m/>
    <s v="Platinum"/>
    <n v="0"/>
    <s v="Normal"/>
    <x v="0"/>
    <m/>
    <n v="4163900"/>
    <s v="Helmut Thienel [Kantar]"/>
    <n v="0"/>
    <b v="0"/>
    <d v="2018-11-01T19:16:32"/>
    <m/>
    <n v="2"/>
    <m/>
    <d v="2018-11-01T19:16:32"/>
    <d v="2018-11-01T17:51:37"/>
    <m/>
    <m/>
    <m/>
    <n v="1302.1968518518624"/>
    <x v="0"/>
    <x v="41"/>
    <x v="0"/>
    <n v="51"/>
    <s v="Not GD"/>
    <x v="1"/>
    <n v="2018"/>
    <x v="0"/>
    <x v="4"/>
    <x v="0"/>
    <s v="Jan"/>
    <x v="24"/>
    <s v="Nov"/>
    <x v="1"/>
  </r>
  <r>
    <s v="INC6298580"/>
    <s v="P3 - Minor"/>
    <x v="9"/>
    <s v="mulveyj@us.ibm.com"/>
    <x v="1"/>
    <s v="[CANCELLED] INC5884559 not resolved--need project feed"/>
    <d v="2021-09-21T21:12:40"/>
    <x v="36"/>
    <m/>
    <s v="Cancelled"/>
    <s v="Cancelling ticket as per WPP approval from Dave Husted and Olga Alario (see attachments)."/>
    <d v="2021-09-21T21:12:40"/>
    <s v="James A. Mulvey [IBM]"/>
    <d v="2018-11-01T21:09:15"/>
    <s v="darlene.fitzsimmons@jwt.com"/>
    <b v="0"/>
    <m/>
    <s v="Gold"/>
    <n v="0"/>
    <s v="Normal"/>
    <x v="0"/>
    <m/>
    <n v="91152205"/>
    <s v="Darlene Fitzsimmons [JWT]"/>
    <n v="0"/>
    <b v="0"/>
    <d v="2018-11-01T23:22:56"/>
    <d v="2018-11-01T21:13:20"/>
    <n v="1"/>
    <d v="2018-11-02T00:04:18"/>
    <d v="2018-11-02T00:34:51"/>
    <d v="2018-11-02T00:04:18"/>
    <m/>
    <m/>
    <s v="JWT - USA"/>
    <n v="1301.9757986111072"/>
    <x v="0"/>
    <x v="41"/>
    <x v="0"/>
    <n v="39"/>
    <s v="WPP-US"/>
    <x v="0"/>
    <n v="2021"/>
    <x v="0"/>
    <x v="4"/>
    <x v="0"/>
    <s v="Jan"/>
    <x v="24"/>
    <s v="Nov"/>
    <x v="0"/>
  </r>
  <r>
    <s v="INC6319534"/>
    <s v="P3 - Minor"/>
    <x v="10"/>
    <s v="robert.luczak@wppcoretech.com"/>
    <x v="1"/>
    <s v="[CANCELLED] Install OAM Database in PY environment"/>
    <d v="2018-11-07T00:30:35"/>
    <x v="1"/>
    <m/>
    <s v="Cancelled"/>
    <s v="Cancelled"/>
    <d v="2018-11-07T00:30:35"/>
    <s v="Robert Luczak [WPP]"/>
    <d v="2018-11-06T19:51:42"/>
    <s v="mgannon@us.ibm.com"/>
    <b v="0"/>
    <m/>
    <s v="Gold"/>
    <n v="0"/>
    <s v="Normal"/>
    <x v="0"/>
    <m/>
    <n v="16999"/>
    <s v="Marybeth Gannon [IBM]"/>
    <n v="0"/>
    <b v="0"/>
    <m/>
    <m/>
    <n v="0"/>
    <m/>
    <m/>
    <d v="2018-11-06T19:51:42"/>
    <m/>
    <m/>
    <m/>
    <n v="44708"/>
    <x v="0"/>
    <x v="42"/>
    <x v="0"/>
    <n v="45"/>
    <s v="Not GD"/>
    <x v="1"/>
    <n v="2018"/>
    <x v="0"/>
    <x v="4"/>
    <x v="0"/>
    <s v="Jan"/>
    <x v="7"/>
    <s v="Nov"/>
    <x v="1"/>
  </r>
  <r>
    <s v="INC6333237"/>
    <s v="P4 - Minimal"/>
    <x v="15"/>
    <s v="akrugly@us.ibm.com"/>
    <x v="2"/>
    <s v="need access to mdoc/mind bill"/>
    <d v="2018-11-08T20:15:19"/>
    <x v="28"/>
    <m/>
    <s v="Solved (Permanently)"/>
    <s v="Please contact Steven Mandell (Steven.mandell@groupm.com) or Stella.Cirkinyan (Stella.Cerkinyan@groupm.com) for access approval._x000a__x000a_After approval they will create a ticket to grant you an access._x000a__x000a_Canceling this ticket._x000a_"/>
    <d v="2018-11-08T20:15:19"/>
    <s v="Alexander Krugly [IBM]"/>
    <d v="2018-11-08T19:25:49"/>
    <s v="Zizhou.Huang@groupm.com"/>
    <b v="0"/>
    <m/>
    <s v="Bronze"/>
    <n v="0"/>
    <s v="Normal"/>
    <x v="0"/>
    <m/>
    <n v="2970"/>
    <s v="Zizhou Huang [GroupM]"/>
    <n v="0"/>
    <b v="0"/>
    <d v="2018-11-08T20:14:44"/>
    <m/>
    <n v="1"/>
    <m/>
    <d v="2018-11-08T20:14:44"/>
    <d v="2018-11-08T19:31:08"/>
    <m/>
    <m/>
    <m/>
    <n v="1295.1564351851775"/>
    <x v="0"/>
    <x v="42"/>
    <x v="0"/>
    <n v="45"/>
    <s v="Not GD"/>
    <x v="1"/>
    <n v="2018"/>
    <x v="0"/>
    <x v="4"/>
    <x v="0"/>
    <s v="Jan"/>
    <x v="18"/>
    <s v="Nov"/>
    <x v="1"/>
  </r>
  <r>
    <s v="INC6335700"/>
    <s v="P3 - Minor"/>
    <x v="15"/>
    <s v="akrugly@us.ibm.com"/>
    <x v="0"/>
    <s v="Unable to access mDocs."/>
    <d v="2018-11-09T19:49:27"/>
    <x v="28"/>
    <m/>
    <s v="Cancelled"/>
    <s v="Hi Saul,_x000a__x000a_Your access to mDocs was never granted._x000a_Please contact Steven Mandell (Steven.mandell@groupM.com) or Stella Cirkinyan (Stella.Cirkinyan@groupm.com) to approve your access._x000a_After they approve they will create ticket for me to grant you an access._x000a_Canceling this ticket._x000a_"/>
    <d v="2018-11-09T19:49:27"/>
    <s v="Alexander Krugly [IBM]"/>
    <d v="2018-11-09T01:07:04"/>
    <s v="Sbharti3@in.ibm.com"/>
    <b v="0"/>
    <m/>
    <s v="Bronze"/>
    <n v="0"/>
    <s v="Normal"/>
    <x v="0"/>
    <m/>
    <n v="67824"/>
    <s v="Saul Gamino [GroupM]"/>
    <n v="0"/>
    <b v="0"/>
    <d v="2018-11-09T08:52:23"/>
    <m/>
    <n v="0"/>
    <m/>
    <d v="2018-11-09T08:52:23"/>
    <d v="2018-11-09T01:07:04"/>
    <m/>
    <m/>
    <m/>
    <n v="1294.6302893518514"/>
    <x v="0"/>
    <x v="42"/>
    <x v="0"/>
    <n v="45"/>
    <s v="Not GD"/>
    <x v="1"/>
    <n v="2018"/>
    <x v="0"/>
    <x v="4"/>
    <x v="0"/>
    <s v="Jan"/>
    <x v="28"/>
    <s v="Nov"/>
    <x v="1"/>
  </r>
  <r>
    <s v="INC6345674"/>
    <s v="P3 - Minor"/>
    <x v="0"/>
    <s v="Kvenkatramanvegi@in.ibm.com"/>
    <x v="2"/>
    <s v="IBM-C-GLOBAL-AS-BOBJ : 285 BPM VAT Purchase report not running"/>
    <d v="2019-01-11T13:44:10"/>
    <x v="120"/>
    <m/>
    <s v="Closed As Duplicate"/>
    <s v="Its closing the ticket as duplicate. This parent incident(INC6213176) already with database team"/>
    <d v="2018-11-27T16:16:25"/>
    <s v="Kondalarao Vegi [IBM]"/>
    <d v="2018-11-12T15:07:20"/>
    <s v="Arsalan.Mohsin@kantar.com"/>
    <b v="0"/>
    <m/>
    <s v="Platinum"/>
    <n v="0"/>
    <s v="Normal"/>
    <x v="0"/>
    <m/>
    <n v="1300145"/>
    <s v="Arsalan Mohsin [Kantar]"/>
    <n v="0"/>
    <b v="0"/>
    <d v="2018-11-12T16:20:07"/>
    <m/>
    <n v="2"/>
    <m/>
    <d v="2018-11-12T16:20:07"/>
    <d v="2018-11-12T15:50:51"/>
    <m/>
    <m/>
    <m/>
    <n v="1291.3193634259223"/>
    <x v="0"/>
    <x v="43"/>
    <x v="0"/>
    <n v="48"/>
    <s v="WPP-US"/>
    <x v="0"/>
    <n v="2018"/>
    <x v="0"/>
    <x v="4"/>
    <x v="0"/>
    <s v="Jan"/>
    <x v="21"/>
    <s v="Nov"/>
    <x v="0"/>
  </r>
  <r>
    <s v="INC6363646"/>
    <s v="P3 - Minor"/>
    <x v="6"/>
    <s v="ghudik@us.ibm.com"/>
    <x v="1"/>
    <s v="[CANCELLED] FW: FW: JobBudget_Data_LG"/>
    <d v="2018-11-21T03:32:53"/>
    <x v="8"/>
    <m/>
    <s v="Cancelled"/>
    <s v="Cancelled per request"/>
    <d v="2018-11-21T03:32:53"/>
    <s v="Gina D. Hudik [IBM]"/>
    <d v="2018-11-14T20:38:04"/>
    <s v="helmut.thienel@kantar.com"/>
    <b v="0"/>
    <m/>
    <s v="Silver"/>
    <n v="0"/>
    <s v="Normal"/>
    <x v="0"/>
    <m/>
    <n v="543289"/>
    <s v="Helmut Thienel [Kantar]"/>
    <n v="0"/>
    <b v="0"/>
    <d v="2018-11-15T11:32:27"/>
    <d v="2018-11-14T20:38:04"/>
    <n v="1"/>
    <d v="2018-11-14T20:39:33"/>
    <d v="2018-11-15T11:32:27"/>
    <d v="2018-11-14T20:39:33"/>
    <m/>
    <m/>
    <m/>
    <n v="1288.5191319444421"/>
    <x v="0"/>
    <x v="43"/>
    <x v="0"/>
    <n v="47"/>
    <s v="Not GD"/>
    <x v="1"/>
    <n v="2018"/>
    <x v="0"/>
    <x v="4"/>
    <x v="0"/>
    <s v="Jan"/>
    <x v="20"/>
    <s v="Nov"/>
    <x v="1"/>
  </r>
  <r>
    <s v="INC6363664"/>
    <s v="P3 - Minor"/>
    <x v="6"/>
    <s v="ghudik@us.ibm.com"/>
    <x v="1"/>
    <s v="[CANCELLED] export sample from DimensionPeriod@maconomy"/>
    <d v="2018-11-20T22:22:47"/>
    <x v="8"/>
    <m/>
    <s v="Cancelled"/>
    <s v="Cancelled per client request."/>
    <d v="2018-11-20T22:22:47"/>
    <s v="Gina D. Hudik [IBM]"/>
    <d v="2018-11-14T20:39:41"/>
    <s v="helmut.thienel@kantar.com"/>
    <b v="0"/>
    <m/>
    <s v="Silver"/>
    <n v="0"/>
    <s v="Normal"/>
    <x v="0"/>
    <m/>
    <n v="524586"/>
    <s v="Helmut Thienel [Kantar]"/>
    <n v="0"/>
    <b v="0"/>
    <d v="2018-11-15T11:33:04"/>
    <d v="2018-11-14T20:39:41"/>
    <n v="1"/>
    <d v="2018-11-14T20:51:21"/>
    <d v="2018-11-15T11:33:04"/>
    <d v="2018-11-14T20:51:21"/>
    <m/>
    <m/>
    <m/>
    <n v="1288.5187037037031"/>
    <x v="0"/>
    <x v="43"/>
    <x v="0"/>
    <n v="47"/>
    <s v="Not GD"/>
    <x v="1"/>
    <n v="2018"/>
    <x v="0"/>
    <x v="4"/>
    <x v="0"/>
    <s v="Jan"/>
    <x v="20"/>
    <s v="Nov"/>
    <x v="1"/>
  </r>
  <r>
    <s v="INC6364045"/>
    <s v="P3 - Minor"/>
    <x v="31"/>
    <s v="gopjagad@in.ibm.com"/>
    <x v="2"/>
    <s v="Access to Ricohet development servers to support PeopleSoft admin activities."/>
    <d v="2018-12-03T10:27:45"/>
    <x v="95"/>
    <m/>
    <s v="Cancelled"/>
    <s v="I have received common server ID access. That's enough to support the activities."/>
    <d v="2018-12-03T10:27:45"/>
    <s v="Gopinath Jagadeesan [IBM]"/>
    <d v="2018-11-14T21:29:52"/>
    <s v="gopjagad@in.ibm.com"/>
    <b v="1"/>
    <m/>
    <s v="Gold"/>
    <n v="1"/>
    <s v="Normal"/>
    <x v="0"/>
    <m/>
    <n v="1602127"/>
    <s v="Gopinath Jagadeesan [IBM]"/>
    <n v="0"/>
    <b v="0"/>
    <d v="2018-11-14T22:05:33"/>
    <d v="2018-11-14T21:29:52"/>
    <n v="14"/>
    <d v="2018-11-14T23:40:23"/>
    <d v="2018-11-15T01:01:04"/>
    <d v="2018-11-14T23:40:23"/>
    <m/>
    <m/>
    <m/>
    <n v="1288.9575925925892"/>
    <x v="0"/>
    <x v="43"/>
    <x v="0"/>
    <n v="49"/>
    <s v="WPP-US"/>
    <x v="0"/>
    <n v="2018"/>
    <x v="0"/>
    <x v="4"/>
    <x v="0"/>
    <s v="Jan"/>
    <x v="20"/>
    <s v="Nov"/>
    <x v="0"/>
  </r>
  <r>
    <s v="INC6367310"/>
    <s v="P3 - Minor"/>
    <x v="0"/>
    <s v="tiantn@sg.ibm.com"/>
    <x v="2"/>
    <s v="#L2OS [AD] Please create new local account Interest Receivable on Bank Deposit in Firefly India."/>
    <d v="2018-11-16T09:15:13"/>
    <x v="1"/>
    <m/>
    <s v="Closed As Duplicate"/>
    <s v="Duplicate ticket. Issue will be tracked in ticket INC6367300"/>
    <d v="2018-11-16T09:15:13"/>
    <s v="Edward Toon Ngun Tian [IBM]"/>
    <d v="2018-11-15T12:42:25"/>
    <s v="sandip.ghadi@financeplusindia.com"/>
    <b v="0"/>
    <m/>
    <s v="Platinum"/>
    <n v="0"/>
    <s v="Normal"/>
    <x v="0"/>
    <m/>
    <n v="73968"/>
    <s v="Sandip Ghadi [GroupM]"/>
    <n v="0"/>
    <b v="0"/>
    <d v="2018-11-15T20:43:05"/>
    <d v="2018-11-15T20:43:05"/>
    <n v="4"/>
    <d v="2018-11-16T08:53:25"/>
    <m/>
    <d v="2018-11-15T13:32:40"/>
    <m/>
    <m/>
    <m/>
    <n v="44708"/>
    <x v="0"/>
    <x v="43"/>
    <x v="0"/>
    <n v="46"/>
    <s v="Not GD"/>
    <x v="1"/>
    <n v="2018"/>
    <x v="0"/>
    <x v="4"/>
    <x v="0"/>
    <s v="Jan"/>
    <x v="3"/>
    <s v="Nov"/>
    <x v="1"/>
  </r>
  <r>
    <s v="INC6378651"/>
    <s v="P3 - Minor"/>
    <x v="9"/>
    <s v="mulveyj@us.ibm.com"/>
    <x v="1"/>
    <s v="[CANCELLED] Ricochet Enhancements Request - Unapproved Expenses Report"/>
    <d v="2019-06-21T09:01:17"/>
    <x v="36"/>
    <m/>
    <s v="Cancelled"/>
    <s v="No longer required as the Ricochet expense module being replaced with Concur."/>
    <d v="2019-06-21T09:01:17"/>
    <s v="James A. Mulvey [IBM]"/>
    <d v="2018-11-17T02:48:53"/>
    <s v="jennifer.russell@jwt.com"/>
    <b v="0"/>
    <m/>
    <s v="Gold"/>
    <n v="0"/>
    <s v="Normal"/>
    <x v="0"/>
    <m/>
    <n v="18684744"/>
    <s v="Jennifer Russell [JWT]"/>
    <n v="0"/>
    <b v="0"/>
    <d v="2018-11-17T03:40:17"/>
    <m/>
    <n v="1"/>
    <m/>
    <d v="2018-11-17T03:40:17"/>
    <d v="2018-11-17T03:31:21"/>
    <m/>
    <m/>
    <m/>
    <n v="1286.8470254629574"/>
    <x v="0"/>
    <x v="43"/>
    <x v="0"/>
    <n v="25"/>
    <s v="WPP-US"/>
    <x v="0"/>
    <n v="2019"/>
    <x v="0"/>
    <x v="4"/>
    <x v="0"/>
    <s v="Jan"/>
    <x v="16"/>
    <s v="Nov"/>
    <x v="0"/>
  </r>
  <r>
    <s v="INC6396969"/>
    <s v="P4 - Minimal"/>
    <x v="9"/>
    <s v="mulveyj@us.ibm.com"/>
    <x v="1"/>
    <s v="[CANCELLED] Atlanta Payment Term Query - Additional Field Needed"/>
    <d v="2021-09-21T21:24:43"/>
    <x v="18"/>
    <m/>
    <s v="Cancelled"/>
    <s v="Cancelling ticket as per WPP approval from Dave Husted and Olga Alario (see attachments)."/>
    <d v="2021-09-21T21:24:43"/>
    <s v="James A. Mulvey [IBM]"/>
    <d v="2018-11-21T03:12:14"/>
    <s v="jennifer.suffel@jwt.com"/>
    <b v="0"/>
    <m/>
    <s v="Gold"/>
    <n v="0"/>
    <s v="Normal"/>
    <x v="0"/>
    <m/>
    <n v="89489549"/>
    <s v="Jennifer Suffel [JWT]"/>
    <n v="0"/>
    <b v="0"/>
    <d v="2018-11-21T04:00:40"/>
    <d v="2018-11-21T04:00:40"/>
    <n v="1"/>
    <d v="2018-11-21T05:08:03"/>
    <d v="2018-11-21T18:40:18"/>
    <d v="2018-11-21T05:08:03"/>
    <m/>
    <m/>
    <s v="JWT - USA"/>
    <n v="1282.2220138888879"/>
    <x v="0"/>
    <x v="44"/>
    <x v="0"/>
    <n v="39"/>
    <s v="WPP-US"/>
    <x v="0"/>
    <n v="2021"/>
    <x v="0"/>
    <x v="4"/>
    <x v="0"/>
    <s v="Jan"/>
    <x v="6"/>
    <s v="Nov"/>
    <x v="0"/>
  </r>
  <r>
    <s v="INC6452686"/>
    <s v="P3 - Minor"/>
    <x v="15"/>
    <s v="akrugly@us.ibm.com"/>
    <x v="0"/>
    <s v="Since my email account changed from neomediaworld.com to groupm.com I cannot access Mindbill"/>
    <d v="2018-12-03T17:06:31"/>
    <x v="28"/>
    <m/>
    <s v="Cancelled"/>
    <s v="Duplicate incident._x000a_Original incident opened by Super User Steven Mandell (INC6454276) ._x000a_Canceling this incident.."/>
    <d v="2018-12-03T17:06:31"/>
    <s v="Alexander Krugly [IBM]"/>
    <d v="2018-11-30T20:04:48"/>
    <s v="carol.sands@neomediaworld.com"/>
    <b v="0"/>
    <m/>
    <s v="Bronze"/>
    <n v="0"/>
    <s v="Normal"/>
    <x v="0"/>
    <m/>
    <n v="248503"/>
    <s v="Carol Sands [GroupM]"/>
    <n v="0"/>
    <b v="0"/>
    <d v="2018-12-03T08:57:41"/>
    <m/>
    <n v="1"/>
    <m/>
    <d v="2018-12-03T08:57:41"/>
    <d v="2018-12-01T15:13:25"/>
    <m/>
    <m/>
    <m/>
    <n v="1270.6266087962867"/>
    <x v="0"/>
    <x v="45"/>
    <x v="0"/>
    <n v="49"/>
    <s v="Not GD"/>
    <x v="1"/>
    <n v="2018"/>
    <x v="0"/>
    <x v="4"/>
    <x v="0"/>
    <s v="Jan"/>
    <x v="0"/>
    <s v="Nov"/>
    <x v="1"/>
  </r>
  <r>
    <s v="INC6455880"/>
    <s v="P3 - Minor"/>
    <x v="10"/>
    <s v="ccangial@us.ibm.com"/>
    <x v="2"/>
    <s v="JDE issue"/>
    <d v="2018-12-06T04:31:49"/>
    <x v="91"/>
    <m/>
    <s v="Cancelled"/>
    <s v="User no longer works for the company "/>
    <d v="2018-12-06T04:31:49"/>
    <s v="Christina Cangialosi [IBM]"/>
    <d v="2018-12-03T03:53:09"/>
    <s v="lauren.loeffel@ghgroup.com"/>
    <b v="0"/>
    <m/>
    <s v="Gold"/>
    <n v="0"/>
    <s v="Normal"/>
    <x v="0"/>
    <m/>
    <n v="261520"/>
    <s v="Lauren Loeffel [Grey]"/>
    <n v="0"/>
    <b v="0"/>
    <d v="2018-12-05T23:42:41"/>
    <d v="2018-12-03T03:53:09"/>
    <n v="1"/>
    <d v="2018-12-06T00:37:38"/>
    <d v="2018-12-06T01:05:52"/>
    <d v="2018-12-06T00:37:38"/>
    <s v="NA"/>
    <m/>
    <m/>
    <n v="1267.9542592592625"/>
    <x v="0"/>
    <x v="0"/>
    <x v="0"/>
    <n v="49"/>
    <s v="Not GD"/>
    <x v="1"/>
    <n v="2018"/>
    <x v="0"/>
    <x v="4"/>
    <x v="0"/>
    <s v="Jan"/>
    <x v="14"/>
    <s v="Dec"/>
    <x v="1"/>
  </r>
  <r>
    <s v="INC6466807"/>
    <s v="P4 - Minimal"/>
    <x v="14"/>
    <s v="divytyag@in.ibm.com"/>
    <x v="2"/>
    <s v="Jerome Tillekeratne"/>
    <d v="2018-12-11T00:31:47"/>
    <x v="96"/>
    <m/>
    <s v="Cancelled"/>
    <s v="The issue is resolved as requested in #INC6469387 hence cancelling this one. "/>
    <d v="2018-12-11T00:31:47"/>
    <s v="Divya Tyagi [IBM]"/>
    <d v="2018-12-04T14:50:36"/>
    <s v="Patsy.Griffin@kantar.com"/>
    <b v="0"/>
    <m/>
    <s v="Silver+ (Osprey App use only)"/>
    <n v="0"/>
    <s v="Normal"/>
    <x v="0"/>
    <m/>
    <n v="553211"/>
    <s v="Patsy Griffin [Kantar]"/>
    <n v="1"/>
    <b v="0"/>
    <d v="2018-12-10T16:55:26"/>
    <d v="2018-12-04T14:52:46"/>
    <n v="1"/>
    <d v="2018-12-10T17:59:09"/>
    <d v="2018-12-11T00:29:23"/>
    <d v="2018-12-10T17:59:09"/>
    <s v="EMEA"/>
    <m/>
    <m/>
    <n v="1262.9795949074105"/>
    <x v="0"/>
    <x v="0"/>
    <x v="0"/>
    <n v="50"/>
    <s v="WPP-US"/>
    <x v="0"/>
    <n v="2018"/>
    <x v="0"/>
    <x v="4"/>
    <x v="0"/>
    <s v="Jan"/>
    <x v="1"/>
    <s v="Dec"/>
    <x v="0"/>
  </r>
  <r>
    <s v="INC6471820"/>
    <s v="P3 - Minor"/>
    <x v="0"/>
    <s v="sarah.wilson@uk.ibm.com"/>
    <x v="1"/>
    <s v="[CANCELLED] [3RD PARTY] Concur-Maconomy Expenses Interface"/>
    <d v="2019-09-19T14:34:56"/>
    <x v="121"/>
    <m/>
    <s v="Cancelled"/>
    <s v="No longer in scope"/>
    <d v="2019-09-19T14:34:56"/>
    <s v="Sarah Wilson [IBM]"/>
    <d v="2018-12-05T01:26:38"/>
    <s v="gayle.giovanazzi@wppcoretech.com"/>
    <b v="0"/>
    <m/>
    <s v="Platinum"/>
    <n v="0"/>
    <s v="Normal"/>
    <x v="0"/>
    <m/>
    <n v="24930697"/>
    <s v="Gayle Giovanazzi [WPP]"/>
    <n v="0"/>
    <b v="0"/>
    <d v="2018-12-05T01:26:38"/>
    <m/>
    <n v="0"/>
    <m/>
    <d v="2018-12-05T01:26:38"/>
    <d v="2018-12-05T01:26:38"/>
    <m/>
    <m/>
    <m/>
    <n v="1268.9398379629565"/>
    <x v="0"/>
    <x v="0"/>
    <x v="0"/>
    <n v="38"/>
    <s v="Not GD"/>
    <x v="1"/>
    <n v="2019"/>
    <x v="0"/>
    <x v="4"/>
    <x v="0"/>
    <s v="Jan"/>
    <x v="2"/>
    <s v="Dec"/>
    <x v="1"/>
  </r>
  <r>
    <s v="INC6477839"/>
    <s v="P3 - Minor"/>
    <x v="15"/>
    <s v="akrugly@us.ibm.com"/>
    <x v="2"/>
    <s v="OSU / CI = mdocs_groupm_na / IBM-C-NA-AS-GPMA please delete all 2011 &amp; prior documents PER THE ATTACHED WORD DOC"/>
    <d v="2018-12-06T18:51:54"/>
    <x v="28"/>
    <m/>
    <s v="Cancelled"/>
    <s v="Canceling ticket per requestor email."/>
    <d v="2018-12-06T18:51:54"/>
    <s v="Alexander Krugly [IBM]"/>
    <d v="2018-12-05T21:34:43"/>
    <s v="Steven.Mandell@groupm.com"/>
    <b v="0"/>
    <m/>
    <s v="Bronze"/>
    <n v="0"/>
    <s v="Normal"/>
    <x v="0"/>
    <m/>
    <n v="76631"/>
    <s v="Steven Mandell [GroupM]"/>
    <n v="0"/>
    <b v="0"/>
    <d v="2018-12-06T16:45:18"/>
    <d v="2018-12-05T21:55:07"/>
    <n v="1"/>
    <d v="2018-12-06T05:20:40"/>
    <d v="2018-12-06T16:45:18"/>
    <d v="2018-12-06T05:20:40"/>
    <m/>
    <m/>
    <m/>
    <n v="1267.3018749999974"/>
    <x v="0"/>
    <x v="0"/>
    <x v="0"/>
    <n v="49"/>
    <s v="Not GD"/>
    <x v="1"/>
    <n v="2018"/>
    <x v="0"/>
    <x v="4"/>
    <x v="0"/>
    <s v="Jan"/>
    <x v="2"/>
    <s v="Dec"/>
    <x v="1"/>
  </r>
  <r>
    <s v="INC6479222"/>
    <s v="P3 - Minor"/>
    <x v="2"/>
    <s v="Nilesh.gaikwad@in.ibm.com"/>
    <x v="0"/>
    <s v="KRONOS"/>
    <d v="2018-12-07T11:36:29"/>
    <x v="122"/>
    <m/>
    <s v="Closed As Duplicate"/>
    <s v="This ticket is duplicate of INC6479422 _x000a_ticket INC6479422  has been resolved with below notes._x000a_Close notes: Ad account has been extended. Please make sure that the appropriate resources have extended and approved your contract or you will be locked out again._x000a_"/>
    <d v="2018-12-07T11:36:30"/>
    <s v="Nilesh D Gaikwad [IBM]"/>
    <d v="2018-12-06T01:36:52"/>
    <s v="Sausingh@in.ibm.com"/>
    <b v="0"/>
    <m/>
    <s v="Bronze"/>
    <n v="0"/>
    <s v="Normal"/>
    <x v="0"/>
    <m/>
    <n v="122474"/>
    <s v="David Leber [Ogilvy Group]"/>
    <n v="0"/>
    <b v="0"/>
    <d v="2018-12-06T02:01:26"/>
    <d v="2018-12-06T01:36:52"/>
    <n v="1"/>
    <d v="2018-12-06T03:44:21"/>
    <d v="2018-12-06T09:22:11"/>
    <d v="2018-12-06T03:44:21"/>
    <m/>
    <m/>
    <m/>
    <n v="1267.6095949074079"/>
    <x v="0"/>
    <x v="0"/>
    <x v="0"/>
    <n v="49"/>
    <s v="WPP-US"/>
    <x v="0"/>
    <n v="2018"/>
    <x v="0"/>
    <x v="4"/>
    <x v="0"/>
    <s v="Jan"/>
    <x v="7"/>
    <s v="Dec"/>
    <x v="0"/>
  </r>
  <r>
    <s v="INC6479920"/>
    <s v="P3 - Minor"/>
    <x v="9"/>
    <s v="mulveyj@us.ibm.com"/>
    <x v="1"/>
    <s v="[CANCELLED] Ricochet - PO workflow"/>
    <d v="2021-09-03T21:45:23"/>
    <x v="18"/>
    <m/>
    <s v="Cancelled"/>
    <s v="Cancelling ticket as per WPP approval from Dave Husted and Olga Alario (see attachments)."/>
    <d v="2021-09-03T21:45:23"/>
    <s v="James A. Mulvey [IBM]"/>
    <d v="2018-12-06T05:45:59"/>
    <s v="maria.costales@gtb.com"/>
    <b v="0"/>
    <m/>
    <s v="Gold"/>
    <n v="0"/>
    <s v="Normal"/>
    <x v="0"/>
    <m/>
    <n v="86630364"/>
    <s v="Maria Costales [JWT]"/>
    <n v="0"/>
    <b v="0"/>
    <d v="2018-12-06T18:18:32"/>
    <d v="2018-12-06T06:01:02"/>
    <n v="1"/>
    <d v="2018-12-06T07:06:16"/>
    <d v="2018-12-06T18:18:32"/>
    <d v="2018-12-06T07:06:16"/>
    <s v="NA"/>
    <m/>
    <s v="JWT - USA"/>
    <n v="1267.2371296296333"/>
    <x v="0"/>
    <x v="0"/>
    <x v="0"/>
    <n v="36"/>
    <s v="WPP-US"/>
    <x v="0"/>
    <n v="2021"/>
    <x v="0"/>
    <x v="4"/>
    <x v="0"/>
    <s v="Jan"/>
    <x v="7"/>
    <s v="Dec"/>
    <x v="0"/>
  </r>
  <r>
    <s v="INC6482912"/>
    <s v="P3 - Minor"/>
    <x v="0"/>
    <s v="ghudik@us.ibm.com"/>
    <x v="1"/>
    <s v="[CANCELLED] Remarks  column  in timesheet window to be included in analyser"/>
    <d v="2019-01-25T22:51:43"/>
    <x v="33"/>
    <m/>
    <s v="Cancelled"/>
    <s v="Cancelled per request."/>
    <d v="2019-01-25T22:51:44"/>
    <s v="Gina D. Hudik [IBM]"/>
    <d v="2018-12-06T17:07:01"/>
    <s v="Sushmita.Mandal@kantar.com"/>
    <b v="0"/>
    <m/>
    <s v="Platinum"/>
    <n v="0"/>
    <s v="Normal"/>
    <x v="0"/>
    <m/>
    <n v="4340683"/>
    <s v="Sushmita Mandal [Kantar]"/>
    <n v="0"/>
    <b v="0"/>
    <d v="2018-12-07T04:22:54"/>
    <d v="2018-12-06T17:10:28"/>
    <n v="1"/>
    <d v="2018-12-07T03:48:38"/>
    <d v="2018-12-07T04:22:54"/>
    <d v="2018-12-07T03:48:38"/>
    <m/>
    <m/>
    <m/>
    <n v="1266.8174305555585"/>
    <x v="0"/>
    <x v="0"/>
    <x v="0"/>
    <n v="4"/>
    <s v="Not GD"/>
    <x v="1"/>
    <n v="2019"/>
    <x v="0"/>
    <x v="4"/>
    <x v="0"/>
    <s v="Jan"/>
    <x v="7"/>
    <s v="Dec"/>
    <x v="1"/>
  </r>
  <r>
    <s v="INC6483201"/>
    <s v="P3 - Minor"/>
    <x v="6"/>
    <s v="maxim.fomenko@uk.ibm.com"/>
    <x v="2"/>
    <s v="need free hand SQL in BOBJ DEV again"/>
    <d v="2018-12-06T18:57:09"/>
    <x v="116"/>
    <m/>
    <s v="Cancelled"/>
    <s v="Again same request as in INC5767649. Still denied."/>
    <d v="2018-12-06T18:57:09"/>
    <s v="Maksym Fomenko [IBM]"/>
    <d v="2018-12-06T17:52:23"/>
    <s v="helmut.thienel@kantar.com"/>
    <b v="0"/>
    <m/>
    <s v="Silver"/>
    <n v="0"/>
    <s v="Normal"/>
    <x v="0"/>
    <m/>
    <n v="3887"/>
    <s v="Helmut Thienel [Kantar]"/>
    <n v="0"/>
    <b v="0"/>
    <d v="2018-12-06T18:21:33"/>
    <d v="2018-12-06T17:52:23"/>
    <n v="1"/>
    <d v="2018-12-06T18:05:24"/>
    <d v="2018-12-06T18:21:33"/>
    <d v="2018-12-06T18:05:24"/>
    <m/>
    <m/>
    <m/>
    <n v="1267.2350347222164"/>
    <x v="0"/>
    <x v="0"/>
    <x v="0"/>
    <n v="49"/>
    <s v="WPP-UK"/>
    <x v="0"/>
    <n v="2018"/>
    <x v="0"/>
    <x v="4"/>
    <x v="0"/>
    <s v="Jan"/>
    <x v="7"/>
    <s v="Dec"/>
    <x v="0"/>
  </r>
  <r>
    <s v="INC6483218"/>
    <s v="P4 - Minimal"/>
    <x v="6"/>
    <s v="Adishukl@in.ibm.com"/>
    <x v="1"/>
    <s v="[CANCELLED] (FIN) WSC 235 -  MACONOMY: Issues in aging accrued revenue 11/2018"/>
    <d v="2018-12-18T17:38:00"/>
    <x v="8"/>
    <m/>
    <s v="Cancelled"/>
    <s v="Ticket is being Cancelled as per Gayle's update.This ticket would be implemented only when the older ticket INC2740727 will be implemented successfully as this is related to the same BO report on which currently other enhancement is already in progress._x000a_Thank you._x000a_Nikhila Bhuse"/>
    <d v="2018-12-18T17:38:00"/>
    <s v="Aditya Shukla [IBM]"/>
    <d v="2018-12-06T17:55:50"/>
    <s v="ilham.assade@kantar.com"/>
    <b v="0"/>
    <m/>
    <s v="Silver"/>
    <n v="0"/>
    <s v="Normal"/>
    <x v="0"/>
    <m/>
    <n v="926620"/>
    <s v="Ilham Assade [Kantar]"/>
    <n v="1"/>
    <b v="0"/>
    <d v="2018-12-06T18:43:18"/>
    <d v="2018-12-06T18:43:18"/>
    <n v="2"/>
    <d v="2018-12-06T18:45:49"/>
    <d v="2018-12-06T18:52:25"/>
    <d v="2018-12-06T18:45:49"/>
    <s v="EMEA"/>
    <m/>
    <s v="Kantar - Belgium"/>
    <n v="1267.2135995370336"/>
    <x v="0"/>
    <x v="0"/>
    <x v="0"/>
    <n v="51"/>
    <s v="Not GD"/>
    <x v="1"/>
    <n v="2018"/>
    <x v="0"/>
    <x v="4"/>
    <x v="0"/>
    <s v="Jan"/>
    <x v="7"/>
    <s v="Dec"/>
    <x v="1"/>
  </r>
  <r>
    <s v="INC6497222"/>
    <s v="P3 - Minor"/>
    <x v="13"/>
    <s v="ghudik@us.ibm.com"/>
    <x v="1"/>
    <s v="[CANCELLED] Kantar Data Warehouse issue with outlay reporting in job estimates"/>
    <d v="2020-01-22T20:18:24"/>
    <x v="123"/>
    <m/>
    <s v="Cancelled"/>
    <s v="Cancelled per request at no charge."/>
    <d v="2020-01-22T20:18:24"/>
    <s v="Gina D. Hudik [IBM]"/>
    <d v="2018-12-10T18:28:56"/>
    <s v="john.daly@kantar.com"/>
    <b v="0"/>
    <m/>
    <s v="Platinum"/>
    <n v="0"/>
    <s v="Normal"/>
    <x v="0"/>
    <m/>
    <n v="35257768"/>
    <s v="John Daly [Kantar]"/>
    <n v="0"/>
    <b v="0"/>
    <d v="2018-12-12T04:10:26"/>
    <d v="2018-12-12T04:08:04"/>
    <n v="1"/>
    <d v="2018-12-12T04:48:06"/>
    <d v="2018-12-12T09:49:31"/>
    <d v="2018-12-12T04:48:06"/>
    <s v="NA"/>
    <m/>
    <m/>
    <n v="1261.5906134259276"/>
    <x v="0"/>
    <x v="46"/>
    <x v="0"/>
    <n v="4"/>
    <s v="WPP-US"/>
    <x v="0"/>
    <n v="2020"/>
    <x v="0"/>
    <x v="4"/>
    <x v="0"/>
    <s v="Jan"/>
    <x v="25"/>
    <s v="Dec"/>
    <x v="0"/>
  </r>
  <r>
    <s v="INC6501629"/>
    <s v="P4 - Minimal"/>
    <x v="13"/>
    <s v="Arunsp17@in.ibm.com"/>
    <x v="2"/>
    <s v="Please provide sharepoint access to me, please take reference of INC5639064. I need to have same access as Puneet have. My KT domain user id is PratapA."/>
    <d v="2018-12-14T08:56:13"/>
    <x v="124"/>
    <m/>
    <s v="Cancelled"/>
    <s v="Required to resubmit a new ticket with appropriate details"/>
    <d v="2018-12-14T08:56:13"/>
    <s v="Arunendra S Pratap [IBM]"/>
    <d v="2018-12-11T12:11:46"/>
    <s v="Arunsp17@in.ibm.com"/>
    <b v="0"/>
    <m/>
    <s v="Platinum"/>
    <n v="0"/>
    <s v="Normal"/>
    <x v="0"/>
    <m/>
    <n v="247686"/>
    <s v="Arunendra S Pratap [IBM]"/>
    <n v="0"/>
    <b v="0"/>
    <d v="2018-12-11T12:11:46"/>
    <d v="2018-12-12T03:17:13"/>
    <n v="4"/>
    <d v="2018-12-12T14:00:24"/>
    <d v="2018-12-11T12:11:46"/>
    <d v="2018-12-11T12:11:46"/>
    <m/>
    <m/>
    <m/>
    <n v="1262.4918287037071"/>
    <x v="0"/>
    <x v="46"/>
    <x v="0"/>
    <n v="50"/>
    <s v="WPP-US"/>
    <x v="0"/>
    <n v="2018"/>
    <x v="0"/>
    <x v="4"/>
    <x v="0"/>
    <s v="Jan"/>
    <x v="15"/>
    <s v="Dec"/>
    <x v="0"/>
  </r>
  <r>
    <s v="INC6505117"/>
    <s v="P3 - Minor"/>
    <x v="4"/>
    <s v="alan.goldblatt@us.ibm.com"/>
    <x v="0"/>
    <s v="Lockbox Entries for December 10-2018 not found in SAP-TH1096c"/>
    <d v="2018-12-11T20:57:34"/>
    <x v="24"/>
    <m/>
    <s v="Closed As Duplicate"/>
    <s v="Duplicate of INC6505167"/>
    <d v="2018-12-11T20:57:34"/>
    <s v="Alan M. Goldblatt [IBM]"/>
    <d v="2018-12-11T20:14:59"/>
    <s v="zarrin.athar@ogilvy.com"/>
    <b v="0"/>
    <m/>
    <s v="Platinum"/>
    <n v="0"/>
    <s v="Normal"/>
    <x v="0"/>
    <m/>
    <n v="2555"/>
    <s v="Zarrin Athar [Ogilvy Group]"/>
    <n v="0"/>
    <b v="0"/>
    <d v="2018-12-11T20:15:38"/>
    <d v="2018-12-11T20:14:59"/>
    <n v="1"/>
    <d v="2018-12-11T20:16:32"/>
    <d v="2018-12-11T20:55:11"/>
    <d v="2018-12-11T20:16:32"/>
    <s v="NA"/>
    <m/>
    <s v="Ogilvy Group - Canada"/>
    <n v="1262.1283449074108"/>
    <x v="0"/>
    <x v="46"/>
    <x v="0"/>
    <n v="50"/>
    <s v="Not GD"/>
    <x v="1"/>
    <n v="2018"/>
    <x v="0"/>
    <x v="4"/>
    <x v="0"/>
    <s v="Jan"/>
    <x v="15"/>
    <s v="Dec"/>
    <x v="1"/>
  </r>
  <r>
    <s v="INC6505874"/>
    <s v="P3 - Minor"/>
    <x v="15"/>
    <s v="akrugly@us.ibm.com"/>
    <x v="0"/>
    <s v="Unable to access Concure"/>
    <d v="2018-12-12T04:45:04"/>
    <x v="1"/>
    <m/>
    <s v="Cancelled"/>
    <s v="Duplicate ticket, original ticket: INC6505857._x000a_Canceling this ticket. "/>
    <d v="2018-12-12T04:45:04"/>
    <s v="Alexander Krugly [IBM]"/>
    <d v="2018-12-11T21:48:03"/>
    <s v="rdwived1@in.ibm.com"/>
    <b v="0"/>
    <m/>
    <s v="Bronze"/>
    <n v="0"/>
    <s v="Normal"/>
    <x v="0"/>
    <m/>
    <n v="25182"/>
    <s v="Alison Lieberman [GroupM]"/>
    <n v="0"/>
    <b v="0"/>
    <m/>
    <m/>
    <n v="0"/>
    <m/>
    <m/>
    <d v="2018-12-11T21:48:03"/>
    <m/>
    <m/>
    <m/>
    <n v="44708"/>
    <x v="0"/>
    <x v="46"/>
    <x v="0"/>
    <n v="50"/>
    <s v="Not GD"/>
    <x v="1"/>
    <n v="2018"/>
    <x v="0"/>
    <x v="4"/>
    <x v="0"/>
    <s v="Jan"/>
    <x v="15"/>
    <s v="Dec"/>
    <x v="1"/>
  </r>
  <r>
    <s v="INC6549206"/>
    <s v="P3 - Minor"/>
    <x v="0"/>
    <s v="ghudik@us.ibm.com"/>
    <x v="1"/>
    <s v="[CANCELLED] [3RD PARTY] OSU Maconomy - Doubletake failures"/>
    <d v="2020-11-13T04:43:35"/>
    <x v="108"/>
    <m/>
    <s v="Cancelled"/>
    <s v="Hi Chris -per our conversation today Kantar will not be pursuing a new support maintenance agreement w/Carbonite for Double Take as the portals will be retiring next year. IBM will continue manually moving the files in Prod when Prod is not working. Test is working properly."/>
    <d v="2020-11-13T04:43:35"/>
    <s v="Gina D. Hudik [IBM]"/>
    <d v="2018-12-19T20:28:42"/>
    <s v="chris.meyer@kantar.com"/>
    <b v="0"/>
    <m/>
    <s v="Platinum"/>
    <n v="0"/>
    <s v="Normal"/>
    <x v="0"/>
    <m/>
    <n v="59991293"/>
    <s v="Chris Meyer [Kantar]"/>
    <n v="0"/>
    <b v="0"/>
    <d v="2018-12-19T20:49:34"/>
    <d v="2018-12-19T20:28:42"/>
    <n v="1"/>
    <d v="2018-12-19T20:44:45"/>
    <d v="2018-12-19T20:49:34"/>
    <d v="2018-12-19T20:44:45"/>
    <m/>
    <m/>
    <m/>
    <n v="1254.1322453703688"/>
    <x v="0"/>
    <x v="1"/>
    <x v="0"/>
    <n v="46"/>
    <s v="WPP-US"/>
    <x v="0"/>
    <n v="2020"/>
    <x v="0"/>
    <x v="4"/>
    <x v="0"/>
    <s v="Jan"/>
    <x v="5"/>
    <s v="Dec"/>
    <x v="0"/>
  </r>
  <r>
    <s v="INC6551527"/>
    <s v="P4 - Minimal"/>
    <x v="0"/>
    <s v="ghudik@us.ibm.com"/>
    <x v="1"/>
    <s v="[CANCELLED*] WSC: PURCHASE AND INSTALLING OF UNICODE LANGUAGE FONTS"/>
    <d v="2019-11-04T20:38:14"/>
    <x v="104"/>
    <m/>
    <s v="Cancelled"/>
    <s v="Per a discussion with Ron Oct 31 we agree to cancel this ticket as the related MPL tickets were cancelled.  Backups taken and fonts will remain on Himerius."/>
    <d v="2019-11-04T20:38:14"/>
    <s v="Gina D. Hudik [IBM]"/>
    <d v="2018-12-20T06:52:07"/>
    <s v="Michael.George@kantar.com"/>
    <b v="0"/>
    <m/>
    <s v="Platinum"/>
    <n v="0"/>
    <s v="Normal"/>
    <x v="0"/>
    <m/>
    <n v="27611167"/>
    <s v="Michael George [Kantar]"/>
    <n v="0"/>
    <b v="1"/>
    <d v="2018-12-20T08:34:22"/>
    <d v="2018-12-20T07:06:52"/>
    <n v="1"/>
    <d v="2018-12-20T07:23:23"/>
    <d v="2018-12-20T08:34:22"/>
    <d v="2018-12-20T07:23:23"/>
    <m/>
    <s v="Monitoring"/>
    <m/>
    <n v="1253.6428009259325"/>
    <x v="0"/>
    <x v="1"/>
    <x v="0"/>
    <n v="45"/>
    <s v="WPP-US"/>
    <x v="0"/>
    <n v="2019"/>
    <x v="0"/>
    <x v="4"/>
    <x v="0"/>
    <s v="Jan"/>
    <x v="22"/>
    <s v="Dec"/>
    <x v="0"/>
  </r>
  <r>
    <s v="INC6556457"/>
    <s v="P3 - Minor"/>
    <x v="29"/>
    <s v="d_senthilraj@in.ibm.com"/>
    <x v="2"/>
    <s v="Peoplesoft issue "/>
    <d v="2019-02-01T11:30:32"/>
    <x v="108"/>
    <m/>
    <s v="Solved (Permanently)"/>
    <s v="Cancelling the ticket as there is already a ticket opened for the same issue. INC6590055."/>
    <d v="2019-02-01T11:30:32"/>
    <s v="Senthil Raj Babu Durai Babu [IBM]"/>
    <d v="2018-12-20T21:50:24"/>
    <s v="Julissa.Hernandez@yrgrp.com"/>
    <b v="0"/>
    <m/>
    <s v="Gold"/>
    <n v="0"/>
    <s v="Normal"/>
    <x v="0"/>
    <m/>
    <n v="3678008"/>
    <s v="Julissa Hernandez [YRGRP]"/>
    <n v="0"/>
    <b v="0"/>
    <d v="2018-12-21T09:03:16"/>
    <d v="2018-12-20T21:50:24"/>
    <n v="1"/>
    <d v="2018-12-20T21:55:44"/>
    <d v="2018-12-21T09:03:16"/>
    <d v="2018-12-20T21:55:44"/>
    <m/>
    <m/>
    <m/>
    <n v="1252.6227314814823"/>
    <x v="0"/>
    <x v="1"/>
    <x v="0"/>
    <n v="5"/>
    <s v="WPP-US"/>
    <x v="0"/>
    <n v="2019"/>
    <x v="0"/>
    <x v="4"/>
    <x v="0"/>
    <s v="Jan"/>
    <x v="22"/>
    <s v="Dec"/>
    <x v="0"/>
  </r>
  <r>
    <s v="INC6562928"/>
    <s v="P3 - Minor"/>
    <x v="15"/>
    <s v="akrugly@us.ibm.com"/>
    <x v="2"/>
    <s v="OSU / CI = mdocs_groupm_na / IBM-C-NA-AS-GPMA -provide Mindbill/MDoc access via the Essenceglobal.com O365 account rather then GroupM AD/O365 accounts which are"/>
    <d v="2019-01-04T02:34:59"/>
    <x v="28"/>
    <m/>
    <s v="Cancelled"/>
    <s v="Canceling ticket with requestor confirmation below."/>
    <d v="2019-01-04T02:34:59"/>
    <s v="Alexander Krugly [IBM]"/>
    <d v="2018-12-21T23:42:15"/>
    <s v="Steven.Mandell@groupm.com"/>
    <b v="0"/>
    <m/>
    <s v="Bronze"/>
    <n v="0"/>
    <s v="Normal"/>
    <x v="0"/>
    <m/>
    <n v="1133564"/>
    <s v="Steven Mandell [GroupM]"/>
    <n v="0"/>
    <b v="0"/>
    <d v="2018-12-26T22:32:27"/>
    <d v="2018-12-21T23:43:34"/>
    <n v="1"/>
    <d v="2018-12-22T00:37:34"/>
    <d v="2018-12-26T22:32:27"/>
    <d v="2018-12-22T00:37:34"/>
    <s v="NA"/>
    <m/>
    <m/>
    <n v="1247.0607986111136"/>
    <x v="0"/>
    <x v="1"/>
    <x v="0"/>
    <n v="1"/>
    <s v="Not GD"/>
    <x v="1"/>
    <n v="2019"/>
    <x v="0"/>
    <x v="4"/>
    <x v="0"/>
    <s v="Jan"/>
    <x v="6"/>
    <s v="Dec"/>
    <x v="1"/>
  </r>
  <r>
    <s v="INC6570881"/>
    <s v="P4 - Minimal"/>
    <x v="0"/>
    <s v="ghudik@us.ibm.com"/>
    <x v="1"/>
    <s v="[CANCELLED*] #277 KANTAR TAIWAN PURCHASE ORDER APPROVAL MATRIX DEV01"/>
    <d v="2019-01-28T20:04:48"/>
    <x v="8"/>
    <m/>
    <s v="Cancelled"/>
    <s v="Per user request, this ticket will be cancelled without deployment to Production.  IBM will charge the noted SER allowance of $110 for the IBM work completed.  Please raise a new ticket and cross reference this ticket number when you are ready for the Production deployment.  There will be no charge for the Production deployment."/>
    <d v="2019-01-28T20:04:48"/>
    <s v="Gina D. Hudik [IBM]"/>
    <d v="2018-12-26T08:10:20"/>
    <s v="Michael.George@kantar.com"/>
    <b v="0"/>
    <m/>
    <s v="Platinum"/>
    <n v="0"/>
    <s v="Normal"/>
    <x v="0"/>
    <m/>
    <n v="2894068"/>
    <s v="Michael George [Kantar]"/>
    <n v="0"/>
    <b v="0"/>
    <d v="2018-12-26T10:26:30"/>
    <d v="2018-12-26T08:11:28"/>
    <n v="1"/>
    <d v="2018-12-26T08:42:20"/>
    <d v="2018-12-26T10:26:30"/>
    <d v="2018-12-26T08:42:20"/>
    <m/>
    <m/>
    <m/>
    <n v="1247.5649305555635"/>
    <x v="0"/>
    <x v="2"/>
    <x v="0"/>
    <n v="5"/>
    <s v="Not GD"/>
    <x v="1"/>
    <n v="2019"/>
    <x v="0"/>
    <x v="4"/>
    <x v="0"/>
    <s v="Jan"/>
    <x v="10"/>
    <s v="Dec"/>
    <x v="1"/>
  </r>
  <r>
    <s v="INC6579146"/>
    <s v="P3 - Minor"/>
    <x v="19"/>
    <s v="jtian@us.ibm.com"/>
    <x v="2"/>
    <s v="Add 4 GB Memory to 152.146.240.19 db server"/>
    <d v="2019-01-18T20:34:35"/>
    <x v="13"/>
    <m/>
    <s v="Solved (Work Around)"/>
    <s v="The db server is running ok."/>
    <d v="2019-01-18T20:34:35"/>
    <s v="Joseph J. Tian [IBM]"/>
    <d v="2018-12-28T21:32:57"/>
    <s v="jtian@us.ibm.com"/>
    <b v="0"/>
    <m/>
    <s v="Gold"/>
    <n v="0"/>
    <s v="Normal"/>
    <x v="0"/>
    <m/>
    <n v="1811126"/>
    <s v="Joseph J. Tian [IBM]"/>
    <n v="0"/>
    <b v="0"/>
    <d v="2018-12-28T22:35:09"/>
    <m/>
    <n v="15"/>
    <m/>
    <d v="2019-01-18T16:18:18"/>
    <d v="2019-01-18T16:18:18"/>
    <m/>
    <m/>
    <m/>
    <n v="1224.3206250000003"/>
    <x v="0"/>
    <x v="2"/>
    <x v="0"/>
    <n v="3"/>
    <s v="Not GD"/>
    <x v="1"/>
    <n v="2019"/>
    <x v="0"/>
    <x v="4"/>
    <x v="0"/>
    <s v="Jan"/>
    <x v="12"/>
    <s v="Dec"/>
    <x v="1"/>
  </r>
  <r>
    <s v="INC6600539"/>
    <s v="P3 - Minor"/>
    <x v="20"/>
    <s v="ghudik@us.ibm.com"/>
    <x v="1"/>
    <s v="[CANCELLED] [3RD PARTY] UK Making Tax Digital (MTD) - Kantar"/>
    <d v="2020-04-03T02:45:40"/>
    <x v="8"/>
    <m/>
    <s v="Cancelled"/>
    <s v="We have worked with Deltek but still do not have a workable solution for use with 2.2.6.  The MTD solution is standard in Maconomy 2.5.  Currently Kantar UK is utilizing a separate solution outside of Maconomy and it has been working without issue.  Upon discussion with Ron Kantar have opted to cancel this ticket and continue using the current solution."/>
    <d v="2020-04-03T02:45:40"/>
    <s v="Gina D. Hudik [IBM]"/>
    <d v="2019-01-04T02:07:56"/>
    <s v="gayle.giovanazzi@wppcoretech.com"/>
    <b v="0"/>
    <m/>
    <s v="Platinum"/>
    <n v="0"/>
    <s v="Normal"/>
    <x v="0"/>
    <m/>
    <n v="39314372"/>
    <s v="Gayle Giovanazzi [WPP]"/>
    <n v="0"/>
    <b v="0"/>
    <d v="2019-01-04T02:07:56"/>
    <m/>
    <n v="1"/>
    <d v="2019-06-05T00:30:51"/>
    <d v="2019-01-04T02:07:56"/>
    <d v="2019-01-04T02:07:56"/>
    <m/>
    <m/>
    <m/>
    <n v="1238.9111574073977"/>
    <x v="0"/>
    <x v="49"/>
    <x v="0"/>
    <n v="14"/>
    <s v="Not GD"/>
    <x v="1"/>
    <n v="2020"/>
    <x v="0"/>
    <x v="5"/>
    <x v="0"/>
    <s v="Jan"/>
    <x v="1"/>
    <s v="Jan"/>
    <x v="1"/>
  </r>
  <r>
    <s v="INC6614781"/>
    <s v="P4 - Minimal"/>
    <x v="0"/>
    <s v="ghudik@us.ibm.com"/>
    <x v="1"/>
    <s v="[CANCELLED] WSC 223 - Install web service file"/>
    <d v="2019-02-28T23:51:20"/>
    <x v="8"/>
    <m/>
    <s v="Cancelled"/>
    <s v="On Jan 28, I advised that the new mscript file has been stamped and uploaded to Preprod on both MB and TNS portals (where the original setup is)._x000a__x000a_Web service URL should be:_x000a_MB: http://preprodmillwardbrown/cgi-bin/Maconomy/MaconomyWS.prod.en_US_MBEU.exe/wsdl.ms?service=SAFTDataExportFull_x000a_TNS: http://preprodtns/cgi-bin/Maconomy/MaconomyWS.prod.en_US_TNEU.exe/wsdl.ms?service=SAFTDataExportFull_x000a__x000a_A follow up was sent 2/08 and 2/12 and feedback was requested by Feb 18. Coretech followed up on Feb 20 and noted that if your response is not received by February 27, this ticket will be cancelled without further action. No updates will be made to Live and the SER monthly allowance will be charged $110 for the work performed, with the cost passed along to the agency._x000a_"/>
    <d v="2019-02-28T23:51:20"/>
    <s v="Gina D. Hudik [IBM]"/>
    <d v="2019-01-07T16:57:01"/>
    <s v="michal.banach@kantar.com"/>
    <b v="0"/>
    <m/>
    <s v="Platinum"/>
    <n v="0"/>
    <s v="Normal"/>
    <x v="0"/>
    <m/>
    <n v="824219"/>
    <s v="Michał Banach [Kantar]"/>
    <n v="1"/>
    <b v="0"/>
    <d v="2019-01-07T20:47:15"/>
    <d v="2019-01-07T16:57:48"/>
    <n v="1"/>
    <d v="2019-01-07T20:48:16"/>
    <d v="2019-01-07T20:50:37"/>
    <d v="2019-01-07T20:48:16"/>
    <s v="EMEA"/>
    <m/>
    <s v="Kantar - Poland"/>
    <n v="1235.1315162037135"/>
    <x v="0"/>
    <x v="3"/>
    <x v="0"/>
    <n v="9"/>
    <s v="Not GD"/>
    <x v="1"/>
    <n v="2019"/>
    <x v="0"/>
    <x v="5"/>
    <x v="0"/>
    <s v="Jan"/>
    <x v="8"/>
    <s v="Jan"/>
    <x v="1"/>
  </r>
  <r>
    <s v="INC6628699"/>
    <s v="P4 - Minimal"/>
    <x v="15"/>
    <s v="akrugly@us.ibm.com"/>
    <x v="2"/>
    <s v="Need my employee ID to be entered into the active directory"/>
    <d v="2019-01-10T19:48:32"/>
    <x v="28"/>
    <m/>
    <s v="Cancelled"/>
    <s v="Closing ticket with Super User confirmation."/>
    <d v="2019-01-10T19:48:32"/>
    <s v="Alexander Krugly [IBM]"/>
    <d v="2019-01-09T01:57:55"/>
    <s v="emma.rogers@mediacom.com"/>
    <b v="0"/>
    <m/>
    <s v="Bronze"/>
    <n v="0"/>
    <s v="Normal"/>
    <x v="0"/>
    <m/>
    <n v="150637"/>
    <s v="Emma Rogers [GroupM]"/>
    <n v="0"/>
    <b v="0"/>
    <d v="2019-01-09T22:26:12"/>
    <d v="2019-01-09T14:29:40"/>
    <n v="1"/>
    <d v="2019-01-10T04:35:15"/>
    <d v="2019-01-10T18:24:00"/>
    <d v="2019-01-10T04:35:15"/>
    <s v="NA"/>
    <m/>
    <m/>
    <n v="1232.2333333333299"/>
    <x v="0"/>
    <x v="3"/>
    <x v="0"/>
    <n v="2"/>
    <s v="Not GD"/>
    <x v="1"/>
    <n v="2019"/>
    <x v="0"/>
    <x v="5"/>
    <x v="0"/>
    <s v="Jan"/>
    <x v="28"/>
    <s v="Jan"/>
    <x v="1"/>
  </r>
  <r>
    <s v="INC6637367"/>
    <s v="P3 - Minor"/>
    <x v="9"/>
    <s v="cnemec@us.ibm.com"/>
    <x v="2"/>
    <s v="RICOCHET"/>
    <d v="2019-01-10T03:09:10"/>
    <x v="15"/>
    <m/>
    <s v="Closed As Duplicate"/>
    <s v="Hi Sherri.  Diane already opened a ticket for this and I just submitted the expense report a few minutes ago._x000a__x000a_Thanks_x000a_Chris"/>
    <d v="2019-01-10T03:09:10"/>
    <s v="Christopher Nemec [IBM]"/>
    <d v="2019-01-10T01:37:12"/>
    <s v="sherri.nelson-jones@gtb.com"/>
    <b v="0"/>
    <m/>
    <s v="Gold"/>
    <n v="0"/>
    <s v="Normal"/>
    <x v="0"/>
    <m/>
    <n v="5518"/>
    <s v="Sherri Nelson-Jones [JWT]"/>
    <n v="0"/>
    <b v="0"/>
    <d v="2019-01-10T02:17:29"/>
    <d v="2019-01-10T01:37:12"/>
    <n v="1"/>
    <d v="2019-01-10T02:10:46"/>
    <d v="2019-01-10T02:17:29"/>
    <d v="2019-01-10T02:10:46"/>
    <m/>
    <m/>
    <m/>
    <n v="1232.90452546296"/>
    <x v="0"/>
    <x v="3"/>
    <x v="0"/>
    <n v="2"/>
    <s v="Not GD"/>
    <x v="1"/>
    <n v="2019"/>
    <x v="0"/>
    <x v="5"/>
    <x v="0"/>
    <s v="Jan"/>
    <x v="25"/>
    <s v="Jan"/>
    <x v="1"/>
  </r>
  <r>
    <s v="INC6637619"/>
    <s v="P3 - Minor"/>
    <x v="4"/>
    <s v="pratik.shah@us.ibm.com"/>
    <x v="1"/>
    <s v="[CANCEL] Concur Technical Workshop and Estimation"/>
    <d v="2019-01-11T22:06:33"/>
    <x v="1"/>
    <m/>
    <s v="Cancelled"/>
    <s v="Cancelling the SER as we will user INC6479093 instead."/>
    <d v="2019-01-11T22:06:33"/>
    <s v="Pratik Shah [IBM]"/>
    <d v="2019-01-10T03:02:40"/>
    <s v="pratik.shah@us.ibm.com"/>
    <b v="0"/>
    <m/>
    <s v="Platinum"/>
    <n v="0"/>
    <s v="Normal"/>
    <x v="0"/>
    <m/>
    <n v="155438"/>
    <s v="Andrea Lewis [Ogilvy Group]"/>
    <n v="0"/>
    <b v="0"/>
    <m/>
    <m/>
    <n v="0"/>
    <m/>
    <m/>
    <d v="2019-01-10T03:02:40"/>
    <m/>
    <m/>
    <m/>
    <n v="44708"/>
    <x v="0"/>
    <x v="3"/>
    <x v="0"/>
    <n v="2"/>
    <s v="Not GD"/>
    <x v="1"/>
    <n v="2019"/>
    <x v="0"/>
    <x v="5"/>
    <x v="0"/>
    <s v="Jan"/>
    <x v="25"/>
    <s v="Jan"/>
    <x v="1"/>
  </r>
  <r>
    <s v="INC6643219"/>
    <s v="P3 - Minor"/>
    <x v="4"/>
    <s v="Smartha5@in.ibm.com"/>
    <x v="1"/>
    <s v="[CLOSED] BSG-2278:SAP Custom Table To Map Job Key to Legacy Job Description For OPR Billing/Invoicing/Reporting"/>
    <d v="2019-02-07T18:10:30"/>
    <x v="125"/>
    <m/>
    <s v="Cancelled"/>
    <s v="Cancelling the SER as another SER &quot;INC6763743&quot; has been created and taken forward"/>
    <d v="2019-02-07T18:10:30"/>
    <s v="Sushree Martha57 [IBM]"/>
    <d v="2019-01-10T19:37:32"/>
    <s v="krkillam@in.ibm.com"/>
    <b v="0"/>
    <m/>
    <s v="Platinum"/>
    <n v="0"/>
    <s v="Normal"/>
    <x v="0"/>
    <m/>
    <n v="2414400"/>
    <s v="Cheryl Fuller [Ogilvy Group]"/>
    <n v="0"/>
    <b v="0"/>
    <d v="2019-02-07T18:06:43"/>
    <m/>
    <n v="0"/>
    <m/>
    <d v="2019-02-07T18:06:43"/>
    <d v="2019-01-10T19:37:32"/>
    <m/>
    <m/>
    <m/>
    <n v="1204.2453356481492"/>
    <x v="0"/>
    <x v="3"/>
    <x v="0"/>
    <n v="6"/>
    <s v="WPP-US"/>
    <x v="0"/>
    <n v="2019"/>
    <x v="0"/>
    <x v="5"/>
    <x v="0"/>
    <s v="Jan"/>
    <x v="25"/>
    <s v="Jan"/>
    <x v="0"/>
  </r>
  <r>
    <s v="INC6643276"/>
    <s v="P3 - Minor"/>
    <x v="4"/>
    <s v="pratik.shah@us.ibm.com"/>
    <x v="1"/>
    <s v="[CANCELLED] BSG-2260: Change the GL code for Hotel Meals expense types from GL code E161 T&amp;E Hotel to GL code E162 T&amp;E Meals"/>
    <d v="2019-03-22T19:16:56"/>
    <x v="1"/>
    <m/>
    <s v="Cancelled"/>
    <s v="Cancelled and will be done as a part of Concur development"/>
    <d v="2019-03-22T19:16:56"/>
    <s v="Pratik Shah [IBM]"/>
    <d v="2019-01-10T19:39:25"/>
    <s v="krkillam@in.ibm.com"/>
    <b v="0"/>
    <m/>
    <s v="Platinum"/>
    <n v="0"/>
    <s v="Normal"/>
    <x v="0"/>
    <m/>
    <n v="6133140"/>
    <s v="Martha Dominicci [Ogilvy Group]"/>
    <n v="0"/>
    <b v="0"/>
    <m/>
    <m/>
    <n v="0"/>
    <m/>
    <m/>
    <d v="2019-01-10T19:39:25"/>
    <m/>
    <m/>
    <m/>
    <n v="44708"/>
    <x v="0"/>
    <x v="3"/>
    <x v="0"/>
    <n v="12"/>
    <s v="Not GD"/>
    <x v="1"/>
    <n v="2019"/>
    <x v="0"/>
    <x v="5"/>
    <x v="0"/>
    <s v="Jan"/>
    <x v="25"/>
    <s v="Jan"/>
    <x v="1"/>
  </r>
  <r>
    <s v="INC6643306"/>
    <s v="P3 - Minor"/>
    <x v="4"/>
    <s v="Smartha5@in.ibm.com"/>
    <x v="1"/>
    <s v="[ROM] BSG-2306:Update ZJWT Invoice Output Form To Show Total Tax Separately"/>
    <d v="2019-02-15T10:56:28"/>
    <x v="1"/>
    <m/>
    <s v="Cancelled"/>
    <s v="We have created one more incident INC6821257 for BSG-2306. So cancelling this ."/>
    <d v="2019-02-15T10:56:28"/>
    <s v="Sushree Martha57 [IBM]"/>
    <d v="2019-01-10T19:42:15"/>
    <s v="krkillam@in.ibm.com"/>
    <b v="0"/>
    <m/>
    <s v="Platinum"/>
    <n v="0"/>
    <s v="Normal"/>
    <x v="0"/>
    <m/>
    <n v="3078930"/>
    <s v="Cheryl Fuller [Ogilvy Group]"/>
    <n v="0"/>
    <b v="0"/>
    <m/>
    <m/>
    <n v="0"/>
    <m/>
    <m/>
    <d v="2019-01-10T19:42:15"/>
    <m/>
    <m/>
    <m/>
    <n v="44708"/>
    <x v="0"/>
    <x v="3"/>
    <x v="0"/>
    <n v="7"/>
    <s v="Not GD"/>
    <x v="1"/>
    <n v="2019"/>
    <x v="0"/>
    <x v="5"/>
    <x v="0"/>
    <s v="Jan"/>
    <x v="25"/>
    <s v="Jan"/>
    <x v="1"/>
  </r>
  <r>
    <s v="INC6646513"/>
    <s v="P3 - Minor"/>
    <x v="3"/>
    <s v="alevitsk@us.ibm.com"/>
    <x v="1"/>
    <s v="[CANCELLED] BOA - ACH Files"/>
    <d v="2020-08-05T21:19:00"/>
    <x v="99"/>
    <m/>
    <s v="Cancelled"/>
    <s v="GroupM does not have any plans to proceed with ACH work with BOA.  "/>
    <d v="2020-08-05T21:19:01"/>
    <s v="Anna Levitskiy [IBM]"/>
    <d v="2019-01-11T04:05:31"/>
    <s v="alevitsk@us.ibm.com"/>
    <b v="0"/>
    <m/>
    <s v="Gold"/>
    <n v="0"/>
    <s v="Normal"/>
    <x v="0"/>
    <m/>
    <n v="49482898"/>
    <s v="Keerthi Hiremath [WPP]"/>
    <n v="0"/>
    <b v="0"/>
    <d v="2019-01-11T04:05:31"/>
    <m/>
    <n v="0"/>
    <m/>
    <d v="2019-01-11T04:05:31"/>
    <d v="2019-01-11T04:05:31"/>
    <m/>
    <m/>
    <m/>
    <n v="1231.8295023148166"/>
    <x v="0"/>
    <x v="3"/>
    <x v="0"/>
    <n v="32"/>
    <s v="Not GD"/>
    <x v="1"/>
    <n v="2020"/>
    <x v="0"/>
    <x v="5"/>
    <x v="0"/>
    <s v="Jan"/>
    <x v="15"/>
    <s v="Jan"/>
    <x v="1"/>
  </r>
  <r>
    <s v="INC6652762"/>
    <s v="P3 - Minor"/>
    <x v="9"/>
    <s v="cnemec@us.ibm.com"/>
    <x v="2"/>
    <s v="Perceptive is down"/>
    <d v="2019-01-14T20:34:36"/>
    <x v="15"/>
    <m/>
    <s v="Cancelled"/>
    <s v="Hi Beth.  Ok, I've cancelled the ticket._x000a__x000a_Thanks_x000a_Chris"/>
    <d v="2019-01-14T20:34:36"/>
    <s v="Christopher Nemec [IBM]"/>
    <d v="2019-01-11T20:46:07"/>
    <s v="beth.wilson@gtb.com"/>
    <b v="0"/>
    <m/>
    <s v="Gold"/>
    <n v="0"/>
    <s v="Normal"/>
    <x v="0"/>
    <m/>
    <n v="258509"/>
    <s v="Beth Wilson [YRGRP]"/>
    <n v="0"/>
    <b v="0"/>
    <d v="2019-01-12T02:30:08"/>
    <d v="2019-01-11T21:01:55"/>
    <n v="1"/>
    <d v="2019-01-14T16:28:43"/>
    <d v="2019-01-14T18:41:13"/>
    <d v="2019-01-14T16:28:43"/>
    <m/>
    <m/>
    <m/>
    <n v="1228.2213773148178"/>
    <x v="0"/>
    <x v="3"/>
    <x v="0"/>
    <n v="3"/>
    <s v="Not GD"/>
    <x v="1"/>
    <n v="2019"/>
    <x v="0"/>
    <x v="5"/>
    <x v="0"/>
    <s v="Jan"/>
    <x v="15"/>
    <s v="Jan"/>
    <x v="1"/>
  </r>
  <r>
    <s v="INC6663933"/>
    <s v="P3 - Minor"/>
    <x v="10"/>
    <s v="mgannon@us.ibm.com"/>
    <x v="0"/>
    <s v="JDEdwards"/>
    <d v="2019-01-15T02:45:55"/>
    <x v="1"/>
    <m/>
    <s v="Closed As Duplicate"/>
    <s v="Duplicate of INC6606014"/>
    <d v="2019-01-15T02:45:55"/>
    <s v="Marybeth Gannon [IBM]"/>
    <d v="2019-01-14T23:37:08"/>
    <s v="jane.cooper@sudler.com"/>
    <b v="0"/>
    <m/>
    <s v="Gold"/>
    <n v="0"/>
    <s v="Normal"/>
    <x v="0"/>
    <m/>
    <n v="11327"/>
    <s v="Jane Cooper [YRGRP]"/>
    <n v="0"/>
    <b v="0"/>
    <d v="2019-01-15T01:08:01"/>
    <d v="2019-01-14T23:37:08"/>
    <n v="1"/>
    <d v="2019-01-15T01:36:07"/>
    <m/>
    <d v="2019-01-15T01:36:07"/>
    <m/>
    <m/>
    <m/>
    <n v="44708"/>
    <x v="0"/>
    <x v="4"/>
    <x v="0"/>
    <n v="3"/>
    <s v="Not GD"/>
    <x v="1"/>
    <n v="2019"/>
    <x v="0"/>
    <x v="5"/>
    <x v="0"/>
    <s v="Jan"/>
    <x v="20"/>
    <s v="Jan"/>
    <x v="1"/>
  </r>
  <r>
    <s v="INC6679450"/>
    <s v="P3 - Minor"/>
    <x v="9"/>
    <s v="mulveyj@us.ibm.com"/>
    <x v="1"/>
    <s v="[CANCELLED] Need to determine security role for INC5661328 &amp; INC6377410--QB 7745"/>
    <d v="2021-09-21T20:59:17"/>
    <x v="18"/>
    <m/>
    <s v="Cancelled"/>
    <s v="Cancelling ticket as per WPP approval from Dave Husted and Olga Alario (see attachments)."/>
    <d v="2021-09-21T20:59:17"/>
    <s v="James A. Mulvey [IBM]"/>
    <d v="2019-01-16T22:52:30"/>
    <s v="olga.alario@jwt.com"/>
    <b v="0"/>
    <m/>
    <s v="Gold"/>
    <n v="0"/>
    <s v="Normal"/>
    <x v="0"/>
    <m/>
    <n v="84579822"/>
    <s v="Olga Alario [JWT]"/>
    <n v="0"/>
    <b v="0"/>
    <d v="2019-01-16T22:52:30"/>
    <m/>
    <n v="1"/>
    <m/>
    <d v="2019-01-16T22:52:30"/>
    <d v="2019-01-16T22:52:30"/>
    <m/>
    <m/>
    <s v="JWT - USA"/>
    <n v="1226.046875"/>
    <x v="0"/>
    <x v="4"/>
    <x v="0"/>
    <n v="39"/>
    <s v="WPP-US"/>
    <x v="0"/>
    <n v="2021"/>
    <x v="0"/>
    <x v="5"/>
    <x v="0"/>
    <s v="Jan"/>
    <x v="4"/>
    <s v="Jan"/>
    <x v="0"/>
  </r>
  <r>
    <s v="INC6685614"/>
    <s v="P3 - Minor"/>
    <x v="15"/>
    <s v="akrugly@us.ibm.com"/>
    <x v="2"/>
    <s v="I do not have a Concur login"/>
    <d v="2019-01-18T19:55:13"/>
    <x v="28"/>
    <m/>
    <s v="Cancelled"/>
    <s v="Not IBM support related issue._x000a_Canceling ticket with Super User confirmation."/>
    <d v="2019-01-18T19:55:13"/>
    <s v="Alexander Krugly [IBM]"/>
    <d v="2019-01-17T19:43:24"/>
    <s v="sam.fairburn@mediacom.com"/>
    <b v="0"/>
    <m/>
    <s v="Bronze"/>
    <n v="0"/>
    <s v="Normal"/>
    <x v="0"/>
    <m/>
    <n v="87109"/>
    <s v="Sam Fairburn [GroupM]"/>
    <n v="0"/>
    <b v="0"/>
    <d v="2019-01-17T22:53:34"/>
    <d v="2019-01-17T19:57:29"/>
    <n v="1"/>
    <d v="2019-01-17T22:59:43"/>
    <d v="2019-01-18T19:11:36"/>
    <d v="2019-01-17T22:59:43"/>
    <s v="NA"/>
    <m/>
    <m/>
    <n v="1224.200277777767"/>
    <x v="0"/>
    <x v="4"/>
    <x v="0"/>
    <n v="3"/>
    <s v="Not GD"/>
    <x v="1"/>
    <n v="2019"/>
    <x v="0"/>
    <x v="5"/>
    <x v="0"/>
    <s v="Jan"/>
    <x v="16"/>
    <s v="Jan"/>
    <x v="1"/>
  </r>
  <r>
    <s v="INC6694050"/>
    <s v="P3 - Minor"/>
    <x v="18"/>
    <s v="system"/>
    <x v="0"/>
    <s v="the internet server ip 204.10.132.20 ( expensereports.yrbrands.com) is not accessible"/>
    <d v="2019-02-04T21:45:43"/>
    <x v="13"/>
    <m/>
    <s v="Closed As Duplicate"/>
    <s v="Duplication of INC6677435"/>
    <d v="2019-02-04T21:45:40"/>
    <s v="Joseph J. Tian [IBM]"/>
    <d v="2019-01-18T22:17:29"/>
    <s v="jtian@us.ibm.com"/>
    <b v="0"/>
    <m/>
    <s v="Gold"/>
    <n v="0"/>
    <s v="Normal"/>
    <x v="0"/>
    <m/>
    <n v="1467284"/>
    <s v="Joseph J. Tian [IBM]"/>
    <n v="0"/>
    <b v="0"/>
    <d v="2019-01-21T08:45:51"/>
    <m/>
    <n v="0"/>
    <m/>
    <d v="2019-01-21T08:45:51"/>
    <d v="2019-01-18T22:17:29"/>
    <m/>
    <m/>
    <m/>
    <n v="1221.6348263888867"/>
    <x v="0"/>
    <x v="4"/>
    <x v="0"/>
    <n v="6"/>
    <s v="Not GD"/>
    <x v="1"/>
    <n v="2019"/>
    <x v="0"/>
    <x v="5"/>
    <x v="0"/>
    <s v="Jan"/>
    <x v="26"/>
    <s v="Jan"/>
    <x v="1"/>
  </r>
  <r>
    <s v="INC6728691"/>
    <s v="P3 - Minor"/>
    <x v="23"/>
    <s v="mgannon@us.ibm.com"/>
    <x v="2"/>
    <s v="TAP database connectivity"/>
    <d v="2019-01-28T22:23:34"/>
    <x v="14"/>
    <m/>
    <s v="Cancelled"/>
    <s v="Issue was not due to database connectivity issue."/>
    <d v="2019-01-28T22:23:34"/>
    <s v="Marybeth Gannon [IBM]"/>
    <d v="2019-01-24T23:05:14"/>
    <s v="mgannon@us.ibm.com"/>
    <b v="0"/>
    <m/>
    <s v="Bronze"/>
    <n v="0"/>
    <s v="Normal"/>
    <x v="0"/>
    <m/>
    <n v="343178"/>
    <s v="Marybeth Gannon [IBM]"/>
    <n v="0"/>
    <b v="0"/>
    <d v="2019-01-24T23:05:14"/>
    <m/>
    <n v="0"/>
    <m/>
    <d v="2019-01-24T23:05:14"/>
    <d v="2019-01-24T23:05:14"/>
    <m/>
    <m/>
    <m/>
    <n v="1218.0380324074067"/>
    <x v="0"/>
    <x v="5"/>
    <x v="0"/>
    <n v="5"/>
    <s v="WPP-US"/>
    <x v="0"/>
    <n v="2019"/>
    <x v="0"/>
    <x v="5"/>
    <x v="0"/>
    <s v="Jan"/>
    <x v="23"/>
    <s v="Jan"/>
    <x v="0"/>
  </r>
  <r>
    <s v="INC6736161"/>
    <s v="P3 - Minor"/>
    <x v="4"/>
    <s v="alan.goldblatt@us.ibm.com"/>
    <x v="1"/>
    <s v="[APPROVED BACKLOG] BSG-2564 - Check Remittance "/>
    <d v="2019-12-13T22:12:37"/>
    <x v="1"/>
    <m/>
    <s v="Cancelled"/>
    <s v="This change is no longer needed"/>
    <d v="2019-12-13T22:12:37"/>
    <s v="Alan M. Goldblatt [IBM]"/>
    <d v="2019-01-26T03:09:27"/>
    <s v="helen.markland@geometry.com"/>
    <b v="0"/>
    <m/>
    <s v="Platinum"/>
    <n v="0"/>
    <s v="Normal"/>
    <x v="0"/>
    <m/>
    <n v="27802990"/>
    <s v="Helen Markland [Ogilvy Group]"/>
    <n v="0"/>
    <b v="0"/>
    <d v="2019-01-26T03:37:15"/>
    <d v="2019-01-26T03:26:33"/>
    <n v="1"/>
    <d v="2019-01-30T02:22:28"/>
    <d v="2019-01-30T02:30:14"/>
    <d v="2019-01-30T02:22:28"/>
    <m/>
    <m/>
    <m/>
    <n v="1212.8956712962972"/>
    <x v="0"/>
    <x v="5"/>
    <x v="0"/>
    <n v="50"/>
    <s v="Not GD"/>
    <x v="1"/>
    <n v="2019"/>
    <x v="0"/>
    <x v="5"/>
    <x v="0"/>
    <s v="Jan"/>
    <x v="10"/>
    <s v="Jan"/>
    <x v="1"/>
  </r>
  <r>
    <s v="INC6739524"/>
    <s v="P3 - Minor"/>
    <x v="18"/>
    <s v="Sarsukum@in.ibm.com"/>
    <x v="2"/>
    <s v="unable to take print out of my expenses in concur"/>
    <d v="2019-01-31T16:18:32"/>
    <x v="126"/>
    <m/>
    <s v="Closed As Duplicate"/>
    <s v="INC6711499 is kept to monitor the issue so considering this ticket as duplicate."/>
    <d v="2019-01-31T16:18:32"/>
    <s v="Saranya Sukumaran [IBM]"/>
    <d v="2019-01-28T13:14:30"/>
    <s v="Saurabh.Shrivastava@wunderman.com"/>
    <b v="0"/>
    <m/>
    <s v="Gold"/>
    <n v="0"/>
    <s v="Normal"/>
    <x v="0"/>
    <m/>
    <n v="270242"/>
    <s v="Saurabh Shrivastava [YRGRP]"/>
    <n v="0"/>
    <b v="0"/>
    <d v="2019-01-28T13:46:35"/>
    <d v="2019-01-28T13:26:54"/>
    <n v="1"/>
    <d v="2019-01-29T13:46:43"/>
    <d v="2019-01-29T15:34:01"/>
    <d v="2019-01-29T13:46:43"/>
    <m/>
    <m/>
    <m/>
    <n v="1213.3513773148225"/>
    <x v="0"/>
    <x v="6"/>
    <x v="0"/>
    <n v="5"/>
    <s v="WPP-UK"/>
    <x v="0"/>
    <n v="2019"/>
    <x v="0"/>
    <x v="5"/>
    <x v="0"/>
    <s v="Jan"/>
    <x v="12"/>
    <s v="Jan"/>
    <x v="0"/>
  </r>
  <r>
    <s v="INC6742846"/>
    <s v="P3 - Minor"/>
    <x v="13"/>
    <s v="ghudik@us.ibm.com"/>
    <x v="1"/>
    <s v="[CANCELLED] Kantar EDW - Labor Grades &amp; Job Budgets for Job Profit Reporting"/>
    <d v="2019-11-05T01:40:09"/>
    <x v="8"/>
    <m/>
    <s v="Cancelled"/>
    <s v="Cancelled per client request at no charge."/>
    <d v="2019-11-05T01:40:09"/>
    <s v="Gina D. Hudik [IBM]"/>
    <d v="2019-01-28T18:50:17"/>
    <s v="Brian.Fuchs@kantar.com"/>
    <b v="0"/>
    <m/>
    <s v="Platinum"/>
    <n v="0"/>
    <s v="Normal"/>
    <x v="0"/>
    <m/>
    <n v="24216592"/>
    <s v="Brian Fuchs [Kantar]"/>
    <n v="0"/>
    <b v="0"/>
    <d v="2019-01-29T22:04:07"/>
    <d v="2019-01-28T18:50:17"/>
    <n v="5"/>
    <d v="2019-01-31T23:53:56"/>
    <d v="2019-02-01T13:12:39"/>
    <d v="2019-01-31T23:53:56"/>
    <s v="NA"/>
    <m/>
    <m/>
    <n v="1210.4495486111118"/>
    <x v="0"/>
    <x v="6"/>
    <x v="0"/>
    <n v="45"/>
    <s v="Not GD"/>
    <x v="1"/>
    <n v="2019"/>
    <x v="0"/>
    <x v="5"/>
    <x v="0"/>
    <s v="Jan"/>
    <x v="12"/>
    <s v="Jan"/>
    <x v="1"/>
  </r>
  <r>
    <s v="INC6746626"/>
    <s v="P3 - Minor"/>
    <x v="18"/>
    <s v="Sarsukum@in.ibm.com"/>
    <x v="2"/>
    <s v="Concur expenses login issue "/>
    <d v="2019-01-31T16:08:08"/>
    <x v="126"/>
    <m/>
    <s v="Closed As Duplicate"/>
    <s v="INC6711499 is kept to monitor the issue so considering this ticket as duplicate."/>
    <d v="2019-01-31T16:08:08"/>
    <s v="Saranya Sukumaran [IBM]"/>
    <d v="2019-01-29T04:49:19"/>
    <s v="vaismish@in.ibm.com"/>
    <b v="0"/>
    <m/>
    <s v="Gold"/>
    <n v="0"/>
    <s v="Normal"/>
    <x v="0"/>
    <m/>
    <n v="214320"/>
    <s v="Jonathan Walan [YRGRP]"/>
    <n v="0"/>
    <b v="0"/>
    <d v="2019-01-29T08:47:16"/>
    <m/>
    <n v="0"/>
    <m/>
    <d v="2019-01-29T08:47:16"/>
    <d v="2019-01-29T04:49:19"/>
    <m/>
    <m/>
    <m/>
    <n v="1213.6338425925933"/>
    <x v="0"/>
    <x v="6"/>
    <x v="0"/>
    <n v="5"/>
    <s v="WPP-UK"/>
    <x v="0"/>
    <n v="2019"/>
    <x v="0"/>
    <x v="5"/>
    <x v="0"/>
    <s v="Jan"/>
    <x v="29"/>
    <s v="Jan"/>
    <x v="0"/>
  </r>
  <r>
    <s v="INC6761365"/>
    <s v="P3 - Minor"/>
    <x v="18"/>
    <s v="Sarsukum@in.ibm.com"/>
    <x v="2"/>
    <s v="cant print report from concur"/>
    <d v="2019-01-31T16:17:23"/>
    <x v="126"/>
    <m/>
    <s v="Closed As Duplicate"/>
    <s v="INC6711499 is kept to monitor the issue so considering this ticket as duplicate."/>
    <d v="2019-01-31T16:17:23"/>
    <s v="Saranya Sukumaran [IBM]"/>
    <d v="2019-01-31T01:04:45"/>
    <s v="Rohjha30@in.ibm.com"/>
    <b v="0"/>
    <m/>
    <s v="Gold"/>
    <n v="0"/>
    <s v="Normal"/>
    <x v="0"/>
    <m/>
    <n v="55167"/>
    <s v="Michael Barrett [YRGRP]"/>
    <n v="0"/>
    <b v="0"/>
    <d v="2019-01-31T01:06:05"/>
    <m/>
    <n v="0"/>
    <m/>
    <d v="2019-01-31T01:06:05"/>
    <d v="2019-01-31T01:04:45"/>
    <m/>
    <m/>
    <m/>
    <n v="1211.9541087962934"/>
    <x v="0"/>
    <x v="6"/>
    <x v="0"/>
    <n v="5"/>
    <s v="WPP-UK"/>
    <x v="0"/>
    <n v="2019"/>
    <x v="0"/>
    <x v="5"/>
    <x v="0"/>
    <s v="Jan"/>
    <x v="27"/>
    <s v="Jan"/>
    <x v="0"/>
  </r>
  <r>
    <s v="INC6767553"/>
    <s v="P4 - Minimal"/>
    <x v="8"/>
    <s v="poldatta@in.ibm.com"/>
    <x v="2"/>
    <s v="Create a GL account request"/>
    <d v="2019-02-08T01:56:04"/>
    <x v="12"/>
    <m/>
    <s v="Cancelled"/>
    <s v="not required"/>
    <d v="2019-02-08T01:56:05"/>
    <s v="Poly Datta [IBM]"/>
    <d v="2019-01-31T21:45:58"/>
    <s v="Stephanie.Wu@yr.com"/>
    <b v="0"/>
    <m/>
    <s v="Gold"/>
    <n v="0"/>
    <s v="Normal"/>
    <x v="0"/>
    <m/>
    <n v="619807"/>
    <s v="Stephanie Wu [YRGRP]"/>
    <n v="0"/>
    <b v="0"/>
    <d v="2019-01-31T23:26:12"/>
    <d v="2019-01-31T21:59:12"/>
    <n v="2"/>
    <d v="2019-02-01T01:09:41"/>
    <d v="2019-02-01T02:02:46"/>
    <d v="2019-02-01T01:09:41"/>
    <m/>
    <m/>
    <m/>
    <n v="1210.9147453703699"/>
    <x v="0"/>
    <x v="6"/>
    <x v="0"/>
    <n v="6"/>
    <s v="WPP-US"/>
    <x v="0"/>
    <n v="2019"/>
    <x v="0"/>
    <x v="5"/>
    <x v="0"/>
    <s v="Jan"/>
    <x v="27"/>
    <s v="Jan"/>
    <x v="0"/>
  </r>
  <r>
    <s v="INC6768343"/>
    <s v="P3 - Minor"/>
    <x v="18"/>
    <s v="Sarsukum@in.ibm.com"/>
    <x v="2"/>
    <s v="Concur expenses login issue "/>
    <d v="2019-02-01T11:07:24"/>
    <x v="126"/>
    <m/>
    <s v="Closed As Duplicate"/>
    <s v="INC6711499 is kept to monitor the issue so considering this ticket as duplicate._x000a_"/>
    <d v="2019-02-01T11:07:24"/>
    <s v="Saranya Sukumaran [IBM]"/>
    <d v="2019-02-01T00:11:03"/>
    <s v="paloysiu@in.ibm.com"/>
    <b v="0"/>
    <m/>
    <s v="Gold"/>
    <n v="0"/>
    <s v="Normal"/>
    <x v="0"/>
    <m/>
    <n v="39756"/>
    <s v="Jonathan Walan [YRGRP]"/>
    <n v="0"/>
    <b v="0"/>
    <d v="2019-02-01T02:01:55"/>
    <m/>
    <n v="0"/>
    <m/>
    <d v="2019-02-01T02:01:55"/>
    <d v="2019-02-01T00:11:03"/>
    <s v="NA"/>
    <m/>
    <m/>
    <n v="1210.9153356481474"/>
    <x v="0"/>
    <x v="6"/>
    <x v="0"/>
    <n v="5"/>
    <s v="WPP-UK"/>
    <x v="0"/>
    <n v="2019"/>
    <x v="0"/>
    <x v="5"/>
    <x v="0"/>
    <s v="Jan"/>
    <x v="24"/>
    <s v="Feb"/>
    <x v="0"/>
  </r>
  <r>
    <s v="INC6776416"/>
    <s v="P3 - Minor"/>
    <x v="20"/>
    <s v="ghudik@us.ibm.com"/>
    <x v="1"/>
    <s v="[CANCELLED] MACONOMY BPM REPORT ERROR IMPL01 (190528-000770)"/>
    <d v="2019-09-04T00:58:00"/>
    <x v="23"/>
    <m/>
    <s v="Solved (Permanently)"/>
    <s v="Hi,_x000a__x000a_Dunn solution will do IMPL upgrade after Prod.As of now IBM has no actions taken against IMPL01_x000a__x000a_Thanks,_x000a_Srujana "/>
    <d v="2019-09-04T00:58:00"/>
    <s v="Gina D. Hudik [IBM]"/>
    <d v="2019-02-02T10:36:47"/>
    <s v="Michael.George@kantar.com"/>
    <b v="0"/>
    <m/>
    <s v="Silver"/>
    <n v="0"/>
    <s v="Normal"/>
    <x v="0"/>
    <m/>
    <n v="18452724"/>
    <s v="Michael George [Kantar]"/>
    <n v="1"/>
    <b v="0"/>
    <d v="2019-02-04T09:59:53"/>
    <d v="2019-02-02T10:41:06"/>
    <n v="3"/>
    <d v="2019-02-02T12:50:20"/>
    <d v="2019-02-04T09:59:53"/>
    <d v="2019-02-02T12:50:20"/>
    <m/>
    <m/>
    <m/>
    <n v="1207.5834143518514"/>
    <x v="0"/>
    <x v="6"/>
    <x v="0"/>
    <n v="36"/>
    <s v="Not GD"/>
    <x v="1"/>
    <n v="2019"/>
    <x v="0"/>
    <x v="5"/>
    <x v="0"/>
    <s v="Jan"/>
    <x v="13"/>
    <s v="Feb"/>
    <x v="1"/>
  </r>
  <r>
    <s v="INC6778419"/>
    <s v="P3 - Minor"/>
    <x v="5"/>
    <s v="sangbhas@in.ibm.com"/>
    <x v="1"/>
    <s v="[WITHDRAWN]Order details to Maconomy "/>
    <d v="2019-03-11T10:19:57"/>
    <x v="109"/>
    <m/>
    <s v="Cancelled"/>
    <s v="As the maconomy interface is being developed by Salesforce Implementation Partner. Hence closing this ticket."/>
    <d v="2019-03-11T10:19:57"/>
    <s v="Sangeeta Bhaskaran [IBM]"/>
    <d v="2019-02-04T10:30:21"/>
    <s v="sangbhas@in.ibm.com"/>
    <b v="0"/>
    <m/>
    <s v="Gold"/>
    <n v="0"/>
    <s v="Normal"/>
    <x v="0"/>
    <m/>
    <n v="3023647"/>
    <s v="Paul Kamisky [Kantar]"/>
    <n v="0"/>
    <b v="0"/>
    <d v="2019-02-04T10:30:21"/>
    <m/>
    <n v="0"/>
    <m/>
    <d v="2019-02-04T10:30:21"/>
    <d v="2019-02-04T10:30:21"/>
    <m/>
    <m/>
    <m/>
    <n v="1207.5622569444531"/>
    <x v="0"/>
    <x v="7"/>
    <x v="0"/>
    <n v="11"/>
    <s v="WPP-US"/>
    <x v="0"/>
    <n v="2019"/>
    <x v="0"/>
    <x v="5"/>
    <x v="0"/>
    <s v="Jan"/>
    <x v="1"/>
    <s v="Feb"/>
    <x v="0"/>
  </r>
  <r>
    <s v="INC6778437"/>
    <s v="P3 - Minor"/>
    <x v="5"/>
    <s v="sangbhas@in.ibm.com"/>
    <x v="1"/>
    <s v="[WITHDRAWN] New Interface for submitting data from KRiQ to Salesforce"/>
    <d v="2019-03-08T21:11:15"/>
    <x v="109"/>
    <m/>
    <s v="Cancelled"/>
    <s v="As per discussion with Alexandra Reti, it looks like the KRiQ is getting upgraded and the users may not require the interface between the Salesforce and KRiQ. Hence cancelling this ticket based on our Salesforce Interface discussion held on 05th Mar 2019._x000a_"/>
    <d v="2019-03-08T21:11:15"/>
    <s v="Sangeeta Bhaskaran [IBM]"/>
    <d v="2019-02-04T10:34:57"/>
    <s v="sangbhas@in.ibm.com"/>
    <b v="0"/>
    <m/>
    <s v="Gold"/>
    <n v="0"/>
    <s v="Normal"/>
    <x v="0"/>
    <m/>
    <n v="2803136"/>
    <s v="Paul Kamisky [Kantar]"/>
    <n v="0"/>
    <b v="0"/>
    <d v="2019-02-04T10:34:57"/>
    <m/>
    <n v="0"/>
    <m/>
    <d v="2019-02-04T10:34:57"/>
    <d v="2019-02-04T10:34:57"/>
    <m/>
    <m/>
    <m/>
    <n v="1207.5590624999968"/>
    <x v="0"/>
    <x v="7"/>
    <x v="0"/>
    <n v="10"/>
    <s v="WPP-US"/>
    <x v="0"/>
    <n v="2019"/>
    <x v="0"/>
    <x v="5"/>
    <x v="0"/>
    <s v="Jan"/>
    <x v="1"/>
    <s v="Feb"/>
    <x v="0"/>
  </r>
  <r>
    <s v="INC6779101"/>
    <s v="P3 - Minor"/>
    <x v="0"/>
    <s v="ghudik@us.ibm.com"/>
    <x v="1"/>
    <s v="[CANCELLED*] (FIN) WSC 318  - Rewrite RGL Report to BPM  &quot;VAT_Report_Overview &quot;"/>
    <d v="2019-11-22T04:00:46"/>
    <x v="116"/>
    <m/>
    <s v="Cancelled"/>
    <s v="Client has not provided UAT feedback within 15 business upon numerous follow ups.  IBM has performed the work for UAT, therefore IBM will charge the SER allowance $1,236 for this Minor Tier 3 ticket. WPP IT has approved this cancellation without deploying to Production.  The client may raise a new SER when they are ready to deploy to Production."/>
    <d v="2019-11-22T04:00:46"/>
    <s v="Gina D. Hudik [IBM]"/>
    <d v="2019-02-04T13:30:22"/>
    <s v="Melanie.Hassel@kantar.com"/>
    <b v="0"/>
    <m/>
    <s v="Platinum"/>
    <n v="0"/>
    <s v="Normal"/>
    <x v="0"/>
    <m/>
    <n v="25108224"/>
    <s v="Melanie Hassel [Kantar]"/>
    <n v="0"/>
    <b v="0"/>
    <d v="2019-02-04T13:41:39"/>
    <d v="2019-02-04T13:34:02"/>
    <n v="3"/>
    <d v="2019-02-04T13:39:26"/>
    <d v="2019-02-04T13:41:39"/>
    <d v="2019-02-04T13:39:26"/>
    <s v="EMEA"/>
    <m/>
    <m/>
    <n v="1207.4294097222228"/>
    <x v="0"/>
    <x v="7"/>
    <x v="0"/>
    <n v="47"/>
    <s v="WPP-UK"/>
    <x v="0"/>
    <n v="2019"/>
    <x v="0"/>
    <x v="5"/>
    <x v="0"/>
    <s v="Jan"/>
    <x v="1"/>
    <s v="Feb"/>
    <x v="0"/>
  </r>
  <r>
    <s v="INC6779105"/>
    <s v="P3 - Minor"/>
    <x v="6"/>
    <s v="ghudik@us.ibm.com"/>
    <x v="1"/>
    <s v="[CANCELLED*] (FIN) WSC 318  - Rewrite RGL Report to BPM  &quot;VAT_Report_Details_V_1_1 &quot;"/>
    <d v="2019-11-22T04:04:42"/>
    <x v="23"/>
    <m/>
    <s v="Cancelled"/>
    <s v="Client has not provided UAT feedback within 15 business upon numerous follow ups.  IBM has performed the work for UAT, therefore IBM will charge the SER allowance $2,314 for this Major Tier 1 ticket. WPP IT has approved this cancellation without deploying to Production.  The client may raise a new SER when they are ready to deploy to Production."/>
    <d v="2019-11-22T04:04:42"/>
    <s v="Gina D. Hudik [IBM]"/>
    <d v="2019-02-04T13:31:13"/>
    <s v="Melanie.Hassel@kantar.com"/>
    <b v="0"/>
    <m/>
    <s v="Silver"/>
    <n v="0"/>
    <s v="Normal"/>
    <x v="0"/>
    <m/>
    <n v="25108411"/>
    <s v="Melanie Hassel [Kantar]"/>
    <n v="0"/>
    <b v="0"/>
    <d v="2019-02-04T13:40:14"/>
    <d v="2019-02-04T13:33:44"/>
    <n v="4"/>
    <d v="2019-02-04T13:35:38"/>
    <d v="2019-02-04T13:40:14"/>
    <d v="2019-02-04T13:35:38"/>
    <s v="EMEA"/>
    <m/>
    <m/>
    <n v="1207.4303935185235"/>
    <x v="0"/>
    <x v="7"/>
    <x v="0"/>
    <n v="47"/>
    <s v="Not GD"/>
    <x v="1"/>
    <n v="2019"/>
    <x v="0"/>
    <x v="5"/>
    <x v="0"/>
    <s v="Jan"/>
    <x v="1"/>
    <s v="Feb"/>
    <x v="1"/>
  </r>
  <r>
    <s v="INC6783039"/>
    <s v="P3 - Minor"/>
    <x v="18"/>
    <s v="Sarsukum@in.ibm.com"/>
    <x v="2"/>
    <s v="Concur Expense login issues "/>
    <d v="2019-02-06T15:26:31"/>
    <x v="126"/>
    <m/>
    <s v="Closed As Duplicate"/>
    <s v="INC6628612 is kept to open to add the profile in Concur so considering this ticket as duplicate."/>
    <d v="2019-02-06T15:26:31"/>
    <s v="Saranya Sukumaran [IBM]"/>
    <d v="2019-02-04T20:27:53"/>
    <s v="Julie.Fung@bavgroup.com"/>
    <b v="0"/>
    <m/>
    <s v="Gold"/>
    <n v="0"/>
    <s v="Normal"/>
    <x v="0"/>
    <m/>
    <n v="154718"/>
    <s v="Julie Fung [YRGRP]"/>
    <n v="0"/>
    <b v="0"/>
    <d v="2019-02-04T21:33:37"/>
    <d v="2019-02-04T21:01:32"/>
    <n v="2"/>
    <d v="2019-02-05T21:52:51"/>
    <d v="2019-02-06T13:02:27"/>
    <d v="2019-02-05T23:51:09"/>
    <m/>
    <m/>
    <m/>
    <n v="1205.4566319444421"/>
    <x v="0"/>
    <x v="7"/>
    <x v="0"/>
    <n v="6"/>
    <s v="WPP-UK"/>
    <x v="0"/>
    <n v="2019"/>
    <x v="0"/>
    <x v="5"/>
    <x v="0"/>
    <s v="Jan"/>
    <x v="1"/>
    <s v="Feb"/>
    <x v="0"/>
  </r>
  <r>
    <s v="INC6792169"/>
    <s v="P3 - Minor"/>
    <x v="10"/>
    <s v="salthoma@in.ibm.com"/>
    <x v="0"/>
    <s v="I can not log into Dashboard"/>
    <d v="2019-02-08T01:10:31"/>
    <x v="91"/>
    <m/>
    <s v="Closed As Duplicate"/>
    <s v="Closing this incident - See INC6792155"/>
    <d v="2019-02-06T04:26:36"/>
    <s v="Christina Cangialosi [IBM]"/>
    <d v="2019-02-06T00:13:38"/>
    <s v="susanne.parisi@ogilvy.com"/>
    <b v="0"/>
    <m/>
    <s v="Gold"/>
    <n v="0"/>
    <s v="Normal"/>
    <x v="0"/>
    <m/>
    <n v="15178"/>
    <s v="Susanne Parisi [Ogilvy Group]"/>
    <n v="0"/>
    <b v="0"/>
    <d v="2019-02-06T00:15:35"/>
    <d v="2019-02-06T00:15:35"/>
    <n v="2"/>
    <d v="2019-02-06T03:27:15"/>
    <d v="2019-02-06T04:24:06"/>
    <d v="2019-02-06T03:27:15"/>
    <m/>
    <m/>
    <m/>
    <n v="1205.8165972222196"/>
    <x v="0"/>
    <x v="7"/>
    <x v="0"/>
    <n v="6"/>
    <s v="Not GD"/>
    <x v="1"/>
    <n v="2019"/>
    <x v="0"/>
    <x v="5"/>
    <x v="0"/>
    <s v="Jan"/>
    <x v="7"/>
    <s v="Feb"/>
    <x v="1"/>
  </r>
  <r>
    <s v="INC6798268"/>
    <s v="P3 - Minor"/>
    <x v="18"/>
    <s v="poldatta@in.ibm.com"/>
    <x v="2"/>
    <s v="Stephanie Wu - Need a license for Sage FAS Premier Depreciation."/>
    <d v="2019-02-08T00:41:21"/>
    <x v="1"/>
    <m/>
    <s v="Closed As Duplicate"/>
    <s v="duplicate"/>
    <d v="2019-02-08T00:41:21"/>
    <s v="Poly Datta [IBM]"/>
    <d v="2019-02-06T22:30:37"/>
    <s v="Kevin.Cannon@hemmersbach.com"/>
    <b v="0"/>
    <m/>
    <s v="Gold"/>
    <n v="0"/>
    <s v="Normal"/>
    <x v="0"/>
    <m/>
    <n v="95799"/>
    <s v="Kevin Cannon [IBM]"/>
    <n v="0"/>
    <b v="0"/>
    <d v="2019-02-06T22:30:37"/>
    <m/>
    <n v="0"/>
    <m/>
    <d v="2019-02-06T22:30:37"/>
    <d v="2019-02-06T22:30:37"/>
    <m/>
    <m/>
    <m/>
    <n v="1205.062071759261"/>
    <x v="0"/>
    <x v="7"/>
    <x v="0"/>
    <n v="6"/>
    <s v="Not GD"/>
    <x v="1"/>
    <n v="2019"/>
    <x v="0"/>
    <x v="5"/>
    <x v="0"/>
    <s v="Jan"/>
    <x v="7"/>
    <s v="Feb"/>
    <x v="1"/>
  </r>
  <r>
    <s v="INC6806303"/>
    <s v="P3 - Minor"/>
    <x v="10"/>
    <s v="mgannon@us.ibm.com"/>
    <x v="1"/>
    <s v="[REQ DEF] Processing Option Update for Reallocation Edit Application "/>
    <d v="2019-03-28T22:13:52"/>
    <x v="1"/>
    <m/>
    <s v="Cancelled"/>
    <s v="Issue was resolved by user access security, no enhancement required"/>
    <d v="2019-03-28T22:13:52"/>
    <s v="Marybeth Gannon [IBM]"/>
    <d v="2019-02-08T03:35:21"/>
    <s v="mark.werner@ogilvy.com"/>
    <b v="0"/>
    <m/>
    <s v="Gold"/>
    <n v="0"/>
    <s v="Normal"/>
    <x v="0"/>
    <m/>
    <n v="4214311"/>
    <s v="Mark Werner [Ogilvy Group]"/>
    <n v="0"/>
    <b v="0"/>
    <d v="2019-02-08T09:20:46"/>
    <d v="2019-02-08T03:57:18"/>
    <n v="1"/>
    <d v="2019-02-12T01:00:15"/>
    <m/>
    <d v="2019-02-12T01:00:15"/>
    <m/>
    <m/>
    <m/>
    <n v="44708"/>
    <x v="0"/>
    <x v="7"/>
    <x v="0"/>
    <n v="13"/>
    <s v="Not GD"/>
    <x v="1"/>
    <n v="2019"/>
    <x v="0"/>
    <x v="5"/>
    <x v="0"/>
    <s v="Jan"/>
    <x v="18"/>
    <s v="Feb"/>
    <x v="1"/>
  </r>
  <r>
    <s v="INC6809891"/>
    <s v="P3 - Minor"/>
    <x v="10"/>
    <s v="mgannon@us.ibm.com"/>
    <x v="2"/>
    <s v="Revenue Batch Failing because of Closed Job"/>
    <d v="2019-12-11T01:58:07"/>
    <x v="101"/>
    <m/>
    <s v="Not Solved (Not Reproducible)"/>
    <s v="Will close this ticket and open a new one when/if issue occurs again. "/>
    <d v="2019-12-11T01:58:07"/>
    <s v="Marybeth Gannon [IBM]"/>
    <d v="2019-02-08T19:29:05"/>
    <s v="mark.werner@ogilvy.com"/>
    <b v="0"/>
    <m/>
    <s v="Gold"/>
    <n v="0"/>
    <s v="Normal"/>
    <x v="0"/>
    <m/>
    <n v="26375342"/>
    <s v="Mark Werner [Ogilvy Group]"/>
    <n v="0"/>
    <b v="0"/>
    <d v="2019-02-08T19:58:11"/>
    <d v="2019-02-08T19:58:11"/>
    <n v="1"/>
    <d v="2019-02-08T20:23:37"/>
    <d v="2019-02-08T20:23:37"/>
    <d v="2019-02-08T20:23:37"/>
    <m/>
    <m/>
    <m/>
    <n v="1203.1502662037019"/>
    <x v="0"/>
    <x v="7"/>
    <x v="0"/>
    <n v="50"/>
    <s v="Not GD"/>
    <x v="1"/>
    <n v="2019"/>
    <x v="0"/>
    <x v="5"/>
    <x v="0"/>
    <s v="Jan"/>
    <x v="18"/>
    <s v="Feb"/>
    <x v="1"/>
  </r>
  <r>
    <s v="INC6811956"/>
    <s v="P3 - Minor"/>
    <x v="9"/>
    <s v="cnemec@us.ibm.com"/>
    <x v="2"/>
    <s v="Unable to login to Ricochet from within GTB network"/>
    <d v="2019-02-09T02:10:14"/>
    <x v="15"/>
    <m/>
    <s v="Closed/Resolved by Caller"/>
    <s v="Hi Jim.  I've closed the ticket.  Thanks for letting me know._x000a__x000a_Chris."/>
    <d v="2019-02-09T02:10:14"/>
    <s v="Christopher Nemec [IBM]"/>
    <d v="2019-02-09T01:49:43"/>
    <s v="jim.rossow@gtb.com"/>
    <b v="0"/>
    <m/>
    <s v="Gold"/>
    <n v="0"/>
    <s v="Normal"/>
    <x v="0"/>
    <m/>
    <n v="1231"/>
    <s v="Jim Rossow [JWT]"/>
    <n v="0"/>
    <b v="0"/>
    <d v="2019-02-09T02:03:05"/>
    <m/>
    <n v="1"/>
    <m/>
    <d v="2019-02-09T02:03:05"/>
    <d v="2019-02-09T01:55:46"/>
    <m/>
    <m/>
    <m/>
    <n v="1202.914525462962"/>
    <x v="0"/>
    <x v="7"/>
    <x v="0"/>
    <n v="6"/>
    <s v="Not GD"/>
    <x v="1"/>
    <n v="2019"/>
    <x v="0"/>
    <x v="5"/>
    <x v="0"/>
    <s v="Jan"/>
    <x v="28"/>
    <s v="Feb"/>
    <x v="1"/>
  </r>
  <r>
    <s v="INC6826055"/>
    <s v="P3 - Minor"/>
    <x v="0"/>
    <s v="ghudik@us.ibm.com"/>
    <x v="1"/>
    <s v="[CANCELLED*] 201 WSC : PROSPECT CONVERSION TO CLIENT ERROR ref INC5009249"/>
    <d v="2020-01-24T03:19:45"/>
    <x v="8"/>
    <m/>
    <s v="Cancelled"/>
    <s v="UAT feedback was due to IBM by November 22. IBM followed up with you on November 19, December 10, January 8 and 14 with no responses received.   iBM cancellED this ticket and will be charging the SER allowance $576 for the work performed. "/>
    <d v="2020-01-24T03:19:45"/>
    <s v="Gina D. Hudik [IBM]"/>
    <d v="2019-02-12T16:17:39"/>
    <s v="Rena.Ghatoaura@uk.ibm.com"/>
    <b v="0"/>
    <m/>
    <s v="Platinum"/>
    <n v="0"/>
    <s v="Normal"/>
    <x v="0"/>
    <m/>
    <n v="29847901"/>
    <s v="Michael George [Kantar]"/>
    <n v="0"/>
    <b v="0"/>
    <d v="2019-02-12T16:17:39"/>
    <m/>
    <n v="0"/>
    <m/>
    <d v="2019-02-12T16:17:39"/>
    <d v="2019-02-12T16:17:39"/>
    <m/>
    <m/>
    <m/>
    <n v="1199.3210763888928"/>
    <x v="0"/>
    <x v="8"/>
    <x v="0"/>
    <n v="4"/>
    <s v="Not GD"/>
    <x v="1"/>
    <n v="2020"/>
    <x v="0"/>
    <x v="5"/>
    <x v="0"/>
    <s v="Jan"/>
    <x v="21"/>
    <s v="Feb"/>
    <x v="1"/>
  </r>
  <r>
    <s v="INC6852868"/>
    <s v="P3 - Minor"/>
    <x v="10"/>
    <s v="amanpopli@in.ibm.com"/>
    <x v="2"/>
    <s v="PD Full Package for Monday 2/18"/>
    <d v="2019-02-25T21:10:03"/>
    <x v="127"/>
    <m/>
    <s v="Cancelled"/>
    <s v="There were issues related cobjlib.dll with standard NER N98220A.h file_x000a_Hence cancelling the package since this has not been promoted to PD910."/>
    <d v="2019-02-25T21:10:03"/>
    <s v="Amandeep K. Popli [IBM]"/>
    <d v="2019-02-16T03:47:22"/>
    <s v="ccangial@us.ibm.com"/>
    <b v="0"/>
    <m/>
    <s v="Gold"/>
    <n v="0"/>
    <s v="Normal"/>
    <x v="0"/>
    <m/>
    <n v="840386"/>
    <s v="Christina Cangialosi [IBM]"/>
    <n v="0"/>
    <b v="0"/>
    <d v="2019-02-25T21:09:27"/>
    <m/>
    <n v="0"/>
    <m/>
    <d v="2019-02-25T21:09:27"/>
    <d v="2019-02-16T03:47:22"/>
    <m/>
    <m/>
    <m/>
    <n v="1186.1184375000012"/>
    <x v="0"/>
    <x v="8"/>
    <x v="0"/>
    <n v="9"/>
    <s v="WPP-US"/>
    <x v="0"/>
    <n v="2019"/>
    <x v="0"/>
    <x v="5"/>
    <x v="0"/>
    <s v="Jan"/>
    <x v="4"/>
    <s v="Feb"/>
    <x v="0"/>
  </r>
  <r>
    <s v="INC6854682"/>
    <s v="P3 - Minor"/>
    <x v="0"/>
    <s v="ghudik@us.ibm.com"/>
    <x v="1"/>
    <s v="[CANCELLED] WSC 175 - Setting up companies for cross charges"/>
    <d v="2019-05-24T03:03:54"/>
    <x v="8"/>
    <m/>
    <s v="Cancelled"/>
    <s v="Cancelled per client."/>
    <d v="2019-05-24T03:03:54"/>
    <s v="Gina D. Hudik [IBM]"/>
    <d v="2019-02-17T15:51:17"/>
    <s v="Bassem.Tahseen@kantar.com"/>
    <b v="0"/>
    <m/>
    <s v="Platinum"/>
    <n v="0"/>
    <s v="Normal"/>
    <x v="0"/>
    <m/>
    <n v="8248357"/>
    <s v="Bassem Tahseen [Kantar]"/>
    <n v="0"/>
    <b v="0"/>
    <d v="2019-02-18T09:07:46"/>
    <d v="2019-02-17T15:52:31"/>
    <n v="1"/>
    <d v="2019-02-17T15:56:29"/>
    <d v="2019-02-18T09:07:46"/>
    <d v="2019-02-17T15:56:29"/>
    <s v="EMEA"/>
    <m/>
    <s v="Kantar - Egypt"/>
    <n v="1193.6196064814794"/>
    <x v="0"/>
    <x v="9"/>
    <x v="0"/>
    <n v="21"/>
    <s v="Not GD"/>
    <x v="1"/>
    <n v="2019"/>
    <x v="0"/>
    <x v="5"/>
    <x v="0"/>
    <s v="Jan"/>
    <x v="16"/>
    <s v="Feb"/>
    <x v="1"/>
  </r>
  <r>
    <s v="INC6872852"/>
    <s v="P3 - Minor"/>
    <x v="0"/>
    <s v="ghudik@us.ibm.com"/>
    <x v="1"/>
    <s v="[CANCELLED*] WSC 233 - Setting up Email Alerts for Timesheet"/>
    <d v="2019-04-08T21:42:17"/>
    <x v="33"/>
    <m/>
    <s v="Cancelled"/>
    <s v="Preprod was confirmed on March 13. IBM has been waiting nearly a month to move this to Production and has sent several follow ups. Since confirmation was not received by April 8, 9:00 am Central, then this ticket will be cancelled without moving to Production and the SER amount for this enhancement will be charged to accordingly. "/>
    <d v="2019-04-08T21:42:17"/>
    <s v="Gina D. Hudik [IBM]"/>
    <d v="2019-02-20T13:54:22"/>
    <s v="Zinhle.Ntuli@kantar.com"/>
    <b v="0"/>
    <m/>
    <s v="Platinum"/>
    <n v="0"/>
    <s v="Normal"/>
    <x v="0"/>
    <m/>
    <n v="4088875"/>
    <s v="Zinhle Ntuli [Kantar]"/>
    <n v="0"/>
    <b v="0"/>
    <d v="2019-02-20T14:23:25"/>
    <d v="2019-02-20T13:56:46"/>
    <n v="1"/>
    <d v="2019-02-20T14:05:38"/>
    <d v="2019-02-20T14:23:25"/>
    <d v="2019-02-20T14:05:38"/>
    <m/>
    <m/>
    <m/>
    <n v="1191.4004050925869"/>
    <x v="0"/>
    <x v="9"/>
    <x v="0"/>
    <n v="15"/>
    <s v="Not GD"/>
    <x v="1"/>
    <n v="2019"/>
    <x v="0"/>
    <x v="5"/>
    <x v="0"/>
    <s v="Jan"/>
    <x v="22"/>
    <s v="Feb"/>
    <x v="1"/>
  </r>
  <r>
    <s v="INC6881917"/>
    <s v="P3 - Minor"/>
    <x v="10"/>
    <s v="Puneetsr@in.ibm.com"/>
    <x v="2"/>
    <s v="Certificate issue on JDE internal links, Kindly refer to attached doc for details.Thanks!"/>
    <d v="2019-03-05T20:37:25"/>
    <x v="128"/>
    <m/>
    <s v="Cancelled"/>
    <s v="The incident was re-routed to me"/>
    <d v="2019-03-05T20:37:25"/>
    <s v="Puneet Srivastava4 [IBM]"/>
    <d v="2019-02-21T16:20:35"/>
    <s v="Puneetsr@in.ibm.com"/>
    <b v="0"/>
    <m/>
    <s v="Gold"/>
    <n v="0"/>
    <s v="Normal"/>
    <x v="0"/>
    <m/>
    <n v="1052760"/>
    <s v="Puneet Srivastava4 [IBM]"/>
    <n v="0"/>
    <b v="0"/>
    <d v="2019-02-22T23:18:49"/>
    <d v="2019-02-21T19:03:05"/>
    <n v="9"/>
    <d v="2019-02-21T19:34:26"/>
    <d v="2019-02-23T01:35:45"/>
    <d v="2019-02-21T19:34:26"/>
    <m/>
    <m/>
    <m/>
    <n v="1188.9335069444423"/>
    <x v="0"/>
    <x v="9"/>
    <x v="0"/>
    <n v="10"/>
    <s v="WPP-US"/>
    <x v="0"/>
    <n v="2019"/>
    <x v="0"/>
    <x v="5"/>
    <x v="0"/>
    <s v="Jan"/>
    <x v="6"/>
    <s v="Feb"/>
    <x v="0"/>
  </r>
  <r>
    <s v="INC6885100"/>
    <s v="P3 - Minor"/>
    <x v="18"/>
    <s v="Sarsukum@in.ibm.com"/>
    <x v="2"/>
    <s v="can't change my password at sso.wpp.com \ Concur login issue "/>
    <d v="2019-03-07T11:09:05"/>
    <x v="126"/>
    <m/>
    <s v="Closed As Duplicate"/>
    <s v="As we have kept ticket# INC6793096 as open for the same issue, considering this as duplicate and closing the ticket"/>
    <d v="2019-03-07T11:09:05"/>
    <s v="Saranya Sukumaran [IBM]"/>
    <d v="2019-02-21T23:06:45"/>
    <s v="Kurt.Renfro@wunderman.com"/>
    <b v="0"/>
    <m/>
    <s v="Gold"/>
    <n v="0"/>
    <s v="Normal"/>
    <x v="0"/>
    <m/>
    <n v="1166540"/>
    <s v="Kurt Renfro [YRGRP]"/>
    <n v="0"/>
    <b v="0"/>
    <d v="2019-02-21T23:59:52"/>
    <d v="2019-02-21T23:29:00"/>
    <n v="1"/>
    <d v="2019-03-07T03:11:26"/>
    <d v="2019-03-07T08:53:30"/>
    <d v="2019-03-07T03:11:26"/>
    <m/>
    <m/>
    <m/>
    <n v="1176.6295138888891"/>
    <x v="0"/>
    <x v="9"/>
    <x v="0"/>
    <n v="10"/>
    <s v="WPP-UK"/>
    <x v="0"/>
    <n v="2019"/>
    <x v="0"/>
    <x v="5"/>
    <x v="0"/>
    <s v="Jan"/>
    <x v="6"/>
    <s v="Feb"/>
    <x v="0"/>
  </r>
  <r>
    <s v="INC6885150"/>
    <s v="P3 - Minor"/>
    <x v="3"/>
    <s v="jyovishw@in.ibm.com"/>
    <x v="0"/>
    <s v="Need to Uninstall the connector application and restart the server PSCAPPB00101"/>
    <d v="2019-03-06T12:50:16"/>
    <x v="115"/>
    <m/>
    <s v="Cancelled"/>
    <s v="Rebooting is fixed by Scott GroupM, hence closing the ticket"/>
    <d v="2019-03-06T12:50:16"/>
    <s v="Jyothi Vishweshwaraiah [IBM]"/>
    <d v="2019-02-21T23:26:19"/>
    <s v="jyovishw@in.ibm.com"/>
    <b v="0"/>
    <m/>
    <s v="Gold"/>
    <n v="0"/>
    <s v="Normal"/>
    <x v="0"/>
    <m/>
    <n v="1085577"/>
    <s v="Jyothi Vishweshwaraiah [IBM]"/>
    <n v="0"/>
    <b v="0"/>
    <d v="2019-02-22T20:39:55"/>
    <m/>
    <n v="5"/>
    <m/>
    <d v="2019-03-06T12:47:45"/>
    <d v="2019-03-06T09:06:38"/>
    <m/>
    <m/>
    <m/>
    <n v="1177.4668402777825"/>
    <x v="0"/>
    <x v="9"/>
    <x v="0"/>
    <n v="10"/>
    <s v="Not GD"/>
    <x v="1"/>
    <n v="2019"/>
    <x v="0"/>
    <x v="5"/>
    <x v="0"/>
    <s v="Jan"/>
    <x v="6"/>
    <s v="Feb"/>
    <x v="1"/>
  </r>
  <r>
    <s v="INC6889134"/>
    <s v="P3 - Minor"/>
    <x v="0"/>
    <s v="ghudik@us.ibm.com"/>
    <x v="1"/>
    <s v="[CANCELLED*] WSC 172 - Setup of online payment file "/>
    <d v="2019-05-09T23:38:38"/>
    <x v="8"/>
    <m/>
    <s v="Cancelled"/>
    <s v="IBM is cancelling this ticket at the clients request. IBM will be charging the SER allowance noted as IBM completed the request work."/>
    <d v="2019-05-09T23:38:38"/>
    <s v="Gina D. Hudik [IBM]"/>
    <d v="2019-02-22T16:39:30"/>
    <s v="Sushmita.Mandal@kantar.com"/>
    <b v="0"/>
    <m/>
    <s v="Platinum"/>
    <n v="0"/>
    <s v="Normal"/>
    <x v="0"/>
    <m/>
    <n v="6533954"/>
    <s v="Sushmita Mandal [Kantar]"/>
    <n v="1"/>
    <b v="0"/>
    <d v="2019-02-22T17:20:56"/>
    <d v="2019-02-22T16:42:15"/>
    <n v="1"/>
    <d v="2019-02-22T17:14:24"/>
    <d v="2019-02-22T17:20:56"/>
    <d v="2019-02-22T17:14:24"/>
    <m/>
    <m/>
    <m/>
    <n v="1189.2771296296269"/>
    <x v="0"/>
    <x v="9"/>
    <x v="0"/>
    <n v="19"/>
    <s v="Not GD"/>
    <x v="1"/>
    <n v="2019"/>
    <x v="0"/>
    <x v="5"/>
    <x v="0"/>
    <s v="Jan"/>
    <x v="9"/>
    <s v="Feb"/>
    <x v="1"/>
  </r>
  <r>
    <s v="INC6891159"/>
    <s v="P3 - Minor"/>
    <x v="9"/>
    <s v="mulveyj@us.ibm.com"/>
    <x v="1"/>
    <s v="[CANCELLED] Remove Amarinder Singh from Ricochet scripts"/>
    <d v="2019-04-08T22:03:30"/>
    <x v="36"/>
    <m/>
    <s v="Solved (Permanently)"/>
    <s v="Cancelling this ticket. This work was done while Divya was working on other issues before she knew this ticket existed. The effort was minimal &lt;5 hours, so cancelling this SER."/>
    <d v="2019-04-08T22:03:30"/>
    <s v="James A. Mulvey [IBM]"/>
    <d v="2019-02-22T21:27:52"/>
    <s v="dave.husted@jwt.com"/>
    <b v="0"/>
    <m/>
    <s v="Gold"/>
    <n v="0"/>
    <s v="Normal"/>
    <x v="0"/>
    <m/>
    <n v="3890138"/>
    <s v="Dave Husted [JWT]"/>
    <n v="0"/>
    <b v="0"/>
    <d v="2019-02-22T23:55:00"/>
    <m/>
    <n v="1"/>
    <m/>
    <d v="2019-02-22T23:55:00"/>
    <d v="2019-02-22T22:05:33"/>
    <m/>
    <m/>
    <m/>
    <n v="1189.003472222219"/>
    <x v="0"/>
    <x v="9"/>
    <x v="0"/>
    <n v="15"/>
    <s v="WPP-US"/>
    <x v="0"/>
    <n v="2019"/>
    <x v="0"/>
    <x v="5"/>
    <x v="0"/>
    <s v="Jan"/>
    <x v="9"/>
    <s v="Feb"/>
    <x v="0"/>
  </r>
  <r>
    <s v="INC6912489"/>
    <s v="P3 - Minor"/>
    <x v="5"/>
    <s v="sangbhas@in.ibm.com"/>
    <x v="2"/>
    <s v="Pivotal - KRiQ Existing Interface Data"/>
    <d v="2019-03-06T10:52:54"/>
    <x v="109"/>
    <m/>
    <s v="Cancelled"/>
    <s v="As there is no interface needed between the KRiQ and Salesforce as per discussion in Salesforce Interface meeting (held on 5th March), we do not have to identify the interface mappings."/>
    <d v="2019-03-06T10:52:54"/>
    <s v="Sangeeta Bhaskaran [IBM]"/>
    <d v="2019-02-27T12:27:00"/>
    <s v="sangbhas@in.ibm.com"/>
    <b v="0"/>
    <m/>
    <s v="Gold"/>
    <n v="0"/>
    <s v="Normal"/>
    <x v="0"/>
    <m/>
    <n v="599251"/>
    <s v="Alexandra Reti [Kantar]"/>
    <n v="0"/>
    <b v="0"/>
    <d v="2019-02-27T12:27:00"/>
    <m/>
    <n v="0"/>
    <m/>
    <d v="2019-02-27T12:27:00"/>
    <d v="2019-02-27T12:27:00"/>
    <m/>
    <m/>
    <m/>
    <n v="1184.4812499999971"/>
    <x v="0"/>
    <x v="47"/>
    <x v="0"/>
    <n v="10"/>
    <s v="WPP-US"/>
    <x v="0"/>
    <n v="2019"/>
    <x v="0"/>
    <x v="5"/>
    <x v="0"/>
    <s v="Jan"/>
    <x v="11"/>
    <s v="Feb"/>
    <x v="0"/>
  </r>
  <r>
    <s v="INC6936151"/>
    <s v="P3 - Minor"/>
    <x v="10"/>
    <s v="ccangial@us.ibm.com"/>
    <x v="2"/>
    <s v="FW: Urgent Access Help"/>
    <d v="2019-03-05T00:41:30"/>
    <x v="127"/>
    <m/>
    <s v="Closed As Duplicate"/>
    <s v="See ticket INC6936154"/>
    <d v="2019-03-04T22:04:03"/>
    <s v="Christina Cangialosi [IBM]"/>
    <d v="2019-03-03T21:08:39"/>
    <s v="rosie.leduc@ogilvy.com"/>
    <b v="0"/>
    <m/>
    <s v="Gold"/>
    <n v="0"/>
    <s v="Normal"/>
    <x v="0"/>
    <m/>
    <n v="89724"/>
    <s v="Rosie LeDuc [Ogilvy Group]"/>
    <n v="0"/>
    <b v="0"/>
    <d v="2019-03-04T12:51:49"/>
    <d v="2019-03-03T21:08:39"/>
    <n v="2"/>
    <d v="2019-03-03T22:27:29"/>
    <d v="2019-03-04T12:51:49"/>
    <d v="2019-03-03T22:27:29"/>
    <m/>
    <m/>
    <m/>
    <n v="1179.4640162037031"/>
    <x v="0"/>
    <x v="10"/>
    <x v="0"/>
    <n v="10"/>
    <s v="WPP-US"/>
    <x v="0"/>
    <n v="2019"/>
    <x v="0"/>
    <x v="5"/>
    <x v="0"/>
    <s v="Jan"/>
    <x v="14"/>
    <s v="Mar"/>
    <x v="0"/>
  </r>
  <r>
    <s v="INC6939394"/>
    <s v="P3 - Minor"/>
    <x v="34"/>
    <s v="Akachhal@in.ibm.com"/>
    <x v="2"/>
    <s v="Need synonyms for DM_CARTESIS_HIERARCHY_DIM in EDW_FN"/>
    <d v="2019-03-05T20:32:43"/>
    <x v="98"/>
    <m/>
    <s v="Cancelled"/>
    <s v="As discussed with requester we can cancel this ticket since another related SER is being assigned wherein one of DBA resource from our team will perform the activity ."/>
    <d v="2019-03-05T20:32:43"/>
    <s v="Arjish Kachhal [IBM]"/>
    <d v="2019-03-04T16:01:50"/>
    <s v="prkkulka@in.ibm.com"/>
    <b v="0"/>
    <m/>
    <s v="Bronze"/>
    <n v="0"/>
    <s v="Normal"/>
    <x v="0"/>
    <m/>
    <n v="103842"/>
    <s v="Praveen Kumar Kulkarni [IBM]"/>
    <n v="0"/>
    <b v="0"/>
    <d v="2019-03-04T16:01:50"/>
    <m/>
    <n v="0"/>
    <m/>
    <d v="2019-03-04T16:01:50"/>
    <d v="2019-03-04T16:01:50"/>
    <m/>
    <m/>
    <m/>
    <n v="1179.3320601851883"/>
    <x v="0"/>
    <x v="10"/>
    <x v="0"/>
    <n v="10"/>
    <s v="WPP-US"/>
    <x v="0"/>
    <n v="2019"/>
    <x v="0"/>
    <x v="5"/>
    <x v="0"/>
    <s v="Jan"/>
    <x v="1"/>
    <s v="Mar"/>
    <x v="0"/>
  </r>
  <r>
    <s v="INC6942831"/>
    <s v="P3 - Minor"/>
    <x v="9"/>
    <s v="mulveyj@us.ibm.com"/>
    <x v="1"/>
    <s v="[CANCELLED] Change in email address for WundermanThompson will affect all email distributions in Ricochet"/>
    <d v="2021-08-16T23:54:03"/>
    <x v="36"/>
    <m/>
    <s v="Cancelled"/>
    <s v="Cancelling ticket as per OpCo approval from Dave Husted and Olga Alario (see attachements)."/>
    <d v="2021-08-16T23:54:03"/>
    <s v="James A. Mulvey [IBM]"/>
    <d v="2019-03-04T22:06:24"/>
    <s v="olga.alario@jwt.com"/>
    <b v="0"/>
    <m/>
    <s v="Gold"/>
    <n v="0"/>
    <s v="Normal"/>
    <x v="0"/>
    <m/>
    <n v="77420859"/>
    <s v="Olga Alario [JWT]"/>
    <n v="0"/>
    <b v="0"/>
    <d v="2019-03-05T18:32:42"/>
    <d v="2019-03-04T22:07:11"/>
    <n v="1"/>
    <d v="2019-03-05T14:09:21"/>
    <d v="2019-03-05T18:32:42"/>
    <d v="2019-03-05T14:09:21"/>
    <m/>
    <m/>
    <s v="JWT - USA"/>
    <n v="1178.2272916666698"/>
    <x v="0"/>
    <x v="10"/>
    <x v="0"/>
    <n v="34"/>
    <s v="WPP-US"/>
    <x v="0"/>
    <n v="2021"/>
    <x v="0"/>
    <x v="5"/>
    <x v="0"/>
    <s v="Jan"/>
    <x v="1"/>
    <s v="Mar"/>
    <x v="0"/>
  </r>
  <r>
    <s v="INC6942988"/>
    <s v="P3 - Minor"/>
    <x v="9"/>
    <s v="system"/>
    <x v="1"/>
    <s v="[CANCELLED] Security report is not reflecting changes to PO threshold amounts-see QB 7788 (no work performed)"/>
    <d v="2019-11-23T03:11:21"/>
    <x v="36"/>
    <m/>
    <s v="Cancelled"/>
    <s v="Client requested to close this ticket as work no longer required."/>
    <d v="2019-11-23T03:08:56"/>
    <s v="James A. Mulvey [IBM]"/>
    <d v="2019-03-04T22:32:59"/>
    <s v="olga.alario@jwt.com"/>
    <b v="0"/>
    <m/>
    <s v="Gold"/>
    <n v="0"/>
    <s v="Normal"/>
    <x v="0"/>
    <m/>
    <n v="22740011"/>
    <s v="Paul Avila [JWT]"/>
    <n v="0"/>
    <b v="0"/>
    <d v="2019-03-04T22:32:59"/>
    <m/>
    <n v="0"/>
    <m/>
    <d v="2019-03-04T22:32:59"/>
    <d v="2019-03-04T22:32:59"/>
    <m/>
    <m/>
    <m/>
    <n v="1179.0604282407367"/>
    <x v="0"/>
    <x v="10"/>
    <x v="0"/>
    <n v="47"/>
    <s v="WPP-US"/>
    <x v="0"/>
    <n v="2019"/>
    <x v="0"/>
    <x v="5"/>
    <x v="0"/>
    <s v="Jan"/>
    <x v="1"/>
    <s v="Mar"/>
    <x v="0"/>
  </r>
  <r>
    <s v="INC6949679"/>
    <s v="P3 - Minor"/>
    <x v="4"/>
    <s v="alan.goldblatt@us.ibm.com"/>
    <x v="0"/>
    <s v="WF payment files for 3/4 not generated"/>
    <d v="2019-03-05T20:55:23"/>
    <x v="24"/>
    <m/>
    <s v="Cancelled"/>
    <s v="The errors were found to be old exceptions in the PAYMENT.ERROR queue.  All files were delivered on schedule"/>
    <d v="2019-03-05T20:55:23"/>
    <s v="Alan M. Goldblatt [IBM]"/>
    <d v="2019-03-05T20:22:42"/>
    <s v="alan.goldblatt@us.ibm.com"/>
    <b v="0"/>
    <m/>
    <s v="Platinum"/>
    <n v="0"/>
    <s v="Normal"/>
    <x v="0"/>
    <m/>
    <n v="2033"/>
    <s v="Alan Goldblatt [Ogilvy Group]"/>
    <n v="0"/>
    <b v="0"/>
    <d v="2019-03-05T20:22:42"/>
    <m/>
    <n v="0"/>
    <m/>
    <d v="2019-03-05T20:22:42"/>
    <d v="2019-03-05T20:22:42"/>
    <m/>
    <m/>
    <m/>
    <n v="1178.1509027777793"/>
    <x v="0"/>
    <x v="10"/>
    <x v="0"/>
    <n v="10"/>
    <s v="Not GD"/>
    <x v="1"/>
    <n v="2019"/>
    <x v="0"/>
    <x v="5"/>
    <x v="0"/>
    <s v="Jan"/>
    <x v="2"/>
    <s v="Mar"/>
    <x v="1"/>
  </r>
  <r>
    <s v="INC6958806"/>
    <s v="P4 - Minimal"/>
    <x v="3"/>
    <s v="alevitsk@us.ibm.com"/>
    <x v="0"/>
    <s v="Need assistance- getting errors when trying to run a report- need for month end ASAP"/>
    <d v="2019-03-08T04:19:22"/>
    <x v="1"/>
    <m/>
    <s v="Cancelled"/>
    <s v="cancelling. User was asked to email axsupport@groupm.com as our team doesnt handle these type of issues."/>
    <d v="2019-03-08T04:19:22"/>
    <s v="Anna Levitskiy [IBM]"/>
    <d v="2019-03-07T00:03:42"/>
    <s v="nicole.adamczyk@mindshareworld.com"/>
    <b v="0"/>
    <m/>
    <s v="Gold"/>
    <n v="0"/>
    <s v="Normal"/>
    <x v="0"/>
    <m/>
    <n v="101740"/>
    <s v="Nicole Adamczyk [GroupM]"/>
    <n v="0"/>
    <b v="0"/>
    <d v="2019-03-07T02:06:05"/>
    <d v="2019-03-07T00:03:42"/>
    <n v="1"/>
    <d v="2019-03-08T00:45:47"/>
    <m/>
    <d v="2019-03-08T00:45:47"/>
    <s v="NA"/>
    <m/>
    <m/>
    <n v="44708"/>
    <x v="0"/>
    <x v="10"/>
    <x v="0"/>
    <n v="10"/>
    <s v="Not GD"/>
    <x v="1"/>
    <n v="2019"/>
    <x v="0"/>
    <x v="5"/>
    <x v="0"/>
    <s v="Jan"/>
    <x v="8"/>
    <s v="Mar"/>
    <x v="1"/>
  </r>
  <r>
    <s v="INC6966821"/>
    <s v="P4 - Minimal"/>
    <x v="9"/>
    <s v="cnemec@us.ibm.com"/>
    <x v="2"/>
    <s v="WUNDERMAN IC VENDORS/PARTNERS"/>
    <d v="2019-03-08T03:46:57"/>
    <x v="15"/>
    <m/>
    <s v="Cancelled"/>
    <s v="Hi Janet.  SAS handles Vendor set up in Ricochet.  Please contact them directly._x000a__x000a_Thanks_x000a_Chris"/>
    <d v="2019-03-08T03:46:57"/>
    <s v="Christopher Nemec [IBM]"/>
    <d v="2019-03-08T02:43:37"/>
    <s v="sikalbur@in.ibm.com"/>
    <b v="0"/>
    <m/>
    <s v="Gold"/>
    <n v="0"/>
    <s v="Normal"/>
    <x v="0"/>
    <m/>
    <n v="4389"/>
    <s v="Janet Gonzalez [JWT]"/>
    <n v="0"/>
    <b v="0"/>
    <d v="2019-03-08T03:14:02"/>
    <m/>
    <n v="0"/>
    <m/>
    <d v="2019-03-08T03:14:02"/>
    <d v="2019-03-08T02:43:37"/>
    <m/>
    <m/>
    <m/>
    <n v="1175.8652546296289"/>
    <x v="0"/>
    <x v="10"/>
    <x v="0"/>
    <n v="10"/>
    <s v="Not GD"/>
    <x v="1"/>
    <n v="2019"/>
    <x v="0"/>
    <x v="5"/>
    <x v="0"/>
    <s v="Jan"/>
    <x v="18"/>
    <s v="Mar"/>
    <x v="1"/>
  </r>
  <r>
    <s v="INC6972283"/>
    <s v="P3 - Minor"/>
    <x v="0"/>
    <s v="ghudik@us.ibm.com"/>
    <x v="1"/>
    <s v="[WITHDRAWN] HSBC MACONOMY ENCRYPTED PAYMENT FILE DEVELOPMENT"/>
    <d v="2019-08-24T09:53:39"/>
    <x v="8"/>
    <m/>
    <s v="Cancelled"/>
    <s v="Kantar advises to suspend the effort around HSBC payment file encryption development._x000a__x000a__x000a_l The current approach was progressed as it was believed to be a quick solution to an audit issue_x000a__x000a_l It is not proving to be a quick solution_x000a__x000a_l Kantar's migration to new ownership provides an inflection point to question whether this issue now has the same urgency_x000a__x000a_l The approach taken in not utilizing all of the available HSBC functionality and has inbuilt inefficiencies._x000a__x000a_l Once Kantar APAC has set up an independent treasury function and migrated to a regional Kantar HSBC profile, Kantar will be in a better position to exploit a more efficient HSBC solution. One HSBC profile, one HSBC regional encryption key and Host to Host connectivity._x000a__x000a_l Over the next 6 – 9 months I see Unicode development / roll out and on-going LERS / system combinations as being of greater priority."/>
    <d v="2019-08-24T09:53:39"/>
    <s v="Gina D. Hudik [IBM]"/>
    <d v="2019-03-08T21:16:06"/>
    <s v="Michael.George@kantar.com"/>
    <b v="0"/>
    <m/>
    <s v="Platinum"/>
    <n v="0"/>
    <s v="Normal"/>
    <x v="0"/>
    <m/>
    <n v="14560653"/>
    <s v="Michael George [Kantar]"/>
    <n v="0"/>
    <b v="0"/>
    <d v="2019-03-11T09:15:15"/>
    <d v="2019-03-08T21:19:24"/>
    <n v="4"/>
    <d v="2019-03-09T09:07:40"/>
    <d v="2019-03-11T09:15:15"/>
    <d v="2019-03-09T09:07:40"/>
    <m/>
    <m/>
    <m/>
    <n v="1172.6144097222204"/>
    <x v="0"/>
    <x v="10"/>
    <x v="0"/>
    <n v="34"/>
    <s v="Not GD"/>
    <x v="1"/>
    <n v="2019"/>
    <x v="0"/>
    <x v="5"/>
    <x v="0"/>
    <s v="Jan"/>
    <x v="18"/>
    <s v="Mar"/>
    <x v="1"/>
  </r>
  <r>
    <s v="INC6981398"/>
    <s v="P3 - Minor"/>
    <x v="8"/>
    <s v="poldatta@in.ibm.com"/>
    <x v="2"/>
    <s v="Again having issues with Smartstream remotely"/>
    <d v="2019-03-12T02:35:09"/>
    <x v="1"/>
    <m/>
    <s v="Cancelled"/>
    <s v="CANCELLED"/>
    <d v="2019-03-12T02:35:09"/>
    <s v="Poly Datta [IBM]"/>
    <d v="2019-03-11T20:26:04"/>
    <s v="Patricia.Almeida@vmlyr.com"/>
    <b v="0"/>
    <m/>
    <s v="Gold"/>
    <n v="0"/>
    <s v="Normal"/>
    <x v="0"/>
    <m/>
    <n v="22145"/>
    <s v="Patricia Almeida [YRGRP]"/>
    <n v="0"/>
    <b v="0"/>
    <m/>
    <d v="2019-03-11T20:26:05"/>
    <n v="1"/>
    <d v="2019-03-12T00:56:14"/>
    <m/>
    <d v="2019-03-12T00:56:14"/>
    <m/>
    <m/>
    <m/>
    <n v="44708"/>
    <x v="0"/>
    <x v="48"/>
    <x v="0"/>
    <n v="11"/>
    <s v="Not GD"/>
    <x v="1"/>
    <n v="2019"/>
    <x v="0"/>
    <x v="5"/>
    <x v="0"/>
    <s v="Jan"/>
    <x v="15"/>
    <s v="Mar"/>
    <x v="1"/>
  </r>
  <r>
    <s v="INC6989798"/>
    <s v="P4 - Minimal"/>
    <x v="2"/>
    <s v="david.baulier@us.ibm.com"/>
    <x v="1"/>
    <s v="[ROM] OgilvyKnowledge - Reseach and Intelligence modifications SharePoint"/>
    <d v="2019-11-13T20:49:57"/>
    <x v="2"/>
    <m/>
    <s v="Cancelled"/>
    <s v="Canceling this ticket.  There is another updated ticket tracking these changes, INC8245972"/>
    <d v="2019-11-13T20:49:57"/>
    <s v="David Baulier Jr [IBM]"/>
    <d v="2019-03-12T20:27:17"/>
    <s v="steve.oliver@ogilvy.com"/>
    <b v="0"/>
    <m/>
    <s v="Gold"/>
    <n v="0"/>
    <s v="Normal"/>
    <x v="0"/>
    <m/>
    <n v="21255760"/>
    <s v="Tara Shannon [Ogilvy Group]"/>
    <n v="0"/>
    <b v="0"/>
    <d v="2019-03-13T00:28:44"/>
    <d v="2019-03-12T23:46:50"/>
    <n v="1"/>
    <d v="2019-03-13T01:48:18"/>
    <d v="2019-03-13T15:20:52"/>
    <d v="2019-03-13T01:48:18"/>
    <m/>
    <m/>
    <m/>
    <n v="1170.3605092592625"/>
    <x v="0"/>
    <x v="48"/>
    <x v="0"/>
    <n v="46"/>
    <s v="Not GD"/>
    <x v="1"/>
    <n v="2019"/>
    <x v="0"/>
    <x v="5"/>
    <x v="0"/>
    <s v="Jan"/>
    <x v="21"/>
    <s v="Mar"/>
    <x v="1"/>
  </r>
  <r>
    <s v="INC6992224"/>
    <s v="P3 - Minor"/>
    <x v="9"/>
    <s v="mulveyj@us.ibm.com"/>
    <x v="1"/>
    <s v="[CANCELLED] add column in Ricochet report Project Status--QB7873"/>
    <d v="2021-09-04T00:37:32"/>
    <x v="18"/>
    <m/>
    <s v="Cancelled"/>
    <s v="Cancelling ticket as per WPP approval from Dave Husted and Olga Alario (see attachments)."/>
    <d v="2021-09-04T00:37:33"/>
    <s v="James A. Mulvey [IBM]"/>
    <d v="2019-03-13T03:45:05"/>
    <s v="olga.alario@jwt.com"/>
    <b v="0"/>
    <m/>
    <s v="Gold"/>
    <n v="0"/>
    <s v="Normal"/>
    <x v="0"/>
    <m/>
    <n v="78267483"/>
    <s v="Cesar Ordinola [JWT]"/>
    <n v="0"/>
    <b v="0"/>
    <d v="2019-03-13T03:45:05"/>
    <m/>
    <n v="0"/>
    <m/>
    <d v="2019-03-13T03:45:05"/>
    <d v="2019-03-13T03:45:05"/>
    <m/>
    <m/>
    <s v="JWT - USA"/>
    <n v="1170.8436921296307"/>
    <x v="0"/>
    <x v="48"/>
    <x v="0"/>
    <n v="36"/>
    <s v="WPP-US"/>
    <x v="0"/>
    <n v="2021"/>
    <x v="0"/>
    <x v="5"/>
    <x v="0"/>
    <s v="Jan"/>
    <x v="19"/>
    <s v="Mar"/>
    <x v="0"/>
  </r>
  <r>
    <s v="INC6999687"/>
    <s v="P3 - Minor"/>
    <x v="8"/>
    <s v="poldatta@in.ibm.com"/>
    <x v="2"/>
    <s v="Cannot login to GEAC"/>
    <d v="2019-03-15T02:00:20"/>
    <x v="1"/>
    <m/>
    <s v="Cancelled"/>
    <s v="cancelled"/>
    <d v="2019-03-15T02:00:20"/>
    <s v="Poly Datta [IBM]"/>
    <d v="2019-03-14T00:16:15"/>
    <s v="Kenneth.Lin@redfuse.com"/>
    <b v="0"/>
    <m/>
    <s v="Gold"/>
    <n v="0"/>
    <s v="Normal"/>
    <x v="0"/>
    <m/>
    <n v="92645"/>
    <s v="Kenneth Lin [YRGRP]"/>
    <n v="0"/>
    <b v="0"/>
    <m/>
    <d v="2019-03-14T00:28:17"/>
    <n v="1"/>
    <d v="2019-03-14T04:48:24"/>
    <m/>
    <d v="2019-03-14T04:48:24"/>
    <m/>
    <m/>
    <m/>
    <n v="44708"/>
    <x v="0"/>
    <x v="48"/>
    <x v="0"/>
    <n v="11"/>
    <s v="Not GD"/>
    <x v="1"/>
    <n v="2019"/>
    <x v="0"/>
    <x v="5"/>
    <x v="0"/>
    <s v="Jan"/>
    <x v="20"/>
    <s v="Mar"/>
    <x v="1"/>
  </r>
  <r>
    <s v="INC7045726"/>
    <s v="P3 - Minor"/>
    <x v="0"/>
    <s v="ghudik@us.ibm.com"/>
    <x v="1"/>
    <s v="[CANCELLED*] [3RD PARTY] Maconomy - opco 60 - online invoicing - URGENT!!!"/>
    <d v="2020-12-04T19:23:11"/>
    <x v="33"/>
    <m/>
    <s v="Cancelled"/>
    <s v="Cancelled per client request."/>
    <d v="2020-12-04T19:23:11"/>
    <s v="Gina D. Hudik [IBM]"/>
    <d v="2019-03-21T20:41:36"/>
    <s v="Viktoria.Bozsits@kantar.com"/>
    <b v="0"/>
    <m/>
    <s v="Platinum"/>
    <n v="0"/>
    <s v="Normal"/>
    <x v="0"/>
    <m/>
    <n v="53908895"/>
    <s v="Viktoria Bozsits [Kantar]"/>
    <n v="0"/>
    <b v="0"/>
    <d v="2019-03-21T21:19:14"/>
    <d v="2019-03-21T20:42:05"/>
    <n v="1"/>
    <d v="2019-03-21T20:48:22"/>
    <d v="2019-03-21T21:19:14"/>
    <d v="2019-03-21T20:48:22"/>
    <s v="EMEA"/>
    <m/>
    <m/>
    <n v="1162.1116435185177"/>
    <x v="0"/>
    <x v="11"/>
    <x v="0"/>
    <n v="49"/>
    <s v="Not GD"/>
    <x v="1"/>
    <n v="2020"/>
    <x v="0"/>
    <x v="5"/>
    <x v="0"/>
    <s v="Jan"/>
    <x v="6"/>
    <s v="Mar"/>
    <x v="1"/>
  </r>
  <r>
    <s v="INC7047328"/>
    <s v="P3 - Minor"/>
    <x v="9"/>
    <s v="sakbarve@in.ibm.com"/>
    <x v="1"/>
    <s v="[CANCELLED] IFRS 16 Tree and nVision layout changes"/>
    <d v="2019-05-07T16:36:25"/>
    <x v="15"/>
    <m/>
    <s v="Closed As Duplicate"/>
    <s v="This is a dupe of INC7153382."/>
    <d v="2019-05-01T20:52:49"/>
    <s v="Christopher Nemec [IBM]"/>
    <d v="2019-03-22T01:13:01"/>
    <s v="cnemec@us.ibm.com"/>
    <b v="0"/>
    <m/>
    <s v="Gold"/>
    <n v="0"/>
    <s v="Normal"/>
    <x v="0"/>
    <m/>
    <n v="3527398"/>
    <s v="Anthony Sessa [JWT]"/>
    <n v="0"/>
    <b v="0"/>
    <d v="2019-03-22T01:13:01"/>
    <m/>
    <n v="0"/>
    <m/>
    <d v="2019-03-22T01:13:01"/>
    <d v="2019-03-22T01:13:01"/>
    <m/>
    <m/>
    <m/>
    <n v="1161.9492939814809"/>
    <x v="0"/>
    <x v="11"/>
    <x v="0"/>
    <n v="18"/>
    <s v="Not GD"/>
    <x v="1"/>
    <n v="2019"/>
    <x v="0"/>
    <x v="5"/>
    <x v="0"/>
    <s v="Jan"/>
    <x v="9"/>
    <s v="Mar"/>
    <x v="1"/>
  </r>
  <r>
    <s v="INC7054243"/>
    <s v="P4 - Minimal"/>
    <x v="9"/>
    <s v="mulveyj@us.ibm.com"/>
    <x v="1"/>
    <s v="[CANCELLED] Ricochet - PO Approval Workflow"/>
    <d v="2021-08-25T23:21:40"/>
    <x v="18"/>
    <m/>
    <s v="Cancelled"/>
    <s v="Cancelling ticket as per OpCo approval from Dave Husted and Olga Alario (see attachments)."/>
    <d v="2021-08-25T23:21:40"/>
    <s v="James A. Mulvey [IBM]"/>
    <d v="2019-03-23T06:10:00"/>
    <s v="melissa.cannon@garageteammazda.com"/>
    <b v="0"/>
    <m/>
    <s v="Gold"/>
    <n v="0"/>
    <s v="Normal"/>
    <x v="0"/>
    <m/>
    <n v="76612300"/>
    <s v="Melissa Cannon [JWT]"/>
    <n v="0"/>
    <b v="0"/>
    <d v="2019-03-25T18:04:14"/>
    <m/>
    <n v="1"/>
    <m/>
    <d v="2019-03-25T18:04:14"/>
    <d v="2019-03-23T07:02:10"/>
    <m/>
    <m/>
    <s v="JWT - USA"/>
    <n v="1158.2470601851819"/>
    <x v="0"/>
    <x v="11"/>
    <x v="0"/>
    <n v="35"/>
    <s v="WPP-US"/>
    <x v="0"/>
    <n v="2021"/>
    <x v="0"/>
    <x v="5"/>
    <x v="0"/>
    <s v="Jan"/>
    <x v="30"/>
    <s v="Mar"/>
    <x v="0"/>
  </r>
  <r>
    <s v="INC7055060"/>
    <s v="P3 - Minor"/>
    <x v="18"/>
    <s v="poldatta@in.ibm.com"/>
    <x v="2"/>
    <s v="Access to Concur"/>
    <d v="2019-03-26T12:13:20"/>
    <x v="1"/>
    <m/>
    <s v="Cancelled"/>
    <s v="cancelled"/>
    <d v="2019-03-26T12:13:20"/>
    <s v="Poly Datta [IBM]"/>
    <d v="2019-03-23T22:42:37"/>
    <s v="Amelia.Tran@mediacom.com"/>
    <b v="0"/>
    <m/>
    <s v="Gold"/>
    <n v="0"/>
    <s v="Normal"/>
    <x v="0"/>
    <m/>
    <n v="221443"/>
    <s v="Amelia Tran [GroupM]"/>
    <n v="0"/>
    <b v="0"/>
    <d v="2019-03-26T00:44:30"/>
    <d v="2019-03-23T22:56:06"/>
    <n v="1"/>
    <d v="2019-03-26T02:08:55"/>
    <m/>
    <d v="2019-03-26T02:08:55"/>
    <m/>
    <m/>
    <m/>
    <n v="44708"/>
    <x v="0"/>
    <x v="11"/>
    <x v="0"/>
    <n v="13"/>
    <s v="Not GD"/>
    <x v="1"/>
    <n v="2019"/>
    <x v="0"/>
    <x v="5"/>
    <x v="0"/>
    <s v="Jan"/>
    <x v="30"/>
    <s v="Mar"/>
    <x v="1"/>
  </r>
  <r>
    <s v="INC7063472"/>
    <s v="P3 - Minor"/>
    <x v="9"/>
    <s v="Prakasve@in.ibm.com"/>
    <x v="2"/>
    <s v="Unable to create a PO"/>
    <d v="2019-03-26T18:11:10"/>
    <x v="75"/>
    <m/>
    <s v="Closed/Resolved by Caller"/>
    <s v="cancelled"/>
    <d v="2019-03-26T18:11:10"/>
    <s v="Prakash Venkataramanan [IBM]"/>
    <d v="2019-03-26T01:13:05"/>
    <s v="Akakumam@in.ibm.com"/>
    <b v="0"/>
    <m/>
    <s v="Gold"/>
    <n v="0"/>
    <s v="Normal"/>
    <x v="0"/>
    <m/>
    <n v="61484"/>
    <s v="Buffy Torres [JWT]"/>
    <n v="0"/>
    <b v="0"/>
    <d v="2019-03-26T01:13:05"/>
    <d v="2019-03-26T01:13:05"/>
    <n v="1"/>
    <d v="2019-03-26T01:16:18"/>
    <d v="2019-03-26T01:23:37"/>
    <d v="2019-03-26T01:16:18"/>
    <m/>
    <m/>
    <m/>
    <n v="1157.9419328703734"/>
    <x v="0"/>
    <x v="12"/>
    <x v="0"/>
    <n v="13"/>
    <s v="WPP-US"/>
    <x v="0"/>
    <n v="2019"/>
    <x v="0"/>
    <x v="5"/>
    <x v="0"/>
    <s v="Jan"/>
    <x v="10"/>
    <s v="Mar"/>
    <x v="0"/>
  </r>
  <r>
    <s v="INC7064887"/>
    <s v="P4 - Minimal"/>
    <x v="8"/>
    <s v="poldatta@in.ibm.com"/>
    <x v="2"/>
    <s v="Infor SmartStream Application Remove request"/>
    <d v="2019-03-26T12:41:34"/>
    <x v="12"/>
    <m/>
    <s v="Closed As Duplicate"/>
    <s v="duplicate of INC7062980"/>
    <d v="2019-03-26T12:41:34"/>
    <s v="Poly Datta [IBM]"/>
    <d v="2019-03-26T09:32:33"/>
    <s v="Katie.Kim@redfuse.com"/>
    <b v="0"/>
    <m/>
    <s v="Gold"/>
    <n v="0"/>
    <s v="Normal"/>
    <x v="0"/>
    <m/>
    <n v="11341"/>
    <s v="Katie Kim [YRGRP]"/>
    <n v="0"/>
    <b v="0"/>
    <d v="2019-03-26T12:27:34"/>
    <d v="2019-03-26T09:32:33"/>
    <n v="1"/>
    <d v="2019-03-26T10:41:19"/>
    <d v="2019-03-26T12:27:34"/>
    <d v="2019-03-26T10:41:19"/>
    <m/>
    <m/>
    <m/>
    <n v="1157.4808564814812"/>
    <x v="0"/>
    <x v="12"/>
    <x v="0"/>
    <n v="13"/>
    <s v="WPP-US"/>
    <x v="0"/>
    <n v="2019"/>
    <x v="0"/>
    <x v="5"/>
    <x v="0"/>
    <s v="Jan"/>
    <x v="10"/>
    <s v="Mar"/>
    <x v="0"/>
  </r>
  <r>
    <s v="INC7069278"/>
    <s v="P4 - Minimal"/>
    <x v="9"/>
    <s v="cnemec@us.ibm.com"/>
    <x v="2"/>
    <s v="In Ricocket system, the bank account field cannot take more than 17 digits. is it possible to update the bank account field to take more 17 digits?"/>
    <d v="2019-03-26T22:55:31"/>
    <x v="15"/>
    <m/>
    <s v="Cancelled"/>
    <s v="Hi Fatimatou.  Unfortunately the length of the bank account field cannot be changed in Ricochet._x000a__x000a_Thanks_x000a_Chris"/>
    <d v="2019-03-26T22:55:31"/>
    <s v="Christopher Nemec [IBM]"/>
    <d v="2019-03-26T19:50:25"/>
    <s v="fatimatou.isso@jwt.com"/>
    <b v="0"/>
    <m/>
    <s v="Gold"/>
    <n v="0"/>
    <s v="Normal"/>
    <x v="0"/>
    <m/>
    <n v="11106"/>
    <s v="Fatimatou Isso [JWT]"/>
    <n v="0"/>
    <b v="0"/>
    <d v="2019-03-26T21:12:25"/>
    <d v="2019-03-26T20:00:17"/>
    <n v="1"/>
    <d v="2019-03-26T21:39:45"/>
    <d v="2019-03-26T22:55:31"/>
    <d v="2019-03-26T21:39:45"/>
    <m/>
    <m/>
    <m/>
    <n v="1157.0447800925904"/>
    <x v="0"/>
    <x v="12"/>
    <x v="0"/>
    <n v="13"/>
    <s v="Not GD"/>
    <x v="1"/>
    <n v="2019"/>
    <x v="0"/>
    <x v="5"/>
    <x v="0"/>
    <s v="Jan"/>
    <x v="10"/>
    <s v="Mar"/>
    <x v="1"/>
  </r>
  <r>
    <s v="INC7069703"/>
    <s v="P4 - Minimal"/>
    <x v="8"/>
    <s v="poldatta@in.ibm.com"/>
    <x v="2"/>
    <s v="New intern - Amelia Desio Smarstream accesss "/>
    <d v="2019-03-29T10:23:43"/>
    <x v="12"/>
    <m/>
    <s v="Closed As Duplicate"/>
    <s v="DUPLICATE OF INC7052960"/>
    <d v="2019-03-29T10:23:44"/>
    <s v="Poly Datta [IBM]"/>
    <d v="2019-03-26T20:26:44"/>
    <s v="Katiuska.Valenzuela@vmlyr.com"/>
    <b v="0"/>
    <m/>
    <s v="Gold"/>
    <n v="0"/>
    <s v="Normal"/>
    <x v="0"/>
    <m/>
    <n v="223020"/>
    <s v="Katiuska Valenzuela [YRGRP]"/>
    <n v="0"/>
    <b v="0"/>
    <d v="2019-03-26T22:32:52"/>
    <d v="2019-03-26T20:59:54"/>
    <n v="1"/>
    <d v="2019-03-27T02:19:57"/>
    <d v="2019-03-27T13:05:18"/>
    <d v="2019-03-27T02:19:57"/>
    <m/>
    <m/>
    <m/>
    <n v="1156.4546527777784"/>
    <x v="0"/>
    <x v="12"/>
    <x v="0"/>
    <n v="13"/>
    <s v="WPP-US"/>
    <x v="0"/>
    <n v="2019"/>
    <x v="0"/>
    <x v="5"/>
    <x v="0"/>
    <s v="Jan"/>
    <x v="10"/>
    <s v="Mar"/>
    <x v="0"/>
  </r>
  <r>
    <s v="INC7079651"/>
    <s v="P3 - Minor"/>
    <x v="9"/>
    <s v="mulveyj@us.ibm.com"/>
    <x v="1"/>
    <s v="[CANCELLED] Approval maxtrix report does not indicate the finance approver status correctly--QB 7520"/>
    <d v="2021-08-17T00:11:29"/>
    <x v="10"/>
    <m/>
    <s v="Cancelled"/>
    <s v="Cancelling ticket as per OpCo approval from Dave Husted and Olga Alario (see attachments)."/>
    <d v="2021-08-17T00:11:30"/>
    <s v="James A. Mulvey [IBM]"/>
    <d v="2019-03-28T02:22:35"/>
    <s v="olga.alario@jwt.com"/>
    <b v="0"/>
    <m/>
    <s v="Gold"/>
    <n v="0"/>
    <s v="Normal"/>
    <x v="0"/>
    <m/>
    <n v="75419724"/>
    <s v="Olga Alario [JWT]"/>
    <n v="0"/>
    <b v="0"/>
    <d v="2019-03-28T02:22:35"/>
    <m/>
    <n v="0"/>
    <m/>
    <d v="2019-03-28T02:22:35"/>
    <d v="2019-03-28T02:22:35"/>
    <m/>
    <m/>
    <s v="JWT - USA"/>
    <n v="1155.9009837962876"/>
    <x v="0"/>
    <x v="12"/>
    <x v="0"/>
    <n v="34"/>
    <s v="Not GD"/>
    <x v="1"/>
    <n v="2021"/>
    <x v="0"/>
    <x v="5"/>
    <x v="0"/>
    <s v="Jan"/>
    <x v="12"/>
    <s v="Mar"/>
    <x v="1"/>
  </r>
  <r>
    <s v="INC7105251"/>
    <s v="P3 - Minor"/>
    <x v="19"/>
    <s v="jtian@us.ibm.com"/>
    <x v="2"/>
    <s v="Markella Corsones (markella.corsones@wunderman.com) requires access to Concur for travel and expenses"/>
    <d v="2019-06-06T20:41:43"/>
    <x v="13"/>
    <m/>
    <s v="Cancelled"/>
    <s v="This issue is not supported by IBM, I have redirected the request o business."/>
    <d v="2019-06-06T20:41:43"/>
    <s v="Joseph J. Tian [IBM]"/>
    <d v="2019-04-02T00:08:57"/>
    <s v="Toni.Iacono@wunderman.com"/>
    <b v="0"/>
    <m/>
    <s v="Silver+ (Osprey App use only)"/>
    <n v="0"/>
    <s v="Normal"/>
    <x v="0"/>
    <m/>
    <n v="5689966"/>
    <s v="Toni Iacono [YRGRP]"/>
    <n v="0"/>
    <b v="0"/>
    <d v="2019-04-02T10:15:42"/>
    <d v="2019-04-02T00:10:31"/>
    <n v="1"/>
    <d v="2019-04-02T21:54:27"/>
    <d v="2019-04-03T08:51:42"/>
    <d v="2019-04-02T21:54:27"/>
    <m/>
    <m/>
    <m/>
    <n v="1149.6307638888902"/>
    <x v="0"/>
    <x v="13"/>
    <x v="0"/>
    <n v="23"/>
    <s v="Not GD"/>
    <x v="1"/>
    <n v="2019"/>
    <x v="0"/>
    <x v="5"/>
    <x v="0"/>
    <s v="Jan"/>
    <x v="13"/>
    <s v="Apr"/>
    <x v="1"/>
  </r>
  <r>
    <s v="INC7105350"/>
    <s v="P4 - Minimal"/>
    <x v="0"/>
    <s v="ghudik@us.ibm.com"/>
    <x v="1"/>
    <s v="[CANCELLED*] Staged closed set up for companies 35, 36 and 208. "/>
    <d v="2019-06-25T23:05:52"/>
    <x v="8"/>
    <m/>
    <s v="Cancelled"/>
    <s v="IBM has cancelled this ticket due to lack of UAT response and requested changes have not been deployed to live.  "/>
    <d v="2019-06-25T23:05:52"/>
    <s v="Gina D. Hudik [IBM]"/>
    <d v="2019-04-02T00:27:40"/>
    <s v="Alexandro.jesus.talamo.ruiz@ibm.com"/>
    <b v="0"/>
    <m/>
    <s v="Platinum"/>
    <n v="0"/>
    <s v="Normal"/>
    <x v="0"/>
    <m/>
    <n v="328"/>
    <s v="Javier Camacho [JWT]"/>
    <n v="1"/>
    <b v="0"/>
    <d v="2019-04-02T00:27:40"/>
    <d v="2019-04-02T00:27:40"/>
    <n v="1"/>
    <d v="2019-04-02T01:13:03"/>
    <d v="2019-04-02T08:57:09"/>
    <d v="2019-04-02T01:13:03"/>
    <s v="LATAM"/>
    <m/>
    <s v="GroupM - Mexico"/>
    <n v="1150.6269791666564"/>
    <x v="0"/>
    <x v="13"/>
    <x v="0"/>
    <n v="26"/>
    <s v="Not GD"/>
    <x v="1"/>
    <n v="2019"/>
    <x v="0"/>
    <x v="5"/>
    <x v="0"/>
    <s v="Jan"/>
    <x v="13"/>
    <s v="Apr"/>
    <x v="1"/>
  </r>
  <r>
    <s v="INC7111394"/>
    <s v="P3 - Minor"/>
    <x v="6"/>
    <s v="Adishukl@in.ibm.com"/>
    <x v="2"/>
    <s v="database error in business objects - variance analysis AoE report"/>
    <d v="2019-04-17T12:47:03"/>
    <x v="6"/>
    <m/>
    <s v="Cancelled"/>
    <s v="User confirmed for cancellation of request"/>
    <d v="2019-04-17T12:47:03"/>
    <s v="Aditya Shukla [IBM]"/>
    <d v="2019-04-02T18:58:10"/>
    <s v="John.Benak@kantar.com"/>
    <b v="0"/>
    <m/>
    <s v="Silver"/>
    <n v="0"/>
    <s v="Normal"/>
    <x v="0"/>
    <m/>
    <n v="1273733"/>
    <s v="John Benak [Kantar]"/>
    <n v="0"/>
    <b v="0"/>
    <d v="2019-04-02T23:42:47"/>
    <d v="2019-04-02T19:28:59"/>
    <n v="1"/>
    <d v="2019-04-04T01:10:25"/>
    <d v="2019-04-04T14:00:19"/>
    <d v="2019-04-04T01:10:25"/>
    <m/>
    <m/>
    <m/>
    <n v="1148.4164467592636"/>
    <x v="0"/>
    <x v="13"/>
    <x v="0"/>
    <n v="16"/>
    <s v="WPP-UK"/>
    <x v="0"/>
    <n v="2019"/>
    <x v="0"/>
    <x v="5"/>
    <x v="0"/>
    <s v="Jan"/>
    <x v="13"/>
    <s v="Apr"/>
    <x v="0"/>
  </r>
  <r>
    <s v="INC7136338"/>
    <s v="P3 - Minor"/>
    <x v="0"/>
    <s v="ghudik@us.ibm.com"/>
    <x v="1"/>
    <s v="[CANCELLED*] Improve Default Vendor Search Screen (Portal)"/>
    <d v="2020-05-01T02:00:16"/>
    <x v="8"/>
    <m/>
    <s v="Cancelled"/>
    <s v="Cancelled per client request. IBM has performed the work for UAT, therefore IBM will charge the SER allowance $1,201 for this Minor Tier 3 ticket."/>
    <d v="2020-05-01T02:00:16"/>
    <s v="Gina D. Hudik [IBM]"/>
    <d v="2019-04-06T00:32:48"/>
    <s v="chris.meyer@kantar.com"/>
    <b v="0"/>
    <m/>
    <s v="Platinum"/>
    <n v="0"/>
    <s v="Normal"/>
    <x v="0"/>
    <m/>
    <n v="33787648"/>
    <s v="Chris Meyer [Kantar]"/>
    <n v="0"/>
    <b v="0"/>
    <d v="2019-04-08T09:17:19"/>
    <d v="2019-04-06T00:32:48"/>
    <n v="1"/>
    <d v="2019-04-06T00:49:37"/>
    <d v="2019-04-08T09:17:19"/>
    <d v="2019-04-06T00:49:37"/>
    <m/>
    <m/>
    <m/>
    <n v="1144.6129745370272"/>
    <x v="0"/>
    <x v="13"/>
    <x v="0"/>
    <n v="18"/>
    <s v="Not GD"/>
    <x v="1"/>
    <n v="2020"/>
    <x v="0"/>
    <x v="5"/>
    <x v="0"/>
    <s v="Jan"/>
    <x v="7"/>
    <s v="Apr"/>
    <x v="1"/>
  </r>
  <r>
    <s v="INC7138561"/>
    <s v="P4 - Minimal"/>
    <x v="10"/>
    <s v="Steve.Oliver@wpp.com"/>
    <x v="1"/>
    <s v="[UNAPPROVED BACKLOG] Update for all Purchasing E1 Pages: Purchasing (OCH), ghg Purchasing, Group H Purchasing"/>
    <d v="2022-02-18T00:25:47"/>
    <x v="1"/>
    <m/>
    <s v="Cancelled"/>
    <s v="Enhancement will not be worked on"/>
    <d v="2022-02-18T00:25:47"/>
    <s v="Steve Oliver [WPP]"/>
    <d v="2019-04-08T07:17:23"/>
    <s v="mark.werner@ogilvy.com"/>
    <b v="0"/>
    <m/>
    <s v="Gold"/>
    <n v="0"/>
    <s v="Normal"/>
    <x v="0"/>
    <m/>
    <n v="90436104"/>
    <s v="Mark Werner [Ogilvy Group]"/>
    <n v="0"/>
    <b v="0"/>
    <m/>
    <d v="2019-04-08T07:56:44"/>
    <n v="1"/>
    <d v="2019-04-08T08:48:28"/>
    <m/>
    <d v="2019-04-08T08:48:28"/>
    <m/>
    <m/>
    <m/>
    <n v="44708"/>
    <x v="0"/>
    <x v="14"/>
    <x v="0"/>
    <n v="8"/>
    <s v="Not GD"/>
    <x v="1"/>
    <n v="2022"/>
    <x v="0"/>
    <x v="5"/>
    <x v="0"/>
    <s v="Jan"/>
    <x v="18"/>
    <s v="Apr"/>
    <x v="1"/>
  </r>
  <r>
    <s v="INC7143598"/>
    <s v="P4 - Minimal"/>
    <x v="31"/>
    <s v="sakbarve@in.ibm.com"/>
    <x v="1"/>
    <s v="[CANCELLED] Corrections to Benefits Confirmation Statement - BAS005.SQR."/>
    <d v="2019-05-20T16:52:39"/>
    <x v="105"/>
    <m/>
    <s v="Cancelled"/>
    <s v="2019-05-16 16:32:02 BST - Vincent Loiacono [JWT] Additional comments_x000a__x000a__x000a_reply from: vincent.loiacono@jwt.com_x000a__x000a_Greetings, we would like to cancel this request._x000a__x000a_Thanks,_x000a_Vinny"/>
    <d v="2019-05-16T21:55:11"/>
    <s v="Gyan Murti1 [IBM]"/>
    <d v="2019-04-08T19:38:33"/>
    <s v="vincent.loiacono@jwt.com"/>
    <b v="0"/>
    <m/>
    <s v="Gold"/>
    <n v="0"/>
    <s v="Normal"/>
    <x v="0"/>
    <m/>
    <n v="3291399"/>
    <s v="Vincent Loiacono [JWT]"/>
    <n v="0"/>
    <b v="0"/>
    <d v="2019-04-08T20:14:43"/>
    <d v="2019-04-08T20:03:36"/>
    <n v="1"/>
    <d v="2019-04-08T22:39:07"/>
    <d v="2019-04-09T06:10:26"/>
    <d v="2019-04-08T22:39:07"/>
    <m/>
    <m/>
    <m/>
    <n v="1143.7427546296312"/>
    <x v="0"/>
    <x v="14"/>
    <x v="0"/>
    <n v="20"/>
    <s v="WPP-US"/>
    <x v="0"/>
    <n v="2019"/>
    <x v="0"/>
    <x v="5"/>
    <x v="0"/>
    <s v="Jan"/>
    <x v="18"/>
    <s v="Apr"/>
    <x v="0"/>
  </r>
  <r>
    <s v="INC7143616"/>
    <s v="P3 - Minor"/>
    <x v="31"/>
    <s v="Gymurti1@in.ibm.com"/>
    <x v="1"/>
    <s v="[CANCELLED] Development of new WTW Retiree Individual Marketplace Interface"/>
    <d v="2019-05-16T21:56:59"/>
    <x v="105"/>
    <m/>
    <s v="Cancelled"/>
    <s v="2019-05-16 16:32:02 BST - Vincent Loiacono [JWT] Additional comments_x000a__x000a__x000a_reply from: vincent.loiacono@jwt.com_x000a__x000a_Greetings, we would like to cancel this request._x000a__x000a_Thanks,_x000a_Vinny"/>
    <d v="2019-05-16T21:56:59"/>
    <s v="Gyan Murti1 [IBM]"/>
    <d v="2019-04-08T19:40:08"/>
    <s v="vincent.loiacono@jwt.com"/>
    <b v="0"/>
    <m/>
    <s v="Gold"/>
    <n v="0"/>
    <s v="Normal"/>
    <x v="0"/>
    <m/>
    <n v="3291411"/>
    <s v="Vincent Loiacono [JWT]"/>
    <n v="0"/>
    <b v="0"/>
    <d v="2019-04-08T20:50:44"/>
    <d v="2019-04-08T20:28:30"/>
    <n v="1"/>
    <d v="2019-04-08T22:05:02"/>
    <d v="2019-04-08T22:18:21"/>
    <d v="2019-04-08T22:05:02"/>
    <m/>
    <m/>
    <m/>
    <n v="1144.0705902777772"/>
    <x v="0"/>
    <x v="14"/>
    <x v="0"/>
    <n v="20"/>
    <s v="WPP-US"/>
    <x v="0"/>
    <n v="2019"/>
    <x v="0"/>
    <x v="5"/>
    <x v="0"/>
    <s v="Jan"/>
    <x v="18"/>
    <s v="Apr"/>
    <x v="0"/>
  </r>
  <r>
    <s v="INC7151896"/>
    <s v="P3 - Minor"/>
    <x v="14"/>
    <s v="divytyag@in.ibm.com"/>
    <x v="2"/>
    <s v="OSU:IBM-C-GLOBAL-AS-Maconomy-Insight-EU-L2: IMAGENow Invoice Error"/>
    <d v="2019-04-09T22:03:54"/>
    <x v="25"/>
    <m/>
    <s v="Cancelled"/>
    <s v="We have another ticket for this issue #INC7149272. Solution is already provided there so marking this once cancelled. _x000a__x000a_Thanks,_x000a_Divya"/>
    <d v="2019-04-09T22:03:54"/>
    <s v="Divya Tyagi [IBM]"/>
    <d v="2019-04-09T20:08:42"/>
    <s v="sharon.dacosta@ogilvy.com"/>
    <b v="0"/>
    <m/>
    <s v="Silver+ (Osprey App use only)"/>
    <n v="0"/>
    <s v="Normal"/>
    <x v="0"/>
    <m/>
    <n v="6912"/>
    <s v="Sharon DaCosta [Ogilvy Group]"/>
    <n v="0"/>
    <b v="0"/>
    <d v="2019-04-09T21:12:51"/>
    <d v="2019-04-09T20:08:57"/>
    <n v="2"/>
    <d v="2019-04-09T21:04:45"/>
    <d v="2019-04-09T21:12:51"/>
    <d v="2019-04-09T21:04:45"/>
    <m/>
    <m/>
    <m/>
    <n v="1143.1160763888911"/>
    <x v="0"/>
    <x v="14"/>
    <x v="0"/>
    <n v="15"/>
    <s v="WPP-US"/>
    <x v="0"/>
    <n v="2019"/>
    <x v="0"/>
    <x v="5"/>
    <x v="0"/>
    <s v="Jan"/>
    <x v="28"/>
    <s v="Apr"/>
    <x v="0"/>
  </r>
  <r>
    <s v="INC7161907"/>
    <s v="P3 - Minor"/>
    <x v="9"/>
    <s v="mulveyj@us.ibm.com"/>
    <x v="1"/>
    <s v="[CANCELLED] Custom process to mass close project needs to include customer in the request criteria  QB 7878"/>
    <d v="2021-08-25T23:24:54"/>
    <x v="18"/>
    <m/>
    <s v="Cancelled"/>
    <s v="Cancelling ticket as per OpCo approval from Dave Husted and Olga Alario (see attachments)."/>
    <d v="2021-08-25T23:24:54"/>
    <s v="James A. Mulvey [IBM]"/>
    <d v="2019-04-11T04:02:24"/>
    <s v="olga.alario@jwt.com"/>
    <b v="0"/>
    <m/>
    <s v="Gold"/>
    <n v="0"/>
    <s v="Normal"/>
    <x v="0"/>
    <m/>
    <n v="74978940"/>
    <s v="Olga Alario [JWT]"/>
    <n v="0"/>
    <b v="0"/>
    <d v="2019-04-11T04:02:24"/>
    <m/>
    <n v="0"/>
    <m/>
    <d v="2019-04-11T04:02:24"/>
    <d v="2019-04-11T04:02:24"/>
    <m/>
    <m/>
    <s v="JWT - USA"/>
    <n v="1141.8316666666724"/>
    <x v="0"/>
    <x v="14"/>
    <x v="0"/>
    <n v="35"/>
    <s v="WPP-US"/>
    <x v="0"/>
    <n v="2021"/>
    <x v="0"/>
    <x v="5"/>
    <x v="0"/>
    <s v="Jan"/>
    <x v="15"/>
    <s v="Apr"/>
    <x v="0"/>
  </r>
  <r>
    <s v="INC7184627"/>
    <s v="P3 - Minor"/>
    <x v="9"/>
    <s v="mulveyj@us.ibm.com"/>
    <x v="1"/>
    <s v="[CANCELLED] Ricochet - Control on Invoice Date vs Po Date "/>
    <d v="2021-09-04T00:32:35"/>
    <x v="36"/>
    <m/>
    <s v="Cancelled"/>
    <s v="Cancelling ticket as per WPP approval from Dave Husted and Olga Alario (see attachments)."/>
    <d v="2021-09-04T00:32:35"/>
    <s v="James A. Mulvey [IBM]"/>
    <d v="2019-04-15T19:44:15"/>
    <s v="kathy.liu@jwt.com"/>
    <b v="0"/>
    <m/>
    <s v="Gold"/>
    <n v="0"/>
    <s v="Normal"/>
    <x v="0"/>
    <m/>
    <n v="75358100"/>
    <s v="Kathy Liu [JWT]"/>
    <n v="0"/>
    <b v="0"/>
    <d v="2019-04-15T20:38:25"/>
    <d v="2019-04-15T20:38:25"/>
    <n v="1"/>
    <d v="2019-04-15T20:39:27"/>
    <d v="2019-04-15T21:10:26"/>
    <d v="2019-04-15T20:39:27"/>
    <s v="NA"/>
    <m/>
    <s v="JWT - Canada"/>
    <n v="1137.1177546296312"/>
    <x v="0"/>
    <x v="15"/>
    <x v="0"/>
    <n v="36"/>
    <s v="WPP-US"/>
    <x v="0"/>
    <n v="2021"/>
    <x v="0"/>
    <x v="5"/>
    <x v="0"/>
    <s v="Jan"/>
    <x v="3"/>
    <s v="Apr"/>
    <x v="0"/>
  </r>
  <r>
    <s v="INC7184724"/>
    <s v="P3 - Minor"/>
    <x v="9"/>
    <s v="mulveyj@us.ibm.com"/>
    <x v="1"/>
    <s v="[CANCELLED] Ricochet Payment Report Transfer to Bank - Encrypt WinSCP txt Report  QB 7895"/>
    <d v="2021-08-16T23:29:08"/>
    <x v="36"/>
    <m/>
    <s v="Cancelled"/>
    <s v="Cancelling ticket as per OpCo approval from Dave Husted and Olga Alario (see attachements)"/>
    <d v="2021-08-16T23:29:08"/>
    <s v="James A. Mulvey [IBM]"/>
    <d v="2019-04-15T19:53:13"/>
    <s v="kathy.liu@jwt.com"/>
    <b v="0"/>
    <m/>
    <s v="Gold"/>
    <n v="0"/>
    <s v="Normal"/>
    <x v="0"/>
    <m/>
    <n v="73798555"/>
    <s v="Kathy Liu [JWT]"/>
    <n v="0"/>
    <b v="0"/>
    <d v="2019-04-15T21:08:19"/>
    <m/>
    <n v="1"/>
    <m/>
    <d v="2019-04-15T21:08:19"/>
    <d v="2019-04-15T20:53:01"/>
    <s v="NA"/>
    <m/>
    <s v="JWT - Canada"/>
    <n v="1137.1192245370403"/>
    <x v="0"/>
    <x v="15"/>
    <x v="0"/>
    <n v="34"/>
    <s v="WPP-US"/>
    <x v="0"/>
    <n v="2021"/>
    <x v="0"/>
    <x v="5"/>
    <x v="0"/>
    <s v="Jan"/>
    <x v="3"/>
    <s v="Apr"/>
    <x v="0"/>
  </r>
  <r>
    <s v="INC7185943"/>
    <s v="P3 - Minor"/>
    <x v="13"/>
    <s v="Akhvarsh@in.ibm.com"/>
    <x v="1"/>
    <s v="[REQ DEF] Kantar Data Warehouse Informatica request for information"/>
    <d v="2019-06-28T21:30:36"/>
    <x v="129"/>
    <m/>
    <s v="Cancelled"/>
    <s v="Based on feedback from Informatica, that Kantar does not currently license tools that would allow for this automated extract of Metadata. I am cancelling this ticket, as it will not be completed until such time that MetaData Manager or other such tool is licensed by Kantar. "/>
    <d v="2019-06-28T21:30:36"/>
    <s v="Akhlesh K Varshney [IBM]"/>
    <d v="2019-04-15T22:08:28"/>
    <s v="john.daly@kantar.com"/>
    <b v="0"/>
    <m/>
    <s v="Platinum"/>
    <n v="0"/>
    <s v="Normal"/>
    <x v="0"/>
    <m/>
    <n v="6391328"/>
    <s v="John Daly [Kantar]"/>
    <n v="0"/>
    <b v="0"/>
    <d v="2019-04-16T00:52:46"/>
    <d v="2019-04-15T22:24:37"/>
    <n v="1"/>
    <d v="2019-04-16T01:40:07"/>
    <d v="2019-04-16T01:56:30"/>
    <d v="2019-04-16T01:40:07"/>
    <m/>
    <m/>
    <m/>
    <n v="1136.9190972222204"/>
    <x v="0"/>
    <x v="15"/>
    <x v="0"/>
    <n v="26"/>
    <s v="WPP-US"/>
    <x v="0"/>
    <n v="2019"/>
    <x v="0"/>
    <x v="5"/>
    <x v="0"/>
    <s v="Jan"/>
    <x v="3"/>
    <s v="Apr"/>
    <x v="0"/>
  </r>
  <r>
    <s v="INC7185971"/>
    <s v="P3 - Minor"/>
    <x v="9"/>
    <s v="mulveyj@us.ibm.com"/>
    <x v="1"/>
    <s v="[CANCELLED] Ricochet email account enhancement"/>
    <d v="2021-08-31T00:57:01"/>
    <x v="36"/>
    <m/>
    <s v="Cancelled"/>
    <s v="Cancelling ticket as per WPP approval from Dave Husted and Olga Alario (see attachments)."/>
    <d v="2021-08-31T00:57:01"/>
    <s v="James A. Mulvey [IBM]"/>
    <d v="2019-04-15T22:11:42"/>
    <s v="dave.husted@jwt.com"/>
    <b v="0"/>
    <m/>
    <s v="Gold"/>
    <n v="0"/>
    <s v="Normal"/>
    <x v="0"/>
    <m/>
    <n v="75005119"/>
    <s v="David Husted [WPP]"/>
    <n v="0"/>
    <b v="0"/>
    <d v="2019-04-16T23:15:22"/>
    <d v="2019-04-15T22:30:12"/>
    <n v="1"/>
    <d v="2019-04-17T02:04:41"/>
    <d v="2019-04-17T09:04:46"/>
    <d v="2019-04-17T02:04:41"/>
    <m/>
    <m/>
    <s v="JWT - USA"/>
    <n v="1135.6216898148123"/>
    <x v="0"/>
    <x v="15"/>
    <x v="0"/>
    <n v="36"/>
    <s v="WPP-US"/>
    <x v="0"/>
    <n v="2021"/>
    <x v="0"/>
    <x v="5"/>
    <x v="0"/>
    <s v="Jan"/>
    <x v="3"/>
    <s v="Apr"/>
    <x v="0"/>
  </r>
  <r>
    <s v="INC7193501"/>
    <s v="P3 - Minor"/>
    <x v="21"/>
    <s v="Harvishw@in.ibm.com"/>
    <x v="2"/>
    <s v="ADP Transfer System Failure"/>
    <d v="2019-04-25T13:17:21"/>
    <x v="112"/>
    <m/>
    <s v="Solved (Permanently)"/>
    <s v="Current logic in ADP transfer system :_x000a__x000a_Last pull date recorded in ADP transfer system was 5th March 2019 and this will be start date._x000a_Next pull happened : 03/19/2019 13:47:03:700_x000a__x000a_Next start date in ADP recorded as : 03/19/2019 13:47:03:700_x000a_Next Pull happened on : 04/02/2019 10:30:04:330._x000a__x000a_In the transfer system we will add 15 days to the last pull date ( last pull date is 5th March 2019 + 15 days = 19th March 2019)_x000a_Similarly ( last pull date is 19th March 2019 + 15 days = 2nd April 2019)_x000a__x000a_For March 19th pull : Because of the above logic ADP transfer system pulled the employee records from Maconomy between 03/05/2019 10:03:59:617 and 03/19/2019 13:47:03:700_x000a__x000a_For April 2nd pull : ADP transfer system pulled the employee records from Maconomy between 03/19/2019 13:47:03:700 and 04/02/2019 10:30:04:330._x000a__x000a_If the employee time sheet are not approved on time, then these records will come in next pull._x000a__x000a_If this logic needs to be changed then this will be an new implementation to the ADP transfer system and it should be an SER."/>
    <d v="2019-04-25T13:17:22"/>
    <s v="Harshitha Vishwanath [IBM]"/>
    <d v="2019-04-16T21:58:31"/>
    <s v="Thomas.Baldoni@kantar.com"/>
    <b v="0"/>
    <m/>
    <s v="Silver+ (Osprey App use only)"/>
    <n v="0"/>
    <s v="Normal"/>
    <x v="0"/>
    <m/>
    <n v="746332"/>
    <s v="Thomas Baldoni [Kantar]"/>
    <n v="0"/>
    <b v="0"/>
    <d v="2019-04-16T22:15:28"/>
    <d v="2019-04-16T22:03:35"/>
    <n v="1"/>
    <d v="2019-04-16T22:15:28"/>
    <d v="2019-04-16T22:15:28"/>
    <d v="2019-04-16T22:15:28"/>
    <m/>
    <m/>
    <m/>
    <n v="1136.0725925925872"/>
    <x v="0"/>
    <x v="15"/>
    <x v="0"/>
    <n v="17"/>
    <s v="WPP-US"/>
    <x v="0"/>
    <n v="2019"/>
    <x v="0"/>
    <x v="5"/>
    <x v="0"/>
    <s v="Jan"/>
    <x v="4"/>
    <s v="Apr"/>
    <x v="0"/>
  </r>
  <r>
    <s v="INC7193815"/>
    <s v="P3 - Minor"/>
    <x v="8"/>
    <s v="poldatta@in.ibm.com"/>
    <x v="2"/>
    <s v="smartstream not running"/>
    <d v="2019-04-17T23:56:41"/>
    <x v="1"/>
    <m/>
    <s v="Closed/Resolved by Caller"/>
    <s v="resolved"/>
    <d v="2019-04-17T23:56:41"/>
    <s v="Poly Datta [IBM]"/>
    <d v="2019-04-16T23:06:40"/>
    <s v="Ronnie.Parker@wunderman.com"/>
    <b v="0"/>
    <m/>
    <s v="Gold"/>
    <n v="0"/>
    <s v="Normal"/>
    <x v="0"/>
    <m/>
    <n v="89401"/>
    <s v="Ronnie Parker [YRGRP]"/>
    <n v="0"/>
    <b v="0"/>
    <m/>
    <d v="2019-04-16T23:28:15"/>
    <n v="1"/>
    <d v="2019-04-17T13:03:52"/>
    <m/>
    <d v="2019-04-17T13:03:52"/>
    <m/>
    <m/>
    <m/>
    <n v="44708"/>
    <x v="0"/>
    <x v="15"/>
    <x v="0"/>
    <n v="16"/>
    <s v="Not GD"/>
    <x v="1"/>
    <n v="2019"/>
    <x v="0"/>
    <x v="5"/>
    <x v="0"/>
    <s v="Jan"/>
    <x v="4"/>
    <s v="Apr"/>
    <x v="1"/>
  </r>
  <r>
    <s v="INC7206937"/>
    <s v="P4 - Minimal"/>
    <x v="0"/>
    <s v="ghudik@us.ibm.com"/>
    <x v="2"/>
    <s v="Maconomy Access | Criação usuários Maconomy KANTAR IBOPE MEDIA- Urgente"/>
    <d v="2019-05-10T02:28:08"/>
    <x v="8"/>
    <m/>
    <s v="Cancelled"/>
    <s v="As noted by Ron, Deive has been instructed to work with IBOPE local IT to provision the bulk creation of Kantar ADs for numerous named individuals as there is a separate project ongoing for this task."/>
    <d v="2019-05-10T02:28:08"/>
    <s v="Gina D. Hudik [IBM]"/>
    <d v="2019-04-18T22:56:59"/>
    <s v="Ettore.tlusty.furlanetto@it.ibm.com"/>
    <b v="0"/>
    <m/>
    <s v="Platinum"/>
    <n v="0"/>
    <s v="Normal"/>
    <x v="0"/>
    <m/>
    <n v="1040742"/>
    <s v="Maria Justo [Kantar]"/>
    <n v="1"/>
    <b v="0"/>
    <d v="2019-04-18T22:56:59"/>
    <d v="2019-04-18T22:56:59"/>
    <n v="2"/>
    <d v="2019-04-18T23:10:13"/>
    <d v="2019-04-27T01:16:02"/>
    <d v="2019-04-18T23:10:13"/>
    <s v="LATAM"/>
    <m/>
    <s v="Kantar - Brazil"/>
    <n v="1125.9471990740712"/>
    <x v="0"/>
    <x v="15"/>
    <x v="0"/>
    <n v="19"/>
    <s v="Not GD"/>
    <x v="1"/>
    <n v="2019"/>
    <x v="0"/>
    <x v="5"/>
    <x v="0"/>
    <s v="Jan"/>
    <x v="26"/>
    <s v="Apr"/>
    <x v="1"/>
  </r>
  <r>
    <s v="INC7219266"/>
    <s v="P3 - Minor"/>
    <x v="0"/>
    <s v="ghudik@us.ibm.com"/>
    <x v="2"/>
    <s v="WSC:Kantar server access for new team member Mahesh Km Rangamma &lt;maheshmrmk@in.ibm.com"/>
    <d v="2019-04-25T03:12:51"/>
    <x v="7"/>
    <m/>
    <s v="Cancelled"/>
    <s v="Cancelling this ticket. A separate process will follow. "/>
    <d v="2019-04-25T03:12:51"/>
    <s v="Gina D. Hudik [IBM]"/>
    <d v="2019-04-23T14:43:24"/>
    <s v="Jayiroy1@in.ibm.com"/>
    <b v="0"/>
    <m/>
    <s v="Platinum"/>
    <n v="0"/>
    <s v="Normal"/>
    <x v="0"/>
    <m/>
    <n v="131969"/>
    <s v="Jayita Roy1 [IBM]"/>
    <n v="0"/>
    <b v="0"/>
    <d v="2019-04-24T18:11:42"/>
    <m/>
    <n v="1"/>
    <m/>
    <d v="2019-04-24T18:11:42"/>
    <d v="2019-04-24T18:07:02"/>
    <m/>
    <m/>
    <m/>
    <n v="1128.2418749999997"/>
    <x v="0"/>
    <x v="16"/>
    <x v="0"/>
    <n v="17"/>
    <s v="WPP-US"/>
    <x v="0"/>
    <n v="2019"/>
    <x v="0"/>
    <x v="5"/>
    <x v="0"/>
    <s v="Jan"/>
    <x v="30"/>
    <s v="Apr"/>
    <x v="0"/>
  </r>
  <r>
    <s v="INC7221786"/>
    <s v="P4 - Minimal"/>
    <x v="0"/>
    <s v="d_senthilraj@in.ibm.com"/>
    <x v="2"/>
    <s v="ORA-00060: deadlock detected while waiting for resource ORA-06512: at &quot;KBSSECURITY.SP_SET_USER_RLS&quot;, line 39 ORA-06512: at &quot;KBSSECURITY.SP_SET_ALL_USERS_RLS&quot;, l"/>
    <d v="2019-04-25T10:57:35"/>
    <x v="1"/>
    <m/>
    <s v="Solved Remotely (Work Around)"/>
    <s v="user confirmed they are not facing any issue"/>
    <d v="2019-04-25T10:57:35"/>
    <s v="Senthil Raj Babu Durai Babu [IBM]"/>
    <d v="2019-04-23T19:33:17"/>
    <s v="Arunsp17@in.ibm.com"/>
    <b v="0"/>
    <m/>
    <s v="Platinum"/>
    <n v="0"/>
    <s v="Normal"/>
    <x v="0"/>
    <m/>
    <n v="95494"/>
    <s v="Arunendra S Pratap [IBM]"/>
    <n v="0"/>
    <b v="0"/>
    <d v="2019-04-23T19:33:17"/>
    <m/>
    <n v="1"/>
    <m/>
    <d v="2019-04-23T19:33:17"/>
    <d v="2019-04-23T19:33:17"/>
    <m/>
    <m/>
    <m/>
    <n v="1129.1852199074128"/>
    <x v="0"/>
    <x v="16"/>
    <x v="0"/>
    <n v="17"/>
    <s v="Not GD"/>
    <x v="1"/>
    <n v="2019"/>
    <x v="0"/>
    <x v="5"/>
    <x v="0"/>
    <s v="Jan"/>
    <x v="30"/>
    <s v="Apr"/>
    <x v="1"/>
  </r>
  <r>
    <s v="INC7247768"/>
    <s v="P3 - Minor"/>
    <x v="14"/>
    <s v="Saipoth1@in.ibm.com"/>
    <x v="0"/>
    <s v="Invoice Image Removed"/>
    <d v="2019-04-29T15:22:35"/>
    <x v="25"/>
    <m/>
    <s v="Cancelled"/>
    <s v="We are having the same issue in the INC7233487.So,marking this as cancelled."/>
    <d v="2019-04-29T15:22:35"/>
    <s v="Sai Tejaswini Pothuru [IBM]"/>
    <d v="2019-04-29T13:38:18"/>
    <s v="Hodon.Farah@financeplus.uk.com"/>
    <b v="0"/>
    <m/>
    <s v="Silver+ (Osprey App use only)"/>
    <n v="0"/>
    <s v="Normal"/>
    <x v="0"/>
    <m/>
    <n v="6257"/>
    <s v="Hodon Farah [WTMS]"/>
    <n v="0"/>
    <b v="0"/>
    <d v="2019-04-29T14:32:40"/>
    <d v="2019-04-29T13:59:07"/>
    <n v="1"/>
    <d v="2019-04-29T15:02:41"/>
    <d v="2019-04-29T15:08:47"/>
    <d v="2019-04-29T15:02:41"/>
    <m/>
    <m/>
    <m/>
    <n v="1123.3689004629632"/>
    <x v="0"/>
    <x v="17"/>
    <x v="0"/>
    <n v="18"/>
    <s v="WPP-US"/>
    <x v="0"/>
    <n v="2019"/>
    <x v="0"/>
    <x v="5"/>
    <x v="0"/>
    <s v="Jan"/>
    <x v="29"/>
    <s v="Apr"/>
    <x v="0"/>
  </r>
  <r>
    <s v="INC7259349"/>
    <s v="P3 - Minor"/>
    <x v="4"/>
    <s v="Pabommis@in.ibm.com"/>
    <x v="2"/>
    <s v="[PROD] Update IIB DNS configuration"/>
    <d v="2019-06-18T19:21:56"/>
    <x v="130"/>
    <m/>
    <s v="Cancelled"/>
    <s v="Due to long wait for firewall change from network team"/>
    <d v="2019-06-18T19:21:56"/>
    <s v="Pavan K Bommisetty [IBM]"/>
    <d v="2019-04-30T21:55:41"/>
    <s v="alan.goldblatt@us.ibm.com"/>
    <b v="0"/>
    <m/>
    <s v="Platinum"/>
    <n v="0"/>
    <s v="Normal"/>
    <x v="0"/>
    <m/>
    <n v="4224559"/>
    <s v="Lou Eng [Ogilvy Group]"/>
    <n v="0"/>
    <b v="0"/>
    <d v="2019-04-30T21:55:41"/>
    <m/>
    <n v="0"/>
    <d v="2019-06-04T21:36:46"/>
    <d v="2019-04-30T21:55:41"/>
    <d v="2019-04-30T21:55:41"/>
    <m/>
    <m/>
    <m/>
    <n v="1122.0863310185232"/>
    <x v="0"/>
    <x v="17"/>
    <x v="0"/>
    <n v="25"/>
    <s v="WPP-US"/>
    <x v="0"/>
    <n v="2019"/>
    <x v="0"/>
    <x v="5"/>
    <x v="0"/>
    <s v="Jan"/>
    <x v="0"/>
    <s v="Apr"/>
    <x v="0"/>
  </r>
  <r>
    <s v="INC7259923"/>
    <s v="P3 - Minor"/>
    <x v="3"/>
    <s v="alevitsk@us.ibm.com"/>
    <x v="2"/>
    <s v="Reset password for Perceptive"/>
    <d v="2019-05-04T00:23:07"/>
    <x v="115"/>
    <m/>
    <s v="Cancelled"/>
    <s v="User was asked to email AXSupport, which she did.  Our team does not handle passwords, and pw are only required for mac... if a users is on a mac and pw reset is needed, axsupport will assist.  "/>
    <d v="2019-05-04T00:23:08"/>
    <s v="Anna Levitskiy [IBM]"/>
    <d v="2019-04-30T23:50:20"/>
    <s v="yamini.maniktala@groupm.com"/>
    <b v="0"/>
    <m/>
    <s v="Gold"/>
    <n v="0"/>
    <s v="Normal"/>
    <x v="0"/>
    <m/>
    <n v="261168"/>
    <s v="Yamini Maniktala [GroupM]"/>
    <n v="0"/>
    <b v="0"/>
    <d v="2019-05-01T23:57:42"/>
    <d v="2019-05-01T00:28:40"/>
    <n v="1"/>
    <d v="2019-05-02T00:39:31"/>
    <d v="2019-05-02T08:54:44"/>
    <d v="2019-05-02T00:39:31"/>
    <s v="NA"/>
    <m/>
    <m/>
    <n v="1120.6286574073965"/>
    <x v="0"/>
    <x v="17"/>
    <x v="0"/>
    <n v="18"/>
    <s v="Not GD"/>
    <x v="1"/>
    <n v="2019"/>
    <x v="0"/>
    <x v="5"/>
    <x v="0"/>
    <s v="Jan"/>
    <x v="0"/>
    <s v="Apr"/>
    <x v="1"/>
  </r>
  <r>
    <s v="INC7262592"/>
    <s v="P4 - Minimal"/>
    <x v="2"/>
    <s v="david.baulier@us.ibm.com"/>
    <x v="2"/>
    <s v="Need Daiichi Sankyo Inc job folders moved on OK"/>
    <d v="2019-05-02T20:45:35"/>
    <x v="131"/>
    <m/>
    <s v="Closed As Duplicate"/>
    <s v="Duplicate ticket.  We are working on this request in ticket INC7262586"/>
    <d v="2019-05-02T20:45:35"/>
    <s v="David Baulier Jr [IBM]"/>
    <d v="2019-05-01T19:27:08"/>
    <s v="jennifer.delaney@ogilvy.com"/>
    <b v="0"/>
    <m/>
    <s v="Gold"/>
    <n v="0"/>
    <s v="Normal"/>
    <x v="0"/>
    <m/>
    <n v="91107"/>
    <s v="Jennifer Delaney [Ogilvy Group]"/>
    <n v="0"/>
    <b v="0"/>
    <d v="2019-05-02T01:50:05"/>
    <d v="2019-05-01T20:01:23"/>
    <n v="1"/>
    <d v="2019-05-02T03:16:32"/>
    <d v="2019-05-02T15:14:42"/>
    <d v="2019-05-02T03:16:32"/>
    <m/>
    <m/>
    <m/>
    <n v="1120.3647916666669"/>
    <x v="0"/>
    <x v="17"/>
    <x v="0"/>
    <n v="18"/>
    <s v="WPP-US"/>
    <x v="0"/>
    <n v="2019"/>
    <x v="0"/>
    <x v="5"/>
    <x v="0"/>
    <s v="Jan"/>
    <x v="24"/>
    <s v="May"/>
    <x v="0"/>
  </r>
  <r>
    <s v="INC7262729"/>
    <s v="P3 - Minor"/>
    <x v="12"/>
    <s v="Andrew.Hodgins@vmlyr.com"/>
    <x v="2"/>
    <s v="Patti Harrison access to create POs"/>
    <d v="2019-05-02T19:37:15"/>
    <x v="27"/>
    <m/>
    <s v="Closed/Resolved by Caller"/>
    <s v="Request denied by authorization authority."/>
    <d v="2019-05-02T19:37:16"/>
    <s v="Andrew Hodgins [YRGRP]"/>
    <d v="2019-05-01T19:59:45"/>
    <s v="Andrew.Hodgins@vmlyr.com"/>
    <b v="0"/>
    <m/>
    <s v="Bronze"/>
    <n v="0"/>
    <s v="Normal"/>
    <x v="0"/>
    <m/>
    <n v="85185"/>
    <s v="Andrew Hodgins [YRGRP]"/>
    <n v="0"/>
    <b v="0"/>
    <d v="2019-05-01T19:59:57"/>
    <m/>
    <n v="0"/>
    <m/>
    <d v="2019-05-01T19:59:57"/>
    <d v="2019-05-01T19:59:45"/>
    <m/>
    <m/>
    <m/>
    <n v="1121.1667013888873"/>
    <x v="0"/>
    <x v="17"/>
    <x v="0"/>
    <n v="18"/>
    <s v="Not GD"/>
    <x v="1"/>
    <n v="2019"/>
    <x v="0"/>
    <x v="5"/>
    <x v="0"/>
    <s v="Jan"/>
    <x v="24"/>
    <s v="May"/>
    <x v="1"/>
  </r>
  <r>
    <s v="INC7263638"/>
    <s v="P3 - Minor"/>
    <x v="12"/>
    <s v="Andrew.Hodgins@vmlyr.com"/>
    <x v="2"/>
    <s v="Jerry Krall temp access to ZFI_SAP_FUNCTIONAL_ADMIN role through 5-3-19"/>
    <d v="2019-05-02T19:36:15"/>
    <x v="27"/>
    <m/>
    <s v="Cancelled"/>
    <s v="No longer needed."/>
    <d v="2019-05-02T19:36:15"/>
    <s v="Andrew Hodgins [YRGRP]"/>
    <d v="2019-05-01T23:38:58"/>
    <s v="Andrew.Hodgins@vmlyr.com"/>
    <b v="0"/>
    <m/>
    <s v="Bronze"/>
    <n v="0"/>
    <s v="Normal"/>
    <x v="0"/>
    <m/>
    <n v="72009"/>
    <s v="Andrew Hodgins [YRGRP]"/>
    <n v="0"/>
    <b v="0"/>
    <d v="2019-05-01T23:38:58"/>
    <m/>
    <n v="0"/>
    <m/>
    <d v="2019-05-01T23:38:58"/>
    <d v="2019-05-01T23:38:58"/>
    <m/>
    <m/>
    <m/>
    <n v="1121.0146064814835"/>
    <x v="0"/>
    <x v="17"/>
    <x v="0"/>
    <n v="18"/>
    <s v="Not GD"/>
    <x v="1"/>
    <n v="2019"/>
    <x v="0"/>
    <x v="5"/>
    <x v="0"/>
    <s v="Jan"/>
    <x v="24"/>
    <s v="May"/>
    <x v="1"/>
  </r>
  <r>
    <s v="INC7273609"/>
    <s v="P3 - Minor"/>
    <x v="10"/>
    <s v="ccangial@us.ibm.com"/>
    <x v="1"/>
    <s v="[REQ DEF] Estimate Upload in JDE"/>
    <d v="2019-08-16T22:49:57"/>
    <x v="91"/>
    <m/>
    <s v="Cancelled"/>
    <s v="Cancelled per Mark Werner"/>
    <d v="2019-08-16T22:49:57"/>
    <s v="Christina Cangialosi [IBM]"/>
    <d v="2019-05-03T17:26:10"/>
    <s v="mark.werner@ogilvy.com"/>
    <b v="0"/>
    <m/>
    <s v="Gold"/>
    <n v="0"/>
    <s v="Normal"/>
    <x v="0"/>
    <m/>
    <n v="9091427"/>
    <s v="Kristen Jurasik [Ogilvy Group]"/>
    <n v="0"/>
    <b v="0"/>
    <d v="2019-05-03T23:46:06"/>
    <d v="2019-05-03T17:58:47"/>
    <n v="1"/>
    <d v="2019-05-04T02:42:46"/>
    <d v="2019-05-04T02:42:46"/>
    <d v="2019-05-04T02:42:46"/>
    <m/>
    <m/>
    <m/>
    <n v="1118.8869675926035"/>
    <x v="0"/>
    <x v="17"/>
    <x v="0"/>
    <n v="33"/>
    <s v="Not GD"/>
    <x v="1"/>
    <n v="2019"/>
    <x v="0"/>
    <x v="5"/>
    <x v="0"/>
    <s v="Jan"/>
    <x v="14"/>
    <s v="May"/>
    <x v="1"/>
  </r>
  <r>
    <s v="INC7279324"/>
    <s v="P3 - Minor"/>
    <x v="6"/>
    <s v="ghudik@us.ibm.com"/>
    <x v="2"/>
    <s v="Unable to access the BI Launchpad UAT link for the purpose of User acceptance testing for the Maconomy 2.2.6 upgrade"/>
    <d v="2019-05-06T20:02:54"/>
    <x v="120"/>
    <m/>
    <s v="Cancelled"/>
    <s v="Any questions related to Maconomy 2.2.6 and the Dev01 UAT should not be raised in Service Now. They should be raised in Jira only. I'll be cancelling this ticket._x000a_"/>
    <d v="2019-05-06T20:02:54"/>
    <s v="Gina D. Hudik [IBM]"/>
    <d v="2019-05-06T12:07:30"/>
    <s v="eric.dhalla@kantar.com"/>
    <b v="0"/>
    <m/>
    <s v="Silver"/>
    <n v="0"/>
    <s v="Normal"/>
    <x v="0"/>
    <m/>
    <n v="28524"/>
    <s v="Eric Dhalla [Kantar]"/>
    <n v="0"/>
    <b v="0"/>
    <d v="2019-05-06T12:22:37"/>
    <m/>
    <n v="2"/>
    <m/>
    <d v="2019-05-06T12:22:37"/>
    <d v="2019-05-06T12:16:40"/>
    <s v="EMEA"/>
    <m/>
    <s v="Kantar - UAE (Dubai)"/>
    <n v="1116.4842939814771"/>
    <x v="0"/>
    <x v="18"/>
    <x v="0"/>
    <n v="19"/>
    <s v="WPP-US"/>
    <x v="0"/>
    <n v="2019"/>
    <x v="0"/>
    <x v="5"/>
    <x v="0"/>
    <s v="Jan"/>
    <x v="7"/>
    <s v="May"/>
    <x v="0"/>
  </r>
  <r>
    <s v="INC7282244"/>
    <s v="P3 - Minor"/>
    <x v="4"/>
    <s v="saichama@in.ibm.com"/>
    <x v="1"/>
    <s v="Testing Strategy for Ogilvy' for Chintan Mehta"/>
    <d v="2019-05-08T21:22:20"/>
    <x v="1"/>
    <m/>
    <s v="Cancelled"/>
    <s v="canc"/>
    <d v="2019-05-08T21:22:21"/>
    <s v="Sai Chamarthi [IBM]"/>
    <d v="2019-05-06T18:58:43"/>
    <s v="saichama@in.ibm.com"/>
    <b v="0"/>
    <m/>
    <s v="Platinum"/>
    <n v="0"/>
    <s v="Normal"/>
    <x v="0"/>
    <m/>
    <n v="181617"/>
    <s v="Lou Eng [Ogilvy Group]"/>
    <n v="0"/>
    <b v="0"/>
    <m/>
    <m/>
    <n v="0"/>
    <m/>
    <m/>
    <d v="2019-05-06T18:58:43"/>
    <m/>
    <m/>
    <m/>
    <n v="44708"/>
    <x v="0"/>
    <x v="18"/>
    <x v="0"/>
    <n v="19"/>
    <s v="Not GD"/>
    <x v="1"/>
    <n v="2019"/>
    <x v="0"/>
    <x v="5"/>
    <x v="0"/>
    <s v="Jan"/>
    <x v="7"/>
    <s v="May"/>
    <x v="1"/>
  </r>
  <r>
    <s v="INC7284591"/>
    <s v="P3 - Minor"/>
    <x v="15"/>
    <s v="akrugly@us.ibm.com"/>
    <x v="0"/>
    <s v="Can't Access mDocs"/>
    <d v="2019-05-07T17:47:33"/>
    <x v="28"/>
    <m/>
    <s v="Cancelled"/>
    <s v="Requestor need to contact Super user: Giovanni Caisedo for approval and Super user will create ticket to grant access._x000a__x000a_"/>
    <d v="2019-05-07T17:47:33"/>
    <s v="Alexander Krugly [IBM]"/>
    <d v="2019-05-07T01:23:48"/>
    <s v="maria.patriciasangalang@groupm.com"/>
    <b v="0"/>
    <m/>
    <s v="Bronze"/>
    <n v="0"/>
    <s v="Normal"/>
    <x v="0"/>
    <m/>
    <n v="59026"/>
    <s v="Maria Patricia Sangalang [GroupM]"/>
    <n v="0"/>
    <b v="0"/>
    <d v="2019-05-07T01:42:46"/>
    <d v="2019-05-07T01:42:46"/>
    <n v="1"/>
    <d v="2019-05-07T01:43:39"/>
    <d v="2019-05-07T08:58:51"/>
    <d v="2019-05-07T01:43:39"/>
    <s v="NA"/>
    <m/>
    <s v="GroupM - Canada"/>
    <n v="1115.6257986111086"/>
    <x v="0"/>
    <x v="18"/>
    <x v="0"/>
    <n v="19"/>
    <s v="Not GD"/>
    <x v="1"/>
    <n v="2019"/>
    <x v="0"/>
    <x v="5"/>
    <x v="0"/>
    <s v="Jan"/>
    <x v="8"/>
    <s v="May"/>
    <x v="1"/>
  </r>
  <r>
    <s v="INC7305336"/>
    <s v="P3 - Minor"/>
    <x v="9"/>
    <s v="nikita.morris@jwt.com"/>
    <x v="0"/>
    <s v="Ricopay ID 34594 TBV missing coding but financially was approved"/>
    <d v="2019-05-09T23:51:43"/>
    <x v="36"/>
    <m/>
    <s v="Closed As Duplicate"/>
    <s v="This incident was resolved with ticket number INC7257843."/>
    <d v="2019-05-09T23:51:43"/>
    <s v="Nikita Morris [JWT]"/>
    <d v="2019-05-09T19:28:52"/>
    <s v="elizabeth.ortiz@jwt.com"/>
    <b v="0"/>
    <m/>
    <s v="Gold"/>
    <n v="0"/>
    <s v="Normal"/>
    <x v="0"/>
    <m/>
    <n v="15771"/>
    <s v="Elizabeth Ortiz [JWT]"/>
    <n v="0"/>
    <b v="0"/>
    <d v="2019-05-09T21:50:27"/>
    <d v="2019-05-09T20:00:17"/>
    <n v="1"/>
    <d v="2019-05-09T22:27:42"/>
    <d v="2019-05-09T22:46:01"/>
    <d v="2019-05-09T22:27:42"/>
    <m/>
    <m/>
    <m/>
    <n v="1113.0513773148123"/>
    <x v="0"/>
    <x v="18"/>
    <x v="0"/>
    <n v="19"/>
    <s v="WPP-US"/>
    <x v="0"/>
    <n v="2019"/>
    <x v="0"/>
    <x v="5"/>
    <x v="0"/>
    <s v="Jan"/>
    <x v="28"/>
    <s v="May"/>
    <x v="0"/>
  </r>
  <r>
    <s v="INC7306218"/>
    <s v="P4 - Minimal"/>
    <x v="8"/>
    <s v="poldatta@in.ibm.com"/>
    <x v="2"/>
    <s v="Create a new G/L account in SmartStream"/>
    <d v="2019-05-15T23:36:59"/>
    <x v="12"/>
    <m/>
    <s v="Cancelled"/>
    <s v="cancelled"/>
    <d v="2019-05-15T23:36:59"/>
    <s v="Poly Datta [IBM]"/>
    <d v="2019-05-09T21:22:58"/>
    <s v="richard.bernstein@vmlyr.com"/>
    <b v="0"/>
    <m/>
    <s v="Gold"/>
    <n v="0"/>
    <s v="Normal"/>
    <x v="0"/>
    <m/>
    <n v="526441"/>
    <s v="Richard Bernstein [YRGRP]"/>
    <n v="0"/>
    <b v="0"/>
    <d v="2019-05-09T22:03:00"/>
    <d v="2019-05-09T21:29:45"/>
    <n v="1"/>
    <d v="2019-05-10T03:46:18"/>
    <d v="2019-05-10T12:11:43"/>
    <d v="2019-05-10T03:46:18"/>
    <m/>
    <m/>
    <m/>
    <n v="1112.4918634259229"/>
    <x v="0"/>
    <x v="18"/>
    <x v="0"/>
    <n v="20"/>
    <s v="WPP-US"/>
    <x v="0"/>
    <n v="2019"/>
    <x v="0"/>
    <x v="5"/>
    <x v="0"/>
    <s v="Jan"/>
    <x v="28"/>
    <s v="May"/>
    <x v="0"/>
  </r>
  <r>
    <s v="INC7309366"/>
    <s v="P3 - Minor"/>
    <x v="19"/>
    <s v="Srisbh26@in.ibm.com"/>
    <x v="2"/>
    <s v="Please  reset my Y&amp;R password"/>
    <d v="2019-05-15T13:37:11"/>
    <x v="5"/>
    <m/>
    <s v="Closed As Duplicate"/>
    <s v="duplicate ticket"/>
    <d v="2019-05-15T13:37:11"/>
    <s v="Srishti Bhargava26 [IBM]"/>
    <d v="2019-05-10T13:29:34"/>
    <s v="Mujoshi1@in.ibm.com"/>
    <b v="0"/>
    <m/>
    <s v="Silver"/>
    <n v="0"/>
    <s v="Normal"/>
    <x v="0"/>
    <m/>
    <n v="432650"/>
    <s v="Mukesh Joshi1 [IBM]"/>
    <n v="0"/>
    <b v="0"/>
    <d v="2019-05-14T11:43:08"/>
    <m/>
    <n v="0"/>
    <m/>
    <d v="2019-05-14T11:43:08"/>
    <d v="2019-05-10T13:29:34"/>
    <m/>
    <m/>
    <m/>
    <n v="1108.5117129629725"/>
    <x v="0"/>
    <x v="18"/>
    <x v="0"/>
    <n v="20"/>
    <s v="WPP-US"/>
    <x v="0"/>
    <n v="2019"/>
    <x v="0"/>
    <x v="5"/>
    <x v="0"/>
    <s v="Jan"/>
    <x v="25"/>
    <s v="May"/>
    <x v="0"/>
  </r>
  <r>
    <s v="INC7313367"/>
    <s v="P4 - Minimal"/>
    <x v="33"/>
    <s v="Srudeshm@in.ibm.com"/>
    <x v="1"/>
    <s v="[CANCELLED] Ricochet - Ricopay SAML enhancement - Billed under INC7864740"/>
    <d v="2019-12-09T15:54:57"/>
    <x v="9"/>
    <m/>
    <s v="Cancelled"/>
    <s v="No longer required"/>
    <d v="2019-11-16T23:20:57"/>
    <s v="James A. Mulvey [IBM]"/>
    <d v="2019-05-10T23:31:47"/>
    <s v="dave.husted@jwt.com"/>
    <b v="0"/>
    <m/>
    <s v="Gold"/>
    <n v="0"/>
    <s v="Normal"/>
    <x v="0"/>
    <m/>
    <n v="16415350"/>
    <s v="David Husted [WPP]"/>
    <n v="0"/>
    <b v="0"/>
    <d v="2019-05-13T17:38:26"/>
    <d v="2019-05-10T23:58:15"/>
    <n v="5"/>
    <d v="2019-05-12T00:03:38"/>
    <d v="2019-05-13T17:38:26"/>
    <d v="2019-05-12T00:03:38"/>
    <m/>
    <m/>
    <m/>
    <n v="1109.2649768518531"/>
    <x v="0"/>
    <x v="18"/>
    <x v="0"/>
    <n v="46"/>
    <s v="WPP-US"/>
    <x v="0"/>
    <n v="2019"/>
    <x v="0"/>
    <x v="5"/>
    <x v="0"/>
    <s v="Jan"/>
    <x v="25"/>
    <s v="May"/>
    <x v="0"/>
  </r>
  <r>
    <s v="INC7314388"/>
    <s v="P3 - Minor"/>
    <x v="0"/>
    <s v="ghudik@us.ibm.com"/>
    <x v="1"/>
    <s v="[CANCELLED] To make Description as a mandatory while filling in opportunities"/>
    <d v="2019-06-11T07:28:33"/>
    <x v="8"/>
    <m/>
    <s v="Cancelled"/>
    <s v="Agree with Michael in that any Kantar portal requests should really be sent through Mark Yates/Ron Hansen or the business directors (Michael) to forward onto them. Please work with Michael directly. "/>
    <d v="2019-06-11T07:28:34"/>
    <s v="Gina D. Hudik [IBM]"/>
    <d v="2019-05-11T08:56:51"/>
    <s v="Sushmita.Mandal@kantar.com"/>
    <b v="0"/>
    <m/>
    <s v="Platinum"/>
    <n v="0"/>
    <s v="Normal"/>
    <x v="0"/>
    <m/>
    <n v="2673103"/>
    <s v="Sushmita Mandal [Kantar]"/>
    <n v="0"/>
    <b v="0"/>
    <d v="2019-05-13T08:21:55"/>
    <d v="2019-05-11T09:11:24"/>
    <n v="1"/>
    <d v="2019-05-11T09:12:14"/>
    <d v="2019-05-13T08:21:55"/>
    <d v="2019-05-11T09:12:14"/>
    <m/>
    <m/>
    <m/>
    <n v="1109.6514467592569"/>
    <x v="0"/>
    <x v="18"/>
    <x v="0"/>
    <n v="24"/>
    <s v="Not GD"/>
    <x v="1"/>
    <n v="2019"/>
    <x v="0"/>
    <x v="5"/>
    <x v="0"/>
    <s v="Jan"/>
    <x v="15"/>
    <s v="May"/>
    <x v="1"/>
  </r>
  <r>
    <s v="INC7318500"/>
    <s v="P3 - Minor"/>
    <x v="0"/>
    <s v="ghudik@us.ibm.com"/>
    <x v="2"/>
    <s v="FW: Maconomy 2.26 - Results of the testing"/>
    <d v="2019-05-15T18:32:30"/>
    <x v="8"/>
    <m/>
    <s v="Cancelled"/>
    <s v="2.2.6 Testing results should be reported to your UAT lead. Tickets pertaining to 2.2.6 are not raised in Service Now."/>
    <d v="2019-05-15T18:32:30"/>
    <s v="Gina D. Hudik [IBM]"/>
    <d v="2019-05-13T14:31:48"/>
    <s v="Shermaine.Yong@financeplusmy.com"/>
    <b v="0"/>
    <m/>
    <s v="Platinum"/>
    <n v="0"/>
    <s v="Normal"/>
    <x v="0"/>
    <m/>
    <n v="187242"/>
    <s v="Shermaine Yong In Shey [Kantar]"/>
    <n v="0"/>
    <b v="0"/>
    <d v="2019-05-14T06:56:44"/>
    <d v="2019-05-13T14:31:48"/>
    <n v="1"/>
    <d v="2019-05-14T03:43:25"/>
    <d v="2019-05-14T06:56:44"/>
    <d v="2019-05-14T03:43:25"/>
    <m/>
    <m/>
    <m/>
    <n v="1108.7106018518534"/>
    <x v="0"/>
    <x v="19"/>
    <x v="0"/>
    <n v="20"/>
    <s v="Not GD"/>
    <x v="1"/>
    <n v="2019"/>
    <x v="0"/>
    <x v="5"/>
    <x v="0"/>
    <s v="Jan"/>
    <x v="19"/>
    <s v="May"/>
    <x v="1"/>
  </r>
  <r>
    <s v="INC7323692"/>
    <s v="P3 - Minor"/>
    <x v="9"/>
    <s v="mulveyj@us.ibm.com"/>
    <x v="1"/>
    <s v="[CANCELLED] Submitting time sheet for termed employees"/>
    <d v="2021-08-31T00:29:27"/>
    <x v="36"/>
    <m/>
    <s v="Cancelled"/>
    <s v="Cancelling ticket as per WPP approval from Dave Husted and Olga Alario (see attachments)."/>
    <d v="2021-08-31T00:29:27"/>
    <s v="James A. Mulvey [IBM]"/>
    <d v="2019-05-14T01:41:03"/>
    <s v="olga.alario@jwt.com"/>
    <b v="0"/>
    <m/>
    <s v="Gold"/>
    <n v="0"/>
    <s v="Normal"/>
    <x v="0"/>
    <m/>
    <n v="72571704"/>
    <s v="Olga Alario [JWT]"/>
    <n v="0"/>
    <b v="0"/>
    <d v="2019-05-15T00:05:07"/>
    <d v="2019-05-14T01:41:40"/>
    <n v="1"/>
    <d v="2019-05-15T01:32:38"/>
    <d v="2019-05-15T02:10:12"/>
    <d v="2019-05-15T01:32:38"/>
    <m/>
    <m/>
    <s v="JWT - USA"/>
    <n v="1107.9095833333267"/>
    <x v="0"/>
    <x v="19"/>
    <x v="0"/>
    <n v="36"/>
    <s v="WPP-US"/>
    <x v="0"/>
    <n v="2021"/>
    <x v="0"/>
    <x v="5"/>
    <x v="0"/>
    <s v="Jan"/>
    <x v="20"/>
    <s v="May"/>
    <x v="0"/>
  </r>
  <r>
    <s v="INC7324539"/>
    <s v="P4 - Minimal"/>
    <x v="23"/>
    <s v="mgannon@us.ibm.com"/>
    <x v="1"/>
    <s v="[UNAPPROVED BACKLOG] Update Ogilvy Logo"/>
    <d v="2019-11-14T02:27:43"/>
    <x v="1"/>
    <m/>
    <s v="Cancelled"/>
    <s v="Business no longer requires this enhancement"/>
    <d v="2019-11-14T02:27:43"/>
    <s v="Marybeth Gannon [IBM]"/>
    <d v="2019-05-14T07:16:29"/>
    <s v="mark.werner@ogilvy.com"/>
    <b v="0"/>
    <m/>
    <s v="Bronze"/>
    <n v="0"/>
    <s v="Normal"/>
    <x v="0"/>
    <m/>
    <n v="15880274"/>
    <s v="Mark Werner [Ogilvy Group]"/>
    <n v="0"/>
    <b v="0"/>
    <d v="2019-05-15T01:34:36"/>
    <d v="2019-05-14T07:26:22"/>
    <n v="3"/>
    <d v="2019-05-15T03:36:53"/>
    <m/>
    <d v="2019-05-16T03:18:55"/>
    <m/>
    <m/>
    <m/>
    <n v="44708"/>
    <x v="0"/>
    <x v="19"/>
    <x v="0"/>
    <n v="46"/>
    <s v="Not GD"/>
    <x v="1"/>
    <n v="2019"/>
    <x v="0"/>
    <x v="5"/>
    <x v="0"/>
    <s v="Jan"/>
    <x v="20"/>
    <s v="May"/>
    <x v="1"/>
  </r>
  <r>
    <s v="INC7330082"/>
    <s v="P3 - Minor"/>
    <x v="9"/>
    <s v="cnemec@us.ibm.com"/>
    <x v="2"/>
    <s v="Need database table created from OS11/Oracle Hyperion Report"/>
    <d v="2019-05-16T22:09:10"/>
    <x v="1"/>
    <m/>
    <s v="Cancelled"/>
    <s v="Hi Darren.  Unfortunately Jessica and the OS11 group are not supported by the IBM helpdesk._x000a__x000a_If you need assistance with the OS 11 application please reach out to Jessica directly._x000a__x000a_Thanks_x000a_Chris"/>
    <d v="2019-05-16T22:09:10"/>
    <s v="Christopher Nemec [IBM]"/>
    <d v="2019-05-14T20:55:39"/>
    <s v="darren.kadlitz@gtb.com"/>
    <b v="0"/>
    <m/>
    <s v="Gold"/>
    <n v="0"/>
    <s v="Normal"/>
    <x v="0"/>
    <m/>
    <n v="177211"/>
    <s v="Darren Kadlitz [JWT]"/>
    <n v="0"/>
    <b v="0"/>
    <d v="2019-05-16T10:16:12"/>
    <d v="2019-05-14T20:56:22"/>
    <n v="1"/>
    <d v="2019-05-16T22:00:34"/>
    <m/>
    <d v="2019-05-16T22:00:34"/>
    <m/>
    <m/>
    <m/>
    <n v="44708"/>
    <x v="0"/>
    <x v="19"/>
    <x v="0"/>
    <n v="20"/>
    <s v="Not GD"/>
    <x v="1"/>
    <n v="2019"/>
    <x v="0"/>
    <x v="5"/>
    <x v="0"/>
    <s v="Jan"/>
    <x v="20"/>
    <s v="May"/>
    <x v="1"/>
  </r>
  <r>
    <s v="INC7330633"/>
    <s v="P3 - Minor"/>
    <x v="33"/>
    <s v="mulveyj@us.ibm.com"/>
    <x v="1"/>
    <s v="[CANCELLED] Need database table created from Ricochet report"/>
    <d v="2021-08-21T01:43:50"/>
    <x v="10"/>
    <m/>
    <s v="Cancelled"/>
    <s v="Cancelling ticket as per OpCo approval from Dave Husted and Olga Alario (see attachments)."/>
    <d v="2021-08-21T01:43:50"/>
    <s v="James A. Mulvey [IBM]"/>
    <d v="2019-05-14T22:20:47"/>
    <s v="darren.kadlitz@gtb.com"/>
    <b v="0"/>
    <m/>
    <s v="Gold"/>
    <n v="0"/>
    <s v="Normal"/>
    <x v="0"/>
    <m/>
    <n v="71637783"/>
    <s v="Darren Kadlitz [JWT]"/>
    <n v="0"/>
    <b v="0"/>
    <d v="2019-05-16T17:47:02"/>
    <d v="2019-05-14T22:21:28"/>
    <n v="2"/>
    <d v="2019-05-16T10:13:05"/>
    <d v="2019-05-16T17:47:02"/>
    <d v="2019-05-16T10:13:05"/>
    <m/>
    <m/>
    <s v="JWT - USA"/>
    <n v="1106.2590046296318"/>
    <x v="0"/>
    <x v="19"/>
    <x v="0"/>
    <n v="34"/>
    <s v="Not GD"/>
    <x v="1"/>
    <n v="2021"/>
    <x v="0"/>
    <x v="5"/>
    <x v="0"/>
    <s v="Jan"/>
    <x v="20"/>
    <s v="May"/>
    <x v="1"/>
  </r>
  <r>
    <s v="INC7336681"/>
    <s v="P3 - Minor"/>
    <x v="0"/>
    <s v="ghudik@us.ibm.com"/>
    <x v="2"/>
    <s v="Maconomy 2.2.6 test"/>
    <d v="2019-05-15T22:59:55"/>
    <x v="8"/>
    <m/>
    <s v="Solved Remotely (Permanently)"/>
    <s v="Maconomy 2.2.6 UAT questions/issues should not be raised in Service Now.  They should be reviewed by your UAT Lead who in turn will raise a ticket in Jira if necessary."/>
    <d v="2019-05-15T22:59:55"/>
    <s v="Gina D. Hudik [IBM]"/>
    <d v="2019-05-15T19:31:37"/>
    <s v="Chiara.Polidori@kantar.com"/>
    <b v="0"/>
    <m/>
    <s v="Platinum"/>
    <n v="0"/>
    <s v="Normal"/>
    <x v="0"/>
    <m/>
    <n v="12498"/>
    <s v="Chiara Polidori [Kantar]"/>
    <n v="0"/>
    <b v="0"/>
    <d v="2019-05-15T19:42:51"/>
    <d v="2019-05-15T19:31:54"/>
    <n v="1"/>
    <d v="2019-05-15T19:41:33"/>
    <d v="2019-05-15T19:42:51"/>
    <d v="2019-05-15T19:41:33"/>
    <m/>
    <m/>
    <m/>
    <n v="1107.1785763888911"/>
    <x v="0"/>
    <x v="19"/>
    <x v="0"/>
    <n v="20"/>
    <s v="Not GD"/>
    <x v="1"/>
    <n v="2019"/>
    <x v="0"/>
    <x v="5"/>
    <x v="0"/>
    <s v="Jan"/>
    <x v="3"/>
    <s v="May"/>
    <x v="1"/>
  </r>
  <r>
    <s v="INC7345017"/>
    <s v="P4 - Minimal"/>
    <x v="19"/>
    <s v="david.baulier@us.ibm.com"/>
    <x v="1"/>
    <s v="Change to the application Compliance Application"/>
    <d v="2019-06-17T19:05:45"/>
    <x v="13"/>
    <m/>
    <s v="Cancelled"/>
    <s v="Duplicate SER. "/>
    <d v="2019-06-17T19:05:46"/>
    <s v="David Baulier Jr [IBM]"/>
    <d v="2019-05-16T20:36:45"/>
    <s v="Stacey.Heldman@wppcoretech.com"/>
    <b v="0"/>
    <m/>
    <s v="Silver+ (Osprey App use only)"/>
    <n v="0"/>
    <s v="Normal"/>
    <x v="0"/>
    <m/>
    <n v="2759341"/>
    <s v="Stacey Heldman [WPP]"/>
    <n v="0"/>
    <b v="0"/>
    <d v="2019-05-21T01:45:39"/>
    <d v="2019-05-16T20:59:37"/>
    <n v="1"/>
    <d v="2019-05-21T04:49:05"/>
    <d v="2019-05-21T12:53:31"/>
    <d v="2019-05-21T04:49:05"/>
    <m/>
    <m/>
    <m/>
    <n v="1101.462835648148"/>
    <x v="0"/>
    <x v="19"/>
    <x v="0"/>
    <n v="25"/>
    <s v="Not GD"/>
    <x v="1"/>
    <n v="2019"/>
    <x v="0"/>
    <x v="5"/>
    <x v="0"/>
    <s v="Jan"/>
    <x v="4"/>
    <s v="May"/>
    <x v="1"/>
  </r>
  <r>
    <s v="INC7345563"/>
    <s v="P3 - Minor"/>
    <x v="19"/>
    <s v="jtian@us.ibm.com"/>
    <x v="1"/>
    <s v="New employee interface to IPS required to support SAP Concur"/>
    <d v="2019-07-23T19:34:18"/>
    <x v="13"/>
    <m/>
    <s v="Cancelled"/>
    <s v="IPS employee feed is optional. With employee feed, IPS will be able to verify the employee data, but since those employee data is come from CONCUR, and has been verified, so it is not necessary."/>
    <d v="2019-07-23T19:34:18"/>
    <s v="Joseph J. Tian [IBM]"/>
    <d v="2019-05-16T21:37:03"/>
    <s v="Stacey.Heldman@wppcoretech.com"/>
    <b v="0"/>
    <m/>
    <s v="Gold"/>
    <n v="0"/>
    <s v="Normal"/>
    <x v="0"/>
    <m/>
    <n v="5867836"/>
    <s v="Stacey Heldman [WPP]"/>
    <n v="0"/>
    <b v="0"/>
    <d v="2019-05-21T01:51:27"/>
    <d v="2019-05-16T21:59:14"/>
    <n v="1"/>
    <d v="2019-05-21T02:51:14"/>
    <d v="2019-05-21T08:55:36"/>
    <d v="2019-05-21T02:51:14"/>
    <m/>
    <m/>
    <m/>
    <n v="1101.6280555555568"/>
    <x v="0"/>
    <x v="19"/>
    <x v="0"/>
    <n v="30"/>
    <s v="Not GD"/>
    <x v="1"/>
    <n v="2019"/>
    <x v="0"/>
    <x v="5"/>
    <x v="0"/>
    <s v="Jan"/>
    <x v="4"/>
    <s v="May"/>
    <x v="1"/>
  </r>
  <r>
    <s v="INC7353833"/>
    <s v="P3 - Minor"/>
    <x v="13"/>
    <s v="ghudik@us.ibm.com"/>
    <x v="1"/>
    <s v="[RFS] [CANCELLED] WPON-REQ-000100 Kantar Informatica upgrade request"/>
    <d v="2020-04-28T06:12:05"/>
    <x v="8"/>
    <m/>
    <s v="Cancelled"/>
    <s v="RFS cancelled per client request."/>
    <d v="2020-04-28T06:12:05"/>
    <s v="Gina D. Hudik [IBM]"/>
    <d v="2019-05-17T21:41:23"/>
    <s v="john.daly@kantar.com"/>
    <b v="0"/>
    <m/>
    <s v="Platinum"/>
    <n v="0"/>
    <s v="Normal"/>
    <x v="0"/>
    <m/>
    <n v="29925042"/>
    <s v="John Daly [Kantar]"/>
    <n v="0"/>
    <b v="0"/>
    <d v="2019-05-30T22:33:49"/>
    <d v="2019-05-17T21:41:46"/>
    <n v="7"/>
    <d v="2019-05-30T23:59:34"/>
    <d v="2019-06-08T01:50:31"/>
    <d v="2019-06-08T01:28:40"/>
    <s v="NA"/>
    <m/>
    <m/>
    <n v="1083.9232523148166"/>
    <x v="0"/>
    <x v="19"/>
    <x v="0"/>
    <n v="18"/>
    <s v="Not GD"/>
    <x v="1"/>
    <n v="2020"/>
    <x v="0"/>
    <x v="5"/>
    <x v="0"/>
    <s v="Jan"/>
    <x v="16"/>
    <s v="May"/>
    <x v="1"/>
  </r>
  <r>
    <s v="INC7380048"/>
    <s v="P3 - Minor"/>
    <x v="28"/>
    <s v="Harvishw@in.ibm.com"/>
    <x v="2"/>
    <s v="Orderbook dev export error"/>
    <d v="2019-05-22T23:18:31"/>
    <x v="112"/>
    <m/>
    <s v="Cancelled"/>
    <s v="Cancelled"/>
    <d v="2019-05-22T23:18:31"/>
    <s v="Harshitha Vishwanath [IBM]"/>
    <d v="2019-05-22T23:13:28"/>
    <s v="Harvishw@in.ibm.com"/>
    <b v="0"/>
    <m/>
    <s v="Platinum"/>
    <n v="0"/>
    <s v="Normal"/>
    <x v="0"/>
    <m/>
    <n v="630"/>
    <s v="Gina Hudik [Kantar]"/>
    <n v="0"/>
    <b v="0"/>
    <d v="2019-05-22T23:13:28"/>
    <m/>
    <n v="0"/>
    <m/>
    <d v="2019-05-22T23:13:28"/>
    <d v="2019-05-22T23:13:28"/>
    <m/>
    <m/>
    <m/>
    <n v="1100.0323148148236"/>
    <x v="0"/>
    <x v="20"/>
    <x v="0"/>
    <n v="21"/>
    <s v="WPP-US"/>
    <x v="0"/>
    <n v="2019"/>
    <x v="0"/>
    <x v="5"/>
    <x v="0"/>
    <s v="Jan"/>
    <x v="9"/>
    <s v="May"/>
    <x v="0"/>
  </r>
  <r>
    <s v="INC7385396"/>
    <s v="P3 - Minor"/>
    <x v="15"/>
    <s v="akrugly@us.ibm.com"/>
    <x v="2"/>
    <s v="user needs access to mDocs"/>
    <d v="2019-06-03T18:45:31"/>
    <x v="28"/>
    <m/>
    <s v="Cancelled"/>
    <s v="This is duplicate incident._x000a_Parent incident INC7336537 and it is awaiting managers approval"/>
    <d v="2019-06-03T18:45:31"/>
    <s v="Alexander Krugly [IBM]"/>
    <d v="2019-05-23T18:40:25"/>
    <s v="baitao.wu@groupm.com"/>
    <b v="0"/>
    <m/>
    <s v="Bronze"/>
    <n v="0"/>
    <s v="Normal"/>
    <x v="0"/>
    <m/>
    <n v="950706"/>
    <s v="Baitao Wu [GroupM]"/>
    <n v="0"/>
    <b v="0"/>
    <d v="2019-06-01T02:38:41"/>
    <d v="2019-05-23T18:58:33"/>
    <n v="1"/>
    <d v="2019-06-01T03:00:00"/>
    <d v="2019-06-03T18:44:34"/>
    <d v="2019-06-01T03:00:00"/>
    <m/>
    <m/>
    <m/>
    <n v="1088.2190509259235"/>
    <x v="0"/>
    <x v="20"/>
    <x v="0"/>
    <n v="23"/>
    <s v="Not GD"/>
    <x v="1"/>
    <n v="2019"/>
    <x v="0"/>
    <x v="5"/>
    <x v="0"/>
    <s v="Jan"/>
    <x v="30"/>
    <s v="May"/>
    <x v="1"/>
  </r>
  <r>
    <s v="INC7387855"/>
    <s v="P3 - Minor"/>
    <x v="3"/>
    <s v="jyovishw@in.ibm.com"/>
    <x v="2"/>
    <s v="Positive Pay File - AX BOA Checks"/>
    <d v="2019-06-05T22:50:15"/>
    <x v="115"/>
    <m/>
    <s v="Cancelled"/>
    <s v="Thanks, I will close this ticket based on user's advice"/>
    <d v="2019-06-05T22:50:15"/>
    <s v="Jyothi Vishweshwaraiah [IBM]"/>
    <d v="2019-05-24T01:04:40"/>
    <s v="Gregory.Sjovall@groupm.com"/>
    <b v="0"/>
    <m/>
    <s v="Gold"/>
    <n v="0"/>
    <s v="Normal"/>
    <x v="0"/>
    <m/>
    <n v="1115135"/>
    <s v="Gregory Sjovall [GroupM]"/>
    <n v="0"/>
    <b v="0"/>
    <d v="2019-06-03T23:03:28"/>
    <d v="2019-05-24T01:27:29"/>
    <n v="2"/>
    <d v="2019-06-04T01:26:12"/>
    <d v="2019-06-04T16:14:24"/>
    <d v="2019-06-04T01:26:12"/>
    <m/>
    <m/>
    <m/>
    <n v="1087.3233333333264"/>
    <x v="0"/>
    <x v="20"/>
    <x v="0"/>
    <n v="23"/>
    <s v="Not GD"/>
    <x v="1"/>
    <n v="2019"/>
    <x v="0"/>
    <x v="5"/>
    <x v="0"/>
    <s v="Jan"/>
    <x v="23"/>
    <s v="May"/>
    <x v="1"/>
  </r>
  <r>
    <s v="INC7391603"/>
    <s v="P3 - Minor"/>
    <x v="3"/>
    <s v="jyovishw@in.ibm.com"/>
    <x v="2"/>
    <s v="PSCAPPP00136 - Install Microsoft Excel and Adobe Reader DC"/>
    <d v="2019-06-05T22:45:47"/>
    <x v="115"/>
    <m/>
    <s v="Solved (Permanently)"/>
    <s v="Cancelling the ticket, as it is tracked in another ticket - INC7386588"/>
    <d v="2019-06-05T22:45:47"/>
    <s v="Jyothi Vishweshwaraiah [IBM]"/>
    <d v="2019-05-24T16:07:57"/>
    <s v="jyovishw@in.ibm.com"/>
    <b v="0"/>
    <m/>
    <s v="Gold"/>
    <n v="0"/>
    <s v="Normal"/>
    <x v="0"/>
    <m/>
    <n v="1060988"/>
    <s v="Jyothi Vishweshwaraiah [IBM]"/>
    <n v="0"/>
    <b v="0"/>
    <d v="2019-05-24T19:11:32"/>
    <d v="2019-05-30T10:40:33"/>
    <n v="6"/>
    <d v="2019-05-30T11:09:17"/>
    <d v="2019-06-05T22:45:03"/>
    <d v="2019-06-05T16:36:46"/>
    <s v="NA"/>
    <m/>
    <m/>
    <n v="1086.0520486111127"/>
    <x v="0"/>
    <x v="20"/>
    <x v="0"/>
    <n v="23"/>
    <s v="Not GD"/>
    <x v="1"/>
    <n v="2019"/>
    <x v="0"/>
    <x v="5"/>
    <x v="0"/>
    <s v="Jan"/>
    <x v="23"/>
    <s v="May"/>
    <x v="1"/>
  </r>
  <r>
    <s v="INC7393887"/>
    <s v="P4 - Minimal"/>
    <x v="0"/>
    <s v="ghudik@us.ibm.com"/>
    <x v="2"/>
    <s v="Maconomy"/>
    <d v="2019-05-30T07:25:26"/>
    <x v="8"/>
    <m/>
    <s v="Cancelled"/>
    <s v="2.2.6 UAT items should not be raised in SNOW.  Jira ticket raised by Ashley instead._x000a_"/>
    <d v="2019-05-30T07:25:26"/>
    <s v="Gina D. Hudik [IBM]"/>
    <d v="2019-05-24T21:24:25"/>
    <s v="CarlosAlberto.Torres@kantar.com"/>
    <b v="0"/>
    <m/>
    <s v="Platinum"/>
    <n v="0"/>
    <s v="Normal"/>
    <x v="0"/>
    <m/>
    <n v="255505"/>
    <s v="Carlos Alberto Torres [Kantar]"/>
    <n v="1"/>
    <b v="0"/>
    <d v="2019-05-24T21:32:29"/>
    <d v="2019-05-24T21:32:29"/>
    <n v="4"/>
    <d v="2019-05-24T22:16:47"/>
    <d v="2019-05-24T22:25:11"/>
    <d v="2019-05-24T22:16:47"/>
    <s v="LATAM"/>
    <m/>
    <s v="Kantar - Argentina"/>
    <n v="1098.0658449074108"/>
    <x v="0"/>
    <x v="20"/>
    <x v="0"/>
    <n v="22"/>
    <s v="Not GD"/>
    <x v="1"/>
    <n v="2019"/>
    <x v="0"/>
    <x v="5"/>
    <x v="0"/>
    <s v="Jan"/>
    <x v="23"/>
    <s v="May"/>
    <x v="1"/>
  </r>
  <r>
    <s v="INC7404395"/>
    <s v="P3 - Minor"/>
    <x v="0"/>
    <s v="ghudik@us.ibm.com"/>
    <x v="2"/>
    <s v="WSC 272 - Clone Banking Mode -&quot;272-CURRENT-ACH&quot;"/>
    <d v="2019-06-05T02:51:36"/>
    <x v="8"/>
    <m/>
    <s v="Cancelled"/>
    <s v="Sunchai - Testing for 2.2.6 has closed.  Dev01data/setup is as of Feb 19, 2019.  We will not be replicating any setups from Production to Dev01 that were created in Production after Feb 19, 2019."/>
    <d v="2019-06-05T02:51:36"/>
    <s v="Gina D. Hudik [IBM]"/>
    <d v="2019-05-28T10:57:01"/>
    <s v="Sunchai.Saengsutthi@kantar.com"/>
    <b v="0"/>
    <m/>
    <s v="Platinum"/>
    <n v="0"/>
    <s v="Normal"/>
    <x v="0"/>
    <m/>
    <n v="662075"/>
    <s v="Sunchai Saengsutthi [Kantar]"/>
    <n v="0"/>
    <b v="0"/>
    <d v="2019-05-28T11:37:32"/>
    <d v="2019-05-28T10:57:38"/>
    <n v="1"/>
    <d v="2019-05-28T11:30:27"/>
    <d v="2019-05-28T11:37:32"/>
    <d v="2019-05-28T11:30:27"/>
    <m/>
    <m/>
    <m/>
    <n v="1094.5156018518464"/>
    <x v="0"/>
    <x v="21"/>
    <x v="0"/>
    <n v="23"/>
    <s v="Not GD"/>
    <x v="1"/>
    <n v="2019"/>
    <x v="0"/>
    <x v="5"/>
    <x v="0"/>
    <s v="Jan"/>
    <x v="12"/>
    <s v="May"/>
    <x v="1"/>
  </r>
  <r>
    <s v="INC7424107"/>
    <s v="P3 - Minor"/>
    <x v="4"/>
    <s v="alan.goldblatt@us.ibm.com"/>
    <x v="0"/>
    <s v="Missing Payroll Posting in SAP - May 31 (75Q and MUN)"/>
    <d v="2019-05-30T22:14:29"/>
    <x v="1"/>
    <m/>
    <s v="Closed As Duplicate"/>
    <s v="This is a duplicate"/>
    <d v="2019-05-30T22:14:29"/>
    <s v="Alan M. Goldblatt [IBM]"/>
    <d v="2019-05-30T20:55:38"/>
    <s v="EDOARDO.RECALDINI@it.ibm.com"/>
    <b v="0"/>
    <m/>
    <s v="Gold"/>
    <n v="0"/>
    <s v="Normal"/>
    <x v="0"/>
    <m/>
    <n v="4804"/>
    <s v="Alan M. Goldblatt [IBM]"/>
    <n v="0"/>
    <b v="0"/>
    <m/>
    <m/>
    <n v="0"/>
    <m/>
    <m/>
    <d v="2019-05-30T20:55:38"/>
    <s v="NA"/>
    <m/>
    <m/>
    <n v="44708"/>
    <x v="0"/>
    <x v="21"/>
    <x v="0"/>
    <n v="22"/>
    <s v="Not GD"/>
    <x v="1"/>
    <n v="2019"/>
    <x v="0"/>
    <x v="5"/>
    <x v="0"/>
    <s v="Jan"/>
    <x v="0"/>
    <s v="May"/>
    <x v="1"/>
  </r>
  <r>
    <s v="INC7440059"/>
    <s v="P4 - Minimal"/>
    <x v="8"/>
    <s v="poldatta@in.ibm.com"/>
    <x v="2"/>
    <s v="Create New GEAC Account Request"/>
    <d v="2019-06-12T03:20:25"/>
    <x v="12"/>
    <m/>
    <s v="Cancelled"/>
    <s v="cancelled"/>
    <d v="2019-06-12T03:20:25"/>
    <s v="Poly Datta [IBM]"/>
    <d v="2019-06-03T20:39:20"/>
    <s v="Stephanie.Wu@vmlyr.com"/>
    <b v="0"/>
    <m/>
    <s v="Gold"/>
    <n v="0"/>
    <s v="Normal"/>
    <x v="0"/>
    <m/>
    <n v="715265"/>
    <s v="Stephanie Wu [YRGRP]"/>
    <n v="0"/>
    <b v="0"/>
    <d v="2019-06-06T17:02:28"/>
    <d v="2019-06-03T21:09:43"/>
    <n v="1"/>
    <d v="2019-06-11T04:50:24"/>
    <d v="2019-06-11T23:10:48"/>
    <d v="2019-06-11T04:50:24"/>
    <m/>
    <m/>
    <m/>
    <n v="1080.0341666666573"/>
    <x v="0"/>
    <x v="22"/>
    <x v="0"/>
    <n v="24"/>
    <s v="WPP-US"/>
    <x v="0"/>
    <n v="2019"/>
    <x v="0"/>
    <x v="5"/>
    <x v="0"/>
    <s v="Jan"/>
    <x v="14"/>
    <s v="Jun"/>
    <x v="0"/>
  </r>
  <r>
    <s v="INC7454242"/>
    <s v="P3 - Minor"/>
    <x v="4"/>
    <s v="alan.goldblatt@us.ibm.com"/>
    <x v="2"/>
    <s v="[PROD] Update user permissions from ADP GL upload for John St"/>
    <d v="2019-06-05T20:26:15"/>
    <x v="24"/>
    <m/>
    <s v="Cancelled"/>
    <s v="As requested by Shanaaz, this request has been cancelled"/>
    <d v="2019-06-05T20:26:15"/>
    <s v="Alan M. Goldblatt [IBM]"/>
    <d v="2019-06-05T19:40:49"/>
    <s v="alan.goldblatt@us.ibm.com"/>
    <b v="0"/>
    <m/>
    <s v="Platinum"/>
    <n v="0"/>
    <s v="Normal"/>
    <x v="0"/>
    <m/>
    <n v="2984"/>
    <s v="Rosa Panou [Ogilvy Group]"/>
    <n v="0"/>
    <b v="0"/>
    <d v="2019-06-05T19:40:49"/>
    <m/>
    <n v="0"/>
    <m/>
    <d v="2019-06-05T19:40:49"/>
    <d v="2019-06-05T19:40:49"/>
    <m/>
    <m/>
    <m/>
    <n v="1086.1799884259235"/>
    <x v="0"/>
    <x v="22"/>
    <x v="0"/>
    <n v="23"/>
    <s v="Not GD"/>
    <x v="1"/>
    <n v="2019"/>
    <x v="0"/>
    <x v="5"/>
    <x v="0"/>
    <s v="Jan"/>
    <x v="2"/>
    <s v="Jun"/>
    <x v="1"/>
  </r>
  <r>
    <s v="INC7456360"/>
    <s v="P3 - Minor"/>
    <x v="8"/>
    <s v="david.baulier@us.ibm.com"/>
    <x v="2"/>
    <s v="#L2OS Microsoft Excel needs to be installed in 10.176.86.46 &amp; 10.176.86.134"/>
    <d v="2019-07-23T22:56:53"/>
    <x v="2"/>
    <m/>
    <s v="Cancelled"/>
    <s v="This request will be done through an RFS.  it cannot be done through a ticket.  We are working with the Opco and Coretech on this one.  "/>
    <d v="2019-07-23T22:56:53"/>
    <s v="David Baulier Jr [IBM]"/>
    <d v="2019-06-06T02:51:00"/>
    <s v="poldatta@in.ibm.com"/>
    <b v="0"/>
    <m/>
    <s v="Gold"/>
    <n v="0"/>
    <s v="Normal"/>
    <x v="0"/>
    <m/>
    <n v="4135105"/>
    <s v="Poly Datta [IBM]"/>
    <n v="0"/>
    <b v="0"/>
    <d v="2019-06-18T16:05:06"/>
    <d v="2019-06-06T02:51:00"/>
    <n v="8"/>
    <d v="2019-06-17T15:07:41"/>
    <d v="2019-06-25T08:04:12"/>
    <d v="2019-06-24T08:40:13"/>
    <m/>
    <m/>
    <m/>
    <n v="1066.6637499999997"/>
    <x v="0"/>
    <x v="22"/>
    <x v="0"/>
    <n v="30"/>
    <s v="Not GD"/>
    <x v="1"/>
    <n v="2019"/>
    <x v="0"/>
    <x v="5"/>
    <x v="0"/>
    <s v="Jan"/>
    <x v="7"/>
    <s v="Jun"/>
    <x v="1"/>
  </r>
  <r>
    <s v="INC7469245"/>
    <s v="P4 - Minimal"/>
    <x v="4"/>
    <s v="pratik.shah@us.ibm.com"/>
    <x v="2"/>
    <s v="Tax Issue In SAP"/>
    <d v="2019-06-17T23:35:36"/>
    <x v="29"/>
    <m/>
    <s v="Closed As Duplicate"/>
    <s v="Closed as duplicate of INC7339300"/>
    <d v="2019-06-17T23:35:36"/>
    <s v="Pratik Shah [IBM]"/>
    <d v="2019-06-08T01:09:16"/>
    <s v="weimin.jin@ogilvy.com"/>
    <b v="0"/>
    <m/>
    <s v="Platinum"/>
    <n v="0"/>
    <s v="Normal"/>
    <x v="0"/>
    <m/>
    <n v="858381"/>
    <s v="Weimin Jin [Ogilvy Group]"/>
    <n v="0"/>
    <b v="0"/>
    <d v="2019-06-09T22:15:35"/>
    <d v="2019-06-08T01:29:07"/>
    <n v="1"/>
    <d v="2019-06-08T13:34:59"/>
    <d v="2019-06-09T22:15:35"/>
    <d v="2019-06-08T13:34:59"/>
    <m/>
    <m/>
    <m/>
    <n v="1082.0725115740715"/>
    <x v="0"/>
    <x v="22"/>
    <x v="0"/>
    <n v="25"/>
    <s v="Not GD"/>
    <x v="1"/>
    <n v="2019"/>
    <x v="0"/>
    <x v="5"/>
    <x v="0"/>
    <s v="Jan"/>
    <x v="18"/>
    <s v="Jun"/>
    <x v="1"/>
  </r>
  <r>
    <s v="INC7495011"/>
    <s v="P4 - Minimal"/>
    <x v="8"/>
    <s v="poldatta@in.ibm.com"/>
    <x v="2"/>
    <s v="Infor SmartStream Application Add request"/>
    <d v="2019-06-18T23:02:07"/>
    <x v="12"/>
    <m/>
    <s v="Cancelled"/>
    <s v="duplicate"/>
    <d v="2019-06-18T23:02:07"/>
    <s v="Poly Datta [IBM]"/>
    <d v="2019-06-12T23:38:40"/>
    <s v="Katie.Kim@redfuse.com"/>
    <b v="0"/>
    <m/>
    <s v="Gold"/>
    <n v="0"/>
    <s v="Normal"/>
    <x v="0"/>
    <m/>
    <n v="516207"/>
    <s v="Katie Kim [YRGRP]"/>
    <n v="0"/>
    <b v="0"/>
    <d v="2019-06-14T22:57:46"/>
    <d v="2019-06-12T23:38:40"/>
    <n v="1"/>
    <d v="2019-06-14T04:28:20"/>
    <d v="2019-06-14T22:57:46"/>
    <d v="2019-06-14T04:28:20"/>
    <m/>
    <m/>
    <m/>
    <n v="1077.0432175926035"/>
    <x v="0"/>
    <x v="50"/>
    <x v="0"/>
    <n v="25"/>
    <s v="WPP-US"/>
    <x v="0"/>
    <n v="2019"/>
    <x v="0"/>
    <x v="5"/>
    <x v="0"/>
    <s v="Jan"/>
    <x v="21"/>
    <s v="Jun"/>
    <x v="0"/>
  </r>
  <r>
    <s v="INC7501602"/>
    <s v="P3 - Minor"/>
    <x v="0"/>
    <s v="ghudik@us.ibm.com"/>
    <x v="1"/>
    <s v="[CANCELLED] Review and Update User Permissions to Run Import Programs - Kantar"/>
    <d v="2020-01-28T23:37:56"/>
    <x v="8"/>
    <m/>
    <s v="Cancelled"/>
    <s v="Cancelled per request.  No IBM work commenced on this ticket, so it's cancelled at no charge."/>
    <d v="2020-01-28T23:37:56"/>
    <s v="Gina D. Hudik [IBM]"/>
    <d v="2019-06-13T22:03:27"/>
    <s v="gayle.giovanazzi@wppcoretech.com"/>
    <b v="0"/>
    <m/>
    <s v="Platinum"/>
    <n v="0"/>
    <s v="Normal"/>
    <x v="0"/>
    <m/>
    <n v="19791333"/>
    <s v="Gayle Giovanazzi [WPP]"/>
    <n v="0"/>
    <b v="0"/>
    <d v="2019-06-13T22:03:27"/>
    <m/>
    <n v="0"/>
    <m/>
    <d v="2019-06-13T22:03:27"/>
    <d v="2019-06-13T22:03:27"/>
    <m/>
    <m/>
    <m/>
    <n v="1078.0809375000026"/>
    <x v="0"/>
    <x v="50"/>
    <x v="0"/>
    <n v="5"/>
    <s v="Not GD"/>
    <x v="1"/>
    <n v="2020"/>
    <x v="0"/>
    <x v="5"/>
    <x v="0"/>
    <s v="Jan"/>
    <x v="19"/>
    <s v="Jun"/>
    <x v="1"/>
  </r>
  <r>
    <s v="INC7530587"/>
    <s v="P4 - Minimal"/>
    <x v="10"/>
    <s v="Dhikarpe@in.ibm.com"/>
    <x v="1"/>
    <s v="[UNAPPROVED BACKLOG] Request for H&amp;W Customization and Interface Inventory"/>
    <d v="2020-11-25T21:54:05"/>
    <x v="1"/>
    <m/>
    <s v="Cancelled"/>
    <s v="This ticket can be cancelled, this will be handled with Workday project "/>
    <d v="2020-11-25T21:54:05"/>
    <s v="Dhiraj Kamlakar Karpe [IBM]"/>
    <d v="2019-06-19T20:16:29"/>
    <s v="Stacey.Heldman@wppcoretech.com"/>
    <b v="0"/>
    <m/>
    <s v="Gold"/>
    <n v="0"/>
    <s v="Normal"/>
    <x v="0"/>
    <m/>
    <n v="45365857"/>
    <s v="Stacey Heldman [WPP]"/>
    <n v="0"/>
    <b v="0"/>
    <d v="2019-06-19T22:59:09"/>
    <d v="2019-06-19T20:31:51"/>
    <n v="1"/>
    <d v="2019-06-20T01:37:43"/>
    <m/>
    <d v="2019-06-20T01:37:43"/>
    <m/>
    <m/>
    <s v="Ogilvy Group - USA"/>
    <n v="44708"/>
    <x v="0"/>
    <x v="51"/>
    <x v="0"/>
    <n v="48"/>
    <s v="Not GD"/>
    <x v="1"/>
    <n v="2020"/>
    <x v="0"/>
    <x v="5"/>
    <x v="0"/>
    <s v="Jan"/>
    <x v="5"/>
    <s v="Jun"/>
    <x v="1"/>
  </r>
  <r>
    <s v="INC7566584"/>
    <s v="P3 - Minor"/>
    <x v="10"/>
    <s v="ccangial@us.ibm.com"/>
    <x v="2"/>
    <s v="JDE Export to Excel not working due to Active X file not installed"/>
    <d v="2019-10-15T19:30:21"/>
    <x v="1"/>
    <m/>
    <s v="Cancelled"/>
    <s v="No need to apply active X.  user can insert an attachment and can export to excel via CSV"/>
    <d v="2019-10-15T19:30:21"/>
    <s v="Christina Cangialosi [IBM]"/>
    <d v="2019-06-27T00:15:09"/>
    <s v="ccangial@us.ibm.com"/>
    <b v="0"/>
    <m/>
    <s v="Gold"/>
    <n v="0"/>
    <s v="Normal"/>
    <x v="0"/>
    <m/>
    <n v="9573507"/>
    <s v="Christina Cangialosi [IBM]"/>
    <n v="0"/>
    <b v="0"/>
    <d v="2019-06-27T00:15:09"/>
    <m/>
    <n v="3"/>
    <m/>
    <m/>
    <d v="2019-07-11T00:08:09"/>
    <m/>
    <m/>
    <m/>
    <n v="44708"/>
    <x v="0"/>
    <x v="23"/>
    <x v="0"/>
    <n v="42"/>
    <s v="Not GD"/>
    <x v="1"/>
    <n v="2019"/>
    <x v="0"/>
    <x v="5"/>
    <x v="0"/>
    <s v="Jan"/>
    <x v="11"/>
    <s v="Jun"/>
    <x v="1"/>
  </r>
  <r>
    <s v="INC7572480"/>
    <s v="P3 - Minor"/>
    <x v="4"/>
    <s v="Andrew.Revesz@hemmersbach.com"/>
    <x v="0"/>
    <s v="Hi, I urgently need my SAP password reset so I can approve PO's. HELP!"/>
    <d v="2019-06-28T01:51:34"/>
    <x v="61"/>
    <m/>
    <s v="Closed As Duplicate"/>
    <s v="Duplicate ticket. Her password has already been reset"/>
    <d v="2019-06-28T01:51:35"/>
    <s v="Andrew Revesz [IBM]"/>
    <d v="2019-06-27T21:58:56"/>
    <s v="ANDREA.LO.SARDO@it.ibm.com"/>
    <b v="0"/>
    <m/>
    <s v="Platinum"/>
    <n v="0"/>
    <s v="Normal"/>
    <x v="0"/>
    <m/>
    <n v="13986"/>
    <s v="Aviva Groll [Ogilvy Group]"/>
    <n v="0"/>
    <b v="0"/>
    <d v="2019-06-27T21:58:56"/>
    <d v="2019-06-27T21:58:56"/>
    <n v="1"/>
    <d v="2019-06-27T22:00:14"/>
    <d v="2019-06-27T22:04:41"/>
    <d v="2019-06-27T22:00:14"/>
    <s v="NA"/>
    <m/>
    <s v="Ogilvy Group - Canada"/>
    <n v="1064.0800810185174"/>
    <x v="0"/>
    <x v="23"/>
    <x v="0"/>
    <n v="26"/>
    <s v="WPP-US"/>
    <x v="0"/>
    <n v="2019"/>
    <x v="0"/>
    <x v="5"/>
    <x v="0"/>
    <s v="Jan"/>
    <x v="11"/>
    <s v="Jun"/>
    <x v="0"/>
  </r>
  <r>
    <s v="INC7590060"/>
    <s v="P3 - Minor"/>
    <x v="6"/>
    <s v="ghudik@us.ibm.com"/>
    <x v="1"/>
    <s v="[CANCELLED] kantarbi useradmin - add link to user guide document"/>
    <d v="2019-08-21T07:04:11"/>
    <x v="112"/>
    <m/>
    <s v="Cancelled"/>
    <s v="Alternative solution has been identified and implemented. Hence closing the ticket."/>
    <d v="2019-08-21T07:04:11"/>
    <s v="Gina D. Hudik [IBM]"/>
    <d v="2019-07-02T12:20:07"/>
    <s v="helmut.thienel@kantar.com"/>
    <b v="0"/>
    <m/>
    <s v="Silver"/>
    <n v="0"/>
    <s v="Normal"/>
    <x v="0"/>
    <m/>
    <n v="3720776"/>
    <s v="Helmut Thienel [Kantar]"/>
    <n v="1"/>
    <b v="0"/>
    <d v="2019-07-02T12:55:58"/>
    <d v="2019-07-02T12:20:07"/>
    <n v="1"/>
    <d v="2019-07-02T12:44:09"/>
    <d v="2019-07-02T12:55:58"/>
    <d v="2019-07-02T12:44:09"/>
    <m/>
    <m/>
    <m/>
    <n v="1059.4611342592616"/>
    <x v="0"/>
    <x v="24"/>
    <x v="0"/>
    <n v="34"/>
    <s v="WPP-US"/>
    <x v="0"/>
    <n v="2019"/>
    <x v="0"/>
    <x v="5"/>
    <x v="0"/>
    <s v="Jan"/>
    <x v="13"/>
    <s v="Jul"/>
    <x v="0"/>
  </r>
  <r>
    <s v="INC7592626"/>
    <s v="P3 - Minor"/>
    <x v="0"/>
    <s v="ghudik@us.ibm.com"/>
    <x v="1"/>
    <s v="[CANCELLED*] Company 298 - BANKING TEMPLATE for new bank accoun ( 70002101 HSBC (400250 41443143)"/>
    <d v="2019-12-13T02:15:02"/>
    <x v="8"/>
    <m/>
    <s v="Cancelled"/>
    <s v="Client has not provided UAT feedback within 15 business upon numerous follow ups.  IBM has performed the work for UAT, therefore IBM will charge the SER allowance $110 for this Minor Tier 1 ticket.  WPP IT has approved this cancellation without deploying to Production.  The client may raise a new SER when they are ready to deploy to Production._x000a__x000a_Summary:_x000a_10/20 - Changes put into Preprod_x000a_11/12 - IBM followed up_x000a_11/21 - Preprod refreshed, IBM put setups back into Preprod._x000a_11/28 - IBM followed up, Kantar advised they haven't tested yet._x000a_12/10 - Still no response from Kantar, Preprod refresh is scheduled for Dec 13, so testing feedback should be provided by Dec 12._x000a_12/12 - No response received"/>
    <d v="2019-12-13T02:15:02"/>
    <s v="Gina D. Hudik [IBM]"/>
    <d v="2019-07-02T17:07:32"/>
    <s v="seye.fatimilehin@kantar.com"/>
    <b v="1"/>
    <m/>
    <s v="Platinum"/>
    <n v="1"/>
    <s v="Normal"/>
    <x v="0"/>
    <m/>
    <n v="14116050"/>
    <s v="Seye Fatimilehin [Kantar]"/>
    <n v="0"/>
    <b v="0"/>
    <d v="2019-07-03T16:29:18"/>
    <d v="2019-07-02T17:09:16"/>
    <n v="1"/>
    <d v="2019-07-03T16:22:28"/>
    <d v="2019-07-03T16:29:18"/>
    <d v="2019-07-03T16:22:28"/>
    <m/>
    <m/>
    <m/>
    <n v="1058.3129861111083"/>
    <x v="0"/>
    <x v="24"/>
    <x v="0"/>
    <n v="50"/>
    <s v="Not GD"/>
    <x v="1"/>
    <n v="2019"/>
    <x v="0"/>
    <x v="5"/>
    <x v="0"/>
    <s v="Jan"/>
    <x v="13"/>
    <s v="Jul"/>
    <x v="1"/>
  </r>
  <r>
    <s v="INC7594274"/>
    <s v="P4 - Minimal"/>
    <x v="2"/>
    <s v="Nilesh.gaikwad@in.ibm.com"/>
    <x v="2"/>
    <s v="create a new  Chemistry Current Agency Site - System Analytic"/>
    <d v="2019-07-03T16:54:39"/>
    <x v="122"/>
    <m/>
    <s v="Closed As Duplicate"/>
    <s v="This is duplicate of ticket INC7468230 for same adding Chemistry Current Agency Site - System Analytic."/>
    <d v="2019-07-03T16:54:39"/>
    <s v="Nilesh D Gaikwad [IBM]"/>
    <d v="2019-07-02T20:18:21"/>
    <s v="maggie.cowden@teamchemistryus.com"/>
    <b v="0"/>
    <m/>
    <s v="Silver"/>
    <n v="0"/>
    <s v="Normal"/>
    <x v="0"/>
    <m/>
    <n v="74178"/>
    <s v="Maggie Cowden [Ogilvy Group]"/>
    <n v="0"/>
    <b v="0"/>
    <d v="2019-07-03T00:10:00"/>
    <d v="2019-07-02T20:34:31"/>
    <n v="1"/>
    <d v="2019-07-03T00:57:11"/>
    <d v="2019-07-03T10:15:44"/>
    <d v="2019-07-03T00:57:11"/>
    <m/>
    <m/>
    <m/>
    <n v="1058.5724074074096"/>
    <x v="0"/>
    <x v="24"/>
    <x v="0"/>
    <n v="27"/>
    <s v="WPP-US"/>
    <x v="0"/>
    <n v="2019"/>
    <x v="0"/>
    <x v="5"/>
    <x v="0"/>
    <s v="Jan"/>
    <x v="13"/>
    <s v="Jul"/>
    <x v="0"/>
  </r>
  <r>
    <s v="INC7598057"/>
    <s v="P3 - Minor"/>
    <x v="0"/>
    <s v="ghudik@us.ibm.com"/>
    <x v="1"/>
    <s v="[CANCELLED*] WSC 223 preprod  WebService "/>
    <d v="2019-08-21T07:26:42"/>
    <x v="8"/>
    <m/>
    <s v="Cancelled"/>
    <s v="File was uploaded to Preprod TNS/Kantar on July 18. A follow up was sent July 30 and Aug 8 and UAT feedback was not received. Ticket is being cancelled without action due to lack of response. Thanks."/>
    <d v="2019-08-21T07:26:42"/>
    <s v="Gina D. Hudik [IBM]"/>
    <d v="2019-07-03T13:43:52"/>
    <s v="Jadwiga.Galewska@kantar.com"/>
    <b v="0"/>
    <m/>
    <s v="Platinum"/>
    <n v="0"/>
    <s v="Normal"/>
    <x v="0"/>
    <m/>
    <n v="4210970"/>
    <s v="Jadwiga Galewska [Kantar]"/>
    <n v="0"/>
    <b v="0"/>
    <d v="2019-07-03T18:03:38"/>
    <d v="2019-07-03T13:44:07"/>
    <n v="1"/>
    <d v="2019-07-03T18:14:27"/>
    <d v="2019-07-03T18:27:06"/>
    <d v="2019-07-03T18:14:27"/>
    <s v="EMEA"/>
    <m/>
    <s v="Kantar - Poland"/>
    <n v="1058.2311805555582"/>
    <x v="0"/>
    <x v="24"/>
    <x v="0"/>
    <n v="34"/>
    <s v="Not GD"/>
    <x v="1"/>
    <n v="2019"/>
    <x v="0"/>
    <x v="5"/>
    <x v="0"/>
    <s v="Jan"/>
    <x v="14"/>
    <s v="Jul"/>
    <x v="1"/>
  </r>
  <r>
    <s v="INC7600641"/>
    <s v="P4 - Minimal"/>
    <x v="9"/>
    <s v="mulveyj@us.ibm.com"/>
    <x v="1"/>
    <s v="[CANCELLED] Need POSTING DATE added to Ricochet report GL Account Details "/>
    <d v="2021-08-17T00:03:48"/>
    <x v="15"/>
    <m/>
    <s v="Cancelled"/>
    <s v="Cancelling ticket as per OpCo approval from Dave Husted and Olga Alario (see attachments)."/>
    <d v="2021-08-17T00:03:48"/>
    <s v="James A. Mulvey [IBM]"/>
    <d v="2019-07-03T19:15:57"/>
    <s v="nancy.fisher@gtb.com"/>
    <b v="0"/>
    <m/>
    <s v="Gold"/>
    <n v="0"/>
    <s v="Normal"/>
    <x v="0"/>
    <m/>
    <n v="66977271"/>
    <s v="Nancy Fisher [JWT]"/>
    <n v="0"/>
    <b v="0"/>
    <d v="2019-07-04T03:07:12"/>
    <d v="2019-07-03T19:32:58"/>
    <n v="1"/>
    <d v="2019-07-04T03:22:02"/>
    <d v="2019-07-08T17:29:38"/>
    <d v="2019-07-04T03:22:02"/>
    <m/>
    <m/>
    <m/>
    <n v="1053.2710879629594"/>
    <x v="0"/>
    <x v="24"/>
    <x v="0"/>
    <n v="34"/>
    <s v="Not GD"/>
    <x v="1"/>
    <n v="2021"/>
    <x v="0"/>
    <x v="5"/>
    <x v="0"/>
    <s v="Jan"/>
    <x v="14"/>
    <s v="Jul"/>
    <x v="1"/>
  </r>
  <r>
    <s v="INC7617521"/>
    <s v="P3 - Minor"/>
    <x v="0"/>
    <s v="Akesavas@in.ibm.com"/>
    <x v="2"/>
    <s v="Warning attached files could not be scanned: RE: Incident INC7197191 -- comments added"/>
    <d v="2019-07-10T11:45:25"/>
    <x v="106"/>
    <m/>
    <s v="Cancelled"/>
    <s v="No action from IBM side user confirmed me over the phone and last update. "/>
    <d v="2019-07-10T11:45:25"/>
    <s v="Kesava I Kesavasrinivasu [IBM]"/>
    <d v="2019-07-08T14:11:47"/>
    <s v="Sushmita.Mandal@kantar.com"/>
    <b v="0"/>
    <m/>
    <s v="Platinum"/>
    <n v="0"/>
    <s v="Normal"/>
    <x v="0"/>
    <m/>
    <n v="164018"/>
    <s v="Sushmita Mandal [Kantar]"/>
    <n v="0"/>
    <b v="0"/>
    <d v="2019-07-08T14:45:16"/>
    <d v="2019-07-08T14:11:47"/>
    <n v="1"/>
    <d v="2019-07-08T14:36:58"/>
    <d v="2019-07-08T14:45:16"/>
    <d v="2019-07-08T14:36:58"/>
    <m/>
    <m/>
    <m/>
    <n v="1053.3852314814794"/>
    <x v="0"/>
    <x v="25"/>
    <x v="0"/>
    <n v="28"/>
    <s v="WPP-US"/>
    <x v="0"/>
    <n v="2019"/>
    <x v="0"/>
    <x v="5"/>
    <x v="0"/>
    <s v="Jan"/>
    <x v="18"/>
    <s v="Jul"/>
    <x v="0"/>
  </r>
  <r>
    <s v="INC7619908"/>
    <s v="P4 - Minimal"/>
    <x v="23"/>
    <s v="Dhikarpe@in.ibm.com"/>
    <x v="1"/>
    <s v="[UNAPPROVED BACKLOG] Purchase Order for Team Finance - TCC"/>
    <d v="2022-02-23T22:27:48"/>
    <x v="132"/>
    <m/>
    <s v="Cancelled"/>
    <s v="Enhancement will not be worked on"/>
    <d v="2022-02-23T22:27:48"/>
    <s v="Dhiraj Kamlakar Karpe [IBM]"/>
    <d v="2019-07-08T18:51:59"/>
    <s v="mark.werner@ogilvy.com"/>
    <b v="0"/>
    <m/>
    <s v="Bronze"/>
    <n v="0"/>
    <s v="Normal"/>
    <x v="0"/>
    <m/>
    <n v="83043349"/>
    <s v="Mark Werner [Ogilvy Group]"/>
    <n v="0"/>
    <b v="0"/>
    <d v="2019-07-08T19:26:00"/>
    <d v="2019-07-08T19:05:18"/>
    <n v="2"/>
    <d v="2019-07-08T20:34:09"/>
    <d v="2022-02-18T00:26:59"/>
    <d v="2019-07-08T20:34:09"/>
    <m/>
    <m/>
    <m/>
    <n v="97.981261574066593"/>
    <x v="0"/>
    <x v="25"/>
    <x v="0"/>
    <n v="9"/>
    <s v="Not GD"/>
    <x v="1"/>
    <n v="2022"/>
    <x v="0"/>
    <x v="5"/>
    <x v="0"/>
    <s v="Jan"/>
    <x v="18"/>
    <s v="Jul"/>
    <x v="1"/>
  </r>
  <r>
    <s v="INC7619938"/>
    <s v="P4 - Minimal"/>
    <x v="10"/>
    <s v="Steve.Oliver@wpp.com"/>
    <x v="1"/>
    <s v="[UNAPPROVED BACKLOG] Timesheet Delegation E1 Pages"/>
    <d v="2022-02-18T00:27:43"/>
    <x v="1"/>
    <m/>
    <s v="Cancelled"/>
    <s v="Enhancement will not be worked on"/>
    <d v="2022-02-18T00:27:43"/>
    <s v="Steve Oliver [WPP]"/>
    <d v="2019-07-08T18:55:37"/>
    <s v="mark.werner@ogilvy.com"/>
    <b v="0"/>
    <m/>
    <s v="Gold"/>
    <n v="0"/>
    <s v="Normal"/>
    <x v="0"/>
    <m/>
    <n v="82531926"/>
    <s v="Mark Werner [Ogilvy Group]"/>
    <n v="0"/>
    <b v="0"/>
    <d v="2019-07-08T19:25:28"/>
    <d v="2019-07-08T19:03:24"/>
    <n v="1"/>
    <d v="2019-07-08T20:52:10"/>
    <m/>
    <d v="2019-07-08T20:52:10"/>
    <m/>
    <m/>
    <m/>
    <n v="44708"/>
    <x v="0"/>
    <x v="25"/>
    <x v="0"/>
    <n v="8"/>
    <s v="Not GD"/>
    <x v="1"/>
    <n v="2022"/>
    <x v="0"/>
    <x v="5"/>
    <x v="0"/>
    <s v="Jan"/>
    <x v="18"/>
    <s v="Jul"/>
    <x v="1"/>
  </r>
  <r>
    <s v="INC7619967"/>
    <s v="P3 - Minor"/>
    <x v="10"/>
    <s v="mgannon@us.ibm.com"/>
    <x v="1"/>
    <s v="[UNAPPROVED BACKLOG] Electronic Draft Invoice Routing"/>
    <d v="2019-10-24T01:31:45"/>
    <x v="1"/>
    <m/>
    <s v="Cancelled"/>
    <s v="Confirmed by the business that SER is no longer required"/>
    <d v="2019-10-24T01:31:45"/>
    <s v="Marybeth Gannon [IBM]"/>
    <d v="2019-07-08T18:57:36"/>
    <s v="mark.werner@ogilvy.com"/>
    <b v="0"/>
    <m/>
    <s v="Gold"/>
    <n v="0"/>
    <s v="Normal"/>
    <x v="0"/>
    <m/>
    <n v="9268449"/>
    <s v="Mark Werner [Ogilvy Group]"/>
    <n v="0"/>
    <b v="0"/>
    <m/>
    <d v="2019-07-08T19:40:36"/>
    <n v="1"/>
    <d v="2019-07-10T01:59:05"/>
    <m/>
    <d v="2019-07-10T01:59:05"/>
    <m/>
    <m/>
    <m/>
    <n v="44708"/>
    <x v="0"/>
    <x v="25"/>
    <x v="0"/>
    <n v="43"/>
    <s v="Not GD"/>
    <x v="1"/>
    <n v="2019"/>
    <x v="0"/>
    <x v="5"/>
    <x v="0"/>
    <s v="Jan"/>
    <x v="18"/>
    <s v="Jul"/>
    <x v="1"/>
  </r>
  <r>
    <s v="INC7620069"/>
    <s v="P4 - Minimal"/>
    <x v="10"/>
    <s v="Steve.Oliver@wpp.com"/>
    <x v="1"/>
    <s v="[UNAPPROVED BACKLOG] Updating the AP Workbench and TAP"/>
    <d v="2022-02-18T00:28:36"/>
    <x v="1"/>
    <m/>
    <s v="Cancelled"/>
    <s v="Enhancement will not be worked on"/>
    <d v="2022-02-18T00:28:36"/>
    <s v="Steve Oliver [WPP]"/>
    <d v="2019-07-08T19:09:16"/>
    <s v="mark.werner@ogilvy.com"/>
    <b v="0"/>
    <m/>
    <s v="Gold"/>
    <n v="0"/>
    <s v="Normal"/>
    <x v="0"/>
    <m/>
    <n v="82531160"/>
    <s v="Mark Werner [Ogilvy Group]"/>
    <n v="0"/>
    <b v="0"/>
    <d v="2019-07-08T20:08:39"/>
    <d v="2019-07-08T19:40:41"/>
    <n v="1"/>
    <d v="2019-07-08T21:48:40"/>
    <m/>
    <d v="2019-07-08T21:48:40"/>
    <m/>
    <m/>
    <m/>
    <n v="44708"/>
    <x v="0"/>
    <x v="25"/>
    <x v="0"/>
    <n v="8"/>
    <s v="Not GD"/>
    <x v="1"/>
    <n v="2022"/>
    <x v="0"/>
    <x v="5"/>
    <x v="0"/>
    <s v="Jan"/>
    <x v="18"/>
    <s v="Jul"/>
    <x v="1"/>
  </r>
  <r>
    <s v="INC7628610"/>
    <s v="P3 - Minor"/>
    <x v="4"/>
    <s v="Smartha5@in.ibm.com"/>
    <x v="2"/>
    <s v="PO Approver not receiving POs"/>
    <d v="2019-07-11T23:52:27"/>
    <x v="125"/>
    <m/>
    <s v="Cancelled"/>
    <s v="User asked for cancel"/>
    <d v="2019-07-11T23:52:27"/>
    <s v="Sushree Martha57 [IBM]"/>
    <d v="2019-07-09T22:04:14"/>
    <s v="billy.koch@geometry.com"/>
    <b v="0"/>
    <m/>
    <s v="Platinum"/>
    <n v="0"/>
    <s v="Normal"/>
    <x v="0"/>
    <m/>
    <n v="179293"/>
    <s v="Billy Koch [Ogilvy Group]"/>
    <n v="0"/>
    <b v="0"/>
    <d v="2019-07-09T23:23:51"/>
    <d v="2019-07-09T22:32:11"/>
    <n v="1"/>
    <d v="2019-07-09T23:47:13"/>
    <d v="2019-07-10T00:15:56"/>
    <d v="2019-07-09T23:47:13"/>
    <m/>
    <m/>
    <m/>
    <n v="1051.9889351851816"/>
    <x v="0"/>
    <x v="25"/>
    <x v="0"/>
    <n v="28"/>
    <s v="WPP-US"/>
    <x v="0"/>
    <n v="2019"/>
    <x v="0"/>
    <x v="5"/>
    <x v="0"/>
    <s v="Jan"/>
    <x v="28"/>
    <s v="Jul"/>
    <x v="0"/>
  </r>
  <r>
    <s v="INC7636294"/>
    <s v="P3 - Minor"/>
    <x v="9"/>
    <s v="mulveyj@us.ibm.com"/>
    <x v="1"/>
    <s v="[CANCELLED] EFT payments for Vendors under JWT Canada--QB 6612"/>
    <d v="2021-08-16T23:56:29"/>
    <x v="63"/>
    <m/>
    <s v="Cancelled"/>
    <s v="Cancelling ticket as per OpCo approval from Dave Husted and Olga Alario (see attachments)."/>
    <d v="2021-08-16T23:56:29"/>
    <s v="James A. Mulvey [IBM]"/>
    <d v="2019-07-10T23:49:07"/>
    <s v="olga.alario@jwt.com"/>
    <b v="0"/>
    <m/>
    <s v="Gold"/>
    <n v="0"/>
    <s v="Normal"/>
    <x v="0"/>
    <m/>
    <n v="66355929"/>
    <s v="Don Hue [JWT]"/>
    <n v="0"/>
    <b v="0"/>
    <d v="2019-07-10T23:49:07"/>
    <m/>
    <n v="0"/>
    <m/>
    <d v="2019-07-10T23:49:07"/>
    <d v="2019-07-10T23:49:07"/>
    <m/>
    <m/>
    <s v="JWT - USA"/>
    <n v="1051.0075578703691"/>
    <x v="0"/>
    <x v="25"/>
    <x v="0"/>
    <n v="34"/>
    <s v="WPP-US"/>
    <x v="0"/>
    <n v="2021"/>
    <x v="0"/>
    <x v="5"/>
    <x v="0"/>
    <s v="Jan"/>
    <x v="25"/>
    <s v="Jul"/>
    <x v="0"/>
  </r>
  <r>
    <s v="INC7636337"/>
    <s v="P3 - Minor"/>
    <x v="9"/>
    <s v="mulveyj@us.ibm.com"/>
    <x v="1"/>
    <s v="[CANCELLED] Ability to bill in foreign currency--QB 5431"/>
    <d v="2021-08-16T23:58:29"/>
    <x v="63"/>
    <m/>
    <s v="Cancelled"/>
    <s v="Cancelling ticket as per OpCo approval from Dave Husted and Olga Alario (see attachments)."/>
    <d v="2021-08-16T23:58:29"/>
    <s v="James A. Mulvey [IBM]"/>
    <d v="2019-07-10T23:54:56"/>
    <s v="olga.alario@jwt.com"/>
    <b v="0"/>
    <m/>
    <s v="Gold"/>
    <n v="0"/>
    <s v="Normal"/>
    <x v="0"/>
    <m/>
    <n v="66355547"/>
    <s v="Don Hue [JWT]"/>
    <n v="0"/>
    <b v="0"/>
    <d v="2019-07-10T23:54:56"/>
    <m/>
    <n v="0"/>
    <m/>
    <d v="2019-07-10T23:54:56"/>
    <d v="2019-07-10T23:54:56"/>
    <m/>
    <m/>
    <s v="JWT - USA"/>
    <n v="1051.0035185185188"/>
    <x v="0"/>
    <x v="25"/>
    <x v="0"/>
    <n v="34"/>
    <s v="WPP-US"/>
    <x v="0"/>
    <n v="2021"/>
    <x v="0"/>
    <x v="5"/>
    <x v="0"/>
    <s v="Jan"/>
    <x v="25"/>
    <s v="Jul"/>
    <x v="0"/>
  </r>
  <r>
    <s v="INC7651222"/>
    <s v="P4 - Minimal"/>
    <x v="10"/>
    <s v="mgannon@us.ibm.com"/>
    <x v="1"/>
    <s v="[CANCELLED] Expense Delegate Email"/>
    <d v="2020-02-22T01:18:34"/>
    <x v="91"/>
    <m/>
    <s v="Cancelled"/>
    <s v="Cancelled at the request of the business owner, Mark Werner._x000a_The enhancement is no longer required. "/>
    <d v="2020-02-22T01:18:35"/>
    <s v="Marybeth Gannon [IBM]"/>
    <d v="2019-07-13T00:18:05"/>
    <s v="mark.werner@ogilvy.com"/>
    <b v="0"/>
    <m/>
    <s v="Gold"/>
    <n v="0"/>
    <s v="Normal"/>
    <x v="0"/>
    <m/>
    <n v="19357230"/>
    <s v="Mark Werner [Ogilvy Group]"/>
    <n v="0"/>
    <b v="0"/>
    <d v="2019-07-13T01:13:27"/>
    <d v="2019-07-13T00:28:02"/>
    <n v="2"/>
    <d v="2019-07-13T01:27:55"/>
    <d v="2019-07-13T02:57:15"/>
    <d v="2019-07-13T01:27:55"/>
    <m/>
    <m/>
    <m/>
    <n v="1048.8769097222175"/>
    <x v="0"/>
    <x v="25"/>
    <x v="0"/>
    <n v="8"/>
    <s v="Not GD"/>
    <x v="1"/>
    <n v="2020"/>
    <x v="0"/>
    <x v="5"/>
    <x v="0"/>
    <s v="Jan"/>
    <x v="19"/>
    <s v="Jul"/>
    <x v="1"/>
  </r>
  <r>
    <s v="INC7660138"/>
    <s v="P4 - Minimal"/>
    <x v="15"/>
    <s v="akrugly@us.ibm.com"/>
    <x v="2"/>
    <s v="Please give Jannie Sowell access to the Spyder/AP buckets in Mdocs. "/>
    <d v="2019-07-16T23:16:04"/>
    <x v="28"/>
    <m/>
    <s v="Solved (Permanently)"/>
    <s v="Hi Valini,_x000a__x000a__x000a_In order for me to grant access ticket needs to be created and approved by Steven Mandell or Stella Cirkinyan._x000a__x000a__x000a_Please contact them to approve and create a ticket._x000a__x000a__x000a_Canceling this ticket_x000a_"/>
    <d v="2019-07-16T23:16:04"/>
    <s v="Alexander Krugly [IBM]"/>
    <d v="2019-07-15T21:30:26"/>
    <s v="valini.siew@groupm.com"/>
    <b v="0"/>
    <m/>
    <s v="Bronze"/>
    <n v="0"/>
    <s v="Normal"/>
    <x v="0"/>
    <m/>
    <n v="92738"/>
    <s v="Valini Siew [GroupM]"/>
    <n v="0"/>
    <b v="0"/>
    <d v="2019-07-15T22:44:57"/>
    <d v="2019-07-15T22:01:06"/>
    <n v="1"/>
    <d v="2019-07-15T23:32:50"/>
    <d v="2019-07-16T07:50:41"/>
    <d v="2019-07-15T23:32:50"/>
    <m/>
    <m/>
    <m/>
    <n v="1045.6731365740707"/>
    <x v="0"/>
    <x v="26"/>
    <x v="0"/>
    <n v="29"/>
    <s v="Not GD"/>
    <x v="1"/>
    <n v="2019"/>
    <x v="0"/>
    <x v="5"/>
    <x v="0"/>
    <s v="Jan"/>
    <x v="3"/>
    <s v="Jul"/>
    <x v="1"/>
  </r>
  <r>
    <s v="INC7663414"/>
    <s v="P3 - Minor"/>
    <x v="0"/>
    <s v="ghudik@us.ibm.com"/>
    <x v="1"/>
    <s v="[CANCELLED*] WSC 171 - Creation of new tax code 5% IGST in Deltek Maconomy."/>
    <d v="2019-10-30T07:34:10"/>
    <x v="45"/>
    <m/>
    <s v="Cancelled"/>
    <s v="On 10/22  I followed up with the statement that my response on Sep 19 indicated action required on Kantar's part. Three follow up's have been emailed since this date.  I indicated that this request will be cancelled due to lack of response if the completed template isn't provide by EOB Wednesday Oct 23. Response on 10/22 requested template which I already responded was on the ticket.  Completed template was not provided. Ticket is being cancelled."/>
    <d v="2019-10-30T07:34:10"/>
    <s v="Gina D. Hudik [IBM]"/>
    <d v="2019-07-16T12:38:53"/>
    <s v="devang.shah@financeplusindia.com"/>
    <b v="0"/>
    <m/>
    <s v="Platinum"/>
    <n v="0"/>
    <s v="Normal"/>
    <x v="0"/>
    <m/>
    <n v="9140117"/>
    <s v="Devang Shah [GroupM]"/>
    <n v="0"/>
    <b v="0"/>
    <d v="2019-07-16T15:29:26"/>
    <d v="2019-07-16T12:40:02"/>
    <n v="2"/>
    <d v="2019-07-16T13:45:31"/>
    <d v="2019-07-16T15:29:26"/>
    <d v="2019-07-16T13:45:31"/>
    <m/>
    <m/>
    <m/>
    <n v="1045.3545601851874"/>
    <x v="0"/>
    <x v="26"/>
    <x v="0"/>
    <n v="44"/>
    <s v="WPP-US"/>
    <x v="0"/>
    <n v="2019"/>
    <x v="0"/>
    <x v="5"/>
    <x v="0"/>
    <s v="Jan"/>
    <x v="4"/>
    <s v="Jul"/>
    <x v="0"/>
  </r>
  <r>
    <s v="INC7665982"/>
    <s v="P4 - Minimal"/>
    <x v="20"/>
    <s v="ghudik@us.ibm.com"/>
    <x v="1"/>
    <s v="[CANCELLED*] Setup Vendor Approval Hierarchy in DEV01 (Deltek # 190731-001198) (Deltek # 200202-000022)"/>
    <d v="2020-10-01T06:59:19"/>
    <x v="33"/>
    <m/>
    <s v="Cancelled"/>
    <s v="Kantar has cancelled this request even though IBM performed work.  SER amount will be charged of $107."/>
    <d v="2020-10-01T06:59:20"/>
    <s v="Gina D. Hudik [IBM]"/>
    <d v="2019-07-16T17:27:42"/>
    <s v="Jerome.Tillekeratne@kantar.com"/>
    <b v="1"/>
    <m/>
    <s v="Platinum"/>
    <n v="2"/>
    <s v="Normal"/>
    <x v="0"/>
    <m/>
    <n v="38237498"/>
    <s v="Jerome Tillekeratne [Kantar]"/>
    <n v="0"/>
    <b v="0"/>
    <d v="2019-07-16T18:10:50"/>
    <d v="2019-07-16T17:31:43"/>
    <n v="4"/>
    <d v="2019-07-16T18:14:48"/>
    <d v="2019-07-16T18:16:23"/>
    <d v="2019-07-16T18:14:48"/>
    <m/>
    <m/>
    <m/>
    <n v="1045.2386226851886"/>
    <x v="0"/>
    <x v="26"/>
    <x v="0"/>
    <n v="40"/>
    <s v="Not GD"/>
    <x v="1"/>
    <n v="2020"/>
    <x v="0"/>
    <x v="5"/>
    <x v="0"/>
    <s v="Jan"/>
    <x v="4"/>
    <s v="Jul"/>
    <x v="1"/>
  </r>
  <r>
    <s v="INC7668409"/>
    <s v="P3 - Minor"/>
    <x v="10"/>
    <s v="Louis.Lopez@hemmersbach.com"/>
    <x v="2"/>
    <s v="Unable to log into JDE Timesheet application "/>
    <d v="2019-07-18T01:14:10"/>
    <x v="127"/>
    <m/>
    <s v="Cancelled"/>
    <s v="We're working off INC7661547 multiple ticket for same issue"/>
    <d v="2019-07-18T01:14:11"/>
    <s v="Louis Lopez [IBM]"/>
    <d v="2019-07-16T22:50:45"/>
    <s v="Louis.Lopez@hemmersbach.com"/>
    <b v="0"/>
    <m/>
    <s v="Gold"/>
    <n v="0"/>
    <s v="Normal"/>
    <x v="0"/>
    <m/>
    <n v="95290"/>
    <s v="Lesley Aldrich [Grey]"/>
    <n v="0"/>
    <b v="0"/>
    <d v="2019-07-16T23:47:21"/>
    <d v="2019-07-16T22:50:45"/>
    <n v="2"/>
    <d v="2019-07-16T23:59:26"/>
    <d v="2019-07-17T01:56:11"/>
    <d v="2019-07-17T00:23:11"/>
    <m/>
    <m/>
    <m/>
    <n v="1044.9193171296283"/>
    <x v="0"/>
    <x v="26"/>
    <x v="0"/>
    <n v="29"/>
    <s v="WPP-US"/>
    <x v="0"/>
    <n v="2019"/>
    <x v="0"/>
    <x v="5"/>
    <x v="0"/>
    <s v="Jan"/>
    <x v="4"/>
    <s v="Jul"/>
    <x v="0"/>
  </r>
  <r>
    <s v="INC7669497"/>
    <s v="P3 - Minor"/>
    <x v="9"/>
    <s v="cnemec@us.ibm.com"/>
    <x v="2"/>
    <s v="I still cannot log into Richochet.  Holly Maszatics had opened a ticket in regards to it for me but I need to get this resolved.  Please see details..."/>
    <d v="2019-07-17T21:52:36"/>
    <x v="15"/>
    <m/>
    <s v="Closed As Duplicate"/>
    <s v="Hi Brian.  I've picked up your original ticket and I've closed this one as a duplicate._x000a__x000a_FYI, it's best to call the helpdesk to check on the progress of a ticket instead of opening a new one._x000a__x000a_Thanks_x000a_Chris"/>
    <d v="2019-07-17T21:52:36"/>
    <s v="Christopher Nemec [IBM]"/>
    <d v="2019-07-17T04:19:14"/>
    <s v="brian.johnson@gtb.com"/>
    <b v="0"/>
    <m/>
    <s v="Gold"/>
    <n v="0"/>
    <s v="Normal"/>
    <x v="0"/>
    <m/>
    <n v="63203"/>
    <s v="Brian Johnson [JWT]"/>
    <n v="0"/>
    <b v="0"/>
    <d v="2019-07-17T05:11:31"/>
    <d v="2019-07-17T04:31:48"/>
    <n v="1"/>
    <d v="2019-07-17T21:17:57"/>
    <d v="2019-07-17T21:49:46"/>
    <d v="2019-07-17T21:17:57"/>
    <m/>
    <m/>
    <m/>
    <n v="1044.0904398148123"/>
    <x v="0"/>
    <x v="26"/>
    <x v="0"/>
    <n v="29"/>
    <s v="Not GD"/>
    <x v="1"/>
    <n v="2019"/>
    <x v="0"/>
    <x v="5"/>
    <x v="0"/>
    <s v="Jan"/>
    <x v="16"/>
    <s v="Jul"/>
    <x v="1"/>
  </r>
  <r>
    <s v="INC7671521"/>
    <s v="P3 - Minor"/>
    <x v="14"/>
    <s v="divytyag@in.ibm.com"/>
    <x v="0"/>
    <s v="Unable to Access Perceptive Content"/>
    <d v="2019-07-17T17:18:01"/>
    <x v="96"/>
    <m/>
    <s v="Cancelled"/>
    <s v="We already have P2 ticket INC7656019  for this. "/>
    <d v="2019-07-17T17:18:01"/>
    <s v="Divya Tyagi [IBM]"/>
    <d v="2019-07-17T13:52:33"/>
    <s v="daryl.colaco@financeplus.uk.com"/>
    <b v="0"/>
    <m/>
    <s v="Silver+ (Osprey App use only)"/>
    <n v="0"/>
    <s v="Normal"/>
    <x v="0"/>
    <m/>
    <n v="12328"/>
    <s v="Daryl Colaco [WTMS]"/>
    <n v="0"/>
    <b v="0"/>
    <d v="2019-07-17T14:42:15"/>
    <d v="2019-07-17T14:01:06"/>
    <n v="3"/>
    <d v="2019-07-17T15:05:58"/>
    <d v="2019-07-17T16:13:08"/>
    <d v="2019-07-17T15:05:58"/>
    <m/>
    <m/>
    <m/>
    <n v="1044.3242129629725"/>
    <x v="0"/>
    <x v="26"/>
    <x v="0"/>
    <n v="29"/>
    <s v="WPP-US"/>
    <x v="0"/>
    <n v="2019"/>
    <x v="0"/>
    <x v="5"/>
    <x v="0"/>
    <s v="Jan"/>
    <x v="16"/>
    <s v="Jul"/>
    <x v="0"/>
  </r>
  <r>
    <s v="INC7675735"/>
    <s v="P3 - Minor"/>
    <x v="15"/>
    <s v="akrugly@us.ibm.com"/>
    <x v="0"/>
    <s v="Access to Mindbill"/>
    <d v="2019-07-18T00:52:13"/>
    <x v="28"/>
    <m/>
    <s v="Cancelled"/>
    <s v="Hi Daniel._x000a_Yours and lauren.donovan access to mDocs already exists._x000a__x000a_If you need additional access for Spider (other buckets), you need to contact Super User (Steven Mandel)._x000a__x000a_If he approves he will create ticket for me to grant you an access._x000a__x000a_Canceling this ticket._x000a_"/>
    <d v="2019-07-18T00:52:13"/>
    <s v="Alexander Krugly [IBM]"/>
    <d v="2019-07-17T22:42:44"/>
    <s v="Daniel.Slater@wmglobal.com"/>
    <b v="0"/>
    <m/>
    <s v="Bronze"/>
    <n v="0"/>
    <s v="Normal"/>
    <x v="0"/>
    <m/>
    <n v="7769"/>
    <s v="Daniel Slater [GroupM]"/>
    <n v="0"/>
    <b v="0"/>
    <d v="2019-07-17T23:42:57"/>
    <d v="2019-07-17T22:42:44"/>
    <n v="1"/>
    <d v="2019-07-18T00:13:12"/>
    <d v="2019-07-18T00:51:25"/>
    <d v="2019-07-18T00:13:12"/>
    <m/>
    <m/>
    <m/>
    <n v="1043.9642939814803"/>
    <x v="0"/>
    <x v="26"/>
    <x v="0"/>
    <n v="29"/>
    <s v="Not GD"/>
    <x v="1"/>
    <n v="2019"/>
    <x v="0"/>
    <x v="5"/>
    <x v="0"/>
    <s v="Jan"/>
    <x v="16"/>
    <s v="Jul"/>
    <x v="1"/>
  </r>
  <r>
    <s v="INC7687895"/>
    <s v="P4 - Minimal"/>
    <x v="15"/>
    <s v="akrugly@us.ibm.com"/>
    <x v="2"/>
    <s v="*URGENT* Change approver on concur"/>
    <d v="2019-07-22T18:56:52"/>
    <x v="28"/>
    <m/>
    <s v="Cancelled"/>
    <s v="IBM is not managing Concur approvers for employees._x000a_Requestor advised via email to contact GroupM Concur Admin."/>
    <d v="2019-07-22T18:56:52"/>
    <s v="Alexander Krugly [IBM]"/>
    <d v="2019-07-19T21:23:58"/>
    <s v="venvarma@in.ibm.com"/>
    <b v="0"/>
    <m/>
    <s v="Bronze"/>
    <n v="0"/>
    <s v="Normal"/>
    <x v="0"/>
    <m/>
    <n v="251111"/>
    <s v="Sarah Block [GroupM]"/>
    <n v="0"/>
    <b v="0"/>
    <d v="2019-07-22T18:52:22"/>
    <m/>
    <n v="0"/>
    <m/>
    <d v="2019-07-22T18:52:22"/>
    <d v="2019-07-19T21:23:58"/>
    <m/>
    <m/>
    <m/>
    <n v="1039.2136342592567"/>
    <x v="0"/>
    <x v="26"/>
    <x v="0"/>
    <n v="30"/>
    <s v="Not GD"/>
    <x v="1"/>
    <n v="2019"/>
    <x v="0"/>
    <x v="5"/>
    <x v="0"/>
    <s v="Jan"/>
    <x v="5"/>
    <s v="Jul"/>
    <x v="1"/>
  </r>
  <r>
    <s v="INC7692198"/>
    <s v="P3 - Minor"/>
    <x v="0"/>
    <s v="ghudik@us.ibm.com"/>
    <x v="1"/>
    <s v="[CANCELLED*] 241 IMPL02 WSC: To set up new PO Approval Hierarchy"/>
    <d v="2019-12-11T03:09:46"/>
    <x v="7"/>
    <m/>
    <s v="Cancelled"/>
    <s v="Cancelling ticket as requested."/>
    <d v="2019-12-11T03:09:46"/>
    <s v="Gina D. Hudik [IBM]"/>
    <d v="2019-07-22T12:58:25"/>
    <s v="Clarinda.Hoo@kantar.com"/>
    <b v="0"/>
    <m/>
    <s v="Platinum"/>
    <n v="0"/>
    <s v="Normal"/>
    <x v="0"/>
    <m/>
    <n v="12233481"/>
    <s v="Clarinda Hoo [Kantar]"/>
    <n v="0"/>
    <b v="0"/>
    <d v="2019-07-22T14:37:19"/>
    <d v="2019-07-22T12:58:40"/>
    <n v="1"/>
    <d v="2019-07-22T14:14:47"/>
    <d v="2019-07-22T14:37:19"/>
    <d v="2019-07-22T14:14:47"/>
    <m/>
    <m/>
    <m/>
    <n v="1039.3907523148227"/>
    <x v="0"/>
    <x v="27"/>
    <x v="0"/>
    <n v="50"/>
    <s v="WPP-US"/>
    <x v="0"/>
    <n v="2019"/>
    <x v="0"/>
    <x v="5"/>
    <x v="0"/>
    <s v="Jan"/>
    <x v="9"/>
    <s v="Jul"/>
    <x v="0"/>
  </r>
  <r>
    <s v="INC7696096"/>
    <s v="P4 - Minimal"/>
    <x v="9"/>
    <s v="cnemec@us.ibm.com"/>
    <x v="2"/>
    <s v="FW:"/>
    <d v="2019-07-23T18:05:24"/>
    <x v="15"/>
    <m/>
    <s v="Solved Remotely (Permanently)"/>
    <s v="Hi Lena.  As we noted in the previous ticket that you opened your status in Ricochet is 'Terminated'._x000a__x000a_Local HR is aware of the issue.  You won't be able to access Ricochet or Stuff until they 'rehire' you._x000a__x000a_You will receive an e-mail from them when your access is ready._x000a__x000a_Thanks_x000a_Chris"/>
    <d v="2019-07-23T18:05:24"/>
    <s v="Christopher Nemec [IBM]"/>
    <d v="2019-07-22T20:26:18"/>
    <s v="lena.zachery@gtb.com"/>
    <b v="0"/>
    <m/>
    <s v="Gold"/>
    <n v="0"/>
    <s v="Normal"/>
    <x v="0"/>
    <m/>
    <n v="77097"/>
    <s v="Lena Zachery [JWT]"/>
    <n v="2"/>
    <b v="0"/>
    <d v="2019-07-22T23:23:02"/>
    <d v="2019-07-22T20:26:18"/>
    <n v="1"/>
    <d v="2019-07-23T01:11:18"/>
    <d v="2019-07-23T02:39:36"/>
    <d v="2019-07-23T01:11:18"/>
    <m/>
    <m/>
    <m/>
    <n v="1038.8891666666677"/>
    <x v="0"/>
    <x v="27"/>
    <x v="0"/>
    <n v="30"/>
    <s v="Not GD"/>
    <x v="1"/>
    <n v="2019"/>
    <x v="0"/>
    <x v="5"/>
    <x v="0"/>
    <s v="Jan"/>
    <x v="9"/>
    <s v="Jul"/>
    <x v="1"/>
  </r>
  <r>
    <s v="INC7701147"/>
    <s v="P3 - Minor"/>
    <x v="0"/>
    <s v="ghudik@us.ibm.com"/>
    <x v="1"/>
    <s v="[CANCELLED*] 218 IMPL02 WSC: To set up new PO Approval Hierarchy"/>
    <d v="2019-10-02T01:37:18"/>
    <x v="7"/>
    <m/>
    <s v="Cancelled"/>
    <s v="Cancelling ticket without Production deployment per request."/>
    <d v="2019-10-02T01:37:18"/>
    <s v="Gina D. Hudik [IBM]"/>
    <d v="2019-07-23T13:48:43"/>
    <s v="Clarinda.Hoo@kantar.com"/>
    <b v="0"/>
    <m/>
    <s v="Platinum"/>
    <n v="0"/>
    <s v="Normal"/>
    <x v="0"/>
    <m/>
    <n v="6090515"/>
    <s v="Clarinda Hoo [Kantar]"/>
    <n v="0"/>
    <b v="0"/>
    <d v="2019-07-23T17:02:03"/>
    <d v="2019-07-23T13:49:12"/>
    <n v="1"/>
    <d v="2019-07-23T16:45:17"/>
    <d v="2019-07-23T17:02:03"/>
    <d v="2019-07-23T16:45:17"/>
    <m/>
    <m/>
    <m/>
    <n v="1038.2902430555623"/>
    <x v="0"/>
    <x v="27"/>
    <x v="0"/>
    <n v="40"/>
    <s v="WPP-US"/>
    <x v="0"/>
    <n v="2019"/>
    <x v="0"/>
    <x v="5"/>
    <x v="0"/>
    <s v="Jan"/>
    <x v="30"/>
    <s v="Jul"/>
    <x v="0"/>
  </r>
  <r>
    <s v="INC7701355"/>
    <s v="P3 - Minor"/>
    <x v="0"/>
    <s v="ghudik@us.ibm.com"/>
    <x v="1"/>
    <s v="[CANCELLED*] 271 IMPL02 WSC: To set up new PO Approval Hierarchy"/>
    <d v="2019-11-05T20:29:02"/>
    <x v="45"/>
    <m/>
    <s v="Cancelled"/>
    <s v="Client cancelled the request, but IBM has performed the work for UAT.  IBM will charge the SER allowance $110 for this Minor Tier 1 ticket."/>
    <d v="2019-11-05T20:29:02"/>
    <s v="Gina D. Hudik [IBM]"/>
    <d v="2019-07-23T14:13:29"/>
    <s v="Clarinda.Hoo@kantar.com"/>
    <b v="0"/>
    <m/>
    <s v="Platinum"/>
    <n v="0"/>
    <s v="Normal"/>
    <x v="0"/>
    <m/>
    <n v="9094534"/>
    <s v="Clarinda Hoo [Kantar]"/>
    <n v="0"/>
    <b v="0"/>
    <d v="2019-07-23T16:36:47"/>
    <d v="2019-07-23T14:13:47"/>
    <n v="1"/>
    <d v="2019-07-23T16:33:17"/>
    <d v="2019-07-23T16:36:47"/>
    <d v="2019-07-23T16:33:17"/>
    <m/>
    <m/>
    <m/>
    <n v="1038.3077893518494"/>
    <x v="0"/>
    <x v="27"/>
    <x v="0"/>
    <n v="45"/>
    <s v="WPP-US"/>
    <x v="0"/>
    <n v="2019"/>
    <x v="0"/>
    <x v="5"/>
    <x v="0"/>
    <s v="Jan"/>
    <x v="30"/>
    <s v="Jul"/>
    <x v="0"/>
  </r>
  <r>
    <s v="INC7701941"/>
    <s v="P3 - Minor"/>
    <x v="0"/>
    <s v="ghudik@us.ibm.com"/>
    <x v="1"/>
    <s v="[CANCELLED*] 186  IMPL02 WSC: To set up new PO Approval Hierarchy"/>
    <d v="2019-10-23T22:42:40"/>
    <x v="7"/>
    <m/>
    <s v="Cancelled"/>
    <s v="Client requested closure, but IBM has performed the work for UAT.  IBM will charge the SER allowance $110 for this Minor Tier 1 ticket."/>
    <d v="2019-10-23T22:42:40"/>
    <s v="Gina D. Hudik [IBM]"/>
    <d v="2019-07-23T15:20:52"/>
    <s v="Clarinda.Hoo@kantar.com"/>
    <b v="0"/>
    <m/>
    <s v="Platinum"/>
    <n v="0"/>
    <s v="Normal"/>
    <x v="0"/>
    <m/>
    <n v="7975308"/>
    <s v="Clarinda Hoo [Kantar]"/>
    <n v="0"/>
    <b v="0"/>
    <d v="2019-07-23T16:38:39"/>
    <d v="2019-07-23T15:21:15"/>
    <n v="1"/>
    <d v="2019-07-23T16:35:39"/>
    <d v="2019-07-23T16:38:39"/>
    <d v="2019-07-23T16:35:39"/>
    <m/>
    <m/>
    <m/>
    <n v="1038.3064930555629"/>
    <x v="0"/>
    <x v="27"/>
    <x v="0"/>
    <n v="43"/>
    <s v="WPP-US"/>
    <x v="0"/>
    <n v="2019"/>
    <x v="0"/>
    <x v="5"/>
    <x v="0"/>
    <s v="Jan"/>
    <x v="30"/>
    <s v="Jul"/>
    <x v="0"/>
  </r>
  <r>
    <s v="INC7701958"/>
    <s v="P3 - Minor"/>
    <x v="0"/>
    <s v="ghudik@us.ibm.com"/>
    <x v="1"/>
    <s v="[CANCELLED*] 172 IMPL02 WSC: To set up new PO approval hierarchy"/>
    <d v="2019-11-05T20:35:55"/>
    <x v="45"/>
    <m/>
    <s v="Cancelled"/>
    <s v="Client cancelled the request, but IBM has performed the work for UAT.  IBM will charge the SER allowance $110 for this Minor Tier 1 ticket."/>
    <d v="2019-11-05T20:35:55"/>
    <s v="Gina D. Hudik [IBM]"/>
    <d v="2019-07-23T15:22:16"/>
    <s v="Clarinda.Hoo@kantar.com"/>
    <b v="0"/>
    <m/>
    <s v="Platinum"/>
    <n v="0"/>
    <s v="Normal"/>
    <x v="0"/>
    <m/>
    <n v="9090819"/>
    <s v="Clarinda Hoo [Kantar]"/>
    <n v="0"/>
    <b v="0"/>
    <d v="2019-07-23T16:39:44"/>
    <d v="2019-07-23T15:22:40"/>
    <n v="1"/>
    <d v="2019-07-23T16:39:20"/>
    <d v="2019-07-23T16:39:44"/>
    <d v="2019-07-23T16:39:20"/>
    <m/>
    <m/>
    <m/>
    <n v="1038.3057407407396"/>
    <x v="0"/>
    <x v="27"/>
    <x v="0"/>
    <n v="45"/>
    <s v="WPP-US"/>
    <x v="0"/>
    <n v="2019"/>
    <x v="0"/>
    <x v="5"/>
    <x v="0"/>
    <s v="Jan"/>
    <x v="30"/>
    <s v="Jul"/>
    <x v="0"/>
  </r>
  <r>
    <s v="INC7701965"/>
    <s v="P3 - Minor"/>
    <x v="0"/>
    <s v="ghudik@us.ibm.com"/>
    <x v="1"/>
    <s v="[CANCELLED*] 155 IMPL02 WSC: To set up new PO Approval Hierarchy"/>
    <d v="2019-11-05T20:37:18"/>
    <x v="45"/>
    <m/>
    <s v="Cancelled"/>
    <s v="Client cancelled the request, but IBM has performed the work for UAT.  IBM will charge the SER allowance $110 for this Minor Tier 1 ticket."/>
    <d v="2019-11-05T20:37:18"/>
    <s v="Gina D. Hudik [IBM]"/>
    <d v="2019-07-23T15:23:42"/>
    <s v="Clarinda.Hoo@kantar.com"/>
    <b v="0"/>
    <m/>
    <s v="Platinum"/>
    <n v="0"/>
    <s v="Normal"/>
    <x v="0"/>
    <m/>
    <n v="9090816"/>
    <s v="Clarinda Hoo [Kantar]"/>
    <n v="0"/>
    <b v="0"/>
    <d v="2019-07-23T16:37:59"/>
    <d v="2019-07-23T15:24:03"/>
    <n v="1"/>
    <d v="2019-07-23T16:37:22"/>
    <d v="2019-07-23T16:37:59"/>
    <d v="2019-07-23T16:37:22"/>
    <m/>
    <m/>
    <m/>
    <n v="1038.3069560185177"/>
    <x v="0"/>
    <x v="27"/>
    <x v="0"/>
    <n v="45"/>
    <s v="WPP-US"/>
    <x v="0"/>
    <n v="2019"/>
    <x v="0"/>
    <x v="5"/>
    <x v="0"/>
    <s v="Jan"/>
    <x v="30"/>
    <s v="Jul"/>
    <x v="0"/>
  </r>
  <r>
    <s v="INC7701973"/>
    <s v="P3 - Minor"/>
    <x v="0"/>
    <s v="ghudik@us.ibm.com"/>
    <x v="1"/>
    <s v="[CANCELLED*] 105 IMPL02 WSC: To set up new PO Approval Hierarchy"/>
    <d v="2019-10-15T18:55:58"/>
    <x v="7"/>
    <m/>
    <s v="Cancelled"/>
    <s v="Client cancelled the request, but IBM has performed the work for UAT.  IBM will charge the SER allowance $110 for this Minor Tier 1 ticket."/>
    <d v="2019-10-15T18:55:58"/>
    <s v="Gina D. Hudik [IBM]"/>
    <d v="2019-07-23T15:25:03"/>
    <s v="Clarinda.Hoo@kantar.com"/>
    <b v="0"/>
    <m/>
    <s v="Platinum"/>
    <n v="0"/>
    <s v="Normal"/>
    <x v="0"/>
    <m/>
    <n v="7270255"/>
    <s v="Clarinda Hoo [Kantar]"/>
    <n v="0"/>
    <b v="0"/>
    <d v="2019-07-23T16:37:29"/>
    <d v="2019-07-23T15:25:25"/>
    <n v="1"/>
    <d v="2019-07-23T16:36:38"/>
    <d v="2019-07-23T16:37:29"/>
    <d v="2019-07-23T16:36:38"/>
    <m/>
    <m/>
    <m/>
    <n v="1038.307303240741"/>
    <x v="0"/>
    <x v="27"/>
    <x v="0"/>
    <n v="42"/>
    <s v="WPP-US"/>
    <x v="0"/>
    <n v="2019"/>
    <x v="0"/>
    <x v="5"/>
    <x v="0"/>
    <s v="Jan"/>
    <x v="30"/>
    <s v="Jul"/>
    <x v="0"/>
  </r>
  <r>
    <s v="INC7704780"/>
    <s v="P3 - Minor"/>
    <x v="19"/>
    <s v="jtian@us.ibm.com"/>
    <x v="1"/>
    <s v="[RFS] Budget/Revenue Online Input Tool"/>
    <d v="2020-04-08T00:09:04"/>
    <x v="13"/>
    <m/>
    <s v="Cancelled"/>
    <s v="business do not want to proceed with the request."/>
    <d v="2020-04-08T00:09:04"/>
    <s v="Joseph J. Tian [IBM]"/>
    <d v="2019-07-23T21:25:42"/>
    <s v="adam.lowell2@vmlyr.com"/>
    <b v="0"/>
    <m/>
    <s v="Silver+ (Osprey App use only)"/>
    <n v="0"/>
    <s v="Normal"/>
    <x v="0"/>
    <m/>
    <n v="22387402"/>
    <s v="Adam Lowell [YRGRP]"/>
    <n v="0"/>
    <b v="0"/>
    <d v="2019-07-23T23:58:28"/>
    <d v="2019-07-23T21:31:40"/>
    <n v="1"/>
    <d v="2019-07-23T23:58:28"/>
    <d v="2019-07-23T23:58:28"/>
    <d v="2019-07-23T23:58:28"/>
    <m/>
    <m/>
    <m/>
    <n v="1038.0010648148236"/>
    <x v="0"/>
    <x v="27"/>
    <x v="0"/>
    <n v="15"/>
    <s v="Not GD"/>
    <x v="1"/>
    <n v="2020"/>
    <x v="0"/>
    <x v="5"/>
    <x v="0"/>
    <s v="Jan"/>
    <x v="30"/>
    <s v="Jul"/>
    <x v="1"/>
  </r>
  <r>
    <s v="INC7707822"/>
    <s v="P4 - Minimal"/>
    <x v="0"/>
    <s v="ghudik@us.ibm.com"/>
    <x v="1"/>
    <s v="[CANCELLED] NEED NET SALES ORDERS ANALYZER/RGL "/>
    <d v="2019-10-02T21:37:53"/>
    <x v="8"/>
    <m/>
    <s v="Cancelled"/>
    <s v="Cancelled per client request."/>
    <d v="2019-10-02T21:37:53"/>
    <s v="Gina D. Hudik [IBM]"/>
    <d v="2019-07-24T12:53:05"/>
    <s v="michael.ige@kantar.com"/>
    <b v="0"/>
    <m/>
    <s v="Platinum"/>
    <n v="0"/>
    <s v="Normal"/>
    <x v="0"/>
    <m/>
    <n v="6079488"/>
    <s v="Michael Ige [Kantar]"/>
    <n v="0"/>
    <b v="0"/>
    <d v="2019-07-24T13:09:28"/>
    <d v="2019-07-24T12:57:22"/>
    <n v="1"/>
    <d v="2019-07-24T13:27:52"/>
    <d v="2019-07-24T13:34:08"/>
    <d v="2019-07-24T13:27:52"/>
    <s v="EMEA"/>
    <m/>
    <m/>
    <n v="1037.434629629628"/>
    <x v="0"/>
    <x v="27"/>
    <x v="0"/>
    <n v="40"/>
    <s v="Not GD"/>
    <x v="1"/>
    <n v="2019"/>
    <x v="0"/>
    <x v="5"/>
    <x v="0"/>
    <s v="Jan"/>
    <x v="23"/>
    <s v="Jul"/>
    <x v="1"/>
  </r>
  <r>
    <s v="INC7713355"/>
    <s v="P3 - Minor"/>
    <x v="9"/>
    <s v="cnemec@us.ibm.com"/>
    <x v="0"/>
    <s v="Proven Invoices INV C-35573 &amp; INV C-35574"/>
    <d v="2019-07-26T00:39:54"/>
    <x v="15"/>
    <m/>
    <s v="Closed/Resolved by Caller"/>
    <s v="Hi Carolyn.  Per your request I've closed the ticket._x000a__x000a_Thanks_x000a_Chris"/>
    <d v="2019-07-26T00:39:52"/>
    <s v="Christopher Nemec [IBM]"/>
    <d v="2019-07-25T03:36:58"/>
    <s v="carolyn.corless@mirumagency.com"/>
    <b v="0"/>
    <m/>
    <s v="Gold"/>
    <n v="0"/>
    <s v="Normal"/>
    <x v="0"/>
    <m/>
    <n v="75774"/>
    <s v="Carolyn Corless [JWT]"/>
    <n v="0"/>
    <b v="0"/>
    <d v="2019-07-25T21:43:52"/>
    <d v="2019-07-25T03:36:58"/>
    <n v="1"/>
    <d v="2019-07-25T23:36:30"/>
    <d v="2019-07-25T23:45:53"/>
    <d v="2019-07-25T23:36:30"/>
    <m/>
    <m/>
    <m/>
    <n v="1036.0098032407404"/>
    <x v="0"/>
    <x v="27"/>
    <x v="0"/>
    <n v="30"/>
    <s v="Not GD"/>
    <x v="1"/>
    <n v="2019"/>
    <x v="0"/>
    <x v="5"/>
    <x v="0"/>
    <s v="Jan"/>
    <x v="17"/>
    <s v="Jul"/>
    <x v="1"/>
  </r>
  <r>
    <s v="INC7732092"/>
    <s v="P4 - Minimal"/>
    <x v="0"/>
    <s v="ghudik@us.ibm.com"/>
    <x v="1"/>
    <s v="[CANCELLED*] PRECISE - comp 214 additional information on the layout"/>
    <d v="2019-10-04T18:26:26"/>
    <x v="8"/>
    <m/>
    <s v="Cancelled"/>
    <s v="Client cancelled the request, but IBM has performed the work for UAT.  IBM will charge the SER allowance $110 for this Minor Tier 1 ticket."/>
    <d v="2019-10-04T18:26:26"/>
    <s v="Gina D. Hudik [IBM]"/>
    <d v="2019-07-29T18:21:21"/>
    <s v="Marianna.Hill@kantar.com"/>
    <b v="0"/>
    <m/>
    <s v="Platinum"/>
    <n v="0"/>
    <s v="Normal"/>
    <x v="0"/>
    <m/>
    <n v="5789105"/>
    <s v="Marianna Hill [Kantar]"/>
    <n v="0"/>
    <b v="0"/>
    <d v="2019-08-01T14:11:34"/>
    <d v="2019-07-29T18:29:01"/>
    <n v="4"/>
    <d v="2019-08-01T17:48:53"/>
    <d v="2019-08-01T17:51:26"/>
    <d v="2019-08-01T17:48:53"/>
    <s v="EMEA"/>
    <m/>
    <m/>
    <n v="1029.2559490740823"/>
    <x v="0"/>
    <x v="28"/>
    <x v="0"/>
    <n v="40"/>
    <s v="Not GD"/>
    <x v="1"/>
    <n v="2019"/>
    <x v="0"/>
    <x v="5"/>
    <x v="0"/>
    <s v="Jan"/>
    <x v="29"/>
    <s v="Jul"/>
    <x v="1"/>
  </r>
  <r>
    <s v="INC7733106"/>
    <s v="P3 - Minor"/>
    <x v="10"/>
    <s v="Steve.Oliver@wpp.com"/>
    <x v="1"/>
    <s v="[UNAPPROVED BACKLOG] JDC Contract JMCU field - blanks after bill suspend is removed"/>
    <d v="2022-02-18T00:29:11"/>
    <x v="1"/>
    <m/>
    <s v="Cancelled"/>
    <s v="Enhancement will not be worked on"/>
    <d v="2022-02-18T00:29:11"/>
    <s v="Steve Oliver [WPP]"/>
    <d v="2019-07-29T20:00:24"/>
    <s v="mgannon@us.ibm.com"/>
    <b v="0"/>
    <m/>
    <s v="Gold"/>
    <n v="0"/>
    <s v="Normal"/>
    <x v="0"/>
    <m/>
    <n v="80713932"/>
    <s v="Jodie Haefele [Ogilvy Group]"/>
    <n v="0"/>
    <b v="0"/>
    <d v="2019-07-29T20:00:24"/>
    <m/>
    <n v="0"/>
    <m/>
    <d v="2019-07-29T20:00:24"/>
    <d v="2019-07-29T20:00:24"/>
    <m/>
    <m/>
    <m/>
    <n v="1032.166388888887"/>
    <x v="0"/>
    <x v="28"/>
    <x v="0"/>
    <n v="8"/>
    <s v="Not GD"/>
    <x v="1"/>
    <n v="2022"/>
    <x v="0"/>
    <x v="5"/>
    <x v="0"/>
    <s v="Jan"/>
    <x v="29"/>
    <s v="Jul"/>
    <x v="1"/>
  </r>
  <r>
    <s v="INC7735397"/>
    <s v="P4 - Minimal"/>
    <x v="15"/>
    <s v="akrugly@us.ibm.com"/>
    <x v="2"/>
    <s v="Access to mDocs - Mindbill"/>
    <d v="2019-08-08T01:19:41"/>
    <x v="28"/>
    <m/>
    <s v="Cancelled"/>
    <s v="Hi Joanna,_x000a_In order to grant you an access I need Steven Mandell approval._x000a_If he approves he will create a ticket for us to grant you an access._x000a_Canceling this ticket."/>
    <d v="2019-08-08T01:19:41"/>
    <s v="Alexander Krugly [IBM]"/>
    <d v="2019-07-30T02:17:01"/>
    <s v="jhoana.kellam@groupm.com"/>
    <b v="0"/>
    <m/>
    <s v="Bronze"/>
    <n v="0"/>
    <s v="Normal"/>
    <x v="0"/>
    <m/>
    <n v="774160"/>
    <s v="Jhoana Kellam [GroupM]"/>
    <n v="0"/>
    <b v="0"/>
    <d v="2019-08-07T21:02:53"/>
    <d v="2019-07-30T02:28:16"/>
    <n v="1"/>
    <d v="2019-08-08T00:52:07"/>
    <d v="2019-08-08T01:19:03"/>
    <d v="2019-08-08T00:52:07"/>
    <s v="NA"/>
    <m/>
    <m/>
    <n v="1022.9451041666689"/>
    <x v="0"/>
    <x v="28"/>
    <x v="0"/>
    <n v="32"/>
    <s v="Not GD"/>
    <x v="1"/>
    <n v="2019"/>
    <x v="0"/>
    <x v="5"/>
    <x v="0"/>
    <s v="Jan"/>
    <x v="0"/>
    <s v="Jul"/>
    <x v="1"/>
  </r>
  <r>
    <s v="INC7750764"/>
    <s v="P3 - Minor"/>
    <x v="9"/>
    <s v="mulveyj@us.ibm.com"/>
    <x v="1"/>
    <s v="[CANCELLED] Correct provisioning process to not include termed users for time and expense approvers--QB 7917"/>
    <d v="2021-08-17T00:38:36"/>
    <x v="36"/>
    <m/>
    <s v="Cancelled"/>
    <s v="Cancelling ticket as per OpCo approval from Dave Husted and Olga Alario (see attachments)."/>
    <d v="2021-08-17T00:38:36"/>
    <s v="James A. Mulvey [IBM]"/>
    <d v="2019-08-01T01:54:44"/>
    <s v="olga.alario@jwt.com"/>
    <b v="0"/>
    <m/>
    <s v="Gold"/>
    <n v="0"/>
    <s v="Normal"/>
    <x v="0"/>
    <m/>
    <n v="64536560"/>
    <s v="Olga Alario [JWT]"/>
    <n v="0"/>
    <b v="0"/>
    <d v="2019-08-01T02:25:50"/>
    <m/>
    <n v="0"/>
    <m/>
    <d v="2019-08-01T02:25:50"/>
    <d v="2019-08-01T01:54:44"/>
    <m/>
    <m/>
    <s v="JWT - USA"/>
    <n v="1029.8987268518467"/>
    <x v="0"/>
    <x v="28"/>
    <x v="0"/>
    <n v="34"/>
    <s v="WPP-US"/>
    <x v="0"/>
    <n v="2021"/>
    <x v="0"/>
    <x v="5"/>
    <x v="0"/>
    <s v="Jan"/>
    <x v="24"/>
    <s v="Aug"/>
    <x v="0"/>
  </r>
  <r>
    <s v="INC7758973"/>
    <s v="P4 - Minimal"/>
    <x v="4"/>
    <s v="saichama@in.ibm.com"/>
    <x v="2"/>
    <s v="[CANCELLED]:BSG-2531: Professional Subscriptions:Update error message"/>
    <d v="2019-09-10T15:10:15"/>
    <x v="1"/>
    <m/>
    <s v="Closed As Duplicate"/>
    <s v="SER #  INC7927789 Submitted for Core Teach approval. Since this ticket is duplicate, hence closing ."/>
    <d v="2019-09-10T15:10:15"/>
    <s v="Sai Chamarthi [IBM]"/>
    <d v="2019-08-02T04:03:12"/>
    <s v="Keerthi.Hiremath@wpp.com"/>
    <b v="0"/>
    <m/>
    <s v="Platinum"/>
    <n v="0"/>
    <s v="Normal"/>
    <x v="0"/>
    <m/>
    <n v="3409623"/>
    <s v="Keerthi Hiremath [WPP]"/>
    <n v="0"/>
    <b v="0"/>
    <d v="2019-08-02T21:19:50"/>
    <d v="2019-08-02T04:30:47"/>
    <n v="1"/>
    <d v="2019-08-03T02:58:03"/>
    <d v="2019-08-03T09:15:31"/>
    <d v="2019-08-03T02:58:03"/>
    <m/>
    <m/>
    <m/>
    <n v="1027.6142245370429"/>
    <x v="0"/>
    <x v="28"/>
    <x v="0"/>
    <n v="37"/>
    <s v="Not GD"/>
    <x v="1"/>
    <n v="2019"/>
    <x v="0"/>
    <x v="5"/>
    <x v="0"/>
    <s v="Jan"/>
    <x v="13"/>
    <s v="Aug"/>
    <x v="1"/>
  </r>
  <r>
    <s v="INC7761938"/>
    <s v="P3 - Minor"/>
    <x v="4"/>
    <s v="alan.goldblatt@us.ibm.com"/>
    <x v="1"/>
    <s v="[REQ DEF] Convert SAP -&gt; Profiler HRIS feed to REST API"/>
    <d v="2019-09-13T15:08:12"/>
    <x v="1"/>
    <m/>
    <s v="Closed As Duplicate"/>
    <s v="Closed as duplicate of INC7762059"/>
    <d v="2019-09-13T15:08:12"/>
    <s v="Alan M. Goldblatt [IBM]"/>
    <d v="2019-08-02T16:26:22"/>
    <s v="alan.goldblatt@us.ibm.com"/>
    <b v="0"/>
    <m/>
    <s v="Platinum"/>
    <n v="0"/>
    <s v="Normal"/>
    <x v="0"/>
    <m/>
    <n v="3624513"/>
    <s v="Lou Eng [Ogilvy Group]"/>
    <n v="0"/>
    <b v="0"/>
    <m/>
    <m/>
    <n v="0"/>
    <m/>
    <m/>
    <d v="2019-08-02T16:26:22"/>
    <m/>
    <m/>
    <m/>
    <n v="44708"/>
    <x v="0"/>
    <x v="28"/>
    <x v="0"/>
    <n v="37"/>
    <s v="Not GD"/>
    <x v="1"/>
    <n v="2019"/>
    <x v="0"/>
    <x v="5"/>
    <x v="0"/>
    <s v="Jan"/>
    <x v="13"/>
    <s v="Aug"/>
    <x v="1"/>
  </r>
  <r>
    <s v="INC7762077"/>
    <s v="P3 - Minor"/>
    <x v="4"/>
    <s v="alan.goldblatt@us.ibm.com"/>
    <x v="1"/>
    <s v="[REQ DEF] Implement Profiler craft sync with SAP"/>
    <d v="2020-03-13T20:27:06"/>
    <x v="1"/>
    <m/>
    <s v="Cancelled"/>
    <s v="This change is no longer needed.  Confirmed with Sarah Baer in the HRIS team"/>
    <d v="2020-03-13T20:27:06"/>
    <s v="Alan M. Goldblatt [IBM]"/>
    <d v="2019-08-02T16:51:28"/>
    <s v="alan.goldblatt@us.ibm.com"/>
    <b v="0"/>
    <m/>
    <s v="Platinum"/>
    <n v="0"/>
    <s v="Normal"/>
    <x v="0"/>
    <m/>
    <n v="19367127"/>
    <s v="Doryse Franco [Ogilvy Group]"/>
    <n v="0"/>
    <b v="0"/>
    <m/>
    <m/>
    <n v="0"/>
    <m/>
    <m/>
    <d v="2019-08-02T16:51:28"/>
    <m/>
    <m/>
    <m/>
    <n v="44708"/>
    <x v="0"/>
    <x v="28"/>
    <x v="0"/>
    <n v="11"/>
    <s v="Not GD"/>
    <x v="1"/>
    <n v="2020"/>
    <x v="0"/>
    <x v="5"/>
    <x v="0"/>
    <s v="Jan"/>
    <x v="13"/>
    <s v="Aug"/>
    <x v="1"/>
  </r>
  <r>
    <s v="INC7773190"/>
    <s v="P4 - Minimal"/>
    <x v="13"/>
    <s v="ghudik@us.ibm.com"/>
    <x v="1"/>
    <s v="[CANCELLED*] Kantar Data Warehouse Streamline historical clean up request (Phase 4)"/>
    <d v="2020-06-18T23:01:59"/>
    <x v="8"/>
    <m/>
    <s v="Cancelled"/>
    <s v="Cancelled per client request.   IBM has performed the work for UAT, therefore IBM will charge the SER allowance $5,308 for this Major Tier 3 ticket. "/>
    <d v="2020-06-18T23:01:59"/>
    <s v="Gina D. Hudik [IBM]"/>
    <d v="2019-08-05T22:17:29"/>
    <s v="john.daly@kantar.com"/>
    <b v="0"/>
    <m/>
    <s v="Platinum"/>
    <n v="0"/>
    <s v="Normal"/>
    <x v="0"/>
    <m/>
    <n v="27477870"/>
    <s v="John Daly [Kantar]"/>
    <n v="0"/>
    <b v="0"/>
    <d v="2019-08-06T03:05:57"/>
    <d v="2019-08-05T22:29:33"/>
    <n v="1"/>
    <d v="2019-08-06T03:37:27"/>
    <d v="2019-08-06T19:36:14"/>
    <d v="2019-08-06T03:37:27"/>
    <m/>
    <m/>
    <m/>
    <n v="1024.183171296303"/>
    <x v="0"/>
    <x v="29"/>
    <x v="0"/>
    <n v="25"/>
    <s v="Not GD"/>
    <x v="1"/>
    <n v="2020"/>
    <x v="0"/>
    <x v="5"/>
    <x v="0"/>
    <s v="Jan"/>
    <x v="2"/>
    <s v="Aug"/>
    <x v="1"/>
  </r>
  <r>
    <s v="INC7773219"/>
    <s v="P4 - Minimal"/>
    <x v="13"/>
    <s v="ghudik@us.ibm.com"/>
    <x v="1"/>
    <s v="[CANCELLED] Kantar EDW Streamline Intraday refresh enhancement (Phase 5)"/>
    <d v="2020-04-29T06:08:23"/>
    <x v="8"/>
    <m/>
    <s v="Cancelled"/>
    <s v="Cancelled per client request."/>
    <d v="2020-04-29T06:08:23"/>
    <s v="Gina D. Hudik [IBM]"/>
    <d v="2019-08-05T22:23:22"/>
    <s v="john.daly@kantar.com"/>
    <b v="0"/>
    <m/>
    <s v="Platinum"/>
    <n v="0"/>
    <s v="Normal"/>
    <x v="0"/>
    <m/>
    <n v="23096701"/>
    <s v="John Daly [Kantar]"/>
    <n v="0"/>
    <b v="0"/>
    <d v="2019-08-06T03:05:50"/>
    <d v="2019-08-05T22:29:17"/>
    <n v="1"/>
    <d v="2019-08-06T03:43:14"/>
    <d v="2019-08-06T19:36:47"/>
    <d v="2019-08-06T03:43:14"/>
    <m/>
    <m/>
    <m/>
    <n v="1024.1827893518494"/>
    <x v="0"/>
    <x v="29"/>
    <x v="0"/>
    <n v="18"/>
    <s v="Not GD"/>
    <x v="1"/>
    <n v="2020"/>
    <x v="0"/>
    <x v="5"/>
    <x v="0"/>
    <s v="Jan"/>
    <x v="2"/>
    <s v="Aug"/>
    <x v="1"/>
  </r>
  <r>
    <s v="INC7802160"/>
    <s v="P3 - Minor"/>
    <x v="0"/>
    <s v="Arunsp17@in.ibm.com"/>
    <x v="2"/>
    <s v="Query Performance is too poor, its running since last 40 hours."/>
    <d v="2019-08-12T15:55:02"/>
    <x v="1"/>
    <m/>
    <s v="Solved Remotely (Permanently)"/>
    <s v="A new ticket will require once the issue occur again,"/>
    <d v="2019-08-12T15:55:02"/>
    <s v="Arunendra S Pratap [IBM]"/>
    <d v="2019-08-12T13:35:36"/>
    <s v="Arunsp17@in.ibm.com"/>
    <b v="0"/>
    <m/>
    <s v="Platinum"/>
    <n v="0"/>
    <s v="Normal"/>
    <x v="0"/>
    <m/>
    <n v="8630"/>
    <s v="Arunendra S Pratap [IBM]"/>
    <n v="0"/>
    <b v="0"/>
    <d v="2019-08-12T13:43:17"/>
    <m/>
    <n v="0"/>
    <m/>
    <d v="2019-08-12T13:43:17"/>
    <d v="2019-08-12T13:35:36"/>
    <m/>
    <m/>
    <m/>
    <n v="1018.4282754629603"/>
    <x v="0"/>
    <x v="30"/>
    <x v="0"/>
    <n v="33"/>
    <s v="Not GD"/>
    <x v="1"/>
    <n v="2019"/>
    <x v="0"/>
    <x v="5"/>
    <x v="0"/>
    <s v="Jan"/>
    <x v="21"/>
    <s v="Aug"/>
    <x v="1"/>
  </r>
  <r>
    <s v="INC7802220"/>
    <s v="P3 - Minor"/>
    <x v="0"/>
    <s v="Arunsp17@in.ibm.com"/>
    <x v="2"/>
    <s v="Request to create a synonym of EDWSTG.BATCH_CTRL table to EDW_FN user."/>
    <d v="2019-08-12T15:45:33"/>
    <x v="1"/>
    <m/>
    <s v="Solved (Permanently)"/>
    <s v="Request need to cancle, a new request wil be raised soon with some additional information."/>
    <d v="2019-08-12T15:45:33"/>
    <s v="Arunendra S Pratap [IBM]"/>
    <d v="2019-08-12T13:44:34"/>
    <s v="Arunsp17@in.ibm.com"/>
    <b v="0"/>
    <m/>
    <s v="Platinum"/>
    <n v="0"/>
    <s v="Normal"/>
    <x v="0"/>
    <m/>
    <n v="7445"/>
    <s v="Arunendra S Pratap [IBM]"/>
    <n v="0"/>
    <b v="0"/>
    <m/>
    <m/>
    <n v="0"/>
    <m/>
    <m/>
    <d v="2019-08-12T13:44:34"/>
    <m/>
    <m/>
    <m/>
    <n v="44708"/>
    <x v="0"/>
    <x v="30"/>
    <x v="0"/>
    <n v="33"/>
    <s v="Not GD"/>
    <x v="1"/>
    <n v="2019"/>
    <x v="0"/>
    <x v="5"/>
    <x v="0"/>
    <s v="Jan"/>
    <x v="21"/>
    <s v="Aug"/>
    <x v="1"/>
  </r>
  <r>
    <s v="INC7811737"/>
    <s v="P3 - Minor"/>
    <x v="19"/>
    <s v="Keerthi.Hiremath@wpp.com"/>
    <x v="1"/>
    <s v="[CANCELLED] Build an interface between Y&amp;R's accounting system and ADP to reimburse employees' expenses."/>
    <d v="2019-10-02T20:14:12"/>
    <x v="13"/>
    <m/>
    <s v="Cancelled"/>
    <s v="Cancelling as this is handled by Bambora interface."/>
    <d v="2019-10-02T20:14:12"/>
    <s v="Keerthi Hiremath [WPP]"/>
    <d v="2019-08-13T20:32:32"/>
    <s v="Keerthi.Hiremath@wpp.com"/>
    <b v="0"/>
    <m/>
    <s v="Gold"/>
    <n v="0"/>
    <s v="Normal"/>
    <x v="0"/>
    <m/>
    <n v="4318900"/>
    <s v="Keerthi Hiremath [WPP]"/>
    <n v="0"/>
    <b v="0"/>
    <d v="2019-08-13T20:38:14"/>
    <m/>
    <n v="2"/>
    <m/>
    <d v="2019-08-13T20:38:14"/>
    <d v="2019-08-13T20:38:14"/>
    <m/>
    <m/>
    <m/>
    <n v="1017.1401157407381"/>
    <x v="0"/>
    <x v="30"/>
    <x v="0"/>
    <n v="40"/>
    <s v="Not GD"/>
    <x v="1"/>
    <n v="2019"/>
    <x v="0"/>
    <x v="5"/>
    <x v="0"/>
    <s v="Jan"/>
    <x v="19"/>
    <s v="Aug"/>
    <x v="1"/>
  </r>
  <r>
    <s v="INC7812296"/>
    <s v="P4 - Minimal"/>
    <x v="0"/>
    <s v="ghudik@us.ibm.com"/>
    <x v="1"/>
    <s v="[CANCELLED*] OSU Maconomy - Subscription Add/Delete Customization (200414-001247)"/>
    <d v="2020-11-13T04:55:13"/>
    <x v="33"/>
    <m/>
    <s v="Cancelled"/>
    <s v="Chris  - Cancelling per our conversation today."/>
    <d v="2020-11-13T04:55:13"/>
    <s v="Gina D. Hudik [IBM]"/>
    <d v="2019-08-13T22:08:57"/>
    <s v="chris.meyer@kantar.com"/>
    <b v="0"/>
    <m/>
    <s v="Platinum"/>
    <n v="0"/>
    <s v="Normal"/>
    <x v="0"/>
    <m/>
    <n v="39509176"/>
    <s v="Chris Meyer [Kantar]"/>
    <n v="0"/>
    <b v="0"/>
    <d v="2019-08-14T00:01:48"/>
    <d v="2019-08-13T22:08:57"/>
    <n v="1"/>
    <d v="2019-08-14T01:06:41"/>
    <d v="2019-08-14T04:04:57"/>
    <d v="2019-08-14T01:06:41"/>
    <m/>
    <m/>
    <m/>
    <n v="1016.8298958333326"/>
    <x v="0"/>
    <x v="30"/>
    <x v="0"/>
    <n v="46"/>
    <s v="Not GD"/>
    <x v="1"/>
    <n v="2020"/>
    <x v="0"/>
    <x v="5"/>
    <x v="0"/>
    <s v="Jan"/>
    <x v="19"/>
    <s v="Aug"/>
    <x v="1"/>
  </r>
  <r>
    <s v="INC7823075"/>
    <s v="P3 - Minor"/>
    <x v="9"/>
    <s v="mulveyj@us.ibm.com"/>
    <x v="1"/>
    <s v="[CANCELLED] changes to be implemented before working INC6942988"/>
    <d v="2019-11-23T03:05:27"/>
    <x v="36"/>
    <m/>
    <s v="Cancelled"/>
    <s v="Client requested to close this ticket as work no longer required."/>
    <d v="2019-11-23T03:05:28"/>
    <s v="James A. Mulvey [IBM]"/>
    <d v="2019-08-15T18:11:54"/>
    <s v="olga.alario@jwt.com"/>
    <b v="0"/>
    <m/>
    <s v="Gold"/>
    <n v="0"/>
    <s v="Normal"/>
    <x v="0"/>
    <m/>
    <n v="8585881"/>
    <s v="Olga Alario [JWT]"/>
    <n v="0"/>
    <b v="0"/>
    <d v="2019-08-15T18:11:54"/>
    <m/>
    <n v="0"/>
    <m/>
    <d v="2019-08-15T18:11:54"/>
    <d v="2019-08-15T18:11:54"/>
    <m/>
    <m/>
    <m/>
    <n v="1015.2417361111075"/>
    <x v="0"/>
    <x v="30"/>
    <x v="0"/>
    <n v="47"/>
    <s v="WPP-US"/>
    <x v="0"/>
    <n v="2019"/>
    <x v="0"/>
    <x v="5"/>
    <x v="0"/>
    <s v="Jan"/>
    <x v="3"/>
    <s v="Aug"/>
    <x v="0"/>
  </r>
  <r>
    <s v="INC7823339"/>
    <s v="P3 - Minor"/>
    <x v="9"/>
    <s v="ivan.granados@jwt.com"/>
    <x v="2"/>
    <s v="Unable to enter time to Ricochet  "/>
    <d v="2019-08-16T19:35:26"/>
    <x v="15"/>
    <m/>
    <m/>
    <m/>
    <d v="2019-08-16T19:32:09"/>
    <s v="Ivan Granados [JWT]"/>
    <d v="2019-08-15T19:03:24"/>
    <s v="ivan.granados@jwt.com"/>
    <b v="0"/>
    <m/>
    <s v="Gold"/>
    <n v="0"/>
    <s v="Normal"/>
    <x v="5"/>
    <m/>
    <m/>
    <s v="Ivan Granados [JWT]"/>
    <n v="0"/>
    <b v="1"/>
    <d v="2019-08-15T23:57:25"/>
    <d v="2019-08-15T19:04:10"/>
    <n v="1"/>
    <d v="2019-08-16T01:02:22"/>
    <d v="2019-08-16T02:18:53"/>
    <d v="2019-08-16T01:02:22"/>
    <m/>
    <s v="Awaiting User input"/>
    <m/>
    <n v="1014.9035532407433"/>
    <x v="0"/>
    <x v="30"/>
    <x v="0"/>
    <n v="33"/>
    <s v="Not GD"/>
    <x v="1"/>
    <n v="2019"/>
    <x v="0"/>
    <x v="5"/>
    <x v="0"/>
    <s v="Jan"/>
    <x v="3"/>
    <s v="Aug"/>
    <x v="1"/>
  </r>
  <r>
    <s v="INC7823544"/>
    <s v="P4 - Minimal"/>
    <x v="13"/>
    <s v="ghudik@us.ibm.com"/>
    <x v="1"/>
    <s v="[CANCELLED] Kantar Data Warehouse ETL process daily start time change (Phase 6)"/>
    <d v="2020-04-29T06:09:29"/>
    <x v="8"/>
    <m/>
    <s v="Cancelled"/>
    <s v="Cancelled per client request."/>
    <d v="2020-04-29T06:09:29"/>
    <s v="Gina D. Hudik [IBM]"/>
    <d v="2019-08-15T19:40:54"/>
    <s v="john.daly@kantar.com"/>
    <b v="0"/>
    <m/>
    <s v="Platinum"/>
    <n v="0"/>
    <s v="Normal"/>
    <x v="0"/>
    <m/>
    <n v="22242515"/>
    <s v="John Daly [Kantar]"/>
    <n v="0"/>
    <b v="0"/>
    <d v="2019-08-19T15:14:04"/>
    <d v="2019-08-15T19:59:17"/>
    <n v="1"/>
    <d v="2019-08-19T15:18:08"/>
    <d v="2019-08-19T19:31:43"/>
    <d v="2019-08-19T15:18:08"/>
    <s v="EMEA"/>
    <m/>
    <s v="Kantar - UK"/>
    <n v="1011.1863078703682"/>
    <x v="0"/>
    <x v="30"/>
    <x v="0"/>
    <n v="18"/>
    <s v="Not GD"/>
    <x v="1"/>
    <n v="2020"/>
    <x v="0"/>
    <x v="5"/>
    <x v="0"/>
    <s v="Jan"/>
    <x v="3"/>
    <s v="Aug"/>
    <x v="1"/>
  </r>
  <r>
    <s v="INC7844566"/>
    <s v="P4 - Minimal"/>
    <x v="15"/>
    <s v="mulveyj@us.ibm.com"/>
    <x v="2"/>
    <s v="Oglivy mDocs Access"/>
    <d v="2019-08-27T21:55:07"/>
    <x v="10"/>
    <m/>
    <s v="Closed As Duplicate"/>
    <s v="Resolved under INC7869886 "/>
    <d v="2019-08-27T21:55:07"/>
    <s v="James A. Mulvey [IBM]"/>
    <d v="2019-08-20T22:21:08"/>
    <s v="kar.ng@mindshareworld.com"/>
    <b v="0"/>
    <m/>
    <s v="Bronze"/>
    <n v="0"/>
    <s v="Normal"/>
    <x v="0"/>
    <m/>
    <n v="603239"/>
    <s v="Kar Ng [GroupM]"/>
    <n v="0"/>
    <b v="0"/>
    <d v="2019-08-21T20:25:37"/>
    <d v="2019-08-20T22:21:08"/>
    <n v="1"/>
    <d v="2019-08-22T00:41:10"/>
    <d v="2019-08-22T23:58:48"/>
    <d v="2019-08-22T00:41:10"/>
    <s v="NA"/>
    <m/>
    <m/>
    <n v="1008.0008333333317"/>
    <x v="0"/>
    <x v="31"/>
    <x v="0"/>
    <n v="35"/>
    <s v="Not GD"/>
    <x v="1"/>
    <n v="2019"/>
    <x v="0"/>
    <x v="5"/>
    <x v="0"/>
    <s v="Jan"/>
    <x v="22"/>
    <s v="Aug"/>
    <x v="1"/>
  </r>
  <r>
    <s v="INC7845720"/>
    <s v="P3 - Minor"/>
    <x v="4"/>
    <s v="alan.goldblatt@us.ibm.com"/>
    <x v="0"/>
    <s v="Payroll Posting in SAP"/>
    <d v="2019-08-28T00:34:10"/>
    <x v="24"/>
    <m/>
    <s v="Closed As Duplicate"/>
    <s v="Duplicate of ticket INC7812567"/>
    <d v="2019-08-28T00:34:10"/>
    <s v="Alan M. Goldblatt [IBM]"/>
    <d v="2019-08-21T04:19:15"/>
    <s v="YBITIL@it.ibm.com"/>
    <b v="0"/>
    <m/>
    <s v="Platinum"/>
    <n v="0"/>
    <s v="Normal"/>
    <x v="0"/>
    <m/>
    <n v="591360"/>
    <s v="Jody Cox [Ogilvy Group]"/>
    <n v="0"/>
    <b v="0"/>
    <d v="2019-08-21T08:08:39"/>
    <d v="2019-08-21T04:19:15"/>
    <n v="1"/>
    <d v="2019-08-21T04:21:38"/>
    <d v="2019-08-21T08:08:39"/>
    <d v="2019-08-21T04:21:38"/>
    <s v="NA"/>
    <m/>
    <s v="Ogilvy Group - Canada"/>
    <n v="1009.6606597222199"/>
    <x v="0"/>
    <x v="31"/>
    <x v="0"/>
    <n v="35"/>
    <s v="Not GD"/>
    <x v="1"/>
    <n v="2019"/>
    <x v="0"/>
    <x v="5"/>
    <x v="0"/>
    <s v="Jan"/>
    <x v="6"/>
    <s v="Aug"/>
    <x v="1"/>
  </r>
  <r>
    <s v="INC7847709"/>
    <s v="P3 - Minor"/>
    <x v="14"/>
    <s v="migdolma@in.ibm.com"/>
    <x v="2"/>
    <s v="User setup in ImageNow. for DMS testing, Maconomy Insight TEST instance (please check the equivalent instance in IMAGENOW)"/>
    <d v="2019-08-21T14:30:54"/>
    <x v="96"/>
    <m/>
    <s v="Closed As Duplicate"/>
    <s v="Duplicate request"/>
    <d v="2019-08-21T14:30:55"/>
    <s v="Migmar Dolma [IBM]"/>
    <d v="2019-08-21T14:07:03"/>
    <s v="migdolma@in.ibm.com"/>
    <b v="0"/>
    <m/>
    <s v="Platinum"/>
    <n v="0"/>
    <s v="Normal"/>
    <x v="0"/>
    <m/>
    <n v="1979"/>
    <s v="Migmar Dolma [IBM]"/>
    <n v="0"/>
    <b v="0"/>
    <d v="2019-08-21T14:07:03"/>
    <m/>
    <n v="0"/>
    <m/>
    <d v="2019-08-21T14:07:03"/>
    <d v="2019-08-21T14:07:03"/>
    <m/>
    <m/>
    <m/>
    <n v="1009.4117708333433"/>
    <x v="0"/>
    <x v="31"/>
    <x v="0"/>
    <n v="34"/>
    <s v="WPP-US"/>
    <x v="0"/>
    <n v="2019"/>
    <x v="0"/>
    <x v="5"/>
    <x v="0"/>
    <s v="Jan"/>
    <x v="6"/>
    <s v="Aug"/>
    <x v="0"/>
  </r>
  <r>
    <s v="INC7886235"/>
    <s v="P3 - Minor"/>
    <x v="6"/>
    <s v="vakula@us.ibm.com"/>
    <x v="2"/>
    <s v="Preprod Double Authentication issue"/>
    <d v="2019-08-28T22:02:21"/>
    <x v="98"/>
    <m/>
    <s v="Cancelled"/>
    <s v="We have another ticket there.Cancelling the ticket_x000a__x000a_Thanks,_x000a_Srujana"/>
    <d v="2019-08-28T22:02:21"/>
    <s v="Viswasrujana Akula [IBM]"/>
    <d v="2019-08-28T21:57:37"/>
    <s v="vakula@us.ibm.com"/>
    <b v="0"/>
    <m/>
    <s v="Silver"/>
    <n v="0"/>
    <s v="Normal"/>
    <x v="0"/>
    <m/>
    <n v="506"/>
    <s v="Viswasrujana Akula [IBM]"/>
    <n v="0"/>
    <b v="0"/>
    <d v="2019-08-28T21:57:37"/>
    <m/>
    <n v="0"/>
    <m/>
    <d v="2019-08-28T21:57:37"/>
    <d v="2019-08-28T21:57:37"/>
    <m/>
    <m/>
    <m/>
    <n v="1002.0849884259223"/>
    <x v="0"/>
    <x v="32"/>
    <x v="0"/>
    <n v="35"/>
    <s v="WPP-US"/>
    <x v="0"/>
    <n v="2019"/>
    <x v="0"/>
    <x v="5"/>
    <x v="0"/>
    <s v="Jan"/>
    <x v="12"/>
    <s v="Aug"/>
    <x v="0"/>
  </r>
  <r>
    <s v="INC7892776"/>
    <s v="P4 - Minimal"/>
    <x v="8"/>
    <s v="poldatta@in.ibm.com"/>
    <x v="2"/>
    <s v="Please create a G/L code for Wunderman Austira per the attached  (Intercompany Parnter)"/>
    <d v="2019-09-07T01:31:20"/>
    <x v="35"/>
    <m/>
    <s v="Closed As Duplicate"/>
    <s v="duplicate of INC7892721 "/>
    <d v="2019-09-07T01:31:20"/>
    <s v="Poly Datta [IBM]"/>
    <d v="2019-08-29T21:22:34"/>
    <s v="marykay.mahan@wunderman.com"/>
    <b v="0"/>
    <m/>
    <s v="Gold"/>
    <n v="0"/>
    <s v="Normal"/>
    <x v="0"/>
    <m/>
    <n v="706126"/>
    <s v="Mary Kay Mahan [YRGRP]"/>
    <n v="0"/>
    <b v="0"/>
    <d v="2019-08-30T18:55:49"/>
    <d v="2019-08-29T21:30:48"/>
    <n v="1"/>
    <d v="2019-08-30T22:44:32"/>
    <d v="2019-09-02T07:52:16"/>
    <d v="2019-08-30T22:44:32"/>
    <m/>
    <m/>
    <m/>
    <n v="997.67203703703854"/>
    <x v="0"/>
    <x v="32"/>
    <x v="0"/>
    <n v="36"/>
    <s v="WPP-US"/>
    <x v="0"/>
    <n v="2019"/>
    <x v="0"/>
    <x v="5"/>
    <x v="0"/>
    <s v="Jan"/>
    <x v="29"/>
    <s v="Aug"/>
    <x v="0"/>
  </r>
  <r>
    <s v="INC7898472"/>
    <s v="P3 - Minor"/>
    <x v="20"/>
    <s v="ghudik@us.ibm.com"/>
    <x v="1"/>
    <s v="[CANCELLED] [3RD PARTY] KI WSC: Add Fields to Job Special Analyzer Job Entries (CR037) CROSS REF INC3803541 (190927-000931) (191127-000608)"/>
    <d v="2020-10-30T23:21:47"/>
    <x v="8"/>
    <m/>
    <s v="Cancelled"/>
    <s v="Cancelling per client request at no charge."/>
    <d v="2020-10-30T23:21:47"/>
    <s v="Gina D. Hudik [IBM]"/>
    <d v="2019-08-30T19:58:19"/>
    <s v="ghudik@us.ibm.com"/>
    <b v="0"/>
    <m/>
    <s v="Platinum"/>
    <n v="0"/>
    <s v="Normal"/>
    <x v="0"/>
    <m/>
    <n v="36905355"/>
    <s v="Mark Yates [Kantar]"/>
    <n v="0"/>
    <b v="0"/>
    <d v="2019-08-30T19:58:19"/>
    <m/>
    <n v="1"/>
    <m/>
    <d v="2019-08-30T19:58:19"/>
    <d v="2019-08-30T19:58:19"/>
    <m/>
    <m/>
    <m/>
    <n v="1000.1678356481498"/>
    <x v="0"/>
    <x v="32"/>
    <x v="0"/>
    <n v="44"/>
    <s v="Not GD"/>
    <x v="1"/>
    <n v="2020"/>
    <x v="0"/>
    <x v="5"/>
    <x v="0"/>
    <s v="Jan"/>
    <x v="0"/>
    <s v="Aug"/>
    <x v="1"/>
  </r>
  <r>
    <s v="INC7905380"/>
    <s v="P3 - Minor"/>
    <x v="0"/>
    <s v="Ravenkaj@in.ibm.com"/>
    <x v="0"/>
    <s v="Re: INC7897392-Insight LIVE Universe Server Nor Responding"/>
    <d v="2019-09-06T11:44:46"/>
    <x v="133"/>
    <m/>
    <s v="Cancelled"/>
    <s v="duplicate ticket"/>
    <d v="2019-09-06T11:44:47"/>
    <s v="Raghunath Venkatachalapathi [IBM]"/>
    <d v="2019-09-02T17:13:06"/>
    <s v="Ravenkaj@in.ibm.com"/>
    <b v="0"/>
    <m/>
    <s v="Platinum"/>
    <n v="0"/>
    <s v="Normal"/>
    <x v="0"/>
    <m/>
    <n v="325901"/>
    <s v="Raghunath Venkatachalapathi [IBM]"/>
    <n v="0"/>
    <b v="0"/>
    <d v="2019-09-05T17:39:24"/>
    <d v="2019-09-02T17:13:06"/>
    <n v="2"/>
    <d v="2019-09-06T01:13:21"/>
    <d v="2019-09-06T01:13:21"/>
    <d v="2019-09-06T01:13:21"/>
    <m/>
    <m/>
    <m/>
    <n v="993.94906250000349"/>
    <x v="0"/>
    <x v="33"/>
    <x v="0"/>
    <n v="36"/>
    <s v="WPP-UK"/>
    <x v="0"/>
    <n v="2019"/>
    <x v="0"/>
    <x v="5"/>
    <x v="0"/>
    <s v="Jan"/>
    <x v="13"/>
    <s v="Sep"/>
    <x v="0"/>
  </r>
  <r>
    <s v="INC7908967"/>
    <s v="P3 - Minor"/>
    <x v="0"/>
    <s v="ghudik@us.ibm.com"/>
    <x v="1"/>
    <s v="[CANCELLED*] PO approval email alert for opco 216"/>
    <d v="2019-10-04T18:24:06"/>
    <x v="8"/>
    <m/>
    <s v="Cancelled"/>
    <s v="Client cancelled the request, but IBM has performed the work for UAT.  IBM will charge the SER allowance $110 for this Minor Tier 1 ticket."/>
    <d v="2019-10-04T18:24:06"/>
    <s v="Gina D. Hudik [IBM]"/>
    <d v="2019-09-03T10:36:47"/>
    <s v="Sushmita.Mandal@kantar.com"/>
    <b v="0"/>
    <m/>
    <s v="Platinum"/>
    <n v="0"/>
    <s v="Normal"/>
    <x v="0"/>
    <m/>
    <n v="2706439"/>
    <s v="Sushmita Mandal [Kantar]"/>
    <n v="0"/>
    <b v="0"/>
    <d v="2019-09-03T11:02:23"/>
    <d v="2019-09-03T10:43:03"/>
    <n v="1"/>
    <d v="2019-09-03T10:58:47"/>
    <d v="2019-09-03T11:02:23"/>
    <d v="2019-09-03T10:58:47"/>
    <m/>
    <m/>
    <m/>
    <n v="996.54001157407765"/>
    <x v="0"/>
    <x v="33"/>
    <x v="0"/>
    <n v="40"/>
    <s v="Not GD"/>
    <x v="1"/>
    <n v="2019"/>
    <x v="0"/>
    <x v="5"/>
    <x v="0"/>
    <s v="Jan"/>
    <x v="14"/>
    <s v="Sep"/>
    <x v="1"/>
  </r>
  <r>
    <s v="INC7923956"/>
    <s v="P3 - Minor"/>
    <x v="10"/>
    <s v="Steve.Oliver@wpp.com"/>
    <x v="1"/>
    <s v="[UNAPPROVED BACKLOG] Purchase Order Print Enhancements - Team Finance"/>
    <d v="2022-02-18T00:29:54"/>
    <x v="1"/>
    <m/>
    <s v="Cancelled"/>
    <s v="Enhancement will not be worked on"/>
    <d v="2022-02-18T00:29:55"/>
    <s v="Steve Oliver [WPP]"/>
    <d v="2019-09-05T01:17:56"/>
    <s v="mgannon@us.ibm.com"/>
    <b v="0"/>
    <m/>
    <s v="Gold"/>
    <n v="0"/>
    <s v="Normal"/>
    <x v="0"/>
    <m/>
    <n v="77498203"/>
    <s v="Mark Werner [Ogilvy Group]"/>
    <n v="0"/>
    <b v="0"/>
    <m/>
    <m/>
    <n v="0"/>
    <m/>
    <m/>
    <d v="2019-09-05T01:17:56"/>
    <m/>
    <m/>
    <m/>
    <n v="44708"/>
    <x v="0"/>
    <x v="33"/>
    <x v="0"/>
    <n v="8"/>
    <s v="Not GD"/>
    <x v="1"/>
    <n v="2022"/>
    <x v="0"/>
    <x v="5"/>
    <x v="0"/>
    <s v="Jan"/>
    <x v="2"/>
    <s v="Sep"/>
    <x v="1"/>
  </r>
  <r>
    <s v="INC7924824"/>
    <s v="P3 - Minor"/>
    <x v="9"/>
    <s v="Abhipaul@in.ibm.com"/>
    <x v="2"/>
    <s v="XX_TD_ESTUPD process going to No Success"/>
    <d v="2019-09-10T11:48:54"/>
    <x v="36"/>
    <m/>
    <s v="Closed As Duplicate"/>
    <s v="Duplicate"/>
    <d v="2019-09-10T11:48:54"/>
    <s v="Abhijit Paul [IBM]"/>
    <d v="2019-09-05T08:01:14"/>
    <s v="gganguly@in.ibm.com"/>
    <b v="0"/>
    <m/>
    <s v="Gold"/>
    <n v="0"/>
    <s v="Normal"/>
    <x v="0"/>
    <m/>
    <n v="445965"/>
    <s v="Olga Alario [JWT]"/>
    <n v="0"/>
    <b v="0"/>
    <d v="2019-09-05T08:01:14"/>
    <m/>
    <n v="0"/>
    <m/>
    <d v="2019-09-05T08:01:14"/>
    <d v="2019-09-05T08:01:14"/>
    <m/>
    <m/>
    <m/>
    <n v="994.66581018519355"/>
    <x v="0"/>
    <x v="33"/>
    <x v="0"/>
    <n v="37"/>
    <s v="WPP-US"/>
    <x v="0"/>
    <n v="2019"/>
    <x v="0"/>
    <x v="5"/>
    <x v="0"/>
    <s v="Jan"/>
    <x v="2"/>
    <s v="Sep"/>
    <x v="0"/>
  </r>
  <r>
    <s v="INC7946009"/>
    <s v="P3 - Minor"/>
    <x v="8"/>
    <s v="poldatta@in.ibm.com"/>
    <x v="2"/>
    <s v="Poly Cash week 1 Sept upload"/>
    <d v="2019-09-13T00:54:46"/>
    <x v="12"/>
    <m/>
    <s v="Solved (Permanently)"/>
    <s v="file uploaded"/>
    <d v="2019-09-13T00:54:46"/>
    <s v="Poly Datta [IBM]"/>
    <d v="2019-09-10T00:10:23"/>
    <s v="Elaine.Arroyo@vmlyr.com"/>
    <b v="0"/>
    <m/>
    <s v="Gold"/>
    <n v="0"/>
    <s v="Normal"/>
    <x v="0"/>
    <m/>
    <n v="261863"/>
    <s v="Elaine Arroyo [YRGRP]"/>
    <n v="0"/>
    <b v="0"/>
    <d v="2019-09-10T02:46:29"/>
    <d v="2019-09-10T00:30:49"/>
    <n v="1"/>
    <d v="2019-09-10T02:46:29"/>
    <d v="2019-09-10T02:46:29"/>
    <d v="2019-09-10T02:46:29"/>
    <m/>
    <m/>
    <m/>
    <n v="989.88438657407096"/>
    <x v="0"/>
    <x v="34"/>
    <x v="0"/>
    <n v="37"/>
    <s v="WPP-US"/>
    <x v="0"/>
    <n v="2019"/>
    <x v="0"/>
    <x v="5"/>
    <x v="0"/>
    <s v="Jan"/>
    <x v="25"/>
    <s v="Sep"/>
    <x v="0"/>
  </r>
  <r>
    <s v="INC7955064"/>
    <s v="P3 - Minor"/>
    <x v="0"/>
    <s v="ghudik@us.ibm.com"/>
    <x v="1"/>
    <s v="[CANCELLED] #L2OS [Matrix] Copy PO matrix of 105 in Preprod from IMPL02  "/>
    <d v="2019-09-13T23:01:36"/>
    <x v="8"/>
    <m/>
    <s v="Cancelled"/>
    <s v="Cancelling this ticket.  INC7701973 is the existing one in IMPL02 and I would prefer not to have duplicate tickets."/>
    <d v="2019-09-13T23:01:36"/>
    <s v="Gina D. Hudik [IBM]"/>
    <d v="2019-09-11T09:33:22"/>
    <s v="Sushmita.Mandal@kantar.com"/>
    <b v="0"/>
    <m/>
    <s v="Platinum"/>
    <n v="0"/>
    <s v="Normal"/>
    <x v="0"/>
    <m/>
    <n v="221294"/>
    <s v="Sushmita Mandal [Kantar]"/>
    <n v="0"/>
    <b v="0"/>
    <d v="2019-09-11T09:43:55"/>
    <m/>
    <n v="1"/>
    <m/>
    <d v="2019-09-11T09:43:55"/>
    <d v="2019-09-11T09:38:34"/>
    <m/>
    <m/>
    <m/>
    <n v="988.59450231482333"/>
    <x v="0"/>
    <x v="34"/>
    <x v="0"/>
    <n v="37"/>
    <s v="Not GD"/>
    <x v="1"/>
    <n v="2019"/>
    <x v="0"/>
    <x v="5"/>
    <x v="0"/>
    <s v="Jan"/>
    <x v="15"/>
    <s v="Sep"/>
    <x v="1"/>
  </r>
  <r>
    <s v="INC7961375"/>
    <s v="P4 - Minimal"/>
    <x v="9"/>
    <s v="mulveyj@us.ibm.com"/>
    <x v="1"/>
    <s v="[CANCELLED] Do not send to SAS if PO is updated by an approver, QB 7955"/>
    <d v="2021-09-21T21:22:34"/>
    <x v="18"/>
    <m/>
    <s v="Cancelled"/>
    <s v="Cancelling ticket as per WPP approval from Dave Husted and Olga Alario (see attachments)."/>
    <d v="2021-09-21T21:22:34"/>
    <s v="James A. Mulvey [IBM]"/>
    <d v="2019-09-12T00:59:46"/>
    <s v="nikita.morris@jwt.com"/>
    <b v="0"/>
    <m/>
    <s v="Gold"/>
    <n v="0"/>
    <s v="Normal"/>
    <x v="0"/>
    <m/>
    <n v="64009368"/>
    <s v="Nikita Morris [JWT]"/>
    <n v="0"/>
    <b v="0"/>
    <d v="2019-09-17T19:47:45"/>
    <d v="2019-09-12T01:05:34"/>
    <n v="1"/>
    <d v="2019-09-18T01:23:21"/>
    <d v="2019-09-18T01:32:55"/>
    <d v="2019-09-18T01:23:21"/>
    <m/>
    <m/>
    <s v="JWT - USA"/>
    <n v="981.9354745370365"/>
    <x v="0"/>
    <x v="34"/>
    <x v="0"/>
    <n v="39"/>
    <s v="WPP-US"/>
    <x v="0"/>
    <n v="2021"/>
    <x v="0"/>
    <x v="5"/>
    <x v="0"/>
    <s v="Jan"/>
    <x v="21"/>
    <s v="Sep"/>
    <x v="0"/>
  </r>
  <r>
    <s v="INC7967040"/>
    <s v="P3 - Minor"/>
    <x v="9"/>
    <s v="Prakasve@in.ibm.com"/>
    <x v="2"/>
    <s v="FSTST process getting queued"/>
    <d v="2019-09-13T06:45:02"/>
    <x v="14"/>
    <m/>
    <s v="Closed As Duplicate"/>
    <s v="closed"/>
    <d v="2019-09-13T06:45:02"/>
    <s v="Prakash Venkataramanan [IBM]"/>
    <d v="2019-09-12T23:10:30"/>
    <s v="jlingala@in.ibm.com"/>
    <b v="0"/>
    <m/>
    <s v="Gold"/>
    <n v="0"/>
    <s v="Normal"/>
    <x v="0"/>
    <m/>
    <n v="27525"/>
    <s v="Prakash Venkataramanan [IBM]"/>
    <n v="0"/>
    <b v="0"/>
    <d v="2019-09-12T23:10:30"/>
    <m/>
    <n v="0"/>
    <m/>
    <d v="2019-09-12T23:10:30"/>
    <d v="2019-09-12T23:10:30"/>
    <m/>
    <m/>
    <m/>
    <n v="987.03437500000291"/>
    <x v="0"/>
    <x v="34"/>
    <x v="0"/>
    <n v="37"/>
    <s v="WPP-US"/>
    <x v="0"/>
    <n v="2019"/>
    <x v="0"/>
    <x v="5"/>
    <x v="0"/>
    <s v="Jan"/>
    <x v="21"/>
    <s v="Sep"/>
    <x v="0"/>
  </r>
  <r>
    <s v="INC7989647"/>
    <s v="P3 - Minor"/>
    <x v="2"/>
    <s v="david.baulier@us.ibm.com"/>
    <x v="1"/>
    <s v="[APPROVED BACKLOG] SER: OCD Office Name Changes - Downstream system modifications"/>
    <d v="2021-11-11T02:17:02"/>
    <x v="2"/>
    <m/>
    <s v="Cancelled"/>
    <s v="Cancelling this enhancement, if the need for it arises a new ticket can be entered.  "/>
    <d v="2021-11-11T02:17:02"/>
    <s v="David Baulier Jr [IBM]"/>
    <d v="2019-09-17T23:06:16"/>
    <s v="steve.oliver@ogilvy.com"/>
    <b v="0"/>
    <m/>
    <s v="Gold"/>
    <n v="0"/>
    <s v="Normal"/>
    <x v="0"/>
    <m/>
    <n v="67835446"/>
    <s v="Steve Oliver [Ogilvy Group]"/>
    <n v="0"/>
    <b v="0"/>
    <d v="2019-09-18T08:05:12"/>
    <m/>
    <n v="1"/>
    <m/>
    <d v="2019-09-18T08:05:12"/>
    <d v="2019-09-17T23:23:18"/>
    <m/>
    <m/>
    <s v="Ogilvy Group - USA"/>
    <n v="981.663055555553"/>
    <x v="0"/>
    <x v="35"/>
    <x v="0"/>
    <n v="46"/>
    <s v="Not GD"/>
    <x v="1"/>
    <n v="2021"/>
    <x v="0"/>
    <x v="5"/>
    <x v="0"/>
    <s v="Jan"/>
    <x v="16"/>
    <s v="Sep"/>
    <x v="1"/>
  </r>
  <r>
    <s v="INC7990464"/>
    <s v="P3 - Minor"/>
    <x v="6"/>
    <s v="ghudik@us.ibm.com"/>
    <x v="1"/>
    <s v="[CANCELLED*] (FIN) BPM AGED AR REPORT - AR_vs. RGL for August 2018"/>
    <d v="2019-11-22T04:07:21"/>
    <x v="120"/>
    <m/>
    <s v="Cancelled"/>
    <s v="_x000a_Client has not provided UAT feedback within 15 business upon numerous follow ups.  IBM has performed the work for UAT, therefore IBM will charge the SER allowance $592 for this Minor Tier 2 ticket. WPP IT has approved this cancellation without deploying to Production.  The client may raise a new SER when they are ready to deploy to Production."/>
    <d v="2019-11-22T04:07:21"/>
    <s v="Gina D. Hudik [IBM]"/>
    <d v="2019-09-18T02:49:31"/>
    <s v="Brian.Fuchs@kantar.com"/>
    <b v="0"/>
    <m/>
    <s v="Silver"/>
    <n v="0"/>
    <s v="Normal"/>
    <x v="0"/>
    <m/>
    <n v="5620670"/>
    <s v="Brian Fuchs [Kantar]"/>
    <n v="0"/>
    <b v="0"/>
    <d v="2019-09-18T15:51:55"/>
    <d v="2019-09-18T02:49:31"/>
    <n v="1"/>
    <d v="2019-09-18T15:51:55"/>
    <d v="2019-09-18T15:51:55"/>
    <d v="2019-09-18T15:51:55"/>
    <m/>
    <m/>
    <m/>
    <n v="981.33894675925694"/>
    <x v="0"/>
    <x v="35"/>
    <x v="0"/>
    <n v="47"/>
    <s v="WPP-US"/>
    <x v="0"/>
    <n v="2019"/>
    <x v="0"/>
    <x v="5"/>
    <x v="0"/>
    <s v="Jan"/>
    <x v="26"/>
    <s v="Sep"/>
    <x v="0"/>
  </r>
  <r>
    <s v="INC7994649"/>
    <s v="P3 - Minor"/>
    <x v="24"/>
    <s v="vitallur@in.ibm.com"/>
    <x v="1"/>
    <s v="[CLOSED] BSG-2538 - Revenue Tracker report - PROJECT_REV"/>
    <d v="2020-03-05T23:22:22"/>
    <x v="117"/>
    <m/>
    <s v="Cancelled"/>
    <s v="SER is cancelled as the BSG is pushed out as per mail from Pratik on 03/05"/>
    <d v="2020-03-05T23:22:22"/>
    <s v="Vijay Kumar Tallur [IBM]"/>
    <d v="2019-09-18T17:47:56"/>
    <s v="vitallur@in.ibm.com"/>
    <b v="0"/>
    <m/>
    <s v="Gold"/>
    <n v="0"/>
    <s v="Normal"/>
    <x v="0"/>
    <m/>
    <n v="14621853"/>
    <s v="Sajan Madabhushi [Ogilvy Group]"/>
    <n v="0"/>
    <b v="0"/>
    <d v="2020-03-05T23:19:53"/>
    <m/>
    <n v="0"/>
    <m/>
    <d v="2020-03-05T23:19:53"/>
    <d v="2019-09-18T17:47:56"/>
    <m/>
    <m/>
    <m/>
    <n v="812.02785879629664"/>
    <x v="0"/>
    <x v="35"/>
    <x v="0"/>
    <n v="10"/>
    <s v="WPP-US"/>
    <x v="0"/>
    <n v="2020"/>
    <x v="0"/>
    <x v="5"/>
    <x v="0"/>
    <s v="Jan"/>
    <x v="26"/>
    <s v="Sep"/>
    <x v="0"/>
  </r>
  <r>
    <s v="INC7996370"/>
    <s v="P3 - Minor"/>
    <x v="0"/>
    <s v="ghudik@us.ibm.com"/>
    <x v="1"/>
    <s v="[CANCELLED] WSC:  Add actions &quot;Submit&quot; and &quot;Approve&quot; to the Vendor Information window "/>
    <d v="2020-07-29T17:43:14"/>
    <x v="8"/>
    <m/>
    <s v="Cancelled"/>
    <s v="IBM is cancelling this ticket at no charge to the client.  The Submit and Approve button depends on Vendor Approval hierarchy setup. Ticket# INC7665982 WSC: Setup Vendor Approval Hierarchy. If the hierarchy is setup then there is no need to do any code change and you will able to see 'Submit' and 'Approve' button once data is correctly setup. "/>
    <d v="2020-07-29T17:43:14"/>
    <s v="Gina D. Hudik [IBM]"/>
    <d v="2019-09-19T03:34:37"/>
    <s v="Lupita.AlgabadePoulsen@us.ibm.com"/>
    <b v="0"/>
    <m/>
    <s v="Platinum"/>
    <n v="0"/>
    <s v="Normal"/>
    <x v="0"/>
    <m/>
    <n v="27202540"/>
    <s v="Jerome Tillekeratne [Kantar]"/>
    <n v="0"/>
    <b v="0"/>
    <d v="2019-09-19T03:34:37"/>
    <m/>
    <n v="0"/>
    <m/>
    <d v="2019-09-19T03:34:37"/>
    <d v="2019-09-19T03:34:37"/>
    <m/>
    <m/>
    <m/>
    <n v="980.85096064815298"/>
    <x v="0"/>
    <x v="35"/>
    <x v="0"/>
    <n v="31"/>
    <s v="Not GD"/>
    <x v="1"/>
    <n v="2020"/>
    <x v="0"/>
    <x v="5"/>
    <x v="0"/>
    <s v="Jan"/>
    <x v="5"/>
    <s v="Sep"/>
    <x v="1"/>
  </r>
  <r>
    <s v="INC7998119"/>
    <s v="P3 - Minor"/>
    <x v="14"/>
    <s v="divytyag@in.ibm.com"/>
    <x v="2"/>
    <s v="Refresh DMS ImageNow for WTMS DB2 - 2.2.6 Maconomy upgrade"/>
    <d v="2019-09-20T00:58:00"/>
    <x v="96"/>
    <m/>
    <s v="Cancelled"/>
    <s v="As requested by client. this ticket is cancelled. "/>
    <d v="2019-09-20T00:58:00"/>
    <s v="Divya Tyagi [IBM]"/>
    <d v="2019-09-19T07:00:34"/>
    <s v="Stephanie.Sherrod@wpp.com"/>
    <b v="0"/>
    <m/>
    <s v="Silver+ (Osprey App use only)"/>
    <n v="0"/>
    <s v="Normal"/>
    <x v="0"/>
    <m/>
    <n v="64646"/>
    <s v="Stephanie Sherrod [WPP]"/>
    <n v="0"/>
    <b v="0"/>
    <d v="2019-09-19T16:53:32"/>
    <d v="2019-09-19T07:26:28"/>
    <n v="2"/>
    <d v="2019-09-19T14:31:13"/>
    <d v="2019-09-19T16:53:32"/>
    <d v="2019-09-19T14:31:13"/>
    <m/>
    <m/>
    <m/>
    <n v="980.29615740740701"/>
    <x v="0"/>
    <x v="35"/>
    <x v="0"/>
    <n v="38"/>
    <s v="WPP-US"/>
    <x v="0"/>
    <n v="2019"/>
    <x v="0"/>
    <x v="5"/>
    <x v="0"/>
    <s v="Jan"/>
    <x v="5"/>
    <s v="Sep"/>
    <x v="0"/>
  </r>
  <r>
    <s v="INC8009929"/>
    <s v="P3 - Minor"/>
    <x v="9"/>
    <s v="wendy.ng@wundermanthompson.com"/>
    <x v="2"/>
    <s v="Ricochet - Unpost deposit ID# 5689 - posted in August 28, 2019?"/>
    <d v="2020-09-11T02:27:54"/>
    <x v="12"/>
    <m/>
    <s v="Not Solved (No response from end user)"/>
    <s v="No response"/>
    <d v="2020-09-08T02:16:41"/>
    <s v="Andre Gutierrez Salazar [IBM]"/>
    <d v="2019-09-21T00:13:10"/>
    <s v="wendy.ng@jwt.com"/>
    <b v="1"/>
    <m/>
    <s v="Gold"/>
    <n v="1"/>
    <s v="Normal"/>
    <x v="0"/>
    <m/>
    <n v="30506612"/>
    <s v="Wendy Ng [JWT]"/>
    <n v="0"/>
    <b v="0"/>
    <d v="2019-09-21T00:40:49"/>
    <d v="2019-09-21T00:40:49"/>
    <n v="1"/>
    <d v="2019-09-21T00:42:02"/>
    <d v="2019-09-23T07:58:58"/>
    <d v="2019-09-21T00:42:02"/>
    <s v="NA"/>
    <m/>
    <s v="JWT - Canada"/>
    <n v="976.66738425925723"/>
    <x v="0"/>
    <x v="35"/>
    <x v="0"/>
    <n v="37"/>
    <s v="WPP-US"/>
    <x v="0"/>
    <n v="2020"/>
    <x v="0"/>
    <x v="5"/>
    <x v="0"/>
    <s v="Jan"/>
    <x v="6"/>
    <s v="Sep"/>
    <x v="0"/>
  </r>
  <r>
    <s v="INC8016699"/>
    <s v="P3 - Minor"/>
    <x v="10"/>
    <s v="Howie.Meivogel@hemmersbach.com"/>
    <x v="2"/>
    <s v="locked out of JDE"/>
    <d v="2019-09-24T00:28:21"/>
    <x v="127"/>
    <m/>
    <s v="Closed As Duplicate"/>
    <s v="See INC8016823"/>
    <d v="2019-09-23T23:57:27"/>
    <s v="Christina Cangialosi [IBM]"/>
    <d v="2019-09-23T19:19:17"/>
    <s v="aj.deb@ghgroup.com"/>
    <b v="0"/>
    <m/>
    <s v="Gold"/>
    <n v="0"/>
    <s v="Normal"/>
    <x v="0"/>
    <m/>
    <n v="16690"/>
    <s v="Aj Deb [Grey]"/>
    <n v="0"/>
    <b v="0"/>
    <d v="2019-09-23T22:23:55"/>
    <d v="2019-09-23T19:30:32"/>
    <n v="2"/>
    <d v="2019-09-23T19:46:18"/>
    <d v="2019-09-23T22:23:55"/>
    <d v="2019-09-23T19:46:18"/>
    <m/>
    <m/>
    <m/>
    <n v="976.06672453704232"/>
    <x v="0"/>
    <x v="36"/>
    <x v="0"/>
    <n v="39"/>
    <s v="WPP-US"/>
    <x v="0"/>
    <n v="2019"/>
    <x v="0"/>
    <x v="5"/>
    <x v="0"/>
    <s v="Jan"/>
    <x v="30"/>
    <s v="Sep"/>
    <x v="0"/>
  </r>
  <r>
    <s v="INC8023590"/>
    <s v="P3 - Minor"/>
    <x v="9"/>
    <s v="mulveyj@us.ibm.com"/>
    <x v="1"/>
    <s v="[CANCELLED] Change view functionality for Ricopay admin approvers"/>
    <d v="2021-08-17T00:08:19"/>
    <x v="36"/>
    <m/>
    <s v="Cancelled"/>
    <s v="Cancelling ticket as per OpCo approval from Dave Husted and Olga Alario (see attachments)."/>
    <d v="2021-08-17T00:08:19"/>
    <s v="James A. Mulvey [IBM]"/>
    <d v="2019-09-24T18:49:45"/>
    <s v="nikita.morris@jwt.com"/>
    <b v="0"/>
    <m/>
    <s v="Gold"/>
    <n v="0"/>
    <s v="Normal"/>
    <x v="0"/>
    <m/>
    <n v="59807914"/>
    <s v="Nikita Morris [JWT]"/>
    <n v="0"/>
    <b v="0"/>
    <d v="2019-09-24T21:14:41"/>
    <d v="2019-09-24T18:58:27"/>
    <n v="1"/>
    <d v="2019-09-24T21:14:41"/>
    <d v="2019-09-24T21:14:41"/>
    <d v="2019-09-24T21:14:41"/>
    <m/>
    <m/>
    <s v="JWT - USA"/>
    <n v="975.11480324073636"/>
    <x v="0"/>
    <x v="36"/>
    <x v="0"/>
    <n v="34"/>
    <s v="WPP-US"/>
    <x v="0"/>
    <n v="2021"/>
    <x v="0"/>
    <x v="5"/>
    <x v="0"/>
    <s v="Jan"/>
    <x v="23"/>
    <s v="Sep"/>
    <x v="0"/>
  </r>
  <r>
    <s v="INC8025590"/>
    <s v="P3 - Minor"/>
    <x v="4"/>
    <s v="Alabanc@ph.ibm.com"/>
    <x v="1"/>
    <s v="[CANCEL] BSG-2561 Deloitte Audit 2019 Clean-Up - Ability to Modify Function Module"/>
    <d v="2020-01-31T21:43:04"/>
    <x v="68"/>
    <m/>
    <s v="Cancelled"/>
    <s v="changes reverted via DGLK919706"/>
    <d v="2020-01-31T21:43:04"/>
    <s v="Cesar Ian Alabanza [IBM]"/>
    <d v="2019-09-25T00:17:00"/>
    <s v="Alabanc@ph.ibm.com"/>
    <b v="0"/>
    <m/>
    <s v="Platinum"/>
    <n v="0"/>
    <s v="Normal"/>
    <x v="0"/>
    <m/>
    <n v="11136466"/>
    <s v="Susan Santos [Ogilvy Group]"/>
    <n v="0"/>
    <b v="0"/>
    <d v="2019-09-25T00:17:00"/>
    <m/>
    <n v="0"/>
    <m/>
    <d v="2019-09-25T00:17:00"/>
    <d v="2019-09-25T00:17:00"/>
    <m/>
    <m/>
    <m/>
    <n v="974.98819444444234"/>
    <x v="0"/>
    <x v="36"/>
    <x v="0"/>
    <n v="5"/>
    <s v="WPP-US"/>
    <x v="0"/>
    <n v="2020"/>
    <x v="0"/>
    <x v="5"/>
    <x v="0"/>
    <s v="Jan"/>
    <x v="17"/>
    <s v="Sep"/>
    <x v="0"/>
  </r>
  <r>
    <s v="INC8040911"/>
    <s v="P3 - Minor"/>
    <x v="0"/>
    <s v="ghudik@us.ibm.com"/>
    <x v="1"/>
    <s v="[CANCELLED](3RD PARTY) 272 Request to revise official receipt form"/>
    <d v="2020-05-22T02:36:08"/>
    <x v="8"/>
    <m/>
    <s v="Cancelled"/>
    <s v="Cancelling per client request."/>
    <d v="2020-05-22T02:36:08"/>
    <s v="Gina D. Hudik [IBM]"/>
    <d v="2019-09-27T10:05:38"/>
    <s v="Jeeranun.Boonjing@kantar.com"/>
    <b v="0"/>
    <m/>
    <s v="Platinum"/>
    <n v="0"/>
    <s v="Normal"/>
    <x v="0"/>
    <m/>
    <n v="20536230"/>
    <s v="Jeeranun Boonjing [Kantar]"/>
    <n v="0"/>
    <b v="0"/>
    <d v="2019-09-27T10:19:28"/>
    <d v="2019-09-27T10:06:24"/>
    <n v="4"/>
    <d v="2019-09-27T10:14:08"/>
    <d v="2019-09-27T10:19:28"/>
    <d v="2019-09-27T10:14:08"/>
    <m/>
    <m/>
    <m/>
    <n v="972.56981481480761"/>
    <x v="0"/>
    <x v="36"/>
    <x v="0"/>
    <n v="21"/>
    <s v="Not GD"/>
    <x v="1"/>
    <n v="2020"/>
    <x v="0"/>
    <x v="5"/>
    <x v="0"/>
    <s v="Jan"/>
    <x v="11"/>
    <s v="Sep"/>
    <x v="1"/>
  </r>
  <r>
    <s v="INC8047497"/>
    <s v="P3 - Minor"/>
    <x v="6"/>
    <s v="Nikbhuse@in.ibm.com"/>
    <x v="0"/>
    <s v="235 Maconomy: can't run the job report in BPM "/>
    <d v="2019-10-09T18:14:16"/>
    <x v="116"/>
    <m/>
    <s v="Not Solved (Not Reproducible)"/>
    <s v="Issue with user's browser. User need to check with Local IT support."/>
    <d v="2019-10-09T18:14:16"/>
    <s v="Nikhila Bhuse [IBM]"/>
    <d v="2019-09-28T21:00:00"/>
    <s v="ilham.assade@kantar.com"/>
    <b v="0"/>
    <m/>
    <s v="Silver"/>
    <n v="0"/>
    <s v="Normal"/>
    <x v="0"/>
    <m/>
    <n v="940456"/>
    <s v="Ilham Assade [Kantar]"/>
    <n v="0"/>
    <b v="0"/>
    <d v="2019-09-29T07:15:11"/>
    <d v="2019-09-29T07:15:11"/>
    <n v="2"/>
    <d v="2019-09-29T07:16:29"/>
    <d v="2019-09-30T06:44:14"/>
    <d v="2019-09-29T07:16:29"/>
    <s v="EMEA"/>
    <m/>
    <s v="Kantar - Belgium"/>
    <n v="969.71928240740817"/>
    <x v="0"/>
    <x v="36"/>
    <x v="0"/>
    <n v="41"/>
    <s v="WPP-UK"/>
    <x v="0"/>
    <n v="2019"/>
    <x v="0"/>
    <x v="5"/>
    <x v="0"/>
    <s v="Jan"/>
    <x v="12"/>
    <s v="Sep"/>
    <x v="0"/>
  </r>
  <r>
    <s v="INC8077026"/>
    <s v="P3 - Minor"/>
    <x v="0"/>
    <s v="ghudik@us.ibm.com"/>
    <x v="1"/>
    <s v="[CANCELLED*] (FIN) Retire Portal Report to BPM – All Revenue By Client and Intercompany Revenue to GL Revenue"/>
    <d v="2020-01-13T21:50:14"/>
    <x v="33"/>
    <m/>
    <s v="Cancelled"/>
    <s v="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50:14"/>
    <s v="Gina D. Hudik [IBM]"/>
    <d v="2019-10-04T00:34:15"/>
    <s v="gayle.giovanazzi@wpp.com"/>
    <b v="0"/>
    <m/>
    <s v="Platinum"/>
    <n v="0"/>
    <s v="Normal"/>
    <x v="0"/>
    <m/>
    <n v="6385341"/>
    <s v="Gayle Giovanazzi [WPP]"/>
    <n v="1"/>
    <b v="0"/>
    <d v="2019-10-04T00:34:15"/>
    <m/>
    <n v="0"/>
    <m/>
    <d v="2019-10-04T00:34:15"/>
    <d v="2019-10-04T00:34:15"/>
    <m/>
    <m/>
    <m/>
    <n v="965.97621527777665"/>
    <x v="0"/>
    <x v="37"/>
    <x v="0"/>
    <n v="3"/>
    <s v="Not GD"/>
    <x v="1"/>
    <n v="2020"/>
    <x v="0"/>
    <x v="5"/>
    <x v="0"/>
    <s v="Jan"/>
    <x v="1"/>
    <s v="Oct"/>
    <x v="1"/>
  </r>
  <r>
    <s v="INC8077040"/>
    <s v="P3 - Minor"/>
    <x v="0"/>
    <s v="ghudik@us.ibm.com"/>
    <x v="1"/>
    <s v="[CANCELLED*] (FIN) Retire Portal Report to BPM – Balance Sheet (global account) and Balance Sheet (local account) to Balance Sheet"/>
    <d v="2020-01-21T22:52:28"/>
    <x v="33"/>
    <m/>
    <s v="Solved Remotely (Permanently)"/>
    <s v="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21T22:52:28"/>
    <s v="Gina D. Hudik [IBM]"/>
    <d v="2019-10-04T00:35:58"/>
    <s v="gayle.giovanazzi@wpp.com"/>
    <b v="0"/>
    <m/>
    <s v="Platinum"/>
    <n v="0"/>
    <s v="Normal"/>
    <x v="0"/>
    <m/>
    <n v="6385427"/>
    <s v="Gayle Giovanazzi [WPP]"/>
    <n v="1"/>
    <b v="0"/>
    <d v="2019-10-04T00:35:58"/>
    <m/>
    <n v="0"/>
    <m/>
    <d v="2019-10-04T00:35:58"/>
    <d v="2019-10-04T00:35:58"/>
    <m/>
    <m/>
    <m/>
    <n v="965.97502314813755"/>
    <x v="0"/>
    <x v="37"/>
    <x v="0"/>
    <n v="4"/>
    <s v="Not GD"/>
    <x v="1"/>
    <n v="2020"/>
    <x v="0"/>
    <x v="5"/>
    <x v="0"/>
    <s v="Jan"/>
    <x v="1"/>
    <s v="Oct"/>
    <x v="1"/>
  </r>
  <r>
    <s v="INC8077043"/>
    <s v="P3 - Minor"/>
    <x v="0"/>
    <s v="ghudik@us.ibm.com"/>
    <x v="1"/>
    <s v="[CANCELLED*] (FIN) Retire Portal Report to BPM – Trial Balance (global account) and Trial Balance (local account) to Trial Balance -No Grouping"/>
    <d v="2020-01-13T21:47:16"/>
    <x v="33"/>
    <m/>
    <s v="Cancelled"/>
    <s v="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47:16"/>
    <s v="Gina D. Hudik [IBM]"/>
    <d v="2019-10-04T00:37:34"/>
    <s v="gayle.giovanazzi@wpp.com"/>
    <b v="0"/>
    <m/>
    <s v="Platinum"/>
    <n v="0"/>
    <s v="Normal"/>
    <x v="0"/>
    <m/>
    <n v="6385375"/>
    <s v="Gayle Giovanazzi [WPP]"/>
    <n v="1"/>
    <b v="0"/>
    <d v="2019-10-04T00:37:34"/>
    <m/>
    <n v="0"/>
    <m/>
    <d v="2019-10-04T00:37:34"/>
    <d v="2019-10-04T00:37:34"/>
    <m/>
    <m/>
    <m/>
    <n v="965.97391203704319"/>
    <x v="0"/>
    <x v="37"/>
    <x v="0"/>
    <n v="3"/>
    <s v="Not GD"/>
    <x v="1"/>
    <n v="2020"/>
    <x v="0"/>
    <x v="5"/>
    <x v="0"/>
    <s v="Jan"/>
    <x v="1"/>
    <s v="Oct"/>
    <x v="1"/>
  </r>
  <r>
    <s v="INC8077052"/>
    <s v="P3 - Minor"/>
    <x v="0"/>
    <s v="ghudik@us.ibm.com"/>
    <x v="1"/>
    <s v="[CANCELLED*] (FIN) Retire Portal Report to BPM – A/R Aging Detail to Aged AR"/>
    <d v="2020-01-13T21:46:08"/>
    <x v="33"/>
    <m/>
    <s v="Cancelled"/>
    <s v="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46:08"/>
    <s v="Gina D. Hudik [IBM]"/>
    <d v="2019-10-04T00:39:10"/>
    <s v="gayle.giovanazzi@wpp.com"/>
    <b v="0"/>
    <m/>
    <s v="Platinum"/>
    <n v="0"/>
    <s v="Normal"/>
    <x v="0"/>
    <m/>
    <n v="6385657"/>
    <s v="Gayle Giovanazzi [WPP]"/>
    <n v="1"/>
    <b v="0"/>
    <d v="2019-10-04T00:39:10"/>
    <m/>
    <n v="0"/>
    <m/>
    <d v="2019-10-04T00:39:10"/>
    <d v="2019-10-04T00:39:10"/>
    <m/>
    <m/>
    <m/>
    <n v="965.972800925927"/>
    <x v="0"/>
    <x v="37"/>
    <x v="0"/>
    <n v="3"/>
    <s v="Not GD"/>
    <x v="1"/>
    <n v="2020"/>
    <x v="0"/>
    <x v="5"/>
    <x v="0"/>
    <s v="Jan"/>
    <x v="1"/>
    <s v="Oct"/>
    <x v="1"/>
  </r>
  <r>
    <s v="INC8077059"/>
    <s v="P3 - Minor"/>
    <x v="0"/>
    <s v="ghudik@us.ibm.com"/>
    <x v="1"/>
    <s v="[CANCELLED] (FIN) Retire Portal Report to BPM – A/R Aging Summary to Aged AR Transactions"/>
    <d v="2020-01-13T21:40:38"/>
    <x v="33"/>
    <m/>
    <s v="Cancelled"/>
    <s v="Per similar ticket, INC8077059, Client is not ready to remove report from Production  There is no charge for this particular ticket as outlined previously.  The client may raise a new SER when they are ready to deploy to Production. (at no charge)._x000a__x000a__x000a_____________________Previous  closure note______________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_x000a__x000a_"/>
    <d v="2020-01-13T21:40:38"/>
    <s v="Gina D. Hudik [IBM]"/>
    <d v="2019-10-04T00:40:37"/>
    <s v="gayle.giovanazzi@wpp.com"/>
    <b v="0"/>
    <m/>
    <s v="Platinum"/>
    <n v="0"/>
    <s v="Normal"/>
    <x v="0"/>
    <m/>
    <n v="6385626"/>
    <s v="Gayle Giovanazzi [WPP]"/>
    <n v="1"/>
    <b v="0"/>
    <d v="2019-10-04T00:40:37"/>
    <m/>
    <n v="0"/>
    <m/>
    <d v="2019-10-04T00:40:37"/>
    <d v="2019-10-04T00:40:37"/>
    <m/>
    <m/>
    <m/>
    <n v="965.97179398148"/>
    <x v="0"/>
    <x v="37"/>
    <x v="0"/>
    <n v="3"/>
    <s v="Not GD"/>
    <x v="1"/>
    <n v="2020"/>
    <x v="0"/>
    <x v="5"/>
    <x v="0"/>
    <s v="Jan"/>
    <x v="1"/>
    <s v="Oct"/>
    <x v="1"/>
  </r>
  <r>
    <s v="INC8077063"/>
    <s v="P3 - Minor"/>
    <x v="0"/>
    <s v="ghudik@us.ibm.com"/>
    <x v="1"/>
    <s v="[CANCELLED] (FIN) Retire Portal Report to BPM – WIP Aging to Aged Accrued-Deferred Revenue"/>
    <d v="2020-01-13T21:44:37"/>
    <x v="33"/>
    <m/>
    <s v="Solved Remotely (Permanently)"/>
    <s v="Per similar ticket, INC8077059, Client is not ready to remove report from Production  There is no charge for this particular ticket as outlined previously.  The client may raise a new SER when they are ready to deploy to Production. (at no charge)._x000a__x000a_-------------------------previous closure note--------------------------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44:37"/>
    <s v="Gina D. Hudik [IBM]"/>
    <d v="2019-10-04T00:42:09"/>
    <s v="gayle.giovanazzi@wpp.com"/>
    <b v="0"/>
    <m/>
    <s v="Platinum"/>
    <n v="0"/>
    <s v="Normal"/>
    <x v="0"/>
    <m/>
    <n v="6385689"/>
    <s v="Gayle Giovanazzi [WPP]"/>
    <n v="1"/>
    <b v="0"/>
    <d v="2019-10-04T00:42:09"/>
    <m/>
    <n v="0"/>
    <m/>
    <d v="2019-10-04T00:42:09"/>
    <d v="2019-10-04T00:42:09"/>
    <m/>
    <m/>
    <m/>
    <n v="965.97072916665638"/>
    <x v="0"/>
    <x v="37"/>
    <x v="0"/>
    <n v="3"/>
    <s v="Not GD"/>
    <x v="1"/>
    <n v="2020"/>
    <x v="0"/>
    <x v="5"/>
    <x v="0"/>
    <s v="Jan"/>
    <x v="1"/>
    <s v="Oct"/>
    <x v="1"/>
  </r>
  <r>
    <s v="INC8077072"/>
    <s v="P3 - Minor"/>
    <x v="0"/>
    <s v="ghudik@us.ibm.com"/>
    <x v="1"/>
    <s v="[CANCELLED] (FIN) Retire Portal Report to BPM – Income Statement (global account) and Income Statement (LA) to Profit and Loss v Latest Forecast"/>
    <d v="2020-01-13T21:42:43"/>
    <x v="33"/>
    <m/>
    <s v="Cancelled"/>
    <s v="_x000a_Per similar ticket, INC8077059, Client is not ready to remove report from Production  There is no charge for this particular ticket as outlined previously.  The client may raise a new SER when they are ready to deploy to Production. (at no charge)._x000a__x000a_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42:43"/>
    <s v="Gina D. Hudik [IBM]"/>
    <d v="2019-10-04T00:43:38"/>
    <s v="gayle.giovanazzi@wpp.com"/>
    <b v="0"/>
    <m/>
    <s v="Platinum"/>
    <n v="0"/>
    <s v="Normal"/>
    <x v="0"/>
    <m/>
    <n v="6385672"/>
    <s v="Gayle Giovanazzi [WPP]"/>
    <n v="1"/>
    <b v="0"/>
    <d v="2019-10-04T00:43:38"/>
    <m/>
    <n v="0"/>
    <m/>
    <d v="2019-10-04T00:43:38"/>
    <d v="2019-10-04T00:43:38"/>
    <m/>
    <m/>
    <m/>
    <n v="965.96969907407765"/>
    <x v="0"/>
    <x v="37"/>
    <x v="0"/>
    <n v="3"/>
    <s v="Not GD"/>
    <x v="1"/>
    <n v="2020"/>
    <x v="0"/>
    <x v="5"/>
    <x v="0"/>
    <s v="Jan"/>
    <x v="1"/>
    <s v="Oct"/>
    <x v="1"/>
  </r>
  <r>
    <s v="INC8081309"/>
    <s v="P3 - Minor"/>
    <x v="0"/>
    <s v="Lupita.AlgabadePoulsen@us.ibm.com"/>
    <x v="2"/>
    <s v="Create Maconomy user: Maconomy Cristian Ghioc"/>
    <d v="2019-10-04T21:18:34"/>
    <x v="33"/>
    <m/>
    <s v="Closed As Duplicate"/>
    <s v="Cancelling this ticket as I created it in error.  Ticket INC8062930 is the ticket for the Maconomy user.  Gayle's approval form is already attached to INC8062930."/>
    <d v="2019-10-04T21:18:34"/>
    <s v="Guadalupe Algaba De Poulsen [IBM]"/>
    <d v="2019-10-04T20:33:41"/>
    <s v="Lupita.AlgabadePoulsen@us.ibm.com"/>
    <b v="0"/>
    <m/>
    <s v="Platinum"/>
    <n v="0"/>
    <s v="Normal"/>
    <x v="0"/>
    <m/>
    <n v="3829"/>
    <s v="Guadalupe Algaba De Poulsen [IBM]"/>
    <n v="0"/>
    <b v="0"/>
    <d v="2019-10-04T20:33:41"/>
    <m/>
    <n v="0"/>
    <m/>
    <d v="2019-10-04T20:33:41"/>
    <d v="2019-10-04T20:33:41"/>
    <m/>
    <m/>
    <m/>
    <n v="965.14327546295681"/>
    <x v="0"/>
    <x v="37"/>
    <x v="0"/>
    <n v="40"/>
    <s v="Not GD"/>
    <x v="1"/>
    <n v="2019"/>
    <x v="0"/>
    <x v="5"/>
    <x v="0"/>
    <s v="Jan"/>
    <x v="1"/>
    <s v="Oct"/>
    <x v="1"/>
  </r>
  <r>
    <s v="INC8103938"/>
    <s v="P4 - Minimal"/>
    <x v="9"/>
    <s v="cnemec@us.ibm.com"/>
    <x v="2"/>
    <s v="create Ricochet ticket for vendor address issue"/>
    <d v="2019-10-14T22:50:21"/>
    <x v="15"/>
    <m/>
    <s v="Cancelled"/>
    <s v="Hi Toni.  Olga mentioned that she spoke to you this morning regarding this and that you need to reach out to the FinancePlus team directly.  They handle all Vendor changes._x000a__x000a_Thanks_x000a_Chris"/>
    <d v="2019-10-14T22:50:21"/>
    <s v="Christopher Nemec [IBM]"/>
    <d v="2019-10-10T03:09:12"/>
    <s v="toni.dockery@gtb.com"/>
    <b v="0"/>
    <m/>
    <s v="Gold"/>
    <n v="0"/>
    <s v="Normal"/>
    <x v="0"/>
    <m/>
    <n v="416469"/>
    <s v="Toni Dockery [JWT]"/>
    <n v="0"/>
    <b v="0"/>
    <d v="2019-10-14T20:41:59"/>
    <d v="2019-10-10T04:29:33"/>
    <n v="1"/>
    <d v="2019-10-14T22:29:06"/>
    <d v="2019-10-14T22:44:17"/>
    <d v="2019-10-14T22:29:06"/>
    <s v="NA"/>
    <m/>
    <s v="JWT - USA"/>
    <n v="955.05258101852087"/>
    <x v="0"/>
    <x v="38"/>
    <x v="0"/>
    <n v="42"/>
    <s v="Not GD"/>
    <x v="1"/>
    <n v="2019"/>
    <x v="0"/>
    <x v="5"/>
    <x v="0"/>
    <s v="Jan"/>
    <x v="25"/>
    <s v="Oct"/>
    <x v="1"/>
  </r>
  <r>
    <s v="INC8107575"/>
    <s v="P3 - Minor"/>
    <x v="6"/>
    <s v="Nikbhuse@in.ibm.com"/>
    <x v="0"/>
    <s v="#BA [Maconomy] Error on BPM Reports JEERANUN_BOONJING"/>
    <d v="2019-10-11T14:23:50"/>
    <x v="116"/>
    <m/>
    <s v="Cancelled"/>
    <s v="Issue got resolved after usync script ran successfully today"/>
    <d v="2019-10-11T14:23:48"/>
    <s v="Nikhila Bhuse [IBM]"/>
    <d v="2019-10-10T17:18:20"/>
    <s v="Jeeranun.Boonjing@kantar.com"/>
    <b v="0"/>
    <m/>
    <s v="Silver"/>
    <n v="0"/>
    <s v="Normal"/>
    <x v="0"/>
    <m/>
    <n v="75929"/>
    <s v="Jeeranun Boonjing [Kantar]"/>
    <n v="0"/>
    <b v="0"/>
    <d v="2019-10-10T22:24:35"/>
    <d v="2019-10-10T17:18:43"/>
    <n v="1"/>
    <d v="2019-10-11T07:55:22"/>
    <d v="2019-10-11T07:59:43"/>
    <d v="2019-10-11T07:55:22"/>
    <m/>
    <m/>
    <m/>
    <n v="958.66686342593312"/>
    <x v="0"/>
    <x v="38"/>
    <x v="0"/>
    <n v="41"/>
    <s v="WPP-UK"/>
    <x v="0"/>
    <n v="2019"/>
    <x v="0"/>
    <x v="5"/>
    <x v="0"/>
    <s v="Jan"/>
    <x v="25"/>
    <s v="Oct"/>
    <x v="0"/>
  </r>
  <r>
    <s v="INC8136654"/>
    <s v="P3 - Minor"/>
    <x v="28"/>
    <s v="ghudik@us.ibm.com"/>
    <x v="1"/>
    <s v="[CANCELLED] user review - Users KBSSECURTIY and AD Enabled Review"/>
    <d v="2019-10-22T19:48:50"/>
    <x v="134"/>
    <m/>
    <s v="Cancelled"/>
    <s v="Cancelled per Helmut's request."/>
    <d v="2019-10-22T19:48:50"/>
    <s v="Gina D. Hudik [IBM]"/>
    <d v="2019-10-16T18:40:55"/>
    <s v="helmut.thienel@kantar.com"/>
    <b v="0"/>
    <m/>
    <s v="Silver"/>
    <n v="0"/>
    <s v="Normal"/>
    <x v="0"/>
    <m/>
    <n v="522476"/>
    <s v="Helmut Thienel [Kantar]"/>
    <n v="0"/>
    <b v="0"/>
    <d v="2019-10-16T19:52:59"/>
    <d v="2019-10-16T18:40:55"/>
    <n v="2"/>
    <d v="2019-10-16T19:26:24"/>
    <d v="2019-10-16T19:52:59"/>
    <d v="2019-10-16T19:26:24"/>
    <m/>
    <m/>
    <m/>
    <n v="953.17153935185343"/>
    <x v="0"/>
    <x v="39"/>
    <x v="0"/>
    <n v="43"/>
    <s v="Not GD"/>
    <x v="1"/>
    <n v="2019"/>
    <x v="0"/>
    <x v="5"/>
    <x v="0"/>
    <s v="Jan"/>
    <x v="4"/>
    <s v="Oct"/>
    <x v="1"/>
  </r>
  <r>
    <s v="INC8137251"/>
    <s v="P3 - Minor"/>
    <x v="9"/>
    <s v="cnemec@us.ibm.com"/>
    <x v="2"/>
    <s v="FW: Incident INC8062599 -- comments added"/>
    <d v="2019-10-16T21:07:08"/>
    <x v="15"/>
    <m/>
    <s v="Closed As Duplicate"/>
    <s v="Hi Kathy.  This is a dupe of ticket INC8062599.  Not sure how or why this new ticket got created._x000a__x000a_Thanks_x000a_Chris"/>
    <d v="2019-10-16T21:07:08"/>
    <s v="Christopher Nemec [IBM]"/>
    <d v="2019-10-16T19:53:20"/>
    <s v="kathy.liu@jwt.com"/>
    <b v="0"/>
    <m/>
    <s v="Gold"/>
    <n v="0"/>
    <s v="Normal"/>
    <x v="0"/>
    <m/>
    <n v="4428"/>
    <s v="Kathy Liu [JWT]"/>
    <n v="0"/>
    <b v="0"/>
    <d v="2019-10-16T21:07:08"/>
    <d v="2019-10-16T19:53:20"/>
    <n v="1"/>
    <d v="2019-10-16T20:52:04"/>
    <d v="2019-10-16T21:07:08"/>
    <d v="2019-10-16T20:52:04"/>
    <s v="NA"/>
    <m/>
    <s v="JWT - Canada"/>
    <n v="953.12004629630246"/>
    <x v="0"/>
    <x v="39"/>
    <x v="0"/>
    <n v="42"/>
    <s v="Not GD"/>
    <x v="1"/>
    <n v="2019"/>
    <x v="0"/>
    <x v="5"/>
    <x v="0"/>
    <s v="Jan"/>
    <x v="4"/>
    <s v="Oct"/>
    <x v="1"/>
  </r>
  <r>
    <s v="INC8145226"/>
    <s v="P3 - Minor"/>
    <x v="4"/>
    <s v="Reema.chandok@in.ibm.com"/>
    <x v="2"/>
    <s v="BSG-2579 : PPM Sold Plan Report Bug - OOH"/>
    <d v="2020-02-03T22:56:30"/>
    <x v="135"/>
    <m/>
    <s v="Closed As Duplicate"/>
    <s v="INC8166154/ BSG-2579 is open against this"/>
    <d v="2020-02-03T22:56:30"/>
    <s v="Reema Chandok [IBM]"/>
    <d v="2019-10-18T00:06:43"/>
    <s v="megan.carmeris@ogilvy.com"/>
    <b v="0"/>
    <m/>
    <s v="Platinum"/>
    <n v="0"/>
    <s v="Normal"/>
    <x v="0"/>
    <m/>
    <n v="9413387"/>
    <s v="Megan Carmeris [Ogilvy Group]"/>
    <n v="0"/>
    <b v="0"/>
    <d v="2019-10-18T18:31:54"/>
    <d v="2019-10-18T00:27:48"/>
    <n v="1"/>
    <d v="2019-10-22T01:41:22"/>
    <d v="2019-10-22T01:42:43"/>
    <d v="2019-10-22T01:41:22"/>
    <m/>
    <m/>
    <m/>
    <n v="947.9286689814835"/>
    <x v="0"/>
    <x v="39"/>
    <x v="0"/>
    <n v="6"/>
    <s v="WPP-US"/>
    <x v="0"/>
    <n v="2020"/>
    <x v="0"/>
    <x v="5"/>
    <x v="0"/>
    <s v="Jan"/>
    <x v="26"/>
    <s v="Oct"/>
    <x v="0"/>
  </r>
  <r>
    <s v="INC8147064"/>
    <s v="P3 - Minor"/>
    <x v="0"/>
    <s v="ghudik@us.ibm.com"/>
    <x v="2"/>
    <s v="LogFile required from IMPL03"/>
    <d v="2019-10-30T05:48:21"/>
    <x v="26"/>
    <m/>
    <s v="Cancelled"/>
    <s v="No longer required."/>
    <d v="2019-10-30T05:48:21"/>
    <s v="Gina D. Hudik [IBM]"/>
    <d v="2019-10-18T11:47:48"/>
    <s v="Reshma.Choukimath@in.ibm.com"/>
    <b v="0"/>
    <m/>
    <s v="Platinum"/>
    <n v="0"/>
    <s v="Normal"/>
    <x v="0"/>
    <m/>
    <n v="1016750"/>
    <s v="Reshma S. Choukimath [IBM]"/>
    <n v="0"/>
    <b v="0"/>
    <d v="2019-10-18T11:47:48"/>
    <m/>
    <n v="4"/>
    <m/>
    <d v="2019-10-18T11:47:48"/>
    <d v="2019-10-18T11:47:48"/>
    <m/>
    <m/>
    <m/>
    <n v="951.50847222221637"/>
    <x v="0"/>
    <x v="39"/>
    <x v="0"/>
    <n v="44"/>
    <s v="WPP-UK"/>
    <x v="0"/>
    <n v="2019"/>
    <x v="0"/>
    <x v="5"/>
    <x v="0"/>
    <s v="Jan"/>
    <x v="26"/>
    <s v="Oct"/>
    <x v="0"/>
  </r>
  <r>
    <s v="INC8153100"/>
    <s v="P3 - Minor"/>
    <x v="15"/>
    <s v="Srudeshm@in.ibm.com"/>
    <x v="1"/>
    <s v="[CANCELED ] Change of Address for Mediacom logo in Spider "/>
    <d v="2019-12-02T17:20:10"/>
    <x v="28"/>
    <m/>
    <s v="Cancelled"/>
    <s v="Closing this ticket._x000a_It is duplicate._x000a_Ticket that waiting for  approval : INC8043923"/>
    <d v="2019-11-22T00:51:17"/>
    <s v="Alexander Krugly [IBM]"/>
    <d v="2019-10-19T23:02:51"/>
    <s v="mulveyj@us.ibm.com"/>
    <b v="0"/>
    <m/>
    <s v="Bronze"/>
    <n v="0"/>
    <s v="Normal"/>
    <x v="0"/>
    <m/>
    <n v="2857892"/>
    <s v="Steven Mandell [GroupM]"/>
    <n v="0"/>
    <b v="0"/>
    <d v="2019-10-19T23:02:51"/>
    <m/>
    <n v="0"/>
    <m/>
    <d v="2019-10-19T23:02:51"/>
    <d v="2019-10-19T23:02:51"/>
    <m/>
    <m/>
    <m/>
    <n v="950.03968750000058"/>
    <x v="0"/>
    <x v="39"/>
    <x v="0"/>
    <n v="47"/>
    <s v="Not GD"/>
    <x v="1"/>
    <n v="2019"/>
    <x v="0"/>
    <x v="5"/>
    <x v="0"/>
    <s v="Jan"/>
    <x v="5"/>
    <s v="Oct"/>
    <x v="1"/>
  </r>
  <r>
    <s v="INC8155104"/>
    <s v="P3 - Minor"/>
    <x v="6"/>
    <s v="ghudik@us.ibm.com"/>
    <x v="1"/>
    <s v="[CANCELLED*] (FIN) INC2740727 - status of aged accrued-deferred revenue report"/>
    <d v="2020-11-18T03:13:40"/>
    <x v="8"/>
    <m/>
    <s v="Cancelled"/>
    <s v="Cancelled per client request."/>
    <d v="2020-11-18T03:13:40"/>
    <s v="Gina D. Hudik [IBM]"/>
    <d v="2019-10-21T12:02:10"/>
    <s v="helmut.thienel@kantar.com"/>
    <b v="0"/>
    <m/>
    <s v="Silver"/>
    <n v="0"/>
    <s v="Normal"/>
    <x v="0"/>
    <m/>
    <n v="34009890"/>
    <s v="Helmut Thienel [Kantar]"/>
    <n v="0"/>
    <b v="0"/>
    <d v="2019-10-21T16:52:31"/>
    <d v="2019-10-21T12:02:10"/>
    <n v="1"/>
    <d v="2019-10-21T12:15:09"/>
    <d v="2019-10-21T16:52:31"/>
    <d v="2019-10-21T12:15:09"/>
    <m/>
    <m/>
    <m/>
    <n v="948.29686342592322"/>
    <x v="0"/>
    <x v="40"/>
    <x v="0"/>
    <n v="47"/>
    <s v="Not GD"/>
    <x v="1"/>
    <n v="2020"/>
    <x v="0"/>
    <x v="5"/>
    <x v="0"/>
    <s v="Jan"/>
    <x v="6"/>
    <s v="Oct"/>
    <x v="1"/>
  </r>
  <r>
    <s v="INC8171242"/>
    <s v="P3 - Minor"/>
    <x v="6"/>
    <s v="Hemanthalapati@in.ibm.com"/>
    <x v="0"/>
    <s v="test incident, do not assign"/>
    <d v="2019-10-23T15:50:46"/>
    <x v="120"/>
    <m/>
    <s v="Cancelled"/>
    <s v="test incident"/>
    <d v="2019-10-23T15:50:46"/>
    <s v="Hemanth K Alapati [IBM]"/>
    <d v="2019-10-23T15:15:27"/>
    <s v="Hemanthalapati@in.ibm.com"/>
    <b v="0"/>
    <m/>
    <s v="Silver"/>
    <n v="0"/>
    <s v="Normal"/>
    <x v="0"/>
    <m/>
    <n v="2211"/>
    <s v="Hemanth K Alapati [IBM]"/>
    <n v="0"/>
    <b v="0"/>
    <d v="2019-10-23T15:40:45"/>
    <m/>
    <n v="0"/>
    <m/>
    <d v="2019-10-23T15:40:45"/>
    <d v="2019-10-23T15:15:27"/>
    <m/>
    <m/>
    <m/>
    <n v="946.3467013888876"/>
    <x v="0"/>
    <x v="40"/>
    <x v="0"/>
    <n v="43"/>
    <s v="WPP-US"/>
    <x v="0"/>
    <n v="2019"/>
    <x v="0"/>
    <x v="5"/>
    <x v="0"/>
    <s v="Jan"/>
    <x v="30"/>
    <s v="Oct"/>
    <x v="0"/>
  </r>
  <r>
    <s v="INC8174861"/>
    <s v="P4 - Minimal"/>
    <x v="13"/>
    <s v="ghudik@us.ibm.com"/>
    <x v="1"/>
    <s v="[CANCELLED] We need to review the Orderbook Logic"/>
    <d v="2020-03-10T19:27:41"/>
    <x v="8"/>
    <m/>
    <s v="Cancelled"/>
    <s v="Ticket response provided in Nov 2019. Follow ups sent with no response received.  IBM is cancelling this ticket.  "/>
    <d v="2020-03-10T19:27:41"/>
    <s v="Gina D. Hudik [IBM]"/>
    <d v="2019-10-24T00:39:50"/>
    <s v="Brent.Hauser@kantar.com"/>
    <b v="0"/>
    <m/>
    <s v="Platinum"/>
    <n v="0"/>
    <s v="Normal"/>
    <x v="0"/>
    <m/>
    <n v="11990871"/>
    <s v="Brent Hauser [Kantar]"/>
    <n v="0"/>
    <b v="0"/>
    <d v="2019-10-24T01:24:33"/>
    <d v="2019-10-24T00:57:46"/>
    <n v="7"/>
    <d v="2019-10-24T02:44:36"/>
    <d v="2019-10-24T15:11:20"/>
    <d v="2019-10-24T02:44:36"/>
    <m/>
    <m/>
    <m/>
    <n v="945.36712962963065"/>
    <x v="0"/>
    <x v="40"/>
    <x v="0"/>
    <n v="11"/>
    <s v="Not GD"/>
    <x v="1"/>
    <n v="2020"/>
    <x v="0"/>
    <x v="5"/>
    <x v="0"/>
    <s v="Jan"/>
    <x v="23"/>
    <s v="Oct"/>
    <x v="1"/>
  </r>
  <r>
    <s v="INC8185182"/>
    <s v="P3 - Minor"/>
    <x v="4"/>
    <s v="Reema.chandok@in.ibm.com"/>
    <x v="1"/>
    <s v="[UAT]BSG-2653PPM Burn Report returns 500 Internal Server Error"/>
    <d v="2020-03-23T16:47:20"/>
    <x v="44"/>
    <m/>
    <s v="Solved (Permanently)"/>
    <s v="Transport Issue Solved &amp; changes are in Production"/>
    <d v="2020-03-23T16:47:20"/>
    <s v="Reema Chandok [IBM]"/>
    <d v="2019-10-25T18:31:00"/>
    <s v="kenneth.postelnek@ogilvy.com"/>
    <b v="0"/>
    <m/>
    <s v="Platinum"/>
    <n v="0"/>
    <s v="Normal"/>
    <x v="0"/>
    <m/>
    <n v="12953780"/>
    <s v="Kenneth Postelnek [Ogilvy Group]"/>
    <n v="0"/>
    <b v="0"/>
    <d v="2019-10-29T01:37:10"/>
    <d v="2019-10-25T18:58:13"/>
    <n v="1"/>
    <d v="2019-10-29T02:01:16"/>
    <d v="2019-10-29T08:05:34"/>
    <d v="2019-10-29T02:01:16"/>
    <m/>
    <m/>
    <m/>
    <n v="940.66280092592933"/>
    <x v="0"/>
    <x v="40"/>
    <x v="0"/>
    <n v="13"/>
    <s v="WPP-US"/>
    <x v="0"/>
    <n v="2020"/>
    <x v="0"/>
    <x v="5"/>
    <x v="0"/>
    <s v="Jan"/>
    <x v="17"/>
    <s v="Oct"/>
    <x v="0"/>
  </r>
  <r>
    <s v="INC8186720"/>
    <s v="P4 - Minimal"/>
    <x v="9"/>
    <s v="mulveyj@us.ibm.com"/>
    <x v="1"/>
    <s v="[CANCELLED] Ricochet team - changing the Terms and Conditions on the back of the PO."/>
    <d v="2021-08-31T00:26:49"/>
    <x v="12"/>
    <m/>
    <s v="Cancelled"/>
    <s v="Cancelling ticket as per WPP approval from Dave Husted and Olga Alario (see attachments)."/>
    <d v="2021-08-31T00:26:49"/>
    <s v="James A. Mulvey [IBM]"/>
    <d v="2019-10-25T23:57:45"/>
    <s v="maria.costales@gtb.com"/>
    <b v="0"/>
    <m/>
    <s v="Gold"/>
    <n v="0"/>
    <s v="Normal"/>
    <x v="0"/>
    <m/>
    <n v="58321744"/>
    <s v="Maria Costales [JWT]"/>
    <n v="0"/>
    <b v="0"/>
    <d v="2019-10-29T00:27:18"/>
    <d v="2019-10-25T23:58:28"/>
    <n v="3"/>
    <d v="2019-11-04T14:20:16"/>
    <d v="2019-11-04T18:18:55"/>
    <d v="2019-11-04T14:20:16"/>
    <m/>
    <m/>
    <s v="JWT - USA"/>
    <n v="934.23686342593282"/>
    <x v="0"/>
    <x v="40"/>
    <x v="0"/>
    <n v="36"/>
    <s v="WPP-US"/>
    <x v="0"/>
    <n v="2021"/>
    <x v="0"/>
    <x v="5"/>
    <x v="0"/>
    <s v="Jan"/>
    <x v="17"/>
    <s v="Oct"/>
    <x v="0"/>
  </r>
  <r>
    <s v="INC8187323"/>
    <s v="P3 - Minor"/>
    <x v="15"/>
    <s v="mulveyj@us.ibm.com"/>
    <x v="0"/>
    <s v="access concur"/>
    <d v="2019-10-31T01:12:52"/>
    <x v="10"/>
    <m/>
    <s v="Closed As Duplicate"/>
    <s v="Dupe of INC8187270"/>
    <d v="2019-10-31T01:12:52"/>
    <s v="James A. Mulvey [IBM]"/>
    <d v="2019-10-26T04:56:25"/>
    <s v="Vinitku1@in.ibm.com"/>
    <b v="0"/>
    <m/>
    <s v="Bronze"/>
    <n v="0"/>
    <s v="Normal"/>
    <x v="0"/>
    <m/>
    <n v="418634"/>
    <s v="Brandon Bethea [GroupM]"/>
    <n v="0"/>
    <b v="0"/>
    <d v="2019-10-28T08:39:53"/>
    <m/>
    <n v="0"/>
    <m/>
    <d v="2019-10-28T08:39:53"/>
    <d v="2019-10-26T04:56:25"/>
    <m/>
    <m/>
    <m/>
    <n v="941.63896990741341"/>
    <x v="0"/>
    <x v="40"/>
    <x v="0"/>
    <n v="44"/>
    <s v="Not GD"/>
    <x v="1"/>
    <n v="2019"/>
    <x v="0"/>
    <x v="5"/>
    <x v="0"/>
    <s v="Jan"/>
    <x v="10"/>
    <s v="Oct"/>
    <x v="1"/>
  </r>
  <r>
    <s v="INC8200997"/>
    <s v="P3 - Minor"/>
    <x v="8"/>
    <s v="poldatta@in.ibm.com"/>
    <x v="2"/>
    <s v="GL CODE SET UP"/>
    <d v="2019-10-31T00:09:16"/>
    <x v="12"/>
    <m/>
    <s v="Cancelled"/>
    <s v="not needed"/>
    <d v="2019-10-31T00:09:16"/>
    <s v="Poly Datta [IBM]"/>
    <d v="2019-10-29T23:22:37"/>
    <s v="joseph.nonis@wunderman.com"/>
    <b v="0"/>
    <m/>
    <s v="Gold"/>
    <n v="0"/>
    <s v="Normal"/>
    <x v="0"/>
    <m/>
    <n v="89199"/>
    <s v="Joseph Nonis [YRGRP]"/>
    <n v="0"/>
    <b v="0"/>
    <d v="2019-10-30T14:21:59"/>
    <d v="2019-10-29T23:28:18"/>
    <n v="1"/>
    <d v="2019-10-30T14:21:59"/>
    <d v="2019-10-30T14:21:59"/>
    <d v="2019-10-30T14:21:59"/>
    <m/>
    <m/>
    <m/>
    <n v="939.4014004629571"/>
    <x v="0"/>
    <x v="41"/>
    <x v="0"/>
    <n v="44"/>
    <s v="WPP-US"/>
    <x v="0"/>
    <n v="2019"/>
    <x v="0"/>
    <x v="5"/>
    <x v="0"/>
    <s v="Jan"/>
    <x v="29"/>
    <s v="Oct"/>
    <x v="0"/>
  </r>
  <r>
    <s v="INC8201062"/>
    <s v="P3 - Minor"/>
    <x v="9"/>
    <s v="mulveyj@us.ibm.com"/>
    <x v="1"/>
    <s v="[CANCELLED] Ricochet enhancement - create a bridge to move images from Ricochet to ImageNow"/>
    <d v="2021-08-31T00:55:09"/>
    <x v="36"/>
    <m/>
    <s v="Cancelled"/>
    <s v="Cancelling ticket as per WPP approval from Dave Husted and Olga Alario (see attachments)."/>
    <d v="2021-08-31T00:55:09"/>
    <s v="James A. Mulvey [IBM]"/>
    <d v="2019-10-29T23:34:33"/>
    <s v="dave.husted@jwt.com"/>
    <b v="0"/>
    <m/>
    <s v="Gold"/>
    <n v="0"/>
    <s v="Normal"/>
    <x v="0"/>
    <m/>
    <n v="57979236"/>
    <s v="Dave Husted [JWT]"/>
    <n v="0"/>
    <b v="0"/>
    <d v="2019-10-31T02:26:25"/>
    <d v="2019-10-29T23:59:57"/>
    <n v="1"/>
    <d v="2019-10-31T02:14:08"/>
    <d v="2019-10-31T02:26:25"/>
    <d v="2019-10-31T02:14:08"/>
    <m/>
    <m/>
    <s v="JWT - USA"/>
    <n v="938.89832175926131"/>
    <x v="0"/>
    <x v="41"/>
    <x v="0"/>
    <n v="36"/>
    <s v="WPP-US"/>
    <x v="0"/>
    <n v="2021"/>
    <x v="0"/>
    <x v="5"/>
    <x v="0"/>
    <s v="Jan"/>
    <x v="29"/>
    <s v="Oct"/>
    <x v="0"/>
  </r>
  <r>
    <s v="INC8207507"/>
    <s v="P3 - Minor"/>
    <x v="0"/>
    <s v="ghudik@us.ibm.com"/>
    <x v="2"/>
    <s v="Rebuild of ktnapcon081"/>
    <d v="2020-03-12T00:45:07"/>
    <x v="108"/>
    <m/>
    <s v="Cancelled"/>
    <s v="Cancelling ticket. IBM will create a new one as soon as we hear any thing back from Ron regarding progress on  RFS 2010."/>
    <d v="2020-03-12T00:45:07"/>
    <s v="Gina D. Hudik [IBM]"/>
    <d v="2019-10-31T00:19:04"/>
    <s v="ghudik@us.ibm.com"/>
    <b v="0"/>
    <m/>
    <s v="Platinum"/>
    <n v="0"/>
    <s v="Normal"/>
    <x v="0"/>
    <m/>
    <n v="11493869"/>
    <s v="Gina Hudik [Kantar]"/>
    <n v="0"/>
    <b v="0"/>
    <d v="2019-10-31T00:19:04"/>
    <m/>
    <n v="0"/>
    <m/>
    <d v="2019-10-31T00:19:04"/>
    <d v="2019-10-31T00:19:04"/>
    <m/>
    <m/>
    <m/>
    <n v="938.98675925926364"/>
    <x v="0"/>
    <x v="41"/>
    <x v="0"/>
    <n v="11"/>
    <s v="WPP-US"/>
    <x v="0"/>
    <n v="2020"/>
    <x v="0"/>
    <x v="5"/>
    <x v="0"/>
    <s v="Jan"/>
    <x v="27"/>
    <s v="Oct"/>
    <x v="0"/>
  </r>
  <r>
    <s v="INC8224817"/>
    <s v="P3 - Minor"/>
    <x v="9"/>
    <s v="cnemec@us.ibm.com"/>
    <x v="2"/>
    <s v="Unable to login to my timesheets. "/>
    <d v="2019-11-07T00:12:11"/>
    <x v="15"/>
    <m/>
    <s v="Cancelled"/>
    <s v="Hi Trevor.  I just heard from Olga Alario that you're now able to do your timesheets.  Since you're not set up to access Ricochet I've assumed you had an issue with another system which has been resolved and I've cancelled your ticket._x000a__x000a_Thanks_x000a_Chris"/>
    <d v="2019-11-07T00:12:11"/>
    <s v="Christopher Nemec [IBM]"/>
    <d v="2019-11-04T20:12:45"/>
    <s v="trevor.gilchrist@wundermanthompson.com"/>
    <b v="0"/>
    <m/>
    <s v="Gold"/>
    <n v="0"/>
    <s v="Normal"/>
    <x v="0"/>
    <m/>
    <n v="187166"/>
    <s v="Trevor Gilchrist [JWT]"/>
    <n v="0"/>
    <b v="0"/>
    <d v="2019-11-05T20:41:49"/>
    <d v="2019-11-04T20:30:22"/>
    <n v="1"/>
    <d v="2019-11-06T03:35:51"/>
    <d v="2019-11-06T03:41:50"/>
    <d v="2019-11-06T03:35:51"/>
    <m/>
    <m/>
    <m/>
    <n v="932.84594907407154"/>
    <x v="0"/>
    <x v="42"/>
    <x v="0"/>
    <n v="45"/>
    <s v="Not GD"/>
    <x v="1"/>
    <n v="2019"/>
    <x v="0"/>
    <x v="5"/>
    <x v="0"/>
    <s v="Jan"/>
    <x v="1"/>
    <s v="Nov"/>
    <x v="1"/>
  </r>
  <r>
    <s v="INC8235623"/>
    <s v="P3 - Minor"/>
    <x v="0"/>
    <s v="ghudik@us.ibm.com"/>
    <x v="1"/>
    <s v="[CANCELLED*] 202 WSC: IMPL02 New PO Matrix"/>
    <d v="2020-01-04T01:19:11"/>
    <x v="45"/>
    <m/>
    <s v="Cancelled"/>
    <s v="Client requested closure due to lack of resourcing locally.  IBM has performed the work for UAT, therefore IBM will charge the SER allowance $110 for this Minor Tier 1 ticket.  The client may raise a new SER when they are ready to deploy to Production (no charge to deploy to Prod)."/>
    <d v="2020-01-04T01:19:11"/>
    <s v="Gina D. Hudik [IBM]"/>
    <d v="2019-11-06T08:15:28"/>
    <s v="Clarinda.Hoo@kantar.com"/>
    <b v="0"/>
    <m/>
    <s v="Platinum"/>
    <n v="0"/>
    <s v="Normal"/>
    <x v="0"/>
    <m/>
    <n v="5072623"/>
    <s v="Clarinda Hoo [Kantar]"/>
    <n v="0"/>
    <b v="0"/>
    <d v="2019-11-06T09:36:32"/>
    <d v="2019-11-06T08:15:51"/>
    <n v="1"/>
    <d v="2019-11-06T08:56:07"/>
    <d v="2019-11-06T09:36:32"/>
    <d v="2019-11-06T08:56:07"/>
    <m/>
    <m/>
    <m/>
    <n v="932.59962962962891"/>
    <x v="0"/>
    <x v="42"/>
    <x v="0"/>
    <n v="1"/>
    <s v="WPP-US"/>
    <x v="0"/>
    <n v="2020"/>
    <x v="0"/>
    <x v="5"/>
    <x v="0"/>
    <s v="Jan"/>
    <x v="7"/>
    <s v="Nov"/>
    <x v="0"/>
  </r>
  <r>
    <s v="INC8247663"/>
    <s v="P4 - Minimal"/>
    <x v="9"/>
    <s v="mulveyj@us.ibm.com"/>
    <x v="1"/>
    <s v="[CANCELLED] TOS data table for Adaptive Reporting - New fields need to be added"/>
    <d v="2021-08-25T23:11:15"/>
    <x v="36"/>
    <m/>
    <s v="Cancelled"/>
    <s v="Cancelling ticket as per OpCo approval from Dave Husted and Olga Alario (see attachments)."/>
    <d v="2021-08-25T23:11:15"/>
    <s v="James A. Mulvey [IBM]"/>
    <d v="2019-11-08T01:42:47"/>
    <s v="daniel.flamand@gtb.com"/>
    <b v="0"/>
    <m/>
    <s v="Gold"/>
    <n v="0"/>
    <s v="Normal"/>
    <x v="0"/>
    <m/>
    <n v="56755708"/>
    <s v="Daniel Flamand [JWT]"/>
    <n v="0"/>
    <b v="0"/>
    <d v="2019-11-08T02:57:46"/>
    <d v="2019-11-08T01:57:42"/>
    <n v="1"/>
    <d v="2019-11-08T20:21:52"/>
    <d v="2019-11-11T08:12:55"/>
    <d v="2019-11-08T20:21:52"/>
    <s v="NA"/>
    <m/>
    <s v="JWT - USA"/>
    <n v="927.65769675926276"/>
    <x v="0"/>
    <x v="42"/>
    <x v="0"/>
    <n v="35"/>
    <s v="WPP-US"/>
    <x v="0"/>
    <n v="2021"/>
    <x v="0"/>
    <x v="5"/>
    <x v="0"/>
    <s v="Jan"/>
    <x v="18"/>
    <s v="Nov"/>
    <x v="0"/>
  </r>
  <r>
    <s v="INC8247679"/>
    <s v="P4 - Minimal"/>
    <x v="9"/>
    <s v="mulveyj@us.ibm.com"/>
    <x v="1"/>
    <s v="[CANCELLED] Ricochet - Customer Name Fix"/>
    <d v="2021-09-03T21:41:48"/>
    <x v="36"/>
    <m/>
    <s v="Cancelled"/>
    <s v="Cancelling ticket as per WPP approval from Dave Husted and Olga Alario (see attachments)."/>
    <d v="2021-09-03T21:41:49"/>
    <s v="James A. Mulvey [IBM]"/>
    <d v="2019-11-08T01:48:31"/>
    <s v="maria.costales@gtb.com"/>
    <b v="0"/>
    <m/>
    <s v="Gold"/>
    <n v="0"/>
    <s v="Normal"/>
    <x v="0"/>
    <m/>
    <n v="57527597"/>
    <s v="Maria Costales [JWT]"/>
    <n v="0"/>
    <b v="0"/>
    <d v="2019-11-08T02:57:47"/>
    <d v="2019-11-08T01:57:56"/>
    <n v="1"/>
    <d v="2019-11-08T04:31:05"/>
    <d v="2019-11-08T08:32:36"/>
    <d v="2019-11-08T04:31:05"/>
    <s v="NA"/>
    <m/>
    <s v="JWT - USA"/>
    <n v="930.64402777778014"/>
    <x v="0"/>
    <x v="42"/>
    <x v="0"/>
    <n v="36"/>
    <s v="WPP-US"/>
    <x v="0"/>
    <n v="2021"/>
    <x v="0"/>
    <x v="5"/>
    <x v="0"/>
    <s v="Jan"/>
    <x v="18"/>
    <s v="Nov"/>
    <x v="0"/>
  </r>
  <r>
    <s v="INC8255738"/>
    <s v="P3 - Minor"/>
    <x v="13"/>
    <s v="ghudik@us.ibm.com"/>
    <x v="1"/>
    <s v="[CANCELLED] add filter to CFMS_View_Extract"/>
    <d v="2020-04-27T06:35:11"/>
    <x v="93"/>
    <m/>
    <s v="Cancelled"/>
    <s v="Cancelled per client request"/>
    <d v="2020-04-27T06:35:11"/>
    <s v="Gina D. Hudik [IBM]"/>
    <d v="2019-11-11T12:35:54"/>
    <s v="helmut.thienel@kantar.com"/>
    <b v="0"/>
    <m/>
    <s v="Platinum"/>
    <n v="0"/>
    <s v="Normal"/>
    <x v="0"/>
    <m/>
    <n v="14493557"/>
    <s v="Helmut Thienel [Kantar]"/>
    <n v="0"/>
    <b v="0"/>
    <d v="2019-11-11T14:36:08"/>
    <d v="2019-11-11T12:35:54"/>
    <n v="2"/>
    <d v="2019-11-11T12:53:53"/>
    <d v="2019-11-11T14:36:08"/>
    <d v="2019-11-11T12:53:53"/>
    <m/>
    <m/>
    <m/>
    <n v="927.39157407407765"/>
    <x v="0"/>
    <x v="43"/>
    <x v="0"/>
    <n v="18"/>
    <s v="WPP-US"/>
    <x v="0"/>
    <n v="2020"/>
    <x v="0"/>
    <x v="5"/>
    <x v="0"/>
    <s v="Jan"/>
    <x v="15"/>
    <s v="Nov"/>
    <x v="0"/>
  </r>
  <r>
    <s v="INC8268036"/>
    <s v="P3 - Minor"/>
    <x v="4"/>
    <s v="alan.goldblatt@us.ibm.com"/>
    <x v="1"/>
    <s v="[REQ DEF]BSG-2591 - Mazda (Ansira) invoice summarization transfer "/>
    <d v="2020-03-13T20:21:16"/>
    <x v="1"/>
    <m/>
    <s v="Cancelled"/>
    <s v="No response from the business owner for this requirement.  Confirmed with Cheryl Fuller that this change should be cancelled"/>
    <d v="2020-03-13T20:21:16"/>
    <s v="Alan M. Goldblatt [IBM]"/>
    <d v="2019-11-13T07:17:12"/>
    <s v="andrew.sprungle@geometry.com"/>
    <b v="0"/>
    <m/>
    <s v="Platinum"/>
    <n v="0"/>
    <s v="Normal"/>
    <x v="0"/>
    <m/>
    <n v="10501444"/>
    <s v="Andrew Sprungle [Ogilvy Group]"/>
    <n v="0"/>
    <b v="0"/>
    <m/>
    <d v="2019-11-13T07:26:26"/>
    <n v="2"/>
    <d v="2019-11-14T21:18:53"/>
    <m/>
    <d v="2019-11-14T21:18:53"/>
    <m/>
    <m/>
    <m/>
    <n v="44708"/>
    <x v="0"/>
    <x v="43"/>
    <x v="0"/>
    <n v="11"/>
    <s v="Not GD"/>
    <x v="1"/>
    <n v="2020"/>
    <x v="0"/>
    <x v="5"/>
    <x v="0"/>
    <s v="Jan"/>
    <x v="19"/>
    <s v="Nov"/>
    <x v="1"/>
  </r>
  <r>
    <s v="INC8273183"/>
    <s v="P3 - Minor"/>
    <x v="18"/>
    <s v="Andrew.Hodgins@vmlyr.com"/>
    <x v="2"/>
    <s v="Unable to login to concur"/>
    <d v="2019-11-14T01:25:12"/>
    <x v="35"/>
    <m/>
    <s v="Solved (Permanently)"/>
    <s v="IBM doesn't work with Concur. I had user reach out directly to concuradmin@vml.com"/>
    <d v="2019-11-14T01:25:12"/>
    <s v="Andrew Hodgins [YRGRP]"/>
    <d v="2019-11-13T22:46:23"/>
    <s v="Anshrm10@in.ibm.com"/>
    <b v="0"/>
    <m/>
    <s v="Gold"/>
    <n v="0"/>
    <s v="Normal"/>
    <x v="0"/>
    <m/>
    <n v="9836"/>
    <s v="Olivia Collins [YRGRP]"/>
    <n v="0"/>
    <b v="0"/>
    <d v="2019-11-13T22:49:42"/>
    <m/>
    <n v="0"/>
    <m/>
    <d v="2019-11-13T22:49:42"/>
    <d v="2019-11-13T22:46:23"/>
    <m/>
    <m/>
    <m/>
    <n v="925.04881944444787"/>
    <x v="0"/>
    <x v="43"/>
    <x v="0"/>
    <n v="46"/>
    <s v="WPP-US"/>
    <x v="0"/>
    <n v="2019"/>
    <x v="0"/>
    <x v="5"/>
    <x v="0"/>
    <s v="Jan"/>
    <x v="19"/>
    <s v="Nov"/>
    <x v="0"/>
  </r>
  <r>
    <s v="INC8273865"/>
    <s v="P3 - Minor"/>
    <x v="5"/>
    <s v="Srisbh26@in.ibm.com"/>
    <x v="0"/>
    <s v="List of Users For Deactivaton - Rite Aid"/>
    <d v="2019-11-15T11:42:52"/>
    <x v="5"/>
    <m/>
    <s v="Solved (Permanently)"/>
    <s v="INC8275851 have been created for the same issue, so cancelling this ticket."/>
    <d v="2019-11-15T11:42:52"/>
    <s v="Srishti Bhargava26 [IBM]"/>
    <d v="2019-11-14T01:25:45"/>
    <s v="chong.chow@kantar.com"/>
    <b v="0"/>
    <m/>
    <s v="Gold"/>
    <n v="0"/>
    <s v="Normal"/>
    <x v="0"/>
    <m/>
    <n v="122514"/>
    <s v="Chong Chow [Kantar]"/>
    <n v="1"/>
    <b v="0"/>
    <d v="2019-11-14T20:08:07"/>
    <d v="2019-11-14T01:58:24"/>
    <n v="1"/>
    <d v="2019-11-14T22:50:17"/>
    <d v="2019-11-15T08:36:26"/>
    <d v="2019-11-14T22:50:17"/>
    <m/>
    <m/>
    <m/>
    <n v="923.64136574073927"/>
    <x v="0"/>
    <x v="43"/>
    <x v="0"/>
    <n v="46"/>
    <s v="WPP-US"/>
    <x v="0"/>
    <n v="2019"/>
    <x v="0"/>
    <x v="5"/>
    <x v="0"/>
    <s v="Jan"/>
    <x v="20"/>
    <s v="Nov"/>
    <x v="0"/>
  </r>
  <r>
    <s v="INC8273922"/>
    <s v="P3 - Minor"/>
    <x v="6"/>
    <s v="ghudik@us.ibm.com"/>
    <x v="1"/>
    <s v="[CANCELLED] (SOX) BPM Report for tax audit (Client Transactions)"/>
    <d v="2020-01-14T20:01:25"/>
    <x v="8"/>
    <m/>
    <s v="Cancelled"/>
    <s v="Cancelled per client request."/>
    <d v="2020-01-14T20:01:25"/>
    <s v="Gina D. Hudik [IBM]"/>
    <d v="2019-11-14T01:46:24"/>
    <s v="Joline.Girdham@wpp.com"/>
    <b v="0"/>
    <m/>
    <s v="Silver"/>
    <n v="0"/>
    <s v="Normal"/>
    <x v="0"/>
    <m/>
    <n v="5336353"/>
    <s v="Melanie Hassel [Kantar]"/>
    <n v="0"/>
    <b v="0"/>
    <d v="2019-11-14T01:46:24"/>
    <m/>
    <n v="0"/>
    <m/>
    <d v="2019-11-14T01:46:24"/>
    <d v="2019-11-14T01:46:24"/>
    <m/>
    <m/>
    <m/>
    <n v="924.92611111111182"/>
    <x v="0"/>
    <x v="43"/>
    <x v="0"/>
    <n v="3"/>
    <s v="Not GD"/>
    <x v="1"/>
    <n v="2020"/>
    <x v="0"/>
    <x v="5"/>
    <x v="0"/>
    <s v="Jan"/>
    <x v="20"/>
    <s v="Nov"/>
    <x v="1"/>
  </r>
  <r>
    <s v="INC8273940"/>
    <s v="P3 - Minor"/>
    <x v="6"/>
    <s v="ghudik@us.ibm.com"/>
    <x v="1"/>
    <s v="[CANCELLED] (SOX) BPM Report for tax audit (Vendor Transactions)"/>
    <d v="2020-01-14T20:00:17"/>
    <x v="8"/>
    <m/>
    <s v="Cancelled"/>
    <s v="Cancelled per client request."/>
    <d v="2020-01-14T20:00:17"/>
    <s v="Gina D. Hudik [IBM]"/>
    <d v="2019-11-14T01:48:26"/>
    <s v="Joline.Girdham@wpp.com"/>
    <b v="0"/>
    <m/>
    <s v="Silver"/>
    <n v="0"/>
    <s v="Normal"/>
    <x v="0"/>
    <m/>
    <n v="5336002"/>
    <s v="Melanie Hassel [Kantar]"/>
    <n v="0"/>
    <b v="0"/>
    <d v="2019-11-14T01:48:26"/>
    <m/>
    <n v="0"/>
    <m/>
    <d v="2019-11-14T01:48:26"/>
    <d v="2019-11-14T01:48:26"/>
    <m/>
    <m/>
    <m/>
    <n v="924.92469907407212"/>
    <x v="0"/>
    <x v="43"/>
    <x v="0"/>
    <n v="3"/>
    <s v="Not GD"/>
    <x v="1"/>
    <n v="2020"/>
    <x v="0"/>
    <x v="5"/>
    <x v="0"/>
    <s v="Jan"/>
    <x v="20"/>
    <s v="Nov"/>
    <x v="1"/>
  </r>
  <r>
    <s v="INC8273981"/>
    <s v="P3 - Minor"/>
    <x v="9"/>
    <s v="mulveyj@us.ibm.com"/>
    <x v="1"/>
    <s v="[CANCELLED] Ricochet Issue - Campaigns listing"/>
    <d v="2021-08-31T00:48:42"/>
    <x v="36"/>
    <m/>
    <s v="Cancelled"/>
    <s v="Cancelling ticket as per WPP approval from Dave Husted and Olga Alario (see attachments)."/>
    <d v="2021-08-31T00:48:42"/>
    <s v="James A. Mulvey [IBM]"/>
    <d v="2019-11-14T01:56:08"/>
    <s v="maria.costales@gtb.com"/>
    <b v="0"/>
    <m/>
    <s v="Gold"/>
    <n v="0"/>
    <s v="Normal"/>
    <x v="0"/>
    <m/>
    <n v="56674354"/>
    <s v="Maria Costales [JWT]"/>
    <n v="0"/>
    <b v="0"/>
    <d v="2019-11-14T19:27:20"/>
    <d v="2019-11-14T02:27:34"/>
    <n v="1"/>
    <d v="2019-11-14T23:45:40"/>
    <d v="2019-11-15T00:02:23"/>
    <d v="2019-11-14T23:45:40"/>
    <m/>
    <m/>
    <s v="JWT - USA"/>
    <n v="923.99834490741341"/>
    <x v="0"/>
    <x v="43"/>
    <x v="0"/>
    <n v="36"/>
    <s v="WPP-US"/>
    <x v="0"/>
    <n v="2021"/>
    <x v="0"/>
    <x v="5"/>
    <x v="0"/>
    <s v="Jan"/>
    <x v="20"/>
    <s v="Nov"/>
    <x v="0"/>
  </r>
  <r>
    <s v="INC8300570"/>
    <s v="P3 - Minor"/>
    <x v="10"/>
    <s v="mgannon@us.ibm.com"/>
    <x v="2"/>
    <s v="Hey Marybeth, Seems to be some kind of back end issue with Dashboard /JDE"/>
    <d v="2019-11-19T22:09:42"/>
    <x v="101"/>
    <m/>
    <s v="Closed As Duplicate"/>
    <s v="Duplicate of INC8300720"/>
    <d v="2019-11-19T22:09:42"/>
    <s v="Marybeth Gannon [IBM]"/>
    <d v="2019-11-19T19:09:54"/>
    <s v="Edward.Young@hemmersbach.com"/>
    <b v="0"/>
    <m/>
    <s v="Gold"/>
    <n v="0"/>
    <s v="Normal"/>
    <x v="0"/>
    <m/>
    <n v="11079"/>
    <s v="Edward Young [IBM]"/>
    <n v="0"/>
    <b v="0"/>
    <d v="2019-11-19T19:09:54"/>
    <m/>
    <n v="0"/>
    <m/>
    <d v="2019-11-19T19:09:54"/>
    <d v="2019-11-19T19:09:54"/>
    <m/>
    <m/>
    <m/>
    <n v="919.20145833333663"/>
    <x v="0"/>
    <x v="44"/>
    <x v="0"/>
    <n v="47"/>
    <s v="Not GD"/>
    <x v="1"/>
    <n v="2019"/>
    <x v="0"/>
    <x v="5"/>
    <x v="0"/>
    <s v="Jan"/>
    <x v="5"/>
    <s v="Nov"/>
    <x v="1"/>
  </r>
  <r>
    <s v="INC8303495"/>
    <s v="P4 - Minimal"/>
    <x v="5"/>
    <s v="Srisbh26@in.ibm.com"/>
    <x v="2"/>
    <s v="Change the Ext Price on this order from $15,000 to $7,500 for CRM13572"/>
    <d v="2019-11-21T19:26:14"/>
    <x v="5"/>
    <m/>
    <s v="Closed As Duplicate"/>
    <s v="INC8304492 have been raised for the same request."/>
    <d v="2019-11-21T19:26:14"/>
    <s v="Srishti Bhargava26 [IBM]"/>
    <d v="2019-11-20T05:54:34"/>
    <s v="David.Willoughby@kantar.com"/>
    <b v="0"/>
    <m/>
    <s v="Gold"/>
    <n v="0"/>
    <s v="Normal"/>
    <x v="0"/>
    <m/>
    <n v="135100"/>
    <s v="David Willoughby [Kantar]"/>
    <n v="0"/>
    <b v="0"/>
    <d v="2019-11-20T13:47:45"/>
    <d v="2019-11-20T05:54:34"/>
    <n v="1"/>
    <d v="2019-11-20T15:57:41"/>
    <d v="2019-11-21T19:23:42"/>
    <d v="2019-11-20T15:57:41"/>
    <s v="NA"/>
    <m/>
    <s v="Kantar - USA"/>
    <n v="917.1918749999968"/>
    <x v="0"/>
    <x v="44"/>
    <x v="0"/>
    <n v="47"/>
    <s v="WPP-US"/>
    <x v="0"/>
    <n v="2019"/>
    <x v="0"/>
    <x v="5"/>
    <x v="0"/>
    <s v="Jan"/>
    <x v="22"/>
    <s v="Nov"/>
    <x v="0"/>
  </r>
  <r>
    <s v="INC8309972"/>
    <s v="P3 - Minor"/>
    <x v="0"/>
    <s v="ghudik@us.ibm.com"/>
    <x v="1"/>
    <s v="[CANCELLED*] 80 IMPL02 WSC: To set up new PO Approval Hierarchy"/>
    <d v="2019-12-24T01:05:08"/>
    <x v="94"/>
    <m/>
    <s v="Cancelled"/>
    <s v="Cancelled at client request. IBM has performed the work for UAT, therefore IBM will charge the SER allowance $110 for this Minor Tier 1 ticket. The client may raise a new SER when they are ready to deploy to Production only (no charge)._x000a__x000a_"/>
    <d v="2019-12-24T01:05:09"/>
    <s v="Gina D. Hudik [IBM]"/>
    <d v="2019-11-21T09:07:26"/>
    <s v="Clarinda.Hoo@kantar.com"/>
    <b v="0"/>
    <m/>
    <s v="Platinum"/>
    <n v="0"/>
    <s v="Normal"/>
    <x v="0"/>
    <m/>
    <n v="2822263"/>
    <s v="Clarinda Hoo [Kantar]"/>
    <n v="0"/>
    <b v="0"/>
    <d v="2019-11-21T09:42:18"/>
    <d v="2019-11-21T09:09:01"/>
    <n v="1"/>
    <d v="2019-11-21T09:39:21"/>
    <d v="2019-11-21T09:42:18"/>
    <d v="2019-11-21T09:39:21"/>
    <m/>
    <m/>
    <m/>
    <n v="917.59562500000175"/>
    <x v="0"/>
    <x v="44"/>
    <x v="0"/>
    <n v="52"/>
    <s v="WPP-US"/>
    <x v="0"/>
    <n v="2019"/>
    <x v="0"/>
    <x v="5"/>
    <x v="0"/>
    <s v="Jan"/>
    <x v="6"/>
    <s v="Nov"/>
    <x v="0"/>
  </r>
  <r>
    <s v="INC8312014"/>
    <s v="P3 - Minor"/>
    <x v="0"/>
    <s v="ghudik@us.ibm.com"/>
    <x v="1"/>
    <s v="[CANCELLED*] 211 IMPL02 WSC: To set up new PO Approval Hierarchy"/>
    <d v="2019-12-24T01:02:51"/>
    <x v="94"/>
    <m/>
    <s v="Cancelled"/>
    <s v="Cancelling per client request  IBM has performed the work for UAT, therefore IBM will charge the SER allowance $110 for this Minor Tier 1 ticket.  The client may raise a new SER when they are ready to deploy to Production (no cost to deploy to Prod only)._x000a__x000a_"/>
    <d v="2019-12-24T01:02:51"/>
    <s v="Gina D. Hudik [IBM]"/>
    <d v="2019-11-21T15:20:02"/>
    <s v="Clarinda.Hoo@kantar.com"/>
    <b v="0"/>
    <m/>
    <s v="Platinum"/>
    <n v="0"/>
    <s v="Normal"/>
    <x v="0"/>
    <m/>
    <n v="2799769"/>
    <s v="Clarinda Hoo [Kantar]"/>
    <n v="0"/>
    <b v="0"/>
    <d v="2019-11-21T15:42:12"/>
    <d v="2019-11-21T15:29:10"/>
    <n v="1"/>
    <d v="2019-11-21T15:37:01"/>
    <d v="2019-11-21T15:42:12"/>
    <d v="2019-11-21T15:37:01"/>
    <m/>
    <m/>
    <m/>
    <n v="917.34569444444787"/>
    <x v="0"/>
    <x v="44"/>
    <x v="0"/>
    <n v="52"/>
    <s v="WPP-US"/>
    <x v="0"/>
    <n v="2019"/>
    <x v="0"/>
    <x v="5"/>
    <x v="0"/>
    <s v="Jan"/>
    <x v="6"/>
    <s v="Nov"/>
    <x v="0"/>
  </r>
  <r>
    <s v="INC8314772"/>
    <s v="P4 - Minimal"/>
    <x v="15"/>
    <s v="akrugly@us.ibm.com"/>
    <x v="2"/>
    <s v="Global Search Extension - Need Mindshare Entertainment Access"/>
    <d v="2019-11-22T23:40:05"/>
    <x v="28"/>
    <m/>
    <s v="Cancelled"/>
    <s v="Hi Max,_x000a__x000a__x000a_In order to have an access to any of Spider buckets you ned to contact Steven Mandell and if he approves your access he will greate a ticket for us to grant you an access._x000a__x000a__x000a_Canceling this ticket_x000a_"/>
    <d v="2019-11-22T23:40:05"/>
    <s v="Alexander Krugly [IBM]"/>
    <d v="2019-11-21T22:08:01"/>
    <s v="max.bochner@mindshareworld.com"/>
    <b v="0"/>
    <m/>
    <s v="Bronze"/>
    <n v="0"/>
    <s v="Normal"/>
    <x v="0"/>
    <m/>
    <n v="91924"/>
    <s v="Max Bochner [GroupM]"/>
    <n v="0"/>
    <b v="0"/>
    <d v="2019-11-22T15:27:52"/>
    <d v="2019-11-21T22:28:44"/>
    <n v="1"/>
    <d v="2019-11-22T20:23:21"/>
    <d v="2019-11-22T23:38:30"/>
    <d v="2019-11-22T20:23:21"/>
    <s v="NA"/>
    <m/>
    <s v="GroupM - USA"/>
    <n v="916.01493055555329"/>
    <x v="0"/>
    <x v="44"/>
    <x v="0"/>
    <n v="47"/>
    <s v="Not GD"/>
    <x v="1"/>
    <n v="2019"/>
    <x v="0"/>
    <x v="5"/>
    <x v="0"/>
    <s v="Jan"/>
    <x v="6"/>
    <s v="Nov"/>
    <x v="1"/>
  </r>
  <r>
    <s v="INC8314959"/>
    <s v="P3 - Minor"/>
    <x v="20"/>
    <s v="ghudik@us.ibm.com"/>
    <x v="1"/>
    <s v="[CANCELLED] [3RD PARTY]  Add job budget Submitted By field to an Analyzer (200327-000933)"/>
    <d v="2020-11-03T05:44:45"/>
    <x v="8"/>
    <m/>
    <s v="Cancelled"/>
    <s v="Cancelled at no charge to Kantar."/>
    <d v="2020-11-03T05:44:45"/>
    <s v="Gina D. Hudik [IBM]"/>
    <d v="2019-11-21T22:45:26"/>
    <s v="Sara.Abba@kantar.com"/>
    <b v="0"/>
    <m/>
    <s v="Platinum"/>
    <n v="0"/>
    <s v="Normal"/>
    <x v="0"/>
    <m/>
    <n v="30005958"/>
    <s v="Sara Abba [Kantar]"/>
    <n v="0"/>
    <b v="0"/>
    <d v="2019-11-22T02:28:24"/>
    <d v="2019-11-21T22:58:58"/>
    <n v="2"/>
    <d v="2019-11-22T02:24:42"/>
    <d v="2019-11-22T02:28:24"/>
    <d v="2019-11-22T02:24:42"/>
    <m/>
    <m/>
    <m/>
    <n v="916.89694444443739"/>
    <x v="0"/>
    <x v="44"/>
    <x v="0"/>
    <n v="45"/>
    <s v="Not GD"/>
    <x v="1"/>
    <n v="2020"/>
    <x v="0"/>
    <x v="5"/>
    <x v="0"/>
    <s v="Jan"/>
    <x v="6"/>
    <s v="Nov"/>
    <x v="1"/>
  </r>
  <r>
    <s v="INC8315957"/>
    <s v="P4 - Minimal"/>
    <x v="18"/>
    <s v="jtian@us.ibm.com"/>
    <x v="2"/>
    <s v="Create Concur DDS Type 10 Email List"/>
    <d v="2019-12-10T01:42:29"/>
    <x v="13"/>
    <m/>
    <s v="Cancelled"/>
    <s v="The application will deliver the file by SILO, and the email list is not required."/>
    <d v="2019-12-10T01:42:29"/>
    <s v="Joseph J. Tian [IBM]"/>
    <d v="2019-11-22T02:51:15"/>
    <s v="jtian@us.ibm.com"/>
    <b v="0"/>
    <m/>
    <s v="Gold"/>
    <n v="0"/>
    <s v="Normal"/>
    <x v="0"/>
    <m/>
    <n v="1551366"/>
    <s v="Joseph J. Tian [IBM]"/>
    <n v="0"/>
    <b v="0"/>
    <d v="2019-11-22T20:52:40"/>
    <d v="2019-11-22T02:51:15"/>
    <n v="7"/>
    <d v="2019-11-23T05:11:45"/>
    <d v="2019-11-28T08:19:49"/>
    <d v="2019-11-27T23:35:07"/>
    <m/>
    <m/>
    <m/>
    <n v="910.65290509258921"/>
    <x v="0"/>
    <x v="44"/>
    <x v="0"/>
    <n v="50"/>
    <s v="Not GD"/>
    <x v="1"/>
    <n v="2019"/>
    <x v="0"/>
    <x v="5"/>
    <x v="0"/>
    <s v="Jan"/>
    <x v="9"/>
    <s v="Nov"/>
    <x v="1"/>
  </r>
  <r>
    <s v="INC8316021"/>
    <s v="P3 - Minor"/>
    <x v="9"/>
    <s v="mulveyj@us.ibm.com"/>
    <x v="3"/>
    <s v="[CLOSED] Ricochet - Project Reference Field Report, QB 7843 - Billing SER for INC7013997"/>
    <d v="2019-11-22T03:09:37"/>
    <x v="10"/>
    <m/>
    <s v="Cancelled"/>
    <s v="opened by mistake"/>
    <d v="2019-11-22T03:09:37"/>
    <s v="James A. Mulvey [IBM]"/>
    <d v="2019-11-22T03:08:15"/>
    <s v="mulveyj@us.ibm.com"/>
    <b v="0"/>
    <m/>
    <s v="Gold"/>
    <n v="0"/>
    <s v="Normal"/>
    <x v="0"/>
    <m/>
    <n v="213"/>
    <s v="James A. Mulvey [IBM]"/>
    <n v="0"/>
    <b v="0"/>
    <d v="2019-11-22T03:08:15"/>
    <m/>
    <n v="0"/>
    <m/>
    <d v="2019-11-22T03:08:15"/>
    <d v="2019-11-22T03:08:15"/>
    <m/>
    <m/>
    <m/>
    <n v="916.86927083333285"/>
    <x v="0"/>
    <x v="44"/>
    <x v="0"/>
    <n v="47"/>
    <s v="Not GD"/>
    <x v="1"/>
    <n v="2019"/>
    <x v="0"/>
    <x v="5"/>
    <x v="0"/>
    <s v="Jan"/>
    <x v="9"/>
    <s v="Nov"/>
    <x v="1"/>
  </r>
  <r>
    <s v="INC8320106"/>
    <s v="P3 - Minor"/>
    <x v="5"/>
    <s v="Srisbh26@in.ibm.com"/>
    <x v="0"/>
    <s v="Pivotal Not allowing access- see attached message"/>
    <d v="2019-11-26T12:48:54"/>
    <x v="5"/>
    <m/>
    <s v="Closed As Duplicate"/>
    <s v="P2: INC8315866"/>
    <d v="2019-11-26T12:48:55"/>
    <s v="Srishti Bhargava26 [IBM]"/>
    <d v="2019-11-22T20:17:37"/>
    <s v="bill.stephenson@kantar.com"/>
    <b v="0"/>
    <m/>
    <s v="Gold"/>
    <n v="0"/>
    <s v="Normal"/>
    <x v="0"/>
    <m/>
    <n v="237249"/>
    <s v="Bill Stephenson [Kantar]"/>
    <n v="1"/>
    <b v="0"/>
    <d v="2019-11-22T20:32:11"/>
    <d v="2019-11-22T20:28:37"/>
    <n v="1"/>
    <d v="2019-11-22T20:33:51"/>
    <d v="2019-11-23T08:45:58"/>
    <d v="2019-11-22T20:33:51"/>
    <m/>
    <m/>
    <m/>
    <n v="915.63474537037109"/>
    <x v="0"/>
    <x v="44"/>
    <x v="0"/>
    <n v="48"/>
    <s v="WPP-US"/>
    <x v="0"/>
    <n v="2019"/>
    <x v="0"/>
    <x v="5"/>
    <x v="0"/>
    <s v="Jan"/>
    <x v="9"/>
    <s v="Nov"/>
    <x v="0"/>
  </r>
  <r>
    <s v="INC8324981"/>
    <s v="P3 - Minor"/>
    <x v="0"/>
    <s v="ghudik@us.ibm.com"/>
    <x v="1"/>
    <s v="[CANCELLED] Inclusion of INSTANCEKEY in the Invoice Plan Lines BPM report"/>
    <d v="2019-11-27T19:59:54"/>
    <x v="8"/>
    <m/>
    <s v="Cancelled"/>
    <s v="Cancelled per client request."/>
    <d v="2019-11-27T19:59:54"/>
    <s v="Gina D. Hudik [IBM]"/>
    <d v="2019-11-25T14:44:39"/>
    <s v="Sushmita.Mandal@kantar.com"/>
    <b v="0"/>
    <m/>
    <s v="Silver"/>
    <n v="0"/>
    <s v="Normal"/>
    <x v="0"/>
    <m/>
    <n v="191715"/>
    <s v="Sushmita Mandal [Kantar]"/>
    <n v="0"/>
    <b v="0"/>
    <d v="2019-11-25T15:47:33"/>
    <d v="2019-11-25T15:12:58"/>
    <n v="3"/>
    <d v="2019-11-25T15:25:47"/>
    <d v="2019-11-25T15:47:33"/>
    <d v="2019-11-25T15:25:47"/>
    <m/>
    <m/>
    <m/>
    <n v="913.34197916666744"/>
    <x v="0"/>
    <x v="45"/>
    <x v="0"/>
    <n v="48"/>
    <s v="Not GD"/>
    <x v="1"/>
    <n v="2019"/>
    <x v="0"/>
    <x v="5"/>
    <x v="0"/>
    <s v="Jan"/>
    <x v="17"/>
    <s v="Nov"/>
    <x v="1"/>
  </r>
  <r>
    <s v="INC8331933"/>
    <s v="P3 - Minor"/>
    <x v="0"/>
    <s v="ghudik@us.ibm.com"/>
    <x v="1"/>
    <s v="[CANCELLED*] WSC 233 - New Banking Set-up"/>
    <d v="2020-03-25T03:15:37"/>
    <x v="94"/>
    <m/>
    <s v="Cancelled"/>
    <s v="IBM is cancelling this ticket due to lack of user response/testing._x000a__x000a_IBM put the setups initially into Preprod on 12/10.  Due either lack of response or testing IBM then had to re-implement in Preprod 12/16, 1/21,2/15 and 3/02.  Please raise a new ticket when you are ready to test."/>
    <d v="2020-03-25T03:15:37"/>
    <s v="Gina D. Hudik [IBM]"/>
    <d v="2019-11-26T14:16:06"/>
    <s v="Brandon.Witbooi@kantar.com"/>
    <b v="0"/>
    <m/>
    <s v="Platinum"/>
    <n v="0"/>
    <s v="Normal"/>
    <x v="0"/>
    <m/>
    <n v="10328371"/>
    <s v="Brandon Witbooi [Kantar]"/>
    <n v="0"/>
    <b v="0"/>
    <d v="2019-11-27T06:27:18"/>
    <d v="2019-11-26T14:16:34"/>
    <n v="1"/>
    <d v="2019-11-27T04:49:55"/>
    <d v="2019-11-27T06:27:18"/>
    <d v="2019-11-27T04:49:55"/>
    <m/>
    <m/>
    <m/>
    <n v="911.73104166667326"/>
    <x v="0"/>
    <x v="45"/>
    <x v="0"/>
    <n v="13"/>
    <s v="WPP-US"/>
    <x v="0"/>
    <n v="2020"/>
    <x v="0"/>
    <x v="5"/>
    <x v="0"/>
    <s v="Jan"/>
    <x v="10"/>
    <s v="Nov"/>
    <x v="0"/>
  </r>
  <r>
    <s v="INC8334757"/>
    <s v="P3 - Minor"/>
    <x v="9"/>
    <s v="cnemec@us.ibm.com"/>
    <x v="2"/>
    <s v="Ricochet - Vendor Change of Address for BU35000"/>
    <d v="2019-11-26T21:16:08"/>
    <x v="15"/>
    <m/>
    <s v="Cancelled"/>
    <s v="Hi Wendy.  I've cancelled the ticket per your request._x000a__x000a_Thanks_x000a_Chris"/>
    <d v="2019-11-26T21:16:08"/>
    <s v="Christopher Nemec [IBM]"/>
    <d v="2019-11-26T20:36:02"/>
    <s v="wendy.ng@jwt.com"/>
    <b v="0"/>
    <m/>
    <s v="Gold"/>
    <n v="0"/>
    <s v="Normal"/>
    <x v="0"/>
    <m/>
    <n v="2406"/>
    <s v="Wendy Ng [JWT]"/>
    <n v="0"/>
    <b v="0"/>
    <d v="2019-11-26T20:46:34"/>
    <d v="2019-11-26T20:46:34"/>
    <n v="1"/>
    <d v="2019-11-26T20:48:03"/>
    <d v="2019-11-26T21:16:08"/>
    <d v="2019-11-26T20:48:03"/>
    <s v="NA"/>
    <m/>
    <s v="JWT - Canada"/>
    <n v="912.11379629629664"/>
    <x v="0"/>
    <x v="45"/>
    <x v="0"/>
    <n v="48"/>
    <s v="Not GD"/>
    <x v="1"/>
    <n v="2019"/>
    <x v="0"/>
    <x v="5"/>
    <x v="0"/>
    <s v="Jan"/>
    <x v="10"/>
    <s v="Nov"/>
    <x v="1"/>
  </r>
  <r>
    <s v="INC8374291"/>
    <s v="P4 - Minimal"/>
    <x v="9"/>
    <s v="Mujoshi1@in.ibm.com"/>
    <x v="1"/>
    <s v="[UAT] Enhancement to show handling codes in Ricopay, QB 8039 - Billed under INC10829577"/>
    <d v="2021-12-14T13:40:59"/>
    <x v="9"/>
    <m/>
    <m/>
    <m/>
    <m/>
    <m/>
    <d v="2019-12-04T20:31:21"/>
    <s v="nikita.morris@jwt.com"/>
    <b v="0"/>
    <m/>
    <s v="Gold"/>
    <n v="0"/>
    <s v="Normal"/>
    <x v="1"/>
    <m/>
    <m/>
    <s v="Nikita Morris [JWT]"/>
    <n v="0"/>
    <b v="1"/>
    <d v="2019-12-05T19:38:17"/>
    <d v="2019-12-04T21:00:18"/>
    <n v="1"/>
    <d v="2019-12-05T20:37:04"/>
    <d v="2019-12-05T20:53:25"/>
    <d v="2019-12-05T20:37:04"/>
    <m/>
    <s v="Awaiting User input"/>
    <s v="JWT - USA"/>
    <n v="903.1295717592584"/>
    <x v="0"/>
    <x v="0"/>
    <x v="0"/>
    <n v="0"/>
    <s v="WPP-US"/>
    <x v="0"/>
    <n v="1900"/>
    <x v="0"/>
    <x v="5"/>
    <x v="0"/>
    <s v="Jan"/>
    <x v="1"/>
    <s v="Dec"/>
    <x v="0"/>
  </r>
  <r>
    <s v="INC8386930"/>
    <s v="P3 - Minor"/>
    <x v="9"/>
    <s v="Abhipaul@in.ibm.com"/>
    <x v="1"/>
    <s v="[CLOSED] Employee Fix date not overriding the start date--QB 8109"/>
    <d v="2020-03-12T16:03:08"/>
    <x v="36"/>
    <m/>
    <s v="Solved Remotely (Permanently)"/>
    <s v="Changes moved to FSPRD"/>
    <d v="2020-03-06T17:52:18"/>
    <s v="Abhijit Paul [IBM]"/>
    <d v="2019-12-06T23:33:51"/>
    <s v="olga.alario@jwt.com"/>
    <b v="0"/>
    <m/>
    <s v="Gold"/>
    <n v="0"/>
    <s v="Normal"/>
    <x v="0"/>
    <m/>
    <n v="7848296"/>
    <s v="Olga Alario [JWT]"/>
    <n v="0"/>
    <b v="0"/>
    <d v="2019-12-06T23:33:51"/>
    <m/>
    <n v="0"/>
    <m/>
    <d v="2019-12-06T23:33:51"/>
    <d v="2019-12-06T23:33:51"/>
    <m/>
    <m/>
    <m/>
    <n v="902.01815972223267"/>
    <x v="0"/>
    <x v="0"/>
    <x v="0"/>
    <n v="10"/>
    <s v="WPP-US"/>
    <x v="0"/>
    <n v="2020"/>
    <x v="0"/>
    <x v="5"/>
    <x v="0"/>
    <s v="Jan"/>
    <x v="7"/>
    <s v="Dec"/>
    <x v="0"/>
  </r>
  <r>
    <s v="INC8410245"/>
    <s v="P4 - Minimal"/>
    <x v="15"/>
    <s v="mulveyj@us.ibm.com"/>
    <x v="1"/>
    <s v="[CANCELLED] GroupM US Concur - Kinetic Onboarding"/>
    <d v="2020-03-07T21:32:19"/>
    <x v="10"/>
    <m/>
    <s v="Cancelled"/>
    <s v="Cancelling this tickets as it is now part of WPON-PCR-000050."/>
    <d v="2020-03-07T21:32:19"/>
    <s v="James A. Mulvey [IBM]"/>
    <d v="2019-12-12T02:41:44"/>
    <s v="Stacey.Heldman@wpp.com"/>
    <b v="0"/>
    <m/>
    <s v="Bronze"/>
    <n v="0"/>
    <s v="Normal"/>
    <x v="0"/>
    <m/>
    <n v="7498235"/>
    <s v="Stacey Heldman [WPP]"/>
    <n v="0"/>
    <b v="0"/>
    <d v="2019-12-12T21:43:48"/>
    <d v="2019-12-12T02:57:45"/>
    <n v="5"/>
    <d v="2019-12-13T01:33:09"/>
    <d v="2019-12-14T01:05:17"/>
    <d v="2019-12-13T01:33:09"/>
    <m/>
    <m/>
    <m/>
    <n v="894.95466435186245"/>
    <x v="0"/>
    <x v="46"/>
    <x v="0"/>
    <n v="10"/>
    <s v="Not GD"/>
    <x v="1"/>
    <n v="2020"/>
    <x v="0"/>
    <x v="5"/>
    <x v="0"/>
    <s v="Jan"/>
    <x v="21"/>
    <s v="Dec"/>
    <x v="1"/>
  </r>
  <r>
    <s v="INC8420292"/>
    <s v="P4 - Minimal"/>
    <x v="9"/>
    <s v="cnemec@us.ibm.com"/>
    <x v="2"/>
    <s v="RICOCHET - Expense Reports to be Routed Forward for Approval"/>
    <d v="2019-12-18T21:09:35"/>
    <x v="15"/>
    <m/>
    <s v="Cancelled"/>
    <s v="Hi Sherri.  Per your request I've cancelled the ticket._x000a__x000a_Thanks_x000a_Chris"/>
    <d v="2019-12-18T21:09:35"/>
    <s v="Christopher Nemec [IBM]"/>
    <d v="2019-12-13T21:14:13"/>
    <s v="sherri.nelson-jones@gtb.com"/>
    <b v="0"/>
    <m/>
    <s v="Gold"/>
    <n v="0"/>
    <s v="Normal"/>
    <x v="0"/>
    <m/>
    <n v="431722"/>
    <s v="Sherri Nelson-Jones [JWT]"/>
    <n v="0"/>
    <b v="0"/>
    <d v="2019-12-13T21:56:51"/>
    <d v="2019-12-13T21:14:13"/>
    <n v="1"/>
    <d v="2019-12-13T23:48:32"/>
    <d v="2019-12-14T00:03:09"/>
    <d v="2019-12-13T23:48:32"/>
    <m/>
    <m/>
    <m/>
    <n v="894.99781249999796"/>
    <x v="0"/>
    <x v="46"/>
    <x v="0"/>
    <n v="51"/>
    <s v="Not GD"/>
    <x v="1"/>
    <n v="2019"/>
    <x v="0"/>
    <x v="5"/>
    <x v="0"/>
    <s v="Jan"/>
    <x v="19"/>
    <s v="Dec"/>
    <x v="1"/>
  </r>
  <r>
    <s v="INC8426654"/>
    <s v="P3 - Minor"/>
    <x v="0"/>
    <s v="ghudik@us.ibm.com"/>
    <x v="1"/>
    <s v="[CANCELLED] Dynamic Print Layouts for Co 193 - Kantar Consulting Limited "/>
    <d v="2019-12-24T01:07:15"/>
    <x v="33"/>
    <m/>
    <s v="Cancelled"/>
    <s v="Cancelled per client request at no charge."/>
    <d v="2019-12-24T01:07:15"/>
    <s v="Gina D. Hudik [IBM]"/>
    <d v="2019-12-16T18:09:05"/>
    <s v="Ketan.Thakrar1@kantar.com"/>
    <b v="0"/>
    <m/>
    <s v="Platinum"/>
    <n v="0"/>
    <s v="Normal"/>
    <x v="0"/>
    <m/>
    <n v="629890"/>
    <s v="Ketan Thakrar [Kantar]"/>
    <n v="0"/>
    <b v="0"/>
    <d v="2019-12-16T18:31:29"/>
    <d v="2019-12-16T18:09:32"/>
    <n v="3"/>
    <d v="2019-12-16T21:37:11"/>
    <d v="2019-12-16T21:47:35"/>
    <d v="2019-12-16T21:37:11"/>
    <m/>
    <m/>
    <m/>
    <n v="892.09195601852116"/>
    <x v="0"/>
    <x v="1"/>
    <x v="0"/>
    <n v="52"/>
    <s v="Not GD"/>
    <x v="1"/>
    <n v="2019"/>
    <x v="0"/>
    <x v="5"/>
    <x v="0"/>
    <s v="Jan"/>
    <x v="4"/>
    <s v="Dec"/>
    <x v="1"/>
  </r>
  <r>
    <s v="INC8433780"/>
    <s v="P3 - Minor"/>
    <x v="9"/>
    <s v="Abhipaul@in.ibm.com"/>
    <x v="2"/>
    <s v="Ricopay Doc ID: '44446' is stuck in &quot;TBV&quot; status"/>
    <d v="2019-12-18T12:17:27"/>
    <x v="36"/>
    <m/>
    <s v="Closed/Resolved by Caller"/>
    <s v="Not required"/>
    <d v="2019-12-18T12:17:27"/>
    <s v="Abhijit Paul [IBM]"/>
    <d v="2019-12-17T17:28:09"/>
    <s v="Abhipaul@in.ibm.com"/>
    <b v="0"/>
    <m/>
    <s v="Gold"/>
    <n v="0"/>
    <s v="Normal"/>
    <x v="0"/>
    <m/>
    <n v="67852"/>
    <s v="Abhijit Paul [IBM]"/>
    <n v="0"/>
    <b v="0"/>
    <d v="2019-12-17T17:28:09"/>
    <m/>
    <n v="0"/>
    <m/>
    <d v="2019-12-17T17:28:09"/>
    <d v="2019-12-17T17:28:09"/>
    <m/>
    <m/>
    <m/>
    <n v="891.27211805555271"/>
    <x v="0"/>
    <x v="1"/>
    <x v="0"/>
    <n v="51"/>
    <s v="WPP-US"/>
    <x v="0"/>
    <n v="2019"/>
    <x v="0"/>
    <x v="5"/>
    <x v="0"/>
    <s v="Jan"/>
    <x v="16"/>
    <s v="Dec"/>
    <x v="0"/>
  </r>
  <r>
    <s v="INC8436939"/>
    <s v="P3 - Minor"/>
    <x v="19"/>
    <s v="jtian@us.ibm.com"/>
    <x v="0"/>
    <s v="RE: Missing Job Codes- New Concur System"/>
    <d v="2020-01-09T02:43:37"/>
    <x v="13"/>
    <m/>
    <s v="Closed As Duplicate"/>
    <s v="Keerhi created a SER to resolve this issue. "/>
    <d v="2020-01-09T02:43:37"/>
    <s v="Joseph J. Tian [IBM]"/>
    <d v="2019-12-18T03:27:31"/>
    <s v="Stacey.Heldman@wpp.com"/>
    <b v="0"/>
    <m/>
    <s v="Bronze"/>
    <n v="0"/>
    <s v="Normal"/>
    <x v="0"/>
    <m/>
    <n v="1898166"/>
    <s v="Stacey Heldman [WPP]"/>
    <n v="0"/>
    <b v="0"/>
    <d v="2019-12-18T19:56:29"/>
    <d v="2019-12-18T03:27:31"/>
    <n v="2"/>
    <d v="2019-12-19T21:21:56"/>
    <d v="2019-12-20T08:32:56"/>
    <d v="2019-12-19T21:21:56"/>
    <m/>
    <m/>
    <m/>
    <n v="888.64379629630275"/>
    <x v="0"/>
    <x v="1"/>
    <x v="0"/>
    <n v="2"/>
    <s v="Not GD"/>
    <x v="1"/>
    <n v="2020"/>
    <x v="0"/>
    <x v="5"/>
    <x v="0"/>
    <s v="Jan"/>
    <x v="26"/>
    <s v="Dec"/>
    <x v="1"/>
  </r>
  <r>
    <s v="INC8444001"/>
    <s v="P3 - Minor"/>
    <x v="0"/>
    <s v="kavyass1@in.ibm.com"/>
    <x v="2"/>
    <s v="Add group VENDOR EMAIL REMITTANCE to account MARC MARSAL in prod. (ref ticket INC8345473)"/>
    <d v="2019-12-19T11:14:31"/>
    <x v="4"/>
    <m/>
    <s v="Cancelled"/>
    <s v="As group access is assigned, cancelling the ticket."/>
    <d v="2019-12-19T11:14:31"/>
    <s v="Kavyashree Shivalinga [IBM]"/>
    <d v="2019-12-19T11:04:01"/>
    <s v="kavyass1@in.ibm.com"/>
    <b v="0"/>
    <m/>
    <s v="Platinum"/>
    <n v="0"/>
    <s v="Normal"/>
    <x v="0"/>
    <m/>
    <n v="822"/>
    <s v="Kavyashree Shivalinga [IBM]"/>
    <n v="0"/>
    <b v="0"/>
    <d v="2019-12-19T11:04:01"/>
    <m/>
    <n v="0"/>
    <m/>
    <d v="2019-12-19T11:04:01"/>
    <d v="2019-12-19T11:04:01"/>
    <m/>
    <m/>
    <m/>
    <n v="889.53887731482246"/>
    <x v="0"/>
    <x v="1"/>
    <x v="0"/>
    <n v="51"/>
    <s v="WPP-US"/>
    <x v="0"/>
    <n v="2019"/>
    <x v="0"/>
    <x v="5"/>
    <x v="0"/>
    <s v="Jan"/>
    <x v="5"/>
    <s v="Dec"/>
    <x v="0"/>
  </r>
  <r>
    <s v="INC8445988"/>
    <s v="P3 - Minor"/>
    <x v="0"/>
    <s v="ghudik@us.ibm.com"/>
    <x v="2"/>
    <s v="Maconomy Portal Reports.  Roll Back "/>
    <d v="2020-01-03T20:45:35"/>
    <x v="8"/>
    <m/>
    <s v="Cancelled"/>
    <s v="Completed the reversal under the original tickets, so this ticket will be cancelled as requested."/>
    <d v="2020-01-03T20:45:35"/>
    <s v="Gina D. Hudik [IBM]"/>
    <d v="2019-12-19T17:48:56"/>
    <s v="Brian.Fuchs@kantar.com"/>
    <b v="0"/>
    <m/>
    <s v="Platinum"/>
    <n v="0"/>
    <s v="Normal"/>
    <x v="0"/>
    <m/>
    <n v="1306599"/>
    <s v="Brian Fuchs [Kantar]"/>
    <n v="0"/>
    <b v="0"/>
    <d v="2019-12-19T19:59:38"/>
    <d v="2019-12-19T17:48:56"/>
    <n v="1"/>
    <d v="2020-01-03T20:44:11"/>
    <d v="2020-01-03T20:44:11"/>
    <d v="2020-01-03T20:44:11"/>
    <m/>
    <m/>
    <m/>
    <n v="874.13598379630275"/>
    <x v="0"/>
    <x v="1"/>
    <x v="0"/>
    <n v="1"/>
    <s v="Not GD"/>
    <x v="1"/>
    <n v="2020"/>
    <x v="0"/>
    <x v="5"/>
    <x v="0"/>
    <s v="Jan"/>
    <x v="5"/>
    <s v="Dec"/>
    <x v="1"/>
  </r>
  <r>
    <s v="INC8447855"/>
    <s v="P3 - Minor"/>
    <x v="15"/>
    <s v="mulveyj@us.ibm.com"/>
    <x v="2"/>
    <s v="[EXTERNAL] RE: BCD &amp; Concur Travel – Now live!"/>
    <d v="2020-01-07T00:00:27"/>
    <x v="10"/>
    <m/>
    <s v="Cancelled"/>
    <s v="duplicate of INC8447714_x000a_"/>
    <d v="2020-01-07T00:00:27"/>
    <s v="James A. Mulvey [IBM]"/>
    <d v="2019-12-19T23:01:14"/>
    <s v="wppindiasd@in.ibm.com"/>
    <b v="0"/>
    <m/>
    <s v="Bronze"/>
    <n v="0"/>
    <s v="Normal"/>
    <x v="0"/>
    <m/>
    <n v="1558753"/>
    <s v="Michele Sampson [GroupM]"/>
    <n v="0"/>
    <b v="0"/>
    <d v="2019-12-20T19:27:23"/>
    <d v="2019-12-19T23:01:14"/>
    <n v="2"/>
    <d v="2019-12-20T21:53:47"/>
    <d v="2019-12-21T10:18:02"/>
    <d v="2019-12-20T21:53:47"/>
    <m/>
    <m/>
    <m/>
    <n v="887.57081018519239"/>
    <x v="0"/>
    <x v="1"/>
    <x v="0"/>
    <n v="2"/>
    <s v="Not GD"/>
    <x v="1"/>
    <n v="2020"/>
    <x v="0"/>
    <x v="5"/>
    <x v="0"/>
    <s v="Jan"/>
    <x v="5"/>
    <s v="Dec"/>
    <x v="1"/>
  </r>
  <r>
    <s v="INC8448857"/>
    <s v="P3 - Minor"/>
    <x v="15"/>
    <s v="mulveyj@us.ibm.com"/>
    <x v="2"/>
    <s v="[EXTERNAL] Re: BCD &amp; Concur Travel – Now live!"/>
    <d v="2020-01-06T23:57:02"/>
    <x v="10"/>
    <m/>
    <s v="Cancelled"/>
    <s v="duplicate of INC8447714"/>
    <d v="2020-01-06T23:57:02"/>
    <s v="James A. Mulvey [IBM]"/>
    <d v="2019-12-20T04:31:03"/>
    <s v="wppindiasd@in.ibm.com"/>
    <b v="0"/>
    <m/>
    <s v="Bronze"/>
    <n v="0"/>
    <s v="Normal"/>
    <x v="0"/>
    <m/>
    <n v="1538760"/>
    <s v="Jaclyn Dempsey [GroupM]"/>
    <n v="0"/>
    <b v="0"/>
    <d v="2019-12-20T19:31:04"/>
    <d v="2019-12-20T04:31:03"/>
    <n v="1"/>
    <d v="2019-12-23T20:31:05"/>
    <d v="2019-12-24T08:22:12"/>
    <d v="2019-12-23T20:31:05"/>
    <s v="NA"/>
    <m/>
    <m/>
    <n v="884.65125000000262"/>
    <x v="0"/>
    <x v="1"/>
    <x v="0"/>
    <n v="2"/>
    <s v="Not GD"/>
    <x v="1"/>
    <n v="2020"/>
    <x v="0"/>
    <x v="5"/>
    <x v="0"/>
    <s v="Jan"/>
    <x v="22"/>
    <s v="Dec"/>
    <x v="1"/>
  </r>
  <r>
    <s v="INC8452731"/>
    <s v="P3 - Minor"/>
    <x v="15"/>
    <s v="akrugly@us.ibm.com"/>
    <x v="0"/>
    <s v="mDocs access"/>
    <d v="2020-01-08T23:02:43"/>
    <x v="28"/>
    <m/>
    <s v="Closed As Duplicate"/>
    <s v="Parent ticket: INC8493131"/>
    <d v="2020-01-08T23:02:38"/>
    <s v="Alexander Krugly [IBM]"/>
    <d v="2019-12-20T21:44:12"/>
    <s v="frederick.yeung@groupm.com"/>
    <b v="0"/>
    <m/>
    <s v="Bronze"/>
    <n v="0"/>
    <s v="Normal"/>
    <x v="0"/>
    <m/>
    <n v="1646306"/>
    <s v="Frederick Yeung [GroupM]"/>
    <n v="0"/>
    <b v="0"/>
    <d v="2019-12-20T22:23:24"/>
    <d v="2019-12-20T21:58:51"/>
    <n v="1"/>
    <d v="2019-12-23T18:36:41"/>
    <d v="2019-12-23T18:56:33"/>
    <d v="2019-12-23T18:36:41"/>
    <m/>
    <m/>
    <m/>
    <n v="885.2107291666689"/>
    <x v="0"/>
    <x v="1"/>
    <x v="0"/>
    <n v="2"/>
    <s v="Not GD"/>
    <x v="1"/>
    <n v="2020"/>
    <x v="0"/>
    <x v="5"/>
    <x v="0"/>
    <s v="Jan"/>
    <x v="22"/>
    <s v="Dec"/>
    <x v="1"/>
  </r>
  <r>
    <s v="INC8455173"/>
    <s v="P3 - Minor"/>
    <x v="15"/>
    <s v="mulveyj@us.ibm.com"/>
    <x v="1"/>
    <s v="[CANCELLED] ADP manual approver updates"/>
    <d v="2020-03-07T21:34:13"/>
    <x v="10"/>
    <m/>
    <s v="Cancelled"/>
    <s v="Cancelling this tickets as it is now part of WPON-PCR-000050."/>
    <d v="2020-03-07T21:34:13"/>
    <s v="James A. Mulvey [IBM]"/>
    <d v="2019-12-23T09:52:09"/>
    <s v="mulveyj@us.ibm.com"/>
    <b v="0"/>
    <m/>
    <s v="Bronze"/>
    <n v="0"/>
    <s v="Normal"/>
    <x v="0"/>
    <m/>
    <n v="6522549"/>
    <s v="James A. Mulvey [IBM]"/>
    <n v="0"/>
    <b v="0"/>
    <d v="2019-12-23T09:52:09"/>
    <m/>
    <n v="0"/>
    <m/>
    <d v="2019-12-23T09:52:09"/>
    <d v="2019-12-23T09:52:09"/>
    <m/>
    <m/>
    <m/>
    <n v="885.58878472223296"/>
    <x v="0"/>
    <x v="2"/>
    <x v="0"/>
    <n v="10"/>
    <s v="Not GD"/>
    <x v="1"/>
    <n v="2020"/>
    <x v="0"/>
    <x v="5"/>
    <x v="0"/>
    <s v="Jan"/>
    <x v="30"/>
    <s v="Dec"/>
    <x v="1"/>
  </r>
  <r>
    <s v="INC8456277"/>
    <s v="P4 - Minimal"/>
    <x v="6"/>
    <s v="ghudik@us.ibm.com"/>
    <x v="2"/>
    <s v="FW: Incident INC8456204 --- opened on your behalf"/>
    <d v="2020-01-08T21:01:26"/>
    <x v="120"/>
    <m/>
    <s v="Closed As Duplicate"/>
    <s v="Duplicate of INC8456204 "/>
    <d v="2020-01-08T21:01:26"/>
    <s v="Gina D. Hudik [IBM]"/>
    <d v="2019-12-23T14:54:25"/>
    <s v="helmut.thienel@kantar.com"/>
    <b v="0"/>
    <m/>
    <s v="Silver"/>
    <n v="0"/>
    <s v="Normal"/>
    <x v="0"/>
    <m/>
    <n v="1404421"/>
    <s v="Helmut Thienel [Kantar]"/>
    <n v="0"/>
    <b v="0"/>
    <d v="2019-12-23T16:40:48"/>
    <d v="2019-12-23T14:54:25"/>
    <n v="1"/>
    <d v="2019-12-23T15:52:47"/>
    <d v="2019-12-23T16:40:48"/>
    <d v="2019-12-23T15:52:47"/>
    <s v="EMEA"/>
    <m/>
    <s v="Kantar - Germany"/>
    <n v="885.30500000000029"/>
    <x v="0"/>
    <x v="2"/>
    <x v="0"/>
    <n v="2"/>
    <s v="WPP-US"/>
    <x v="0"/>
    <n v="2020"/>
    <x v="0"/>
    <x v="5"/>
    <x v="0"/>
    <s v="Jan"/>
    <x v="30"/>
    <s v="Dec"/>
    <x v="0"/>
  </r>
  <r>
    <s v="INC8480721"/>
    <s v="P3 - Minor"/>
    <x v="0"/>
    <s v="Gauroy08@in.ibm.com"/>
    <x v="0"/>
    <s v="Account 100101 is not a manual account"/>
    <d v="2020-01-03T14:39:56"/>
    <x v="4"/>
    <m/>
    <s v="Cancelled"/>
    <s v="cancel as duplicate"/>
    <d v="2020-01-03T14:39:57"/>
    <s v="Gaurav Roy08 [IBM]"/>
    <d v="2020-01-03T12:43:44"/>
    <s v="AnilKumar.Atmuri@kantar.com"/>
    <b v="0"/>
    <m/>
    <s v="Platinum"/>
    <n v="0"/>
    <s v="Normal"/>
    <x v="0"/>
    <m/>
    <n v="6973"/>
    <s v="Anil Atmuri [Kantar]"/>
    <n v="0"/>
    <b v="0"/>
    <d v="2020-01-03T13:17:01"/>
    <m/>
    <n v="1"/>
    <m/>
    <d v="2020-01-03T13:17:01"/>
    <d v="2020-01-03T13:11:48"/>
    <m/>
    <m/>
    <m/>
    <n v="874.44651620370132"/>
    <x v="0"/>
    <x v="49"/>
    <x v="0"/>
    <n v="1"/>
    <s v="WPP-US"/>
    <x v="0"/>
    <n v="2020"/>
    <x v="0"/>
    <x v="0"/>
    <x v="0"/>
    <s v="Jan"/>
    <x v="14"/>
    <s v="Jan"/>
    <x v="0"/>
  </r>
  <r>
    <s v="INC8483898"/>
    <s v="P3 - Minor"/>
    <x v="0"/>
    <s v="ghudik@us.ibm.com"/>
    <x v="1"/>
    <s v="[CANCELLED] [3RD PARTY] India TDS Solution for WSC/Portal Review"/>
    <d v="2020-03-25T02:58:11"/>
    <x v="8"/>
    <m/>
    <s v="Cancelled"/>
    <s v="IBM has cancelled this ticket as requested."/>
    <d v="2020-03-25T02:58:11"/>
    <s v="Gina D. Hudik [IBM]"/>
    <d v="2020-01-03T21:12:18"/>
    <s v="Sushmita.Mandal@kantar.com"/>
    <b v="0"/>
    <m/>
    <s v="Platinum"/>
    <n v="0"/>
    <s v="Normal"/>
    <x v="0"/>
    <m/>
    <n v="7019154"/>
    <s v="Sushmita Mandal [Kantar]"/>
    <n v="0"/>
    <b v="0"/>
    <d v="2020-01-03T22:42:59"/>
    <d v="2020-01-03T21:21:11"/>
    <n v="1"/>
    <d v="2020-01-03T22:36:28"/>
    <d v="2020-01-03T22:42:59"/>
    <d v="2020-01-03T22:36:28"/>
    <m/>
    <m/>
    <m/>
    <n v="874.05348379629868"/>
    <x v="0"/>
    <x v="49"/>
    <x v="0"/>
    <n v="13"/>
    <s v="Not GD"/>
    <x v="1"/>
    <n v="2020"/>
    <x v="0"/>
    <x v="0"/>
    <x v="0"/>
    <s v="Jan"/>
    <x v="14"/>
    <s v="Jan"/>
    <x v="1"/>
  </r>
  <r>
    <s v="INC8493902"/>
    <s v="P4 - Minimal"/>
    <x v="9"/>
    <s v="cnemec@us.ibm.com"/>
    <x v="2"/>
    <s v="Ricochet Access"/>
    <d v="2020-01-09T19:48:53"/>
    <x v="15"/>
    <m/>
    <s v="Solved Remotely (Permanently)"/>
    <s v="Hi Sandra.  To get the access you need you'll have to fill out a security request form, have it approved by your Supervisor and Finance Director.  Then send it to ricochetsecurity@wundermanthompson.com._x000a__x000a_Please reach out to them directly if you have any questions.  Holly should be able to help you fill out the form._x000a__x000a_Thanks_x000a_Chris"/>
    <d v="2020-01-09T19:48:53"/>
    <s v="Christopher Nemec [IBM]"/>
    <d v="2020-01-07T01:02:27"/>
    <s v="sandra.byers@gtb.com"/>
    <b v="0"/>
    <m/>
    <s v="Gold"/>
    <n v="0"/>
    <s v="Normal"/>
    <x v="0"/>
    <m/>
    <n v="240386"/>
    <s v="Sandra Byers [YRGRP]"/>
    <n v="0"/>
    <b v="0"/>
    <d v="2020-01-07T03:31:07"/>
    <d v="2020-01-07T01:03:06"/>
    <n v="1"/>
    <d v="2020-01-09T04:05:40"/>
    <d v="2020-01-09T19:08:37"/>
    <d v="2020-01-09T04:05:40"/>
    <s v="NA"/>
    <m/>
    <m/>
    <n v="868.20234953703766"/>
    <x v="0"/>
    <x v="3"/>
    <x v="0"/>
    <n v="2"/>
    <s v="Not GD"/>
    <x v="1"/>
    <n v="2020"/>
    <x v="0"/>
    <x v="0"/>
    <x v="0"/>
    <s v="Jan"/>
    <x v="8"/>
    <s v="Jan"/>
    <x v="1"/>
  </r>
  <r>
    <s v="INC8500252"/>
    <s v="P3 - Minor"/>
    <x v="18"/>
    <s v="jtian@us.ibm.com"/>
    <x v="2"/>
    <s v="I cannot access my Concur App."/>
    <d v="2020-01-29T02:36:48"/>
    <x v="13"/>
    <m/>
    <s v="Solved (Permanently)"/>
    <s v="new expense report must be filed in the new CONCUR. _x000a_If you still have problem, please contact your local HR for access information."/>
    <d v="2020-01-29T02:36:48"/>
    <s v="Joseph J. Tian [IBM]"/>
    <d v="2020-01-07T20:17:02"/>
    <s v="duncan.macdonald@wundermanthompson.com"/>
    <b v="0"/>
    <m/>
    <s v="Gold"/>
    <n v="0"/>
    <s v="Normal"/>
    <x v="0"/>
    <m/>
    <n v="1837185"/>
    <s v="Duncan Macdonald [JWT]"/>
    <n v="0"/>
    <b v="0"/>
    <d v="2020-01-08T02:27:10"/>
    <d v="2020-01-07T20:24:40"/>
    <n v="1"/>
    <d v="2020-01-09T00:31:14"/>
    <d v="2020-01-09T14:49:44"/>
    <d v="2020-01-09T00:31:14"/>
    <m/>
    <m/>
    <m/>
    <n v="868.38212962963007"/>
    <x v="0"/>
    <x v="3"/>
    <x v="0"/>
    <n v="5"/>
    <s v="Not GD"/>
    <x v="1"/>
    <n v="2020"/>
    <x v="0"/>
    <x v="0"/>
    <x v="0"/>
    <s v="Jan"/>
    <x v="8"/>
    <s v="Jan"/>
    <x v="1"/>
  </r>
  <r>
    <s v="INC8504488"/>
    <s v="P3 - Minor"/>
    <x v="34"/>
    <s v="Gauroy08@in.ibm.com"/>
    <x v="2"/>
    <s v="Urgent Cartesis Interface access"/>
    <d v="2020-01-08T14:02:41"/>
    <x v="7"/>
    <m/>
    <s v="Cancelled"/>
    <s v="INC8498464"/>
    <d v="2020-01-08T14:02:41"/>
    <s v="Gaurav Roy08 [IBM]"/>
    <d v="2020-01-08T12:06:42"/>
    <s v="Sushmita.Mandal@kantar.com"/>
    <b v="0"/>
    <m/>
    <s v="Bronze"/>
    <n v="0"/>
    <s v="Normal"/>
    <x v="0"/>
    <m/>
    <n v="6959"/>
    <s v="Sushmita Mandal [Kantar]"/>
    <n v="0"/>
    <b v="0"/>
    <d v="2020-01-08T12:32:05"/>
    <d v="2020-01-08T12:14:45"/>
    <n v="1"/>
    <d v="2020-01-08T12:19:50"/>
    <d v="2020-01-08T12:32:05"/>
    <d v="2020-01-08T12:19:50"/>
    <m/>
    <m/>
    <m/>
    <n v="869.47771990740875"/>
    <x v="0"/>
    <x v="3"/>
    <x v="0"/>
    <n v="2"/>
    <s v="WPP-US"/>
    <x v="0"/>
    <n v="2020"/>
    <x v="0"/>
    <x v="0"/>
    <x v="0"/>
    <s v="Jan"/>
    <x v="18"/>
    <s v="Jan"/>
    <x v="0"/>
  </r>
  <r>
    <s v="INC8508233"/>
    <s v="P4 - Minimal"/>
    <x v="15"/>
    <s v="akrugly@us.ibm.com"/>
    <x v="2"/>
    <s v="Need access to Square9"/>
    <d v="2020-01-10T02:18:35"/>
    <x v="28"/>
    <m/>
    <s v="Cancelled"/>
    <s v="Duplicate ticket._x000a_Original INC8502492._x000a_Canceling this ticket"/>
    <d v="2020-01-10T02:18:36"/>
    <s v="Alexander Krugly [IBM]"/>
    <d v="2020-01-08T20:02:04"/>
    <s v="kenny.li1@mindshareworld.com"/>
    <b v="0"/>
    <m/>
    <s v="Bronze"/>
    <n v="0"/>
    <s v="Normal"/>
    <x v="0"/>
    <m/>
    <n v="108992"/>
    <s v="Kenny Li [GroupM]"/>
    <n v="0"/>
    <b v="0"/>
    <d v="2020-01-08T21:08:11"/>
    <d v="2020-01-08T20:29:24"/>
    <n v="1"/>
    <d v="2020-01-10T01:20:00"/>
    <d v="2020-01-10T02:17:10"/>
    <d v="2020-01-10T01:20:00"/>
    <m/>
    <m/>
    <m/>
    <n v="867.90474537036789"/>
    <x v="0"/>
    <x v="3"/>
    <x v="0"/>
    <n v="2"/>
    <s v="Not GD"/>
    <x v="1"/>
    <n v="2020"/>
    <x v="0"/>
    <x v="0"/>
    <x v="0"/>
    <s v="Jan"/>
    <x v="18"/>
    <s v="Jan"/>
    <x v="1"/>
  </r>
  <r>
    <s v="INC8510815"/>
    <s v="P3 - Minor"/>
    <x v="19"/>
    <s v="jtian@us.ibm.com"/>
    <x v="1"/>
    <s v="[APPROVED BACKLOG] Upgrade RED application to .net Core 3.1 from .net Core 1.1.2"/>
    <d v="2020-02-25T22:08:14"/>
    <x v="13"/>
    <m/>
    <s v="Cancelled"/>
    <s v="RED application may be decommissioned soon."/>
    <d v="2020-02-25T22:08:14"/>
    <s v="Joseph J. Tian [IBM]"/>
    <d v="2020-01-09T02:50:28"/>
    <s v="jtian@us.ibm.com"/>
    <b v="0"/>
    <m/>
    <s v="Bronze"/>
    <n v="0"/>
    <s v="Normal"/>
    <x v="0"/>
    <m/>
    <n v="4130643"/>
    <s v="Michael Carrillo [YRGRP]"/>
    <n v="0"/>
    <b v="0"/>
    <d v="2020-01-09T02:50:28"/>
    <m/>
    <n v="0"/>
    <m/>
    <d v="2020-01-09T02:50:28"/>
    <d v="2020-01-09T02:50:28"/>
    <m/>
    <m/>
    <m/>
    <n v="868.88162037036818"/>
    <x v="0"/>
    <x v="3"/>
    <x v="0"/>
    <n v="9"/>
    <s v="Not GD"/>
    <x v="1"/>
    <n v="2020"/>
    <x v="0"/>
    <x v="0"/>
    <x v="0"/>
    <s v="Jan"/>
    <x v="28"/>
    <s v="Jan"/>
    <x v="1"/>
  </r>
  <r>
    <s v="INC8539483"/>
    <s v="P3 - Minor"/>
    <x v="9"/>
    <s v="cnemec@us.ibm.com"/>
    <x v="2"/>
    <s v="Ricochet"/>
    <d v="2020-01-15T01:25:40"/>
    <x v="15"/>
    <m/>
    <s v="Cancelled"/>
    <s v="Hi Elizabeth.  So this is definitely a Security related issue.  Looks like some things were missed when your User Preferences were set up._x000a__x000a_Security is handled by Wunderman Thompson.  You can reach out to them by e-mailing ricochetsecurity@wundermanthompson.com._x000a__x000a_Olga Alario is in charge there.  I already IM'd her about your this but go ahead and send them an e-mail anyway._x000a__x000a_Thanks_x000a_Chris"/>
    <d v="2020-01-15T01:25:40"/>
    <s v="Christopher Nemec [IBM]"/>
    <d v="2020-01-14T22:13:13"/>
    <s v="elizabeth.cassady@wundermanthompson.com"/>
    <b v="0"/>
    <m/>
    <s v="Gold"/>
    <n v="0"/>
    <s v="Normal"/>
    <x v="0"/>
    <m/>
    <n v="11547"/>
    <s v="Elizabeth Cassady [JWT]"/>
    <n v="0"/>
    <b v="0"/>
    <d v="2020-01-14T22:14:18"/>
    <d v="2020-01-14T22:14:18"/>
    <n v="1"/>
    <d v="2020-01-14T22:14:48"/>
    <d v="2020-01-14T22:29:46"/>
    <d v="2020-01-14T22:14:48"/>
    <s v="NA"/>
    <m/>
    <s v="JWT - Canada"/>
    <n v="863.06266203703854"/>
    <x v="0"/>
    <x v="4"/>
    <x v="0"/>
    <n v="3"/>
    <s v="Not GD"/>
    <x v="1"/>
    <n v="2020"/>
    <x v="0"/>
    <x v="0"/>
    <x v="0"/>
    <s v="Jan"/>
    <x v="20"/>
    <s v="Jan"/>
    <x v="1"/>
  </r>
  <r>
    <s v="INC8560794"/>
    <s v="P3 - Minor"/>
    <x v="9"/>
    <s v="jlingala@in.ibm.com"/>
    <x v="2"/>
    <s v="INC8560700  - JWT: NJWD4XLB0001 Down"/>
    <d v="2020-01-20T12:01:23"/>
    <x v="14"/>
    <m/>
    <s v="Solved Remotely (Permanently)"/>
    <s v="Issue Main ticket# INC8560700"/>
    <d v="2020-01-20T12:01:23"/>
    <s v="Jayasree Lingala [IBM]"/>
    <d v="2020-01-20T09:03:10"/>
    <s v="Saritha.yadagiri@ibm.com"/>
    <b v="0"/>
    <m/>
    <s v="Gold"/>
    <n v="0"/>
    <s v="Normal"/>
    <x v="0"/>
    <m/>
    <n v="10693"/>
    <s v="Saritha Yadagiri [IBM]"/>
    <n v="0"/>
    <b v="0"/>
    <d v="2020-01-20T11:59:45"/>
    <d v="2020-01-20T09:03:10"/>
    <n v="1"/>
    <d v="2020-01-20T11:59:45"/>
    <d v="2020-01-20T11:59:45"/>
    <d v="2020-01-20T11:59:45"/>
    <m/>
    <m/>
    <m/>
    <n v="857.50017361110804"/>
    <x v="0"/>
    <x v="5"/>
    <x v="0"/>
    <n v="4"/>
    <s v="WPP-US"/>
    <x v="0"/>
    <n v="2020"/>
    <x v="0"/>
    <x v="0"/>
    <x v="0"/>
    <s v="Jan"/>
    <x v="22"/>
    <s v="Jan"/>
    <x v="0"/>
  </r>
  <r>
    <s v="INC8585419"/>
    <s v="P3 - Minor"/>
    <x v="15"/>
    <s v="mulveyj@us.ibm.com"/>
    <x v="2"/>
    <s v="Issues Logging into both BCD and Concur"/>
    <d v="2020-03-10T21:13:23"/>
    <x v="10"/>
    <m/>
    <s v="Cancelled"/>
    <s v="Cancelling ticket as this is was an issue on the Concur side. "/>
    <d v="2020-03-10T21:13:23"/>
    <s v="James A. Mulvey [IBM]"/>
    <d v="2020-01-23T21:20:13"/>
    <s v="Joey-Lyn.Addesa@m80.com"/>
    <b v="0"/>
    <m/>
    <s v="Bronze"/>
    <n v="0"/>
    <s v="Normal"/>
    <x v="0"/>
    <m/>
    <n v="4060390"/>
    <s v="Joey-Lyn Addesa [GroupM]"/>
    <n v="0"/>
    <b v="0"/>
    <d v="2020-01-24T02:38:48"/>
    <d v="2020-01-23T21:20:13"/>
    <n v="1"/>
    <d v="2020-01-23T21:29:20"/>
    <d v="2020-01-24T02:38:48"/>
    <d v="2020-01-23T21:29:20"/>
    <m/>
    <m/>
    <m/>
    <n v="853.88972222222219"/>
    <x v="0"/>
    <x v="5"/>
    <x v="0"/>
    <n v="11"/>
    <s v="Not GD"/>
    <x v="1"/>
    <n v="2020"/>
    <x v="0"/>
    <x v="0"/>
    <x v="0"/>
    <s v="Jan"/>
    <x v="30"/>
    <s v="Jan"/>
    <x v="1"/>
  </r>
  <r>
    <s v="INC8585516"/>
    <s v="P3 - Minor"/>
    <x v="15"/>
    <s v="mulveyj@us.ibm.com"/>
    <x v="0"/>
    <s v="[EXTERNAL] FW: Issues Logging into both BCD and Concur"/>
    <d v="2020-01-24T02:51:41"/>
    <x v="10"/>
    <m/>
    <s v="Closed As Duplicate"/>
    <s v="Cancelling this ticket as it is a duplicate of INC8585419"/>
    <d v="2020-01-24T02:51:41"/>
    <s v="James A. Mulvey [IBM]"/>
    <d v="2020-01-23T21:30:47"/>
    <s v="wppindiasd@in.ibm.com"/>
    <b v="0"/>
    <m/>
    <s v="Bronze"/>
    <n v="0"/>
    <s v="Normal"/>
    <x v="0"/>
    <m/>
    <n v="19254"/>
    <s v="Joey-Lyn Addesa [GroupM]"/>
    <n v="0"/>
    <b v="0"/>
    <d v="2020-01-23T22:29:09"/>
    <d v="2020-01-23T21:30:47"/>
    <n v="1"/>
    <d v="2020-01-23T23:54:15"/>
    <d v="2020-01-24T02:51:41"/>
    <d v="2020-01-23T23:54:15"/>
    <s v="NA"/>
    <m/>
    <m/>
    <n v="853.88077546295972"/>
    <x v="0"/>
    <x v="5"/>
    <x v="0"/>
    <n v="4"/>
    <s v="Not GD"/>
    <x v="1"/>
    <n v="2020"/>
    <x v="0"/>
    <x v="0"/>
    <x v="0"/>
    <s v="Jan"/>
    <x v="30"/>
    <s v="Jan"/>
    <x v="1"/>
  </r>
  <r>
    <s v="INC8586979"/>
    <s v="P3 - Minor"/>
    <x v="15"/>
    <s v="Srudeshm@in.ibm.com"/>
    <x v="1"/>
    <s v="[CANCELLED] Concur Approver Updates - version 2"/>
    <d v="2020-03-27T15:15:19"/>
    <x v="10"/>
    <m/>
    <s v="Cancelled"/>
    <s v="Cancelling this tickets as it is now part of WPON-PCR-000050."/>
    <d v="2020-03-07T21:28:49"/>
    <s v="James A. Mulvey [IBM]"/>
    <d v="2020-01-24T03:16:26"/>
    <s v="mulveyj@us.ibm.com"/>
    <b v="0"/>
    <m/>
    <s v="Bronze"/>
    <n v="0"/>
    <s v="Normal"/>
    <x v="0"/>
    <m/>
    <n v="3781033"/>
    <s v="James A. Mulvey [IBM]"/>
    <n v="0"/>
    <b v="0"/>
    <d v="2020-01-24T03:16:26"/>
    <m/>
    <n v="0"/>
    <m/>
    <d v="2020-01-24T03:16:26"/>
    <d v="2020-01-24T03:16:26"/>
    <m/>
    <m/>
    <m/>
    <n v="853.86358796297282"/>
    <x v="0"/>
    <x v="5"/>
    <x v="0"/>
    <n v="10"/>
    <s v="Not GD"/>
    <x v="1"/>
    <n v="2020"/>
    <x v="0"/>
    <x v="0"/>
    <x v="0"/>
    <s v="Jan"/>
    <x v="23"/>
    <s v="Jan"/>
    <x v="1"/>
  </r>
  <r>
    <s v="INC8592315"/>
    <s v="P3 - Minor"/>
    <x v="9"/>
    <s v="cnemec@us.ibm.com"/>
    <x v="0"/>
    <s v="RICOCHET ISSUE "/>
    <d v="2020-01-25T03:02:50"/>
    <x v="15"/>
    <m/>
    <s v="Closed As Duplicate"/>
    <s v="Hi Holly.  I've closed this ticket as a duplicate.  We're working this under ticket INC8591797._x000a__x000a_Thanks_x000a_Chris"/>
    <d v="2020-01-25T03:02:50"/>
    <s v="Christopher Nemec [IBM]"/>
    <d v="2020-01-25T02:09:05"/>
    <s v="holly.maszatics@gtb.com"/>
    <b v="0"/>
    <m/>
    <s v="Gold"/>
    <n v="0"/>
    <s v="Normal"/>
    <x v="0"/>
    <m/>
    <n v="3225"/>
    <s v="Holly Maszatics [JWT]"/>
    <n v="0"/>
    <b v="0"/>
    <d v="2020-01-25T02:52:49"/>
    <d v="2020-01-25T02:09:34"/>
    <n v="1"/>
    <d v="2020-01-25T02:56:09"/>
    <d v="2020-01-25T02:58:29"/>
    <d v="2020-01-25T02:56:09"/>
    <m/>
    <m/>
    <m/>
    <n v="852.87605324073957"/>
    <x v="0"/>
    <x v="5"/>
    <x v="0"/>
    <n v="4"/>
    <s v="Not GD"/>
    <x v="1"/>
    <n v="2020"/>
    <x v="0"/>
    <x v="0"/>
    <x v="0"/>
    <s v="Jan"/>
    <x v="17"/>
    <s v="Jan"/>
    <x v="1"/>
  </r>
  <r>
    <s v="INC8596537"/>
    <s v="P4 - Minimal"/>
    <x v="0"/>
    <s v="ghudik@us.ibm.com"/>
    <x v="2"/>
    <s v="RGL reports"/>
    <d v="2020-01-27T20:49:17"/>
    <x v="8"/>
    <m/>
    <s v="Cancelled"/>
    <s v="Cancelling ticket per user request."/>
    <d v="2020-01-27T20:49:17"/>
    <s v="Gina D. Hudik [IBM]"/>
    <d v="2020-01-27T18:02:28"/>
    <s v="Prakash.Katwa@kantar.com"/>
    <b v="0"/>
    <m/>
    <s v="Platinum"/>
    <n v="0"/>
    <s v="Normal"/>
    <x v="0"/>
    <m/>
    <n v="10009"/>
    <s v="Prakash Katwa [Kantar]"/>
    <n v="0"/>
    <b v="0"/>
    <d v="2020-01-27T18:36:57"/>
    <d v="2020-01-27T18:06:23"/>
    <n v="1"/>
    <d v="2020-01-27T19:21:51"/>
    <d v="2020-01-27T19:32:34"/>
    <d v="2020-01-27T19:21:51"/>
    <s v="EMEA"/>
    <m/>
    <m/>
    <n v="850.18571759259066"/>
    <x v="0"/>
    <x v="6"/>
    <x v="0"/>
    <n v="5"/>
    <s v="Not GD"/>
    <x v="1"/>
    <n v="2020"/>
    <x v="0"/>
    <x v="0"/>
    <x v="0"/>
    <s v="Jan"/>
    <x v="11"/>
    <s v="Jan"/>
    <x v="1"/>
  </r>
  <r>
    <s v="INC8599485"/>
    <s v="P4 - Minimal"/>
    <x v="9"/>
    <s v="cnemec@us.ibm.com"/>
    <x v="2"/>
    <s v="Expense Report for Katie Hollenkamp"/>
    <d v="2020-01-30T02:28:24"/>
    <x v="15"/>
    <m/>
    <s v="Cancelled"/>
    <s v="Hi Mimi.  I've cancelled the ticket._x000a__x000a_Thanks_x000a_Chris"/>
    <d v="2020-01-30T02:28:24"/>
    <s v="Christopher Nemec [IBM]"/>
    <d v="2020-01-28T01:11:43"/>
    <s v="mimi.leung@wundermanthompson.com"/>
    <b v="0"/>
    <m/>
    <s v="Gold"/>
    <n v="0"/>
    <s v="Normal"/>
    <x v="0"/>
    <m/>
    <n v="177401"/>
    <s v="Mimi Leung [JWT]"/>
    <n v="0"/>
    <b v="0"/>
    <d v="2020-01-28T20:26:55"/>
    <d v="2020-01-28T01:13:38"/>
    <n v="1"/>
    <d v="2020-01-28T20:33:26"/>
    <d v="2020-01-29T18:57:23"/>
    <d v="2020-01-28T20:33:26"/>
    <m/>
    <m/>
    <m/>
    <n v="848.21015046296088"/>
    <x v="0"/>
    <x v="6"/>
    <x v="0"/>
    <n v="5"/>
    <s v="Not GD"/>
    <x v="1"/>
    <n v="2020"/>
    <x v="0"/>
    <x v="0"/>
    <x v="0"/>
    <s v="Jan"/>
    <x v="12"/>
    <s v="Jan"/>
    <x v="1"/>
  </r>
  <r>
    <s v="INC8606092"/>
    <s v="P4 - Minimal"/>
    <x v="5"/>
    <s v="Srisbh26@in.ibm.com"/>
    <x v="2"/>
    <s v="Keurig CRM#14030"/>
    <d v="2020-01-29T15:54:54"/>
    <x v="1"/>
    <m/>
    <s v="Closed As Duplicate"/>
    <s v="This issue has already been resolved and ticket has been created for it._x000a_Please see INC8575765."/>
    <d v="2020-01-29T15:54:54"/>
    <s v="Srishti Bhargava26 [IBM]"/>
    <d v="2020-01-29T00:44:09"/>
    <s v="Stephanie.Marazzo@kantar.com"/>
    <b v="0"/>
    <m/>
    <s v="Gold"/>
    <n v="0"/>
    <s v="Normal"/>
    <x v="0"/>
    <m/>
    <n v="54645"/>
    <s v="Stephanie Marazzo [Kantar]"/>
    <n v="0"/>
    <b v="0"/>
    <d v="2020-01-29T01:18:35"/>
    <d v="2020-01-29T00:44:09"/>
    <n v="1"/>
    <d v="2020-01-29T03:49:31"/>
    <m/>
    <d v="2020-01-29T03:49:31"/>
    <m/>
    <m/>
    <m/>
    <n v="44708"/>
    <x v="0"/>
    <x v="6"/>
    <x v="0"/>
    <n v="5"/>
    <s v="Not GD"/>
    <x v="1"/>
    <n v="2020"/>
    <x v="0"/>
    <x v="0"/>
    <x v="0"/>
    <s v="Jan"/>
    <x v="29"/>
    <s v="Jan"/>
    <x v="1"/>
  </r>
  <r>
    <s v="INC8623561"/>
    <s v="P4 - Minimal"/>
    <x v="9"/>
    <s v="Abhipaul@in.ibm.com"/>
    <x v="2"/>
    <s v="Ricopay ID 44670 unable to route from Process Queue"/>
    <d v="2020-02-04T20:04:21"/>
    <x v="36"/>
    <m/>
    <s v="Solved Remotely (Permanently)"/>
    <s v="Data changes done to deny the doc id"/>
    <d v="2020-02-04T20:04:21"/>
    <s v="Abhijit Paul [IBM]"/>
    <d v="2020-01-31T23:07:32"/>
    <s v="ashish.kumar@wundermanthompson.com"/>
    <b v="0"/>
    <m/>
    <s v="Gold"/>
    <n v="0"/>
    <s v="Normal"/>
    <x v="0"/>
    <m/>
    <n v="334609"/>
    <s v="Ashish Kumar [JWT]"/>
    <n v="0"/>
    <b v="0"/>
    <d v="2020-01-31T23:48:23"/>
    <d v="2020-01-31T23:27:43"/>
    <n v="1"/>
    <d v="2020-02-01T01:27:47"/>
    <d v="2020-02-01T01:41:13"/>
    <d v="2020-02-01T01:27:47"/>
    <m/>
    <m/>
    <m/>
    <n v="845.92971064815356"/>
    <x v="0"/>
    <x v="6"/>
    <x v="0"/>
    <n v="6"/>
    <s v="WPP-US"/>
    <x v="0"/>
    <n v="2020"/>
    <x v="0"/>
    <x v="0"/>
    <x v="0"/>
    <s v="Jan"/>
    <x v="27"/>
    <s v="Jan"/>
    <x v="0"/>
  </r>
  <r>
    <s v="INC8634335"/>
    <s v="P3 - Minor"/>
    <x v="0"/>
    <s v="ghudik@us.ibm.com"/>
    <x v="1"/>
    <s v="[CANCELLED] Maconomy - Add Invoice Plans to Audit Log (200211-001302)"/>
    <d v="2020-10-31T01:21:38"/>
    <x v="8"/>
    <m/>
    <s v="Cancelled"/>
    <s v="Per our meeting today, cancelling this ticket with no charge."/>
    <d v="2020-10-31T01:21:38"/>
    <s v="Gina D. Hudik [IBM]"/>
    <d v="2020-02-04T03:56:43"/>
    <s v="chris.meyer@kantar.com"/>
    <b v="0"/>
    <m/>
    <s v="Platinum"/>
    <n v="0"/>
    <s v="Normal"/>
    <x v="0"/>
    <m/>
    <n v="23318695"/>
    <s v="Chris Meyer [Kantar]"/>
    <n v="0"/>
    <b v="0"/>
    <d v="2020-02-04T11:03:42"/>
    <d v="2020-02-04T03:56:43"/>
    <n v="1"/>
    <d v="2020-02-04T11:05:26"/>
    <d v="2020-02-04T11:08:38"/>
    <d v="2020-02-04T11:05:26"/>
    <m/>
    <m/>
    <m/>
    <n v="842.53567129629664"/>
    <x v="0"/>
    <x v="7"/>
    <x v="0"/>
    <n v="44"/>
    <s v="Not GD"/>
    <x v="1"/>
    <n v="2020"/>
    <x v="0"/>
    <x v="0"/>
    <x v="0"/>
    <s v="Jan"/>
    <x v="1"/>
    <s v="Feb"/>
    <x v="1"/>
  </r>
  <r>
    <s v="INC8652657"/>
    <s v="P3 - Minor"/>
    <x v="9"/>
    <s v="cnemec@us.ibm.com"/>
    <x v="0"/>
    <s v="OS11 Staff Timesheet Report"/>
    <d v="2020-02-06T20:05:42"/>
    <x v="15"/>
    <m/>
    <s v="Cancelled"/>
    <s v="Hi Kathy.  Unfortunately we don't support the OS11 application.  Please reach out to Christopher Callahan directly.  He'll be able to assist you._x000a__x000a_Thanks_x000a_Chris"/>
    <d v="2020-02-06T20:05:42"/>
    <s v="Christopher Nemec [IBM]"/>
    <d v="2020-02-06T18:53:24"/>
    <s v="kathy.liu@wundermanthompson.com"/>
    <b v="0"/>
    <m/>
    <s v="Gold"/>
    <n v="0"/>
    <s v="Normal"/>
    <x v="0"/>
    <m/>
    <n v="4338"/>
    <s v="Kathy Liu [JWT]"/>
    <n v="0"/>
    <b v="0"/>
    <d v="2020-02-06T19:40:06"/>
    <d v="2020-02-06T19:40:06"/>
    <n v="1"/>
    <d v="2020-02-06T19:54:55"/>
    <d v="2020-02-06T20:05:42"/>
    <d v="2020-02-06T19:54:55"/>
    <s v="NA"/>
    <m/>
    <s v="JWT - Canada"/>
    <n v="840.16270833333692"/>
    <x v="0"/>
    <x v="7"/>
    <x v="0"/>
    <n v="6"/>
    <s v="Not GD"/>
    <x v="1"/>
    <n v="2020"/>
    <x v="0"/>
    <x v="0"/>
    <x v="0"/>
    <s v="Jan"/>
    <x v="7"/>
    <s v="Feb"/>
    <x v="1"/>
  </r>
  <r>
    <s v="INC8655238"/>
    <s v="P4 - Minimal"/>
    <x v="0"/>
    <s v="ghudik@us.ibm.com"/>
    <x v="2"/>
    <s v="OSU Maconomy - Update SRDS Add/Delete Custom Script"/>
    <d v="2020-04-21T06:24:38"/>
    <x v="8"/>
    <m/>
    <s v="Cancelled"/>
    <s v="INC7812296 will include both so cancelling INC8655238."/>
    <d v="2020-04-21T06:24:38"/>
    <s v="Gina D. Hudik [IBM]"/>
    <d v="2020-02-07T02:01:46"/>
    <s v="chris.meyer@kantar.com"/>
    <b v="0"/>
    <m/>
    <s v="Platinum"/>
    <n v="0"/>
    <s v="Normal"/>
    <x v="0"/>
    <m/>
    <n v="6409372"/>
    <s v="Chris Meyer [Kantar]"/>
    <n v="0"/>
    <b v="0"/>
    <d v="2020-02-07T02:09:02"/>
    <d v="2020-02-07T02:01:47"/>
    <n v="1"/>
    <d v="2020-02-07T02:03:07"/>
    <d v="2020-02-07T02:09:02"/>
    <d v="2020-02-07T02:03:07"/>
    <s v="NA"/>
    <m/>
    <m/>
    <n v="839.91039351851941"/>
    <x v="0"/>
    <x v="7"/>
    <x v="0"/>
    <n v="17"/>
    <s v="Not GD"/>
    <x v="1"/>
    <n v="2020"/>
    <x v="0"/>
    <x v="0"/>
    <x v="0"/>
    <s v="Jan"/>
    <x v="8"/>
    <s v="Feb"/>
    <x v="1"/>
  </r>
  <r>
    <s v="INC8676861"/>
    <s v="P3 - Minor"/>
    <x v="0"/>
    <s v="maypriya@in.ibm.com"/>
    <x v="2"/>
    <s v="Review INC8552854.Update PROD same as PREPROD"/>
    <d v="2020-02-11T22:36:44"/>
    <x v="94"/>
    <m/>
    <s v="Cancelled"/>
    <s v="Work completed via INC8677378"/>
    <d v="2020-02-11T22:36:44"/>
    <s v="Mayuri Priya [IBM]"/>
    <d v="2020-02-11T21:23:02"/>
    <s v="maypriya@in.ibm.com"/>
    <b v="0"/>
    <m/>
    <s v="Platinum"/>
    <n v="0"/>
    <s v="Normal"/>
    <x v="0"/>
    <m/>
    <n v="4629"/>
    <s v="Mayuri Priya [IBM]"/>
    <n v="0"/>
    <b v="0"/>
    <d v="2020-02-11T21:23:02"/>
    <m/>
    <n v="0"/>
    <m/>
    <d v="2020-02-11T21:23:02"/>
    <d v="2020-02-11T21:23:02"/>
    <m/>
    <m/>
    <m/>
    <n v="835.10900462963036"/>
    <x v="0"/>
    <x v="8"/>
    <x v="0"/>
    <n v="7"/>
    <s v="WPP-US"/>
    <x v="0"/>
    <n v="2020"/>
    <x v="0"/>
    <x v="0"/>
    <x v="0"/>
    <s v="Jan"/>
    <x v="15"/>
    <s v="Feb"/>
    <x v="0"/>
  </r>
  <r>
    <s v="INC8683446"/>
    <s v="P3 - Minor"/>
    <x v="9"/>
    <s v="mulveyj@us.ibm.com"/>
    <x v="1"/>
    <s v="[CANCELLED] Ricochet Issue - Incorrect invoice template/logo "/>
    <d v="2021-08-31T00:44:25"/>
    <x v="18"/>
    <m/>
    <s v="Cancelled"/>
    <s v="Cancelling ticket as per WPP approval from Dave Husted and Olga Alario (see attachments)."/>
    <d v="2021-08-31T00:44:25"/>
    <s v="James A. Mulvey [IBM]"/>
    <d v="2020-02-12T20:39:23"/>
    <s v="marie.ishac@wundermanthompson.com"/>
    <b v="0"/>
    <m/>
    <s v="Gold"/>
    <n v="0"/>
    <s v="Normal"/>
    <x v="0"/>
    <m/>
    <n v="48830702"/>
    <s v="Marie Ishac [JWT]"/>
    <n v="0"/>
    <b v="0"/>
    <d v="2020-02-13T02:04:42"/>
    <m/>
    <n v="1"/>
    <m/>
    <d v="2020-02-13T02:04:42"/>
    <d v="2020-02-13T01:14:59"/>
    <s v="NA"/>
    <m/>
    <s v="JWT - USA"/>
    <n v="833.91340277778363"/>
    <x v="0"/>
    <x v="8"/>
    <x v="0"/>
    <n v="36"/>
    <s v="WPP-US"/>
    <x v="0"/>
    <n v="2021"/>
    <x v="0"/>
    <x v="0"/>
    <x v="0"/>
    <s v="Jan"/>
    <x v="21"/>
    <s v="Feb"/>
    <x v="0"/>
  </r>
  <r>
    <s v="INC8710714"/>
    <s v="P3 - Minor"/>
    <x v="3"/>
    <s v="jyovishw@in.ibm.com"/>
    <x v="2"/>
    <s v="Require access to Perceptive Image Now - Reports function"/>
    <d v="2020-02-19T23:23:42"/>
    <x v="115"/>
    <m/>
    <s v="Cancelled"/>
    <s v="Andrew talking to Hyland to fix the issue"/>
    <d v="2020-02-19T23:23:42"/>
    <s v="Jyothi Vishweshwaraiah [IBM]"/>
    <d v="2020-02-18T19:44:58"/>
    <s v="andrew.lu@groupm.com"/>
    <b v="0"/>
    <m/>
    <s v="Gold"/>
    <n v="0"/>
    <s v="Normal"/>
    <x v="0"/>
    <m/>
    <n v="99524"/>
    <s v="Andrew Lu [GroupM]"/>
    <n v="0"/>
    <b v="0"/>
    <d v="2020-02-18T20:22:40"/>
    <d v="2020-02-18T19:57:55"/>
    <n v="1"/>
    <d v="2020-02-18T22:04:04"/>
    <d v="2020-02-19T02:54:59"/>
    <d v="2020-02-18T22:04:04"/>
    <m/>
    <m/>
    <m/>
    <n v="827.87848379630304"/>
    <x v="0"/>
    <x v="9"/>
    <x v="0"/>
    <n v="8"/>
    <s v="Not GD"/>
    <x v="1"/>
    <n v="2020"/>
    <x v="0"/>
    <x v="0"/>
    <x v="0"/>
    <s v="Jan"/>
    <x v="26"/>
    <s v="Feb"/>
    <x v="1"/>
  </r>
  <r>
    <s v="INC8721495"/>
    <s v="P3 - Minor"/>
    <x v="0"/>
    <s v="ghudik@us.ibm.com"/>
    <x v="1"/>
    <s v="[CANCELLED*] Lightspeed Company 13 – Please update all Payment Files for company 13"/>
    <d v="2020-05-04T19:29:41"/>
    <x v="11"/>
    <m/>
    <s v="Cancelled"/>
    <s v="Client requested cancellation.  IBM has performed the work for UAT, therefore IBM will charge the SER allowance $107 for this Minor Tier 1 ticket.  "/>
    <d v="2020-05-04T19:29:41"/>
    <s v="Gina D. Hudik [IBM]"/>
    <d v="2020-02-20T08:46:04"/>
    <s v="Wade.Mendham@financeplusaustralia.com"/>
    <b v="0"/>
    <m/>
    <s v="Platinum"/>
    <n v="0"/>
    <s v="Normal"/>
    <x v="0"/>
    <m/>
    <n v="6432218"/>
    <s v="Wade Mendham [GroupM]"/>
    <n v="0"/>
    <b v="0"/>
    <d v="2020-02-20T09:27:49"/>
    <d v="2020-02-20T08:46:53"/>
    <n v="3"/>
    <d v="2020-02-20T08:56:29"/>
    <d v="2020-02-20T09:27:49"/>
    <d v="2020-02-20T08:56:29"/>
    <m/>
    <m/>
    <m/>
    <n v="826.60568287037313"/>
    <x v="0"/>
    <x v="9"/>
    <x v="0"/>
    <n v="19"/>
    <s v="WPP-UK"/>
    <x v="0"/>
    <n v="2020"/>
    <x v="0"/>
    <x v="0"/>
    <x v="0"/>
    <s v="Jan"/>
    <x v="22"/>
    <s v="Feb"/>
    <x v="0"/>
  </r>
  <r>
    <s v="INC8724948"/>
    <s v="P3 - Minor"/>
    <x v="0"/>
    <s v="Saritha.yadagiri@ibm.com"/>
    <x v="0"/>
    <s v="maconomy issue *URGENT*"/>
    <d v="2020-02-20T21:09:16"/>
    <x v="7"/>
    <m/>
    <s v="Cancelled"/>
    <s v="Cancelling as per User update"/>
    <d v="2020-02-20T21:09:16"/>
    <s v="Saritha Yadagiri [IBM]"/>
    <d v="2020-02-20T20:34:59"/>
    <s v="Kubqadri@in.ibm.com"/>
    <b v="0"/>
    <m/>
    <s v="Platinum"/>
    <n v="0"/>
    <s v="Normal"/>
    <x v="0"/>
    <m/>
    <n v="2908"/>
    <s v="Dawn Bates [Kantar]"/>
    <n v="0"/>
    <b v="0"/>
    <d v="2020-02-20T20:39:26"/>
    <m/>
    <n v="0"/>
    <m/>
    <d v="2020-02-20T20:39:26"/>
    <d v="2020-02-20T20:34:59"/>
    <m/>
    <m/>
    <m/>
    <n v="826.13928240740643"/>
    <x v="0"/>
    <x v="9"/>
    <x v="0"/>
    <n v="8"/>
    <s v="WPP-US"/>
    <x v="0"/>
    <n v="2020"/>
    <x v="0"/>
    <x v="0"/>
    <x v="0"/>
    <s v="Jan"/>
    <x v="22"/>
    <s v="Feb"/>
    <x v="0"/>
  </r>
  <r>
    <s v="INC8730770"/>
    <s v="P3 - Minor"/>
    <x v="9"/>
    <s v="cnemec@us.ibm.com"/>
    <x v="2"/>
    <s v="FW: Janai Crudup - Outstanding Expenses? - RICOCHET"/>
    <d v="2020-02-22T00:08:31"/>
    <x v="15"/>
    <m/>
    <s v="Cancelled"/>
    <s v="Hi Sherri.  No worries.  This actually made my day.  First time I've ever seen this._x000a__x000a_Please have Kyla delete the expense report she created under her id._x000a__x000a_Thanks and have a good weekend_x000a_Chris"/>
    <d v="2020-02-22T00:08:31"/>
    <s v="Christopher Nemec [IBM]"/>
    <d v="2020-02-21T20:49:18"/>
    <s v="sherri.nelson-jones@gtb.com"/>
    <b v="0"/>
    <m/>
    <s v="Gold"/>
    <n v="0"/>
    <s v="Normal"/>
    <x v="0"/>
    <m/>
    <n v="11953"/>
    <s v="Sherri Nelson-Jones [JWT]"/>
    <n v="0"/>
    <b v="0"/>
    <d v="2020-02-21T21:23:56"/>
    <d v="2020-02-21T20:49:18"/>
    <n v="1"/>
    <d v="2020-02-21T22:34:51"/>
    <d v="2020-02-21T22:38:25"/>
    <d v="2020-02-21T22:34:51"/>
    <m/>
    <m/>
    <m/>
    <n v="825.05665509258688"/>
    <x v="0"/>
    <x v="9"/>
    <x v="0"/>
    <n v="8"/>
    <s v="Not GD"/>
    <x v="1"/>
    <n v="2020"/>
    <x v="0"/>
    <x v="0"/>
    <x v="0"/>
    <s v="Jan"/>
    <x v="6"/>
    <s v="Feb"/>
    <x v="1"/>
  </r>
  <r>
    <s v="INC8736760"/>
    <s v="P3 - Minor"/>
    <x v="9"/>
    <s v="poldatta@in.ibm.com"/>
    <x v="2"/>
    <s v="INC8720742 - transfer problem Ricochet issue"/>
    <d v="2020-02-27T13:31:26"/>
    <x v="1"/>
    <m/>
    <s v="Cancelled"/>
    <s v="canclled"/>
    <d v="2020-02-27T13:31:26"/>
    <s v="Poly Datta [IBM]"/>
    <d v="2020-02-24T17:18:42"/>
    <s v="poldatta@in.ibm.com"/>
    <b v="0"/>
    <m/>
    <s v="Gold"/>
    <n v="0"/>
    <s v="Normal"/>
    <x v="0"/>
    <m/>
    <n v="245564"/>
    <s v="Poly Datta [IBM]"/>
    <n v="0"/>
    <b v="0"/>
    <d v="2020-02-25T15:49:09"/>
    <d v="2020-02-24T17:18:42"/>
    <n v="3"/>
    <d v="2020-02-27T13:13:16"/>
    <m/>
    <d v="2020-02-27T13:13:16"/>
    <m/>
    <m/>
    <m/>
    <n v="44708"/>
    <x v="0"/>
    <x v="47"/>
    <x v="0"/>
    <n v="9"/>
    <s v="Not GD"/>
    <x v="1"/>
    <n v="2020"/>
    <x v="0"/>
    <x v="0"/>
    <x v="0"/>
    <s v="Jan"/>
    <x v="23"/>
    <s v="Feb"/>
    <x v="1"/>
  </r>
  <r>
    <s v="INC8740508"/>
    <s v="P4 - Minimal"/>
    <x v="13"/>
    <s v="ghudik@us.ibm.com"/>
    <x v="1"/>
    <s v="[CANCELLED] Kantar EDW Direct Cost Definition -  Use of Activity Purpose to Manage "/>
    <d v="2020-07-01T21:30:40"/>
    <x v="8"/>
    <m/>
    <s v="Cancelled"/>
    <s v="Cancelled per client request with no IBM charge."/>
    <d v="2020-07-01T21:30:40"/>
    <s v="Gina D. Hudik [IBM]"/>
    <d v="2020-02-25T02:31:00"/>
    <s v="Brian.Fuchs@kantar.com"/>
    <b v="0"/>
    <m/>
    <s v="Platinum"/>
    <n v="0"/>
    <s v="Normal"/>
    <x v="0"/>
    <m/>
    <n v="11041180"/>
    <s v="Brian Fuchs [Kantar]"/>
    <n v="0"/>
    <b v="0"/>
    <d v="2020-02-25T03:18:50"/>
    <d v="2020-02-25T02:31:00"/>
    <n v="3"/>
    <d v="2020-02-25T04:27:04"/>
    <d v="2020-02-25T14:23:28"/>
    <d v="2020-02-25T04:27:04"/>
    <m/>
    <m/>
    <m/>
    <n v="821.40037037037109"/>
    <x v="0"/>
    <x v="47"/>
    <x v="0"/>
    <n v="27"/>
    <s v="Not GD"/>
    <x v="1"/>
    <n v="2020"/>
    <x v="0"/>
    <x v="0"/>
    <x v="0"/>
    <s v="Jan"/>
    <x v="17"/>
    <s v="Feb"/>
    <x v="1"/>
  </r>
  <r>
    <s v="INC8754416"/>
    <s v="P3 - Minor"/>
    <x v="4"/>
    <s v="Reema.chandok@in.ibm.com"/>
    <x v="2"/>
    <s v="Need PPM Debug Access for XCHANDORE &amp; XDEVIUS"/>
    <d v="2020-04-01T23:00:54"/>
    <x v="61"/>
    <m/>
    <s v="Cancelled"/>
    <s v="Not require any more"/>
    <d v="2020-04-01T23:00:54"/>
    <s v="Reema Chandok [IBM]"/>
    <d v="2020-02-27T09:44:52"/>
    <s v="Reema.chandok@in.ibm.com"/>
    <b v="0"/>
    <m/>
    <s v="Platinum"/>
    <n v="0"/>
    <s v="Normal"/>
    <x v="0"/>
    <m/>
    <n v="2985626"/>
    <s v="Reema Chandok [IBM]"/>
    <n v="0"/>
    <b v="0"/>
    <d v="2020-02-27T09:44:53"/>
    <m/>
    <n v="0"/>
    <m/>
    <d v="2020-02-27T09:44:53"/>
    <d v="2020-02-27T09:44:53"/>
    <m/>
    <m/>
    <m/>
    <n v="819.59383101852291"/>
    <x v="0"/>
    <x v="47"/>
    <x v="0"/>
    <n v="14"/>
    <s v="WPP-US"/>
    <x v="0"/>
    <n v="2020"/>
    <x v="0"/>
    <x v="0"/>
    <x v="0"/>
    <s v="Jan"/>
    <x v="11"/>
    <s v="Feb"/>
    <x v="0"/>
  </r>
  <r>
    <s v="INC8759449"/>
    <s v="P3 - Minor"/>
    <x v="0"/>
    <s v="ghudik@us.ibm.com"/>
    <x v="1"/>
    <s v="[CANCELLED] - DUPLICATE.  INC7871104 is the correct ticket."/>
    <d v="2020-03-11T20:57:07"/>
    <x v="9"/>
    <m/>
    <s v="Closed As Duplicate"/>
    <s v="Cancelling this ticket as it should not have been created.INC7871104 is the correct ticket."/>
    <d v="2020-03-11T20:57:07"/>
    <s v="Gina D. Hudik [IBM]"/>
    <d v="2020-02-27T23:04:28"/>
    <s v="Jeff.Thompson@kantar.com"/>
    <b v="0"/>
    <m/>
    <s v="Platinum"/>
    <n v="0"/>
    <s v="Normal"/>
    <x v="0"/>
    <m/>
    <n v="1115559"/>
    <s v="Jeff Thompson [Kantar]"/>
    <n v="0"/>
    <b v="0"/>
    <d v="2020-02-27T23:04:28"/>
    <m/>
    <n v="0"/>
    <m/>
    <d v="2020-02-27T23:04:28"/>
    <d v="2020-02-27T23:04:28"/>
    <m/>
    <m/>
    <m/>
    <n v="819.03856481480761"/>
    <x v="0"/>
    <x v="47"/>
    <x v="0"/>
    <n v="11"/>
    <s v="WPP-US"/>
    <x v="0"/>
    <n v="2020"/>
    <x v="0"/>
    <x v="0"/>
    <x v="0"/>
    <s v="Jan"/>
    <x v="11"/>
    <s v="Feb"/>
    <x v="0"/>
  </r>
  <r>
    <s v="INC8764605"/>
    <s v="P4 - Minimal"/>
    <x v="10"/>
    <s v="Steve.Oliver@wpp.com"/>
    <x v="1"/>
    <s v="[UNAPPROVED BACKLOG] Work Order Date Selection"/>
    <d v="2022-02-18T00:30:33"/>
    <x v="1"/>
    <m/>
    <s v="Cancelled"/>
    <s v="Enhancement will not be worked on"/>
    <d v="2022-02-18T00:30:33"/>
    <s v="Steve Oliver [WPP]"/>
    <d v="2020-02-28T20:53:03"/>
    <s v="mark.werner@ogilvy.com"/>
    <b v="0"/>
    <m/>
    <s v="Gold"/>
    <n v="0"/>
    <s v="Normal"/>
    <x v="0"/>
    <m/>
    <n v="62221050"/>
    <s v="Mark Werner [Ogilvy Group]"/>
    <n v="0"/>
    <b v="0"/>
    <d v="2020-02-28T21:26:17"/>
    <d v="2020-02-28T20:58:59"/>
    <n v="1"/>
    <d v="2020-02-29T00:37:24"/>
    <m/>
    <d v="2020-02-29T00:37:24"/>
    <m/>
    <m/>
    <m/>
    <n v="44708"/>
    <x v="0"/>
    <x v="47"/>
    <x v="0"/>
    <n v="8"/>
    <s v="Not GD"/>
    <x v="1"/>
    <n v="2022"/>
    <x v="0"/>
    <x v="0"/>
    <x v="0"/>
    <s v="Jan"/>
    <x v="12"/>
    <s v="Feb"/>
    <x v="1"/>
  </r>
  <r>
    <s v="INC8764625"/>
    <s v="P4 - Minimal"/>
    <x v="10"/>
    <s v="Dhikarpe@in.ibm.com"/>
    <x v="1"/>
    <s v="[WIP] Automating User Setup"/>
    <d v="2022-05-12T23:03:53"/>
    <x v="41"/>
    <m/>
    <m/>
    <m/>
    <m/>
    <m/>
    <d v="2020-02-28T20:55:39"/>
    <s v="mark.werner@ogilvy.com"/>
    <b v="0"/>
    <m/>
    <s v="Gold"/>
    <n v="0"/>
    <s v="Normal"/>
    <x v="3"/>
    <m/>
    <m/>
    <s v="Mark Werner [Ogilvy Group]"/>
    <n v="0"/>
    <b v="0"/>
    <d v="2020-02-28T22:24:57"/>
    <d v="2020-02-28T21:28:38"/>
    <n v="1"/>
    <d v="2020-02-29T00:38:21"/>
    <d v="2022-01-05T18:43:54"/>
    <d v="2020-02-29T00:38:21"/>
    <m/>
    <m/>
    <s v="Ogilvy Group - USA"/>
    <n v="141.21951388889283"/>
    <x v="0"/>
    <x v="47"/>
    <x v="0"/>
    <n v="0"/>
    <s v="WPP-US"/>
    <x v="0"/>
    <n v="1900"/>
    <x v="0"/>
    <x v="0"/>
    <x v="0"/>
    <s v="Jan"/>
    <x v="12"/>
    <s v="Feb"/>
    <x v="0"/>
  </r>
  <r>
    <s v="INC8781761"/>
    <s v="P4 - Minimal"/>
    <x v="15"/>
    <s v="akrugly@us.ibm.com"/>
    <x v="0"/>
    <s v="mDocs GlobalSearch passwords (Ashley Paulino and Maritza Ojeda) "/>
    <d v="2020-03-04T02:24:23"/>
    <x v="28"/>
    <m/>
    <s v="Cancelled"/>
    <s v="Hi Tiffany,_x000a__x000a_In order for your new hires to have access to mDocs (GlobalSearch) website you need to contact Steven Mandell (Steven.Mandell@roupm.com) or Stella Cirkinyan (Stella.Cirkinyan@groupm.com)._x000a__x000a__x000a_If they approve they will create ticket for me to grant an access._x000a__x000a__x000a_Canceling this ticket._x000a_"/>
    <d v="2020-03-04T02:24:23"/>
    <s v="Alexander Krugly [IBM]"/>
    <d v="2020-03-03T20:54:46"/>
    <s v="tiffany.williams@groupm.com"/>
    <b v="0"/>
    <m/>
    <s v="Bronze"/>
    <n v="0"/>
    <s v="Normal"/>
    <x v="0"/>
    <m/>
    <n v="19777"/>
    <s v="Tiffany Williams [GroupM]"/>
    <n v="0"/>
    <b v="0"/>
    <d v="2020-03-03T21:28:19"/>
    <d v="2020-03-03T21:00:13"/>
    <n v="1"/>
    <d v="2020-03-03T23:05:53"/>
    <d v="2020-03-04T02:19:16"/>
    <d v="2020-03-03T23:05:53"/>
    <m/>
    <m/>
    <m/>
    <n v="813.9032870370429"/>
    <x v="0"/>
    <x v="10"/>
    <x v="0"/>
    <n v="10"/>
    <s v="Not GD"/>
    <x v="1"/>
    <n v="2020"/>
    <x v="0"/>
    <x v="0"/>
    <x v="0"/>
    <s v="Jan"/>
    <x v="14"/>
    <s v="Mar"/>
    <x v="1"/>
  </r>
  <r>
    <s v="INC8797145"/>
    <s v="P4 - Minimal"/>
    <x v="2"/>
    <s v="david.baulier@us.ibm.com"/>
    <x v="1"/>
    <s v="[APPROVAL ROM] SharePoint Audit: OK and CC Audit for specific User"/>
    <d v="2020-11-17T22:22:58"/>
    <x v="136"/>
    <m/>
    <s v="Cancelled"/>
    <s v="Request is no longer needed."/>
    <d v="2020-11-17T22:22:58"/>
    <s v="David Baulier Jr [IBM]"/>
    <d v="2020-03-05T22:04:09"/>
    <s v="steve.oliver@ogilvy.com"/>
    <b v="0"/>
    <m/>
    <s v="Gold"/>
    <n v="0"/>
    <s v="Normal"/>
    <x v="0"/>
    <m/>
    <n v="22205929"/>
    <s v="Steve Oliver [Ogilvy Group]"/>
    <n v="0"/>
    <b v="0"/>
    <d v="2020-03-05T22:52:57"/>
    <d v="2020-03-05T22:04:52"/>
    <n v="1"/>
    <d v="2020-03-05T23:25:20"/>
    <d v="2020-03-06T08:33:44"/>
    <d v="2020-03-05T23:25:20"/>
    <m/>
    <m/>
    <m/>
    <n v="811.64324074074102"/>
    <x v="0"/>
    <x v="10"/>
    <x v="0"/>
    <n v="47"/>
    <s v="WPP-US"/>
    <x v="0"/>
    <n v="2020"/>
    <x v="0"/>
    <x v="0"/>
    <x v="0"/>
    <s v="Jan"/>
    <x v="2"/>
    <s v="Mar"/>
    <x v="0"/>
  </r>
  <r>
    <s v="INC8804396"/>
    <s v="P3 - Minor"/>
    <x v="0"/>
    <s v="ghudik@us.ibm.com"/>
    <x v="1"/>
    <s v="[CANCELLED] Maconomy shell company needed for #326 name IBOPE Media Colombia"/>
    <d v="2020-04-03T02:48:57"/>
    <x v="8"/>
    <m/>
    <s v="Cancelled"/>
    <s v="Cancelled per client request."/>
    <d v="2020-04-03T02:48:57"/>
    <s v="Gina D. Hudik [IBM]"/>
    <d v="2020-03-07T00:48:42"/>
    <s v="john.daly@kantar.com"/>
    <b v="0"/>
    <m/>
    <s v="Platinum"/>
    <n v="0"/>
    <s v="Normal"/>
    <x v="0"/>
    <m/>
    <n v="2340015"/>
    <s v="John Daly [Kantar]"/>
    <n v="0"/>
    <b v="0"/>
    <d v="2020-03-07T01:23:03"/>
    <d v="2020-03-07T00:57:10"/>
    <n v="1"/>
    <d v="2020-03-07T01:33:49"/>
    <d v="2020-03-07T01:39:32"/>
    <d v="2020-03-07T01:33:49"/>
    <s v="NA"/>
    <m/>
    <m/>
    <n v="810.93087962963182"/>
    <x v="0"/>
    <x v="10"/>
    <x v="0"/>
    <n v="14"/>
    <s v="Not GD"/>
    <x v="1"/>
    <n v="2020"/>
    <x v="0"/>
    <x v="0"/>
    <x v="0"/>
    <s v="Jan"/>
    <x v="8"/>
    <s v="Mar"/>
    <x v="1"/>
  </r>
  <r>
    <s v="INC8804398"/>
    <s v="P4 - Minimal"/>
    <x v="0"/>
    <s v="ghudik@us.ibm.com"/>
    <x v="1"/>
    <s v="[CANCELLED] Maconomy shell company needed for #327 name IBOPE Media Peru TAM"/>
    <d v="2020-04-03T02:51:15"/>
    <x v="8"/>
    <m/>
    <s v="Cancelled"/>
    <s v="Cancelled per client request."/>
    <d v="2020-04-03T02:51:15"/>
    <s v="Gina D. Hudik [IBM]"/>
    <d v="2020-03-07T00:50:11"/>
    <s v="john.daly@kantar.com"/>
    <b v="0"/>
    <m/>
    <s v="Platinum"/>
    <n v="0"/>
    <s v="Normal"/>
    <x v="0"/>
    <m/>
    <n v="2340064"/>
    <s v="John Daly [Kantar]"/>
    <n v="0"/>
    <b v="0"/>
    <d v="2020-03-07T01:23:05"/>
    <d v="2020-03-07T00:57:34"/>
    <n v="1"/>
    <d v="2020-03-07T01:33:10"/>
    <d v="2020-03-07T01:38:40"/>
    <d v="2020-03-07T01:33:10"/>
    <s v="NA"/>
    <m/>
    <m/>
    <n v="810.93148148147884"/>
    <x v="0"/>
    <x v="10"/>
    <x v="0"/>
    <n v="14"/>
    <s v="Not GD"/>
    <x v="1"/>
    <n v="2020"/>
    <x v="0"/>
    <x v="0"/>
    <x v="0"/>
    <s v="Jan"/>
    <x v="8"/>
    <s v="Mar"/>
    <x v="1"/>
  </r>
  <r>
    <s v="INC8804405"/>
    <s v="P4 - Minimal"/>
    <x v="0"/>
    <s v="ghudik@us.ibm.com"/>
    <x v="1"/>
    <s v="[CANCELLED] Maconomy shell company needed for #328 name= IBOPE Media Ecuador SA"/>
    <d v="2020-04-03T03:10:33"/>
    <x v="8"/>
    <m/>
    <s v="Cancelled"/>
    <s v="Cancelled per client request."/>
    <d v="2020-04-03T03:10:34"/>
    <s v="Gina D. Hudik [IBM]"/>
    <d v="2020-03-07T00:51:43"/>
    <s v="john.daly@kantar.com"/>
    <b v="0"/>
    <m/>
    <s v="Platinum"/>
    <n v="0"/>
    <s v="Normal"/>
    <x v="0"/>
    <m/>
    <n v="2341130"/>
    <s v="John Daly [Kantar]"/>
    <n v="0"/>
    <b v="0"/>
    <d v="2020-03-07T01:23:11"/>
    <d v="2020-03-07T00:57:18"/>
    <n v="1"/>
    <d v="2020-03-07T01:35:39"/>
    <d v="2020-03-07T01:40:01"/>
    <d v="2020-03-07T01:35:39"/>
    <m/>
    <m/>
    <m/>
    <n v="810.93054398147797"/>
    <x v="0"/>
    <x v="10"/>
    <x v="0"/>
    <n v="14"/>
    <s v="Not GD"/>
    <x v="1"/>
    <n v="2020"/>
    <x v="0"/>
    <x v="0"/>
    <x v="0"/>
    <s v="Jan"/>
    <x v="8"/>
    <s v="Mar"/>
    <x v="1"/>
  </r>
  <r>
    <s v="INC8804425"/>
    <s v="P4 - Minimal"/>
    <x v="0"/>
    <s v="ghudik@us.ibm.com"/>
    <x v="1"/>
    <s v="[CANCELLED] Maconomy shell company needed for #329 name= IBOPE Media Time Chile"/>
    <d v="2020-04-03T02:59:20"/>
    <x v="8"/>
    <m/>
    <s v="Cancelled"/>
    <s v="Cancelled per client request."/>
    <d v="2020-04-03T02:59:20"/>
    <s v="Gina D. Hudik [IBM]"/>
    <d v="2020-03-07T00:53:32"/>
    <s v="john.daly@kantar.com"/>
    <b v="0"/>
    <m/>
    <s v="Platinum"/>
    <n v="0"/>
    <s v="Normal"/>
    <x v="0"/>
    <m/>
    <n v="2340348"/>
    <s v="John Daly [Kantar]"/>
    <n v="0"/>
    <b v="0"/>
    <d v="2020-03-07T01:23:13"/>
    <d v="2020-03-07T00:57:14"/>
    <n v="1"/>
    <d v="2020-03-07T01:30:00"/>
    <d v="2020-03-07T01:40:25"/>
    <d v="2020-03-07T01:30:00"/>
    <m/>
    <m/>
    <m/>
    <n v="810.93026620370074"/>
    <x v="0"/>
    <x v="10"/>
    <x v="0"/>
    <n v="14"/>
    <s v="Not GD"/>
    <x v="1"/>
    <n v="2020"/>
    <x v="0"/>
    <x v="0"/>
    <x v="0"/>
    <s v="Jan"/>
    <x v="8"/>
    <s v="Mar"/>
    <x v="1"/>
  </r>
  <r>
    <s v="INC8804434"/>
    <s v="P4 - Minimal"/>
    <x v="0"/>
    <s v="ghudik@us.ibm.com"/>
    <x v="1"/>
    <s v="[CANCELLED] Maconomy shell company needed for #330 name= IBOPE Media Miami"/>
    <d v="2020-04-03T03:12:15"/>
    <x v="8"/>
    <m/>
    <s v="Cancelled"/>
    <s v="Cancelled per client request."/>
    <d v="2020-04-03T03:12:15"/>
    <s v="Gina D. Hudik [IBM]"/>
    <d v="2020-03-07T00:55:20"/>
    <s v="john.daly@kantar.com"/>
    <b v="0"/>
    <m/>
    <s v="Platinum"/>
    <n v="0"/>
    <s v="Normal"/>
    <x v="0"/>
    <m/>
    <n v="2341014"/>
    <s v="John Daly [Kantar]"/>
    <n v="0"/>
    <b v="0"/>
    <d v="2020-03-07T01:23:15"/>
    <d v="2020-03-07T00:58:03"/>
    <n v="1"/>
    <d v="2020-03-07T05:01:10"/>
    <d v="2020-03-07T05:02:34"/>
    <d v="2020-03-07T05:01:10"/>
    <m/>
    <m/>
    <m/>
    <n v="810.78988425926218"/>
    <x v="0"/>
    <x v="10"/>
    <x v="0"/>
    <n v="14"/>
    <s v="Not GD"/>
    <x v="1"/>
    <n v="2020"/>
    <x v="0"/>
    <x v="0"/>
    <x v="0"/>
    <s v="Jan"/>
    <x v="8"/>
    <s v="Mar"/>
    <x v="1"/>
  </r>
  <r>
    <s v="INC8804439"/>
    <s v="P4 - Minimal"/>
    <x v="0"/>
    <s v="ghudik@us.ibm.com"/>
    <x v="1"/>
    <s v="[CANCELLED] Maconomy shell company needed for #331 name= IBOPE Media Information Miami"/>
    <d v="2020-04-03T03:37:37"/>
    <x v="8"/>
    <m/>
    <s v="Cancelled"/>
    <s v="Cancelled by client."/>
    <d v="2020-04-03T03:37:37"/>
    <s v="Gina D. Hudik [IBM]"/>
    <d v="2020-03-07T00:56:47"/>
    <s v="john.daly@kantar.com"/>
    <b v="0"/>
    <m/>
    <s v="Platinum"/>
    <n v="0"/>
    <s v="Normal"/>
    <x v="0"/>
    <m/>
    <n v="2342450"/>
    <s v="John Daly [Kantar]"/>
    <n v="0"/>
    <b v="0"/>
    <d v="2020-03-07T02:24:03"/>
    <d v="2020-03-07T01:27:36"/>
    <n v="1"/>
    <d v="2020-03-07T02:38:16"/>
    <d v="2020-03-07T02:52:04"/>
    <d v="2020-03-07T02:38:16"/>
    <m/>
    <m/>
    <m/>
    <n v="810.88050925925927"/>
    <x v="0"/>
    <x v="10"/>
    <x v="0"/>
    <n v="14"/>
    <s v="Not GD"/>
    <x v="1"/>
    <n v="2020"/>
    <x v="0"/>
    <x v="0"/>
    <x v="0"/>
    <s v="Jan"/>
    <x v="8"/>
    <s v="Mar"/>
    <x v="1"/>
  </r>
  <r>
    <s v="INC8804447"/>
    <s v="P4 - Minimal"/>
    <x v="0"/>
    <s v="ghudik@us.ibm.com"/>
    <x v="1"/>
    <s v="[CANCELLED] Maconomy shell company needed for #332 name=IBOPE Media Panama"/>
    <d v="2020-04-03T03:43:05"/>
    <x v="8"/>
    <m/>
    <s v="Cancelled"/>
    <s v="Cancelled by client."/>
    <d v="2020-04-03T03:43:06"/>
    <s v="Gina D. Hudik [IBM]"/>
    <d v="2020-03-07T00:57:57"/>
    <s v="john.daly@kantar.com"/>
    <b v="0"/>
    <m/>
    <s v="Platinum"/>
    <n v="0"/>
    <s v="Normal"/>
    <x v="0"/>
    <m/>
    <n v="2342709"/>
    <s v="John Daly [Kantar]"/>
    <n v="0"/>
    <b v="0"/>
    <d v="2020-03-07T02:24:05"/>
    <d v="2020-03-07T01:27:41"/>
    <n v="1"/>
    <d v="2020-03-07T02:41:16"/>
    <d v="2020-03-07T02:52:28"/>
    <d v="2020-03-07T02:41:16"/>
    <m/>
    <m/>
    <m/>
    <n v="810.88023148148204"/>
    <x v="0"/>
    <x v="10"/>
    <x v="0"/>
    <n v="14"/>
    <s v="Not GD"/>
    <x v="1"/>
    <n v="2020"/>
    <x v="0"/>
    <x v="0"/>
    <x v="0"/>
    <s v="Jan"/>
    <x v="8"/>
    <s v="Mar"/>
    <x v="1"/>
  </r>
  <r>
    <s v="INC8804450"/>
    <s v="P4 - Minimal"/>
    <x v="0"/>
    <s v="ghudik@us.ibm.com"/>
    <x v="1"/>
    <s v="[CANCELLED] Maconomy shell company needed for #333 name= IBOPE Media Guatemala"/>
    <d v="2020-04-03T03:11:35"/>
    <x v="8"/>
    <m/>
    <s v="Cancelled"/>
    <s v="Cancelled per client request."/>
    <d v="2020-04-03T03:11:35"/>
    <s v="Gina D. Hudik [IBM]"/>
    <d v="2020-03-07T00:59:12"/>
    <s v="john.daly@kantar.com"/>
    <b v="0"/>
    <m/>
    <s v="Platinum"/>
    <n v="0"/>
    <s v="Normal"/>
    <x v="0"/>
    <m/>
    <n v="2340743"/>
    <s v="John Daly [Kantar]"/>
    <n v="0"/>
    <b v="0"/>
    <d v="2020-03-07T02:24:07"/>
    <d v="2020-03-07T01:29:22"/>
    <n v="1"/>
    <d v="2020-03-07T02:29:35"/>
    <d v="2020-03-07T02:32:57"/>
    <d v="2020-03-07T02:29:35"/>
    <s v="NA"/>
    <m/>
    <m/>
    <n v="810.8937847222187"/>
    <x v="0"/>
    <x v="10"/>
    <x v="0"/>
    <n v="14"/>
    <s v="Not GD"/>
    <x v="1"/>
    <n v="2020"/>
    <x v="0"/>
    <x v="0"/>
    <x v="0"/>
    <s v="Jan"/>
    <x v="8"/>
    <s v="Mar"/>
    <x v="1"/>
  </r>
  <r>
    <s v="INC8804454"/>
    <s v="P4 - Minimal"/>
    <x v="0"/>
    <s v="ghudik@us.ibm.com"/>
    <x v="1"/>
    <s v="[CANCELLED] Maconomy shell company needed for #334 name= IBOPE Media Guatemala - Monitor"/>
    <d v="2020-04-03T02:58:08"/>
    <x v="8"/>
    <m/>
    <s v="Cancelled"/>
    <s v="Cancelled per client request."/>
    <d v="2020-04-03T02:58:08"/>
    <s v="Gina D. Hudik [IBM]"/>
    <d v="2020-03-07T01:00:50"/>
    <s v="john.daly@kantar.com"/>
    <b v="0"/>
    <m/>
    <s v="Platinum"/>
    <n v="0"/>
    <s v="Normal"/>
    <x v="0"/>
    <m/>
    <n v="2339838"/>
    <s v="John Daly [Kantar]"/>
    <n v="0"/>
    <b v="0"/>
    <d v="2020-03-07T02:24:09"/>
    <d v="2020-03-07T01:29:15"/>
    <n v="1"/>
    <d v="2020-03-07T02:30:41"/>
    <d v="2020-03-07T02:34:02"/>
    <d v="2020-03-07T02:30:41"/>
    <s v="NA"/>
    <m/>
    <m/>
    <n v="810.89303240740992"/>
    <x v="0"/>
    <x v="10"/>
    <x v="0"/>
    <n v="14"/>
    <s v="Not GD"/>
    <x v="1"/>
    <n v="2020"/>
    <x v="0"/>
    <x v="0"/>
    <x v="0"/>
    <s v="Jan"/>
    <x v="8"/>
    <s v="Mar"/>
    <x v="1"/>
  </r>
  <r>
    <s v="INC8804462"/>
    <s v="P4 - Minimal"/>
    <x v="0"/>
    <s v="ghudik@us.ibm.com"/>
    <x v="1"/>
    <s v="[CANCELLED] Maconomy shell company needed for #335 name= IBOPE Media Costa Rica "/>
    <d v="2020-04-03T03:45:47"/>
    <x v="8"/>
    <m/>
    <s v="Cancelled"/>
    <s v="Cancelled by client."/>
    <d v="2020-04-03T03:45:47"/>
    <s v="Gina D. Hudik [IBM]"/>
    <d v="2020-03-07T01:02:00"/>
    <s v="john.daly@kantar.com"/>
    <b v="0"/>
    <m/>
    <s v="Platinum"/>
    <n v="0"/>
    <s v="Normal"/>
    <x v="0"/>
    <m/>
    <n v="2342627"/>
    <s v="John Daly [Kantar]"/>
    <n v="0"/>
    <b v="0"/>
    <d v="2020-03-07T02:24:13"/>
    <d v="2020-03-07T01:28:40"/>
    <n v="1"/>
    <d v="2020-03-07T02:49:13"/>
    <d v="2020-03-07T02:52:56"/>
    <d v="2020-03-07T02:49:13"/>
    <m/>
    <m/>
    <m/>
    <n v="810.8799074073977"/>
    <x v="0"/>
    <x v="10"/>
    <x v="0"/>
    <n v="14"/>
    <s v="Not GD"/>
    <x v="1"/>
    <n v="2020"/>
    <x v="0"/>
    <x v="0"/>
    <x v="0"/>
    <s v="Jan"/>
    <x v="8"/>
    <s v="Mar"/>
    <x v="1"/>
  </r>
  <r>
    <s v="INC8804467"/>
    <s v="P4 - Minimal"/>
    <x v="0"/>
    <s v="ghudik@us.ibm.com"/>
    <x v="1"/>
    <s v="[CANCELLED] Maconomy shell company needed for #336 name= IBOPE Media Costa Rica - Monitor"/>
    <d v="2020-04-03T03:47:58"/>
    <x v="8"/>
    <m/>
    <s v="Cancelled"/>
    <s v="Cancelled by client."/>
    <d v="2020-04-03T03:47:58"/>
    <s v="Gina D. Hudik [IBM]"/>
    <d v="2020-03-07T01:03:26"/>
    <s v="john.daly@kantar.com"/>
    <b v="0"/>
    <m/>
    <s v="Platinum"/>
    <n v="0"/>
    <s v="Normal"/>
    <x v="0"/>
    <m/>
    <n v="2342672"/>
    <s v="John Daly [Kantar]"/>
    <n v="0"/>
    <b v="0"/>
    <d v="2020-03-07T02:24:15"/>
    <d v="2020-03-07T01:27:54"/>
    <n v="1"/>
    <d v="2020-03-07T03:34:19"/>
    <d v="2020-03-07T03:47:02"/>
    <d v="2020-03-07T03:34:19"/>
    <m/>
    <m/>
    <m/>
    <n v="810.8423379629603"/>
    <x v="0"/>
    <x v="10"/>
    <x v="0"/>
    <n v="14"/>
    <s v="Not GD"/>
    <x v="1"/>
    <n v="2020"/>
    <x v="0"/>
    <x v="0"/>
    <x v="0"/>
    <s v="Jan"/>
    <x v="8"/>
    <s v="Mar"/>
    <x v="1"/>
  </r>
  <r>
    <s v="INC8804471"/>
    <s v="P4 - Minimal"/>
    <x v="0"/>
    <s v="ghudik@us.ibm.com"/>
    <x v="1"/>
    <s v="[CANCELLED] Maconomy shell company needed for #337 name= IBOPE Media Uruguay"/>
    <d v="2020-04-03T03:09:45"/>
    <x v="8"/>
    <m/>
    <s v="Cancelled"/>
    <s v="Cancelled per client request."/>
    <d v="2020-04-03T03:09:45"/>
    <s v="Gina D. Hudik [IBM]"/>
    <d v="2020-03-07T01:04:28"/>
    <s v="john.daly@kantar.com"/>
    <b v="0"/>
    <m/>
    <s v="Platinum"/>
    <n v="0"/>
    <s v="Normal"/>
    <x v="0"/>
    <m/>
    <n v="2340317"/>
    <s v="John Daly [Kantar]"/>
    <n v="0"/>
    <b v="0"/>
    <d v="2020-03-07T02:24:16"/>
    <d v="2020-03-07T01:28:08"/>
    <n v="1"/>
    <d v="2020-03-07T03:33:17"/>
    <d v="2020-03-07T03:48:27"/>
    <d v="2020-03-07T03:33:17"/>
    <m/>
    <m/>
    <m/>
    <n v="810.84135416666686"/>
    <x v="0"/>
    <x v="10"/>
    <x v="0"/>
    <n v="14"/>
    <s v="Not GD"/>
    <x v="1"/>
    <n v="2020"/>
    <x v="0"/>
    <x v="0"/>
    <x v="0"/>
    <s v="Jan"/>
    <x v="8"/>
    <s v="Mar"/>
    <x v="1"/>
  </r>
  <r>
    <s v="INC8804478"/>
    <s v="P4 - Minimal"/>
    <x v="0"/>
    <s v="ghudik@us.ibm.com"/>
    <x v="1"/>
    <s v="[CANCELLED] Maconomy shell company needed for #338 name= IBOPE Media Argentina"/>
    <d v="2020-04-03T02:57:34"/>
    <x v="8"/>
    <m/>
    <s v="Cancelled"/>
    <s v="Cancelled per client request."/>
    <d v="2020-04-03T02:57:34"/>
    <s v="Gina D. Hudik [IBM]"/>
    <d v="2020-03-07T01:05:39"/>
    <s v="john.daly@kantar.com"/>
    <b v="0"/>
    <m/>
    <s v="Platinum"/>
    <n v="0"/>
    <s v="Normal"/>
    <x v="0"/>
    <m/>
    <n v="2339515"/>
    <s v="John Daly [Kantar]"/>
    <n v="0"/>
    <b v="0"/>
    <d v="2020-03-07T02:24:22"/>
    <d v="2020-03-07T01:28:15"/>
    <n v="1"/>
    <d v="2020-03-07T03:05:49"/>
    <d v="2020-03-07T03:23:44"/>
    <d v="2020-03-07T03:05:49"/>
    <m/>
    <m/>
    <m/>
    <n v="810.85851851852203"/>
    <x v="0"/>
    <x v="10"/>
    <x v="0"/>
    <n v="14"/>
    <s v="Not GD"/>
    <x v="1"/>
    <n v="2020"/>
    <x v="0"/>
    <x v="0"/>
    <x v="0"/>
    <s v="Jan"/>
    <x v="8"/>
    <s v="Mar"/>
    <x v="1"/>
  </r>
  <r>
    <s v="INC8804490"/>
    <s v="P4 - Minimal"/>
    <x v="0"/>
    <s v="ghudik@us.ibm.com"/>
    <x v="1"/>
    <s v="[CANCELLED] Maconomy shell company needed for #339 name= IBOPE Media Argentina Monitor"/>
    <d v="2020-04-03T03:54:16"/>
    <x v="8"/>
    <m/>
    <s v="Cancelled"/>
    <s v="Cancelled by client."/>
    <d v="2020-04-03T03:54:16"/>
    <s v="Gina D. Hudik [IBM]"/>
    <d v="2020-03-07T01:08:33"/>
    <s v="john.daly@kantar.com"/>
    <b v="0"/>
    <m/>
    <s v="Platinum"/>
    <n v="0"/>
    <s v="Normal"/>
    <x v="0"/>
    <m/>
    <n v="2342743"/>
    <s v="John Daly [Kantar]"/>
    <n v="0"/>
    <b v="0"/>
    <d v="2020-03-07T02:24:24"/>
    <d v="2020-03-07T01:29:11"/>
    <n v="1"/>
    <d v="2020-03-07T03:15:41"/>
    <d v="2020-03-07T03:24:31"/>
    <d v="2020-03-07T03:15:41"/>
    <s v="NA"/>
    <m/>
    <m/>
    <n v="810.85797453703708"/>
    <x v="0"/>
    <x v="10"/>
    <x v="0"/>
    <n v="14"/>
    <s v="Not GD"/>
    <x v="1"/>
    <n v="2020"/>
    <x v="0"/>
    <x v="0"/>
    <x v="0"/>
    <s v="Jan"/>
    <x v="8"/>
    <s v="Mar"/>
    <x v="1"/>
  </r>
  <r>
    <s v="INC8804494"/>
    <s v="P4 - Minimal"/>
    <x v="0"/>
    <s v="ghudik@us.ibm.com"/>
    <x v="1"/>
    <s v="[CANCELLED] Maconomy shell company needed for #340 name= Kantar Futures Argentina"/>
    <d v="2020-04-03T04:00:50"/>
    <x v="8"/>
    <m/>
    <s v="Cancelled"/>
    <s v="Cancelled by client."/>
    <d v="2020-04-03T04:00:50"/>
    <s v="Gina D. Hudik [IBM]"/>
    <d v="2020-03-07T01:09:48"/>
    <s v="john.daly@kantar.com"/>
    <b v="0"/>
    <m/>
    <s v="Platinum"/>
    <n v="0"/>
    <s v="Normal"/>
    <x v="0"/>
    <m/>
    <n v="2343062"/>
    <s v="John Daly [Kantar]"/>
    <n v="0"/>
    <b v="0"/>
    <d v="2020-03-07T02:24:26"/>
    <d v="2020-03-07T01:28:19"/>
    <n v="1"/>
    <d v="2020-03-07T03:03:13"/>
    <d v="2020-03-07T03:25:46"/>
    <d v="2020-03-07T03:03:13"/>
    <m/>
    <m/>
    <m/>
    <n v="810.85710648148233"/>
    <x v="0"/>
    <x v="10"/>
    <x v="0"/>
    <n v="14"/>
    <s v="Not GD"/>
    <x v="1"/>
    <n v="2020"/>
    <x v="0"/>
    <x v="0"/>
    <x v="0"/>
    <s v="Jan"/>
    <x v="8"/>
    <s v="Mar"/>
    <x v="1"/>
  </r>
  <r>
    <s v="INC8804500"/>
    <s v="P4 - Minimal"/>
    <x v="0"/>
    <s v="ghudik@us.ibm.com"/>
    <x v="1"/>
    <s v="[CANCELLED] Maconomy shell company needed for #341 name= KWP Argentina - WP Regional/Worldwide Costs"/>
    <d v="2020-04-03T03:59:48"/>
    <x v="8"/>
    <m/>
    <s v="Cancelled"/>
    <s v="Cancelled by client."/>
    <d v="2020-04-03T03:59:48"/>
    <s v="Gina D. Hudik [IBM]"/>
    <d v="2020-03-07T01:10:51"/>
    <s v="john.daly@kantar.com"/>
    <b v="0"/>
    <m/>
    <s v="Platinum"/>
    <n v="0"/>
    <s v="Normal"/>
    <x v="0"/>
    <m/>
    <n v="2342937"/>
    <s v="John Daly [Kantar]"/>
    <n v="0"/>
    <b v="0"/>
    <d v="2020-03-07T01:52:11"/>
    <d v="2020-03-07T01:29:36"/>
    <n v="1"/>
    <d v="2020-03-07T02:34:48"/>
    <d v="2020-03-07T02:53:37"/>
    <d v="2020-03-07T02:34:48"/>
    <m/>
    <m/>
    <m/>
    <n v="810.87943287037342"/>
    <x v="0"/>
    <x v="10"/>
    <x v="0"/>
    <n v="14"/>
    <s v="Not GD"/>
    <x v="1"/>
    <n v="2020"/>
    <x v="0"/>
    <x v="0"/>
    <x v="0"/>
    <s v="Jan"/>
    <x v="8"/>
    <s v="Mar"/>
    <x v="1"/>
  </r>
  <r>
    <s v="INC8804501"/>
    <s v="P4 - Minimal"/>
    <x v="0"/>
    <s v="ghudik@us.ibm.com"/>
    <x v="1"/>
    <s v="[CANCELLED] Maconomy shell company needed for #342 name= Kantar Argentina - WP &amp; B/S"/>
    <d v="2020-04-03T03:52:11"/>
    <x v="8"/>
    <m/>
    <s v="Cancelled"/>
    <s v="Cancelled by client."/>
    <d v="2020-04-03T03:52:11"/>
    <s v="Gina D. Hudik [IBM]"/>
    <d v="2020-03-07T01:11:52"/>
    <s v="john.daly@kantar.com"/>
    <b v="0"/>
    <m/>
    <s v="Platinum"/>
    <n v="0"/>
    <s v="Normal"/>
    <x v="0"/>
    <m/>
    <n v="2342419"/>
    <s v="John Daly [Kantar]"/>
    <n v="0"/>
    <b v="0"/>
    <d v="2020-03-07T01:52:09"/>
    <d v="2020-03-07T01:28:23"/>
    <n v="1"/>
    <d v="2020-03-10T02:51:34"/>
    <d v="2020-03-10T02:54:50"/>
    <d v="2020-03-10T02:51:34"/>
    <s v="NA"/>
    <m/>
    <m/>
    <n v="807.87858796295768"/>
    <x v="0"/>
    <x v="10"/>
    <x v="0"/>
    <n v="14"/>
    <s v="Not GD"/>
    <x v="1"/>
    <n v="2020"/>
    <x v="0"/>
    <x v="0"/>
    <x v="0"/>
    <s v="Jan"/>
    <x v="8"/>
    <s v="Mar"/>
    <x v="1"/>
  </r>
  <r>
    <s v="INC8804504"/>
    <s v="P4 - Minimal"/>
    <x v="0"/>
    <s v="ghudik@us.ibm.com"/>
    <x v="1"/>
    <s v="[CANCELLED] Maconomy shell company needed for #343 name= KWP Chile - WP Regional/Worldwide Costs"/>
    <d v="2020-04-03T03:58:37"/>
    <x v="8"/>
    <m/>
    <s v="Cancelled"/>
    <s v="Cancelled by client."/>
    <d v="2020-04-03T03:58:37"/>
    <s v="Gina D. Hudik [IBM]"/>
    <d v="2020-03-07T01:13:02"/>
    <s v="john.daly@kantar.com"/>
    <b v="0"/>
    <m/>
    <s v="Platinum"/>
    <n v="0"/>
    <s v="Normal"/>
    <x v="0"/>
    <m/>
    <n v="2342735"/>
    <s v="John Daly [Kantar]"/>
    <n v="0"/>
    <b v="0"/>
    <d v="2020-03-07T01:52:04"/>
    <d v="2020-03-07T01:28:35"/>
    <n v="1"/>
    <d v="2020-03-07T05:01:45"/>
    <d v="2020-03-07T05:03:17"/>
    <d v="2020-03-07T05:01:45"/>
    <m/>
    <m/>
    <m/>
    <n v="810.78938657407707"/>
    <x v="0"/>
    <x v="10"/>
    <x v="0"/>
    <n v="14"/>
    <s v="Not GD"/>
    <x v="1"/>
    <n v="2020"/>
    <x v="0"/>
    <x v="0"/>
    <x v="0"/>
    <s v="Jan"/>
    <x v="8"/>
    <s v="Mar"/>
    <x v="1"/>
  </r>
  <r>
    <s v="INC8804508"/>
    <s v="P4 - Minimal"/>
    <x v="0"/>
    <s v="ghudik@us.ibm.com"/>
    <x v="1"/>
    <s v="[CANCELLED] Maconomy shell company needed for #344 name= LATAM Regional Operations Center (Chile) - WP"/>
    <d v="2020-04-03T03:57:22"/>
    <x v="8"/>
    <m/>
    <s v="Cancelled"/>
    <s v="Cancelled by client."/>
    <d v="2020-04-03T03:57:22"/>
    <s v="Gina D. Hudik [IBM]"/>
    <d v="2020-03-07T01:14:01"/>
    <s v="john.daly@kantar.com"/>
    <b v="0"/>
    <m/>
    <s v="Platinum"/>
    <n v="0"/>
    <s v="Normal"/>
    <x v="0"/>
    <m/>
    <n v="2342601"/>
    <s v="John Daly [Kantar]"/>
    <n v="0"/>
    <b v="0"/>
    <d v="2020-03-07T01:51:58"/>
    <d v="2020-03-07T01:29:04"/>
    <n v="1"/>
    <d v="2020-03-07T04:20:34"/>
    <d v="2020-03-07T04:34:00"/>
    <d v="2020-03-07T04:20:34"/>
    <m/>
    <m/>
    <m/>
    <n v="810.80972222222044"/>
    <x v="0"/>
    <x v="10"/>
    <x v="0"/>
    <n v="14"/>
    <s v="Not GD"/>
    <x v="1"/>
    <n v="2020"/>
    <x v="0"/>
    <x v="0"/>
    <x v="0"/>
    <s v="Jan"/>
    <x v="8"/>
    <s v="Mar"/>
    <x v="1"/>
  </r>
  <r>
    <s v="INC8804513"/>
    <s v="P4 - Minimal"/>
    <x v="0"/>
    <s v="ghudik@us.ibm.com"/>
    <x v="1"/>
    <s v="[CANCELLED] Maconomy shell company needed for #345 name= Kantar Chile - WP &amp; B/S"/>
    <d v="2020-04-03T03:53:14"/>
    <x v="8"/>
    <m/>
    <s v="Cancelled"/>
    <s v="Cancelled by client."/>
    <d v="2020-04-03T03:53:14"/>
    <s v="Gina D. Hudik [IBM]"/>
    <d v="2020-03-07T01:15:10"/>
    <s v="john.daly@kantar.com"/>
    <b v="0"/>
    <m/>
    <s v="Platinum"/>
    <n v="0"/>
    <s v="Normal"/>
    <x v="0"/>
    <m/>
    <n v="2342284"/>
    <s v="John Daly [Kantar]"/>
    <n v="0"/>
    <b v="0"/>
    <d v="2020-03-07T01:51:49"/>
    <d v="2020-03-07T01:27:51"/>
    <n v="1"/>
    <d v="2020-03-07T03:16:24"/>
    <d v="2020-03-07T03:29:05"/>
    <d v="2020-03-07T03:16:24"/>
    <s v="NA"/>
    <m/>
    <m/>
    <n v="810.8548032407416"/>
    <x v="0"/>
    <x v="10"/>
    <x v="0"/>
    <n v="14"/>
    <s v="Not GD"/>
    <x v="1"/>
    <n v="2020"/>
    <x v="0"/>
    <x v="0"/>
    <x v="0"/>
    <s v="Jan"/>
    <x v="8"/>
    <s v="Mar"/>
    <x v="1"/>
  </r>
  <r>
    <s v="INC8804516"/>
    <s v="P4 - Minimal"/>
    <x v="0"/>
    <s v="ghudik@us.ibm.com"/>
    <x v="1"/>
    <s v="[CANCELLED] Maconomy shell company needed for #346 name= Kantar Colombia - WP"/>
    <d v="2020-04-03T03:49:57"/>
    <x v="8"/>
    <m/>
    <s v="Cancelled"/>
    <s v="Cancelled by client."/>
    <d v="2020-04-03T03:49:57"/>
    <s v="Gina D. Hudik [IBM]"/>
    <d v="2020-03-07T01:16:16"/>
    <s v="john.daly@kantar.com"/>
    <b v="0"/>
    <m/>
    <s v="Platinum"/>
    <n v="0"/>
    <s v="Normal"/>
    <x v="0"/>
    <m/>
    <n v="2342021"/>
    <s v="John Daly [Kantar]"/>
    <n v="0"/>
    <b v="0"/>
    <d v="2020-03-07T01:51:45"/>
    <d v="2020-03-07T01:28:04"/>
    <n v="1"/>
    <d v="2020-03-07T02:41:37"/>
    <d v="2020-03-07T02:55:49"/>
    <d v="2020-03-07T02:41:37"/>
    <m/>
    <m/>
    <m/>
    <n v="810.8779050926023"/>
    <x v="0"/>
    <x v="10"/>
    <x v="0"/>
    <n v="14"/>
    <s v="Not GD"/>
    <x v="1"/>
    <n v="2020"/>
    <x v="0"/>
    <x v="0"/>
    <x v="0"/>
    <s v="Jan"/>
    <x v="8"/>
    <s v="Mar"/>
    <x v="1"/>
  </r>
  <r>
    <s v="INC8804518"/>
    <s v="P4 - Minimal"/>
    <x v="0"/>
    <s v="ghudik@us.ibm.com"/>
    <x v="1"/>
    <s v="[CANCELLED] Maconomy shell company needed for #347 name= Kantar Ecuador - WP &amp; B/S"/>
    <d v="2020-04-03T03:04:14"/>
    <x v="8"/>
    <m/>
    <s v="Cancelled"/>
    <s v="Cancelled per client request."/>
    <d v="2020-04-03T03:04:14"/>
    <s v="Gina D. Hudik [IBM]"/>
    <d v="2020-03-07T01:17:20"/>
    <s v="john.daly@kantar.com"/>
    <b v="0"/>
    <m/>
    <s v="Platinum"/>
    <n v="0"/>
    <s v="Normal"/>
    <x v="0"/>
    <m/>
    <n v="2339214"/>
    <s v="John Daly [Kantar]"/>
    <n v="0"/>
    <b v="0"/>
    <d v="2020-03-07T01:51:43"/>
    <d v="2020-03-07T01:29:00"/>
    <n v="1"/>
    <d v="2020-03-07T03:17:08"/>
    <d v="2020-03-07T03:28:41"/>
    <d v="2020-03-07T03:17:08"/>
    <s v="NA"/>
    <m/>
    <m/>
    <n v="810.85508101851883"/>
    <x v="0"/>
    <x v="10"/>
    <x v="0"/>
    <n v="14"/>
    <s v="Not GD"/>
    <x v="1"/>
    <n v="2020"/>
    <x v="0"/>
    <x v="0"/>
    <x v="0"/>
    <s v="Jan"/>
    <x v="8"/>
    <s v="Mar"/>
    <x v="1"/>
  </r>
  <r>
    <s v="INC8804523"/>
    <s v="P4 - Minimal"/>
    <x v="0"/>
    <s v="ghudik@us.ibm.com"/>
    <x v="1"/>
    <s v="[CANCELLED] Maconomy shell company needed for #348 name= IBOPE Media Panama"/>
    <d v="2020-04-03T02:56:19"/>
    <x v="8"/>
    <m/>
    <s v="Cancelled"/>
    <s v="Cancelled per client request."/>
    <d v="2020-04-03T02:56:19"/>
    <s v="Gina D. Hudik [IBM]"/>
    <d v="2020-03-07T01:18:23"/>
    <s v="john.daly@kantar.com"/>
    <b v="0"/>
    <m/>
    <s v="Platinum"/>
    <n v="0"/>
    <s v="Normal"/>
    <x v="0"/>
    <m/>
    <n v="2338676"/>
    <s v="John Daly [Kantar]"/>
    <n v="0"/>
    <b v="0"/>
    <d v="2020-03-07T01:51:39"/>
    <d v="2020-03-07T01:29:07"/>
    <n v="1"/>
    <d v="2020-03-07T02:06:22"/>
    <d v="2020-03-07T02:11:44"/>
    <d v="2020-03-07T02:06:22"/>
    <m/>
    <m/>
    <m/>
    <n v="810.90851851851767"/>
    <x v="0"/>
    <x v="10"/>
    <x v="0"/>
    <n v="14"/>
    <s v="Not GD"/>
    <x v="1"/>
    <n v="2020"/>
    <x v="0"/>
    <x v="0"/>
    <x v="0"/>
    <s v="Jan"/>
    <x v="8"/>
    <s v="Mar"/>
    <x v="1"/>
  </r>
  <r>
    <s v="INC8804526"/>
    <s v="P4 - Minimal"/>
    <x v="0"/>
    <s v="ghudik@us.ibm.com"/>
    <x v="1"/>
    <s v="[CANCELLED] Maconomy shell company needed for #349 name= Kantar Peru - WP &amp; B/S"/>
    <d v="2020-04-03T02:52:02"/>
    <x v="8"/>
    <m/>
    <s v="Cancelled"/>
    <s v="Cancelled per client request."/>
    <d v="2020-04-03T02:52:02"/>
    <s v="Gina D. Hudik [IBM]"/>
    <d v="2020-03-07T01:19:24"/>
    <s v="john.daly@kantar.com"/>
    <b v="0"/>
    <m/>
    <s v="Platinum"/>
    <n v="0"/>
    <s v="Normal"/>
    <x v="0"/>
    <m/>
    <n v="2338358"/>
    <s v="John Daly [Kantar]"/>
    <n v="0"/>
    <b v="0"/>
    <d v="2020-03-07T01:51:37"/>
    <d v="2020-03-07T01:28:27"/>
    <n v="1"/>
    <d v="2020-03-07T02:09:47"/>
    <d v="2020-03-07T02:12:16"/>
    <d v="2020-03-07T02:09:47"/>
    <m/>
    <m/>
    <m/>
    <n v="810.90814814814803"/>
    <x v="0"/>
    <x v="10"/>
    <x v="0"/>
    <n v="14"/>
    <s v="Not GD"/>
    <x v="1"/>
    <n v="2020"/>
    <x v="0"/>
    <x v="0"/>
    <x v="0"/>
    <s v="Jan"/>
    <x v="8"/>
    <s v="Mar"/>
    <x v="1"/>
  </r>
  <r>
    <s v="INC8812080"/>
    <s v="P3 - Minor"/>
    <x v="0"/>
    <s v="Gauroy08@in.ibm.com"/>
    <x v="2"/>
    <s v="Maconomy password reset"/>
    <d v="2020-03-11T15:01:22"/>
    <x v="11"/>
    <m/>
    <s v="Cancelled"/>
    <s v="Non SU ticket"/>
    <d v="2020-03-11T15:01:22"/>
    <s v="Gaurav Roy08 [IBM]"/>
    <d v="2020-03-09T20:48:16"/>
    <s v="Nsreejy1@in.ibm.com"/>
    <b v="0"/>
    <m/>
    <s v="Platinum"/>
    <n v="0"/>
    <s v="Normal"/>
    <x v="0"/>
    <m/>
    <n v="152304"/>
    <s v="Isabel Goddard [Kantar]"/>
    <n v="0"/>
    <b v="0"/>
    <d v="2020-03-09T20:48:16"/>
    <d v="2020-03-09T20:48:16"/>
    <n v="5"/>
    <d v="2020-03-09T21:00:23"/>
    <d v="2020-03-09T21:01:33"/>
    <d v="2020-03-09T21:00:23"/>
    <m/>
    <m/>
    <m/>
    <n v="808.12392361110687"/>
    <x v="0"/>
    <x v="48"/>
    <x v="0"/>
    <n v="11"/>
    <s v="WPP-UK"/>
    <x v="0"/>
    <n v="2020"/>
    <x v="0"/>
    <x v="0"/>
    <x v="0"/>
    <s v="Jan"/>
    <x v="28"/>
    <s v="Mar"/>
    <x v="0"/>
  </r>
  <r>
    <s v="INC8832145"/>
    <s v="P3 - Minor"/>
    <x v="0"/>
    <s v="ghudik@us.ibm.com"/>
    <x v="1"/>
    <s v="[CANCELLED*]  (KP #2) Availability of Hebrew fonts in Maconomy"/>
    <d v="2020-07-08T04:01:30"/>
    <x v="8"/>
    <m/>
    <s v="Cancelled"/>
    <s v="Since you have postponed the Israel implementation until after the upgrade IBM is cancelling the ticket and charging for the Minor Tier 1 SER which IBM completed the effort.  You may raise a new enhancement and cross-reference this one when ready to proceed."/>
    <d v="2020-07-08T04:01:30"/>
    <s v="Gina D. Hudik [IBM]"/>
    <d v="2020-03-12T12:35:24"/>
    <s v="eric.dhalla@kantar.com"/>
    <b v="0"/>
    <m/>
    <s v="Platinum"/>
    <n v="0"/>
    <s v="Normal"/>
    <x v="0"/>
    <m/>
    <n v="10164366"/>
    <s v="Eric Dhalla [Kantar]"/>
    <n v="0"/>
    <b v="0"/>
    <d v="2020-03-12T13:14:07"/>
    <m/>
    <n v="1"/>
    <m/>
    <d v="2020-03-12T13:14:07"/>
    <d v="2020-03-12T13:06:38"/>
    <s v="EMEA"/>
    <m/>
    <s v="Kantar - UAE (Dubai)"/>
    <n v="805.4485300926026"/>
    <x v="0"/>
    <x v="48"/>
    <x v="0"/>
    <n v="28"/>
    <s v="Not GD"/>
    <x v="1"/>
    <n v="2020"/>
    <x v="0"/>
    <x v="0"/>
    <x v="0"/>
    <s v="Jan"/>
    <x v="21"/>
    <s v="Mar"/>
    <x v="1"/>
  </r>
  <r>
    <s v="INC8836362"/>
    <s v="P3 - Minor"/>
    <x v="0"/>
    <s v="Kusanth1@in.ibm.com"/>
    <x v="2"/>
    <s v="Update allocation combination for company 41"/>
    <d v="2020-03-17T16:41:48"/>
    <x v="4"/>
    <m/>
    <s v="Cancelled"/>
    <s v="duplicate"/>
    <d v="2020-03-17T16:41:48"/>
    <s v="Kunsoth Santhosh [IBM]"/>
    <d v="2020-03-12T20:17:42"/>
    <s v="Jerome.Tillekeratne@kantar.com"/>
    <b v="0"/>
    <m/>
    <s v="Platinum"/>
    <n v="0"/>
    <s v="Normal"/>
    <x v="0"/>
    <m/>
    <n v="419046"/>
    <s v="Jerome Tillekeratne [Kantar]"/>
    <n v="0"/>
    <b v="0"/>
    <d v="2020-03-13T01:23:11"/>
    <d v="2020-03-12T20:18:37"/>
    <n v="1"/>
    <d v="2020-03-14T03:20:12"/>
    <d v="2020-03-14T03:22:48"/>
    <d v="2020-03-14T03:20:12"/>
    <m/>
    <m/>
    <m/>
    <n v="803.8591666666689"/>
    <x v="0"/>
    <x v="48"/>
    <x v="0"/>
    <n v="12"/>
    <s v="WPP-US"/>
    <x v="0"/>
    <n v="2020"/>
    <x v="0"/>
    <x v="0"/>
    <x v="0"/>
    <s v="Jan"/>
    <x v="21"/>
    <s v="Mar"/>
    <x v="0"/>
  </r>
  <r>
    <s v="INC8837576"/>
    <s v="P3 - Minor"/>
    <x v="0"/>
    <s v="ghudik@us.ibm.com"/>
    <x v="1"/>
    <s v="[CANCELLED*] Vendor approval submit extension"/>
    <d v="2020-10-01T06:47:26"/>
    <x v="8"/>
    <m/>
    <s v="Cancelled"/>
    <s v="This ticket was cancelled by Kantar but the work was performed by IBM.  IBM will be charging the SER allowance $576. "/>
    <d v="2020-10-01T06:47:27"/>
    <s v="Gina D. Hudik [IBM]"/>
    <d v="2020-03-12T22:24:19"/>
    <s v="Jerome.Tillekeratne@kantar.com"/>
    <b v="0"/>
    <m/>
    <s v="Platinum"/>
    <n v="0"/>
    <s v="Normal"/>
    <x v="0"/>
    <m/>
    <n v="17482988"/>
    <s v="Jerome Tillekeratne [Kantar]"/>
    <n v="0"/>
    <b v="0"/>
    <d v="2020-03-13T01:23:08"/>
    <d v="2020-03-12T22:25:12"/>
    <n v="1"/>
    <d v="2020-03-13T02:21:05"/>
    <d v="2020-03-13T02:27:30"/>
    <d v="2020-03-13T02:21:05"/>
    <m/>
    <m/>
    <m/>
    <n v="804.89756944445253"/>
    <x v="0"/>
    <x v="48"/>
    <x v="0"/>
    <n v="40"/>
    <s v="Not GD"/>
    <x v="1"/>
    <n v="2020"/>
    <x v="0"/>
    <x v="0"/>
    <x v="0"/>
    <s v="Jan"/>
    <x v="21"/>
    <s v="Mar"/>
    <x v="1"/>
  </r>
  <r>
    <s v="INC8837599"/>
    <s v="P4 - Minimal"/>
    <x v="13"/>
    <s v="ghudik@us.ibm.com"/>
    <x v="1"/>
    <s v="[CANCELLED] Kantar Russia to EDW integration"/>
    <d v="2020-06-24T23:30:56"/>
    <x v="8"/>
    <m/>
    <s v="Cancelled"/>
    <s v="Cancelled per client request with no IBM charge."/>
    <d v="2020-06-24T23:30:57"/>
    <s v="Gina D. Hudik [IBM]"/>
    <d v="2020-03-12T22:27:23"/>
    <s v="john.daly@kantar.com"/>
    <b v="0"/>
    <m/>
    <s v="Platinum"/>
    <n v="0"/>
    <s v="Normal"/>
    <x v="0"/>
    <m/>
    <n v="8989414"/>
    <s v="John Daly [Kantar]"/>
    <n v="0"/>
    <b v="0"/>
    <d v="2020-03-13T18:42:00"/>
    <d v="2020-03-12T23:01:17"/>
    <n v="1"/>
    <d v="2020-03-13T20:16:43"/>
    <d v="2020-03-18T20:00:48"/>
    <d v="2020-03-13T20:16:43"/>
    <m/>
    <m/>
    <m/>
    <n v="799.16611111110979"/>
    <x v="0"/>
    <x v="48"/>
    <x v="0"/>
    <n v="26"/>
    <s v="Not GD"/>
    <x v="1"/>
    <n v="2020"/>
    <x v="0"/>
    <x v="0"/>
    <x v="0"/>
    <s v="Jan"/>
    <x v="21"/>
    <s v="Mar"/>
    <x v="1"/>
  </r>
  <r>
    <s v="INC8839042"/>
    <s v="P3 - Minor"/>
    <x v="12"/>
    <s v="Andrew.Hodgins@vmlyr.com"/>
    <x v="2"/>
    <s v="Vanaja temp access to Security Admin roles"/>
    <d v="2020-03-13T20:15:26"/>
    <x v="27"/>
    <m/>
    <s v="Cancelled"/>
    <s v="No need to cover security admin roles anymore due to cancelled vacation."/>
    <d v="2020-03-13T20:15:27"/>
    <s v="Andrew Hodgins [YRGRP]"/>
    <d v="2020-03-13T03:16:15"/>
    <s v="Andrew.Hodgins@vmlyr.com"/>
    <b v="0"/>
    <m/>
    <s v="Bronze"/>
    <n v="0"/>
    <s v="Normal"/>
    <x v="0"/>
    <m/>
    <n v="61199"/>
    <s v="Andrew Hodgins [YRGRP]"/>
    <n v="0"/>
    <b v="0"/>
    <d v="2020-03-13T03:16:15"/>
    <m/>
    <n v="0"/>
    <m/>
    <d v="2020-03-13T03:16:15"/>
    <d v="2020-03-13T03:16:15"/>
    <m/>
    <m/>
    <m/>
    <n v="804.86371527778101"/>
    <x v="0"/>
    <x v="48"/>
    <x v="0"/>
    <n v="11"/>
    <s v="Not GD"/>
    <x v="1"/>
    <n v="2020"/>
    <x v="0"/>
    <x v="0"/>
    <x v="0"/>
    <s v="Jan"/>
    <x v="19"/>
    <s v="Mar"/>
    <x v="1"/>
  </r>
  <r>
    <s v="INC8844612"/>
    <s v="P3 - Minor"/>
    <x v="9"/>
    <s v="cnemec@us.ibm.com"/>
    <x v="2"/>
    <s v="Ricochet Issues - CANCEL - ISSUES HAVE BEEN CORRECTED."/>
    <d v="2020-03-17T21:51:27"/>
    <x v="15"/>
    <m/>
    <s v="Closed/Resolved by Caller"/>
    <s v="Hi Catie.  Per your comments I've closed the ticket._x000a__x000a_Thanks_x000a_Chris"/>
    <d v="2020-03-17T21:51:27"/>
    <s v="Christopher Nemec [IBM]"/>
    <d v="2020-03-13T19:45:07"/>
    <s v="catie.dandrea@gtb.com"/>
    <b v="0"/>
    <m/>
    <s v="Gold"/>
    <n v="0"/>
    <s v="Normal"/>
    <x v="0"/>
    <m/>
    <n v="353180"/>
    <s v="Catie D'Andrea [JWT]"/>
    <n v="0"/>
    <b v="0"/>
    <d v="2020-03-13T20:07:58"/>
    <d v="2020-03-13T19:58:08"/>
    <n v="1"/>
    <d v="2020-03-16T23:48:28"/>
    <d v="2020-03-16T23:56:26"/>
    <d v="2020-03-16T23:48:28"/>
    <m/>
    <m/>
    <m/>
    <n v="801.00247685184877"/>
    <x v="0"/>
    <x v="48"/>
    <x v="0"/>
    <n v="12"/>
    <s v="Not GD"/>
    <x v="1"/>
    <n v="2020"/>
    <x v="0"/>
    <x v="0"/>
    <x v="0"/>
    <s v="Jan"/>
    <x v="19"/>
    <s v="Mar"/>
    <x v="1"/>
  </r>
  <r>
    <s v="INC8846071"/>
    <s v="P3 - Minor"/>
    <x v="12"/>
    <s v="Andrew.Hodgins@vmlyr.com"/>
    <x v="3"/>
    <s v="Are tickets still auto-created from the email address?"/>
    <d v="2020-03-13T23:22:12"/>
    <x v="1"/>
    <m/>
    <s v="Cancelled"/>
    <s v="hjuiohuilnuilnuil"/>
    <d v="2020-03-13T23:22:12"/>
    <s v="Andrew Hodgins [YRGRP]"/>
    <d v="2020-03-13T23:14:49"/>
    <s v="Andrew.Hodgins@vmlyr.com"/>
    <b v="0"/>
    <m/>
    <s v="Bronze"/>
    <n v="0"/>
    <s v="Normal"/>
    <x v="0"/>
    <m/>
    <n v="443"/>
    <s v="Andrew Hodgins [YRGRP]"/>
    <n v="0"/>
    <b v="0"/>
    <m/>
    <d v="2020-03-13T23:14:49"/>
    <n v="1"/>
    <d v="2020-03-13T23:18:58"/>
    <m/>
    <d v="2020-03-13T23:18:58"/>
    <m/>
    <m/>
    <m/>
    <n v="44708"/>
    <x v="0"/>
    <x v="48"/>
    <x v="0"/>
    <n v="11"/>
    <s v="Not GD"/>
    <x v="1"/>
    <n v="2020"/>
    <x v="0"/>
    <x v="0"/>
    <x v="0"/>
    <s v="Jan"/>
    <x v="19"/>
    <s v="Mar"/>
    <x v="1"/>
  </r>
  <r>
    <s v="INC8850114"/>
    <s v="P3 - Minor"/>
    <x v="0"/>
    <s v="Gauroy08@in.ibm.com"/>
    <x v="2"/>
    <s v="Change approver Expense Sheet in Maconomy"/>
    <d v="2020-03-18T15:32:10"/>
    <x v="11"/>
    <m/>
    <s v="Solved (Permanently)"/>
    <s v="Hi Alexander Sandiego,_x000a__x000a_Thank You for contacting WPP IT,_x000a__x000a_We have performed the following action to fix the issue / fulfilled the request._x000a__x000a_Kindly follow up with the super user for the request. _x000a__x000a_Below SU-_x000a__x000a_Tere Lim_x000a_Joy Agustin_x000a_Ding Manucot _x000a__x000a__x000a_Your incident has been resolved and will automatically close in 7 days._x000a__x000a_If you need any assistance, you can contact the Service Desk by phone or chat. Contact details can be found in the IT Service Portal._x000a__x000a_Thank you,​_x000a_WPP IT_x000a_IT Service Portal: www.wpp-it.com _x000a_"/>
    <d v="2020-03-18T15:32:10"/>
    <s v="Gaurav Roy08 [IBM]"/>
    <d v="2020-03-16T09:57:38"/>
    <s v="Alexander.Sandiego@kantar.com"/>
    <b v="0"/>
    <m/>
    <s v="Platinum"/>
    <n v="0"/>
    <s v="Normal"/>
    <x v="0"/>
    <m/>
    <n v="73833"/>
    <s v="Alexander Sandiego [Kantar]"/>
    <n v="1"/>
    <b v="0"/>
    <d v="2020-03-16T11:39:18"/>
    <d v="2020-03-16T10:16:03"/>
    <n v="3"/>
    <d v="2020-03-16T11:09:33"/>
    <d v="2020-03-18T12:23:24"/>
    <d v="2020-03-16T11:09:33"/>
    <s v="APAC"/>
    <m/>
    <m/>
    <n v="799.48374999999942"/>
    <x v="0"/>
    <x v="11"/>
    <x v="0"/>
    <n v="12"/>
    <s v="WPP-UK"/>
    <x v="0"/>
    <n v="2020"/>
    <x v="0"/>
    <x v="0"/>
    <x v="0"/>
    <s v="Jan"/>
    <x v="4"/>
    <s v="Mar"/>
    <x v="0"/>
  </r>
  <r>
    <s v="INC8851097"/>
    <s v="P4 - Minimal"/>
    <x v="0"/>
    <s v="Gauroy08@in.ibm.com"/>
    <x v="2"/>
    <s v="IBM-C-GLOBAL-AS-BOBJ"/>
    <d v="2020-03-18T19:11:26"/>
    <x v="7"/>
    <m/>
    <s v="Cancelled"/>
    <s v="SU suppose to check and raise ticket"/>
    <d v="2020-03-18T19:11:26"/>
    <s v="Gaurav Roy08 [IBM]"/>
    <d v="2020-03-16T12:49:37"/>
    <s v="Doris.Lu@kantar.com"/>
    <b v="0"/>
    <m/>
    <s v="Platinum"/>
    <n v="0"/>
    <s v="Normal"/>
    <x v="0"/>
    <m/>
    <n v="195709"/>
    <s v="Doris Lu [Kantar]"/>
    <n v="0"/>
    <b v="0"/>
    <d v="2020-03-16T14:07:54"/>
    <d v="2020-03-16T14:09:42"/>
    <n v="5"/>
    <d v="2020-03-16T14:30:40"/>
    <d v="2020-03-16T14:07:54"/>
    <d v="2020-03-16T12:56:51"/>
    <m/>
    <m/>
    <m/>
    <n v="801.41118055555853"/>
    <x v="0"/>
    <x v="11"/>
    <x v="0"/>
    <n v="12"/>
    <s v="WPP-US"/>
    <x v="0"/>
    <n v="2020"/>
    <x v="0"/>
    <x v="0"/>
    <x v="0"/>
    <s v="Jan"/>
    <x v="4"/>
    <s v="Mar"/>
    <x v="0"/>
  </r>
  <r>
    <s v="INC8851716"/>
    <s v="P3 - Minor"/>
    <x v="4"/>
    <s v="Reema.chandok@in.ibm.com"/>
    <x v="0"/>
    <s v="ROUTE TO LOCAL IT! PPM/JORF/SAP - WBS elements not syncing in all three  : INC8746233"/>
    <d v="2020-03-18T18:15:59"/>
    <x v="1"/>
    <m/>
    <s v="Cancelled"/>
    <s v="Duplicate INC Raised against INC8746233"/>
    <d v="2020-03-18T18:16:00"/>
    <s v="Reema Chandok [IBM]"/>
    <d v="2020-03-16T14:00:51"/>
    <s v="Reema.chandok@in.ibm.com"/>
    <b v="0"/>
    <m/>
    <s v="Platinum"/>
    <n v="0"/>
    <s v="Normal"/>
    <x v="0"/>
    <m/>
    <n v="188110"/>
    <s v="Reema Chandok [IBM]"/>
    <n v="0"/>
    <b v="0"/>
    <d v="2020-03-17T00:23:54"/>
    <d v="2020-03-16T14:00:51"/>
    <n v="4"/>
    <d v="2020-03-18T05:09:02"/>
    <d v="2020-03-18T14:36:05"/>
    <d v="2020-03-18T14:36:05"/>
    <s v="APAC"/>
    <m/>
    <m/>
    <n v="799.39160879629344"/>
    <x v="0"/>
    <x v="11"/>
    <x v="0"/>
    <n v="12"/>
    <s v="Not GD"/>
    <x v="1"/>
    <n v="2020"/>
    <x v="0"/>
    <x v="0"/>
    <x v="0"/>
    <s v="Jan"/>
    <x v="4"/>
    <s v="Mar"/>
    <x v="1"/>
  </r>
  <r>
    <s v="INC8860072"/>
    <s v="P3 - Minor"/>
    <x v="0"/>
    <s v="ghudik@us.ibm.com"/>
    <x v="1"/>
    <s v="[CANCELLED] WPP_SAN_Migration Schedule TBD"/>
    <d v="2020-09-15T23:24:55"/>
    <x v="8"/>
    <m/>
    <s v="Cancelled"/>
    <s v="Cancelling ticket with no charge._x000a__x000a_1. The IBM SAN is now full so there is nothing to migrate toward._x000a_2. Secondly we were originally riding on the P1 INC to migrate but as this has been very delayed, and we may need to look for disk, IBM is requesting an RFS. The original risk as averted by moving to more stable 3PAR SAN. "/>
    <d v="2020-09-15T23:24:55"/>
    <s v="Gina D. Hudik [IBM]"/>
    <d v="2020-03-17T05:01:34"/>
    <s v="ghudik@us.ibm.com"/>
    <b v="0"/>
    <m/>
    <s v="Platinum"/>
    <n v="0"/>
    <s v="Normal"/>
    <x v="0"/>
    <m/>
    <n v="15791257"/>
    <s v="Lee Larocque [Kantar]"/>
    <n v="0"/>
    <b v="0"/>
    <d v="2020-03-17T05:01:34"/>
    <m/>
    <n v="0"/>
    <m/>
    <d v="2020-03-17T05:01:34"/>
    <d v="2020-03-17T05:01:34"/>
    <m/>
    <m/>
    <m/>
    <n v="800.79057870370161"/>
    <x v="0"/>
    <x v="11"/>
    <x v="0"/>
    <n v="38"/>
    <s v="Not GD"/>
    <x v="1"/>
    <n v="2020"/>
    <x v="0"/>
    <x v="0"/>
    <x v="0"/>
    <s v="Jan"/>
    <x v="16"/>
    <s v="Mar"/>
    <x v="1"/>
  </r>
  <r>
    <s v="INC8865846"/>
    <s v="P4 - Minimal"/>
    <x v="19"/>
    <s v="jtian@us.ibm.com"/>
    <x v="1"/>
    <s v="[APPROVED BACKLOG] I would like to remove some inactive offices from Concur"/>
    <d v="2020-04-08T00:07:33"/>
    <x v="13"/>
    <m/>
    <s v="Cancelled"/>
    <s v="Gail cancel the request."/>
    <d v="2020-04-08T00:07:33"/>
    <s v="Joseph J. Tian [IBM]"/>
    <d v="2020-03-17T20:17:33"/>
    <s v="gail.pryme@thesfsgroup.com"/>
    <b v="0"/>
    <m/>
    <s v="Gold"/>
    <n v="0"/>
    <s v="Normal"/>
    <x v="0"/>
    <m/>
    <n v="1828201"/>
    <s v="Gail Pryme [YRGRP]"/>
    <n v="0"/>
    <b v="0"/>
    <d v="2020-03-18T21:28:26"/>
    <d v="2020-03-17T20:29:18"/>
    <n v="2"/>
    <d v="2020-03-19T22:00:03"/>
    <d v="2020-03-23T20:30:15"/>
    <d v="2020-03-19T22:00:03"/>
    <m/>
    <m/>
    <m/>
    <n v="794.14565972222044"/>
    <x v="0"/>
    <x v="11"/>
    <x v="0"/>
    <n v="15"/>
    <s v="Not GD"/>
    <x v="1"/>
    <n v="2020"/>
    <x v="0"/>
    <x v="0"/>
    <x v="0"/>
    <s v="Jan"/>
    <x v="16"/>
    <s v="Mar"/>
    <x v="1"/>
  </r>
  <r>
    <s v="INC8896116"/>
    <s v="P3 - Minor"/>
    <x v="9"/>
    <s v="cnemec@us.ibm.com"/>
    <x v="2"/>
    <s v="Cannot Login to ricochet "/>
    <d v="2020-03-25T01:10:50"/>
    <x v="15"/>
    <m/>
    <s v="Closed As Duplicate"/>
    <s v="Hi Napapond.  Holly hasn't finished your set up in Ricochet yet.  She's having an issue with your Index ID.  Until it's fixed you won't be able to access Ricochet.  This is being handled via ticket INC8875676.  I've added you to it._x000a__x000a_I'm closing this ticket as a duplicate._x000a__x000a_Thanks_x000a_Chris"/>
    <d v="2020-03-25T01:10:50"/>
    <s v="Christopher Nemec [IBM]"/>
    <d v="2020-03-24T02:07:35"/>
    <s v="napapond.fay@gtb.com"/>
    <b v="0"/>
    <m/>
    <s v="Gold"/>
    <n v="0"/>
    <s v="Normal"/>
    <x v="0"/>
    <m/>
    <n v="82995"/>
    <s v="Napapond Fay [JWT]"/>
    <n v="0"/>
    <b v="0"/>
    <d v="2020-03-24T19:36:40"/>
    <d v="2020-03-24T02:27:59"/>
    <n v="1"/>
    <d v="2020-03-25T00:39:19"/>
    <d v="2020-03-25T01:02:34"/>
    <d v="2020-03-25T00:39:19"/>
    <m/>
    <m/>
    <m/>
    <n v="792.95655092592642"/>
    <x v="0"/>
    <x v="12"/>
    <x v="0"/>
    <n v="13"/>
    <s v="Not GD"/>
    <x v="1"/>
    <n v="2020"/>
    <x v="0"/>
    <x v="0"/>
    <x v="0"/>
    <s v="Jan"/>
    <x v="23"/>
    <s v="Mar"/>
    <x v="1"/>
  </r>
  <r>
    <s v="INC8902642"/>
    <s v="P3 - Minor"/>
    <x v="9"/>
    <s v="cnemec@us.ibm.com"/>
    <x v="2"/>
    <s v="Expense report"/>
    <d v="2020-03-26T00:00:10"/>
    <x v="15"/>
    <m/>
    <s v="Closed As Duplicate"/>
    <s v="Hi Zaira.  I've closed this ticket as a dupe._x000a__x000a_Let's take care of Stephen's expense reports along with Mary's._x000a__x000a_Thanks_x000a_Chris"/>
    <d v="2020-03-26T00:00:11"/>
    <s v="Christopher Nemec [IBM]"/>
    <d v="2020-03-24T22:54:03"/>
    <s v="zaira.bokuchava@wundermanthompson.com"/>
    <b v="0"/>
    <m/>
    <s v="Gold"/>
    <n v="0"/>
    <s v="Normal"/>
    <x v="0"/>
    <m/>
    <n v="90368"/>
    <s v="Zaira Bokuchava [JWT]"/>
    <n v="0"/>
    <b v="0"/>
    <d v="2020-03-24T22:59:49"/>
    <d v="2020-03-24T22:54:03"/>
    <n v="1"/>
    <d v="2020-03-25T22:15:10"/>
    <d v="2020-03-25T22:43:54"/>
    <d v="2020-03-25T22:15:10"/>
    <m/>
    <m/>
    <m/>
    <n v="792.05284722222132"/>
    <x v="0"/>
    <x v="12"/>
    <x v="0"/>
    <n v="13"/>
    <s v="Not GD"/>
    <x v="1"/>
    <n v="2020"/>
    <x v="0"/>
    <x v="0"/>
    <x v="0"/>
    <s v="Jan"/>
    <x v="23"/>
    <s v="Mar"/>
    <x v="1"/>
  </r>
  <r>
    <s v="INC8902842"/>
    <s v="P3 - Minor"/>
    <x v="3"/>
    <s v="Jyovishw@in.ibm.com"/>
    <x v="1"/>
    <s v="[CANCELLED] Perceptive Upgrade/Perceptive Experience"/>
    <d v="2021-08-24T21:04:36"/>
    <x v="3"/>
    <m/>
    <s v="Cancelled"/>
    <s v="Melissa has approved for cancelling this SER as GroupM is not planning for any Perceptive upgrade, but will be on Perceptive extended support._x000a_Hence cancelling this ticket. "/>
    <d v="2021-08-24T21:04:36"/>
    <s v="Jyothi Vishweshwaraiah1 [IBM]"/>
    <d v="2020-03-24T23:56:00"/>
    <s v="alevitsk@us.ibm.com"/>
    <b v="0"/>
    <m/>
    <s v="Gold"/>
    <n v="0"/>
    <s v="Normal"/>
    <x v="0"/>
    <m/>
    <n v="44745894"/>
    <s v="Anna Levitskiy [IBM]"/>
    <n v="0"/>
    <b v="0"/>
    <d v="2020-03-24T23:56:17"/>
    <m/>
    <n v="0"/>
    <m/>
    <d v="2020-03-24T23:56:17"/>
    <d v="2020-03-24T23:56:00"/>
    <m/>
    <m/>
    <s v="WPP - USA"/>
    <n v="793.00258101851796"/>
    <x v="0"/>
    <x v="12"/>
    <x v="0"/>
    <n v="35"/>
    <s v="WPP-US"/>
    <x v="0"/>
    <n v="2021"/>
    <x v="0"/>
    <x v="0"/>
    <x v="0"/>
    <s v="Jan"/>
    <x v="23"/>
    <s v="Mar"/>
    <x v="0"/>
  </r>
  <r>
    <s v="INC8902904"/>
    <s v="P3 - Minor"/>
    <x v="3"/>
    <s v="Jyovishw@in.ibm.com"/>
    <x v="1"/>
    <s v="[CANCELLED] - Email Import Agent "/>
    <d v="2021-09-03T17:21:29"/>
    <x v="3"/>
    <m/>
    <s v="Cancelled"/>
    <s v="Melissa has approved to cancel the SER. Hence cancelling the ticket."/>
    <d v="2021-09-03T17:21:29"/>
    <s v="Jyothi Vishweshwaraiah1 [IBM]"/>
    <d v="2020-03-25T00:03:49"/>
    <s v="alevitsk@us.ibm.com"/>
    <b v="0"/>
    <m/>
    <s v="Gold"/>
    <n v="0"/>
    <s v="Normal"/>
    <x v="0"/>
    <m/>
    <n v="45595340"/>
    <s v="Anna Levitskiy [IBM]"/>
    <n v="0"/>
    <b v="0"/>
    <d v="2020-03-25T00:03:49"/>
    <m/>
    <n v="0"/>
    <m/>
    <d v="2020-03-25T00:03:49"/>
    <d v="2020-03-25T00:03:49"/>
    <m/>
    <m/>
    <s v="WPP - USA"/>
    <n v="792.99734953704319"/>
    <x v="0"/>
    <x v="12"/>
    <x v="0"/>
    <n v="36"/>
    <s v="WPP-US"/>
    <x v="0"/>
    <n v="2021"/>
    <x v="0"/>
    <x v="0"/>
    <x v="0"/>
    <s v="Jan"/>
    <x v="17"/>
    <s v="Mar"/>
    <x v="0"/>
  </r>
  <r>
    <s v="INC8907887"/>
    <s v="P3 - Minor"/>
    <x v="0"/>
    <s v="Leydy.Poveda@kantar.com"/>
    <x v="2"/>
    <s v="IBM-C-NA-AS-MACK"/>
    <d v="2020-03-30T08:10:44"/>
    <x v="11"/>
    <m/>
    <s v="Solved (Permanently)"/>
    <s v="Sent user email requesting to contact superuser and reopen ticket. _x000a_Closing this ticket as resolved _x000a_ARK#0111# "/>
    <d v="2020-03-30T00:38:51"/>
    <s v="Gaurav Roy08 [IBM]"/>
    <d v="2020-03-25T19:40:54"/>
    <s v="Leydy.Poveda@kantar.com"/>
    <b v="0"/>
    <m/>
    <s v="Platinum"/>
    <n v="0"/>
    <s v="Normal"/>
    <x v="0"/>
    <m/>
    <n v="202829"/>
    <s v="Leydy Poveda [Kantar]"/>
    <n v="1"/>
    <b v="0"/>
    <d v="2020-03-25T19:43:38"/>
    <d v="2020-03-25T19:43:38"/>
    <n v="4"/>
    <d v="2020-03-25T20:40:07"/>
    <d v="2020-03-25T20:44:27"/>
    <d v="2020-03-25T20:40:07"/>
    <s v="LATAM"/>
    <m/>
    <s v="Kantar - Colombia"/>
    <n v="792.13579861111066"/>
    <x v="0"/>
    <x v="12"/>
    <x v="0"/>
    <n v="14"/>
    <s v="WPP-UK"/>
    <x v="0"/>
    <n v="2020"/>
    <x v="0"/>
    <x v="0"/>
    <x v="0"/>
    <s v="Jan"/>
    <x v="17"/>
    <s v="Mar"/>
    <x v="0"/>
  </r>
  <r>
    <s v="INC8946921"/>
    <s v="P3 - Minor"/>
    <x v="13"/>
    <s v="ghudik@us.ibm.com"/>
    <x v="1"/>
    <s v="[CANCELLED*] Kantar Data Warehouse Navision Product population fix move to Test"/>
    <d v="2020-06-23T06:10:30"/>
    <x v="8"/>
    <m/>
    <s v="Cancelled"/>
    <s v="Client has not provided UAT feedback within 15 business upon numerous follow ups. IBM has performed the work for UAT, therefore IBM will charge the SER allowance $576 for this Minor Tier 2 ticket. WPP IT has approved this cancellation."/>
    <d v="2020-06-23T06:10:31"/>
    <s v="Gina D. Hudik [IBM]"/>
    <d v="2020-04-02T18:50:22"/>
    <s v="john.daly@kantar.com"/>
    <b v="0"/>
    <m/>
    <s v="Platinum"/>
    <n v="0"/>
    <s v="Normal"/>
    <x v="0"/>
    <m/>
    <n v="7039209"/>
    <s v="John Daly [Kantar]"/>
    <n v="0"/>
    <b v="0"/>
    <d v="2020-04-03T22:13:48"/>
    <d v="2020-04-02T18:58:33"/>
    <n v="1"/>
    <d v="2020-04-04T01:32:48"/>
    <d v="2020-04-04T01:37:15"/>
    <d v="2020-04-04T01:32:48"/>
    <m/>
    <m/>
    <m/>
    <n v="782.93246527777956"/>
    <x v="0"/>
    <x v="13"/>
    <x v="0"/>
    <n v="26"/>
    <s v="Not GD"/>
    <x v="1"/>
    <n v="2020"/>
    <x v="0"/>
    <x v="0"/>
    <x v="0"/>
    <s v="Jan"/>
    <x v="13"/>
    <s v="Apr"/>
    <x v="1"/>
  </r>
  <r>
    <s v="INC8948434"/>
    <s v="P3 - Minor"/>
    <x v="6"/>
    <s v="vakula@us.ibm.com"/>
    <x v="2"/>
    <s v="RE: Business Objects Access"/>
    <d v="2020-04-02T23:43:52"/>
    <x v="23"/>
    <m/>
    <s v="Closed As Duplicate"/>
    <s v="This ticket is duplicate of INC8948107"/>
    <d v="2020-04-02T23:43:52"/>
    <s v="Viswasrujana Akula [IBM]"/>
    <d v="2020-04-02T23:38:17"/>
    <s v="Srujana.Akula@kantar.com"/>
    <b v="0"/>
    <m/>
    <s v="Silver"/>
    <n v="0"/>
    <s v="Normal"/>
    <x v="0"/>
    <m/>
    <n v="335"/>
    <s v="Srujana Akula [Kantar]"/>
    <n v="0"/>
    <b v="0"/>
    <d v="2020-04-02T23:41:56"/>
    <d v="2020-04-02T23:38:17"/>
    <n v="1"/>
    <d v="2020-04-02T23:41:56"/>
    <d v="2020-04-02T23:41:56"/>
    <d v="2020-04-02T23:41:56"/>
    <m/>
    <m/>
    <m/>
    <n v="784.01254629629693"/>
    <x v="0"/>
    <x v="13"/>
    <x v="0"/>
    <n v="14"/>
    <s v="Not GD"/>
    <x v="1"/>
    <n v="2020"/>
    <x v="0"/>
    <x v="0"/>
    <x v="0"/>
    <s v="Jan"/>
    <x v="13"/>
    <s v="Apr"/>
    <x v="1"/>
  </r>
  <r>
    <s v="INC8965385"/>
    <s v="P3 - Minor"/>
    <x v="15"/>
    <s v="akrugly@us.ibm.com"/>
    <x v="2"/>
    <s v="Mdocs login issue"/>
    <d v="2020-04-10T16:08:03"/>
    <x v="28"/>
    <m/>
    <s v="Cancelled"/>
    <s v="Duplicate ticket._x000a_Parent ticket INC8965771._x000a_Canceling this ticket."/>
    <d v="2020-04-10T16:08:03"/>
    <s v="Alexander Krugly [IBM]"/>
    <d v="2020-04-07T22:43:52"/>
    <s v="brendan.ehlinger@groupm.com"/>
    <b v="0"/>
    <m/>
    <s v="Bronze"/>
    <n v="0"/>
    <s v="Normal"/>
    <x v="0"/>
    <m/>
    <n v="235451"/>
    <s v="Brendan Ehlinger [GroupM]"/>
    <n v="0"/>
    <b v="0"/>
    <d v="2020-04-07T23:26:36"/>
    <d v="2020-04-07T22:57:30"/>
    <n v="1"/>
    <d v="2020-04-07T23:26:36"/>
    <d v="2020-04-07T23:26:36"/>
    <d v="2020-04-07T23:26:36"/>
    <m/>
    <m/>
    <m/>
    <n v="779.02319444445311"/>
    <x v="0"/>
    <x v="14"/>
    <x v="0"/>
    <n v="15"/>
    <s v="Not GD"/>
    <x v="1"/>
    <n v="2020"/>
    <x v="0"/>
    <x v="0"/>
    <x v="0"/>
    <s v="Jan"/>
    <x v="8"/>
    <s v="Apr"/>
    <x v="1"/>
  </r>
  <r>
    <s v="INC8965523"/>
    <s v="P4 - Minimal"/>
    <x v="10"/>
    <s v="mgannon@us.ibm.com"/>
    <x v="2"/>
    <s v="serves access request to new JDE servers in P2.2"/>
    <d v="2020-04-09T19:29:58"/>
    <x v="101"/>
    <m/>
    <s v="Cancelled"/>
    <s v="As per user, Request is no longer required."/>
    <d v="2020-04-09T19:29:58"/>
    <s v="Marybeth Gannon [IBM]"/>
    <d v="2020-04-07T23:31:43"/>
    <s v="thomas.capetta@ogilvy.com"/>
    <b v="0"/>
    <m/>
    <s v="Gold"/>
    <n v="0"/>
    <s v="Normal"/>
    <x v="0"/>
    <m/>
    <n v="158295"/>
    <s v="Thomas Capetta [Ogilvy Group]"/>
    <n v="0"/>
    <b v="0"/>
    <d v="2020-04-08T18:59:20"/>
    <d v="2020-04-07T23:52:13"/>
    <n v="1"/>
    <d v="2020-04-09T01:46:35"/>
    <d v="2020-04-09T19:29:58"/>
    <d v="2020-04-09T01:46:35"/>
    <m/>
    <m/>
    <m/>
    <n v="777.18752314815356"/>
    <x v="0"/>
    <x v="14"/>
    <x v="0"/>
    <n v="15"/>
    <s v="Not GD"/>
    <x v="1"/>
    <n v="2020"/>
    <x v="0"/>
    <x v="0"/>
    <x v="0"/>
    <s v="Jan"/>
    <x v="8"/>
    <s v="Apr"/>
    <x v="1"/>
  </r>
  <r>
    <s v="INC9014114"/>
    <s v="P3 - Minor"/>
    <x v="19"/>
    <s v="jtian@us.ibm.com"/>
    <x v="2"/>
    <s v="Reports in Related Party Site to include Network and Region information"/>
    <d v="2020-04-22T00:22:48"/>
    <x v="13"/>
    <m/>
    <s v="Cancelled"/>
    <s v="merge with INC9014052 - adding network and region on User profile page."/>
    <d v="2020-04-22T00:22:49"/>
    <s v="Joseph J. Tian [IBM]"/>
    <d v="2020-04-21T21:35:14"/>
    <s v="jordan.white@vmlyr.com"/>
    <b v="0"/>
    <m/>
    <s v="Bronze"/>
    <n v="0"/>
    <s v="Normal"/>
    <x v="0"/>
    <m/>
    <n v="10055"/>
    <s v="Jordan White [YRGRP]"/>
    <n v="0"/>
    <b v="0"/>
    <d v="2020-04-22T00:18:10"/>
    <m/>
    <n v="1"/>
    <m/>
    <d v="2020-04-22T00:18:10"/>
    <d v="2020-04-22T00:18:10"/>
    <m/>
    <m/>
    <m/>
    <n v="764.98738425925694"/>
    <x v="0"/>
    <x v="16"/>
    <x v="0"/>
    <n v="17"/>
    <s v="Not GD"/>
    <x v="1"/>
    <n v="2020"/>
    <x v="0"/>
    <x v="0"/>
    <x v="0"/>
    <s v="Jan"/>
    <x v="6"/>
    <s v="Apr"/>
    <x v="1"/>
  </r>
  <r>
    <s v="INC9014910"/>
    <s v="P4 - Minimal"/>
    <x v="0"/>
    <s v="Gauroy08@in.ibm.com"/>
    <x v="2"/>
    <s v="WSC 250 - Closing process 2019 company 250 TNS Brasil "/>
    <d v="2020-04-27T12:08:25"/>
    <x v="94"/>
    <m/>
    <s v="Closed As Duplicate"/>
    <s v="Duplicate INC8966037"/>
    <d v="2020-04-27T12:08:25"/>
    <s v="Gaurav Roy08 [IBM]"/>
    <d v="2020-04-22T02:59:53"/>
    <s v="deive.vajda@kantar.com"/>
    <b v="0"/>
    <m/>
    <s v="Platinum"/>
    <n v="0"/>
    <s v="Normal"/>
    <x v="0"/>
    <m/>
    <n v="464912"/>
    <s v="Deive Vajda [Kantar]"/>
    <n v="0"/>
    <b v="0"/>
    <d v="2020-04-22T11:23:10"/>
    <d v="2020-04-22T11:23:10"/>
    <n v="1"/>
    <d v="2020-04-22T11:25:58"/>
    <d v="2020-04-22T11:33:06"/>
    <d v="2020-04-22T11:25:58"/>
    <s v="LATAM"/>
    <m/>
    <s v="Kantar - Brazil"/>
    <n v="764.51868055555678"/>
    <x v="0"/>
    <x v="16"/>
    <x v="0"/>
    <n v="18"/>
    <s v="WPP-US"/>
    <x v="0"/>
    <n v="2020"/>
    <x v="0"/>
    <x v="0"/>
    <x v="0"/>
    <s v="Jan"/>
    <x v="9"/>
    <s v="Apr"/>
    <x v="0"/>
  </r>
  <r>
    <s v="INC9024431"/>
    <s v="P4 - Minimal"/>
    <x v="9"/>
    <s v="mulveyj@us.ibm.com"/>
    <x v="1"/>
    <s v="[CANCELLED] Ricochet enhancement - update url link in time &amp; expense emails"/>
    <d v="2021-08-31T00:53:01"/>
    <x v="36"/>
    <m/>
    <s v="Cancelled"/>
    <s v="Cancelling ticket as per WPP approval from Dave Husted and Olga Alario (see attachments)."/>
    <d v="2021-08-31T00:53:01"/>
    <s v="James A. Mulvey [IBM]"/>
    <d v="2020-04-23T23:58:57"/>
    <s v="dave.husted@wundermanthompson.com"/>
    <b v="0"/>
    <m/>
    <s v="Gold"/>
    <n v="0"/>
    <s v="Normal"/>
    <x v="0"/>
    <m/>
    <n v="42684844"/>
    <s v="David Husted [WPP]"/>
    <n v="0"/>
    <b v="0"/>
    <d v="2020-04-24T00:52:45"/>
    <d v="2020-04-24T00:27:33"/>
    <n v="1"/>
    <d v="2020-04-24T01:13:34"/>
    <d v="2020-04-24T01:39:26"/>
    <d v="2020-04-24T01:13:34"/>
    <s v="NA"/>
    <m/>
    <s v="WPP - USA"/>
    <n v="762.93094907407067"/>
    <x v="0"/>
    <x v="16"/>
    <x v="0"/>
    <n v="36"/>
    <s v="WPP-US"/>
    <x v="0"/>
    <n v="2021"/>
    <x v="0"/>
    <x v="0"/>
    <x v="0"/>
    <s v="Jan"/>
    <x v="30"/>
    <s v="Apr"/>
    <x v="0"/>
  </r>
  <r>
    <s v="INC9049366"/>
    <s v="P3 - Minor"/>
    <x v="4"/>
    <s v="usinduri@in.ibm.com"/>
    <x v="1"/>
    <s v="[CANCELLED]BSG_2751"/>
    <d v="2020-05-19T22:03:09"/>
    <x v="135"/>
    <m/>
    <s v="Cancelled"/>
    <s v="Cancelled as created wrongly"/>
    <d v="2020-05-19T22:03:09"/>
    <s v="Usha D. Induri [IBM]"/>
    <d v="2020-04-30T21:04:17"/>
    <s v="usinduri@in.ibm.com"/>
    <b v="0"/>
    <m/>
    <s v="Platinum"/>
    <n v="0"/>
    <s v="Normal"/>
    <x v="0"/>
    <m/>
    <n v="1645822"/>
    <s v="Megan Carmeris [Ogilvy Group]"/>
    <n v="0"/>
    <b v="0"/>
    <d v="2020-05-19T22:01:55"/>
    <m/>
    <n v="0"/>
    <m/>
    <d v="2020-05-19T22:01:55"/>
    <d v="2020-04-30T21:04:17"/>
    <m/>
    <m/>
    <m/>
    <n v="737.08200231481169"/>
    <x v="0"/>
    <x v="17"/>
    <x v="0"/>
    <n v="21"/>
    <s v="WPP-US"/>
    <x v="0"/>
    <n v="2020"/>
    <x v="0"/>
    <x v="0"/>
    <x v="0"/>
    <s v="Jan"/>
    <x v="0"/>
    <s v="Apr"/>
    <x v="0"/>
  </r>
  <r>
    <s v="INC9049630"/>
    <s v="P3 - Minor"/>
    <x v="0"/>
    <s v="Akachhal@in.ibm.com"/>
    <x v="2"/>
    <s v="EDWSTGPRD full export backup"/>
    <d v="2020-04-30T21:44:57"/>
    <x v="98"/>
    <m/>
    <s v="Cancelled"/>
    <s v="Cancelling ticket as backup will be taken through Crontab utility starting today . "/>
    <d v="2020-04-30T21:44:58"/>
    <s v="Arjish Kachhal [IBM]"/>
    <d v="2020-04-30T21:31:47"/>
    <s v="Akachhal@in.ibm.com"/>
    <b v="0"/>
    <m/>
    <s v="Platinum"/>
    <n v="0"/>
    <s v="Normal"/>
    <x v="0"/>
    <m/>
    <n v="850"/>
    <s v="Arjish Kachhal [IBM]"/>
    <n v="0"/>
    <b v="0"/>
    <d v="2020-04-30T21:31:48"/>
    <m/>
    <n v="0"/>
    <m/>
    <d v="2020-04-30T21:31:48"/>
    <d v="2020-04-30T21:31:48"/>
    <m/>
    <m/>
    <m/>
    <n v="756.10291666666308"/>
    <x v="0"/>
    <x v="17"/>
    <x v="0"/>
    <n v="18"/>
    <s v="WPP-US"/>
    <x v="0"/>
    <n v="2020"/>
    <x v="0"/>
    <x v="0"/>
    <x v="0"/>
    <s v="Jan"/>
    <x v="0"/>
    <s v="Apr"/>
    <x v="0"/>
  </r>
  <r>
    <s v="INC9060643"/>
    <s v="P3 - Minor"/>
    <x v="9"/>
    <s v="mparekh@us.ibm.com"/>
    <x v="0"/>
    <s v="Ricochet April AR Aging out of balance by $27.32 compared to the GL"/>
    <d v="2020-05-05T02:33:04"/>
    <x v="137"/>
    <m/>
    <s v="Cancelled"/>
    <s v="cancelled"/>
    <d v="2020-05-05T02:33:04"/>
    <s v="Meghna K. Parekh [IBM]"/>
    <d v="2020-05-05T02:09:12"/>
    <s v="wendy.ng@wundermanthompson.com"/>
    <b v="0"/>
    <m/>
    <s v="Gold"/>
    <n v="0"/>
    <s v="Normal"/>
    <x v="0"/>
    <m/>
    <n v="1432"/>
    <s v="Wendy Ng [JWT]"/>
    <n v="0"/>
    <b v="0"/>
    <d v="2020-05-05T02:32:25"/>
    <m/>
    <n v="1"/>
    <m/>
    <d v="2020-05-05T02:32:25"/>
    <d v="2020-05-05T02:17:43"/>
    <s v="NA"/>
    <m/>
    <s v="JWT - Canada"/>
    <n v="751.89415509260289"/>
    <x v="0"/>
    <x v="18"/>
    <x v="0"/>
    <n v="19"/>
    <s v="Not GD"/>
    <x v="1"/>
    <n v="2020"/>
    <x v="0"/>
    <x v="0"/>
    <x v="0"/>
    <s v="Jan"/>
    <x v="2"/>
    <s v="May"/>
    <x v="1"/>
  </r>
  <r>
    <s v="INC9090509"/>
    <s v="P4 - Minimal"/>
    <x v="5"/>
    <s v="Srisbh26@in.ibm.com"/>
    <x v="2"/>
    <s v="RE: MI JAF Process"/>
    <d v="2020-05-14T20:00:41"/>
    <x v="5"/>
    <m/>
    <s v="Closed As Duplicate"/>
    <s v="INC9090745- Raised for the same issue by Scott Butterfield so cancelling this one."/>
    <d v="2020-05-14T20:00:41"/>
    <s v="Srishti Bhargava26 [IBM]"/>
    <d v="2020-05-12T18:13:17"/>
    <s v="David.Willoughby@kantar.com"/>
    <b v="0"/>
    <m/>
    <s v="Gold"/>
    <n v="0"/>
    <s v="Normal"/>
    <x v="0"/>
    <m/>
    <n v="179244"/>
    <s v="David Willoughby [Kantar]"/>
    <n v="0"/>
    <b v="0"/>
    <d v="2020-05-12T19:24:28"/>
    <d v="2020-05-12T18:13:17"/>
    <n v="1"/>
    <d v="2020-05-13T00:29:03"/>
    <d v="2020-05-13T19:51:37"/>
    <d v="2020-05-13T00:29:03"/>
    <m/>
    <m/>
    <m/>
    <n v="743.17248842591653"/>
    <x v="0"/>
    <x v="19"/>
    <x v="0"/>
    <n v="20"/>
    <s v="WPP-US"/>
    <x v="0"/>
    <n v="2020"/>
    <x v="0"/>
    <x v="0"/>
    <x v="0"/>
    <s v="Jan"/>
    <x v="21"/>
    <s v="May"/>
    <x v="0"/>
  </r>
  <r>
    <s v="INC9097499"/>
    <s v="P3 - Minor"/>
    <x v="6"/>
    <s v="ghudik@us.ibm.com"/>
    <x v="1"/>
    <s v="[CANCELLED] Business Object - Re build reports using BPM universe"/>
    <d v="2020-05-27T01:52:43"/>
    <x v="6"/>
    <m/>
    <s v="Cancelled"/>
    <s v="Cancelled per client request."/>
    <d v="2020-05-27T01:52:43"/>
    <s v="Gina D. Hudik [IBM]"/>
    <d v="2020-05-14T04:10:15"/>
    <s v="cristian.aprile@kantar.com"/>
    <b v="0"/>
    <m/>
    <s v="Silver"/>
    <n v="0"/>
    <s v="Normal"/>
    <x v="0"/>
    <m/>
    <n v="1114948"/>
    <s v="Cristian Aprile [Kantar]"/>
    <n v="0"/>
    <b v="0"/>
    <d v="2020-05-14T18:13:48"/>
    <d v="2020-05-14T04:11:17"/>
    <n v="1"/>
    <d v="2020-05-14T19:53:46"/>
    <d v="2020-05-14T19:59:41"/>
    <d v="2020-05-14T19:53:46"/>
    <s v="NA"/>
    <m/>
    <m/>
    <n v="742.16688657407212"/>
    <x v="0"/>
    <x v="19"/>
    <x v="0"/>
    <n v="22"/>
    <s v="WPP-UK"/>
    <x v="0"/>
    <n v="2020"/>
    <x v="0"/>
    <x v="0"/>
    <x v="0"/>
    <s v="Jan"/>
    <x v="20"/>
    <s v="May"/>
    <x v="0"/>
  </r>
  <r>
    <s v="INC9097506"/>
    <s v="P3 - Minor"/>
    <x v="6"/>
    <s v="ghudik@us.ibm.com"/>
    <x v="1"/>
    <s v="[CANCELLED] Business Object - Re build reports using BPM universe Staff Utilization"/>
    <d v="2020-05-27T01:54:03"/>
    <x v="8"/>
    <m/>
    <s v="Cancelled"/>
    <s v="Cancelled per client request."/>
    <d v="2020-05-27T01:54:03"/>
    <s v="Gina D. Hudik [IBM]"/>
    <d v="2020-05-14T04:14:45"/>
    <s v="cristian.aprile@kantar.com"/>
    <b v="0"/>
    <m/>
    <s v="Silver"/>
    <n v="0"/>
    <s v="Normal"/>
    <x v="0"/>
    <m/>
    <n v="1114758"/>
    <s v="Cristian Aprile [Kantar]"/>
    <n v="0"/>
    <b v="0"/>
    <d v="2020-05-14T18:13:49"/>
    <d v="2020-05-14T04:15:02"/>
    <n v="1"/>
    <d v="2020-05-14T19:53:01"/>
    <d v="2020-05-14T19:59:24"/>
    <d v="2020-05-14T19:53:01"/>
    <s v="NA"/>
    <m/>
    <m/>
    <n v="742.16708333332645"/>
    <x v="0"/>
    <x v="19"/>
    <x v="0"/>
    <n v="22"/>
    <s v="Not GD"/>
    <x v="1"/>
    <n v="2020"/>
    <x v="0"/>
    <x v="0"/>
    <x v="0"/>
    <s v="Jan"/>
    <x v="20"/>
    <s v="May"/>
    <x v="1"/>
  </r>
  <r>
    <s v="INC9150961"/>
    <s v="P4 - Minimal"/>
    <x v="6"/>
    <s v="ghudik@us.ibm.com"/>
    <x v="2"/>
    <s v="Business Object - Re build reports using BPM universe"/>
    <d v="2020-06-01T19:18:49"/>
    <x v="8"/>
    <m/>
    <s v="Cancelled"/>
    <s v="Cancelled per user request as INC9151756 was created requesting the same action."/>
    <d v="2020-06-01T19:18:49"/>
    <s v="Gina D. Hudik [IBM]"/>
    <d v="2020-05-28T22:00:17"/>
    <s v="cristian.aprile@kantar.com"/>
    <b v="0"/>
    <m/>
    <s v="Silver"/>
    <n v="0"/>
    <s v="Normal"/>
    <x v="0"/>
    <m/>
    <n v="335912"/>
    <s v="Cristian Aprile [Kantar]"/>
    <n v="0"/>
    <b v="0"/>
    <d v="2020-05-28T22:31:43"/>
    <d v="2020-05-28T22:27:52"/>
    <n v="1"/>
    <d v="2020-05-29T07:00:33"/>
    <d v="2020-05-29T11:44:38"/>
    <d v="2020-05-29T07:00:33"/>
    <m/>
    <m/>
    <m/>
    <n v="727.51067129630246"/>
    <x v="0"/>
    <x v="21"/>
    <x v="0"/>
    <n v="23"/>
    <s v="Not GD"/>
    <x v="1"/>
    <n v="2020"/>
    <x v="0"/>
    <x v="0"/>
    <x v="0"/>
    <s v="Jan"/>
    <x v="12"/>
    <s v="May"/>
    <x v="1"/>
  </r>
  <r>
    <s v="INC9151736"/>
    <s v="P4 - Minimal"/>
    <x v="10"/>
    <s v="Dhikarpe@in.ibm.com"/>
    <x v="3"/>
    <s v="E-mail Upload"/>
    <d v="2020-06-08T22:58:28"/>
    <x v="138"/>
    <m/>
    <s v="Cancelled"/>
    <s v="Cancelled at the request of the business owner, Mark Werner._x000a_The Request is no longer required. "/>
    <d v="2020-06-08T22:58:28"/>
    <s v="Dhiraj Kamlakar Karpe [IBM]"/>
    <d v="2020-05-29T03:13:52"/>
    <s v="mark.werner@ogilvy.com"/>
    <b v="0"/>
    <m/>
    <s v="Gold"/>
    <n v="0"/>
    <s v="Normal"/>
    <x v="0"/>
    <m/>
    <n v="935076"/>
    <s v="Mark Werner [Ogilvy Group]"/>
    <n v="0"/>
    <b v="0"/>
    <d v="2020-05-29T19:04:10"/>
    <d v="2020-05-29T03:27:21"/>
    <n v="1"/>
    <d v="2020-06-02T02:51:55"/>
    <d v="2020-06-02T18:23:20"/>
    <d v="2020-06-02T02:51:55"/>
    <m/>
    <m/>
    <m/>
    <n v="723.23379629629926"/>
    <x v="0"/>
    <x v="21"/>
    <x v="0"/>
    <n v="24"/>
    <s v="WPP-US"/>
    <x v="0"/>
    <n v="2020"/>
    <x v="0"/>
    <x v="0"/>
    <x v="0"/>
    <s v="Jan"/>
    <x v="29"/>
    <s v="May"/>
    <x v="0"/>
  </r>
  <r>
    <s v="INC9156117"/>
    <s v="P3 - Minor"/>
    <x v="4"/>
    <s v="Jason.masi@ph.ibm.com"/>
    <x v="2"/>
    <s v="SAP Note Implementation in DGR and QGR (Note 2483835)"/>
    <d v="2020-06-15T20:41:19"/>
    <x v="34"/>
    <m/>
    <s v="Cancelled"/>
    <s v="Implementation of notes postponed"/>
    <d v="2020-06-15T20:41:19"/>
    <s v="Jason Erick D Masipiquena [IBM]"/>
    <d v="2020-05-30T01:49:41"/>
    <s v="Alabanc@ph.ibm.com"/>
    <b v="0"/>
    <m/>
    <s v="Platinum"/>
    <n v="0"/>
    <s v="Normal"/>
    <x v="0"/>
    <m/>
    <n v="1450443"/>
    <s v="Susan Santos [Ogilvy Group]"/>
    <n v="0"/>
    <b v="0"/>
    <d v="2020-05-30T01:49:41"/>
    <m/>
    <n v="0"/>
    <m/>
    <d v="2020-05-30T01:49:41"/>
    <d v="2020-05-30T01:49:41"/>
    <m/>
    <m/>
    <m/>
    <n v="726.92383101851738"/>
    <x v="0"/>
    <x v="21"/>
    <x v="0"/>
    <n v="25"/>
    <s v="WPP-US"/>
    <x v="0"/>
    <n v="2020"/>
    <x v="0"/>
    <x v="0"/>
    <x v="0"/>
    <s v="Jan"/>
    <x v="0"/>
    <s v="May"/>
    <x v="0"/>
  </r>
  <r>
    <s v="INC9160725"/>
    <s v="P4 - Minimal"/>
    <x v="6"/>
    <s v="system"/>
    <x v="2"/>
    <s v="OSU Business Objects - Convert EDW Active Project report to BPM report"/>
    <d v="2020-06-01T20:37:05"/>
    <x v="116"/>
    <m/>
    <s v="Solved (Permanently)"/>
    <s v="Cancelling the ticket as it is duplicate."/>
    <d v="2020-06-01T20:37:02"/>
    <s v="Shomeek De [IBM]"/>
    <d v="2020-06-01T19:11:39"/>
    <s v="chris.meyer@kantar.com"/>
    <b v="0"/>
    <m/>
    <s v="Silver"/>
    <n v="0"/>
    <s v="Normal"/>
    <x v="0"/>
    <m/>
    <n v="5123"/>
    <s v="Chris Meyer [Kantar]"/>
    <n v="0"/>
    <b v="1"/>
    <d v="2020-06-01T19:45:47"/>
    <d v="2020-06-01T19:11:39"/>
    <n v="2"/>
    <d v="2020-06-01T20:08:45"/>
    <d v="2020-06-01T20:18:11"/>
    <d v="2020-06-01T20:08:45"/>
    <m/>
    <s v="Awaiting User input"/>
    <m/>
    <n v="724.15403935185168"/>
    <x v="0"/>
    <x v="22"/>
    <x v="0"/>
    <n v="23"/>
    <s v="WPP-UK"/>
    <x v="0"/>
    <n v="2020"/>
    <x v="0"/>
    <x v="0"/>
    <x v="0"/>
    <s v="Jan"/>
    <x v="24"/>
    <s v="Jun"/>
    <x v="0"/>
  </r>
  <r>
    <s v="INC9203033"/>
    <s v="P3 - Minor"/>
    <x v="9"/>
    <s v="cnemec@us.ibm.com"/>
    <x v="2"/>
    <s v="Run May P&amp;L's"/>
    <d v="2020-06-10T21:51:08"/>
    <x v="15"/>
    <m/>
    <s v="Closed As Duplicate"/>
    <s v="Closed as dupe."/>
    <d v="2020-06-10T21:51:08"/>
    <s v="Christopher Nemec [IBM]"/>
    <d v="2020-06-10T21:48:00"/>
    <s v="cnemec@us.ibm.com"/>
    <b v="0"/>
    <m/>
    <s v="Gold"/>
    <n v="0"/>
    <s v="Normal"/>
    <x v="0"/>
    <m/>
    <n v="241"/>
    <s v="Jessica Olson [JWT]"/>
    <n v="0"/>
    <b v="0"/>
    <d v="2020-06-10T21:48:00"/>
    <m/>
    <n v="0"/>
    <m/>
    <d v="2020-06-10T21:48:00"/>
    <d v="2020-06-10T21:48:00"/>
    <m/>
    <m/>
    <m/>
    <n v="715.09166666666715"/>
    <x v="0"/>
    <x v="50"/>
    <x v="0"/>
    <n v="24"/>
    <s v="Not GD"/>
    <x v="1"/>
    <n v="2020"/>
    <x v="0"/>
    <x v="0"/>
    <x v="0"/>
    <s v="Jan"/>
    <x v="25"/>
    <s v="Jun"/>
    <x v="1"/>
  </r>
  <r>
    <s v="INC9207540"/>
    <s v="P3 - Minor"/>
    <x v="13"/>
    <s v="ghudik@us.ibm.com"/>
    <x v="1"/>
    <s v="[CANCELLED] Data issue in Opportunity_DIM for EDW_FN user"/>
    <d v="2020-07-08T04:10:18"/>
    <x v="8"/>
    <m/>
    <s v="Cancelled"/>
    <s v="Cancelled per client request at no charge."/>
    <d v="2020-07-08T04:10:18"/>
    <s v="Gina D. Hudik [IBM]"/>
    <d v="2020-06-11T22:23:02"/>
    <s v="Nikbhuse@in.ibm.com"/>
    <b v="0"/>
    <m/>
    <s v="Platinum"/>
    <n v="0"/>
    <s v="Normal"/>
    <x v="0"/>
    <m/>
    <n v="2267826"/>
    <s v="Nikhila Bhuse [IBM]"/>
    <n v="0"/>
    <b v="0"/>
    <d v="2020-06-11T22:23:02"/>
    <m/>
    <n v="0"/>
    <m/>
    <d v="2020-06-11T22:23:02"/>
    <d v="2020-06-11T22:23:02"/>
    <s v="APAC"/>
    <m/>
    <m/>
    <n v="714.0673379629734"/>
    <x v="0"/>
    <x v="50"/>
    <x v="0"/>
    <n v="28"/>
    <s v="Not GD"/>
    <x v="1"/>
    <n v="2020"/>
    <x v="0"/>
    <x v="0"/>
    <x v="0"/>
    <s v="Jan"/>
    <x v="15"/>
    <s v="Jun"/>
    <x v="1"/>
  </r>
  <r>
    <s v="INC9237053"/>
    <s v="P3 - Minor"/>
    <x v="5"/>
    <s v="Srisbh26@in.ibm.com"/>
    <x v="2"/>
    <s v="Deactivation of Henkel KRIQ users 6-18-20"/>
    <d v="2020-06-22T15:00:12"/>
    <x v="5"/>
    <m/>
    <s v="Closed As Duplicate"/>
    <s v="INC9222814-Ticket raised for same task. Updated in that ticket and marking this as duplicate."/>
    <d v="2020-06-22T15:00:12"/>
    <s v="Srishti Bhargava26 [IBM]"/>
    <d v="2020-06-19T13:52:36"/>
    <s v="Srisbh26@in.ibm.com"/>
    <b v="0"/>
    <m/>
    <s v="Gold"/>
    <n v="0"/>
    <s v="Normal"/>
    <x v="0"/>
    <m/>
    <n v="263413"/>
    <s v="Chong Chow [Kantar]"/>
    <n v="0"/>
    <b v="0"/>
    <d v="2020-06-19T13:52:36"/>
    <m/>
    <n v="0"/>
    <m/>
    <d v="2020-06-19T13:52:36"/>
    <d v="2020-06-19T13:52:36"/>
    <m/>
    <m/>
    <m/>
    <n v="706.4218055555466"/>
    <x v="0"/>
    <x v="51"/>
    <x v="0"/>
    <n v="26"/>
    <s v="WPP-US"/>
    <x v="0"/>
    <n v="2020"/>
    <x v="0"/>
    <x v="0"/>
    <x v="0"/>
    <s v="Jan"/>
    <x v="5"/>
    <s v="Jun"/>
    <x v="0"/>
  </r>
  <r>
    <s v="INC9262174"/>
    <s v="P3 - Minor"/>
    <x v="5"/>
    <s v="Srisbh26@in.ibm.com"/>
    <x v="2"/>
    <s v="UsersToDisable-06252020"/>
    <d v="2020-06-26T14:39:54"/>
    <x v="5"/>
    <m/>
    <s v="Closed As Duplicate"/>
    <s v="INC9234252- Raised for the same issue."/>
    <d v="2020-06-26T14:39:54"/>
    <s v="Srishti Bhargava26 [IBM]"/>
    <d v="2020-06-25T20:03:42"/>
    <s v="Srisbh26@in.ibm.com"/>
    <b v="0"/>
    <m/>
    <s v="Gold"/>
    <n v="0"/>
    <s v="Normal"/>
    <x v="0"/>
    <m/>
    <n v="67165"/>
    <s v="Chong Chow [Kantar]"/>
    <n v="0"/>
    <b v="0"/>
    <d v="2020-06-25T20:03:42"/>
    <m/>
    <n v="0"/>
    <m/>
    <d v="2020-06-25T20:03:42"/>
    <d v="2020-06-25T20:03:42"/>
    <m/>
    <m/>
    <m/>
    <n v="700.16409722222306"/>
    <x v="0"/>
    <x v="23"/>
    <x v="0"/>
    <n v="26"/>
    <s v="WPP-US"/>
    <x v="0"/>
    <n v="2020"/>
    <x v="0"/>
    <x v="0"/>
    <x v="0"/>
    <s v="Jan"/>
    <x v="17"/>
    <s v="Jun"/>
    <x v="0"/>
  </r>
  <r>
    <s v="INC9296502"/>
    <s v="P3 - Minor"/>
    <x v="19"/>
    <s v="Srisbh26@in.ibm.com"/>
    <x v="2"/>
    <s v="Issues with access to xAdam tool"/>
    <d v="2020-07-08T11:05:46"/>
    <x v="5"/>
    <m/>
    <s v="Closed As Duplicate"/>
    <s v="INC9296222-Raised for the same issue."/>
    <d v="2020-07-08T11:05:46"/>
    <s v="Srishti Bhargava26 [IBM]"/>
    <d v="2020-07-03T15:06:38"/>
    <s v="CAMILA.CALVO1@it.ibm.com"/>
    <b v="0"/>
    <m/>
    <s v="Bronze"/>
    <n v="0"/>
    <s v="Normal"/>
    <x v="0"/>
    <m/>
    <n v="417672"/>
    <s v="Daniel Ramos [YRGRP]"/>
    <n v="0"/>
    <b v="0"/>
    <d v="2020-07-03T15:06:38"/>
    <d v="2020-07-03T15:06:38"/>
    <n v="1"/>
    <d v="2020-07-03T15:11:34"/>
    <d v="2020-07-03T19:04:18"/>
    <d v="2020-07-03T15:11:34"/>
    <s v="EMEA"/>
    <m/>
    <s v="YRGRP - Spain"/>
    <n v="692.20534722223238"/>
    <x v="0"/>
    <x v="24"/>
    <x v="0"/>
    <n v="28"/>
    <s v="WPP-US"/>
    <x v="0"/>
    <n v="2020"/>
    <x v="0"/>
    <x v="0"/>
    <x v="0"/>
    <s v="Jan"/>
    <x v="14"/>
    <s v="Jul"/>
    <x v="0"/>
  </r>
  <r>
    <s v="INC9313342"/>
    <s v="P3 - Minor"/>
    <x v="20"/>
    <s v="Lupita.AlgabadePoulsen@us.ibm.com"/>
    <x v="1"/>
    <s v="[CANCELLED*] (KP #2) [3RD PARTY] Revenue Recognition  and Cost Accrual Enhancement"/>
    <d v="2021-04-28T18:38:17"/>
    <x v="33"/>
    <m/>
    <s v="Cancelled"/>
    <s v="Cancelled per client request. IBM has consumed estimated effort."/>
    <d v="2021-04-28T18:38:18"/>
    <s v="Guadalupe Algaba De Poulsen [IBM]"/>
    <d v="2020-07-08T06:50:21"/>
    <s v="chris.meyer@kantar.com"/>
    <b v="0"/>
    <m/>
    <m/>
    <n v="0"/>
    <s v="Normal"/>
    <x v="0"/>
    <m/>
    <n v="25444077"/>
    <s v="Chris Meyer [Kantar]"/>
    <n v="0"/>
    <b v="0"/>
    <d v="2020-07-08T13:40:48"/>
    <d v="2020-07-08T06:50:21"/>
    <n v="2"/>
    <d v="2020-07-08T13:33:12"/>
    <d v="2020-07-08T13:40:48"/>
    <d v="2020-07-08T13:33:12"/>
    <s v="NA"/>
    <m/>
    <m/>
    <n v="687.43000000000029"/>
    <x v="0"/>
    <x v="25"/>
    <x v="0"/>
    <n v="18"/>
    <s v="Not GD"/>
    <x v="1"/>
    <n v="2021"/>
    <x v="0"/>
    <x v="0"/>
    <x v="0"/>
    <s v="Jan"/>
    <x v="18"/>
    <s v="Jul"/>
    <x v="1"/>
  </r>
  <r>
    <s v="INC9317102"/>
    <s v="P4 - Minimal"/>
    <x v="6"/>
    <s v="ghudik@us.ibm.com"/>
    <x v="1"/>
    <s v="[CANCELLED*] BPM report Revenue recognition"/>
    <d v="2020-11-18T21:45:09"/>
    <x v="8"/>
    <m/>
    <s v="Cancelled"/>
    <s v="Cancelled per client request. IBM has consumed estimated effort."/>
    <d v="2020-11-18T21:45:09"/>
    <s v="Gina D. Hudik [IBM]"/>
    <d v="2020-07-08T21:08:10"/>
    <s v="Prakash.Katwa@kantar.com"/>
    <b v="0"/>
    <m/>
    <s v="Silver"/>
    <n v="0"/>
    <s v="Normal"/>
    <x v="0"/>
    <m/>
    <n v="11493419"/>
    <s v="Prakash Katwa [Kantar]"/>
    <n v="0"/>
    <b v="0"/>
    <d v="2020-07-08T21:39:30"/>
    <d v="2020-07-08T21:08:59"/>
    <n v="1"/>
    <d v="2020-07-08T21:41:06"/>
    <d v="2020-07-08T21:41:06"/>
    <d v="2020-07-08T21:41:06"/>
    <m/>
    <m/>
    <m/>
    <n v="687.09645833333343"/>
    <x v="0"/>
    <x v="25"/>
    <x v="0"/>
    <n v="47"/>
    <s v="Not GD"/>
    <x v="1"/>
    <n v="2020"/>
    <x v="0"/>
    <x v="0"/>
    <x v="0"/>
    <s v="Jan"/>
    <x v="18"/>
    <s v="Jul"/>
    <x v="1"/>
  </r>
  <r>
    <s v="INC9346631"/>
    <s v="P4 - Minimal"/>
    <x v="21"/>
    <s v="ghudik@us.ibm.com"/>
    <x v="1"/>
    <s v="[CANCELLED] Need to add new Earnings Code to ADP Transfer system  FTO - Flex Time OFF = has same characteristic  as PTO."/>
    <d v="2020-08-20T03:20:54"/>
    <x v="8"/>
    <m/>
    <s v="Cancelled"/>
    <s v="Ticket cancelled per user request at no charge."/>
    <d v="2020-08-20T03:20:54"/>
    <s v="Gina D. Hudik [IBM]"/>
    <d v="2020-07-15T17:38:50"/>
    <s v="Thomas.Baldoni@kantar.com"/>
    <b v="0"/>
    <m/>
    <s v="Silver+ (Osprey App use only)"/>
    <n v="0"/>
    <s v="Normal"/>
    <x v="0"/>
    <m/>
    <n v="3058924"/>
    <s v="Thomas Baldoni [Kantar]"/>
    <n v="0"/>
    <b v="0"/>
    <d v="2020-07-15T18:28:22"/>
    <d v="2020-07-15T17:57:58"/>
    <n v="3"/>
    <d v="2020-07-15T18:34:33"/>
    <d v="2020-07-15T18:34:33"/>
    <d v="2020-07-15T18:34:33"/>
    <m/>
    <m/>
    <m/>
    <n v="680.22600694445282"/>
    <x v="0"/>
    <x v="26"/>
    <x v="0"/>
    <n v="34"/>
    <s v="Not GD"/>
    <x v="1"/>
    <n v="2020"/>
    <x v="0"/>
    <x v="0"/>
    <x v="0"/>
    <s v="Jan"/>
    <x v="3"/>
    <s v="Jul"/>
    <x v="1"/>
  </r>
  <r>
    <s v="INC9354214"/>
    <s v="P3 - Minor"/>
    <x v="4"/>
    <s v="Gpnagara@in.ibm.com"/>
    <x v="1"/>
    <s v="BSG--2796 Additional changes to 0Employee data flow.[ Ref BSG-2780 ]"/>
    <d v="2020-07-17T00:22:20"/>
    <x v="1"/>
    <m/>
    <s v="Cancelled"/>
    <s v="cancelled...will create service request._x000a_"/>
    <d v="2020-07-17T00:22:20"/>
    <s v="Nagaraj Gp1 [IBM]"/>
    <d v="2020-07-17T00:14:06"/>
    <s v="Gpnagara@in.ibm.com"/>
    <b v="0"/>
    <m/>
    <s v="Platinum"/>
    <n v="0"/>
    <s v="Normal"/>
    <x v="0"/>
    <m/>
    <n v="698"/>
    <s v="Sajan Madabhushi [Ogilvy Group]"/>
    <n v="0"/>
    <b v="0"/>
    <m/>
    <m/>
    <n v="0"/>
    <m/>
    <m/>
    <d v="2020-07-17T00:14:06"/>
    <m/>
    <m/>
    <m/>
    <n v="44708"/>
    <x v="0"/>
    <x v="26"/>
    <x v="0"/>
    <n v="29"/>
    <s v="Not GD"/>
    <x v="1"/>
    <n v="2020"/>
    <x v="0"/>
    <x v="0"/>
    <x v="0"/>
    <s v="Jan"/>
    <x v="16"/>
    <s v="Jul"/>
    <x v="1"/>
  </r>
  <r>
    <s v="INC9368221"/>
    <s v="P4 - Minimal"/>
    <x v="0"/>
    <s v="ghudik@us.ibm.com"/>
    <x v="1"/>
    <s v="[CANCELLED] [3RD PARTY] Direct Cost Accrual Enhancement"/>
    <d v="2020-09-23T08:18:25"/>
    <x v="8"/>
    <m/>
    <s v="Cancelled"/>
    <s v="As discussed with Chris, this ticket will be cancelled at no cost. INC9313342 will be used for both the revenue and direct cost enhancements by Deltek. "/>
    <d v="2020-09-23T08:18:25"/>
    <s v="Gina D. Hudik [IBM]"/>
    <d v="2020-07-20T21:29:32"/>
    <s v="Sara.Abba@kantar.com"/>
    <b v="0"/>
    <m/>
    <s v="Platinum"/>
    <n v="0"/>
    <s v="Normal"/>
    <x v="0"/>
    <m/>
    <n v="5568533"/>
    <s v="Sara Abba [Kantar]"/>
    <n v="0"/>
    <b v="0"/>
    <d v="2020-07-21T00:21:33"/>
    <d v="2020-07-20T21:32:05"/>
    <n v="1"/>
    <d v="2020-07-20T23:28:04"/>
    <d v="2020-07-21T00:21:33"/>
    <d v="2020-07-20T23:28:04"/>
    <s v="EMEA"/>
    <m/>
    <m/>
    <n v="674.98503472221637"/>
    <x v="0"/>
    <x v="27"/>
    <x v="0"/>
    <n v="39"/>
    <s v="Not GD"/>
    <x v="1"/>
    <n v="2020"/>
    <x v="0"/>
    <x v="0"/>
    <x v="0"/>
    <s v="Jan"/>
    <x v="22"/>
    <s v="Jul"/>
    <x v="1"/>
  </r>
  <r>
    <s v="INC9393870"/>
    <s v="P3 - Minor"/>
    <x v="0"/>
    <s v="maypriya@in.ibm.com"/>
    <x v="2"/>
    <s v="Disable the JOB Accrual and JPY currency rounding parameter on August 15th at Production."/>
    <d v="2020-07-29T14:09:32"/>
    <x v="94"/>
    <m/>
    <s v="Cancelled"/>
    <s v="Please raise a ticket around 6-7 August.We cannot keep a ticket without any action for this long"/>
    <d v="2020-07-29T14:09:32"/>
    <s v="Mayuri Priya [IBM]"/>
    <d v="2020-07-27T03:14:17"/>
    <s v="Kenya.Mori@kantar.com"/>
    <b v="0"/>
    <m/>
    <s v="Platinum"/>
    <n v="0"/>
    <s v="Normal"/>
    <x v="0"/>
    <m/>
    <n v="212115"/>
    <s v="Kenya Mori [Kantar]"/>
    <n v="0"/>
    <b v="0"/>
    <d v="2020-07-27T09:58:41"/>
    <d v="2020-07-27T03:14:54"/>
    <n v="1"/>
    <d v="2020-07-27T04:50:09"/>
    <d v="2020-07-27T09:58:41"/>
    <d v="2020-07-27T04:50:09"/>
    <m/>
    <m/>
    <m/>
    <n v="668.58424768518307"/>
    <x v="0"/>
    <x v="28"/>
    <x v="0"/>
    <n v="31"/>
    <s v="WPP-US"/>
    <x v="0"/>
    <n v="2020"/>
    <x v="0"/>
    <x v="0"/>
    <x v="0"/>
    <s v="Jan"/>
    <x v="11"/>
    <s v="Jul"/>
    <x v="0"/>
  </r>
  <r>
    <s v="INC9399496"/>
    <s v="P4 - Minimal"/>
    <x v="2"/>
    <s v="Nilesh.gaikwad@in.ibm.com"/>
    <x v="2"/>
    <s v="[EXTERNAL] Automatic reply: GroupH: Employee Import Summary"/>
    <d v="2020-07-31T11:01:14"/>
    <x v="122"/>
    <m/>
    <s v="Cancelled"/>
    <s v="There is no issue for GroupH: Employee Import Summary i working fine and sending email. Once this summary rins and it send s email to user ,_x000a_In this case particular user is OO and user set auto reply for  OO message , help desk copied in this auto email notification system they created ticket. Cancelling it."/>
    <d v="2020-07-31T11:01:14"/>
    <s v="Nilesh D Gaikwad [IBM]"/>
    <d v="2020-07-28T00:01:28"/>
    <s v="wppindiasdfd@in.ibm.com"/>
    <b v="0"/>
    <m/>
    <s v="Gold"/>
    <n v="0"/>
    <s v="Normal"/>
    <x v="0"/>
    <m/>
    <n v="298786"/>
    <s v="Neisha Springer [YRGRP]"/>
    <n v="0"/>
    <b v="0"/>
    <d v="2020-07-28T00:52:35"/>
    <d v="2020-07-28T00:01:28"/>
    <n v="3"/>
    <d v="2020-07-28T01:20:17"/>
    <d v="2020-07-31T08:16:47"/>
    <d v="2020-07-30T21:35:02"/>
    <s v="NA"/>
    <m/>
    <m/>
    <n v="664.65501157408289"/>
    <x v="0"/>
    <x v="28"/>
    <x v="0"/>
    <n v="31"/>
    <s v="WPP-US"/>
    <x v="0"/>
    <n v="2020"/>
    <x v="0"/>
    <x v="0"/>
    <x v="0"/>
    <s v="Jan"/>
    <x v="12"/>
    <s v="Jul"/>
    <x v="0"/>
  </r>
  <r>
    <s v="INC9410667"/>
    <s v="P4 - Minimal"/>
    <x v="9"/>
    <s v="mulveyj@us.ibm.com"/>
    <x v="1"/>
    <s v="[UAT] Ricochet UPS enhancement (Billed under INC9969816)"/>
    <d v="2021-12-13T20:22:21"/>
    <x v="9"/>
    <m/>
    <m/>
    <m/>
    <m/>
    <m/>
    <d v="2020-07-29T23:58:54"/>
    <s v="dave.husted@wundermanthompson.com"/>
    <b v="0"/>
    <m/>
    <s v="Gold"/>
    <n v="0"/>
    <s v="Normal"/>
    <x v="1"/>
    <m/>
    <m/>
    <s v="Dave Husted [JWT]"/>
    <n v="0"/>
    <b v="1"/>
    <d v="2020-07-30T00:49:50"/>
    <d v="2020-07-30T00:28:00"/>
    <n v="4"/>
    <d v="2020-07-30T03:44:11"/>
    <d v="2020-07-30T23:54:44"/>
    <d v="2020-07-30T23:48:24"/>
    <s v="NA"/>
    <s v="Customer Testing"/>
    <s v="JWT - USA"/>
    <n v="665.00365740739653"/>
    <x v="0"/>
    <x v="28"/>
    <x v="0"/>
    <n v="0"/>
    <s v="WPP-US"/>
    <x v="0"/>
    <n v="1900"/>
    <x v="0"/>
    <x v="0"/>
    <x v="0"/>
    <s v="Jan"/>
    <x v="29"/>
    <s v="Jul"/>
    <x v="0"/>
  </r>
  <r>
    <s v="INC9415500"/>
    <s v="P4 - Minimal"/>
    <x v="2"/>
    <s v="Changow1@in.ibm.com"/>
    <x v="2"/>
    <s v="[EXTERNAL] RE: PowerPivot Status"/>
    <d v="2020-07-30T22:50:20"/>
    <x v="136"/>
    <m/>
    <s v="Closed As Duplicate"/>
    <s v="This ticket is copy of INC9414188 ,  so cancalling it"/>
    <d v="2020-07-30T22:50:20"/>
    <s v="Chandan Gowda [IBM]"/>
    <d v="2020-07-30T22:01:04"/>
    <s v="wppindiasdfd@in.ibm.com"/>
    <b v="0"/>
    <m/>
    <s v="Gold"/>
    <n v="0"/>
    <s v="Normal"/>
    <x v="0"/>
    <m/>
    <n v="2956"/>
    <s v="Chandan Gowda [IBM]"/>
    <n v="0"/>
    <b v="0"/>
    <d v="2020-07-30T22:48:53"/>
    <d v="2020-07-30T22:01:04"/>
    <n v="1"/>
    <d v="2020-07-30T22:50:20"/>
    <d v="2020-07-30T22:50:20"/>
    <d v="2020-07-30T22:50:20"/>
    <m/>
    <m/>
    <m/>
    <n v="665.04837962963211"/>
    <x v="0"/>
    <x v="28"/>
    <x v="0"/>
    <n v="31"/>
    <s v="WPP-US"/>
    <x v="0"/>
    <n v="2020"/>
    <x v="0"/>
    <x v="0"/>
    <x v="0"/>
    <s v="Jan"/>
    <x v="0"/>
    <s v="Jul"/>
    <x v="0"/>
  </r>
  <r>
    <s v="INC9420349"/>
    <s v="P3 - Minor"/>
    <x v="3"/>
    <s v="jyovishw@in.ibm.com"/>
    <x v="1"/>
    <s v="[CANCELLED] AP Wait for Payment queue clean up "/>
    <d v="2021-03-25T21:41:25"/>
    <x v="115"/>
    <m/>
    <s v="Solved (Permanently)"/>
    <s v="Since the Perceptive queue has too many records which are to be manually tracked to be cleaned up. Melissa prefers to close this by cancelling the open SER with Opsrey."/>
    <d v="2021-03-25T21:41:25"/>
    <s v="Jyothi Vishweshwaraiah [IBM]"/>
    <d v="2020-07-31T22:29:34"/>
    <s v="alevitsk@us.ibm.com"/>
    <b v="0"/>
    <m/>
    <s v="Gold"/>
    <n v="0"/>
    <s v="Normal"/>
    <x v="0"/>
    <m/>
    <n v="20474102"/>
    <s v="Anna Levitskiy [IBM]"/>
    <n v="0"/>
    <b v="0"/>
    <d v="2020-07-31T22:29:34"/>
    <m/>
    <n v="0"/>
    <m/>
    <d v="2020-07-31T22:29:34"/>
    <d v="2020-07-31T22:29:34"/>
    <m/>
    <m/>
    <s v="WPP - USA"/>
    <n v="664.06280092592351"/>
    <x v="0"/>
    <x v="28"/>
    <x v="0"/>
    <n v="13"/>
    <s v="Not GD"/>
    <x v="1"/>
    <n v="2021"/>
    <x v="0"/>
    <x v="0"/>
    <x v="0"/>
    <s v="Jan"/>
    <x v="27"/>
    <s v="Jul"/>
    <x v="1"/>
  </r>
  <r>
    <s v="INC9426541"/>
    <s v="P3 - Minor"/>
    <x v="3"/>
    <s v="jyovishw@in.ibm.com"/>
    <x v="2"/>
    <s v="Removing AD account users from Test AX application"/>
    <d v="2020-08-07T15:15:09"/>
    <x v="115"/>
    <m/>
    <s v="Cancelled"/>
    <s v="Separate INC9440963 is created as an enhancement ticket"/>
    <d v="2020-08-07T15:15:09"/>
    <s v="Jyothi Vishweshwaraiah [IBM]"/>
    <d v="2020-08-03T19:25:02"/>
    <s v="jyovishw@in.ibm.com"/>
    <b v="0"/>
    <m/>
    <s v="Gold"/>
    <n v="0"/>
    <s v="Normal"/>
    <x v="0"/>
    <m/>
    <n v="331150"/>
    <s v="Jyothi Vishweshwaraiah [IBM]"/>
    <n v="0"/>
    <b v="0"/>
    <d v="2020-08-03T19:25:02"/>
    <m/>
    <n v="0"/>
    <m/>
    <d v="2020-08-03T19:25:02"/>
    <d v="2020-08-03T19:25:02"/>
    <m/>
    <m/>
    <m/>
    <n v="661.19094907407271"/>
    <x v="0"/>
    <x v="29"/>
    <x v="0"/>
    <n v="32"/>
    <s v="Not GD"/>
    <x v="1"/>
    <n v="2020"/>
    <x v="0"/>
    <x v="0"/>
    <x v="0"/>
    <s v="Jan"/>
    <x v="14"/>
    <s v="Aug"/>
    <x v="1"/>
  </r>
  <r>
    <s v="INC9439835"/>
    <s v="P3 - Minor"/>
    <x v="4"/>
    <s v="usinduri@in.ibm.com"/>
    <x v="1"/>
    <s v="BSG-2794:Document date on Concur posting document - Set with earlier expense date"/>
    <d v="2020-08-06T13:43:18"/>
    <x v="1"/>
    <m/>
    <s v="Cancelled"/>
    <s v="Cancelled  as duplicate ticket raised for same BSG-2794# INC9378453"/>
    <d v="2020-08-06T13:43:18"/>
    <s v="Usha D. Induri [IBM]"/>
    <d v="2020-08-05T21:53:31"/>
    <s v="usinduri@in.ibm.com"/>
    <b v="0"/>
    <m/>
    <s v="Platinum"/>
    <n v="0"/>
    <s v="Normal"/>
    <x v="0"/>
    <m/>
    <n v="58398"/>
    <s v="Martha Dominicci [Ogilvy Group]"/>
    <n v="0"/>
    <b v="0"/>
    <m/>
    <m/>
    <n v="0"/>
    <m/>
    <m/>
    <d v="2020-08-05T21:53:31"/>
    <m/>
    <m/>
    <m/>
    <n v="44708"/>
    <x v="0"/>
    <x v="29"/>
    <x v="0"/>
    <n v="32"/>
    <s v="Not GD"/>
    <x v="1"/>
    <n v="2020"/>
    <x v="0"/>
    <x v="0"/>
    <x v="0"/>
    <s v="Jan"/>
    <x v="2"/>
    <s v="Aug"/>
    <x v="1"/>
  </r>
  <r>
    <s v="INC9441294"/>
    <s v="P3 - Minor"/>
    <x v="12"/>
    <s v="Andrew.Hodgins@vmlyr.com"/>
    <x v="2"/>
    <s v="Yelan Ton- SAP password reset"/>
    <d v="2020-08-06T04:05:27"/>
    <x v="27"/>
    <m/>
    <s v="Closed As Duplicate"/>
    <s v="Duplicate to INC9441411."/>
    <d v="2020-08-06T04:05:27"/>
    <s v="Andrew Hodgins [YRGRP]"/>
    <d v="2020-08-06T03:15:14"/>
    <s v="Ashley.Bottorff@vmlyr.com"/>
    <b v="0"/>
    <m/>
    <s v="Bronze"/>
    <n v="0"/>
    <s v="Normal"/>
    <x v="0"/>
    <m/>
    <n v="3013"/>
    <s v="Ashley Bottorff [YRGRP]"/>
    <n v="0"/>
    <b v="0"/>
    <d v="2020-08-06T04:05:00"/>
    <d v="2020-08-06T03:15:14"/>
    <n v="1"/>
    <d v="2020-08-06T04:01:49"/>
    <d v="2020-08-06T04:05:00"/>
    <d v="2020-08-06T04:01:49"/>
    <m/>
    <m/>
    <m/>
    <n v="658.82986111110949"/>
    <x v="0"/>
    <x v="29"/>
    <x v="0"/>
    <n v="32"/>
    <s v="Not GD"/>
    <x v="1"/>
    <n v="2020"/>
    <x v="0"/>
    <x v="0"/>
    <x v="0"/>
    <s v="Jan"/>
    <x v="7"/>
    <s v="Aug"/>
    <x v="1"/>
  </r>
  <r>
    <s v="INC9466186"/>
    <s v="P3 - Minor"/>
    <x v="0"/>
    <s v="Lupita.AlgabadePoulsen@us.ibm.com"/>
    <x v="2"/>
    <s v="[CANCELLED*] Stamp Maconomy mscript files (Job Creation)"/>
    <d v="2020-11-16T17:11:26"/>
    <x v="33"/>
    <m/>
    <s v="Not Solved (No response from end user)"/>
    <s v="KC Job Creation Files\JobCreation.1.ms_x000a_\\ktnapwbi205\WebServers\Zenobius\PreProd\Kantar\MaconomyPortal\W_17_0\Custom\Packages\Composers\JobCost\JobCreationKC_x000a__x000a_KI Job Creation Files\JobCreation.1.ms_x000a_\\ktnapwbi205\WebServers\Zenobius\PreProd\Kantar\MaconomyPortal\W_17_0\Custom\Packages\Composers\JobCost\JobCreationKCI_x000a__x000a_KM Job Creation Files\JobCreation.1.ms_x000a_\\ktnapwbi205\WebServers\Zenobius\PreProd\Kantar\MaconomyPortal\W_17_0\Custom\Packages\Composers\JobCost\JobCreationKM_x000a__x000a_KWP Job Creation Files\JobCreation.1.ms_x000a_\\ktnapwbi205\WebServers\Zenobius\PreProd\Kantar\MaconomyPortal\W_17_0\Custom\Packages\Composers\JobCost\JobCreationKWP"/>
    <d v="2020-11-16T17:11:26"/>
    <s v="Guadalupe Algaba De Poulsen [IBM]"/>
    <d v="2020-08-11T17:54:35"/>
    <s v="mark.yates@kantar.com"/>
    <b v="0"/>
    <m/>
    <s v="Platinum"/>
    <n v="0"/>
    <s v="Normal"/>
    <x v="0"/>
    <m/>
    <n v="8378211"/>
    <s v="Mark Yates [Kantar]"/>
    <n v="0"/>
    <b v="0"/>
    <d v="2020-08-11T18:42:14"/>
    <d v="2020-08-11T17:57:10"/>
    <n v="1"/>
    <d v="2020-08-11T19:39:51"/>
    <d v="2020-08-11T19:43:01"/>
    <d v="2020-08-11T19:39:51"/>
    <s v="NA"/>
    <m/>
    <m/>
    <n v="653.1784606481524"/>
    <x v="0"/>
    <x v="30"/>
    <x v="0"/>
    <n v="47"/>
    <s v="Not GD"/>
    <x v="1"/>
    <n v="2020"/>
    <x v="0"/>
    <x v="0"/>
    <x v="0"/>
    <s v="Jan"/>
    <x v="15"/>
    <s v="Aug"/>
    <x v="1"/>
  </r>
  <r>
    <s v="INC9468523"/>
    <s v="P3 - Minor"/>
    <x v="18"/>
    <s v="david.baulier@us.ibm.com"/>
    <x v="1"/>
    <s v="[ROM] Automated ADP to Concur Feed Monitoring"/>
    <d v="2021-08-05T20:32:28"/>
    <x v="13"/>
    <m/>
    <s v="Cancelled"/>
    <s v="It was decided this solution was no longer needed at this time.  WPP is looking at a report in Concur to find the issues and deliver to HR."/>
    <d v="2021-08-05T20:32:28"/>
    <s v="David Baulier Jr [IBM]"/>
    <d v="2020-08-12T02:19:19"/>
    <s v="david.baulier@us.ibm.com"/>
    <b v="0"/>
    <m/>
    <s v="Gold"/>
    <n v="0"/>
    <s v="Normal"/>
    <x v="0"/>
    <m/>
    <n v="30997318"/>
    <s v="Tim Coyne [YRGRP]"/>
    <n v="0"/>
    <b v="0"/>
    <d v="2020-08-12T02:19:19"/>
    <m/>
    <n v="0"/>
    <m/>
    <d v="2020-08-12T02:19:19"/>
    <d v="2020-08-12T02:19:19"/>
    <m/>
    <m/>
    <s v="YRGRP - USA"/>
    <n v="652.90325231481256"/>
    <x v="0"/>
    <x v="30"/>
    <x v="0"/>
    <n v="32"/>
    <s v="Not GD"/>
    <x v="1"/>
    <n v="2021"/>
    <x v="0"/>
    <x v="0"/>
    <x v="0"/>
    <s v="Jan"/>
    <x v="21"/>
    <s v="Aug"/>
    <x v="1"/>
  </r>
  <r>
    <s v="INC9493164"/>
    <s v="P3 - Minor"/>
    <x v="9"/>
    <s v="mulveyj@us.ibm.com"/>
    <x v="2"/>
    <s v="Ricochet employee updates"/>
    <d v="2020-08-19T03:03:21"/>
    <x v="137"/>
    <m/>
    <s v="Cancelled"/>
    <s v="This ticket was created in error."/>
    <d v="2020-08-19T03:03:21"/>
    <s v="James A. Mulvey [IBM]"/>
    <d v="2020-08-17T18:36:36"/>
    <s v="Ballvija@in.ibm.com"/>
    <b v="0"/>
    <m/>
    <s v="Gold"/>
    <n v="0"/>
    <s v="Normal"/>
    <x v="0"/>
    <m/>
    <n v="117156"/>
    <s v="Dave Husted [JWT]"/>
    <n v="0"/>
    <b v="0"/>
    <d v="2020-08-17T18:36:36"/>
    <m/>
    <n v="0"/>
    <m/>
    <d v="2020-08-17T18:36:36"/>
    <d v="2020-08-17T18:36:36"/>
    <m/>
    <m/>
    <m/>
    <n v="647.22458333334362"/>
    <x v="0"/>
    <x v="31"/>
    <x v="0"/>
    <n v="34"/>
    <s v="Not GD"/>
    <x v="1"/>
    <n v="2020"/>
    <x v="0"/>
    <x v="0"/>
    <x v="0"/>
    <s v="Jan"/>
    <x v="16"/>
    <s v="Aug"/>
    <x v="1"/>
  </r>
  <r>
    <s v="INC9499591"/>
    <s v="P3 - Minor"/>
    <x v="0"/>
    <s v="Kusanth1@in.ibm.com"/>
    <x v="0"/>
    <s v="IBM: Citrix Maconomy Consultant Desktop"/>
    <d v="2020-08-18T17:22:45"/>
    <x v="4"/>
    <m/>
    <s v="Cancelled"/>
    <s v="Testing"/>
    <d v="2020-08-18T17:22:45"/>
    <s v="Kunsoth Santhosh [IBM]"/>
    <d v="2020-08-18T16:45:31"/>
    <s v="Kusanth1@in.ibm.com"/>
    <b v="0"/>
    <m/>
    <s v="Platinum"/>
    <n v="0"/>
    <s v="Normal"/>
    <x v="0"/>
    <m/>
    <n v="2406"/>
    <s v="Guadalupe Algaba De Poulsen [IBM]"/>
    <n v="0"/>
    <b v="0"/>
    <d v="2020-08-18T16:45:31"/>
    <m/>
    <n v="0"/>
    <m/>
    <d v="2020-08-18T16:45:31"/>
    <d v="2020-08-18T16:45:31"/>
    <m/>
    <m/>
    <m/>
    <n v="646.3017245370429"/>
    <x v="0"/>
    <x v="31"/>
    <x v="0"/>
    <n v="34"/>
    <s v="WPP-US"/>
    <x v="0"/>
    <n v="2020"/>
    <x v="0"/>
    <x v="0"/>
    <x v="0"/>
    <s v="Jan"/>
    <x v="26"/>
    <s v="Aug"/>
    <x v="0"/>
  </r>
  <r>
    <s v="INC9499826"/>
    <s v="P3 - Minor"/>
    <x v="0"/>
    <s v="Kusanth1@in.ibm.com"/>
    <x v="0"/>
    <s v="IBM: Citrix Maconomy Consultant Desktop"/>
    <d v="2020-08-18T17:23:59"/>
    <x v="4"/>
    <m/>
    <s v="Cancelled"/>
    <s v="Testing"/>
    <d v="2020-08-18T17:23:59"/>
    <s v="Kunsoth Santhosh [IBM]"/>
    <d v="2020-08-18T17:19:59"/>
    <s v="Kusanth1@in.ibm.com"/>
    <b v="0"/>
    <m/>
    <s v="Platinum"/>
    <n v="0"/>
    <s v="Normal"/>
    <x v="0"/>
    <m/>
    <n v="344"/>
    <s v="Guadalupe Algaba De Poulsen [IBM]"/>
    <n v="0"/>
    <b v="0"/>
    <d v="2020-08-18T17:23:18"/>
    <m/>
    <n v="0"/>
    <m/>
    <d v="2020-08-18T17:23:18"/>
    <d v="2020-08-18T17:19:59"/>
    <m/>
    <m/>
    <m/>
    <n v="646.27548611110979"/>
    <x v="0"/>
    <x v="31"/>
    <x v="0"/>
    <n v="34"/>
    <s v="WPP-US"/>
    <x v="0"/>
    <n v="2020"/>
    <x v="0"/>
    <x v="0"/>
    <x v="0"/>
    <s v="Jan"/>
    <x v="26"/>
    <s v="Aug"/>
    <x v="0"/>
  </r>
  <r>
    <s v="INC9499881"/>
    <s v="P3 - Minor"/>
    <x v="0"/>
    <s v="Kusanth1@in.ibm.com"/>
    <x v="0"/>
    <s v="IBM: Citrix Maconomy Consultant Desktop"/>
    <d v="2020-08-18T17:27:52"/>
    <x v="1"/>
    <m/>
    <s v="Cancelled"/>
    <s v="Testing"/>
    <d v="2020-08-18T17:27:52"/>
    <s v="Kunsoth Santhosh [IBM]"/>
    <d v="2020-08-18T17:26:41"/>
    <s v="Kusanth1@in.ibm.com"/>
    <b v="0"/>
    <m/>
    <s v="Platinum"/>
    <n v="0"/>
    <s v="Normal"/>
    <x v="0"/>
    <m/>
    <n v="158"/>
    <s v="Guadalupe Algaba De Poulsen [IBM]"/>
    <n v="0"/>
    <b v="0"/>
    <m/>
    <m/>
    <n v="0"/>
    <m/>
    <m/>
    <d v="2020-08-18T17:26:41"/>
    <m/>
    <m/>
    <m/>
    <n v="44708"/>
    <x v="0"/>
    <x v="31"/>
    <x v="0"/>
    <n v="34"/>
    <s v="Not GD"/>
    <x v="1"/>
    <n v="2020"/>
    <x v="0"/>
    <x v="0"/>
    <x v="0"/>
    <s v="Jan"/>
    <x v="26"/>
    <s v="Aug"/>
    <x v="1"/>
  </r>
  <r>
    <s v="INC9502614"/>
    <s v="P3 - Minor"/>
    <x v="10"/>
    <s v="Joe.gali@ibm.com"/>
    <x v="3"/>
    <s v="JDE Review of the  MOC fix provided by Oracle"/>
    <d v="2020-09-08T23:28:50"/>
    <x v="139"/>
    <m/>
    <s v="Cancelled"/>
    <s v="Marybeth said that this ticket be closed in the SER Meeting."/>
    <d v="2020-09-08T23:28:50"/>
    <s v="Joe Gali [IBM]"/>
    <d v="2020-08-19T02:04:15"/>
    <s v="marybeth.gannon@ogilvy.com"/>
    <b v="0"/>
    <m/>
    <s v="Gold"/>
    <n v="0"/>
    <s v="Normal"/>
    <x v="0"/>
    <m/>
    <n v="1805075"/>
    <s v="Marybeth Gannon [Ogilvy Group]"/>
    <n v="0"/>
    <b v="0"/>
    <d v="2020-08-20T01:25:42"/>
    <d v="2020-08-19T02:28:01"/>
    <n v="1"/>
    <d v="2020-08-20T02:46:07"/>
    <d v="2020-08-20T03:00:11"/>
    <d v="2020-08-20T02:46:07"/>
    <m/>
    <m/>
    <m/>
    <n v="644.87487268517725"/>
    <x v="0"/>
    <x v="31"/>
    <x v="0"/>
    <n v="37"/>
    <s v="Not GD"/>
    <x v="1"/>
    <n v="2020"/>
    <x v="0"/>
    <x v="0"/>
    <x v="0"/>
    <s v="Jan"/>
    <x v="5"/>
    <s v="Aug"/>
    <x v="1"/>
  </r>
  <r>
    <s v="INC9505734"/>
    <s v="P3 - Minor"/>
    <x v="9"/>
    <s v="Abhipaul@in.ibm.com"/>
    <x v="2"/>
    <s v="Ricochet employee updates"/>
    <d v="2020-08-19T19:44:08"/>
    <x v="137"/>
    <m/>
    <s v="Cancelled"/>
    <s v="Cancelled, not required"/>
    <d v="2020-08-19T19:44:08"/>
    <s v="Abhijit Paul [IBM]"/>
    <d v="2020-08-19T15:31:03"/>
    <s v="Ballvija@in.ibm.com"/>
    <b v="0"/>
    <m/>
    <s v="Gold"/>
    <n v="0"/>
    <s v="Normal"/>
    <x v="0"/>
    <m/>
    <n v="15453"/>
    <s v="Dave Husted [JWT]"/>
    <n v="0"/>
    <b v="0"/>
    <d v="2020-08-19T15:31:03"/>
    <m/>
    <n v="0"/>
    <m/>
    <d v="2020-08-19T15:31:03"/>
    <d v="2020-08-19T15:31:03"/>
    <m/>
    <m/>
    <m/>
    <n v="645.35343750000175"/>
    <x v="0"/>
    <x v="31"/>
    <x v="0"/>
    <n v="34"/>
    <s v="Not GD"/>
    <x v="1"/>
    <n v="2020"/>
    <x v="0"/>
    <x v="0"/>
    <x v="0"/>
    <s v="Jan"/>
    <x v="5"/>
    <s v="Aug"/>
    <x v="1"/>
  </r>
  <r>
    <s v="INC9603249"/>
    <s v="P3 - Minor"/>
    <x v="2"/>
    <s v="david.baulier@us.ibm.com"/>
    <x v="1"/>
    <s v="[ROM] Create a repository on the OgilvyKnoweldge home page for Medical Department to post trainng modules"/>
    <d v="2021-11-11T02:14:34"/>
    <x v="2"/>
    <m/>
    <s v="Solved (Permanently)"/>
    <s v="Cancelling this enhancement, if the need for it arises a new ticket can be entered.  "/>
    <d v="2021-11-11T02:14:34"/>
    <s v="David Baulier Jr [IBM]"/>
    <d v="2020-09-08T17:51:14"/>
    <s v="gregg.machak@ogilvy.com"/>
    <b v="0"/>
    <m/>
    <s v="Gold"/>
    <n v="0"/>
    <s v="Normal"/>
    <x v="0"/>
    <m/>
    <n v="37009400"/>
    <s v="Gregg Machak [Ogilvy Group]"/>
    <n v="0"/>
    <b v="0"/>
    <d v="2020-09-09T08:20:42"/>
    <d v="2020-09-08T17:58:05"/>
    <n v="1"/>
    <d v="2020-09-08T19:28:25"/>
    <d v="2020-09-09T08:20:42"/>
    <d v="2020-09-08T19:28:25"/>
    <m/>
    <m/>
    <m/>
    <n v="624.65229166667268"/>
    <x v="0"/>
    <x v="34"/>
    <x v="0"/>
    <n v="46"/>
    <s v="Not GD"/>
    <x v="1"/>
    <n v="2021"/>
    <x v="0"/>
    <x v="0"/>
    <x v="0"/>
    <s v="Jan"/>
    <x v="18"/>
    <s v="Sep"/>
    <x v="1"/>
  </r>
  <r>
    <s v="INC9654866"/>
    <s v="P3 - Minor"/>
    <x v="10"/>
    <s v="Steve.Oliver@wpp.com"/>
    <x v="1"/>
    <s v="[UNAPPROVED BACKLOG] Time Entry Email Notification for SMTP"/>
    <d v="2022-02-18T00:31:26"/>
    <x v="1"/>
    <m/>
    <s v="Cancelled"/>
    <s v="Enhancement will not be worked on"/>
    <d v="2022-02-18T00:31:26"/>
    <s v="Steve Oliver [WPP]"/>
    <d v="2020-09-17T22:05:53"/>
    <s v="Dhikarpe@in.ibm.com"/>
    <b v="0"/>
    <m/>
    <s v="Gold"/>
    <n v="0"/>
    <s v="Normal"/>
    <x v="0"/>
    <m/>
    <n v="44765366"/>
    <s v="Marybeth Gannon [Ogilvy Group]"/>
    <n v="0"/>
    <b v="0"/>
    <m/>
    <m/>
    <n v="0"/>
    <m/>
    <m/>
    <d v="2020-09-17T22:05:53"/>
    <m/>
    <m/>
    <m/>
    <n v="44708"/>
    <x v="0"/>
    <x v="35"/>
    <x v="0"/>
    <n v="8"/>
    <s v="Not GD"/>
    <x v="1"/>
    <n v="2022"/>
    <x v="0"/>
    <x v="0"/>
    <x v="0"/>
    <s v="Jan"/>
    <x v="16"/>
    <s v="Sep"/>
    <x v="1"/>
  </r>
  <r>
    <s v="INC9679566"/>
    <s v="P3 - Minor"/>
    <x v="6"/>
    <s v="vakula@us.ibm.com"/>
    <x v="2"/>
    <s v="BI Portal / Landing Page / Admin Inaccessible"/>
    <d v="2020-09-22T21:13:10"/>
    <x v="23"/>
    <m/>
    <s v="Cancelled"/>
    <s v="User request to cancel the ticket"/>
    <d v="2020-09-22T21:13:10"/>
    <s v="Viswasrujana Akula [IBM]"/>
    <d v="2020-09-22T20:13:07"/>
    <s v="Brian.Fuchs@kantar.com"/>
    <b v="0"/>
    <m/>
    <s v="Silver"/>
    <n v="0"/>
    <s v="Normal"/>
    <x v="0"/>
    <m/>
    <n v="3603"/>
    <s v="Brian Fuchs [Kantar]"/>
    <n v="0"/>
    <b v="0"/>
    <d v="2020-09-22T21:12:00"/>
    <d v="2020-09-22T20:13:07"/>
    <n v="1"/>
    <d v="2020-09-22T21:12:00"/>
    <d v="2020-09-22T21:12:00"/>
    <d v="2020-09-22T21:12:00"/>
    <m/>
    <m/>
    <m/>
    <n v="611.11666666666861"/>
    <x v="0"/>
    <x v="36"/>
    <x v="0"/>
    <n v="39"/>
    <s v="Not GD"/>
    <x v="1"/>
    <n v="2020"/>
    <x v="0"/>
    <x v="0"/>
    <x v="0"/>
    <s v="Jan"/>
    <x v="9"/>
    <s v="Sep"/>
    <x v="1"/>
  </r>
  <r>
    <s v="INC9723408"/>
    <s v="P3 - Minor"/>
    <x v="12"/>
    <s v="Kevin.reiner.calvento@ibm.com"/>
    <x v="2"/>
    <s v="Kevin Calvento temp access to Basis Admin role for Oct 2, 2020"/>
    <d v="2020-10-03T03:32:27"/>
    <x v="27"/>
    <m/>
    <s v="Cancelled"/>
    <s v="Basis Admin role was not assigned as no basis tasks are requested."/>
    <d v="2020-10-03T03:32:27"/>
    <s v="Kevin Reiner Calvento [IBM]"/>
    <d v="2020-09-30T22:11:35"/>
    <s v="Andrew.Hodgins@vmlyr.com"/>
    <b v="0"/>
    <m/>
    <s v="Bronze"/>
    <n v="0"/>
    <s v="Normal"/>
    <x v="0"/>
    <m/>
    <n v="192437"/>
    <s v="Andrew Hodgins [YRGRP]"/>
    <n v="0"/>
    <b v="0"/>
    <d v="2020-09-30T22:11:35"/>
    <m/>
    <n v="0"/>
    <m/>
    <d v="2020-09-30T22:11:35"/>
    <d v="2020-09-30T22:11:35"/>
    <m/>
    <m/>
    <m/>
    <n v="603.0752893518511"/>
    <x v="0"/>
    <x v="37"/>
    <x v="0"/>
    <n v="40"/>
    <s v="Not GD"/>
    <x v="1"/>
    <n v="2020"/>
    <x v="0"/>
    <x v="0"/>
    <x v="0"/>
    <s v="Jan"/>
    <x v="0"/>
    <s v="Sep"/>
    <x v="1"/>
  </r>
  <r>
    <s v="INC9762801"/>
    <s v="P3 - Minor"/>
    <x v="4"/>
    <s v="usinduri@in.ibm.com"/>
    <x v="2"/>
    <s v="Nothing editable in JORF"/>
    <d v="2020-10-27T16:53:36"/>
    <x v="135"/>
    <m/>
    <s v="Solved (Permanently)"/>
    <s v="Closed upon User approval"/>
    <d v="2020-10-27T16:08:59"/>
    <s v="Usha D. Induri [IBM]"/>
    <d v="2020-10-08T21:08:37"/>
    <s v="bret.emerson@ogilvy.com"/>
    <b v="0"/>
    <m/>
    <s v="Platinum"/>
    <n v="0"/>
    <s v="Normal"/>
    <x v="0"/>
    <m/>
    <n v="1623622"/>
    <s v="Bret Emerson [Ogilvy Group]"/>
    <n v="0"/>
    <b v="0"/>
    <d v="2020-10-09T01:15:57"/>
    <d v="2020-10-08T21:28:11"/>
    <n v="6"/>
    <d v="2020-10-09T02:02:04"/>
    <d v="2020-10-12T20:58:14"/>
    <d v="2020-10-10T02:00:32"/>
    <m/>
    <m/>
    <m/>
    <n v="591.1262268518476"/>
    <x v="0"/>
    <x v="38"/>
    <x v="0"/>
    <n v="44"/>
    <s v="WPP-US"/>
    <x v="0"/>
    <n v="2020"/>
    <x v="0"/>
    <x v="0"/>
    <x v="0"/>
    <s v="Jan"/>
    <x v="18"/>
    <s v="Oct"/>
    <x v="0"/>
  </r>
  <r>
    <s v="INC9790934"/>
    <s v="P3 - Minor"/>
    <x v="4"/>
    <s v="Gpnagara@in.ibm.com"/>
    <x v="2"/>
    <s v="BSG-1214-BI_Perf: Query design sync between dev qa and prod."/>
    <d v="2020-10-19T20:01:48"/>
    <x v="56"/>
    <m/>
    <s v="Solved (Permanently)"/>
    <s v="BSG need to be opened for this task."/>
    <d v="2020-10-19T20:01:48"/>
    <s v="Nagaraj Gp1 [IBM]"/>
    <d v="2020-10-14T21:06:03"/>
    <s v="Gpnagara@in.ibm.com"/>
    <b v="0"/>
    <m/>
    <s v="Platinum"/>
    <n v="0"/>
    <s v="Normal"/>
    <x v="0"/>
    <m/>
    <n v="428657"/>
    <s v="Sajan Madabhushi [Ogilvy Group]"/>
    <n v="0"/>
    <b v="0"/>
    <d v="2020-10-14T21:06:03"/>
    <m/>
    <n v="0"/>
    <m/>
    <d v="2020-10-14T21:06:03"/>
    <d v="2020-10-14T21:06:03"/>
    <m/>
    <m/>
    <s v="Ogilvy Group - USA"/>
    <n v="589.12079861111124"/>
    <x v="0"/>
    <x v="39"/>
    <x v="0"/>
    <n v="43"/>
    <s v="WPP-US"/>
    <x v="0"/>
    <n v="2020"/>
    <x v="0"/>
    <x v="0"/>
    <x v="0"/>
    <s v="Jan"/>
    <x v="20"/>
    <s v="Oct"/>
    <x v="0"/>
  </r>
  <r>
    <s v="INC9822051"/>
    <s v="P4 - Minimal"/>
    <x v="13"/>
    <s v="Lupita.AlgabadePoulsen@us.ibm.com"/>
    <x v="1"/>
    <s v="[CANCELLED] Modify GPCOMP 2 Extracts For GetPaid"/>
    <d v="2020-11-04T04:38:18"/>
    <x v="33"/>
    <m/>
    <s v="Cancelled"/>
    <s v="Cancelled at no charge to client."/>
    <d v="2020-11-04T04:38:18"/>
    <s v="Guadalupe Algaba De Poulsen [IBM]"/>
    <d v="2020-10-21T15:10:30"/>
    <s v="Viresh.Savani@kantar.com"/>
    <b v="0"/>
    <m/>
    <s v="Platinum"/>
    <n v="0"/>
    <s v="Normal"/>
    <x v="0"/>
    <m/>
    <n v="1171668"/>
    <s v="Viresh Savani [Kantar]"/>
    <n v="0"/>
    <b v="0"/>
    <d v="2020-10-21T15:34:17"/>
    <d v="2020-10-21T15:10:50"/>
    <n v="2"/>
    <d v="2020-10-21T15:44:08"/>
    <d v="2020-10-21T17:20:59"/>
    <d v="2020-10-21T15:44:08"/>
    <m/>
    <m/>
    <m/>
    <n v="582.27709490739653"/>
    <x v="0"/>
    <x v="40"/>
    <x v="0"/>
    <n v="45"/>
    <s v="Not GD"/>
    <x v="1"/>
    <n v="2020"/>
    <x v="0"/>
    <x v="0"/>
    <x v="0"/>
    <s v="Jan"/>
    <x v="6"/>
    <s v="Oct"/>
    <x v="1"/>
  </r>
  <r>
    <s v="INC9826881"/>
    <s v="P3 - Minor"/>
    <x v="6"/>
    <s v="ghudik@us.ibm.com"/>
    <x v="1"/>
    <s v="[CANCELLED*] BPM output does not match with RGL report - Adjustement FIA FAE_Andy_201411"/>
    <d v="2021-06-18T21:51:08"/>
    <x v="23"/>
    <m/>
    <s v="Cancelled"/>
    <s v="Cancelling ticket per client request.  IBM has already performed 12 hours of effort and will charge tier incurred."/>
    <d v="2021-06-18T21:51:08"/>
    <s v="Gina D. Hudik [IBM]"/>
    <d v="2020-10-22T12:38:58"/>
    <s v="eric.dhalla@kantar.com"/>
    <b v="0"/>
    <m/>
    <s v="Silver"/>
    <n v="0"/>
    <s v="Normal"/>
    <x v="0"/>
    <m/>
    <n v="20682730"/>
    <s v="Eric Dhalla [Kantar]"/>
    <n v="0"/>
    <b v="0"/>
    <d v="2020-10-22T13:28:53"/>
    <m/>
    <n v="1"/>
    <m/>
    <d v="2020-10-22T13:28:53"/>
    <d v="2020-10-22T12:44:38"/>
    <m/>
    <m/>
    <m/>
    <n v="581.43827546296234"/>
    <x v="0"/>
    <x v="40"/>
    <x v="0"/>
    <n v="25"/>
    <s v="Not GD"/>
    <x v="1"/>
    <n v="2021"/>
    <x v="0"/>
    <x v="0"/>
    <x v="0"/>
    <s v="Jan"/>
    <x v="9"/>
    <s v="Oct"/>
    <x v="1"/>
  </r>
  <r>
    <s v="INC9837385"/>
    <s v="P3 - Minor"/>
    <x v="0"/>
    <s v="Gauroy08@in.ibm.com"/>
    <x v="2"/>
    <s v="271 MACONOMY WSC - Error while closing job - Accrual Job parameter"/>
    <d v="2020-12-16T16:08:15"/>
    <x v="7"/>
    <m/>
    <s v="Closed As Duplicate"/>
    <s v="INC10066735"/>
    <d v="2020-12-16T16:08:15"/>
    <s v="Gaurav Roy08 [IBM]"/>
    <d v="2020-10-24T18:13:07"/>
    <s v="Julien.Szeradzki@kantar.com"/>
    <b v="0"/>
    <m/>
    <s v="Platinum"/>
    <n v="0"/>
    <s v="Normal"/>
    <x v="0"/>
    <m/>
    <n v="4571708"/>
    <s v="Julien Szeradzki [Kantar]"/>
    <n v="0"/>
    <b v="0"/>
    <d v="2020-10-26T10:14:05"/>
    <d v="2020-10-24T18:13:31"/>
    <n v="1"/>
    <d v="2020-10-24T18:45:35"/>
    <d v="2020-10-26T10:14:05"/>
    <d v="2020-10-24T18:45:35"/>
    <m/>
    <m/>
    <m/>
    <n v="577.5735532407416"/>
    <x v="0"/>
    <x v="40"/>
    <x v="0"/>
    <n v="51"/>
    <s v="WPP-US"/>
    <x v="0"/>
    <n v="2020"/>
    <x v="0"/>
    <x v="0"/>
    <x v="0"/>
    <s v="Jan"/>
    <x v="23"/>
    <s v="Oct"/>
    <x v="0"/>
  </r>
  <r>
    <s v="INC9843376"/>
    <s v="P3 - Minor"/>
    <x v="12"/>
    <s v="Andrew.Hodgins@vmlyr.com"/>
    <x v="3"/>
    <s v="SAP Concur"/>
    <d v="2020-10-26T22:06:35"/>
    <x v="22"/>
    <m/>
    <s v="Solved (Permanently)"/>
    <s v="Directed user to concuradmin@vml.com email instead of a ticket."/>
    <d v="2020-10-26T22:06:35"/>
    <s v="Andrew Hodgins [YRGRP]"/>
    <d v="2020-10-26T21:52:41"/>
    <s v="Jerrod.Long@vmlyr.com"/>
    <b v="0"/>
    <m/>
    <s v="Bronze"/>
    <n v="0"/>
    <s v="Normal"/>
    <x v="0"/>
    <m/>
    <n v="834"/>
    <s v="Jerrod Long [YRGRP]"/>
    <n v="0"/>
    <b v="0"/>
    <d v="2020-10-26T22:04:40"/>
    <d v="2020-10-26T21:52:41"/>
    <n v="1"/>
    <d v="2020-10-26T22:04:40"/>
    <d v="2020-10-26T22:04:40"/>
    <d v="2020-10-26T22:04:40"/>
    <m/>
    <m/>
    <m/>
    <n v="577.08009259258688"/>
    <x v="0"/>
    <x v="41"/>
    <x v="0"/>
    <n v="44"/>
    <s v="WPP-US"/>
    <x v="0"/>
    <n v="2020"/>
    <x v="0"/>
    <x v="0"/>
    <x v="0"/>
    <s v="Jan"/>
    <x v="10"/>
    <s v="Oct"/>
    <x v="0"/>
  </r>
  <r>
    <s v="INC9887436"/>
    <s v="P3 - Minor"/>
    <x v="5"/>
    <s v="Srisbh26@in.ibm.com"/>
    <x v="2"/>
    <s v="Please run the attached script to deactivate users in Pivotal Prod DB"/>
    <d v="2020-11-04T15:52:06"/>
    <x v="14"/>
    <m/>
    <s v="Cancelled"/>
    <s v="Request no more required"/>
    <d v="2020-11-04T15:52:06"/>
    <s v="Srishti Bhargava26 [IBM]"/>
    <d v="2020-11-04T15:50:07"/>
    <s v="Srisbh26@in.ibm.com"/>
    <b v="0"/>
    <m/>
    <s v="Gold"/>
    <n v="0"/>
    <s v="Normal"/>
    <x v="0"/>
    <m/>
    <n v="223"/>
    <s v="Srishti Bhargava26 [IBM]"/>
    <n v="0"/>
    <b v="0"/>
    <d v="2020-11-04T15:50:07"/>
    <m/>
    <n v="0"/>
    <m/>
    <d v="2020-11-04T15:50:07"/>
    <d v="2020-11-04T15:50:07"/>
    <m/>
    <m/>
    <m/>
    <n v="568.34019675925811"/>
    <x v="0"/>
    <x v="42"/>
    <x v="0"/>
    <n v="45"/>
    <s v="WPP-US"/>
    <x v="0"/>
    <n v="2020"/>
    <x v="0"/>
    <x v="0"/>
    <x v="0"/>
    <s v="Jan"/>
    <x v="1"/>
    <s v="Nov"/>
    <x v="0"/>
  </r>
  <r>
    <s v="INC9891829"/>
    <s v="P3 - Minor"/>
    <x v="6"/>
    <s v="vakula@us.ibm.com"/>
    <x v="2"/>
    <s v="WSC: How to get a list of jobs with no invoicing plan lines"/>
    <d v="2021-01-13T00:50:42"/>
    <x v="23"/>
    <m/>
    <s v="Cancelled"/>
    <s v="Cancelling the ticket as per user request_x000a__x000a_Thanks,_x000a_Srujana"/>
    <d v="2021-01-13T00:50:42"/>
    <s v="Viswasrujana Akula [IBM]"/>
    <d v="2020-11-05T08:02:59"/>
    <s v="Clarinda.Hoo@kantar.com"/>
    <b v="0"/>
    <m/>
    <s v="Silver"/>
    <n v="0"/>
    <s v="Normal"/>
    <x v="0"/>
    <m/>
    <n v="5935663"/>
    <s v="Clarinda Hoo [Kantar]"/>
    <n v="0"/>
    <b v="0"/>
    <d v="2020-11-05T08:17:41"/>
    <d v="2020-11-05T08:11:55"/>
    <n v="2"/>
    <d v="2020-11-05T08:16:01"/>
    <d v="2020-11-05T08:17:41"/>
    <d v="2020-11-05T08:16:01"/>
    <m/>
    <m/>
    <m/>
    <n v="567.65438657408231"/>
    <x v="0"/>
    <x v="42"/>
    <x v="0"/>
    <n v="3"/>
    <s v="Not GD"/>
    <x v="1"/>
    <n v="2021"/>
    <x v="0"/>
    <x v="0"/>
    <x v="0"/>
    <s v="Jan"/>
    <x v="2"/>
    <s v="Nov"/>
    <x v="1"/>
  </r>
  <r>
    <s v="INC9894351"/>
    <s v="P4 - Minimal"/>
    <x v="0"/>
    <s v="Amacha94@in.ibm.com"/>
    <x v="2"/>
    <s v="NEW USER REQUEST-OCAL GUVEN"/>
    <d v="2020-11-05T19:57:02"/>
    <x v="7"/>
    <m/>
    <s v="Cancelled"/>
    <s v="Hi Hande,_x000a__x000a_IBM dont create users.Please check internally._x000a__x000a_Cancelling this ticket._x000a__x000a_Regards_x000a_Anusha Macharla"/>
    <d v="2020-11-05T19:57:02"/>
    <s v="Anusha Macharla94 [IBM]"/>
    <d v="2020-11-05T17:04:49"/>
    <s v="Hande.Celik@kantar.com"/>
    <b v="0"/>
    <m/>
    <s v="Platinum"/>
    <n v="0"/>
    <s v="Normal"/>
    <x v="0"/>
    <m/>
    <n v="10333"/>
    <s v="Hande Celik [Kantar]"/>
    <n v="0"/>
    <b v="0"/>
    <d v="2020-11-05T17:40:43"/>
    <d v="2020-11-05T17:04:49"/>
    <n v="1"/>
    <d v="2020-11-05T17:46:13"/>
    <d v="2020-11-05T18:40:46"/>
    <d v="2020-11-05T17:46:13"/>
    <s v="EMEA"/>
    <m/>
    <s v="Kantar - Turkey"/>
    <n v="567.22168981481809"/>
    <x v="0"/>
    <x v="42"/>
    <x v="0"/>
    <n v="45"/>
    <s v="WPP-US"/>
    <x v="0"/>
    <n v="2020"/>
    <x v="0"/>
    <x v="0"/>
    <x v="0"/>
    <s v="Jan"/>
    <x v="2"/>
    <s v="Nov"/>
    <x v="0"/>
  </r>
  <r>
    <s v="INC9918692"/>
    <s v="P3 - Minor"/>
    <x v="1"/>
    <s v="mulveyj@us.ibm.com"/>
    <x v="1"/>
    <s v="[CANCELLED] Perform Concur on-boarding activities for Canada OpenMind."/>
    <d v="2020-12-12T21:42:18"/>
    <x v="10"/>
    <m/>
    <s v="Cancelled"/>
    <s v="Galina sent note saying this work is no longer required (see attachment in ticket)."/>
    <d v="2020-12-12T21:42:18"/>
    <s v="James A. Mulvey [IBM]"/>
    <d v="2020-11-11T00:40:27"/>
    <s v="Keerthi.Hiremath@wpp.com"/>
    <b v="0"/>
    <m/>
    <s v="Silver+ (Osprey App use only)"/>
    <n v="0"/>
    <s v="Normal"/>
    <x v="0"/>
    <m/>
    <n v="2754111"/>
    <s v="Keerthi Hiremath [WPP]"/>
    <n v="0"/>
    <b v="0"/>
    <d v="2020-11-11T00:48:04"/>
    <m/>
    <n v="2"/>
    <m/>
    <d v="2020-11-11T00:48:04"/>
    <d v="2020-11-11T00:48:04"/>
    <m/>
    <m/>
    <s v="GroupM - Canada"/>
    <n v="561.96662037036731"/>
    <x v="0"/>
    <x v="43"/>
    <x v="0"/>
    <n v="50"/>
    <s v="Not GD"/>
    <x v="1"/>
    <n v="2020"/>
    <x v="0"/>
    <x v="0"/>
    <x v="0"/>
    <s v="Jan"/>
    <x v="15"/>
    <s v="Nov"/>
    <x v="1"/>
  </r>
  <r>
    <s v="INC9930044"/>
    <s v="P3 - Minor"/>
    <x v="15"/>
    <s v="akrugly@us.ibm.com"/>
    <x v="2"/>
    <s v="New MDocs Site/Global Search - Password"/>
    <d v="2020-11-13T21:34:43"/>
    <x v="42"/>
    <m/>
    <s v="Cancelled"/>
    <s v="Hi Sunita,_x000a_In order to have an access to GlobalSearch you need to contact Giovanni Caisedo in your office.When he grant your access he will create ticket for us and we will grant your access and provide credentials.Canceling this ticket."/>
    <d v="2020-11-13T21:34:43"/>
    <s v="Alexander Krugly [IBM]"/>
    <d v="2020-11-12T21:36:10"/>
    <s v="sunita.sunita@groupm.com"/>
    <b v="0"/>
    <m/>
    <s v="Bronze"/>
    <n v="0"/>
    <s v="Normal"/>
    <x v="0"/>
    <m/>
    <n v="86313"/>
    <s v="Sunita Sunita [GroupM]"/>
    <n v="0"/>
    <b v="0"/>
    <d v="2020-11-13T01:19:04"/>
    <m/>
    <n v="1"/>
    <m/>
    <d v="2020-11-13T01:19:04"/>
    <d v="2020-11-12T21:45:32"/>
    <s v="NA"/>
    <m/>
    <s v="GroupM - Canada"/>
    <n v="559.94509259259212"/>
    <x v="0"/>
    <x v="43"/>
    <x v="0"/>
    <n v="46"/>
    <s v="WPP-US"/>
    <x v="0"/>
    <n v="2020"/>
    <x v="0"/>
    <x v="0"/>
    <x v="0"/>
    <s v="Jan"/>
    <x v="21"/>
    <s v="Nov"/>
    <x v="0"/>
  </r>
  <r>
    <s v="INC9930181"/>
    <s v="P3 - Minor"/>
    <x v="15"/>
    <s v="akrugly@us.ibm.com"/>
    <x v="2"/>
    <s v="User unable to log into GlobalSearch"/>
    <d v="2020-11-24T02:52:59"/>
    <x v="42"/>
    <m/>
    <s v="Cancelled"/>
    <s v="Canceling ticket as duplicate._x000a_Original ticket INC9977250"/>
    <d v="2020-11-24T02:52:59"/>
    <s v="Alexander Krugly [IBM]"/>
    <d v="2020-11-12T22:00:09"/>
    <s v="bunmi.olaiya@groupm.com"/>
    <b v="0"/>
    <m/>
    <s v="Bronze"/>
    <n v="0"/>
    <s v="Normal"/>
    <x v="0"/>
    <m/>
    <n v="967970"/>
    <s v="Bunmi Olaiya [GroupM]"/>
    <n v="0"/>
    <b v="0"/>
    <d v="2020-11-13T00:25:18"/>
    <d v="2020-11-12T22:01:59"/>
    <n v="1"/>
    <d v="2020-11-19T00:41:07"/>
    <d v="2020-11-19T16:16:31"/>
    <d v="2020-11-19T00:41:07"/>
    <m/>
    <m/>
    <m/>
    <n v="553.3218634259174"/>
    <x v="0"/>
    <x v="43"/>
    <x v="0"/>
    <n v="48"/>
    <s v="WPP-US"/>
    <x v="0"/>
    <n v="2020"/>
    <x v="0"/>
    <x v="0"/>
    <x v="0"/>
    <s v="Jan"/>
    <x v="21"/>
    <s v="Nov"/>
    <x v="0"/>
  </r>
  <r>
    <s v="INC9969972"/>
    <s v="P3 - Minor"/>
    <x v="3"/>
    <s v="mulveyj@us.ibm.com"/>
    <x v="1"/>
    <s v="[CANCELLED] Billing SER for  INC9836888 ([WIP] Documenting of Service accounts)"/>
    <d v="2020-11-21T21:12:46"/>
    <x v="10"/>
    <m/>
    <s v="Cancelled"/>
    <s v="Cancelling this Billing SER since ticket INC9836888 was closed on time for 4Q "/>
    <d v="2020-11-21T21:12:46"/>
    <s v="James A. Mulvey [IBM]"/>
    <d v="2020-11-21T03:36:50"/>
    <s v="mulveyj@us.ibm.com"/>
    <b v="0"/>
    <m/>
    <s v="Gold"/>
    <n v="0"/>
    <s v="Normal"/>
    <x v="0"/>
    <m/>
    <n v="293"/>
    <s v="James A. Mulvey [IBM]"/>
    <n v="1"/>
    <b v="0"/>
    <d v="2020-11-21T03:36:50"/>
    <m/>
    <n v="0"/>
    <m/>
    <d v="2020-11-21T03:36:50"/>
    <d v="2020-11-21T03:36:50"/>
    <m/>
    <m/>
    <s v="GroupM - USA"/>
    <n v="551.84942129629781"/>
    <x v="0"/>
    <x v="44"/>
    <x v="0"/>
    <n v="47"/>
    <s v="Not GD"/>
    <x v="1"/>
    <n v="2020"/>
    <x v="0"/>
    <x v="0"/>
    <x v="0"/>
    <s v="Jan"/>
    <x v="6"/>
    <s v="No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I48" firstHeaderRow="1" firstDataRow="2" firstDataCol="1" rowPageCount="2" colPageCount="1"/>
  <pivotFields count="50">
    <pivotField showAll="0"/>
    <pivotField showAll="0"/>
    <pivotField showAll="0"/>
    <pivotField showAll="0"/>
    <pivotField axis="axisRow" dataField="1" showAll="0">
      <items count="9">
        <item h="1" m="1" x="4"/>
        <item h="1" x="1"/>
        <item x="0"/>
        <item h="1" x="3"/>
        <item x="2"/>
        <item h="1" m="1" x="5"/>
        <item h="1" m="1" x="7"/>
        <item h="1" m="1" x="6"/>
        <item t="default"/>
      </items>
    </pivotField>
    <pivotField showAll="0"/>
    <pivotField numFmtId="164" showAll="0"/>
    <pivotField axis="axisRow" showAll="0" sortType="ascending">
      <items count="333">
        <item m="1" x="140"/>
        <item m="1" x="210"/>
        <item m="1" x="242"/>
        <item x="36"/>
        <item x="62"/>
        <item x="63"/>
        <item m="1" x="223"/>
        <item x="6"/>
        <item x="19"/>
        <item m="1" x="238"/>
        <item x="129"/>
        <item m="1" x="282"/>
        <item m="1" x="296"/>
        <item x="24"/>
        <item x="28"/>
        <item m="1" x="218"/>
        <item m="1" x="266"/>
        <item x="45"/>
        <item x="70"/>
        <item x="127"/>
        <item x="88"/>
        <item m="1" x="211"/>
        <item x="31"/>
        <item x="97"/>
        <item x="131"/>
        <item x="111"/>
        <item x="27"/>
        <item m="1" x="202"/>
        <item m="1" x="147"/>
        <item m="1" x="182"/>
        <item x="86"/>
        <item m="1" x="267"/>
        <item x="66"/>
        <item m="1" x="179"/>
        <item m="1" x="295"/>
        <item x="73"/>
        <item m="1" x="214"/>
        <item m="1" x="226"/>
        <item m="1" x="197"/>
        <item m="1" x="331"/>
        <item m="1" x="326"/>
        <item m="1" x="227"/>
        <item x="99"/>
        <item m="1" x="325"/>
        <item x="7"/>
        <item x="98"/>
        <item m="1" x="158"/>
        <item x="124"/>
        <item m="1" x="229"/>
        <item x="47"/>
        <item m="1" x="196"/>
        <item m="1" x="248"/>
        <item m="1" x="261"/>
        <item m="1" x="312"/>
        <item m="1" x="273"/>
        <item x="132"/>
        <item m="1" x="328"/>
        <item m="1" x="324"/>
        <item m="1" x="308"/>
        <item x="51"/>
        <item x="60"/>
        <item m="1" x="165"/>
        <item m="1" x="228"/>
        <item x="64"/>
        <item x="68"/>
        <item x="136"/>
        <item m="1" x="142"/>
        <item m="1" x="209"/>
        <item m="1" x="321"/>
        <item x="38"/>
        <item m="1" x="259"/>
        <item m="1" x="245"/>
        <item x="91"/>
        <item m="1" x="145"/>
        <item x="15"/>
        <item m="1" x="279"/>
        <item m="1" x="146"/>
        <item x="2"/>
        <item m="1" x="270"/>
        <item m="1" x="198"/>
        <item m="1" x="247"/>
        <item x="74"/>
        <item x="55"/>
        <item x="138"/>
        <item m="1" x="221"/>
        <item m="1" x="236"/>
        <item x="96"/>
        <item m="1" x="300"/>
        <item m="1" x="206"/>
        <item x="118"/>
        <item m="1" x="287"/>
        <item m="1" x="189"/>
        <item m="1" x="207"/>
        <item m="1" x="244"/>
        <item x="11"/>
        <item m="1" x="303"/>
        <item x="134"/>
        <item m="1" x="233"/>
        <item x="8"/>
        <item m="1" x="313"/>
        <item x="95"/>
        <item x="84"/>
        <item m="1" x="168"/>
        <item x="33"/>
        <item m="1" x="263"/>
        <item x="105"/>
        <item m="1" x="272"/>
        <item m="1" x="164"/>
        <item x="58"/>
        <item x="112"/>
        <item m="1" x="254"/>
        <item m="1" x="235"/>
        <item x="57"/>
        <item m="1" x="286"/>
        <item m="1" x="323"/>
        <item m="1" x="305"/>
        <item m="1" x="327"/>
        <item m="1" x="161"/>
        <item m="1" x="329"/>
        <item m="1" x="192"/>
        <item x="67"/>
        <item m="1" x="183"/>
        <item x="10"/>
        <item x="34"/>
        <item m="1" x="316"/>
        <item m="1" x="191"/>
        <item x="14"/>
        <item m="1" x="276"/>
        <item m="1" x="310"/>
        <item m="1" x="159"/>
        <item x="139"/>
        <item x="52"/>
        <item m="1" x="280"/>
        <item m="1" x="268"/>
        <item x="103"/>
        <item m="1" x="291"/>
        <item m="1" x="253"/>
        <item m="1" x="264"/>
        <item m="1" x="284"/>
        <item x="76"/>
        <item x="13"/>
        <item m="1" x="149"/>
        <item x="0"/>
        <item x="90"/>
        <item x="115"/>
        <item x="3"/>
        <item x="43"/>
        <item x="71"/>
        <item x="30"/>
        <item m="1" x="185"/>
        <item m="1" x="174"/>
        <item m="1" x="289"/>
        <item m="1" x="190"/>
        <item m="1" x="277"/>
        <item x="106"/>
        <item x="22"/>
        <item m="1" x="153"/>
        <item m="1" x="315"/>
        <item m="1" x="141"/>
        <item x="120"/>
        <item m="1" x="232"/>
        <item m="1" x="194"/>
        <item m="1" x="178"/>
        <item x="113"/>
        <item x="41"/>
        <item m="1" x="234"/>
        <item x="4"/>
        <item m="1" x="243"/>
        <item m="1" x="302"/>
        <item x="81"/>
        <item m="1" x="144"/>
        <item x="114"/>
        <item m="1" x="170"/>
        <item x="101"/>
        <item m="1" x="171"/>
        <item x="94"/>
        <item x="137"/>
        <item m="1" x="160"/>
        <item m="1" x="307"/>
        <item m="1" x="166"/>
        <item x="50"/>
        <item m="1" x="201"/>
        <item m="1" x="219"/>
        <item m="1" x="269"/>
        <item m="1" x="204"/>
        <item m="1" x="175"/>
        <item m="1" x="293"/>
        <item m="1" x="231"/>
        <item x="9"/>
        <item m="1" x="240"/>
        <item x="35"/>
        <item m="1" x="222"/>
        <item m="1" x="143"/>
        <item x="56"/>
        <item m="1" x="285"/>
        <item x="54"/>
        <item x="69"/>
        <item m="1" x="208"/>
        <item m="1" x="274"/>
        <item m="1" x="213"/>
        <item x="65"/>
        <item x="116"/>
        <item x="85"/>
        <item x="122"/>
        <item x="92"/>
        <item m="1" x="162"/>
        <item m="1" x="205"/>
        <item x="89"/>
        <item m="1" x="216"/>
        <item m="1" x="314"/>
        <item m="1" x="195"/>
        <item x="130"/>
        <item m="1" x="249"/>
        <item m="1" x="330"/>
        <item x="12"/>
        <item x="87"/>
        <item m="1" x="299"/>
        <item x="75"/>
        <item x="20"/>
        <item m="1" x="152"/>
        <item x="29"/>
        <item x="49"/>
        <item m="1" x="156"/>
        <item x="93"/>
        <item m="1" x="230"/>
        <item m="1" x="154"/>
        <item x="72"/>
        <item m="1" x="322"/>
        <item x="128"/>
        <item x="133"/>
        <item m="1" x="281"/>
        <item m="1" x="237"/>
        <item m="1" x="163"/>
        <item m="1" x="275"/>
        <item m="1" x="176"/>
        <item m="1" x="184"/>
        <item m="1" x="217"/>
        <item x="46"/>
        <item m="1" x="304"/>
        <item x="59"/>
        <item x="102"/>
        <item x="78"/>
        <item x="61"/>
        <item x="44"/>
        <item x="21"/>
        <item x="79"/>
        <item x="26"/>
        <item m="1" x="258"/>
        <item x="110"/>
        <item m="1" x="177"/>
        <item x="77"/>
        <item m="1" x="288"/>
        <item m="1" x="180"/>
        <item x="119"/>
        <item x="25"/>
        <item m="1" x="260"/>
        <item m="1" x="246"/>
        <item x="109"/>
        <item x="104"/>
        <item m="1" x="187"/>
        <item m="1" x="311"/>
        <item x="48"/>
        <item m="1" x="319"/>
        <item x="121"/>
        <item x="126"/>
        <item m="1" x="297"/>
        <item m="1" x="150"/>
        <item m="1" x="172"/>
        <item m="1" x="283"/>
        <item x="40"/>
        <item x="108"/>
        <item m="1" x="320"/>
        <item x="123"/>
        <item x="80"/>
        <item x="107"/>
        <item x="100"/>
        <item m="1" x="278"/>
        <item m="1" x="157"/>
        <item x="39"/>
        <item m="1" x="193"/>
        <item m="1" x="298"/>
        <item m="1" x="220"/>
        <item m="1" x="224"/>
        <item m="1" x="199"/>
        <item m="1" x="215"/>
        <item x="37"/>
        <item m="1" x="225"/>
        <item x="42"/>
        <item m="1" x="167"/>
        <item m="1" x="148"/>
        <item m="1" x="200"/>
        <item m="1" x="203"/>
        <item x="5"/>
        <item m="1" x="290"/>
        <item x="83"/>
        <item m="1" x="188"/>
        <item m="1" x="251"/>
        <item m="1" x="239"/>
        <item m="1" x="255"/>
        <item m="1" x="271"/>
        <item m="1" x="181"/>
        <item m="1" x="309"/>
        <item m="1" x="169"/>
        <item x="125"/>
        <item x="16"/>
        <item m="1" x="241"/>
        <item m="1" x="173"/>
        <item m="1" x="318"/>
        <item m="1" x="257"/>
        <item x="53"/>
        <item m="1" x="301"/>
        <item m="1" x="252"/>
        <item x="135"/>
        <item x="32"/>
        <item m="1" x="256"/>
        <item m="1" x="292"/>
        <item x="117"/>
        <item x="18"/>
        <item m="1" x="306"/>
        <item m="1" x="265"/>
        <item m="1" x="186"/>
        <item x="23"/>
        <item x="82"/>
        <item m="1" x="155"/>
        <item m="1" x="317"/>
        <item m="1" x="262"/>
        <item m="1" x="250"/>
        <item m="1" x="212"/>
        <item m="1" x="294"/>
        <item m="1" x="151"/>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pivotField showAll="0"/>
    <pivotField axis="axisPage" multipleItemSelectionAllowed="1" showAll="0" sortType="ascending">
      <items count="55">
        <item x="0"/>
        <item m="1" x="16"/>
        <item m="1" x="26"/>
        <item m="1" x="4"/>
        <item m="1" x="35"/>
        <item m="1" x="25"/>
        <item m="1" x="15"/>
        <item m="1" x="3"/>
        <item m="1" x="45"/>
        <item m="1" x="14"/>
        <item m="1" x="34"/>
        <item m="1" x="53"/>
        <item m="1" x="24"/>
        <item m="1" x="44"/>
        <item m="1" x="13"/>
        <item m="1" x="33"/>
        <item m="1" x="52"/>
        <item m="1" x="39"/>
        <item m="1" x="23"/>
        <item m="1" x="9"/>
        <item m="1" x="43"/>
        <item x="2"/>
        <item x="1"/>
        <item m="1" x="48"/>
        <item m="1" x="32"/>
        <item m="1" x="19"/>
        <item m="1" x="51"/>
        <item m="1" x="38"/>
        <item m="1" x="22"/>
        <item m="1" x="8"/>
        <item m="1" x="42"/>
        <item m="1" x="29"/>
        <item m="1" x="12"/>
        <item m="1" x="6"/>
        <item m="1" x="47"/>
        <item m="1" x="40"/>
        <item m="1" x="31"/>
        <item m="1" x="27"/>
        <item m="1" x="18"/>
        <item m="1" x="10"/>
        <item m="1" x="50"/>
        <item m="1" x="46"/>
        <item m="1" x="37"/>
        <item m="1" x="30"/>
        <item m="1" x="21"/>
        <item m="1" x="17"/>
        <item m="1" x="7"/>
        <item m="1" x="49"/>
        <item m="1" x="41"/>
        <item m="1" x="36"/>
        <item m="1" x="28"/>
        <item m="1" x="20"/>
        <item m="1" x="11"/>
        <item h="1" m="1" x="5"/>
        <item t="default"/>
      </items>
    </pivotField>
    <pivotField showAll="0"/>
    <pivotField showAll="0"/>
    <pivotField showAll="0"/>
    <pivotField showAll="0" defaultSubtotal="0"/>
    <pivotField axis="axisPage" multipleItemSelectionAllowed="1" showAll="0" defaultSubtotal="0">
      <items count="8">
        <item h="1" x="0"/>
        <item m="1" x="5"/>
        <item m="1" x="7"/>
        <item m="1" x="2"/>
        <item h="1" m="1" x="3"/>
        <item h="1" m="1" x="4"/>
        <item h="1" m="1" x="6"/>
        <item x="1"/>
      </items>
    </pivotField>
    <pivotField showAll="0" defaultSubtotal="0"/>
    <pivotField axis="axisCol" showAll="0" defaultSubtotal="0">
      <items count="32">
        <item x="0"/>
        <item m="1" x="20"/>
        <item m="1" x="12"/>
        <item m="1" x="21"/>
        <item m="1" x="30"/>
        <item m="1" x="9"/>
        <item m="1" x="13"/>
        <item m="1" x="18"/>
        <item m="1" x="22"/>
        <item m="1" x="23"/>
        <item m="1" x="24"/>
        <item m="1" x="27"/>
        <item m="1" x="31"/>
        <item m="1" x="8"/>
        <item m="1" x="10"/>
        <item m="1" x="11"/>
        <item m="1" x="14"/>
        <item m="1" x="15"/>
        <item m="1" x="16"/>
        <item m="1" x="17"/>
        <item x="7"/>
        <item x="6"/>
        <item m="1" x="19"/>
        <item x="4"/>
        <item x="1"/>
        <item x="3"/>
        <item x="2"/>
        <item x="5"/>
        <item m="1" x="25"/>
        <item m="1" x="26"/>
        <item m="1" x="28"/>
        <item m="1" x="29"/>
      </items>
    </pivotField>
    <pivotField showAll="0" defaultSubtotal="0"/>
    <pivotField showAll="0" defaultSubtotal="0"/>
    <pivotField showAll="0" defaultSubtotal="0"/>
    <pivotField axis="axisRow" showAll="0">
      <items count="3">
        <item x="0"/>
        <item x="1"/>
        <item t="default"/>
      </items>
    </pivotField>
  </pivotFields>
  <rowFields count="3">
    <field x="4"/>
    <field x="49"/>
    <field x="7"/>
  </rowFields>
  <rowItems count="43">
    <i>
      <x v="2"/>
    </i>
    <i r="1">
      <x/>
    </i>
    <i r="2">
      <x v="3"/>
    </i>
    <i r="2">
      <x v="148"/>
    </i>
    <i r="1">
      <x v="1"/>
    </i>
    <i r="2">
      <x v="13"/>
    </i>
    <i r="2">
      <x v="220"/>
    </i>
    <i>
      <x v="4"/>
    </i>
    <i r="1">
      <x/>
    </i>
    <i r="2">
      <x v="3"/>
    </i>
    <i r="2">
      <x v="5"/>
    </i>
    <i r="2">
      <x v="8"/>
    </i>
    <i r="2">
      <x v="49"/>
    </i>
    <i r="2">
      <x v="59"/>
    </i>
    <i r="2">
      <x v="60"/>
    </i>
    <i r="2">
      <x v="82"/>
    </i>
    <i r="2">
      <x v="108"/>
    </i>
    <i r="2">
      <x v="120"/>
    </i>
    <i r="2">
      <x v="126"/>
    </i>
    <i r="2">
      <x v="147"/>
    </i>
    <i r="2">
      <x v="148"/>
    </i>
    <i r="2">
      <x v="155"/>
    </i>
    <i r="2">
      <x v="164"/>
    </i>
    <i r="2">
      <x v="166"/>
    </i>
    <i r="2">
      <x v="190"/>
    </i>
    <i r="2">
      <x v="193"/>
    </i>
    <i r="2">
      <x v="200"/>
    </i>
    <i r="2">
      <x v="218"/>
    </i>
    <i r="2">
      <x v="226"/>
    </i>
    <i r="2">
      <x v="242"/>
    </i>
    <i r="2">
      <x v="244"/>
    </i>
    <i r="2">
      <x v="254"/>
    </i>
    <i r="2">
      <x v="287"/>
    </i>
    <i r="2">
      <x v="309"/>
    </i>
    <i r="1">
      <x v="1"/>
    </i>
    <i r="2">
      <x v="35"/>
    </i>
    <i r="2">
      <x v="63"/>
    </i>
    <i r="2">
      <x v="74"/>
    </i>
    <i r="2">
      <x v="77"/>
    </i>
    <i r="2">
      <x v="103"/>
    </i>
    <i r="2">
      <x v="122"/>
    </i>
    <i r="2">
      <x v="321"/>
    </i>
    <i t="grand">
      <x/>
    </i>
  </rowItems>
  <colFields count="1">
    <field x="45"/>
  </colFields>
  <colItems count="8">
    <i>
      <x v="20"/>
    </i>
    <i>
      <x v="21"/>
    </i>
    <i>
      <x v="23"/>
    </i>
    <i>
      <x v="24"/>
    </i>
    <i>
      <x v="25"/>
    </i>
    <i>
      <x v="26"/>
    </i>
    <i>
      <x v="27"/>
    </i>
    <i t="grand">
      <x/>
    </i>
  </colItems>
  <pageFields count="2">
    <pageField fld="43" hier="-1"/>
    <pageField fld="38" hier="-1"/>
  </pageFields>
  <dataFields count="1">
    <dataField name="Numbers" fld="4" subtotal="count" baseField="0" baseItem="0"/>
  </dataFields>
  <formats count="17">
    <format dxfId="327">
      <pivotArea collapsedLevelsAreSubtotals="1" fieldPosition="0">
        <references count="1">
          <reference field="4" count="1">
            <x v="2"/>
          </reference>
        </references>
      </pivotArea>
    </format>
    <format dxfId="326">
      <pivotArea dataOnly="0" labelOnly="1" fieldPosition="0">
        <references count="1">
          <reference field="4" count="0"/>
        </references>
      </pivotArea>
    </format>
    <format dxfId="325">
      <pivotArea type="all" dataOnly="0" outline="0" fieldPosition="0"/>
    </format>
    <format dxfId="324">
      <pivotArea outline="0" collapsedLevelsAreSubtotals="1" fieldPosition="0"/>
    </format>
    <format dxfId="323">
      <pivotArea type="origin" dataOnly="0" labelOnly="1" outline="0" fieldPosition="0"/>
    </format>
    <format dxfId="322">
      <pivotArea field="45" type="button" dataOnly="0" labelOnly="1" outline="0" axis="axisCol" fieldPosition="0"/>
    </format>
    <format dxfId="321">
      <pivotArea type="topRight" dataOnly="0" labelOnly="1" outline="0" fieldPosition="0"/>
    </format>
    <format dxfId="320">
      <pivotArea field="4" type="button" dataOnly="0" labelOnly="1" outline="0" axis="axisRow" fieldPosition="0"/>
    </format>
    <format dxfId="319">
      <pivotArea dataOnly="0" labelOnly="1" fieldPosition="0">
        <references count="1">
          <reference field="4" count="0"/>
        </references>
      </pivotArea>
    </format>
    <format dxfId="318">
      <pivotArea dataOnly="0" labelOnly="1" grandRow="1" outline="0" fieldPosition="0"/>
    </format>
    <format dxfId="317">
      <pivotArea dataOnly="0" labelOnly="1" fieldPosition="0">
        <references count="1">
          <reference field="45" count="1">
            <x v="8"/>
          </reference>
        </references>
      </pivotArea>
    </format>
    <format dxfId="316">
      <pivotArea dataOnly="0" labelOnly="1" grandCol="1" outline="0" fieldPosition="0"/>
    </format>
    <format dxfId="315">
      <pivotArea outline="0" collapsedLevelsAreSubtotals="1" fieldPosition="0">
        <references count="1">
          <reference field="45" count="1" selected="0">
            <x v="8"/>
          </reference>
        </references>
      </pivotArea>
    </format>
    <format dxfId="314">
      <pivotArea type="topRight" dataOnly="0" labelOnly="1" outline="0" fieldPosition="0"/>
    </format>
    <format dxfId="313">
      <pivotArea dataOnly="0" labelOnly="1" fieldPosition="0">
        <references count="1">
          <reference field="45" count="1">
            <x v="8"/>
          </reference>
        </references>
      </pivotArea>
    </format>
    <format dxfId="312">
      <pivotArea collapsedLevelsAreSubtotals="1" fieldPosition="0">
        <references count="1">
          <reference field="4" count="1">
            <x v="4"/>
          </reference>
        </references>
      </pivotArea>
    </format>
    <format dxfId="311">
      <pivotArea dataOnly="0" labelOnly="1" fieldPosition="0">
        <references count="1">
          <reference field="4" count="1">
            <x v="4"/>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C9" firstHeaderRow="1" firstDataRow="2" firstDataCol="1" rowPageCount="2" colPageCount="1"/>
  <pivotFields count="50">
    <pivotField showAll="0"/>
    <pivotField showAll="0"/>
    <pivotField showAll="0"/>
    <pivotField showAll="0"/>
    <pivotField axis="axisRow" dataField="1" showAll="0">
      <items count="9">
        <item h="1" m="1" x="4"/>
        <item h="1" x="1"/>
        <item x="0"/>
        <item h="1" x="3"/>
        <item x="2"/>
        <item h="1" m="1" x="5"/>
        <item h="1" m="1" x="7"/>
        <item h="1" m="1" x="6"/>
        <item t="default"/>
      </items>
    </pivotField>
    <pivotField showAll="0"/>
    <pivotField numFmtId="164" showAll="0"/>
    <pivotField axis="axisRow" showAll="0" sortType="ascending">
      <items count="333">
        <item m="1" x="140"/>
        <item m="1" x="210"/>
        <item m="1" x="242"/>
        <item x="36"/>
        <item x="62"/>
        <item x="63"/>
        <item m="1" x="223"/>
        <item x="6"/>
        <item x="19"/>
        <item m="1" x="238"/>
        <item x="129"/>
        <item m="1" x="282"/>
        <item m="1" x="296"/>
        <item x="24"/>
        <item x="28"/>
        <item m="1" x="218"/>
        <item m="1" x="266"/>
        <item x="45"/>
        <item x="70"/>
        <item x="127"/>
        <item x="88"/>
        <item m="1" x="211"/>
        <item x="31"/>
        <item x="97"/>
        <item x="131"/>
        <item x="111"/>
        <item x="27"/>
        <item m="1" x="202"/>
        <item m="1" x="147"/>
        <item m="1" x="182"/>
        <item x="86"/>
        <item m="1" x="267"/>
        <item x="66"/>
        <item m="1" x="179"/>
        <item m="1" x="295"/>
        <item x="73"/>
        <item m="1" x="214"/>
        <item m="1" x="226"/>
        <item m="1" x="197"/>
        <item m="1" x="331"/>
        <item m="1" x="326"/>
        <item m="1" x="227"/>
        <item x="99"/>
        <item m="1" x="325"/>
        <item x="7"/>
        <item x="98"/>
        <item m="1" x="158"/>
        <item x="124"/>
        <item m="1" x="229"/>
        <item x="47"/>
        <item m="1" x="196"/>
        <item m="1" x="248"/>
        <item m="1" x="261"/>
        <item m="1" x="312"/>
        <item m="1" x="273"/>
        <item x="132"/>
        <item m="1" x="328"/>
        <item m="1" x="324"/>
        <item m="1" x="308"/>
        <item x="51"/>
        <item x="60"/>
        <item m="1" x="165"/>
        <item m="1" x="228"/>
        <item x="64"/>
        <item x="68"/>
        <item x="136"/>
        <item m="1" x="142"/>
        <item m="1" x="209"/>
        <item m="1" x="321"/>
        <item x="38"/>
        <item m="1" x="259"/>
        <item m="1" x="245"/>
        <item x="91"/>
        <item m="1" x="145"/>
        <item x="15"/>
        <item m="1" x="279"/>
        <item m="1" x="146"/>
        <item x="2"/>
        <item m="1" x="270"/>
        <item m="1" x="198"/>
        <item m="1" x="247"/>
        <item x="74"/>
        <item x="55"/>
        <item x="138"/>
        <item m="1" x="221"/>
        <item m="1" x="236"/>
        <item x="96"/>
        <item m="1" x="300"/>
        <item m="1" x="206"/>
        <item x="118"/>
        <item m="1" x="287"/>
        <item m="1" x="189"/>
        <item m="1" x="207"/>
        <item m="1" x="244"/>
        <item x="11"/>
        <item m="1" x="303"/>
        <item x="134"/>
        <item m="1" x="233"/>
        <item x="8"/>
        <item m="1" x="313"/>
        <item x="95"/>
        <item x="84"/>
        <item m="1" x="168"/>
        <item x="33"/>
        <item m="1" x="263"/>
        <item x="105"/>
        <item m="1" x="272"/>
        <item m="1" x="164"/>
        <item x="58"/>
        <item x="112"/>
        <item m="1" x="254"/>
        <item m="1" x="235"/>
        <item x="57"/>
        <item m="1" x="286"/>
        <item m="1" x="323"/>
        <item m="1" x="305"/>
        <item m="1" x="327"/>
        <item m="1" x="161"/>
        <item m="1" x="329"/>
        <item m="1" x="192"/>
        <item x="67"/>
        <item m="1" x="183"/>
        <item x="10"/>
        <item x="34"/>
        <item m="1" x="316"/>
        <item m="1" x="191"/>
        <item x="14"/>
        <item m="1" x="276"/>
        <item m="1" x="310"/>
        <item m="1" x="159"/>
        <item x="139"/>
        <item x="52"/>
        <item m="1" x="280"/>
        <item m="1" x="268"/>
        <item x="103"/>
        <item m="1" x="291"/>
        <item m="1" x="253"/>
        <item m="1" x="264"/>
        <item m="1" x="284"/>
        <item x="76"/>
        <item x="13"/>
        <item m="1" x="149"/>
        <item x="0"/>
        <item x="90"/>
        <item x="115"/>
        <item x="3"/>
        <item x="43"/>
        <item x="71"/>
        <item x="30"/>
        <item m="1" x="185"/>
        <item m="1" x="174"/>
        <item m="1" x="289"/>
        <item m="1" x="190"/>
        <item m="1" x="277"/>
        <item x="106"/>
        <item x="22"/>
        <item m="1" x="153"/>
        <item m="1" x="315"/>
        <item m="1" x="141"/>
        <item x="120"/>
        <item m="1" x="232"/>
        <item m="1" x="194"/>
        <item m="1" x="178"/>
        <item x="113"/>
        <item x="41"/>
        <item m="1" x="234"/>
        <item x="4"/>
        <item m="1" x="243"/>
        <item m="1" x="302"/>
        <item x="81"/>
        <item m="1" x="144"/>
        <item x="114"/>
        <item m="1" x="170"/>
        <item x="101"/>
        <item m="1" x="171"/>
        <item x="94"/>
        <item x="137"/>
        <item m="1" x="160"/>
        <item m="1" x="307"/>
        <item m="1" x="166"/>
        <item x="50"/>
        <item m="1" x="201"/>
        <item m="1" x="219"/>
        <item m="1" x="269"/>
        <item m="1" x="204"/>
        <item m="1" x="175"/>
        <item m="1" x="293"/>
        <item m="1" x="231"/>
        <item x="9"/>
        <item m="1" x="240"/>
        <item x="35"/>
        <item m="1" x="222"/>
        <item m="1" x="143"/>
        <item x="56"/>
        <item m="1" x="285"/>
        <item x="54"/>
        <item x="69"/>
        <item m="1" x="208"/>
        <item m="1" x="274"/>
        <item m="1" x="213"/>
        <item x="65"/>
        <item x="116"/>
        <item x="85"/>
        <item x="122"/>
        <item x="92"/>
        <item m="1" x="162"/>
        <item m="1" x="205"/>
        <item x="89"/>
        <item m="1" x="216"/>
        <item m="1" x="314"/>
        <item m="1" x="195"/>
        <item x="130"/>
        <item m="1" x="249"/>
        <item m="1" x="330"/>
        <item x="12"/>
        <item x="87"/>
        <item m="1" x="299"/>
        <item x="75"/>
        <item x="20"/>
        <item m="1" x="152"/>
        <item x="29"/>
        <item x="49"/>
        <item m="1" x="156"/>
        <item x="93"/>
        <item m="1" x="230"/>
        <item m="1" x="154"/>
        <item x="72"/>
        <item m="1" x="322"/>
        <item x="128"/>
        <item x="133"/>
        <item m="1" x="281"/>
        <item m="1" x="237"/>
        <item m="1" x="163"/>
        <item m="1" x="275"/>
        <item m="1" x="176"/>
        <item m="1" x="184"/>
        <item m="1" x="217"/>
        <item x="46"/>
        <item m="1" x="304"/>
        <item x="59"/>
        <item x="102"/>
        <item x="78"/>
        <item x="61"/>
        <item x="44"/>
        <item x="21"/>
        <item x="79"/>
        <item x="26"/>
        <item m="1" x="258"/>
        <item x="110"/>
        <item m="1" x="177"/>
        <item x="77"/>
        <item m="1" x="288"/>
        <item m="1" x="180"/>
        <item x="119"/>
        <item x="25"/>
        <item m="1" x="260"/>
        <item m="1" x="246"/>
        <item x="109"/>
        <item x="104"/>
        <item m="1" x="187"/>
        <item m="1" x="311"/>
        <item x="48"/>
        <item m="1" x="319"/>
        <item x="121"/>
        <item x="126"/>
        <item m="1" x="297"/>
        <item m="1" x="150"/>
        <item m="1" x="172"/>
        <item m="1" x="283"/>
        <item x="40"/>
        <item x="108"/>
        <item m="1" x="320"/>
        <item x="123"/>
        <item x="80"/>
        <item x="107"/>
        <item x="100"/>
        <item m="1" x="278"/>
        <item m="1" x="157"/>
        <item x="39"/>
        <item m="1" x="193"/>
        <item m="1" x="298"/>
        <item m="1" x="220"/>
        <item m="1" x="224"/>
        <item m="1" x="199"/>
        <item m="1" x="215"/>
        <item x="37"/>
        <item m="1" x="225"/>
        <item x="42"/>
        <item m="1" x="167"/>
        <item m="1" x="148"/>
        <item m="1" x="200"/>
        <item m="1" x="203"/>
        <item x="5"/>
        <item m="1" x="290"/>
        <item x="83"/>
        <item m="1" x="188"/>
        <item m="1" x="251"/>
        <item m="1" x="239"/>
        <item m="1" x="255"/>
        <item m="1" x="271"/>
        <item m="1" x="181"/>
        <item m="1" x="309"/>
        <item m="1" x="169"/>
        <item x="125"/>
        <item x="16"/>
        <item m="1" x="241"/>
        <item m="1" x="173"/>
        <item m="1" x="318"/>
        <item m="1" x="257"/>
        <item x="53"/>
        <item m="1" x="301"/>
        <item m="1" x="252"/>
        <item x="135"/>
        <item x="32"/>
        <item m="1" x="256"/>
        <item m="1" x="292"/>
        <item x="117"/>
        <item x="18"/>
        <item m="1" x="306"/>
        <item m="1" x="265"/>
        <item m="1" x="186"/>
        <item x="23"/>
        <item x="82"/>
        <item m="1" x="155"/>
        <item m="1" x="317"/>
        <item m="1" x="262"/>
        <item m="1" x="250"/>
        <item m="1" x="212"/>
        <item m="1" x="294"/>
        <item m="1" x="151"/>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pivotField axis="axisPage" multipleItemSelectionAllowed="1" showAll="0">
      <items count="54">
        <item x="49"/>
        <item x="3"/>
        <item h="1" x="4"/>
        <item h="1" x="5"/>
        <item h="1" x="6"/>
        <item h="1" x="7"/>
        <item h="1" x="8"/>
        <item h="1" x="9"/>
        <item h="1" x="47"/>
        <item h="1" x="10"/>
        <item h="1" x="48"/>
        <item h="1" x="11"/>
        <item h="1" x="12"/>
        <item h="1" x="13"/>
        <item h="1" x="14"/>
        <item h="1" x="15"/>
        <item h="1" x="16"/>
        <item h="1" x="17"/>
        <item h="1" x="18"/>
        <item h="1" x="19"/>
        <item h="1" x="20"/>
        <item h="1" x="21"/>
        <item h="1" x="22"/>
        <item h="1" x="50"/>
        <item h="1" x="51"/>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0"/>
        <item h="1" x="46"/>
        <item h="1" x="1"/>
        <item h="1" x="2"/>
        <item h="1" m="1" x="52"/>
        <item t="default"/>
      </items>
    </pivotField>
    <pivotField showAll="0" sortType="ascending"/>
    <pivotField showAll="0"/>
    <pivotField showAll="0"/>
    <pivotField showAll="0"/>
    <pivotField showAll="0" defaultSubtotal="0"/>
    <pivotField showAll="0" defaultSubtotal="0"/>
    <pivotField axis="axisPage" multipleItemSelectionAllowed="1" showAll="0" defaultSubtotal="0">
      <items count="7">
        <item h="1" m="1" x="6"/>
        <item h="1" x="3"/>
        <item h="1" x="4"/>
        <item h="1" x="5"/>
        <item h="1" x="0"/>
        <item h="1" x="1"/>
        <item x="2"/>
      </items>
    </pivotField>
    <pivotField showAll="0" defaultSubtotal="0"/>
    <pivotField showAll="0" defaultSubtotal="0"/>
    <pivotField axis="axisCol" showAll="0" defaultSubtotal="0">
      <items count="31">
        <item x="24"/>
        <item x="13"/>
        <item x="14"/>
        <item x="1"/>
        <item x="2"/>
        <item x="7"/>
        <item x="8"/>
        <item x="18"/>
        <item x="28"/>
        <item x="25"/>
        <item x="15"/>
        <item x="21"/>
        <item x="19"/>
        <item x="20"/>
        <item x="3"/>
        <item x="4"/>
        <item x="16"/>
        <item x="26"/>
        <item x="5"/>
        <item x="22"/>
        <item x="6"/>
        <item x="9"/>
        <item x="30"/>
        <item x="23"/>
        <item x="17"/>
        <item x="10"/>
        <item x="11"/>
        <item x="12"/>
        <item x="29"/>
        <item x="0"/>
        <item x="27"/>
      </items>
    </pivotField>
    <pivotField showAll="0" defaultSubtotal="0"/>
    <pivotField axis="axisRow" showAll="0">
      <items count="3">
        <item x="0"/>
        <item x="1"/>
        <item t="default"/>
      </items>
    </pivotField>
  </pivotFields>
  <rowFields count="3">
    <field x="4"/>
    <field x="49"/>
    <field x="7"/>
  </rowFields>
  <rowItems count="4">
    <i>
      <x v="4"/>
    </i>
    <i r="1">
      <x v="1"/>
    </i>
    <i r="2">
      <x v="98"/>
    </i>
    <i t="grand">
      <x/>
    </i>
  </rowItems>
  <colFields count="1">
    <field x="47"/>
  </colFields>
  <colItems count="2">
    <i>
      <x v="6"/>
    </i>
    <i t="grand">
      <x/>
    </i>
  </colItems>
  <pageFields count="2">
    <pageField fld="44" hier="-1"/>
    <pageField fld="37" hier="-1"/>
  </pageFields>
  <dataFields count="1">
    <dataField name="Count of Ticket type"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5" applyNumberFormats="0" applyBorderFormats="0" applyFontFormats="0" applyPatternFormats="0" applyAlignmentFormats="0" applyWidthHeightFormats="1" dataCaption="Values" updatedVersion="8" minRefreshableVersion="3" showDrill="0" itemPrintTitles="1" createdVersion="5" indent="0" outline="1" outlineData="1" multipleFieldFilters="0" customListSort="0">
  <location ref="A6:D45" firstHeaderRow="1" firstDataRow="2" firstDataCol="1" rowPageCount="3" colPageCount="1"/>
  <pivotFields count="50">
    <pivotField showAll="0"/>
    <pivotField showAll="0"/>
    <pivotField axis="axisPage" showAll="0">
      <items count="56">
        <item m="1" x="40"/>
        <item m="1" x="44"/>
        <item x="20"/>
        <item x="14"/>
        <item m="1" x="51"/>
        <item m="1" x="37"/>
        <item m="1" x="46"/>
        <item x="25"/>
        <item x="22"/>
        <item x="16"/>
        <item x="28"/>
        <item m="1" x="53"/>
        <item x="34"/>
        <item x="27"/>
        <item m="1" x="38"/>
        <item x="18"/>
        <item x="26"/>
        <item x="15"/>
        <item m="1" x="48"/>
        <item m="1" x="42"/>
        <item x="8"/>
        <item m="1" x="49"/>
        <item x="10"/>
        <item x="9"/>
        <item x="33"/>
        <item x="5"/>
        <item x="0"/>
        <item x="30"/>
        <item x="17"/>
        <item x="2"/>
        <item m="1" x="36"/>
        <item x="3"/>
        <item x="21"/>
        <item x="31"/>
        <item m="1" x="45"/>
        <item x="29"/>
        <item x="7"/>
        <item m="1" x="52"/>
        <item x="4"/>
        <item x="12"/>
        <item m="1" x="39"/>
        <item m="1" x="54"/>
        <item x="23"/>
        <item x="19"/>
        <item m="1" x="41"/>
        <item x="32"/>
        <item x="24"/>
        <item x="6"/>
        <item x="13"/>
        <item m="1" x="47"/>
        <item m="1" x="35"/>
        <item m="1" x="50"/>
        <item x="11"/>
        <item x="1"/>
        <item m="1" x="43"/>
        <item t="default"/>
      </items>
    </pivotField>
    <pivotField showAll="0"/>
    <pivotField axis="axisRow" dataField="1" multipleItemSelectionAllowed="1" showAll="0">
      <items count="9">
        <item h="1" x="1"/>
        <item x="0"/>
        <item h="1" x="3"/>
        <item x="2"/>
        <item h="1" m="1" x="5"/>
        <item h="1" m="1" x="4"/>
        <item h="1" m="1" x="7"/>
        <item h="1" m="1" x="6"/>
        <item t="default"/>
      </items>
    </pivotField>
    <pivotField showAll="0"/>
    <pivotField numFmtId="164" showAll="0"/>
    <pivotField axis="axisRow" showAll="0" sortType="ascending">
      <items count="333">
        <item m="1" x="140"/>
        <item m="1" x="210"/>
        <item m="1" x="242"/>
        <item x="36"/>
        <item x="62"/>
        <item x="63"/>
        <item m="1" x="223"/>
        <item x="6"/>
        <item x="19"/>
        <item m="1" x="238"/>
        <item x="129"/>
        <item m="1" x="282"/>
        <item m="1" x="296"/>
        <item x="24"/>
        <item x="28"/>
        <item m="1" x="218"/>
        <item m="1" x="266"/>
        <item x="45"/>
        <item x="70"/>
        <item x="127"/>
        <item x="88"/>
        <item m="1" x="211"/>
        <item x="31"/>
        <item x="97"/>
        <item x="131"/>
        <item x="111"/>
        <item x="27"/>
        <item m="1" x="202"/>
        <item m="1" x="147"/>
        <item m="1" x="182"/>
        <item x="86"/>
        <item m="1" x="267"/>
        <item x="66"/>
        <item m="1" x="179"/>
        <item m="1" x="295"/>
        <item x="73"/>
        <item m="1" x="214"/>
        <item m="1" x="226"/>
        <item m="1" x="197"/>
        <item m="1" x="331"/>
        <item m="1" x="326"/>
        <item m="1" x="227"/>
        <item x="99"/>
        <item m="1" x="325"/>
        <item x="7"/>
        <item x="98"/>
        <item m="1" x="158"/>
        <item x="124"/>
        <item m="1" x="229"/>
        <item x="47"/>
        <item m="1" x="196"/>
        <item m="1" x="248"/>
        <item m="1" x="261"/>
        <item m="1" x="312"/>
        <item m="1" x="273"/>
        <item x="132"/>
        <item m="1" x="328"/>
        <item m="1" x="324"/>
        <item m="1" x="308"/>
        <item x="51"/>
        <item x="60"/>
        <item m="1" x="165"/>
        <item m="1" x="228"/>
        <item x="64"/>
        <item x="68"/>
        <item x="136"/>
        <item m="1" x="142"/>
        <item m="1" x="209"/>
        <item m="1" x="321"/>
        <item x="38"/>
        <item m="1" x="259"/>
        <item m="1" x="245"/>
        <item x="91"/>
        <item m="1" x="145"/>
        <item x="15"/>
        <item m="1" x="279"/>
        <item m="1" x="146"/>
        <item x="2"/>
        <item m="1" x="270"/>
        <item m="1" x="198"/>
        <item m="1" x="247"/>
        <item x="74"/>
        <item x="55"/>
        <item x="138"/>
        <item m="1" x="221"/>
        <item m="1" x="236"/>
        <item x="96"/>
        <item m="1" x="300"/>
        <item m="1" x="206"/>
        <item x="118"/>
        <item m="1" x="287"/>
        <item m="1" x="189"/>
        <item m="1" x="207"/>
        <item m="1" x="244"/>
        <item x="11"/>
        <item m="1" x="303"/>
        <item x="134"/>
        <item m="1" x="233"/>
        <item x="8"/>
        <item m="1" x="313"/>
        <item x="95"/>
        <item x="84"/>
        <item m="1" x="168"/>
        <item x="33"/>
        <item m="1" x="263"/>
        <item x="105"/>
        <item m="1" x="272"/>
        <item m="1" x="164"/>
        <item x="58"/>
        <item x="112"/>
        <item m="1" x="254"/>
        <item m="1" x="235"/>
        <item x="57"/>
        <item m="1" x="286"/>
        <item m="1" x="323"/>
        <item m="1" x="305"/>
        <item m="1" x="327"/>
        <item m="1" x="161"/>
        <item m="1" x="329"/>
        <item m="1" x="192"/>
        <item x="67"/>
        <item m="1" x="183"/>
        <item x="10"/>
        <item x="34"/>
        <item m="1" x="316"/>
        <item m="1" x="191"/>
        <item x="14"/>
        <item m="1" x="276"/>
        <item m="1" x="310"/>
        <item m="1" x="159"/>
        <item x="139"/>
        <item x="52"/>
        <item m="1" x="280"/>
        <item m="1" x="268"/>
        <item x="103"/>
        <item m="1" x="291"/>
        <item m="1" x="253"/>
        <item m="1" x="264"/>
        <item m="1" x="284"/>
        <item x="76"/>
        <item x="13"/>
        <item m="1" x="149"/>
        <item x="0"/>
        <item x="90"/>
        <item x="115"/>
        <item x="3"/>
        <item x="43"/>
        <item x="71"/>
        <item x="30"/>
        <item m="1" x="185"/>
        <item m="1" x="174"/>
        <item m="1" x="289"/>
        <item m="1" x="190"/>
        <item m="1" x="277"/>
        <item x="106"/>
        <item x="22"/>
        <item m="1" x="153"/>
        <item m="1" x="315"/>
        <item m="1" x="141"/>
        <item x="120"/>
        <item m="1" x="232"/>
        <item m="1" x="194"/>
        <item m="1" x="178"/>
        <item x="113"/>
        <item x="41"/>
        <item m="1" x="234"/>
        <item x="4"/>
        <item m="1" x="243"/>
        <item m="1" x="302"/>
        <item x="81"/>
        <item m="1" x="144"/>
        <item x="114"/>
        <item m="1" x="170"/>
        <item x="101"/>
        <item m="1" x="171"/>
        <item x="94"/>
        <item x="137"/>
        <item m="1" x="160"/>
        <item m="1" x="307"/>
        <item m="1" x="166"/>
        <item x="50"/>
        <item m="1" x="201"/>
        <item m="1" x="219"/>
        <item m="1" x="269"/>
        <item m="1" x="204"/>
        <item m="1" x="175"/>
        <item m="1" x="293"/>
        <item m="1" x="231"/>
        <item x="9"/>
        <item m="1" x="240"/>
        <item x="35"/>
        <item m="1" x="222"/>
        <item m="1" x="143"/>
        <item x="56"/>
        <item m="1" x="285"/>
        <item x="54"/>
        <item x="69"/>
        <item m="1" x="208"/>
        <item m="1" x="274"/>
        <item m="1" x="213"/>
        <item x="65"/>
        <item x="116"/>
        <item x="85"/>
        <item x="122"/>
        <item x="92"/>
        <item m="1" x="162"/>
        <item m="1" x="205"/>
        <item x="89"/>
        <item m="1" x="216"/>
        <item m="1" x="314"/>
        <item m="1" x="195"/>
        <item x="130"/>
        <item m="1" x="249"/>
        <item m="1" x="330"/>
        <item x="12"/>
        <item x="87"/>
        <item m="1" x="299"/>
        <item x="75"/>
        <item x="20"/>
        <item m="1" x="152"/>
        <item x="29"/>
        <item x="49"/>
        <item m="1" x="156"/>
        <item x="93"/>
        <item m="1" x="230"/>
        <item m="1" x="154"/>
        <item x="72"/>
        <item m="1" x="322"/>
        <item x="128"/>
        <item x="133"/>
        <item m="1" x="281"/>
        <item m="1" x="237"/>
        <item m="1" x="163"/>
        <item m="1" x="275"/>
        <item m="1" x="176"/>
        <item m="1" x="184"/>
        <item m="1" x="217"/>
        <item x="46"/>
        <item m="1" x="304"/>
        <item x="59"/>
        <item x="102"/>
        <item x="78"/>
        <item x="61"/>
        <item x="44"/>
        <item x="21"/>
        <item x="79"/>
        <item x="26"/>
        <item m="1" x="258"/>
        <item x="110"/>
        <item m="1" x="177"/>
        <item x="77"/>
        <item m="1" x="288"/>
        <item m="1" x="180"/>
        <item x="119"/>
        <item x="25"/>
        <item m="1" x="260"/>
        <item m="1" x="246"/>
        <item x="109"/>
        <item x="104"/>
        <item m="1" x="187"/>
        <item m="1" x="311"/>
        <item x="48"/>
        <item m="1" x="319"/>
        <item x="121"/>
        <item x="126"/>
        <item m="1" x="297"/>
        <item m="1" x="150"/>
        <item m="1" x="172"/>
        <item m="1" x="283"/>
        <item x="40"/>
        <item x="108"/>
        <item m="1" x="320"/>
        <item x="123"/>
        <item x="80"/>
        <item x="107"/>
        <item x="100"/>
        <item m="1" x="278"/>
        <item m="1" x="157"/>
        <item x="39"/>
        <item m="1" x="193"/>
        <item m="1" x="298"/>
        <item m="1" x="220"/>
        <item m="1" x="224"/>
        <item m="1" x="199"/>
        <item m="1" x="215"/>
        <item x="37"/>
        <item m="1" x="225"/>
        <item x="42"/>
        <item m="1" x="167"/>
        <item m="1" x="148"/>
        <item m="1" x="200"/>
        <item m="1" x="203"/>
        <item x="5"/>
        <item m="1" x="290"/>
        <item x="83"/>
        <item m="1" x="188"/>
        <item m="1" x="251"/>
        <item m="1" x="239"/>
        <item m="1" x="255"/>
        <item m="1" x="271"/>
        <item m="1" x="181"/>
        <item m="1" x="309"/>
        <item m="1" x="169"/>
        <item x="125"/>
        <item x="16"/>
        <item m="1" x="241"/>
        <item m="1" x="173"/>
        <item m="1" x="318"/>
        <item m="1" x="257"/>
        <item x="53"/>
        <item m="1" x="301"/>
        <item m="1" x="252"/>
        <item x="135"/>
        <item x="32"/>
        <item m="1" x="256"/>
        <item m="1" x="292"/>
        <item x="117"/>
        <item x="18"/>
        <item m="1" x="306"/>
        <item m="1" x="265"/>
        <item m="1" x="186"/>
        <item x="23"/>
        <item x="82"/>
        <item m="1" x="155"/>
        <item m="1" x="317"/>
        <item m="1" x="262"/>
        <item m="1" x="250"/>
        <item m="1" x="212"/>
        <item m="1" x="294"/>
        <item m="1" x="151"/>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pivotField axis="axisCol" showAll="0">
      <items count="54">
        <item h="1" x="49"/>
        <item h="1" x="3"/>
        <item h="1" x="4"/>
        <item h="1" x="5"/>
        <item h="1" x="6"/>
        <item h="1" x="7"/>
        <item h="1" x="8"/>
        <item h="1" x="9"/>
        <item h="1" x="47"/>
        <item h="1" x="10"/>
        <item h="1" x="48"/>
        <item h="1" x="11"/>
        <item h="1" x="12"/>
        <item h="1" x="13"/>
        <item h="1" x="14"/>
        <item h="1" x="15"/>
        <item h="1" x="16"/>
        <item h="1" x="17"/>
        <item h="1" x="18"/>
        <item h="1" x="19"/>
        <item x="20"/>
        <item x="21"/>
        <item h="1" x="22"/>
        <item h="1" x="50"/>
        <item h="1" x="51"/>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0"/>
        <item h="1" x="46"/>
        <item h="1" x="1"/>
        <item h="1" x="2"/>
        <item h="1" m="1" x="52"/>
        <item t="default"/>
      </items>
    </pivotField>
    <pivotField showAll="0" sortType="ascending"/>
    <pivotField showAll="0"/>
    <pivotField showAll="0"/>
    <pivotField axis="axisPage" multipleItemSelectionAllowed="1" showAll="0">
      <items count="4">
        <item x="0"/>
        <item h="1" x="1"/>
        <item h="1" m="1" x="2"/>
        <item t="default"/>
      </items>
    </pivotField>
    <pivotField showAll="0" defaultSubtotal="0"/>
    <pivotField showAll="0" defaultSubtotal="0"/>
    <pivotField axis="axisPage" multipleItemSelectionAllowed="1" showAll="0" defaultSubtotal="0">
      <items count="7">
        <item h="1" m="1" x="6"/>
        <item h="1" x="3"/>
        <item h="1" x="4"/>
        <item h="1" x="5"/>
        <item h="1" x="0"/>
        <item h="1" x="1"/>
        <item x="2"/>
      </items>
    </pivotField>
    <pivotField showAll="0" defaultSubtotal="0"/>
    <pivotField showAll="0" defaultSubtotal="0"/>
    <pivotField showAll="0" defaultSubtotal="0"/>
    <pivotField showAll="0" defaultSubtotal="0"/>
    <pivotField axis="axisRow" showAll="0">
      <items count="3">
        <item x="0"/>
        <item x="1"/>
        <item t="default"/>
      </items>
    </pivotField>
  </pivotFields>
  <rowFields count="3">
    <field x="4"/>
    <field x="49"/>
    <field x="7"/>
  </rowFields>
  <rowItems count="38">
    <i>
      <x v="1"/>
    </i>
    <i r="1">
      <x/>
    </i>
    <i r="2">
      <x v="3"/>
    </i>
    <i r="2">
      <x v="81"/>
    </i>
    <i r="2">
      <x v="148"/>
    </i>
    <i>
      <x v="3"/>
    </i>
    <i r="1">
      <x/>
    </i>
    <i r="2">
      <x v="3"/>
    </i>
    <i r="2">
      <x v="5"/>
    </i>
    <i r="2">
      <x v="8"/>
    </i>
    <i r="2">
      <x v="17"/>
    </i>
    <i r="2">
      <x v="59"/>
    </i>
    <i r="2">
      <x v="60"/>
    </i>
    <i r="2">
      <x v="82"/>
    </i>
    <i r="2">
      <x v="108"/>
    </i>
    <i r="2">
      <x v="112"/>
    </i>
    <i r="2">
      <x v="120"/>
    </i>
    <i r="2">
      <x v="126"/>
    </i>
    <i r="2">
      <x v="145"/>
    </i>
    <i r="2">
      <x v="147"/>
    </i>
    <i r="2">
      <x v="148"/>
    </i>
    <i r="2">
      <x v="155"/>
    </i>
    <i r="2">
      <x v="164"/>
    </i>
    <i r="2">
      <x v="166"/>
    </i>
    <i r="2">
      <x v="188"/>
    </i>
    <i r="2">
      <x v="190"/>
    </i>
    <i r="2">
      <x v="193"/>
    </i>
    <i r="2">
      <x v="200"/>
    </i>
    <i r="2">
      <x v="218"/>
    </i>
    <i r="2">
      <x v="226"/>
    </i>
    <i r="2">
      <x v="237"/>
    </i>
    <i r="2">
      <x v="242"/>
    </i>
    <i r="2">
      <x v="243"/>
    </i>
    <i r="2">
      <x v="244"/>
    </i>
    <i r="2">
      <x v="254"/>
    </i>
    <i r="2">
      <x v="287"/>
    </i>
    <i r="2">
      <x v="309"/>
    </i>
    <i t="grand">
      <x/>
    </i>
  </rowItems>
  <colFields count="1">
    <field x="37"/>
  </colFields>
  <colItems count="3">
    <i>
      <x v="20"/>
    </i>
    <i>
      <x v="21"/>
    </i>
    <i t="grand">
      <x/>
    </i>
  </colItems>
  <pageFields count="3">
    <pageField fld="2" hier="-1"/>
    <pageField fld="41" hier="-1"/>
    <pageField fld="44" hier="-1"/>
  </pageFields>
  <dataFields count="1">
    <dataField name="Count of Ticket type" fld="4" subtotal="count" baseField="0" baseItem="0"/>
  </dataFields>
  <formats count="5">
    <format dxfId="310">
      <pivotArea dataOnly="0" fieldPosition="0">
        <references count="1">
          <reference field="4" count="1">
            <x v="1"/>
          </reference>
        </references>
      </pivotArea>
    </format>
    <format dxfId="309">
      <pivotArea dataOnly="0" fieldPosition="0">
        <references count="1">
          <reference field="4" count="1">
            <x v="3"/>
          </reference>
        </references>
      </pivotArea>
    </format>
    <format dxfId="308">
      <pivotArea outline="0" collapsedLevelsAreSubtotals="1" fieldPosition="0"/>
    </format>
    <format dxfId="307">
      <pivotArea dataOnly="0" labelOnly="1" fieldPosition="0">
        <references count="1">
          <reference field="4" count="0"/>
        </references>
      </pivotArea>
    </format>
    <format dxfId="306">
      <pivotArea dataOnly="0" labelOnly="1" grandRow="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6:D39" firstHeaderRow="1" firstDataRow="2" firstDataCol="1" rowPageCount="3" colPageCount="1"/>
  <pivotFields count="50">
    <pivotField showAll="0"/>
    <pivotField showAll="0"/>
    <pivotField axis="axisPage" showAll="0">
      <items count="56">
        <item m="1" x="40"/>
        <item m="1" x="44"/>
        <item x="20"/>
        <item x="14"/>
        <item m="1" x="51"/>
        <item m="1" x="37"/>
        <item m="1" x="46"/>
        <item x="25"/>
        <item x="22"/>
        <item x="16"/>
        <item x="28"/>
        <item m="1" x="53"/>
        <item x="34"/>
        <item x="27"/>
        <item m="1" x="38"/>
        <item x="18"/>
        <item x="26"/>
        <item x="15"/>
        <item m="1" x="48"/>
        <item m="1" x="42"/>
        <item x="8"/>
        <item m="1" x="49"/>
        <item x="10"/>
        <item x="9"/>
        <item x="33"/>
        <item x="5"/>
        <item x="0"/>
        <item x="30"/>
        <item x="17"/>
        <item x="2"/>
        <item m="1" x="36"/>
        <item x="3"/>
        <item x="21"/>
        <item x="31"/>
        <item m="1" x="45"/>
        <item x="29"/>
        <item x="7"/>
        <item m="1" x="52"/>
        <item x="4"/>
        <item x="12"/>
        <item m="1" x="39"/>
        <item m="1" x="54"/>
        <item x="23"/>
        <item x="19"/>
        <item m="1" x="41"/>
        <item x="32"/>
        <item x="24"/>
        <item x="6"/>
        <item x="13"/>
        <item m="1" x="47"/>
        <item m="1" x="35"/>
        <item m="1" x="50"/>
        <item x="11"/>
        <item x="1"/>
        <item m="1" x="43"/>
        <item t="default"/>
      </items>
    </pivotField>
    <pivotField showAll="0"/>
    <pivotField axis="axisRow" dataField="1" multipleItemSelectionAllowed="1" showAll="0">
      <items count="9">
        <item h="1" x="1"/>
        <item x="0"/>
        <item h="1" x="3"/>
        <item x="2"/>
        <item h="1" m="1" x="5"/>
        <item h="1" m="1" x="4"/>
        <item h="1" m="1" x="7"/>
        <item h="1" m="1" x="6"/>
        <item t="default"/>
      </items>
    </pivotField>
    <pivotField showAll="0"/>
    <pivotField numFmtId="164" showAll="0"/>
    <pivotField axis="axisRow" showAll="0" sortType="ascending">
      <items count="333">
        <item m="1" x="140"/>
        <item m="1" x="210"/>
        <item m="1" x="242"/>
        <item x="36"/>
        <item x="62"/>
        <item x="63"/>
        <item m="1" x="223"/>
        <item x="6"/>
        <item x="19"/>
        <item m="1" x="238"/>
        <item x="129"/>
        <item m="1" x="282"/>
        <item m="1" x="296"/>
        <item x="24"/>
        <item x="28"/>
        <item m="1" x="218"/>
        <item m="1" x="266"/>
        <item x="45"/>
        <item x="70"/>
        <item x="127"/>
        <item x="88"/>
        <item m="1" x="211"/>
        <item x="31"/>
        <item x="97"/>
        <item x="131"/>
        <item x="111"/>
        <item x="27"/>
        <item m="1" x="202"/>
        <item m="1" x="147"/>
        <item m="1" x="182"/>
        <item x="86"/>
        <item m="1" x="267"/>
        <item x="66"/>
        <item m="1" x="179"/>
        <item m="1" x="295"/>
        <item x="73"/>
        <item m="1" x="214"/>
        <item m="1" x="226"/>
        <item m="1" x="197"/>
        <item m="1" x="331"/>
        <item m="1" x="326"/>
        <item m="1" x="227"/>
        <item x="99"/>
        <item m="1" x="325"/>
        <item x="7"/>
        <item x="98"/>
        <item m="1" x="158"/>
        <item x="124"/>
        <item m="1" x="229"/>
        <item x="47"/>
        <item m="1" x="196"/>
        <item m="1" x="248"/>
        <item m="1" x="261"/>
        <item m="1" x="312"/>
        <item m="1" x="273"/>
        <item x="132"/>
        <item m="1" x="328"/>
        <item m="1" x="324"/>
        <item m="1" x="308"/>
        <item x="51"/>
        <item x="60"/>
        <item m="1" x="165"/>
        <item m="1" x="228"/>
        <item x="64"/>
        <item x="68"/>
        <item x="136"/>
        <item m="1" x="142"/>
        <item m="1" x="209"/>
        <item m="1" x="321"/>
        <item x="38"/>
        <item m="1" x="259"/>
        <item m="1" x="245"/>
        <item x="91"/>
        <item m="1" x="145"/>
        <item x="15"/>
        <item m="1" x="279"/>
        <item m="1" x="146"/>
        <item x="2"/>
        <item m="1" x="270"/>
        <item m="1" x="198"/>
        <item m="1" x="247"/>
        <item x="74"/>
        <item x="55"/>
        <item x="138"/>
        <item m="1" x="221"/>
        <item m="1" x="236"/>
        <item x="96"/>
        <item m="1" x="300"/>
        <item m="1" x="206"/>
        <item x="118"/>
        <item m="1" x="287"/>
        <item m="1" x="189"/>
        <item m="1" x="207"/>
        <item m="1" x="244"/>
        <item x="11"/>
        <item m="1" x="303"/>
        <item x="134"/>
        <item m="1" x="233"/>
        <item x="8"/>
        <item m="1" x="313"/>
        <item x="95"/>
        <item x="84"/>
        <item m="1" x="168"/>
        <item x="33"/>
        <item m="1" x="263"/>
        <item x="105"/>
        <item m="1" x="272"/>
        <item m="1" x="164"/>
        <item x="58"/>
        <item x="112"/>
        <item m="1" x="254"/>
        <item m="1" x="235"/>
        <item x="57"/>
        <item m="1" x="286"/>
        <item m="1" x="323"/>
        <item m="1" x="305"/>
        <item m="1" x="327"/>
        <item m="1" x="161"/>
        <item m="1" x="329"/>
        <item m="1" x="192"/>
        <item x="67"/>
        <item m="1" x="183"/>
        <item x="10"/>
        <item x="34"/>
        <item m="1" x="316"/>
        <item m="1" x="191"/>
        <item x="14"/>
        <item m="1" x="276"/>
        <item m="1" x="310"/>
        <item m="1" x="159"/>
        <item x="139"/>
        <item x="52"/>
        <item m="1" x="280"/>
        <item m="1" x="268"/>
        <item x="103"/>
        <item m="1" x="291"/>
        <item m="1" x="253"/>
        <item m="1" x="264"/>
        <item m="1" x="284"/>
        <item x="76"/>
        <item x="13"/>
        <item m="1" x="149"/>
        <item x="0"/>
        <item x="90"/>
        <item x="115"/>
        <item x="3"/>
        <item x="43"/>
        <item x="71"/>
        <item x="30"/>
        <item m="1" x="185"/>
        <item m="1" x="174"/>
        <item m="1" x="289"/>
        <item m="1" x="190"/>
        <item m="1" x="277"/>
        <item x="106"/>
        <item x="22"/>
        <item m="1" x="153"/>
        <item m="1" x="315"/>
        <item m="1" x="141"/>
        <item x="120"/>
        <item m="1" x="232"/>
        <item m="1" x="194"/>
        <item m="1" x="178"/>
        <item x="113"/>
        <item x="41"/>
        <item m="1" x="234"/>
        <item x="4"/>
        <item m="1" x="243"/>
        <item m="1" x="302"/>
        <item x="81"/>
        <item m="1" x="144"/>
        <item x="114"/>
        <item m="1" x="170"/>
        <item x="101"/>
        <item m="1" x="171"/>
        <item x="94"/>
        <item x="137"/>
        <item m="1" x="160"/>
        <item m="1" x="307"/>
        <item m="1" x="166"/>
        <item x="50"/>
        <item m="1" x="201"/>
        <item m="1" x="219"/>
        <item m="1" x="269"/>
        <item m="1" x="204"/>
        <item m="1" x="175"/>
        <item m="1" x="293"/>
        <item m="1" x="231"/>
        <item x="9"/>
        <item m="1" x="240"/>
        <item x="35"/>
        <item m="1" x="222"/>
        <item m="1" x="143"/>
        <item x="56"/>
        <item m="1" x="285"/>
        <item x="54"/>
        <item x="69"/>
        <item m="1" x="208"/>
        <item m="1" x="274"/>
        <item m="1" x="213"/>
        <item x="65"/>
        <item x="116"/>
        <item x="85"/>
        <item x="122"/>
        <item x="92"/>
        <item m="1" x="162"/>
        <item m="1" x="205"/>
        <item x="89"/>
        <item m="1" x="216"/>
        <item m="1" x="314"/>
        <item m="1" x="195"/>
        <item x="130"/>
        <item m="1" x="249"/>
        <item m="1" x="330"/>
        <item x="12"/>
        <item x="87"/>
        <item m="1" x="299"/>
        <item x="75"/>
        <item x="20"/>
        <item m="1" x="152"/>
        <item x="29"/>
        <item x="49"/>
        <item m="1" x="156"/>
        <item x="93"/>
        <item m="1" x="230"/>
        <item m="1" x="154"/>
        <item x="72"/>
        <item m="1" x="322"/>
        <item x="128"/>
        <item x="133"/>
        <item m="1" x="281"/>
        <item m="1" x="237"/>
        <item m="1" x="163"/>
        <item m="1" x="275"/>
        <item m="1" x="176"/>
        <item m="1" x="184"/>
        <item m="1" x="217"/>
        <item x="46"/>
        <item m="1" x="304"/>
        <item x="59"/>
        <item x="102"/>
        <item x="78"/>
        <item x="61"/>
        <item x="44"/>
        <item x="21"/>
        <item x="79"/>
        <item x="26"/>
        <item m="1" x="258"/>
        <item x="110"/>
        <item m="1" x="177"/>
        <item x="77"/>
        <item m="1" x="288"/>
        <item m="1" x="180"/>
        <item x="119"/>
        <item x="25"/>
        <item m="1" x="260"/>
        <item m="1" x="246"/>
        <item x="109"/>
        <item x="104"/>
        <item m="1" x="187"/>
        <item m="1" x="311"/>
        <item x="48"/>
        <item m="1" x="319"/>
        <item x="121"/>
        <item x="126"/>
        <item m="1" x="297"/>
        <item m="1" x="150"/>
        <item m="1" x="172"/>
        <item m="1" x="283"/>
        <item x="40"/>
        <item x="108"/>
        <item m="1" x="320"/>
        <item x="123"/>
        <item x="80"/>
        <item x="107"/>
        <item x="100"/>
        <item m="1" x="278"/>
        <item m="1" x="157"/>
        <item x="39"/>
        <item m="1" x="193"/>
        <item m="1" x="298"/>
        <item m="1" x="220"/>
        <item m="1" x="224"/>
        <item m="1" x="199"/>
        <item m="1" x="215"/>
        <item x="37"/>
        <item m="1" x="225"/>
        <item x="42"/>
        <item m="1" x="167"/>
        <item m="1" x="148"/>
        <item m="1" x="200"/>
        <item m="1" x="203"/>
        <item x="5"/>
        <item m="1" x="290"/>
        <item x="83"/>
        <item m="1" x="188"/>
        <item m="1" x="251"/>
        <item m="1" x="239"/>
        <item m="1" x="255"/>
        <item m="1" x="271"/>
        <item m="1" x="181"/>
        <item m="1" x="309"/>
        <item m="1" x="169"/>
        <item x="125"/>
        <item x="16"/>
        <item m="1" x="241"/>
        <item m="1" x="173"/>
        <item m="1" x="318"/>
        <item m="1" x="257"/>
        <item x="53"/>
        <item m="1" x="301"/>
        <item m="1" x="252"/>
        <item x="135"/>
        <item x="32"/>
        <item m="1" x="256"/>
        <item m="1" x="292"/>
        <item x="117"/>
        <item x="18"/>
        <item m="1" x="306"/>
        <item m="1" x="265"/>
        <item m="1" x="186"/>
        <item x="23"/>
        <item x="82"/>
        <item m="1" x="155"/>
        <item m="1" x="317"/>
        <item m="1" x="262"/>
        <item m="1" x="250"/>
        <item m="1" x="212"/>
        <item m="1" x="294"/>
        <item m="1" x="151"/>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pivotField showAll="0"/>
    <pivotField axis="axisCol" showAll="0" sortType="ascending">
      <items count="55">
        <item h="1" x="0"/>
        <item h="1" m="1" x="16"/>
        <item h="1" m="1" x="26"/>
        <item h="1" m="1" x="4"/>
        <item h="1" m="1" x="35"/>
        <item h="1" m="1" x="25"/>
        <item h="1" m="1" x="15"/>
        <item h="1" m="1" x="3"/>
        <item h="1" m="1" x="45"/>
        <item h="1" m="1" x="14"/>
        <item h="1" m="1" x="34"/>
        <item h="1" m="1" x="53"/>
        <item h="1" m="1" x="24"/>
        <item h="1" m="1" x="44"/>
        <item h="1" m="1" x="13"/>
        <item h="1" m="1" x="33"/>
        <item h="1" m="1" x="52"/>
        <item h="1" m="1" x="39"/>
        <item h="1" m="1" x="23"/>
        <item h="1" m="1" x="9"/>
        <item h="1" m="1" x="43"/>
        <item x="2"/>
        <item x="1"/>
        <item m="1" x="48"/>
        <item h="1" m="1" x="32"/>
        <item h="1" m="1" x="19"/>
        <item h="1" m="1" x="51"/>
        <item h="1" m="1" x="38"/>
        <item h="1" m="1" x="22"/>
        <item h="1" m="1" x="8"/>
        <item h="1" m="1" x="42"/>
        <item h="1" m="1" x="29"/>
        <item h="1" m="1" x="12"/>
        <item h="1" m="1" x="6"/>
        <item h="1" m="1" x="47"/>
        <item h="1" m="1" x="40"/>
        <item h="1" m="1" x="31"/>
        <item h="1" m="1" x="27"/>
        <item h="1" m="1" x="18"/>
        <item h="1" m="1" x="10"/>
        <item h="1" m="1" x="50"/>
        <item h="1" m="1" x="46"/>
        <item h="1" m="1" x="37"/>
        <item h="1" m="1" x="30"/>
        <item h="1" m="1" x="21"/>
        <item h="1" m="1" x="17"/>
        <item h="1" m="1" x="7"/>
        <item h="1" m="1" x="49"/>
        <item h="1" m="1" x="41"/>
        <item h="1" m="1" x="36"/>
        <item h="1" m="1" x="28"/>
        <item h="1" m="1" x="20"/>
        <item h="1" m="1" x="11"/>
        <item h="1" m="1" x="5"/>
        <item t="default"/>
      </items>
    </pivotField>
    <pivotField showAll="0"/>
    <pivotField showAll="0"/>
    <pivotField axis="axisPage" multipleItemSelectionAllowed="1" showAll="0">
      <items count="4">
        <item x="0"/>
        <item h="1" x="1"/>
        <item h="1" m="1" x="2"/>
        <item t="default"/>
      </items>
    </pivotField>
    <pivotField showAll="0" defaultSubtotal="0"/>
    <pivotField axis="axisPage" multipleItemSelectionAllowed="1" showAll="0" defaultSubtotal="0">
      <items count="8">
        <item h="1" x="0"/>
        <item m="1" x="5"/>
        <item m="1" x="7"/>
        <item m="1" x="2"/>
        <item h="1" m="1" x="3"/>
        <item h="1" m="1" x="4"/>
        <item h="1" m="1" x="6"/>
        <item x="1"/>
      </items>
    </pivotField>
    <pivotField showAll="0" defaultSubtotal="0"/>
    <pivotField showAll="0" defaultSubtotal="0"/>
    <pivotField showAll="0" defaultSubtotal="0"/>
    <pivotField showAll="0" defaultSubtotal="0"/>
    <pivotField showAll="0" defaultSubtotal="0"/>
    <pivotField axis="axisRow" showAll="0">
      <items count="3">
        <item x="0"/>
        <item x="1"/>
        <item t="default"/>
      </items>
    </pivotField>
  </pivotFields>
  <rowFields count="3">
    <field x="4"/>
    <field x="49"/>
    <field x="7"/>
  </rowFields>
  <rowItems count="32">
    <i>
      <x v="1"/>
    </i>
    <i r="1">
      <x/>
    </i>
    <i r="2">
      <x v="3"/>
    </i>
    <i r="2">
      <x v="148"/>
    </i>
    <i>
      <x v="3"/>
    </i>
    <i r="1">
      <x/>
    </i>
    <i r="2">
      <x v="3"/>
    </i>
    <i r="2">
      <x v="5"/>
    </i>
    <i r="2">
      <x v="8"/>
    </i>
    <i r="2">
      <x v="49"/>
    </i>
    <i r="2">
      <x v="59"/>
    </i>
    <i r="2">
      <x v="60"/>
    </i>
    <i r="2">
      <x v="82"/>
    </i>
    <i r="2">
      <x v="108"/>
    </i>
    <i r="2">
      <x v="120"/>
    </i>
    <i r="2">
      <x v="126"/>
    </i>
    <i r="2">
      <x v="147"/>
    </i>
    <i r="2">
      <x v="148"/>
    </i>
    <i r="2">
      <x v="155"/>
    </i>
    <i r="2">
      <x v="164"/>
    </i>
    <i r="2">
      <x v="166"/>
    </i>
    <i r="2">
      <x v="190"/>
    </i>
    <i r="2">
      <x v="193"/>
    </i>
    <i r="2">
      <x v="200"/>
    </i>
    <i r="2">
      <x v="218"/>
    </i>
    <i r="2">
      <x v="226"/>
    </i>
    <i r="2">
      <x v="242"/>
    </i>
    <i r="2">
      <x v="244"/>
    </i>
    <i r="2">
      <x v="254"/>
    </i>
    <i r="2">
      <x v="287"/>
    </i>
    <i r="2">
      <x v="309"/>
    </i>
    <i t="grand">
      <x/>
    </i>
  </rowItems>
  <colFields count="1">
    <field x="38"/>
  </colFields>
  <colItems count="3">
    <i>
      <x v="21"/>
    </i>
    <i>
      <x v="22"/>
    </i>
    <i t="grand">
      <x/>
    </i>
  </colItems>
  <pageFields count="3">
    <pageField fld="43" hier="-1"/>
    <pageField fld="2" hier="-1"/>
    <pageField fld="41" hier="-1"/>
  </pageFields>
  <dataFields count="1">
    <dataField name="Count of Ticket type"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1:H10" firstHeaderRow="1" firstDataRow="2" firstDataCol="1"/>
  <pivotFields count="50">
    <pivotField showAll="0"/>
    <pivotField showAll="0"/>
    <pivotField showAll="0"/>
    <pivotField showAll="0"/>
    <pivotField axis="axisRow" dataField="1" showAll="0">
      <items count="9">
        <item h="1" x="1"/>
        <item x="0"/>
        <item h="1" x="3"/>
        <item x="2"/>
        <item h="1" m="1" x="5"/>
        <item h="1" m="1" x="4"/>
        <item h="1" m="1" x="7"/>
        <item h="1" m="1" x="6"/>
        <item t="default"/>
      </items>
    </pivotField>
    <pivotField showAll="0"/>
    <pivotField numFmtId="164"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axis="axisRow" showAll="0">
      <items count="10">
        <item h="1" x="0"/>
        <item h="1" m="1" x="7"/>
        <item x="1"/>
        <item x="2"/>
        <item h="1" x="4"/>
        <item x="3"/>
        <item h="1" x="5"/>
        <item h="1" m="1" x="8"/>
        <item h="1" m="1"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axis="axisCol" showAll="0" defaultSubtotal="0">
      <items count="11">
        <item m="1" x="8"/>
        <item x="5"/>
        <item x="6"/>
        <item x="4"/>
        <item x="2"/>
        <item x="3"/>
        <item x="0"/>
        <item x="1"/>
        <item m="1" x="10"/>
        <item m="1" x="7"/>
        <item m="1" x="9"/>
      </items>
    </pivotField>
    <pivotField showAll="0"/>
    <pivotField showAll="0"/>
    <pivotField showAll="0"/>
    <pivotField showAll="0"/>
    <pivotField axis="axisRow" showAll="0">
      <items count="4">
        <item x="0"/>
        <item h="1" x="1"/>
        <item h="1" m="1" x="2"/>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s>
  <rowFields count="3">
    <field x="41"/>
    <field x="4"/>
    <field x="20"/>
  </rowFields>
  <rowItems count="8">
    <i>
      <x/>
    </i>
    <i r="1">
      <x v="1"/>
    </i>
    <i r="2">
      <x v="2"/>
    </i>
    <i r="2">
      <x v="5"/>
    </i>
    <i r="1">
      <x v="3"/>
    </i>
    <i r="2">
      <x v="2"/>
    </i>
    <i r="2">
      <x v="5"/>
    </i>
    <i t="grand">
      <x/>
    </i>
  </rowItems>
  <colFields count="1">
    <field x="36"/>
  </colFields>
  <colItems count="7">
    <i>
      <x v="1"/>
    </i>
    <i>
      <x v="2"/>
    </i>
    <i>
      <x v="3"/>
    </i>
    <i>
      <x v="4"/>
    </i>
    <i>
      <x v="5"/>
    </i>
    <i>
      <x v="6"/>
    </i>
    <i t="grand">
      <x/>
    </i>
  </colItems>
  <dataFields count="1">
    <dataField name="Count of Ticket type" fld="4" subtotal="count" baseField="0" baseItem="0"/>
  </dataFields>
  <formats count="1">
    <format dxfId="305">
      <pivotArea dataOnly="0" labelOnly="1" fieldPosition="0">
        <references count="1">
          <reference field="36" count="1">
            <x v="1"/>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5" applyNumberFormats="0" applyBorderFormats="0" applyFontFormats="0" applyPatternFormats="0" applyAlignmentFormats="0" applyWidthHeightFormats="1" dataCaption="Values" updatedVersion="8" minRefreshableVersion="3" showDrill="0" itemPrintTitles="1" createdVersion="5" indent="0" outline="1" outlineData="1" multipleFieldFilters="0" colHeaderCaption="Days" customListSort="0">
  <location ref="A3:H56" firstHeaderRow="1" firstDataRow="2" firstDataCol="1" rowPageCount="1" colPageCount="1"/>
  <pivotFields count="50">
    <pivotField showAll="0"/>
    <pivotField showAll="0"/>
    <pivotField showAll="0"/>
    <pivotField showAll="0"/>
    <pivotField axis="axisRow" dataField="1" showAll="0">
      <items count="9">
        <item h="1" m="1" x="4"/>
        <item h="1" x="1"/>
        <item x="0"/>
        <item h="1" x="3"/>
        <item x="2"/>
        <item h="1" m="1" x="5"/>
        <item h="1" m="1" x="7"/>
        <item h="1" m="1" x="6"/>
        <item t="default"/>
      </items>
    </pivotField>
    <pivotField showAll="0"/>
    <pivotField numFmtId="164" showAll="0"/>
    <pivotField axis="axisRow" showAll="0" sortType="ascending">
      <items count="333">
        <item m="1" x="140"/>
        <item m="1" x="210"/>
        <item m="1" x="242"/>
        <item x="36"/>
        <item x="62"/>
        <item x="63"/>
        <item m="1" x="223"/>
        <item x="6"/>
        <item x="19"/>
        <item m="1" x="238"/>
        <item x="129"/>
        <item m="1" x="282"/>
        <item m="1" x="296"/>
        <item x="24"/>
        <item x="28"/>
        <item m="1" x="218"/>
        <item m="1" x="266"/>
        <item x="45"/>
        <item x="70"/>
        <item x="127"/>
        <item x="88"/>
        <item m="1" x="211"/>
        <item x="31"/>
        <item x="97"/>
        <item x="131"/>
        <item x="111"/>
        <item x="27"/>
        <item m="1" x="202"/>
        <item m="1" x="147"/>
        <item m="1" x="182"/>
        <item x="86"/>
        <item m="1" x="267"/>
        <item x="66"/>
        <item m="1" x="179"/>
        <item m="1" x="295"/>
        <item x="73"/>
        <item m="1" x="214"/>
        <item m="1" x="226"/>
        <item m="1" x="197"/>
        <item m="1" x="331"/>
        <item m="1" x="326"/>
        <item m="1" x="227"/>
        <item x="99"/>
        <item m="1" x="325"/>
        <item x="7"/>
        <item x="98"/>
        <item m="1" x="158"/>
        <item x="124"/>
        <item m="1" x="229"/>
        <item x="47"/>
        <item m="1" x="196"/>
        <item m="1" x="248"/>
        <item m="1" x="261"/>
        <item m="1" x="312"/>
        <item m="1" x="273"/>
        <item x="132"/>
        <item m="1" x="328"/>
        <item m="1" x="324"/>
        <item m="1" x="308"/>
        <item x="51"/>
        <item x="60"/>
        <item m="1" x="165"/>
        <item m="1" x="228"/>
        <item x="64"/>
        <item x="68"/>
        <item x="136"/>
        <item m="1" x="142"/>
        <item m="1" x="209"/>
        <item m="1" x="321"/>
        <item x="38"/>
        <item m="1" x="259"/>
        <item m="1" x="245"/>
        <item x="91"/>
        <item m="1" x="145"/>
        <item x="15"/>
        <item m="1" x="279"/>
        <item m="1" x="146"/>
        <item x="2"/>
        <item m="1" x="270"/>
        <item m="1" x="198"/>
        <item m="1" x="247"/>
        <item x="74"/>
        <item x="55"/>
        <item x="138"/>
        <item m="1" x="221"/>
        <item m="1" x="236"/>
        <item x="96"/>
        <item m="1" x="300"/>
        <item m="1" x="206"/>
        <item x="118"/>
        <item m="1" x="287"/>
        <item m="1" x="189"/>
        <item m="1" x="207"/>
        <item m="1" x="244"/>
        <item x="11"/>
        <item m="1" x="303"/>
        <item x="134"/>
        <item m="1" x="233"/>
        <item x="8"/>
        <item m="1" x="313"/>
        <item x="95"/>
        <item x="84"/>
        <item m="1" x="168"/>
        <item x="33"/>
        <item m="1" x="263"/>
        <item x="105"/>
        <item m="1" x="272"/>
        <item m="1" x="164"/>
        <item x="58"/>
        <item x="112"/>
        <item m="1" x="254"/>
        <item m="1" x="235"/>
        <item x="57"/>
        <item m="1" x="286"/>
        <item m="1" x="323"/>
        <item m="1" x="305"/>
        <item m="1" x="327"/>
        <item m="1" x="161"/>
        <item m="1" x="329"/>
        <item m="1" x="192"/>
        <item x="67"/>
        <item m="1" x="183"/>
        <item x="10"/>
        <item x="34"/>
        <item m="1" x="316"/>
        <item m="1" x="191"/>
        <item x="14"/>
        <item m="1" x="276"/>
        <item m="1" x="310"/>
        <item m="1" x="159"/>
        <item x="139"/>
        <item x="52"/>
        <item m="1" x="280"/>
        <item m="1" x="268"/>
        <item x="103"/>
        <item m="1" x="291"/>
        <item m="1" x="253"/>
        <item m="1" x="264"/>
        <item m="1" x="284"/>
        <item x="76"/>
        <item x="13"/>
        <item m="1" x="149"/>
        <item x="0"/>
        <item x="90"/>
        <item x="115"/>
        <item x="3"/>
        <item x="43"/>
        <item x="71"/>
        <item x="30"/>
        <item m="1" x="185"/>
        <item m="1" x="174"/>
        <item m="1" x="289"/>
        <item m="1" x="190"/>
        <item m="1" x="277"/>
        <item x="106"/>
        <item x="22"/>
        <item m="1" x="153"/>
        <item m="1" x="315"/>
        <item m="1" x="141"/>
        <item x="120"/>
        <item m="1" x="232"/>
        <item m="1" x="194"/>
        <item m="1" x="178"/>
        <item x="113"/>
        <item x="41"/>
        <item m="1" x="234"/>
        <item x="4"/>
        <item m="1" x="243"/>
        <item m="1" x="302"/>
        <item x="81"/>
        <item m="1" x="144"/>
        <item x="114"/>
        <item m="1" x="170"/>
        <item x="101"/>
        <item m="1" x="171"/>
        <item x="94"/>
        <item x="137"/>
        <item m="1" x="160"/>
        <item m="1" x="307"/>
        <item m="1" x="166"/>
        <item x="50"/>
        <item m="1" x="201"/>
        <item m="1" x="219"/>
        <item m="1" x="269"/>
        <item m="1" x="204"/>
        <item m="1" x="175"/>
        <item m="1" x="293"/>
        <item m="1" x="231"/>
        <item x="9"/>
        <item m="1" x="240"/>
        <item x="35"/>
        <item m="1" x="222"/>
        <item m="1" x="143"/>
        <item x="56"/>
        <item m="1" x="285"/>
        <item x="54"/>
        <item x="69"/>
        <item m="1" x="208"/>
        <item m="1" x="274"/>
        <item m="1" x="213"/>
        <item x="65"/>
        <item x="116"/>
        <item x="85"/>
        <item x="122"/>
        <item x="92"/>
        <item m="1" x="162"/>
        <item m="1" x="205"/>
        <item x="89"/>
        <item m="1" x="216"/>
        <item m="1" x="314"/>
        <item m="1" x="195"/>
        <item x="130"/>
        <item m="1" x="249"/>
        <item m="1" x="330"/>
        <item x="12"/>
        <item x="87"/>
        <item m="1" x="299"/>
        <item x="75"/>
        <item x="20"/>
        <item m="1" x="152"/>
        <item x="29"/>
        <item x="49"/>
        <item m="1" x="156"/>
        <item x="93"/>
        <item m="1" x="230"/>
        <item m="1" x="154"/>
        <item x="72"/>
        <item m="1" x="322"/>
        <item x="128"/>
        <item x="133"/>
        <item m="1" x="281"/>
        <item m="1" x="237"/>
        <item m="1" x="163"/>
        <item m="1" x="275"/>
        <item m="1" x="176"/>
        <item m="1" x="184"/>
        <item m="1" x="217"/>
        <item x="46"/>
        <item m="1" x="304"/>
        <item x="59"/>
        <item x="102"/>
        <item x="78"/>
        <item x="61"/>
        <item x="44"/>
        <item x="21"/>
        <item x="79"/>
        <item x="26"/>
        <item m="1" x="258"/>
        <item x="110"/>
        <item m="1" x="177"/>
        <item x="77"/>
        <item m="1" x="288"/>
        <item m="1" x="180"/>
        <item x="119"/>
        <item x="25"/>
        <item m="1" x="260"/>
        <item m="1" x="246"/>
        <item x="109"/>
        <item x="104"/>
        <item m="1" x="187"/>
        <item m="1" x="311"/>
        <item x="48"/>
        <item m="1" x="319"/>
        <item x="121"/>
        <item x="126"/>
        <item m="1" x="297"/>
        <item m="1" x="150"/>
        <item m="1" x="172"/>
        <item m="1" x="283"/>
        <item x="40"/>
        <item x="108"/>
        <item m="1" x="320"/>
        <item x="123"/>
        <item x="80"/>
        <item x="107"/>
        <item x="100"/>
        <item m="1" x="278"/>
        <item m="1" x="157"/>
        <item x="39"/>
        <item m="1" x="193"/>
        <item m="1" x="298"/>
        <item m="1" x="220"/>
        <item m="1" x="224"/>
        <item m="1" x="199"/>
        <item m="1" x="215"/>
        <item x="37"/>
        <item m="1" x="225"/>
        <item x="42"/>
        <item m="1" x="167"/>
        <item m="1" x="148"/>
        <item m="1" x="200"/>
        <item m="1" x="203"/>
        <item x="5"/>
        <item m="1" x="290"/>
        <item x="83"/>
        <item m="1" x="188"/>
        <item m="1" x="251"/>
        <item m="1" x="239"/>
        <item m="1" x="255"/>
        <item m="1" x="271"/>
        <item m="1" x="181"/>
        <item m="1" x="309"/>
        <item m="1" x="169"/>
        <item x="125"/>
        <item x="16"/>
        <item m="1" x="241"/>
        <item m="1" x="173"/>
        <item m="1" x="318"/>
        <item m="1" x="257"/>
        <item x="53"/>
        <item m="1" x="301"/>
        <item m="1" x="252"/>
        <item x="135"/>
        <item x="32"/>
        <item m="1" x="256"/>
        <item m="1" x="292"/>
        <item x="117"/>
        <item x="18"/>
        <item m="1" x="306"/>
        <item m="1" x="265"/>
        <item m="1" x="186"/>
        <item x="23"/>
        <item x="82"/>
        <item m="1" x="155"/>
        <item m="1" x="317"/>
        <item m="1" x="262"/>
        <item m="1" x="250"/>
        <item m="1" x="212"/>
        <item m="1" x="294"/>
        <item m="1" x="151"/>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axis="axisRow" showAll="0" sortType="descending">
      <items count="10">
        <item h="1" m="1" x="6"/>
        <item x="3"/>
        <item h="1" m="1" x="8"/>
        <item h="1" x="4"/>
        <item h="1" x="2"/>
        <item x="1"/>
        <item h="1" m="1" x="7"/>
        <item h="1" x="0"/>
        <item h="1" x="5"/>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axis="axisCol" showAll="0" defaultSubtotal="0">
      <items count="11">
        <item m="1" x="8"/>
        <item x="5"/>
        <item x="6"/>
        <item x="4"/>
        <item x="2"/>
        <item x="3"/>
        <item x="0"/>
        <item x="1"/>
        <item m="1" x="10"/>
        <item m="1" x="7"/>
        <item m="1" x="9"/>
      </items>
    </pivotField>
    <pivotField showAll="0"/>
    <pivotField showAll="0"/>
    <pivotField showAll="0"/>
    <pivotField showAll="0"/>
    <pivotField axis="axisPage" multipleItemSelectionAllowed="1" showAll="0" sortType="ascending">
      <items count="4">
        <item x="0"/>
        <item h="1" x="1"/>
        <item h="1" m="1" x="2"/>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s>
  <rowFields count="3">
    <field x="4"/>
    <field x="20"/>
    <field x="7"/>
  </rowFields>
  <rowItems count="52">
    <i>
      <x v="2"/>
    </i>
    <i r="1">
      <x v="1"/>
    </i>
    <i r="2">
      <x v="148"/>
    </i>
    <i r="1">
      <x v="5"/>
    </i>
    <i r="2">
      <x v="81"/>
    </i>
    <i r="2">
      <x v="148"/>
    </i>
    <i>
      <x v="4"/>
    </i>
    <i r="1">
      <x v="1"/>
    </i>
    <i r="2">
      <x v="3"/>
    </i>
    <i r="2">
      <x v="8"/>
    </i>
    <i r="2">
      <x v="17"/>
    </i>
    <i r="2">
      <x v="59"/>
    </i>
    <i r="2">
      <x v="108"/>
    </i>
    <i r="2">
      <x v="120"/>
    </i>
    <i r="2">
      <x v="145"/>
    </i>
    <i r="2">
      <x v="147"/>
    </i>
    <i r="2">
      <x v="148"/>
    </i>
    <i r="2">
      <x v="166"/>
    </i>
    <i r="2">
      <x v="188"/>
    </i>
    <i r="2">
      <x v="190"/>
    </i>
    <i r="2">
      <x v="193"/>
    </i>
    <i r="2">
      <x v="195"/>
    </i>
    <i r="2">
      <x v="237"/>
    </i>
    <i r="2">
      <x v="244"/>
    </i>
    <i r="2">
      <x v="287"/>
    </i>
    <i r="2">
      <x v="309"/>
    </i>
    <i r="1">
      <x v="5"/>
    </i>
    <i r="2">
      <x v="3"/>
    </i>
    <i r="2">
      <x v="5"/>
    </i>
    <i r="2">
      <x v="8"/>
    </i>
    <i r="2">
      <x v="17"/>
    </i>
    <i r="2">
      <x v="49"/>
    </i>
    <i r="2">
      <x v="108"/>
    </i>
    <i r="2">
      <x v="112"/>
    </i>
    <i r="2">
      <x v="126"/>
    </i>
    <i r="2">
      <x v="147"/>
    </i>
    <i r="2">
      <x v="148"/>
    </i>
    <i r="2">
      <x v="155"/>
    </i>
    <i r="2">
      <x v="166"/>
    </i>
    <i r="2">
      <x v="188"/>
    </i>
    <i r="2">
      <x v="190"/>
    </i>
    <i r="2">
      <x v="193"/>
    </i>
    <i r="2">
      <x v="195"/>
    </i>
    <i r="2">
      <x v="214"/>
    </i>
    <i r="2">
      <x v="218"/>
    </i>
    <i r="2">
      <x v="237"/>
    </i>
    <i r="2">
      <x v="242"/>
    </i>
    <i r="2">
      <x v="243"/>
    </i>
    <i r="2">
      <x v="244"/>
    </i>
    <i r="2">
      <x v="254"/>
    </i>
    <i r="2">
      <x v="309"/>
    </i>
    <i t="grand">
      <x/>
    </i>
  </rowItems>
  <colFields count="1">
    <field x="36"/>
  </colFields>
  <colItems count="7">
    <i>
      <x v="1"/>
    </i>
    <i>
      <x v="2"/>
    </i>
    <i>
      <x v="3"/>
    </i>
    <i>
      <x v="4"/>
    </i>
    <i>
      <x v="5"/>
    </i>
    <i>
      <x v="6"/>
    </i>
    <i t="grand">
      <x/>
    </i>
  </colItems>
  <pageFields count="1">
    <pageField fld="41" hier="-1"/>
  </pageFields>
  <dataFields count="1">
    <dataField name="Count of Ticket type" fld="4" subtotal="count" baseField="0" baseItem="0"/>
  </dataFields>
  <formats count="53">
    <format dxfId="304">
      <pivotArea outline="0" collapsedLevelsAreSubtotals="1" fieldPosition="0">
        <references count="1">
          <reference field="36" count="1" selected="0">
            <x v="6"/>
          </reference>
        </references>
      </pivotArea>
    </format>
    <format dxfId="303">
      <pivotArea grandCol="1" outline="0" collapsedLevelsAreSubtotals="1" fieldPosition="0"/>
    </format>
    <format dxfId="302">
      <pivotArea type="topRight" dataOnly="0" labelOnly="1" outline="0" fieldPosition="0"/>
    </format>
    <format dxfId="301">
      <pivotArea dataOnly="0" labelOnly="1" fieldPosition="0">
        <references count="1">
          <reference field="36" count="1">
            <x v="6"/>
          </reference>
        </references>
      </pivotArea>
    </format>
    <format dxfId="300">
      <pivotArea dataOnly="0" labelOnly="1" grandCol="1" outline="0" fieldPosition="0"/>
    </format>
    <format dxfId="299">
      <pivotArea collapsedLevelsAreSubtotals="1" fieldPosition="0">
        <references count="3">
          <reference field="4" count="1" selected="0">
            <x v="2"/>
          </reference>
          <reference field="7" count="1">
            <x v="86"/>
          </reference>
          <reference field="20" count="1" selected="0">
            <x v="1"/>
          </reference>
        </references>
      </pivotArea>
    </format>
    <format dxfId="298">
      <pivotArea outline="0" collapsedLevelsAreSubtotals="1" fieldPosition="0">
        <references count="1">
          <reference field="36" count="1" selected="0">
            <x v="6"/>
          </reference>
        </references>
      </pivotArea>
    </format>
    <format dxfId="297">
      <pivotArea grandCol="1" outline="0" collapsedLevelsAreSubtotals="1" fieldPosition="0"/>
    </format>
    <format dxfId="296">
      <pivotArea type="topRight" dataOnly="0" labelOnly="1" outline="0" fieldPosition="0"/>
    </format>
    <format dxfId="295">
      <pivotArea dataOnly="0" labelOnly="1" fieldPosition="0">
        <references count="1">
          <reference field="36" count="1">
            <x v="6"/>
          </reference>
        </references>
      </pivotArea>
    </format>
    <format dxfId="294">
      <pivotArea dataOnly="0" labelOnly="1" grandCol="1" outline="0" fieldPosition="0"/>
    </format>
    <format dxfId="293">
      <pivotArea collapsedLevelsAreSubtotals="1" fieldPosition="0">
        <references count="1">
          <reference field="4" count="1">
            <x v="2"/>
          </reference>
        </references>
      </pivotArea>
    </format>
    <format dxfId="292">
      <pivotArea dataOnly="0" labelOnly="1" fieldPosition="0">
        <references count="1">
          <reference field="4" count="1">
            <x v="2"/>
          </reference>
        </references>
      </pivotArea>
    </format>
    <format dxfId="291">
      <pivotArea collapsedLevelsAreSubtotals="1" fieldPosition="0">
        <references count="1">
          <reference field="4" count="1">
            <x v="4"/>
          </reference>
        </references>
      </pivotArea>
    </format>
    <format dxfId="290">
      <pivotArea dataOnly="0" labelOnly="1" fieldPosition="0">
        <references count="1">
          <reference field="4" count="1">
            <x v="4"/>
          </reference>
        </references>
      </pivotArea>
    </format>
    <format dxfId="289">
      <pivotArea field="4" type="button" dataOnly="0" labelOnly="1" outline="0" axis="axisRow" fieldPosition="0"/>
    </format>
    <format dxfId="288">
      <pivotArea dataOnly="0" labelOnly="1" fieldPosition="0">
        <references count="1">
          <reference field="36" count="1">
            <x v="6"/>
          </reference>
        </references>
      </pivotArea>
    </format>
    <format dxfId="287">
      <pivotArea dataOnly="0" labelOnly="1" grandCol="1" outline="0" fieldPosition="0"/>
    </format>
    <format dxfId="286">
      <pivotArea collapsedLevelsAreSubtotals="1" fieldPosition="0">
        <references count="3">
          <reference field="4" count="1" selected="0">
            <x v="2"/>
          </reference>
          <reference field="20" count="1">
            <x v="1"/>
          </reference>
          <reference field="36" count="1" selected="0">
            <x v="1"/>
          </reference>
        </references>
      </pivotArea>
    </format>
    <format dxfId="285">
      <pivotArea collapsedLevelsAreSubtotals="1" fieldPosition="0">
        <references count="4">
          <reference field="4" count="1" selected="0">
            <x v="2"/>
          </reference>
          <reference field="7" count="1">
            <x v="214"/>
          </reference>
          <reference field="20" count="1" selected="0">
            <x v="1"/>
          </reference>
          <reference field="36" count="1" selected="0">
            <x v="1"/>
          </reference>
        </references>
      </pivotArea>
    </format>
    <format dxfId="284">
      <pivotArea collapsedLevelsAreSubtotals="1" fieldPosition="0">
        <references count="3">
          <reference field="4" count="1" selected="0">
            <x v="2"/>
          </reference>
          <reference field="20" count="1">
            <x v="5"/>
          </reference>
          <reference field="36" count="1" selected="0">
            <x v="1"/>
          </reference>
        </references>
      </pivotArea>
    </format>
    <format dxfId="283">
      <pivotArea collapsedLevelsAreSubtotals="1" fieldPosition="0">
        <references count="4">
          <reference field="4" count="1" selected="0">
            <x v="2"/>
          </reference>
          <reference field="7" count="1">
            <x v="296"/>
          </reference>
          <reference field="20" count="1" selected="0">
            <x v="5"/>
          </reference>
          <reference field="36" count="1" selected="0">
            <x v="1"/>
          </reference>
        </references>
      </pivotArea>
    </format>
    <format dxfId="282">
      <pivotArea collapsedLevelsAreSubtotals="1" fieldPosition="0">
        <references count="2">
          <reference field="4" count="1">
            <x v="4"/>
          </reference>
          <reference field="36" count="1" selected="0">
            <x v="1"/>
          </reference>
        </references>
      </pivotArea>
    </format>
    <format dxfId="281">
      <pivotArea collapsedLevelsAreSubtotals="1" fieldPosition="0">
        <references count="3">
          <reference field="4" count="1" selected="0">
            <x v="4"/>
          </reference>
          <reference field="20" count="1">
            <x v="1"/>
          </reference>
          <reference field="36" count="1" selected="0">
            <x v="1"/>
          </reference>
        </references>
      </pivotArea>
    </format>
    <format dxfId="280">
      <pivotArea collapsedLevelsAreSubtotals="1" fieldPosition="0">
        <references count="4">
          <reference field="4" count="1" selected="0">
            <x v="4"/>
          </reference>
          <reference field="7" count="1">
            <x v="319"/>
          </reference>
          <reference field="20" count="1" selected="0">
            <x v="1"/>
          </reference>
          <reference field="36" count="1" selected="0">
            <x v="1"/>
          </reference>
        </references>
      </pivotArea>
    </format>
    <format dxfId="279">
      <pivotArea collapsedLevelsAreSubtotals="1" fieldPosition="0">
        <references count="3">
          <reference field="4" count="1" selected="0">
            <x v="4"/>
          </reference>
          <reference field="20" count="1">
            <x v="5"/>
          </reference>
          <reference field="36" count="1" selected="0">
            <x v="1"/>
          </reference>
        </references>
      </pivotArea>
    </format>
    <format dxfId="278">
      <pivotArea collapsedLevelsAreSubtotals="1" fieldPosition="0">
        <references count="4">
          <reference field="4" count="1" selected="0">
            <x v="4"/>
          </reference>
          <reference field="7" count="1">
            <x v="317"/>
          </reference>
          <reference field="20" count="1" selected="0">
            <x v="5"/>
          </reference>
          <reference field="36" count="1" selected="0">
            <x v="1"/>
          </reference>
        </references>
      </pivotArea>
    </format>
    <format dxfId="277">
      <pivotArea field="36" grandRow="1" outline="0" collapsedLevelsAreSubtotals="1" axis="axisCol" fieldPosition="0">
        <references count="1">
          <reference field="36" count="1" selected="0">
            <x v="1"/>
          </reference>
        </references>
      </pivotArea>
    </format>
    <format dxfId="276">
      <pivotArea outline="0" collapsedLevelsAreSubtotals="1" fieldPosition="0">
        <references count="1">
          <reference field="36" count="1" selected="0">
            <x v="1"/>
          </reference>
        </references>
      </pivotArea>
    </format>
    <format dxfId="275">
      <pivotArea dataOnly="0" labelOnly="1" outline="0" fieldPosition="0">
        <references count="1">
          <reference field="41" count="0"/>
        </references>
      </pivotArea>
    </format>
    <format dxfId="274">
      <pivotArea field="36" type="button" dataOnly="0" labelOnly="1" outline="0" axis="axisCol" fieldPosition="0"/>
    </format>
    <format dxfId="273">
      <pivotArea dataOnly="0" labelOnly="1" fieldPosition="0">
        <references count="1">
          <reference field="36" count="1">
            <x v="1"/>
          </reference>
        </references>
      </pivotArea>
    </format>
    <format dxfId="272">
      <pivotArea outline="0" collapsedLevelsAreSubtotals="1" fieldPosition="0"/>
    </format>
    <format dxfId="271">
      <pivotArea dataOnly="0" labelOnly="1" fieldPosition="0">
        <references count="1">
          <reference field="4" count="0"/>
        </references>
      </pivotArea>
    </format>
    <format dxfId="270">
      <pivotArea dataOnly="0" labelOnly="1" grandRow="1" outline="0" fieldPosition="0"/>
    </format>
    <format dxfId="269">
      <pivotArea dataOnly="0" labelOnly="1" fieldPosition="0">
        <references count="2">
          <reference field="4" count="1" selected="0">
            <x v="2"/>
          </reference>
          <reference field="20" count="0"/>
        </references>
      </pivotArea>
    </format>
    <format dxfId="268">
      <pivotArea dataOnly="0" labelOnly="1" fieldPosition="0">
        <references count="2">
          <reference field="4" count="1" selected="0">
            <x v="4"/>
          </reference>
          <reference field="20" count="0"/>
        </references>
      </pivotArea>
    </format>
    <format dxfId="267">
      <pivotArea dataOnly="0" labelOnly="1" fieldPosition="0">
        <references count="3">
          <reference field="4" count="1" selected="0">
            <x v="2"/>
          </reference>
          <reference field="7" count="1">
            <x v="214"/>
          </reference>
          <reference field="20" count="1" selected="0">
            <x v="1"/>
          </reference>
        </references>
      </pivotArea>
    </format>
    <format dxfId="266">
      <pivotArea dataOnly="0" labelOnly="1" fieldPosition="0">
        <references count="3">
          <reference field="4" count="1" selected="0">
            <x v="2"/>
          </reference>
          <reference field="7" count="1">
            <x v="296"/>
          </reference>
          <reference field="20" count="1" selected="0">
            <x v="5"/>
          </reference>
        </references>
      </pivotArea>
    </format>
    <format dxfId="265">
      <pivotArea dataOnly="0" labelOnly="1" fieldPosition="0">
        <references count="3">
          <reference field="4" count="1" selected="0">
            <x v="4"/>
          </reference>
          <reference field="7" count="1">
            <x v="319"/>
          </reference>
          <reference field="20" count="1" selected="0">
            <x v="1"/>
          </reference>
        </references>
      </pivotArea>
    </format>
    <format dxfId="264">
      <pivotArea dataOnly="0" labelOnly="1" fieldPosition="0">
        <references count="3">
          <reference field="4" count="1" selected="0">
            <x v="4"/>
          </reference>
          <reference field="7" count="1">
            <x v="317"/>
          </reference>
          <reference field="20" count="1" selected="0">
            <x v="5"/>
          </reference>
        </references>
      </pivotArea>
    </format>
    <format dxfId="263">
      <pivotArea dataOnly="0" labelOnly="1" fieldPosition="0">
        <references count="2">
          <reference field="4" count="1" selected="0">
            <x v="2"/>
          </reference>
          <reference field="20" count="1">
            <x v="1"/>
          </reference>
        </references>
      </pivotArea>
    </format>
    <format dxfId="262">
      <pivotArea dataOnly="0" labelOnly="1" fieldPosition="0">
        <references count="2">
          <reference field="4" count="1" selected="0">
            <x v="4"/>
          </reference>
          <reference field="20" count="1">
            <x v="1"/>
          </reference>
        </references>
      </pivotArea>
    </format>
    <format dxfId="261">
      <pivotArea dataOnly="0" labelOnly="1" fieldPosition="0">
        <references count="2">
          <reference field="4" count="1" selected="0">
            <x v="2"/>
          </reference>
          <reference field="20" count="1">
            <x v="5"/>
          </reference>
        </references>
      </pivotArea>
    </format>
    <format dxfId="260">
      <pivotArea dataOnly="0" labelOnly="1" fieldPosition="0">
        <references count="2">
          <reference field="4" count="1" selected="0">
            <x v="4"/>
          </reference>
          <reference field="20" count="1">
            <x v="5"/>
          </reference>
        </references>
      </pivotArea>
    </format>
    <format dxfId="259">
      <pivotArea collapsedLevelsAreSubtotals="1" fieldPosition="0">
        <references count="1">
          <reference field="4" count="1">
            <x v="2"/>
          </reference>
        </references>
      </pivotArea>
    </format>
    <format dxfId="258">
      <pivotArea dataOnly="0" labelOnly="1" fieldPosition="0">
        <references count="1">
          <reference field="4" count="1">
            <x v="2"/>
          </reference>
        </references>
      </pivotArea>
    </format>
    <format dxfId="257">
      <pivotArea collapsedLevelsAreSubtotals="1" fieldPosition="0">
        <references count="1">
          <reference field="4" count="1">
            <x v="2"/>
          </reference>
        </references>
      </pivotArea>
    </format>
    <format dxfId="256">
      <pivotArea dataOnly="0" labelOnly="1" fieldPosition="0">
        <references count="1">
          <reference field="4" count="1">
            <x v="2"/>
          </reference>
        </references>
      </pivotArea>
    </format>
    <format dxfId="255">
      <pivotArea collapsedLevelsAreSubtotals="1" fieldPosition="0">
        <references count="1">
          <reference field="4" count="1">
            <x v="2"/>
          </reference>
        </references>
      </pivotArea>
    </format>
    <format dxfId="254">
      <pivotArea dataOnly="0" labelOnly="1" fieldPosition="0">
        <references count="1">
          <reference field="4" count="1">
            <x v="2"/>
          </reference>
        </references>
      </pivotArea>
    </format>
    <format dxfId="253">
      <pivotArea dataOnly="0" fieldPosition="0">
        <references count="1">
          <reference field="4" count="1">
            <x v="4"/>
          </reference>
        </references>
      </pivotArea>
    </format>
    <format dxfId="252">
      <pivotArea dataOnly="0" fieldPosition="0">
        <references count="1">
          <reference field="4" count="1">
            <x v="4"/>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15" applyNumberFormats="0" applyBorderFormats="0" applyFontFormats="0" applyPatternFormats="0" applyAlignmentFormats="0" applyWidthHeightFormats="1" dataCaption="Values" updatedVersion="8" minRefreshableVersion="3" showDrill="0" itemPrintTitles="1" createdVersion="5" indent="0" outline="1" outlineData="1" multipleFieldFilters="0" colHeaderCaption="State" customListSort="0">
  <location ref="A3:D37" firstHeaderRow="1" firstDataRow="2" firstDataCol="1" rowPageCount="1" colPageCount="1"/>
  <pivotFields count="50">
    <pivotField showAll="0"/>
    <pivotField showAll="0"/>
    <pivotField showAll="0"/>
    <pivotField showAll="0"/>
    <pivotField axis="axisRow" dataField="1" showAll="0">
      <items count="9">
        <item h="1" m="1" x="4"/>
        <item h="1" x="1"/>
        <item x="0"/>
        <item h="1" x="3"/>
        <item x="2"/>
        <item h="1" m="1" x="5"/>
        <item h="1" m="1" x="7"/>
        <item h="1" m="1" x="6"/>
        <item t="default"/>
      </items>
    </pivotField>
    <pivotField showAll="0"/>
    <pivotField numFmtId="164" showAll="0"/>
    <pivotField axis="axisRow" showAll="0" sortType="ascending">
      <items count="333">
        <item m="1" x="140"/>
        <item m="1" x="210"/>
        <item m="1" x="242"/>
        <item x="36"/>
        <item x="62"/>
        <item x="63"/>
        <item m="1" x="223"/>
        <item x="6"/>
        <item x="19"/>
        <item m="1" x="238"/>
        <item x="129"/>
        <item m="1" x="282"/>
        <item m="1" x="296"/>
        <item x="24"/>
        <item x="28"/>
        <item m="1" x="218"/>
        <item m="1" x="266"/>
        <item x="45"/>
        <item x="70"/>
        <item x="127"/>
        <item x="88"/>
        <item m="1" x="211"/>
        <item x="31"/>
        <item x="97"/>
        <item x="131"/>
        <item x="111"/>
        <item x="27"/>
        <item m="1" x="202"/>
        <item m="1" x="147"/>
        <item m="1" x="182"/>
        <item x="86"/>
        <item m="1" x="267"/>
        <item x="66"/>
        <item m="1" x="179"/>
        <item m="1" x="295"/>
        <item x="73"/>
        <item m="1" x="214"/>
        <item m="1" x="226"/>
        <item m="1" x="197"/>
        <item m="1" x="331"/>
        <item m="1" x="326"/>
        <item m="1" x="227"/>
        <item x="99"/>
        <item m="1" x="325"/>
        <item x="7"/>
        <item x="98"/>
        <item m="1" x="158"/>
        <item x="124"/>
        <item m="1" x="229"/>
        <item x="47"/>
        <item m="1" x="196"/>
        <item m="1" x="248"/>
        <item m="1" x="261"/>
        <item m="1" x="312"/>
        <item m="1" x="273"/>
        <item x="132"/>
        <item m="1" x="328"/>
        <item m="1" x="324"/>
        <item m="1" x="308"/>
        <item x="51"/>
        <item x="60"/>
        <item m="1" x="165"/>
        <item m="1" x="228"/>
        <item x="64"/>
        <item x="68"/>
        <item x="136"/>
        <item m="1" x="142"/>
        <item m="1" x="209"/>
        <item m="1" x="321"/>
        <item x="38"/>
        <item m="1" x="259"/>
        <item m="1" x="245"/>
        <item x="91"/>
        <item m="1" x="145"/>
        <item x="15"/>
        <item m="1" x="279"/>
        <item m="1" x="146"/>
        <item x="2"/>
        <item m="1" x="270"/>
        <item m="1" x="198"/>
        <item m="1" x="247"/>
        <item x="74"/>
        <item x="55"/>
        <item x="138"/>
        <item m="1" x="221"/>
        <item m="1" x="236"/>
        <item x="96"/>
        <item m="1" x="300"/>
        <item m="1" x="206"/>
        <item x="118"/>
        <item m="1" x="287"/>
        <item m="1" x="189"/>
        <item m="1" x="207"/>
        <item m="1" x="244"/>
        <item x="11"/>
        <item m="1" x="303"/>
        <item x="134"/>
        <item m="1" x="233"/>
        <item x="8"/>
        <item m="1" x="313"/>
        <item x="95"/>
        <item x="84"/>
        <item m="1" x="168"/>
        <item x="33"/>
        <item m="1" x="263"/>
        <item x="105"/>
        <item m="1" x="272"/>
        <item m="1" x="164"/>
        <item x="58"/>
        <item x="112"/>
        <item m="1" x="254"/>
        <item m="1" x="235"/>
        <item x="57"/>
        <item m="1" x="286"/>
        <item m="1" x="323"/>
        <item m="1" x="305"/>
        <item m="1" x="327"/>
        <item m="1" x="161"/>
        <item m="1" x="329"/>
        <item m="1" x="192"/>
        <item x="67"/>
        <item m="1" x="183"/>
        <item x="10"/>
        <item x="34"/>
        <item m="1" x="316"/>
        <item m="1" x="191"/>
        <item x="14"/>
        <item m="1" x="276"/>
        <item m="1" x="310"/>
        <item m="1" x="159"/>
        <item x="139"/>
        <item x="52"/>
        <item m="1" x="280"/>
        <item m="1" x="268"/>
        <item x="103"/>
        <item m="1" x="291"/>
        <item m="1" x="253"/>
        <item m="1" x="264"/>
        <item m="1" x="284"/>
        <item x="76"/>
        <item x="13"/>
        <item m="1" x="149"/>
        <item x="0"/>
        <item x="90"/>
        <item x="115"/>
        <item x="3"/>
        <item x="43"/>
        <item x="71"/>
        <item x="30"/>
        <item m="1" x="185"/>
        <item m="1" x="174"/>
        <item m="1" x="289"/>
        <item m="1" x="190"/>
        <item m="1" x="277"/>
        <item x="106"/>
        <item x="22"/>
        <item m="1" x="153"/>
        <item m="1" x="315"/>
        <item m="1" x="141"/>
        <item x="120"/>
        <item m="1" x="232"/>
        <item m="1" x="194"/>
        <item m="1" x="178"/>
        <item x="113"/>
        <item x="41"/>
        <item m="1" x="234"/>
        <item x="4"/>
        <item m="1" x="243"/>
        <item m="1" x="302"/>
        <item x="81"/>
        <item m="1" x="144"/>
        <item x="114"/>
        <item m="1" x="170"/>
        <item x="101"/>
        <item m="1" x="171"/>
        <item x="94"/>
        <item x="137"/>
        <item m="1" x="160"/>
        <item m="1" x="307"/>
        <item m="1" x="166"/>
        <item x="50"/>
        <item m="1" x="201"/>
        <item m="1" x="219"/>
        <item m="1" x="269"/>
        <item m="1" x="204"/>
        <item m="1" x="175"/>
        <item m="1" x="293"/>
        <item m="1" x="231"/>
        <item x="9"/>
        <item m="1" x="240"/>
        <item x="35"/>
        <item m="1" x="222"/>
        <item m="1" x="143"/>
        <item x="56"/>
        <item m="1" x="285"/>
        <item x="54"/>
        <item x="69"/>
        <item m="1" x="208"/>
        <item m="1" x="274"/>
        <item m="1" x="213"/>
        <item x="65"/>
        <item x="116"/>
        <item x="85"/>
        <item x="122"/>
        <item x="92"/>
        <item m="1" x="162"/>
        <item m="1" x="205"/>
        <item x="89"/>
        <item m="1" x="216"/>
        <item m="1" x="314"/>
        <item m="1" x="195"/>
        <item x="130"/>
        <item m="1" x="249"/>
        <item m="1" x="330"/>
        <item x="12"/>
        <item x="87"/>
        <item m="1" x="299"/>
        <item x="75"/>
        <item x="20"/>
        <item m="1" x="152"/>
        <item x="29"/>
        <item x="49"/>
        <item m="1" x="156"/>
        <item x="93"/>
        <item m="1" x="230"/>
        <item m="1" x="154"/>
        <item x="72"/>
        <item m="1" x="322"/>
        <item x="128"/>
        <item x="133"/>
        <item m="1" x="281"/>
        <item m="1" x="237"/>
        <item m="1" x="163"/>
        <item m="1" x="275"/>
        <item m="1" x="176"/>
        <item m="1" x="184"/>
        <item m="1" x="217"/>
        <item x="46"/>
        <item m="1" x="304"/>
        <item x="59"/>
        <item x="102"/>
        <item x="78"/>
        <item x="61"/>
        <item x="44"/>
        <item x="21"/>
        <item x="79"/>
        <item x="26"/>
        <item m="1" x="258"/>
        <item x="110"/>
        <item m="1" x="177"/>
        <item x="77"/>
        <item m="1" x="288"/>
        <item m="1" x="180"/>
        <item x="119"/>
        <item x="25"/>
        <item m="1" x="260"/>
        <item m="1" x="246"/>
        <item x="109"/>
        <item x="104"/>
        <item m="1" x="187"/>
        <item m="1" x="311"/>
        <item x="48"/>
        <item m="1" x="319"/>
        <item x="121"/>
        <item x="126"/>
        <item m="1" x="297"/>
        <item m="1" x="150"/>
        <item m="1" x="172"/>
        <item m="1" x="283"/>
        <item x="40"/>
        <item x="108"/>
        <item m="1" x="320"/>
        <item x="123"/>
        <item x="80"/>
        <item x="107"/>
        <item x="100"/>
        <item m="1" x="278"/>
        <item m="1" x="157"/>
        <item x="39"/>
        <item m="1" x="193"/>
        <item m="1" x="298"/>
        <item m="1" x="220"/>
        <item m="1" x="224"/>
        <item m="1" x="199"/>
        <item m="1" x="215"/>
        <item x="37"/>
        <item m="1" x="225"/>
        <item x="42"/>
        <item m="1" x="167"/>
        <item m="1" x="148"/>
        <item m="1" x="200"/>
        <item m="1" x="203"/>
        <item x="5"/>
        <item m="1" x="290"/>
        <item x="83"/>
        <item m="1" x="188"/>
        <item m="1" x="251"/>
        <item m="1" x="239"/>
        <item m="1" x="255"/>
        <item m="1" x="271"/>
        <item m="1" x="181"/>
        <item m="1" x="309"/>
        <item m="1" x="169"/>
        <item x="125"/>
        <item x="16"/>
        <item m="1" x="241"/>
        <item m="1" x="173"/>
        <item m="1" x="318"/>
        <item m="1" x="257"/>
        <item x="53"/>
        <item m="1" x="301"/>
        <item m="1" x="252"/>
        <item x="135"/>
        <item x="32"/>
        <item m="1" x="256"/>
        <item m="1" x="292"/>
        <item x="117"/>
        <item x="18"/>
        <item m="1" x="306"/>
        <item m="1" x="265"/>
        <item m="1" x="186"/>
        <item x="23"/>
        <item x="82"/>
        <item m="1" x="155"/>
        <item m="1" x="317"/>
        <item m="1" x="262"/>
        <item m="1" x="250"/>
        <item m="1" x="212"/>
        <item m="1" x="294"/>
        <item m="1" x="151"/>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axis="axisCol" showAll="0" sortType="descending">
      <items count="10">
        <item h="1" m="1" x="6"/>
        <item n="Work In_x000a_Progress" x="3"/>
        <item h="1" m="1" x="8"/>
        <item h="1" x="4"/>
        <item h="1" x="2"/>
        <item n="On _x000a_Hold" x="1"/>
        <item h="1" m="1" x="7"/>
        <item h="1" x="0"/>
        <item h="1" x="5"/>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items count="11">
        <item m="1" x="8"/>
        <item x="5"/>
        <item x="6"/>
        <item x="4"/>
        <item x="2"/>
        <item x="3"/>
        <item x="0"/>
        <item x="1"/>
        <item m="1" x="10"/>
        <item m="1" x="7"/>
        <item m="1" x="9"/>
      </items>
    </pivotField>
    <pivotField showAll="0"/>
    <pivotField showAll="0"/>
    <pivotField showAll="0"/>
    <pivotField showAll="0"/>
    <pivotField axis="axisPage" multipleItemSelectionAllowed="1" showAll="0" sortType="ascending">
      <items count="4">
        <item x="0"/>
        <item h="1" x="1"/>
        <item h="1" m="1" x="2"/>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s>
  <rowFields count="2">
    <field x="4"/>
    <field x="7"/>
  </rowFields>
  <rowItems count="33">
    <i>
      <x v="2"/>
    </i>
    <i r="1">
      <x v="81"/>
    </i>
    <i r="1">
      <x v="148"/>
    </i>
    <i>
      <x v="4"/>
    </i>
    <i r="1">
      <x v="3"/>
    </i>
    <i r="1">
      <x v="5"/>
    </i>
    <i r="1">
      <x v="8"/>
    </i>
    <i r="1">
      <x v="17"/>
    </i>
    <i r="1">
      <x v="49"/>
    </i>
    <i r="1">
      <x v="59"/>
    </i>
    <i r="1">
      <x v="108"/>
    </i>
    <i r="1">
      <x v="112"/>
    </i>
    <i r="1">
      <x v="120"/>
    </i>
    <i r="1">
      <x v="126"/>
    </i>
    <i r="1">
      <x v="145"/>
    </i>
    <i r="1">
      <x v="147"/>
    </i>
    <i r="1">
      <x v="148"/>
    </i>
    <i r="1">
      <x v="155"/>
    </i>
    <i r="1">
      <x v="166"/>
    </i>
    <i r="1">
      <x v="188"/>
    </i>
    <i r="1">
      <x v="190"/>
    </i>
    <i r="1">
      <x v="193"/>
    </i>
    <i r="1">
      <x v="195"/>
    </i>
    <i r="1">
      <x v="214"/>
    </i>
    <i r="1">
      <x v="218"/>
    </i>
    <i r="1">
      <x v="237"/>
    </i>
    <i r="1">
      <x v="242"/>
    </i>
    <i r="1">
      <x v="243"/>
    </i>
    <i r="1">
      <x v="244"/>
    </i>
    <i r="1">
      <x v="254"/>
    </i>
    <i r="1">
      <x v="287"/>
    </i>
    <i r="1">
      <x v="309"/>
    </i>
    <i t="grand">
      <x/>
    </i>
  </rowItems>
  <colFields count="1">
    <field x="20"/>
  </colFields>
  <colItems count="3">
    <i>
      <x v="1"/>
    </i>
    <i>
      <x v="5"/>
    </i>
    <i t="grand">
      <x/>
    </i>
  </colItems>
  <pageFields count="1">
    <pageField fld="41" hier="-1"/>
  </pageFields>
  <dataFields count="1">
    <dataField name="Count of Ticket type" fld="4" subtotal="count" baseField="0" baseItem="0"/>
  </dataFields>
  <formats count="56">
    <format dxfId="251">
      <pivotArea grandCol="1" outline="0" collapsedLevelsAreSubtotals="1" fieldPosition="0"/>
    </format>
    <format dxfId="250">
      <pivotArea type="topRight" dataOnly="0" labelOnly="1" outline="0" fieldPosition="0"/>
    </format>
    <format dxfId="249">
      <pivotArea dataOnly="0" labelOnly="1" grandCol="1" outline="0" fieldPosition="0"/>
    </format>
    <format dxfId="248">
      <pivotArea collapsedLevelsAreSubtotals="1" fieldPosition="0">
        <references count="3">
          <reference field="4" count="1" selected="0">
            <x v="2"/>
          </reference>
          <reference field="7" count="1">
            <x v="86"/>
          </reference>
          <reference field="20" count="1" selected="0">
            <x v="1"/>
          </reference>
        </references>
      </pivotArea>
    </format>
    <format dxfId="247">
      <pivotArea grandCol="1" outline="0" collapsedLevelsAreSubtotals="1" fieldPosition="0"/>
    </format>
    <format dxfId="246">
      <pivotArea type="topRight" dataOnly="0" labelOnly="1" outline="0" fieldPosition="0"/>
    </format>
    <format dxfId="245">
      <pivotArea dataOnly="0" labelOnly="1" grandCol="1" outline="0" fieldPosition="0"/>
    </format>
    <format dxfId="244">
      <pivotArea collapsedLevelsAreSubtotals="1" fieldPosition="0">
        <references count="1">
          <reference field="4" count="1">
            <x v="2"/>
          </reference>
        </references>
      </pivotArea>
    </format>
    <format dxfId="243">
      <pivotArea dataOnly="0" labelOnly="1" fieldPosition="0">
        <references count="1">
          <reference field="4" count="1">
            <x v="2"/>
          </reference>
        </references>
      </pivotArea>
    </format>
    <format dxfId="242">
      <pivotArea collapsedLevelsAreSubtotals="1" fieldPosition="0">
        <references count="1">
          <reference field="4" count="1">
            <x v="4"/>
          </reference>
        </references>
      </pivotArea>
    </format>
    <format dxfId="241">
      <pivotArea dataOnly="0" labelOnly="1" fieldPosition="0">
        <references count="1">
          <reference field="4" count="1">
            <x v="4"/>
          </reference>
        </references>
      </pivotArea>
    </format>
    <format dxfId="240">
      <pivotArea field="4" type="button" dataOnly="0" labelOnly="1" outline="0" axis="axisRow" fieldPosition="0"/>
    </format>
    <format dxfId="239">
      <pivotArea dataOnly="0" labelOnly="1" grandCol="1" outline="0" fieldPosition="0"/>
    </format>
    <format dxfId="238">
      <pivotArea dataOnly="0" labelOnly="1" outline="0" fieldPosition="0">
        <references count="1">
          <reference field="41" count="0"/>
        </references>
      </pivotArea>
    </format>
    <format dxfId="237">
      <pivotArea field="36" type="button" dataOnly="0" labelOnly="1" outline="0"/>
    </format>
    <format dxfId="236">
      <pivotArea outline="0" collapsedLevelsAreSubtotals="1" fieldPosition="0"/>
    </format>
    <format dxfId="235">
      <pivotArea dataOnly="0" labelOnly="1" fieldPosition="0">
        <references count="1">
          <reference field="4" count="0"/>
        </references>
      </pivotArea>
    </format>
    <format dxfId="234">
      <pivotArea dataOnly="0" labelOnly="1" grandRow="1" outline="0" fieldPosition="0"/>
    </format>
    <format dxfId="233">
      <pivotArea dataOnly="0" labelOnly="1" fieldPosition="0">
        <references count="2">
          <reference field="4" count="1" selected="0">
            <x v="2"/>
          </reference>
          <reference field="20" count="0"/>
        </references>
      </pivotArea>
    </format>
    <format dxfId="232">
      <pivotArea dataOnly="0" labelOnly="1" fieldPosition="0">
        <references count="2">
          <reference field="4" count="1" selected="0">
            <x v="4"/>
          </reference>
          <reference field="20" count="0"/>
        </references>
      </pivotArea>
    </format>
    <format dxfId="231">
      <pivotArea dataOnly="0" labelOnly="1" fieldPosition="0">
        <references count="3">
          <reference field="4" count="1" selected="0">
            <x v="2"/>
          </reference>
          <reference field="7" count="1">
            <x v="214"/>
          </reference>
          <reference field="20" count="1" selected="0">
            <x v="1"/>
          </reference>
        </references>
      </pivotArea>
    </format>
    <format dxfId="230">
      <pivotArea dataOnly="0" labelOnly="1" fieldPosition="0">
        <references count="3">
          <reference field="4" count="1" selected="0">
            <x v="2"/>
          </reference>
          <reference field="7" count="1">
            <x v="296"/>
          </reference>
          <reference field="20" count="1" selected="0">
            <x v="5"/>
          </reference>
        </references>
      </pivotArea>
    </format>
    <format dxfId="229">
      <pivotArea dataOnly="0" labelOnly="1" fieldPosition="0">
        <references count="3">
          <reference field="4" count="1" selected="0">
            <x v="4"/>
          </reference>
          <reference field="7" count="1">
            <x v="319"/>
          </reference>
          <reference field="20" count="1" selected="0">
            <x v="1"/>
          </reference>
        </references>
      </pivotArea>
    </format>
    <format dxfId="228">
      <pivotArea dataOnly="0" labelOnly="1" fieldPosition="0">
        <references count="3">
          <reference field="4" count="1" selected="0">
            <x v="4"/>
          </reference>
          <reference field="7" count="1">
            <x v="317"/>
          </reference>
          <reference field="20" count="1" selected="0">
            <x v="5"/>
          </reference>
        </references>
      </pivotArea>
    </format>
    <format dxfId="227">
      <pivotArea dataOnly="0" labelOnly="1" fieldPosition="0">
        <references count="2">
          <reference field="4" count="1" selected="0">
            <x v="2"/>
          </reference>
          <reference field="20" count="1">
            <x v="1"/>
          </reference>
        </references>
      </pivotArea>
    </format>
    <format dxfId="226">
      <pivotArea dataOnly="0" labelOnly="1" fieldPosition="0">
        <references count="2">
          <reference field="4" count="1" selected="0">
            <x v="4"/>
          </reference>
          <reference field="20" count="1">
            <x v="1"/>
          </reference>
        </references>
      </pivotArea>
    </format>
    <format dxfId="225">
      <pivotArea dataOnly="0" labelOnly="1" fieldPosition="0">
        <references count="2">
          <reference field="4" count="1" selected="0">
            <x v="2"/>
          </reference>
          <reference field="20" count="1">
            <x v="5"/>
          </reference>
        </references>
      </pivotArea>
    </format>
    <format dxfId="224">
      <pivotArea dataOnly="0" labelOnly="1" fieldPosition="0">
        <references count="2">
          <reference field="4" count="1" selected="0">
            <x v="4"/>
          </reference>
          <reference field="20" count="1">
            <x v="5"/>
          </reference>
        </references>
      </pivotArea>
    </format>
    <format dxfId="223">
      <pivotArea collapsedLevelsAreSubtotals="1" fieldPosition="0">
        <references count="1">
          <reference field="4" count="1">
            <x v="2"/>
          </reference>
        </references>
      </pivotArea>
    </format>
    <format dxfId="222">
      <pivotArea dataOnly="0" labelOnly="1" fieldPosition="0">
        <references count="1">
          <reference field="4" count="1">
            <x v="2"/>
          </reference>
        </references>
      </pivotArea>
    </format>
    <format dxfId="221">
      <pivotArea collapsedLevelsAreSubtotals="1" fieldPosition="0">
        <references count="1">
          <reference field="4" count="1">
            <x v="2"/>
          </reference>
        </references>
      </pivotArea>
    </format>
    <format dxfId="220">
      <pivotArea dataOnly="0" labelOnly="1" fieldPosition="0">
        <references count="1">
          <reference field="4" count="1">
            <x v="2"/>
          </reference>
        </references>
      </pivotArea>
    </format>
    <format dxfId="219">
      <pivotArea collapsedLevelsAreSubtotals="1" fieldPosition="0">
        <references count="1">
          <reference field="4" count="1">
            <x v="2"/>
          </reference>
        </references>
      </pivotArea>
    </format>
    <format dxfId="218">
      <pivotArea dataOnly="0" labelOnly="1" fieldPosition="0">
        <references count="1">
          <reference field="4" count="1">
            <x v="2"/>
          </reference>
        </references>
      </pivotArea>
    </format>
    <format dxfId="217">
      <pivotArea dataOnly="0" fieldPosition="0">
        <references count="1">
          <reference field="4" count="1">
            <x v="4"/>
          </reference>
        </references>
      </pivotArea>
    </format>
    <format dxfId="216">
      <pivotArea dataOnly="0" fieldPosition="0">
        <references count="1">
          <reference field="4" count="1">
            <x v="4"/>
          </reference>
        </references>
      </pivotArea>
    </format>
    <format dxfId="215">
      <pivotArea outline="0" collapsedLevelsAreSubtotals="1" fieldPosition="0">
        <references count="1">
          <reference field="20" count="1" selected="0">
            <x v="5"/>
          </reference>
        </references>
      </pivotArea>
    </format>
    <format dxfId="214">
      <pivotArea grandCol="1" outline="0" collapsedLevelsAreSubtotals="1" fieldPosition="0"/>
    </format>
    <format dxfId="213">
      <pivotArea type="topRight" dataOnly="0" labelOnly="1" outline="0" fieldPosition="0"/>
    </format>
    <format dxfId="212">
      <pivotArea outline="0" collapsedLevelsAreSubtotals="1" fieldPosition="0">
        <references count="1">
          <reference field="20" count="1" selected="0">
            <x v="5"/>
          </reference>
        </references>
      </pivotArea>
    </format>
    <format dxfId="211">
      <pivotArea grandCol="1" outline="0" collapsedLevelsAreSubtotals="1" fieldPosition="0"/>
    </format>
    <format dxfId="210">
      <pivotArea type="topRight" dataOnly="0" labelOnly="1" outline="0" fieldPosition="0"/>
    </format>
    <format dxfId="209">
      <pivotArea collapsedLevelsAreSubtotals="1" fieldPosition="0">
        <references count="1">
          <reference field="4" count="1">
            <x v="2"/>
          </reference>
        </references>
      </pivotArea>
    </format>
    <format dxfId="208">
      <pivotArea dataOnly="0" labelOnly="1" fieldPosition="0">
        <references count="1">
          <reference field="4" count="1">
            <x v="2"/>
          </reference>
        </references>
      </pivotArea>
    </format>
    <format dxfId="207">
      <pivotArea collapsedLevelsAreSubtotals="1" fieldPosition="0">
        <references count="1">
          <reference field="4" count="1">
            <x v="4"/>
          </reference>
        </references>
      </pivotArea>
    </format>
    <format dxfId="206">
      <pivotArea dataOnly="0" labelOnly="1" fieldPosition="0">
        <references count="1">
          <reference field="4" count="1">
            <x v="4"/>
          </reference>
        </references>
      </pivotArea>
    </format>
    <format dxfId="205">
      <pivotArea collapsedLevelsAreSubtotals="1" fieldPosition="0">
        <references count="1">
          <reference field="4" count="1">
            <x v="2"/>
          </reference>
        </references>
      </pivotArea>
    </format>
    <format dxfId="204">
      <pivotArea dataOnly="0" labelOnly="1" fieldPosition="0">
        <references count="1">
          <reference field="4" count="1">
            <x v="2"/>
          </reference>
        </references>
      </pivotArea>
    </format>
    <format dxfId="203">
      <pivotArea collapsedLevelsAreSubtotals="1" fieldPosition="0">
        <references count="1">
          <reference field="4" count="1">
            <x v="4"/>
          </reference>
        </references>
      </pivotArea>
    </format>
    <format dxfId="202">
      <pivotArea dataOnly="0" labelOnly="1" fieldPosition="0">
        <references count="1">
          <reference field="4" count="1">
            <x v="4"/>
          </reference>
        </references>
      </pivotArea>
    </format>
    <format dxfId="201">
      <pivotArea dataOnly="0" labelOnly="1" fieldPosition="0">
        <references count="1">
          <reference field="20" count="1">
            <x v="1"/>
          </reference>
        </references>
      </pivotArea>
    </format>
    <format dxfId="200">
      <pivotArea dataOnly="0" labelOnly="1" fieldPosition="0">
        <references count="1">
          <reference field="20" count="1">
            <x v="5"/>
          </reference>
        </references>
      </pivotArea>
    </format>
    <format dxfId="199">
      <pivotArea dataOnly="0" labelOnly="1" fieldPosition="0">
        <references count="1">
          <reference field="20" count="0"/>
        </references>
      </pivotArea>
    </format>
    <format dxfId="198">
      <pivotArea dataOnly="0" labelOnly="1" grandCol="1" outline="0" fieldPosition="0"/>
    </format>
    <format dxfId="197">
      <pivotArea dataOnly="0" labelOnly="1" fieldPosition="0">
        <references count="1">
          <reference field="20" count="0"/>
        </references>
      </pivotArea>
    </format>
    <format dxfId="196">
      <pivotArea dataOnly="0" labelOnly="1" grandCol="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X1410" totalsRowShown="0" headerRowDxfId="195" dataDxfId="194">
  <tableColumns count="50">
    <tableColumn id="1" xr3:uid="{00000000-0010-0000-0000-000001000000}" name="Number" dataDxfId="193"/>
    <tableColumn id="2" xr3:uid="{00000000-0010-0000-0000-000002000000}" name="Priority" dataDxfId="192"/>
    <tableColumn id="3" xr3:uid="{00000000-0010-0000-0000-000003000000}" name="Assignment group" dataDxfId="191"/>
    <tableColumn id="4" xr3:uid="{00000000-0010-0000-0000-000004000000}" name="Updated by" dataDxfId="190"/>
    <tableColumn id="5" xr3:uid="{00000000-0010-0000-0000-000005000000}" name="Ticket type" dataDxfId="189"/>
    <tableColumn id="6" xr3:uid="{00000000-0010-0000-0000-000006000000}" name="Short description" dataDxfId="188"/>
    <tableColumn id="7" xr3:uid="{00000000-0010-0000-0000-000007000000}" name="Updated" dataDxfId="187"/>
    <tableColumn id="8" xr3:uid="{00000000-0010-0000-0000-000008000000}" name="Assigned to" dataDxfId="186"/>
    <tableColumn id="9" xr3:uid="{00000000-0010-0000-0000-000009000000}" name="Assigned on" dataDxfId="185"/>
    <tableColumn id="10" xr3:uid="{00000000-0010-0000-0000-00000A000000}" name="Close code" dataDxfId="184"/>
    <tableColumn id="11" xr3:uid="{00000000-0010-0000-0000-00000B000000}" name="Close notes" dataDxfId="183"/>
    <tableColumn id="12" xr3:uid="{00000000-0010-0000-0000-00000C000000}" name="Closed" dataDxfId="182"/>
    <tableColumn id="13" xr3:uid="{00000000-0010-0000-0000-00000D000000}" name="Closed by" dataDxfId="181"/>
    <tableColumn id="14" xr3:uid="{00000000-0010-0000-0000-00000E000000}" name="Created" dataDxfId="180"/>
    <tableColumn id="15" xr3:uid="{00000000-0010-0000-0000-00000F000000}" name="Created by" dataDxfId="179"/>
    <tableColumn id="16" xr3:uid="{00000000-0010-0000-0000-000010000000}" name="Escalated" dataDxfId="178"/>
    <tableColumn id="17" xr3:uid="{00000000-0010-0000-0000-000011000000}" name="Escalated by" dataDxfId="177"/>
    <tableColumn id="18" xr3:uid="{00000000-0010-0000-0000-000012000000}" name="SLA Class" dataDxfId="176"/>
    <tableColumn id="19" xr3:uid="{00000000-0010-0000-0000-000013000000}" name="Escalated count" dataDxfId="175"/>
    <tableColumn id="20" xr3:uid="{00000000-0010-0000-0000-000014000000}" name="Escalation" dataDxfId="174"/>
    <tableColumn id="21" xr3:uid="{00000000-0010-0000-0000-000015000000}" name="State" dataDxfId="173"/>
    <tableColumn id="22" xr3:uid="{00000000-0010-0000-0000-000016000000}" name="Resolved" dataDxfId="172"/>
    <tableColumn id="23" xr3:uid="{00000000-0010-0000-0000-000017000000}" name="Resolve time" dataDxfId="171"/>
    <tableColumn id="24" xr3:uid="{00000000-0010-0000-0000-000018000000}" name="Reported by" dataDxfId="170"/>
    <tableColumn id="25" xr3:uid="{00000000-0010-0000-0000-000019000000}" name="Reopen count" dataDxfId="169"/>
    <tableColumn id="26" xr3:uid="{00000000-0010-0000-0000-00001A000000}" name="SLA hold" dataDxfId="168"/>
    <tableColumn id="27" xr3:uid="{00000000-0010-0000-0000-00001B000000}" name="FIrst_Assigned" dataDxfId="167"/>
    <tableColumn id="28" xr3:uid="{00000000-0010-0000-0000-00001C000000}" name="First Assigned to Service Desk" dataDxfId="166"/>
    <tableColumn id="29" xr3:uid="{00000000-0010-0000-0000-00001D000000}" name="Reassignment count" dataDxfId="165"/>
    <tableColumn id="30" xr3:uid="{00000000-0010-0000-0000-00001E000000}" name="First Assigned to Resolver Group" dataDxfId="164"/>
    <tableColumn id="31" xr3:uid="{00000000-0010-0000-0000-00001F000000}" name="First Assigned to Osprey-Resolver" dataDxfId="163"/>
    <tableColumn id="32" xr3:uid="{00000000-0010-0000-0000-000020000000}" name="First Assigned to Osprey-RG" dataDxfId="162"/>
    <tableColumn id="33" xr3:uid="{00000000-0010-0000-0000-000021000000}" name="Region" dataDxfId="161"/>
    <tableColumn id="34" xr3:uid="{00000000-0010-0000-0000-000022000000}" name="On hold reason" dataDxfId="160"/>
    <tableColumn id="35" xr3:uid="{00000000-0010-0000-0000-000023000000}" name="OpCo" dataDxfId="159"/>
    <tableColumn id="39" xr3:uid="{00000000-0010-0000-0000-000027000000}" name="Days Open" dataDxfId="158">
      <calculatedColumnFormula>IF(Table1[[#This Row],[State]]="Closed","Zero",IF(Table1[[#This Row],[State]]="Resolved","Zero",TODAY()-Table1[[#This Row],[First Assigned to Osprey-Resolver]]))</calculatedColumnFormula>
    </tableColumn>
    <tableColumn id="42" xr3:uid="{00000000-0010-0000-0000-00002A000000}" name="Aging" dataDxfId="157">
      <calculatedColumnFormula>IF(Table1[[#This Row],[Days Open]]&lt;=5,"00 - 05",IF(Table1[[#This Row],[Days Open]]&lt;=15,"06 - 15",IF(Table1[[#This Row],[Days Open]]&lt;=30,"16 - 30", IF(Table1[[#This Row],[Days Open]]&lt;=60,"31 - 60",IF(Table1[[#This Row],[Days Open]]&lt;=90,"61 - 90",IF(Table1[[#This Row],[Days Open]]="Zero","Closed","&gt;91 and above"))))))</calculatedColumnFormula>
    </tableColumn>
    <tableColumn id="38" xr3:uid="{00000000-0010-0000-0000-000026000000}" name="Week Created" dataDxfId="156">
      <calculatedColumnFormula>WEEKNUM(Table1[[#This Row],[Created]])</calculatedColumnFormula>
    </tableColumn>
    <tableColumn id="37" xr3:uid="{00000000-0010-0000-0000-000025000000}" name="Week Resolved" dataDxfId="155">
      <calculatedColumnFormula>WEEKNUM(Table1[[#This Row],[Resolved]])</calculatedColumnFormula>
    </tableColumn>
    <tableColumn id="36" xr3:uid="{00000000-0010-0000-0000-000024000000}" name="Week Closed" dataDxfId="154">
      <calculatedColumnFormula>WEEKNUM(Table1[[#This Row],[Closed]])</calculatedColumnFormula>
    </tableColumn>
    <tableColumn id="40" xr3:uid="{00000000-0010-0000-0000-000028000000}" name="GD Resource" dataDxfId="153">
      <calculatedColumnFormula>IFERROR(INDEX(GD_Resource[], MATCH(Table1[[#This Row],[Assigned to]], GD_Resource[SNOW ID Unique], 0), 2), "Not GD")</calculatedColumnFormula>
    </tableColumn>
    <tableColumn id="41" xr3:uid="{00000000-0010-0000-0000-000029000000}" name="Type of Resource" dataDxfId="152">
      <calculatedColumnFormula>IF(AO2="Not GD","Geo","GD")</calculatedColumnFormula>
    </tableColumn>
    <tableColumn id="43" xr3:uid="{00000000-0010-0000-0000-00002B000000}" name="Year Closed" dataDxfId="151">
      <calculatedColumnFormula>YEAR(Table1[[#This Row],[Closed]])</calculatedColumnFormula>
    </tableColumn>
    <tableColumn id="44" xr3:uid="{00000000-0010-0000-0000-00002C000000}" name="Year Resolved" dataDxfId="150">
      <calculatedColumnFormula>YEAR(Table1[[#This Row],[Resolved]])</calculatedColumnFormula>
    </tableColumn>
    <tableColumn id="45" xr3:uid="{00000000-0010-0000-0000-00002D000000}" name="year Created" dataDxfId="149">
      <calculatedColumnFormula>YEAR(Table1[[#This Row],[Created]])</calculatedColumnFormula>
    </tableColumn>
    <tableColumn id="46" xr3:uid="{00000000-0010-0000-0000-00002E000000}" name="Day Res" dataDxfId="148">
      <calculatedColumnFormula>DAY(Table1[[#This Row],[Resolved]])</calculatedColumnFormula>
    </tableColumn>
    <tableColumn id="47" xr3:uid="{00000000-0010-0000-0000-00002F000000}" name="Month Res" dataDxfId="147">
      <calculatedColumnFormula>TEXT(Table1[[#This Row],[Resolved]],"MMM")</calculatedColumnFormula>
    </tableColumn>
    <tableColumn id="48" xr3:uid="{00000000-0010-0000-0000-000030000000}" name="Day Crted" dataDxfId="146">
      <calculatedColumnFormula>DAY(Table1[[#This Row],[Created]])</calculatedColumnFormula>
    </tableColumn>
    <tableColumn id="49" xr3:uid="{00000000-0010-0000-0000-000031000000}" name="Month Crted" dataDxfId="145">
      <calculatedColumnFormula>TEXT(Table1[[#This Row],[Created]],"MMM")</calculatedColumnFormula>
    </tableColumn>
    <tableColumn id="50" xr3:uid="{00000000-0010-0000-0000-000032000000}" name="Team" dataDxfId="144">
      <calculatedColumnFormula>VLOOKUP(Table1[[#This Row],[Assigned to]],GD_Resource[[#All],[SNOW ID Unique]:[Team]],4,0)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GD_Resource" displayName="GD_Resource" ref="A1:I324" totalsRowShown="0" headerRowDxfId="142" tableBorderDxfId="141">
  <autoFilter ref="A1:I324" xr:uid="{00000000-0009-0000-0100-000002000000}"/>
  <tableColumns count="9">
    <tableColumn id="1" xr3:uid="{00000000-0010-0000-0100-000001000000}" name="SL No." dataDxfId="140"/>
    <tableColumn id="2" xr3:uid="{00000000-0010-0000-0100-000002000000}" name="Region" dataDxfId="139"/>
    <tableColumn id="3" xr3:uid="{00000000-0010-0000-0100-000003000000}" name="Name" dataDxfId="138"/>
    <tableColumn id="4" xr3:uid="{00000000-0010-0000-0100-000004000000}" name="India ID's" dataDxfId="137"/>
    <tableColumn id="5" xr3:uid="{00000000-0010-0000-0100-000005000000}" name="UK ID's" dataDxfId="136"/>
    <tableColumn id="7" xr3:uid="{00000000-0010-0000-0100-000007000000}" name="SNOW ID Unique" dataDxfId="135"/>
    <tableColumn id="6" xr3:uid="{00000000-0010-0000-0100-000006000000}" name="Status" dataDxfId="134"/>
    <tableColumn id="8" xr3:uid="{00000000-0010-0000-0100-000008000000}" name="Inactive Date" dataDxfId="133"/>
    <tableColumn id="9" xr3:uid="{00000000-0010-0000-0100-000009000000}" name="Team" dataDxfId="1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8"/>
  <sheetViews>
    <sheetView zoomScale="80" zoomScaleNormal="80" workbookViewId="0">
      <selection activeCell="I14" sqref="I14"/>
    </sheetView>
  </sheetViews>
  <sheetFormatPr defaultRowHeight="13.2" x14ac:dyDescent="0.25"/>
  <cols>
    <col min="1" max="1" width="40.44140625" style="58" bestFit="1" customWidth="1"/>
    <col min="2" max="2" width="17.109375" style="58" bestFit="1" customWidth="1"/>
    <col min="3" max="8" width="3" style="5" bestFit="1" customWidth="1"/>
    <col min="9" max="9" width="11.33203125" style="58" bestFit="1" customWidth="1"/>
    <col min="10" max="10" width="11.109375" style="58" bestFit="1" customWidth="1"/>
    <col min="11" max="13" width="3" style="58" bestFit="1" customWidth="1"/>
    <col min="14" max="14" width="11.44140625" style="58" bestFit="1" customWidth="1"/>
    <col min="15" max="15" width="3" style="58" bestFit="1" customWidth="1"/>
    <col min="16" max="16" width="11.44140625" style="58" bestFit="1" customWidth="1"/>
    <col min="17" max="17" width="3.21875" style="58" bestFit="1" customWidth="1"/>
    <col min="18" max="18" width="11.21875" style="58" bestFit="1" customWidth="1"/>
    <col min="19" max="32" width="3" style="58" bestFit="1" customWidth="1"/>
    <col min="33" max="33" width="11.44140625" style="58" bestFit="1" customWidth="1"/>
  </cols>
  <sheetData>
    <row r="1" spans="1:9" x14ac:dyDescent="0.25">
      <c r="A1" s="71" t="s">
        <v>0</v>
      </c>
      <c r="B1" s="72">
        <v>2022</v>
      </c>
    </row>
    <row r="2" spans="1:9" x14ac:dyDescent="0.25">
      <c r="A2" s="71" t="s">
        <v>1</v>
      </c>
      <c r="B2" s="73" t="s">
        <v>2</v>
      </c>
      <c r="C2" s="22"/>
      <c r="D2" s="22"/>
      <c r="E2" s="22"/>
      <c r="F2" s="22"/>
      <c r="G2" s="22"/>
      <c r="H2" s="22"/>
      <c r="I2" s="23"/>
    </row>
    <row r="3" spans="1:9" x14ac:dyDescent="0.25">
      <c r="A3" s="23"/>
      <c r="B3" s="23"/>
      <c r="C3" s="22"/>
      <c r="D3" s="22"/>
      <c r="E3" s="22"/>
      <c r="F3" s="22"/>
      <c r="G3" s="22"/>
      <c r="H3" s="22"/>
      <c r="I3" s="23"/>
    </row>
    <row r="4" spans="1:9" x14ac:dyDescent="0.25">
      <c r="A4" s="71" t="s">
        <v>3</v>
      </c>
      <c r="B4" s="71" t="s">
        <v>4</v>
      </c>
      <c r="C4" s="79"/>
      <c r="D4" s="79"/>
      <c r="E4" s="79"/>
      <c r="F4" s="79"/>
      <c r="G4" s="79"/>
      <c r="H4" s="79"/>
      <c r="I4" s="79"/>
    </row>
    <row r="5" spans="1:9" x14ac:dyDescent="0.25">
      <c r="A5" s="71" t="s">
        <v>5</v>
      </c>
      <c r="B5" s="73">
        <v>20</v>
      </c>
      <c r="C5" s="73">
        <v>21</v>
      </c>
      <c r="D5" s="73">
        <v>23</v>
      </c>
      <c r="E5" s="73">
        <v>24</v>
      </c>
      <c r="F5" s="73">
        <v>25</v>
      </c>
      <c r="G5" s="73">
        <v>26</v>
      </c>
      <c r="H5" s="73">
        <v>27</v>
      </c>
      <c r="I5" s="73" t="s">
        <v>6</v>
      </c>
    </row>
    <row r="6" spans="1:9" x14ac:dyDescent="0.25">
      <c r="A6" s="74" t="s">
        <v>7</v>
      </c>
      <c r="B6" s="75"/>
      <c r="C6" s="75">
        <v>1</v>
      </c>
      <c r="D6" s="75"/>
      <c r="E6" s="75">
        <v>1</v>
      </c>
      <c r="F6" s="75">
        <v>1</v>
      </c>
      <c r="G6" s="75">
        <v>4</v>
      </c>
      <c r="H6" s="75"/>
      <c r="I6" s="75">
        <v>7</v>
      </c>
    </row>
    <row r="7" spans="1:9" x14ac:dyDescent="0.25">
      <c r="A7" s="76">
        <v>0</v>
      </c>
      <c r="B7" s="77"/>
      <c r="C7" s="77"/>
      <c r="D7" s="77"/>
      <c r="E7" s="77"/>
      <c r="F7" s="77">
        <v>1</v>
      </c>
      <c r="G7" s="77">
        <v>3</v>
      </c>
      <c r="H7" s="77"/>
      <c r="I7" s="77">
        <v>4</v>
      </c>
    </row>
    <row r="8" spans="1:9" x14ac:dyDescent="0.25">
      <c r="A8" s="78" t="s">
        <v>8</v>
      </c>
      <c r="B8" s="77"/>
      <c r="C8" s="77"/>
      <c r="D8" s="77"/>
      <c r="E8" s="77"/>
      <c r="F8" s="77">
        <v>1</v>
      </c>
      <c r="G8" s="77">
        <v>1</v>
      </c>
      <c r="H8" s="77"/>
      <c r="I8" s="77">
        <v>2</v>
      </c>
    </row>
    <row r="9" spans="1:9" x14ac:dyDescent="0.25">
      <c r="A9" s="78" t="s">
        <v>9</v>
      </c>
      <c r="B9" s="77"/>
      <c r="C9" s="77"/>
      <c r="D9" s="77"/>
      <c r="E9" s="77"/>
      <c r="F9" s="77"/>
      <c r="G9" s="77">
        <v>2</v>
      </c>
      <c r="H9" s="77"/>
      <c r="I9" s="77">
        <v>2</v>
      </c>
    </row>
    <row r="10" spans="1:9" x14ac:dyDescent="0.25">
      <c r="A10" s="76" t="s">
        <v>10</v>
      </c>
      <c r="B10" s="77"/>
      <c r="C10" s="77">
        <v>1</v>
      </c>
      <c r="D10" s="77"/>
      <c r="E10" s="77">
        <v>1</v>
      </c>
      <c r="F10" s="77"/>
      <c r="G10" s="77">
        <v>1</v>
      </c>
      <c r="H10" s="77"/>
      <c r="I10" s="77">
        <v>3</v>
      </c>
    </row>
    <row r="11" spans="1:9" x14ac:dyDescent="0.25">
      <c r="A11" s="78" t="s">
        <v>11</v>
      </c>
      <c r="B11" s="77"/>
      <c r="C11" s="77"/>
      <c r="D11" s="77"/>
      <c r="E11" s="77">
        <v>1</v>
      </c>
      <c r="F11" s="77"/>
      <c r="G11" s="77">
        <v>1</v>
      </c>
      <c r="H11" s="77"/>
      <c r="I11" s="77">
        <v>2</v>
      </c>
    </row>
    <row r="12" spans="1:9" x14ac:dyDescent="0.25">
      <c r="A12" s="78" t="s">
        <v>12</v>
      </c>
      <c r="B12" s="77"/>
      <c r="C12" s="77">
        <v>1</v>
      </c>
      <c r="D12" s="77"/>
      <c r="E12" s="77"/>
      <c r="F12" s="77"/>
      <c r="G12" s="77"/>
      <c r="H12" s="77"/>
      <c r="I12" s="77">
        <v>1</v>
      </c>
    </row>
    <row r="13" spans="1:9" x14ac:dyDescent="0.25">
      <c r="A13" s="81" t="s">
        <v>13</v>
      </c>
      <c r="B13" s="80">
        <v>18</v>
      </c>
      <c r="C13" s="80">
        <v>10</v>
      </c>
      <c r="D13" s="80">
        <v>14</v>
      </c>
      <c r="E13" s="80">
        <v>28</v>
      </c>
      <c r="F13" s="80">
        <v>23</v>
      </c>
      <c r="G13" s="80">
        <v>30</v>
      </c>
      <c r="H13" s="80">
        <v>3</v>
      </c>
      <c r="I13" s="80">
        <v>126</v>
      </c>
    </row>
    <row r="14" spans="1:9" x14ac:dyDescent="0.25">
      <c r="A14" s="76">
        <v>0</v>
      </c>
      <c r="B14" s="77">
        <v>18</v>
      </c>
      <c r="C14" s="77">
        <v>9</v>
      </c>
      <c r="D14" s="77">
        <v>13</v>
      </c>
      <c r="E14" s="77">
        <v>25</v>
      </c>
      <c r="F14" s="77">
        <v>15</v>
      </c>
      <c r="G14" s="77">
        <v>26</v>
      </c>
      <c r="H14" s="77">
        <v>3</v>
      </c>
      <c r="I14" s="77">
        <v>109</v>
      </c>
    </row>
    <row r="15" spans="1:9" x14ac:dyDescent="0.25">
      <c r="A15" s="78" t="s">
        <v>8</v>
      </c>
      <c r="B15" s="77">
        <v>3</v>
      </c>
      <c r="C15" s="77"/>
      <c r="D15" s="77"/>
      <c r="E15" s="77"/>
      <c r="F15" s="77"/>
      <c r="G15" s="77"/>
      <c r="H15" s="77"/>
      <c r="I15" s="77">
        <v>3</v>
      </c>
    </row>
    <row r="16" spans="1:9" x14ac:dyDescent="0.25">
      <c r="A16" s="78" t="s">
        <v>14</v>
      </c>
      <c r="B16" s="77"/>
      <c r="C16" s="77"/>
      <c r="D16" s="77">
        <v>1</v>
      </c>
      <c r="E16" s="77"/>
      <c r="F16" s="77"/>
      <c r="G16" s="77"/>
      <c r="H16" s="77"/>
      <c r="I16" s="77">
        <v>1</v>
      </c>
    </row>
    <row r="17" spans="1:9" x14ac:dyDescent="0.25">
      <c r="A17" s="78" t="s">
        <v>15</v>
      </c>
      <c r="B17" s="77">
        <v>2</v>
      </c>
      <c r="C17" s="77"/>
      <c r="D17" s="77">
        <v>1</v>
      </c>
      <c r="E17" s="77">
        <v>2</v>
      </c>
      <c r="F17" s="77">
        <v>3</v>
      </c>
      <c r="G17" s="77"/>
      <c r="H17" s="77"/>
      <c r="I17" s="77">
        <v>8</v>
      </c>
    </row>
    <row r="18" spans="1:9" x14ac:dyDescent="0.25">
      <c r="A18" s="78" t="s">
        <v>16</v>
      </c>
      <c r="B18" s="77"/>
      <c r="C18" s="77"/>
      <c r="D18" s="77"/>
      <c r="E18" s="77"/>
      <c r="F18" s="77"/>
      <c r="G18" s="77">
        <v>1</v>
      </c>
      <c r="H18" s="77"/>
      <c r="I18" s="77">
        <v>1</v>
      </c>
    </row>
    <row r="19" spans="1:9" x14ac:dyDescent="0.25">
      <c r="A19" s="78" t="s">
        <v>17</v>
      </c>
      <c r="B19" s="77"/>
      <c r="C19" s="77"/>
      <c r="D19" s="77"/>
      <c r="E19" s="77"/>
      <c r="F19" s="77">
        <v>1</v>
      </c>
      <c r="G19" s="77"/>
      <c r="H19" s="77"/>
      <c r="I19" s="77">
        <v>1</v>
      </c>
    </row>
    <row r="20" spans="1:9" x14ac:dyDescent="0.25">
      <c r="A20" s="78" t="s">
        <v>18</v>
      </c>
      <c r="B20" s="77"/>
      <c r="C20" s="77">
        <v>2</v>
      </c>
      <c r="D20" s="77"/>
      <c r="E20" s="77">
        <v>1</v>
      </c>
      <c r="F20" s="77"/>
      <c r="G20" s="77"/>
      <c r="H20" s="77"/>
      <c r="I20" s="77">
        <v>3</v>
      </c>
    </row>
    <row r="21" spans="1:9" x14ac:dyDescent="0.25">
      <c r="A21" s="78" t="s">
        <v>19</v>
      </c>
      <c r="B21" s="77"/>
      <c r="C21" s="77"/>
      <c r="D21" s="77"/>
      <c r="E21" s="77"/>
      <c r="F21" s="77"/>
      <c r="G21" s="77">
        <v>1</v>
      </c>
      <c r="H21" s="77"/>
      <c r="I21" s="77">
        <v>1</v>
      </c>
    </row>
    <row r="22" spans="1:9" x14ac:dyDescent="0.25">
      <c r="A22" s="78" t="s">
        <v>20</v>
      </c>
      <c r="B22" s="77">
        <v>2</v>
      </c>
      <c r="C22" s="77"/>
      <c r="D22" s="77"/>
      <c r="E22" s="77">
        <v>2</v>
      </c>
      <c r="F22" s="77">
        <v>1</v>
      </c>
      <c r="G22" s="77">
        <v>1</v>
      </c>
      <c r="H22" s="77"/>
      <c r="I22" s="77">
        <v>6</v>
      </c>
    </row>
    <row r="23" spans="1:9" x14ac:dyDescent="0.25">
      <c r="A23" s="78" t="s">
        <v>21</v>
      </c>
      <c r="B23" s="77">
        <v>2</v>
      </c>
      <c r="C23" s="77"/>
      <c r="D23" s="77"/>
      <c r="E23" s="77"/>
      <c r="F23" s="77"/>
      <c r="G23" s="77"/>
      <c r="H23" s="77"/>
      <c r="I23" s="77">
        <v>2</v>
      </c>
    </row>
    <row r="24" spans="1:9" x14ac:dyDescent="0.25">
      <c r="A24" s="78" t="s">
        <v>22</v>
      </c>
      <c r="B24" s="77">
        <v>1</v>
      </c>
      <c r="C24" s="77"/>
      <c r="D24" s="77"/>
      <c r="E24" s="77">
        <v>1</v>
      </c>
      <c r="F24" s="77"/>
      <c r="G24" s="77"/>
      <c r="H24" s="77"/>
      <c r="I24" s="77">
        <v>2</v>
      </c>
    </row>
    <row r="25" spans="1:9" x14ac:dyDescent="0.25">
      <c r="A25" s="78" t="s">
        <v>23</v>
      </c>
      <c r="B25" s="77">
        <v>1</v>
      </c>
      <c r="C25" s="77"/>
      <c r="D25" s="77">
        <v>1</v>
      </c>
      <c r="E25" s="77">
        <v>2</v>
      </c>
      <c r="F25" s="77">
        <v>2</v>
      </c>
      <c r="G25" s="77">
        <v>2</v>
      </c>
      <c r="H25" s="77">
        <v>1</v>
      </c>
      <c r="I25" s="77">
        <v>9</v>
      </c>
    </row>
    <row r="26" spans="1:9" x14ac:dyDescent="0.25">
      <c r="A26" s="78" t="s">
        <v>9</v>
      </c>
      <c r="B26" s="77"/>
      <c r="C26" s="77"/>
      <c r="D26" s="77"/>
      <c r="E26" s="77"/>
      <c r="F26" s="77"/>
      <c r="G26" s="77">
        <v>1</v>
      </c>
      <c r="H26" s="77"/>
      <c r="I26" s="77">
        <v>1</v>
      </c>
    </row>
    <row r="27" spans="1:9" x14ac:dyDescent="0.25">
      <c r="A27" s="78" t="s">
        <v>24</v>
      </c>
      <c r="B27" s="77"/>
      <c r="C27" s="77">
        <v>3</v>
      </c>
      <c r="D27" s="77"/>
      <c r="E27" s="77">
        <v>3</v>
      </c>
      <c r="F27" s="77"/>
      <c r="G27" s="77">
        <v>3</v>
      </c>
      <c r="H27" s="77">
        <v>1</v>
      </c>
      <c r="I27" s="77">
        <v>10</v>
      </c>
    </row>
    <row r="28" spans="1:9" x14ac:dyDescent="0.25">
      <c r="A28" s="78" t="s">
        <v>25</v>
      </c>
      <c r="B28" s="77"/>
      <c r="C28" s="77"/>
      <c r="D28" s="77"/>
      <c r="E28" s="77"/>
      <c r="F28" s="77">
        <v>1</v>
      </c>
      <c r="G28" s="77"/>
      <c r="H28" s="77"/>
      <c r="I28" s="77">
        <v>1</v>
      </c>
    </row>
    <row r="29" spans="1:9" x14ac:dyDescent="0.25">
      <c r="A29" s="78" t="s">
        <v>26</v>
      </c>
      <c r="B29" s="77">
        <v>4</v>
      </c>
      <c r="C29" s="77"/>
      <c r="D29" s="77">
        <v>2</v>
      </c>
      <c r="E29" s="77">
        <v>4</v>
      </c>
      <c r="F29" s="77">
        <v>2</v>
      </c>
      <c r="G29" s="77">
        <v>4</v>
      </c>
      <c r="H29" s="77"/>
      <c r="I29" s="77">
        <v>16</v>
      </c>
    </row>
    <row r="30" spans="1:9" x14ac:dyDescent="0.25">
      <c r="A30" s="78" t="s">
        <v>27</v>
      </c>
      <c r="B30" s="77"/>
      <c r="C30" s="77">
        <v>4</v>
      </c>
      <c r="D30" s="77"/>
      <c r="E30" s="77"/>
      <c r="F30" s="77"/>
      <c r="G30" s="77">
        <v>2</v>
      </c>
      <c r="H30" s="77"/>
      <c r="I30" s="77">
        <v>6</v>
      </c>
    </row>
    <row r="31" spans="1:9" x14ac:dyDescent="0.25">
      <c r="A31" s="78" t="s">
        <v>28</v>
      </c>
      <c r="B31" s="77"/>
      <c r="C31" s="77"/>
      <c r="D31" s="77"/>
      <c r="E31" s="77"/>
      <c r="F31" s="77"/>
      <c r="G31" s="77"/>
      <c r="H31" s="77">
        <v>1</v>
      </c>
      <c r="I31" s="77">
        <v>1</v>
      </c>
    </row>
    <row r="32" spans="1:9" x14ac:dyDescent="0.25">
      <c r="A32" s="78" t="s">
        <v>29</v>
      </c>
      <c r="B32" s="77"/>
      <c r="C32" s="77"/>
      <c r="D32" s="77">
        <v>2</v>
      </c>
      <c r="E32" s="77"/>
      <c r="F32" s="77"/>
      <c r="G32" s="77">
        <v>1</v>
      </c>
      <c r="H32" s="77"/>
      <c r="I32" s="77">
        <v>3</v>
      </c>
    </row>
    <row r="33" spans="1:9" x14ac:dyDescent="0.25">
      <c r="A33" s="78" t="s">
        <v>30</v>
      </c>
      <c r="B33" s="77"/>
      <c r="C33" s="77"/>
      <c r="D33" s="77"/>
      <c r="E33" s="77"/>
      <c r="F33" s="77"/>
      <c r="G33" s="77">
        <v>1</v>
      </c>
      <c r="H33" s="77"/>
      <c r="I33" s="77">
        <v>1</v>
      </c>
    </row>
    <row r="34" spans="1:9" x14ac:dyDescent="0.25">
      <c r="A34" s="78" t="s">
        <v>31</v>
      </c>
      <c r="B34" s="77">
        <v>1</v>
      </c>
      <c r="C34" s="77"/>
      <c r="D34" s="77"/>
      <c r="E34" s="77"/>
      <c r="F34" s="77">
        <v>1</v>
      </c>
      <c r="G34" s="77"/>
      <c r="H34" s="77"/>
      <c r="I34" s="77">
        <v>2</v>
      </c>
    </row>
    <row r="35" spans="1:9" x14ac:dyDescent="0.25">
      <c r="A35" s="78" t="s">
        <v>32</v>
      </c>
      <c r="B35" s="77"/>
      <c r="C35" s="77"/>
      <c r="D35" s="77">
        <v>3</v>
      </c>
      <c r="E35" s="77">
        <v>1</v>
      </c>
      <c r="F35" s="77">
        <v>2</v>
      </c>
      <c r="G35" s="77">
        <v>1</v>
      </c>
      <c r="H35" s="77"/>
      <c r="I35" s="77">
        <v>7</v>
      </c>
    </row>
    <row r="36" spans="1:9" x14ac:dyDescent="0.25">
      <c r="A36" s="78" t="s">
        <v>33</v>
      </c>
      <c r="B36" s="77"/>
      <c r="C36" s="77"/>
      <c r="D36" s="77"/>
      <c r="E36" s="77">
        <v>6</v>
      </c>
      <c r="F36" s="77">
        <v>1</v>
      </c>
      <c r="G36" s="77">
        <v>5</v>
      </c>
      <c r="H36" s="77"/>
      <c r="I36" s="77">
        <v>12</v>
      </c>
    </row>
    <row r="37" spans="1:9" x14ac:dyDescent="0.25">
      <c r="A37" s="78" t="s">
        <v>34</v>
      </c>
      <c r="B37" s="77"/>
      <c r="C37" s="77"/>
      <c r="D37" s="77"/>
      <c r="E37" s="77"/>
      <c r="F37" s="77">
        <v>1</v>
      </c>
      <c r="G37" s="77"/>
      <c r="H37" s="77"/>
      <c r="I37" s="77">
        <v>1</v>
      </c>
    </row>
    <row r="38" spans="1:9" x14ac:dyDescent="0.25">
      <c r="A38" s="78" t="s">
        <v>35</v>
      </c>
      <c r="B38" s="77">
        <v>2</v>
      </c>
      <c r="C38" s="77"/>
      <c r="D38" s="77">
        <v>1</v>
      </c>
      <c r="E38" s="77"/>
      <c r="F38" s="77"/>
      <c r="G38" s="77">
        <v>1</v>
      </c>
      <c r="H38" s="77"/>
      <c r="I38" s="77">
        <v>4</v>
      </c>
    </row>
    <row r="39" spans="1:9" x14ac:dyDescent="0.25">
      <c r="A39" s="78" t="s">
        <v>36</v>
      </c>
      <c r="B39" s="77"/>
      <c r="C39" s="77"/>
      <c r="D39" s="77">
        <v>2</v>
      </c>
      <c r="E39" s="77">
        <v>3</v>
      </c>
      <c r="F39" s="77"/>
      <c r="G39" s="77">
        <v>2</v>
      </c>
      <c r="H39" s="77"/>
      <c r="I39" s="77">
        <v>7</v>
      </c>
    </row>
    <row r="40" spans="1:9" x14ac:dyDescent="0.25">
      <c r="A40" s="76" t="s">
        <v>10</v>
      </c>
      <c r="B40" s="77"/>
      <c r="C40" s="77">
        <v>1</v>
      </c>
      <c r="D40" s="77">
        <v>1</v>
      </c>
      <c r="E40" s="77">
        <v>3</v>
      </c>
      <c r="F40" s="77">
        <v>8</v>
      </c>
      <c r="G40" s="77">
        <v>4</v>
      </c>
      <c r="H40" s="77"/>
      <c r="I40" s="77">
        <v>17</v>
      </c>
    </row>
    <row r="41" spans="1:9" x14ac:dyDescent="0.25">
      <c r="A41" s="78" t="s">
        <v>37</v>
      </c>
      <c r="B41" s="77"/>
      <c r="C41" s="77"/>
      <c r="D41" s="77"/>
      <c r="E41" s="77"/>
      <c r="F41" s="77"/>
      <c r="G41" s="77">
        <v>1</v>
      </c>
      <c r="H41" s="77"/>
      <c r="I41" s="77">
        <v>1</v>
      </c>
    </row>
    <row r="42" spans="1:9" x14ac:dyDescent="0.25">
      <c r="A42" s="78" t="s">
        <v>38</v>
      </c>
      <c r="B42" s="77"/>
      <c r="C42" s="77"/>
      <c r="D42" s="77">
        <v>1</v>
      </c>
      <c r="E42" s="77"/>
      <c r="F42" s="77">
        <v>4</v>
      </c>
      <c r="G42" s="77"/>
      <c r="H42" s="77"/>
      <c r="I42" s="77">
        <v>5</v>
      </c>
    </row>
    <row r="43" spans="1:9" x14ac:dyDescent="0.25">
      <c r="A43" s="78" t="s">
        <v>39</v>
      </c>
      <c r="B43" s="77"/>
      <c r="C43" s="77"/>
      <c r="D43" s="77"/>
      <c r="E43" s="77">
        <v>1</v>
      </c>
      <c r="F43" s="77"/>
      <c r="G43" s="77"/>
      <c r="H43" s="77"/>
      <c r="I43" s="77">
        <v>1</v>
      </c>
    </row>
    <row r="44" spans="1:9" x14ac:dyDescent="0.25">
      <c r="A44" s="78" t="s">
        <v>40</v>
      </c>
      <c r="B44" s="77"/>
      <c r="C44" s="77"/>
      <c r="D44" s="77"/>
      <c r="E44" s="77">
        <v>1</v>
      </c>
      <c r="F44" s="77"/>
      <c r="G44" s="77"/>
      <c r="H44" s="77"/>
      <c r="I44" s="77">
        <v>1</v>
      </c>
    </row>
    <row r="45" spans="1:9" x14ac:dyDescent="0.25">
      <c r="A45" s="78" t="s">
        <v>41</v>
      </c>
      <c r="B45" s="77"/>
      <c r="C45" s="77"/>
      <c r="D45" s="77"/>
      <c r="E45" s="77"/>
      <c r="F45" s="77">
        <v>1</v>
      </c>
      <c r="G45" s="77"/>
      <c r="H45" s="77"/>
      <c r="I45" s="77">
        <v>1</v>
      </c>
    </row>
    <row r="46" spans="1:9" x14ac:dyDescent="0.25">
      <c r="A46" s="78" t="s">
        <v>42</v>
      </c>
      <c r="B46" s="77"/>
      <c r="C46" s="77">
        <v>1</v>
      </c>
      <c r="D46" s="77"/>
      <c r="E46" s="77"/>
      <c r="F46" s="77"/>
      <c r="G46" s="77">
        <v>1</v>
      </c>
      <c r="H46" s="77"/>
      <c r="I46" s="77">
        <v>2</v>
      </c>
    </row>
    <row r="47" spans="1:9" x14ac:dyDescent="0.25">
      <c r="A47" s="78" t="s">
        <v>43</v>
      </c>
      <c r="B47" s="77"/>
      <c r="C47" s="77"/>
      <c r="D47" s="77"/>
      <c r="E47" s="77">
        <v>1</v>
      </c>
      <c r="F47" s="77">
        <v>3</v>
      </c>
      <c r="G47" s="77">
        <v>2</v>
      </c>
      <c r="H47" s="77"/>
      <c r="I47" s="77">
        <v>6</v>
      </c>
    </row>
    <row r="48" spans="1:9" x14ac:dyDescent="0.25">
      <c r="A48" s="72" t="s">
        <v>6</v>
      </c>
      <c r="B48" s="77">
        <v>18</v>
      </c>
      <c r="C48" s="77">
        <v>11</v>
      </c>
      <c r="D48" s="77">
        <v>14</v>
      </c>
      <c r="E48" s="77">
        <v>29</v>
      </c>
      <c r="F48" s="77">
        <v>24</v>
      </c>
      <c r="G48" s="77">
        <v>34</v>
      </c>
      <c r="H48" s="77">
        <v>3</v>
      </c>
      <c r="I48" s="77">
        <v>133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24"/>
  <sheetViews>
    <sheetView workbookViewId="0">
      <selection activeCell="C9" sqref="C9"/>
    </sheetView>
  </sheetViews>
  <sheetFormatPr defaultColWidth="8.77734375" defaultRowHeight="13.8" x14ac:dyDescent="0.3"/>
  <cols>
    <col min="1" max="1" width="10.21875" style="10" bestFit="1" customWidth="1"/>
    <col min="2" max="2" width="12.77734375" style="10" bestFit="1" customWidth="1"/>
    <col min="3" max="3" width="40.77734375" style="10" bestFit="1" customWidth="1"/>
    <col min="4" max="4" width="30.5546875" style="10" bestFit="1" customWidth="1"/>
    <col min="5" max="5" width="36" style="10" bestFit="1" customWidth="1"/>
    <col min="6" max="6" width="37" style="10" bestFit="1" customWidth="1"/>
    <col min="7" max="7" width="10.21875" style="10" bestFit="1" customWidth="1"/>
    <col min="8" max="8" width="15.77734375" style="10" bestFit="1" customWidth="1"/>
    <col min="9" max="9" width="9.77734375" style="11" bestFit="1" customWidth="1"/>
    <col min="10" max="12" width="8.77734375" style="10" customWidth="1"/>
    <col min="13" max="16384" width="8.77734375" style="10"/>
  </cols>
  <sheetData>
    <row r="1" spans="1:9" x14ac:dyDescent="0.3">
      <c r="A1" s="6" t="s">
        <v>5328</v>
      </c>
      <c r="B1" s="7" t="s">
        <v>105</v>
      </c>
      <c r="C1" s="8" t="s">
        <v>5329</v>
      </c>
      <c r="D1" s="8" t="s">
        <v>5330</v>
      </c>
      <c r="E1" s="8" t="s">
        <v>5331</v>
      </c>
      <c r="F1" s="8" t="s">
        <v>5332</v>
      </c>
      <c r="G1" s="8" t="s">
        <v>5333</v>
      </c>
      <c r="H1" s="61" t="s">
        <v>5334</v>
      </c>
      <c r="I1" s="9" t="s">
        <v>117</v>
      </c>
    </row>
    <row r="2" spans="1:9" x14ac:dyDescent="0.3">
      <c r="A2" s="30">
        <v>1</v>
      </c>
      <c r="B2" s="31" t="s">
        <v>5335</v>
      </c>
      <c r="C2" s="32" t="s">
        <v>5336</v>
      </c>
      <c r="D2" s="32" t="s">
        <v>5337</v>
      </c>
      <c r="E2" s="33"/>
      <c r="F2" s="32" t="s">
        <v>5338</v>
      </c>
      <c r="G2" s="34" t="s">
        <v>5339</v>
      </c>
      <c r="H2" s="62">
        <v>44407</v>
      </c>
    </row>
    <row r="3" spans="1:9" x14ac:dyDescent="0.3">
      <c r="A3" s="42">
        <v>2</v>
      </c>
      <c r="B3" s="44" t="s">
        <v>5335</v>
      </c>
      <c r="C3" s="46" t="s">
        <v>5340</v>
      </c>
      <c r="D3" s="48" t="s">
        <v>5341</v>
      </c>
      <c r="E3" s="50"/>
      <c r="F3" s="52" t="s">
        <v>5342</v>
      </c>
      <c r="G3" s="54" t="s">
        <v>5339</v>
      </c>
      <c r="H3" s="63"/>
    </row>
    <row r="4" spans="1:9" x14ac:dyDescent="0.3">
      <c r="A4" s="43">
        <v>3</v>
      </c>
      <c r="B4" s="45" t="s">
        <v>5335</v>
      </c>
      <c r="C4" s="47" t="s">
        <v>5340</v>
      </c>
      <c r="D4" s="49" t="s">
        <v>5341</v>
      </c>
      <c r="E4" s="51"/>
      <c r="F4" s="53" t="s">
        <v>5343</v>
      </c>
      <c r="G4" s="55" t="s">
        <v>5339</v>
      </c>
      <c r="H4" s="64"/>
    </row>
    <row r="5" spans="1:9" x14ac:dyDescent="0.3">
      <c r="A5" s="43">
        <v>4</v>
      </c>
      <c r="B5" s="45" t="s">
        <v>5335</v>
      </c>
      <c r="C5" s="47" t="s">
        <v>5344</v>
      </c>
      <c r="D5" s="49" t="s">
        <v>5345</v>
      </c>
      <c r="E5" s="51"/>
      <c r="F5" s="53" t="s">
        <v>5346</v>
      </c>
      <c r="G5" s="55" t="s">
        <v>5339</v>
      </c>
      <c r="H5" s="64" t="s">
        <v>5347</v>
      </c>
    </row>
    <row r="6" spans="1:9" x14ac:dyDescent="0.3">
      <c r="A6" s="43">
        <v>5</v>
      </c>
      <c r="B6" s="45" t="s">
        <v>5335</v>
      </c>
      <c r="C6" s="47" t="s">
        <v>5348</v>
      </c>
      <c r="D6" s="49" t="s">
        <v>5349</v>
      </c>
      <c r="E6" s="51"/>
      <c r="F6" s="53" t="s">
        <v>5350</v>
      </c>
      <c r="G6" s="55" t="s">
        <v>5339</v>
      </c>
      <c r="H6" s="64">
        <v>43049</v>
      </c>
    </row>
    <row r="7" spans="1:9" x14ac:dyDescent="0.3">
      <c r="A7" s="43">
        <v>6</v>
      </c>
      <c r="B7" s="45" t="s">
        <v>5335</v>
      </c>
      <c r="C7" s="47" t="s">
        <v>5351</v>
      </c>
      <c r="D7" s="49" t="s">
        <v>5352</v>
      </c>
      <c r="E7" s="51"/>
      <c r="F7" s="53" t="s">
        <v>5353</v>
      </c>
      <c r="G7" s="55" t="s">
        <v>5339</v>
      </c>
      <c r="H7" s="64" t="s">
        <v>5354</v>
      </c>
    </row>
    <row r="8" spans="1:9" x14ac:dyDescent="0.3">
      <c r="A8" s="43">
        <v>7</v>
      </c>
      <c r="B8" s="45" t="s">
        <v>5335</v>
      </c>
      <c r="C8" s="47" t="s">
        <v>5355</v>
      </c>
      <c r="D8" s="49" t="s">
        <v>5356</v>
      </c>
      <c r="E8" s="51"/>
      <c r="F8" s="53" t="s">
        <v>5357</v>
      </c>
      <c r="G8" s="55" t="s">
        <v>5339</v>
      </c>
      <c r="H8" s="64">
        <v>43351</v>
      </c>
    </row>
    <row r="9" spans="1:9" x14ac:dyDescent="0.3">
      <c r="A9" s="43">
        <v>8</v>
      </c>
      <c r="B9" s="45" t="s">
        <v>5335</v>
      </c>
      <c r="C9" s="47" t="s">
        <v>5358</v>
      </c>
      <c r="D9" s="49" t="s">
        <v>5359</v>
      </c>
      <c r="E9" s="51"/>
      <c r="F9" s="53" t="s">
        <v>5360</v>
      </c>
      <c r="G9" s="55" t="s">
        <v>5339</v>
      </c>
      <c r="H9" s="64">
        <v>43105</v>
      </c>
    </row>
    <row r="10" spans="1:9" x14ac:dyDescent="0.3">
      <c r="A10" s="43">
        <v>9</v>
      </c>
      <c r="B10" s="45" t="s">
        <v>5335</v>
      </c>
      <c r="C10" s="47" t="s">
        <v>5361</v>
      </c>
      <c r="D10" s="49" t="s">
        <v>5362</v>
      </c>
      <c r="E10" s="51"/>
      <c r="F10" s="53" t="s">
        <v>5363</v>
      </c>
      <c r="G10" s="55" t="s">
        <v>5339</v>
      </c>
      <c r="H10" s="64">
        <v>43105</v>
      </c>
    </row>
    <row r="11" spans="1:9" x14ac:dyDescent="0.3">
      <c r="A11" s="43">
        <v>10</v>
      </c>
      <c r="B11" s="45" t="s">
        <v>5335</v>
      </c>
      <c r="C11" s="47" t="s">
        <v>5364</v>
      </c>
      <c r="D11" s="49" t="s">
        <v>5365</v>
      </c>
      <c r="E11" s="51"/>
      <c r="F11" s="53" t="s">
        <v>5366</v>
      </c>
      <c r="G11" s="55" t="s">
        <v>5339</v>
      </c>
      <c r="H11" s="64" t="s">
        <v>5367</v>
      </c>
    </row>
    <row r="12" spans="1:9" x14ac:dyDescent="0.3">
      <c r="A12" s="43">
        <v>11</v>
      </c>
      <c r="B12" s="45" t="s">
        <v>5335</v>
      </c>
      <c r="C12" s="47" t="s">
        <v>5368</v>
      </c>
      <c r="D12" s="49" t="s">
        <v>5369</v>
      </c>
      <c r="E12" s="51"/>
      <c r="F12" s="53" t="s">
        <v>5370</v>
      </c>
      <c r="G12" s="55" t="s">
        <v>5371</v>
      </c>
      <c r="H12" s="64"/>
    </row>
    <row r="13" spans="1:9" x14ac:dyDescent="0.3">
      <c r="A13" s="43">
        <v>12</v>
      </c>
      <c r="B13" s="45" t="s">
        <v>5335</v>
      </c>
      <c r="C13" s="47" t="s">
        <v>5372</v>
      </c>
      <c r="D13" s="49" t="s">
        <v>5373</v>
      </c>
      <c r="E13" s="51"/>
      <c r="F13" s="53" t="s">
        <v>5374</v>
      </c>
      <c r="G13" s="55" t="s">
        <v>5371</v>
      </c>
      <c r="H13" s="64"/>
    </row>
    <row r="14" spans="1:9" x14ac:dyDescent="0.3">
      <c r="A14" s="43">
        <v>13</v>
      </c>
      <c r="B14" s="45" t="s">
        <v>5335</v>
      </c>
      <c r="C14" s="47" t="s">
        <v>5375</v>
      </c>
      <c r="D14" s="49" t="s">
        <v>5376</v>
      </c>
      <c r="E14" s="51"/>
      <c r="F14" s="53" t="s">
        <v>5377</v>
      </c>
      <c r="G14" s="55" t="s">
        <v>5339</v>
      </c>
      <c r="H14" s="64">
        <v>43105</v>
      </c>
    </row>
    <row r="15" spans="1:9" x14ac:dyDescent="0.3">
      <c r="A15" s="43">
        <v>14</v>
      </c>
      <c r="B15" s="45" t="s">
        <v>5335</v>
      </c>
      <c r="C15" s="47" t="s">
        <v>5378</v>
      </c>
      <c r="D15" s="49" t="s">
        <v>5379</v>
      </c>
      <c r="E15" s="51"/>
      <c r="F15" s="53" t="s">
        <v>5380</v>
      </c>
      <c r="G15" s="55" t="s">
        <v>5339</v>
      </c>
      <c r="H15" s="64" t="s">
        <v>5381</v>
      </c>
    </row>
    <row r="16" spans="1:9" x14ac:dyDescent="0.3">
      <c r="A16" s="43">
        <v>15</v>
      </c>
      <c r="B16" s="45" t="s">
        <v>5335</v>
      </c>
      <c r="C16" s="47" t="s">
        <v>5382</v>
      </c>
      <c r="D16" s="49" t="s">
        <v>5383</v>
      </c>
      <c r="E16" s="51"/>
      <c r="F16" s="53" t="s">
        <v>5384</v>
      </c>
      <c r="G16" s="55" t="s">
        <v>5339</v>
      </c>
      <c r="H16" s="64" t="s">
        <v>5367</v>
      </c>
    </row>
    <row r="17" spans="1:8" x14ac:dyDescent="0.3">
      <c r="A17" s="43">
        <v>16</v>
      </c>
      <c r="B17" s="45" t="s">
        <v>5335</v>
      </c>
      <c r="C17" s="47" t="s">
        <v>5385</v>
      </c>
      <c r="D17" s="49" t="s">
        <v>5386</v>
      </c>
      <c r="E17" s="51"/>
      <c r="F17" s="53" t="s">
        <v>5387</v>
      </c>
      <c r="G17" s="55" t="s">
        <v>5339</v>
      </c>
      <c r="H17" s="64" t="s">
        <v>5388</v>
      </c>
    </row>
    <row r="18" spans="1:8" x14ac:dyDescent="0.3">
      <c r="A18" s="43">
        <v>17</v>
      </c>
      <c r="B18" s="45" t="s">
        <v>5335</v>
      </c>
      <c r="C18" s="47" t="s">
        <v>5389</v>
      </c>
      <c r="D18" s="49" t="s">
        <v>5390</v>
      </c>
      <c r="E18" s="51"/>
      <c r="F18" s="53" t="s">
        <v>5391</v>
      </c>
      <c r="G18" s="55" t="s">
        <v>5339</v>
      </c>
      <c r="H18" s="64">
        <v>43895</v>
      </c>
    </row>
    <row r="19" spans="1:8" x14ac:dyDescent="0.3">
      <c r="A19" s="43">
        <v>18</v>
      </c>
      <c r="B19" s="45" t="s">
        <v>5335</v>
      </c>
      <c r="C19" s="47" t="s">
        <v>5392</v>
      </c>
      <c r="D19" s="49" t="s">
        <v>5393</v>
      </c>
      <c r="E19" s="51"/>
      <c r="F19" s="53" t="s">
        <v>5394</v>
      </c>
      <c r="G19" s="55" t="s">
        <v>5339</v>
      </c>
      <c r="H19" s="64">
        <v>44333</v>
      </c>
    </row>
    <row r="20" spans="1:8" x14ac:dyDescent="0.3">
      <c r="A20" s="43">
        <v>19</v>
      </c>
      <c r="B20" s="45" t="s">
        <v>5335</v>
      </c>
      <c r="C20" s="47" t="s">
        <v>5395</v>
      </c>
      <c r="D20" s="49" t="s">
        <v>5396</v>
      </c>
      <c r="E20" s="51"/>
      <c r="F20" s="53" t="s">
        <v>5397</v>
      </c>
      <c r="G20" s="55" t="s">
        <v>5339</v>
      </c>
      <c r="H20" s="64" t="s">
        <v>5398</v>
      </c>
    </row>
    <row r="21" spans="1:8" x14ac:dyDescent="0.3">
      <c r="A21" s="43">
        <v>20</v>
      </c>
      <c r="B21" s="45" t="s">
        <v>5335</v>
      </c>
      <c r="C21" s="47" t="s">
        <v>5399</v>
      </c>
      <c r="D21" s="49" t="s">
        <v>5400</v>
      </c>
      <c r="E21" s="51"/>
      <c r="F21" s="53" t="s">
        <v>5401</v>
      </c>
      <c r="G21" s="55" t="s">
        <v>5339</v>
      </c>
      <c r="H21" s="64">
        <v>42951</v>
      </c>
    </row>
    <row r="22" spans="1:8" x14ac:dyDescent="0.3">
      <c r="A22" s="43">
        <v>21</v>
      </c>
      <c r="B22" s="45" t="s">
        <v>5335</v>
      </c>
      <c r="C22" s="47" t="s">
        <v>5402</v>
      </c>
      <c r="D22" s="49" t="s">
        <v>5403</v>
      </c>
      <c r="E22" s="51"/>
      <c r="F22" s="53" t="s">
        <v>5404</v>
      </c>
      <c r="G22" s="55" t="s">
        <v>5339</v>
      </c>
      <c r="H22" s="64">
        <v>44652</v>
      </c>
    </row>
    <row r="23" spans="1:8" x14ac:dyDescent="0.3">
      <c r="A23" s="43">
        <v>22</v>
      </c>
      <c r="B23" s="45" t="s">
        <v>5335</v>
      </c>
      <c r="C23" s="47" t="s">
        <v>5405</v>
      </c>
      <c r="D23" s="49" t="s">
        <v>5406</v>
      </c>
      <c r="E23" s="51"/>
      <c r="F23" s="53" t="s">
        <v>5407</v>
      </c>
      <c r="G23" s="55" t="s">
        <v>5339</v>
      </c>
      <c r="H23" s="64" t="s">
        <v>5408</v>
      </c>
    </row>
    <row r="24" spans="1:8" x14ac:dyDescent="0.3">
      <c r="A24" s="43">
        <v>23</v>
      </c>
      <c r="B24" s="45" t="s">
        <v>5335</v>
      </c>
      <c r="C24" s="47" t="s">
        <v>5409</v>
      </c>
      <c r="D24" s="49" t="s">
        <v>5410</v>
      </c>
      <c r="E24" s="51"/>
      <c r="F24" s="53" t="s">
        <v>5411</v>
      </c>
      <c r="G24" s="55" t="s">
        <v>5339</v>
      </c>
      <c r="H24" s="64">
        <v>42977</v>
      </c>
    </row>
    <row r="25" spans="1:8" x14ac:dyDescent="0.3">
      <c r="A25" s="43">
        <v>24</v>
      </c>
      <c r="B25" s="45" t="s">
        <v>5335</v>
      </c>
      <c r="C25" s="47" t="s">
        <v>5412</v>
      </c>
      <c r="D25" s="49" t="s">
        <v>5413</v>
      </c>
      <c r="E25" s="51"/>
      <c r="F25" s="53" t="s">
        <v>5414</v>
      </c>
      <c r="G25" s="55" t="s">
        <v>5339</v>
      </c>
      <c r="H25" s="64" t="s">
        <v>5415</v>
      </c>
    </row>
    <row r="26" spans="1:8" x14ac:dyDescent="0.3">
      <c r="A26" s="43">
        <v>25</v>
      </c>
      <c r="B26" s="45" t="s">
        <v>5335</v>
      </c>
      <c r="C26" s="47" t="s">
        <v>5416</v>
      </c>
      <c r="D26" s="49" t="s">
        <v>5417</v>
      </c>
      <c r="E26" s="51"/>
      <c r="F26" s="53" t="s">
        <v>5418</v>
      </c>
      <c r="G26" s="55" t="s">
        <v>5339</v>
      </c>
      <c r="H26" s="64">
        <v>43075</v>
      </c>
    </row>
    <row r="27" spans="1:8" x14ac:dyDescent="0.3">
      <c r="A27" s="43">
        <v>26</v>
      </c>
      <c r="B27" s="45" t="s">
        <v>5335</v>
      </c>
      <c r="C27" s="47" t="s">
        <v>5419</v>
      </c>
      <c r="D27" s="49" t="s">
        <v>5420</v>
      </c>
      <c r="E27" s="51" t="s">
        <v>3087</v>
      </c>
      <c r="F27" s="53" t="s">
        <v>5421</v>
      </c>
      <c r="G27" s="55" t="s">
        <v>5339</v>
      </c>
      <c r="H27" s="64" t="s">
        <v>5422</v>
      </c>
    </row>
    <row r="28" spans="1:8" x14ac:dyDescent="0.3">
      <c r="A28" s="43">
        <v>27</v>
      </c>
      <c r="B28" s="45" t="s">
        <v>5335</v>
      </c>
      <c r="C28" s="47" t="s">
        <v>5423</v>
      </c>
      <c r="D28" s="49" t="s">
        <v>5424</v>
      </c>
      <c r="E28" s="51"/>
      <c r="F28" s="53" t="s">
        <v>5425</v>
      </c>
      <c r="G28" s="55" t="s">
        <v>5339</v>
      </c>
      <c r="H28" s="64">
        <v>43140</v>
      </c>
    </row>
    <row r="29" spans="1:8" x14ac:dyDescent="0.3">
      <c r="A29" s="43">
        <v>28</v>
      </c>
      <c r="B29" s="45" t="s">
        <v>5426</v>
      </c>
      <c r="C29" s="47" t="s">
        <v>5427</v>
      </c>
      <c r="D29" s="49" t="s">
        <v>5428</v>
      </c>
      <c r="E29" s="51" t="s">
        <v>3087</v>
      </c>
      <c r="F29" s="53" t="s">
        <v>5429</v>
      </c>
      <c r="G29" s="55" t="s">
        <v>5339</v>
      </c>
      <c r="H29" s="64" t="s">
        <v>5430</v>
      </c>
    </row>
    <row r="30" spans="1:8" x14ac:dyDescent="0.3">
      <c r="A30" s="43">
        <v>29</v>
      </c>
      <c r="B30" s="45" t="s">
        <v>5426</v>
      </c>
      <c r="C30" s="47" t="s">
        <v>5431</v>
      </c>
      <c r="D30" s="49" t="s">
        <v>5432</v>
      </c>
      <c r="E30" s="51" t="s">
        <v>3087</v>
      </c>
      <c r="F30" s="53" t="s">
        <v>5433</v>
      </c>
      <c r="G30" s="55" t="s">
        <v>5371</v>
      </c>
      <c r="H30" s="64"/>
    </row>
    <row r="31" spans="1:8" x14ac:dyDescent="0.3">
      <c r="A31" s="43">
        <v>30</v>
      </c>
      <c r="B31" s="45" t="s">
        <v>5426</v>
      </c>
      <c r="C31" s="47" t="s">
        <v>5434</v>
      </c>
      <c r="D31" s="49" t="s">
        <v>5435</v>
      </c>
      <c r="E31" s="51" t="s">
        <v>3087</v>
      </c>
      <c r="F31" s="53" t="s">
        <v>5436</v>
      </c>
      <c r="G31" s="55" t="s">
        <v>5339</v>
      </c>
      <c r="H31" s="64">
        <v>43350</v>
      </c>
    </row>
    <row r="32" spans="1:8" x14ac:dyDescent="0.3">
      <c r="A32" s="43">
        <v>31</v>
      </c>
      <c r="B32" s="45" t="s">
        <v>5426</v>
      </c>
      <c r="C32" s="47" t="s">
        <v>5437</v>
      </c>
      <c r="D32" s="49" t="s">
        <v>5438</v>
      </c>
      <c r="E32" s="51" t="s">
        <v>3087</v>
      </c>
      <c r="F32" s="53" t="s">
        <v>5439</v>
      </c>
      <c r="G32" s="55" t="s">
        <v>5339</v>
      </c>
      <c r="H32" s="64">
        <v>43049</v>
      </c>
    </row>
    <row r="33" spans="1:8" x14ac:dyDescent="0.3">
      <c r="A33" s="43">
        <v>32</v>
      </c>
      <c r="B33" s="45" t="s">
        <v>5426</v>
      </c>
      <c r="C33" s="47" t="s">
        <v>5440</v>
      </c>
      <c r="D33" s="49" t="s">
        <v>4608</v>
      </c>
      <c r="E33" s="51" t="s">
        <v>5441</v>
      </c>
      <c r="F33" s="53" t="s">
        <v>4610</v>
      </c>
      <c r="G33" s="55" t="s">
        <v>5339</v>
      </c>
      <c r="H33" s="64">
        <v>44582</v>
      </c>
    </row>
    <row r="34" spans="1:8" x14ac:dyDescent="0.3">
      <c r="A34" s="43">
        <v>33</v>
      </c>
      <c r="B34" s="45" t="s">
        <v>5426</v>
      </c>
      <c r="C34" s="47" t="s">
        <v>5442</v>
      </c>
      <c r="D34" s="49" t="s">
        <v>5443</v>
      </c>
      <c r="E34" s="51" t="s">
        <v>3087</v>
      </c>
      <c r="F34" s="53" t="s">
        <v>5444</v>
      </c>
      <c r="G34" s="55" t="s">
        <v>5371</v>
      </c>
      <c r="H34" s="64"/>
    </row>
    <row r="35" spans="1:8" x14ac:dyDescent="0.3">
      <c r="A35" s="43">
        <v>34</v>
      </c>
      <c r="B35" s="45" t="s">
        <v>5445</v>
      </c>
      <c r="C35" s="47" t="s">
        <v>5446</v>
      </c>
      <c r="D35" s="49" t="s">
        <v>2615</v>
      </c>
      <c r="E35" s="51" t="s">
        <v>3087</v>
      </c>
      <c r="F35" s="53" t="s">
        <v>2617</v>
      </c>
      <c r="G35" s="55" t="s">
        <v>5339</v>
      </c>
      <c r="H35" s="64">
        <v>43231</v>
      </c>
    </row>
    <row r="36" spans="1:8" x14ac:dyDescent="0.3">
      <c r="A36" s="43">
        <v>35</v>
      </c>
      <c r="B36" s="45" t="s">
        <v>5426</v>
      </c>
      <c r="C36" s="47" t="s">
        <v>5447</v>
      </c>
      <c r="D36" s="49" t="s">
        <v>5448</v>
      </c>
      <c r="E36" s="51"/>
      <c r="F36" s="53" t="s">
        <v>5449</v>
      </c>
      <c r="G36" s="55" t="s">
        <v>5371</v>
      </c>
      <c r="H36" s="64"/>
    </row>
    <row r="37" spans="1:8" x14ac:dyDescent="0.3">
      <c r="A37" s="43">
        <v>36</v>
      </c>
      <c r="B37" s="45" t="s">
        <v>5426</v>
      </c>
      <c r="C37" s="47" t="s">
        <v>5450</v>
      </c>
      <c r="D37" s="49" t="s">
        <v>4861</v>
      </c>
      <c r="E37" s="51" t="s">
        <v>3087</v>
      </c>
      <c r="F37" s="53" t="s">
        <v>4864</v>
      </c>
      <c r="G37" s="55" t="s">
        <v>5371</v>
      </c>
      <c r="H37" s="64"/>
    </row>
    <row r="38" spans="1:8" x14ac:dyDescent="0.3">
      <c r="A38" s="43">
        <v>37</v>
      </c>
      <c r="B38" s="45" t="s">
        <v>5426</v>
      </c>
      <c r="C38" s="47" t="s">
        <v>5451</v>
      </c>
      <c r="D38" s="49" t="s">
        <v>5452</v>
      </c>
      <c r="E38" s="51" t="s">
        <v>3087</v>
      </c>
      <c r="F38" s="53" t="s">
        <v>413</v>
      </c>
      <c r="G38" s="55" t="s">
        <v>5371</v>
      </c>
      <c r="H38" s="64"/>
    </row>
    <row r="39" spans="1:8" x14ac:dyDescent="0.3">
      <c r="A39" s="43">
        <v>38</v>
      </c>
      <c r="B39" s="45" t="s">
        <v>5445</v>
      </c>
      <c r="C39" s="47" t="s">
        <v>5453</v>
      </c>
      <c r="D39" s="49" t="s">
        <v>3605</v>
      </c>
      <c r="E39" s="51" t="s">
        <v>3087</v>
      </c>
      <c r="F39" s="53" t="s">
        <v>55</v>
      </c>
      <c r="G39" s="55" t="s">
        <v>5371</v>
      </c>
      <c r="H39" s="64"/>
    </row>
    <row r="40" spans="1:8" x14ac:dyDescent="0.3">
      <c r="A40" s="43">
        <v>39</v>
      </c>
      <c r="B40" s="45" t="s">
        <v>5426</v>
      </c>
      <c r="C40" s="47" t="s">
        <v>5454</v>
      </c>
      <c r="D40" s="49" t="s">
        <v>5455</v>
      </c>
      <c r="E40" s="51" t="s">
        <v>5456</v>
      </c>
      <c r="F40" s="53" t="s">
        <v>2343</v>
      </c>
      <c r="G40" s="55" t="s">
        <v>5371</v>
      </c>
      <c r="H40" s="64"/>
    </row>
    <row r="41" spans="1:8" x14ac:dyDescent="0.3">
      <c r="A41" s="43">
        <v>40</v>
      </c>
      <c r="B41" s="45" t="s">
        <v>5426</v>
      </c>
      <c r="C41" s="47" t="s">
        <v>5457</v>
      </c>
      <c r="D41" s="49" t="s">
        <v>5458</v>
      </c>
      <c r="E41" s="51" t="s">
        <v>5459</v>
      </c>
      <c r="F41" s="53" t="s">
        <v>5460</v>
      </c>
      <c r="G41" s="55" t="s">
        <v>5339</v>
      </c>
      <c r="H41" s="64">
        <v>43063</v>
      </c>
    </row>
    <row r="42" spans="1:8" x14ac:dyDescent="0.3">
      <c r="A42" s="43">
        <v>41</v>
      </c>
      <c r="B42" s="45" t="s">
        <v>5426</v>
      </c>
      <c r="C42" s="47" t="s">
        <v>5461</v>
      </c>
      <c r="D42" s="49" t="s">
        <v>5462</v>
      </c>
      <c r="E42" s="51"/>
      <c r="F42" s="53" t="s">
        <v>5463</v>
      </c>
      <c r="G42" s="55" t="s">
        <v>5339</v>
      </c>
      <c r="H42" s="64" t="s">
        <v>5464</v>
      </c>
    </row>
    <row r="43" spans="1:8" x14ac:dyDescent="0.3">
      <c r="A43" s="43">
        <v>42</v>
      </c>
      <c r="B43" s="45" t="s">
        <v>5426</v>
      </c>
      <c r="C43" s="47" t="s">
        <v>5465</v>
      </c>
      <c r="D43" s="49" t="s">
        <v>5466</v>
      </c>
      <c r="E43" s="51"/>
      <c r="F43" s="53" t="s">
        <v>5467</v>
      </c>
      <c r="G43" s="55" t="s">
        <v>5339</v>
      </c>
      <c r="H43" s="64" t="s">
        <v>5468</v>
      </c>
    </row>
    <row r="44" spans="1:8" x14ac:dyDescent="0.3">
      <c r="A44" s="43">
        <v>43</v>
      </c>
      <c r="B44" s="45" t="s">
        <v>5426</v>
      </c>
      <c r="C44" s="47" t="s">
        <v>5469</v>
      </c>
      <c r="D44" s="49" t="s">
        <v>5470</v>
      </c>
      <c r="E44" s="51"/>
      <c r="F44" s="53" t="s">
        <v>5471</v>
      </c>
      <c r="G44" s="55" t="s">
        <v>5339</v>
      </c>
      <c r="H44" s="64">
        <v>42997</v>
      </c>
    </row>
    <row r="45" spans="1:8" x14ac:dyDescent="0.3">
      <c r="A45" s="43">
        <v>44</v>
      </c>
      <c r="B45" s="45" t="s">
        <v>5426</v>
      </c>
      <c r="C45" s="47" t="s">
        <v>5472</v>
      </c>
      <c r="D45" s="49" t="s">
        <v>5473</v>
      </c>
      <c r="E45" s="51"/>
      <c r="F45" s="53" t="s">
        <v>5474</v>
      </c>
      <c r="G45" s="55" t="s">
        <v>5371</v>
      </c>
      <c r="H45" s="64"/>
    </row>
    <row r="46" spans="1:8" x14ac:dyDescent="0.3">
      <c r="A46" s="43">
        <v>45</v>
      </c>
      <c r="B46" s="45" t="s">
        <v>5426</v>
      </c>
      <c r="C46" s="47" t="s">
        <v>5475</v>
      </c>
      <c r="D46" s="49" t="s">
        <v>5476</v>
      </c>
      <c r="E46" s="51"/>
      <c r="F46" s="53" t="s">
        <v>5477</v>
      </c>
      <c r="G46" s="55" t="s">
        <v>5339</v>
      </c>
      <c r="H46" s="64">
        <v>43168</v>
      </c>
    </row>
    <row r="47" spans="1:8" x14ac:dyDescent="0.3">
      <c r="A47" s="43">
        <v>46</v>
      </c>
      <c r="B47" s="45" t="s">
        <v>5426</v>
      </c>
      <c r="C47" s="47" t="s">
        <v>5478</v>
      </c>
      <c r="D47" s="49" t="s">
        <v>5479</v>
      </c>
      <c r="E47" s="51"/>
      <c r="F47" s="53" t="s">
        <v>5480</v>
      </c>
      <c r="G47" s="55" t="s">
        <v>5339</v>
      </c>
      <c r="H47" s="64">
        <v>43168</v>
      </c>
    </row>
    <row r="48" spans="1:8" x14ac:dyDescent="0.3">
      <c r="A48" s="43">
        <v>47</v>
      </c>
      <c r="B48" s="45" t="s">
        <v>5445</v>
      </c>
      <c r="C48" s="47" t="s">
        <v>5481</v>
      </c>
      <c r="D48" s="49" t="s">
        <v>5482</v>
      </c>
      <c r="E48" s="51"/>
      <c r="F48" s="53" t="s">
        <v>3178</v>
      </c>
      <c r="G48" s="55" t="s">
        <v>5339</v>
      </c>
      <c r="H48" s="64">
        <v>43704</v>
      </c>
    </row>
    <row r="49" spans="1:8" x14ac:dyDescent="0.3">
      <c r="A49" s="43">
        <v>48</v>
      </c>
      <c r="B49" s="45" t="s">
        <v>5426</v>
      </c>
      <c r="C49" s="47" t="s">
        <v>5483</v>
      </c>
      <c r="D49" s="49" t="s">
        <v>5484</v>
      </c>
      <c r="E49" s="51"/>
      <c r="F49" s="53" t="s">
        <v>5485</v>
      </c>
      <c r="G49" s="55" t="s">
        <v>5339</v>
      </c>
      <c r="H49" s="64" t="s">
        <v>5486</v>
      </c>
    </row>
    <row r="50" spans="1:8" x14ac:dyDescent="0.3">
      <c r="A50" s="43">
        <v>49</v>
      </c>
      <c r="B50" s="45" t="s">
        <v>5426</v>
      </c>
      <c r="C50" s="47" t="s">
        <v>5487</v>
      </c>
      <c r="D50" s="49" t="s">
        <v>5488</v>
      </c>
      <c r="E50" s="51"/>
      <c r="F50" s="53" t="s">
        <v>3224</v>
      </c>
      <c r="G50" s="55" t="s">
        <v>5371</v>
      </c>
      <c r="H50" s="64"/>
    </row>
    <row r="51" spans="1:8" x14ac:dyDescent="0.3">
      <c r="A51" s="43">
        <v>50</v>
      </c>
      <c r="B51" s="45" t="s">
        <v>5426</v>
      </c>
      <c r="C51" s="47" t="s">
        <v>5489</v>
      </c>
      <c r="D51" s="49" t="s">
        <v>5490</v>
      </c>
      <c r="E51" s="51"/>
      <c r="F51" s="53" t="s">
        <v>5491</v>
      </c>
      <c r="G51" s="55" t="s">
        <v>5339</v>
      </c>
      <c r="H51" s="64">
        <v>43181</v>
      </c>
    </row>
    <row r="52" spans="1:8" x14ac:dyDescent="0.3">
      <c r="A52" s="43">
        <v>51</v>
      </c>
      <c r="B52" s="45" t="s">
        <v>5426</v>
      </c>
      <c r="C52" s="47" t="s">
        <v>5492</v>
      </c>
      <c r="D52" s="49" t="s">
        <v>5493</v>
      </c>
      <c r="E52" s="51"/>
      <c r="F52" s="53" t="s">
        <v>5494</v>
      </c>
      <c r="G52" s="55" t="s">
        <v>5339</v>
      </c>
      <c r="H52" s="64">
        <v>43018</v>
      </c>
    </row>
    <row r="53" spans="1:8" x14ac:dyDescent="0.3">
      <c r="A53" s="43">
        <v>52</v>
      </c>
      <c r="B53" s="45" t="s">
        <v>5426</v>
      </c>
      <c r="C53" s="47" t="s">
        <v>5495</v>
      </c>
      <c r="D53" s="49" t="s">
        <v>5496</v>
      </c>
      <c r="E53" s="51"/>
      <c r="F53" s="53" t="s">
        <v>5497</v>
      </c>
      <c r="G53" s="55" t="s">
        <v>5339</v>
      </c>
      <c r="H53" s="64">
        <v>43084</v>
      </c>
    </row>
    <row r="54" spans="1:8" x14ac:dyDescent="0.3">
      <c r="A54" s="43">
        <v>53</v>
      </c>
      <c r="B54" s="45" t="s">
        <v>5426</v>
      </c>
      <c r="C54" s="47" t="s">
        <v>5498</v>
      </c>
      <c r="D54" s="49" t="s">
        <v>5499</v>
      </c>
      <c r="E54" s="51"/>
      <c r="F54" s="53" t="s">
        <v>5500</v>
      </c>
      <c r="G54" s="55" t="s">
        <v>5339</v>
      </c>
      <c r="H54" s="64" t="s">
        <v>5501</v>
      </c>
    </row>
    <row r="55" spans="1:8" x14ac:dyDescent="0.3">
      <c r="A55" s="43">
        <v>54</v>
      </c>
      <c r="B55" s="45" t="s">
        <v>5426</v>
      </c>
      <c r="C55" s="47" t="s">
        <v>5502</v>
      </c>
      <c r="D55" s="49" t="s">
        <v>5503</v>
      </c>
      <c r="E55" s="51"/>
      <c r="F55" s="53" t="s">
        <v>5504</v>
      </c>
      <c r="G55" s="55" t="s">
        <v>5339</v>
      </c>
      <c r="H55" s="64" t="s">
        <v>5505</v>
      </c>
    </row>
    <row r="56" spans="1:8" x14ac:dyDescent="0.3">
      <c r="A56" s="43">
        <v>55</v>
      </c>
      <c r="B56" s="45" t="s">
        <v>5426</v>
      </c>
      <c r="C56" s="47" t="s">
        <v>5506</v>
      </c>
      <c r="D56" s="49" t="s">
        <v>5507</v>
      </c>
      <c r="E56" s="51"/>
      <c r="F56" s="53" t="s">
        <v>5508</v>
      </c>
      <c r="G56" s="55" t="s">
        <v>5339</v>
      </c>
      <c r="H56" s="64">
        <v>43469</v>
      </c>
    </row>
    <row r="57" spans="1:8" x14ac:dyDescent="0.3">
      <c r="A57" s="43">
        <v>56</v>
      </c>
      <c r="B57" s="45" t="s">
        <v>5426</v>
      </c>
      <c r="C57" s="47" t="s">
        <v>5509</v>
      </c>
      <c r="D57" s="49" t="s">
        <v>5510</v>
      </c>
      <c r="E57" s="51"/>
      <c r="F57" s="53" t="s">
        <v>5511</v>
      </c>
      <c r="G57" s="55" t="s">
        <v>5339</v>
      </c>
      <c r="H57" s="64">
        <v>43532</v>
      </c>
    </row>
    <row r="58" spans="1:8" x14ac:dyDescent="0.3">
      <c r="A58" s="43">
        <v>57</v>
      </c>
      <c r="B58" s="45" t="s">
        <v>5426</v>
      </c>
      <c r="C58" s="47" t="s">
        <v>5512</v>
      </c>
      <c r="D58" s="49" t="s">
        <v>5513</v>
      </c>
      <c r="E58" s="51"/>
      <c r="F58" s="53" t="s">
        <v>4625</v>
      </c>
      <c r="G58" s="55" t="s">
        <v>5339</v>
      </c>
      <c r="H58" s="64">
        <v>44302</v>
      </c>
    </row>
    <row r="59" spans="1:8" x14ac:dyDescent="0.3">
      <c r="A59" s="43">
        <v>58</v>
      </c>
      <c r="B59" s="45" t="s">
        <v>5426</v>
      </c>
      <c r="C59" s="47" t="s">
        <v>5514</v>
      </c>
      <c r="D59" s="49" t="s">
        <v>5515</v>
      </c>
      <c r="E59" s="51"/>
      <c r="F59" s="53" t="s">
        <v>3633</v>
      </c>
      <c r="G59" s="55" t="s">
        <v>5339</v>
      </c>
      <c r="H59" s="64">
        <v>43258</v>
      </c>
    </row>
    <row r="60" spans="1:8" x14ac:dyDescent="0.3">
      <c r="A60" s="43">
        <v>59</v>
      </c>
      <c r="B60" s="45" t="s">
        <v>5445</v>
      </c>
      <c r="C60" s="47" t="s">
        <v>5516</v>
      </c>
      <c r="D60" s="49" t="s">
        <v>5517</v>
      </c>
      <c r="E60" s="51"/>
      <c r="F60" s="53" t="s">
        <v>5518</v>
      </c>
      <c r="G60" s="55" t="s">
        <v>5339</v>
      </c>
      <c r="H60" s="64" t="s">
        <v>5519</v>
      </c>
    </row>
    <row r="61" spans="1:8" x14ac:dyDescent="0.3">
      <c r="A61" s="43">
        <v>60</v>
      </c>
      <c r="B61" s="45" t="s">
        <v>5445</v>
      </c>
      <c r="C61" s="47" t="s">
        <v>5520</v>
      </c>
      <c r="D61" s="49" t="s">
        <v>5521</v>
      </c>
      <c r="E61" s="51"/>
      <c r="F61" s="53" t="s">
        <v>5522</v>
      </c>
      <c r="G61" s="55" t="s">
        <v>5339</v>
      </c>
      <c r="H61" s="64">
        <v>43689</v>
      </c>
    </row>
    <row r="62" spans="1:8" x14ac:dyDescent="0.3">
      <c r="A62" s="43">
        <v>61</v>
      </c>
      <c r="B62" s="45" t="s">
        <v>5445</v>
      </c>
      <c r="C62" s="47" t="s">
        <v>5523</v>
      </c>
      <c r="D62" s="49" t="s">
        <v>4143</v>
      </c>
      <c r="E62" s="51"/>
      <c r="F62" s="53" t="s">
        <v>2706</v>
      </c>
      <c r="G62" s="55" t="s">
        <v>5339</v>
      </c>
      <c r="H62" s="64">
        <v>44651</v>
      </c>
    </row>
    <row r="63" spans="1:8" x14ac:dyDescent="0.3">
      <c r="A63" s="43">
        <v>62</v>
      </c>
      <c r="B63" s="45" t="s">
        <v>5445</v>
      </c>
      <c r="C63" s="47" t="s">
        <v>5524</v>
      </c>
      <c r="D63" s="49" t="s">
        <v>5525</v>
      </c>
      <c r="E63" s="51" t="s">
        <v>3087</v>
      </c>
      <c r="F63" s="53" t="s">
        <v>35</v>
      </c>
      <c r="G63" s="55" t="s">
        <v>5371</v>
      </c>
      <c r="H63" s="64"/>
    </row>
    <row r="64" spans="1:8" x14ac:dyDescent="0.3">
      <c r="A64" s="43">
        <v>63</v>
      </c>
      <c r="B64" s="45" t="s">
        <v>5445</v>
      </c>
      <c r="C64" s="47" t="s">
        <v>5526</v>
      </c>
      <c r="D64" s="49" t="s">
        <v>2992</v>
      </c>
      <c r="E64" s="51"/>
      <c r="F64" s="53" t="s">
        <v>2995</v>
      </c>
      <c r="G64" s="55" t="s">
        <v>5339</v>
      </c>
      <c r="H64" s="64">
        <v>44615</v>
      </c>
    </row>
    <row r="65" spans="1:8" x14ac:dyDescent="0.3">
      <c r="A65" s="43">
        <v>64</v>
      </c>
      <c r="B65" s="45" t="s">
        <v>5445</v>
      </c>
      <c r="C65" s="47" t="s">
        <v>5527</v>
      </c>
      <c r="D65" s="49" t="s">
        <v>5528</v>
      </c>
      <c r="E65" s="51"/>
      <c r="F65" s="53" t="s">
        <v>5529</v>
      </c>
      <c r="G65" s="55" t="s">
        <v>5339</v>
      </c>
      <c r="H65" s="64" t="s">
        <v>5530</v>
      </c>
    </row>
    <row r="66" spans="1:8" x14ac:dyDescent="0.3">
      <c r="A66" s="43">
        <v>65</v>
      </c>
      <c r="B66" s="45" t="s">
        <v>5445</v>
      </c>
      <c r="C66" s="47" t="s">
        <v>5531</v>
      </c>
      <c r="D66" s="49" t="s">
        <v>5532</v>
      </c>
      <c r="E66" s="51"/>
      <c r="F66" s="53" t="s">
        <v>5533</v>
      </c>
      <c r="G66" s="55" t="s">
        <v>5339</v>
      </c>
      <c r="H66" s="64">
        <v>42977</v>
      </c>
    </row>
    <row r="67" spans="1:8" x14ac:dyDescent="0.3">
      <c r="A67" s="43">
        <v>66</v>
      </c>
      <c r="B67" s="45" t="s">
        <v>5445</v>
      </c>
      <c r="C67" s="47" t="s">
        <v>5534</v>
      </c>
      <c r="D67" s="49" t="s">
        <v>5535</v>
      </c>
      <c r="E67" s="51"/>
      <c r="F67" s="53" t="s">
        <v>17</v>
      </c>
      <c r="G67" s="55" t="s">
        <v>5371</v>
      </c>
      <c r="H67" s="64"/>
    </row>
    <row r="68" spans="1:8" x14ac:dyDescent="0.3">
      <c r="A68" s="43">
        <v>67</v>
      </c>
      <c r="B68" s="45" t="s">
        <v>5445</v>
      </c>
      <c r="C68" s="47" t="s">
        <v>5536</v>
      </c>
      <c r="D68" s="49" t="s">
        <v>5537</v>
      </c>
      <c r="E68" s="51"/>
      <c r="F68" s="53" t="s">
        <v>5538</v>
      </c>
      <c r="G68" s="55" t="s">
        <v>5339</v>
      </c>
      <c r="H68" s="64" t="s">
        <v>5347</v>
      </c>
    </row>
    <row r="69" spans="1:8" x14ac:dyDescent="0.3">
      <c r="A69" s="43">
        <v>68</v>
      </c>
      <c r="B69" s="45" t="s">
        <v>5445</v>
      </c>
      <c r="C69" s="47" t="s">
        <v>5539</v>
      </c>
      <c r="D69" s="49" t="s">
        <v>5540</v>
      </c>
      <c r="E69" s="51"/>
      <c r="F69" s="53" t="s">
        <v>28</v>
      </c>
      <c r="G69" s="55" t="s">
        <v>5371</v>
      </c>
      <c r="H69" s="64"/>
    </row>
    <row r="70" spans="1:8" x14ac:dyDescent="0.3">
      <c r="A70" s="43">
        <v>69</v>
      </c>
      <c r="B70" s="45" t="s">
        <v>5445</v>
      </c>
      <c r="C70" s="47" t="s">
        <v>5541</v>
      </c>
      <c r="D70" s="49" t="s">
        <v>3902</v>
      </c>
      <c r="E70" s="51"/>
      <c r="F70" s="53" t="s">
        <v>2817</v>
      </c>
      <c r="G70" s="55" t="s">
        <v>5371</v>
      </c>
      <c r="H70" s="64"/>
    </row>
    <row r="71" spans="1:8" x14ac:dyDescent="0.3">
      <c r="A71" s="43">
        <v>70</v>
      </c>
      <c r="B71" s="45" t="s">
        <v>5445</v>
      </c>
      <c r="C71" s="47" t="s">
        <v>5542</v>
      </c>
      <c r="D71" s="49" t="s">
        <v>2781</v>
      </c>
      <c r="E71" s="51"/>
      <c r="F71" s="53" t="s">
        <v>2783</v>
      </c>
      <c r="G71" s="55" t="s">
        <v>5339</v>
      </c>
      <c r="H71" s="64" t="s">
        <v>5543</v>
      </c>
    </row>
    <row r="72" spans="1:8" x14ac:dyDescent="0.3">
      <c r="A72" s="43">
        <v>71</v>
      </c>
      <c r="B72" s="45" t="s">
        <v>5445</v>
      </c>
      <c r="C72" s="47" t="s">
        <v>5544</v>
      </c>
      <c r="D72" s="49" t="s">
        <v>4632</v>
      </c>
      <c r="E72" s="51"/>
      <c r="F72" s="53" t="s">
        <v>2457</v>
      </c>
      <c r="G72" s="55" t="s">
        <v>5339</v>
      </c>
      <c r="H72" s="64">
        <v>43959</v>
      </c>
    </row>
    <row r="73" spans="1:8" x14ac:dyDescent="0.3">
      <c r="A73" s="43">
        <v>72</v>
      </c>
      <c r="B73" s="45" t="s">
        <v>5445</v>
      </c>
      <c r="C73" s="47" t="s">
        <v>5545</v>
      </c>
      <c r="D73" s="49" t="s">
        <v>5546</v>
      </c>
      <c r="E73" s="51"/>
      <c r="F73" s="53" t="s">
        <v>3096</v>
      </c>
      <c r="G73" s="55" t="s">
        <v>5371</v>
      </c>
      <c r="H73" s="64"/>
    </row>
    <row r="74" spans="1:8" x14ac:dyDescent="0.3">
      <c r="A74" s="43">
        <v>73</v>
      </c>
      <c r="B74" s="45" t="s">
        <v>5445</v>
      </c>
      <c r="C74" s="47" t="s">
        <v>5547</v>
      </c>
      <c r="D74" s="49" t="s">
        <v>4644</v>
      </c>
      <c r="E74" s="51"/>
      <c r="F74" s="53" t="s">
        <v>22</v>
      </c>
      <c r="G74" s="55" t="s">
        <v>5371</v>
      </c>
      <c r="H74" s="64"/>
    </row>
    <row r="75" spans="1:8" x14ac:dyDescent="0.3">
      <c r="A75" s="43">
        <v>74</v>
      </c>
      <c r="B75" s="45" t="s">
        <v>5445</v>
      </c>
      <c r="C75" s="47" t="s">
        <v>5548</v>
      </c>
      <c r="D75" s="49" t="s">
        <v>5549</v>
      </c>
      <c r="E75" s="51"/>
      <c r="F75" s="53" t="s">
        <v>5550</v>
      </c>
      <c r="G75" s="55" t="s">
        <v>5339</v>
      </c>
      <c r="H75" s="64">
        <v>43040</v>
      </c>
    </row>
    <row r="76" spans="1:8" x14ac:dyDescent="0.3">
      <c r="A76" s="43">
        <v>75</v>
      </c>
      <c r="B76" s="45" t="s">
        <v>5445</v>
      </c>
      <c r="C76" s="47" t="s">
        <v>5551</v>
      </c>
      <c r="D76" s="49" t="s">
        <v>2800</v>
      </c>
      <c r="E76" s="51"/>
      <c r="F76" s="53" t="s">
        <v>2802</v>
      </c>
      <c r="G76" s="55" t="s">
        <v>5339</v>
      </c>
      <c r="H76" s="64">
        <v>43490</v>
      </c>
    </row>
    <row r="77" spans="1:8" x14ac:dyDescent="0.3">
      <c r="A77" s="43">
        <v>76</v>
      </c>
      <c r="B77" s="45" t="s">
        <v>5445</v>
      </c>
      <c r="C77" s="47" t="s">
        <v>5552</v>
      </c>
      <c r="D77" s="49" t="s">
        <v>5553</v>
      </c>
      <c r="E77" s="51"/>
      <c r="F77" s="53" t="s">
        <v>2398</v>
      </c>
      <c r="G77" s="55" t="s">
        <v>5339</v>
      </c>
      <c r="H77" s="64">
        <v>43833</v>
      </c>
    </row>
    <row r="78" spans="1:8" x14ac:dyDescent="0.3">
      <c r="A78" s="43">
        <v>77</v>
      </c>
      <c r="B78" s="45" t="s">
        <v>5445</v>
      </c>
      <c r="C78" s="47" t="s">
        <v>5554</v>
      </c>
      <c r="D78" s="49" t="s">
        <v>2719</v>
      </c>
      <c r="E78" s="51"/>
      <c r="F78" s="53" t="s">
        <v>2721</v>
      </c>
      <c r="G78" s="55" t="s">
        <v>5339</v>
      </c>
      <c r="H78" s="64">
        <v>43500</v>
      </c>
    </row>
    <row r="79" spans="1:8" x14ac:dyDescent="0.3">
      <c r="A79" s="43">
        <v>78</v>
      </c>
      <c r="B79" s="45" t="s">
        <v>5426</v>
      </c>
      <c r="C79" s="47" t="s">
        <v>5555</v>
      </c>
      <c r="D79" s="49" t="s">
        <v>5556</v>
      </c>
      <c r="E79" s="51"/>
      <c r="F79" s="53" t="s">
        <v>5557</v>
      </c>
      <c r="G79" s="55" t="s">
        <v>5339</v>
      </c>
      <c r="H79" s="64">
        <v>43504</v>
      </c>
    </row>
    <row r="80" spans="1:8" x14ac:dyDescent="0.3">
      <c r="A80" s="43">
        <v>79</v>
      </c>
      <c r="B80" s="45" t="s">
        <v>5445</v>
      </c>
      <c r="C80" s="47" t="s">
        <v>5558</v>
      </c>
      <c r="D80" s="49" t="s">
        <v>5559</v>
      </c>
      <c r="E80" s="51"/>
      <c r="F80" s="53" t="s">
        <v>56</v>
      </c>
      <c r="G80" s="55" t="s">
        <v>5371</v>
      </c>
      <c r="H80" s="64"/>
    </row>
    <row r="81" spans="1:8" x14ac:dyDescent="0.3">
      <c r="A81" s="43">
        <v>80</v>
      </c>
      <c r="B81" s="45" t="s">
        <v>5445</v>
      </c>
      <c r="C81" s="47" t="s">
        <v>5560</v>
      </c>
      <c r="D81" s="49" t="s">
        <v>5561</v>
      </c>
      <c r="E81" s="51"/>
      <c r="F81" s="53" t="s">
        <v>5562</v>
      </c>
      <c r="G81" s="55" t="s">
        <v>5339</v>
      </c>
      <c r="H81" s="64">
        <v>43043</v>
      </c>
    </row>
    <row r="82" spans="1:8" x14ac:dyDescent="0.3">
      <c r="A82" s="43">
        <v>81</v>
      </c>
      <c r="B82" s="45" t="s">
        <v>5445</v>
      </c>
      <c r="C82" s="47" t="s">
        <v>5563</v>
      </c>
      <c r="D82" s="49" t="s">
        <v>5564</v>
      </c>
      <c r="E82" s="51"/>
      <c r="F82" s="53" t="s">
        <v>5565</v>
      </c>
      <c r="G82" s="55" t="s">
        <v>5339</v>
      </c>
      <c r="H82" s="64" t="s">
        <v>5566</v>
      </c>
    </row>
    <row r="83" spans="1:8" x14ac:dyDescent="0.3">
      <c r="A83" s="43">
        <v>82</v>
      </c>
      <c r="B83" s="45" t="s">
        <v>5445</v>
      </c>
      <c r="C83" s="47" t="s">
        <v>5567</v>
      </c>
      <c r="D83" s="49" t="s">
        <v>243</v>
      </c>
      <c r="E83" s="51"/>
      <c r="F83" s="53" t="s">
        <v>71</v>
      </c>
      <c r="G83" s="55" t="s">
        <v>5371</v>
      </c>
      <c r="H83" s="64"/>
    </row>
    <row r="84" spans="1:8" x14ac:dyDescent="0.3">
      <c r="A84" s="43">
        <v>83</v>
      </c>
      <c r="B84" s="45" t="s">
        <v>5445</v>
      </c>
      <c r="C84" s="47" t="s">
        <v>5568</v>
      </c>
      <c r="D84" s="49" t="s">
        <v>5569</v>
      </c>
      <c r="E84" s="51"/>
      <c r="F84" s="53" t="s">
        <v>2308</v>
      </c>
      <c r="G84" s="55" t="s">
        <v>5339</v>
      </c>
      <c r="H84" s="64" t="s">
        <v>5570</v>
      </c>
    </row>
    <row r="85" spans="1:8" x14ac:dyDescent="0.3">
      <c r="A85" s="43">
        <v>84</v>
      </c>
      <c r="B85" s="45" t="s">
        <v>5445</v>
      </c>
      <c r="C85" s="47" t="s">
        <v>5571</v>
      </c>
      <c r="D85" s="49" t="s">
        <v>5572</v>
      </c>
      <c r="E85" s="51"/>
      <c r="F85" s="53" t="s">
        <v>5573</v>
      </c>
      <c r="G85" s="55" t="s">
        <v>5339</v>
      </c>
      <c r="H85" s="64">
        <v>43175</v>
      </c>
    </row>
    <row r="86" spans="1:8" x14ac:dyDescent="0.3">
      <c r="A86" s="43">
        <v>85</v>
      </c>
      <c r="B86" s="45" t="s">
        <v>5445</v>
      </c>
      <c r="C86" s="47" t="s">
        <v>5574</v>
      </c>
      <c r="D86" s="49" t="s">
        <v>5575</v>
      </c>
      <c r="E86" s="51"/>
      <c r="F86" s="53" t="s">
        <v>5576</v>
      </c>
      <c r="G86" s="55" t="s">
        <v>5339</v>
      </c>
      <c r="H86" s="64">
        <v>43175</v>
      </c>
    </row>
    <row r="87" spans="1:8" x14ac:dyDescent="0.3">
      <c r="A87" s="43">
        <v>86</v>
      </c>
      <c r="B87" s="45" t="s">
        <v>5445</v>
      </c>
      <c r="C87" s="47" t="s">
        <v>5577</v>
      </c>
      <c r="D87" s="49" t="s">
        <v>5578</v>
      </c>
      <c r="E87" s="51"/>
      <c r="F87" s="53" t="s">
        <v>5579</v>
      </c>
      <c r="G87" s="55" t="s">
        <v>5339</v>
      </c>
      <c r="H87" s="64">
        <v>42972</v>
      </c>
    </row>
    <row r="88" spans="1:8" x14ac:dyDescent="0.3">
      <c r="A88" s="43">
        <v>87</v>
      </c>
      <c r="B88" s="45" t="s">
        <v>5445</v>
      </c>
      <c r="C88" s="47" t="s">
        <v>5580</v>
      </c>
      <c r="D88" s="49" t="s">
        <v>2668</v>
      </c>
      <c r="E88" s="51"/>
      <c r="F88" s="53" t="s">
        <v>2970</v>
      </c>
      <c r="G88" s="55" t="s">
        <v>5339</v>
      </c>
      <c r="H88" s="64">
        <v>43854</v>
      </c>
    </row>
    <row r="89" spans="1:8" x14ac:dyDescent="0.3">
      <c r="A89" s="43">
        <v>88</v>
      </c>
      <c r="B89" s="45" t="s">
        <v>5445</v>
      </c>
      <c r="C89" s="47" t="s">
        <v>5581</v>
      </c>
      <c r="D89" s="49" t="s">
        <v>3320</v>
      </c>
      <c r="E89" s="51"/>
      <c r="F89" s="53" t="s">
        <v>3322</v>
      </c>
      <c r="G89" s="55" t="s">
        <v>5339</v>
      </c>
      <c r="H89" s="64">
        <v>43707</v>
      </c>
    </row>
    <row r="90" spans="1:8" x14ac:dyDescent="0.3">
      <c r="A90" s="43">
        <v>89</v>
      </c>
      <c r="B90" s="45" t="s">
        <v>5445</v>
      </c>
      <c r="C90" s="47" t="s">
        <v>5582</v>
      </c>
      <c r="D90" s="49" t="s">
        <v>5583</v>
      </c>
      <c r="E90" s="51"/>
      <c r="F90" s="53" t="s">
        <v>5584</v>
      </c>
      <c r="G90" s="55" t="s">
        <v>5339</v>
      </c>
      <c r="H90" s="64">
        <v>43350</v>
      </c>
    </row>
    <row r="91" spans="1:8" x14ac:dyDescent="0.3">
      <c r="A91" s="43">
        <v>90</v>
      </c>
      <c r="B91" s="45" t="s">
        <v>5445</v>
      </c>
      <c r="C91" s="47" t="s">
        <v>5585</v>
      </c>
      <c r="D91" s="49" t="s">
        <v>3959</v>
      </c>
      <c r="E91" s="51"/>
      <c r="F91" s="53" t="s">
        <v>3267</v>
      </c>
      <c r="G91" s="55" t="s">
        <v>5339</v>
      </c>
      <c r="H91" s="64">
        <v>44498</v>
      </c>
    </row>
    <row r="92" spans="1:8" x14ac:dyDescent="0.3">
      <c r="A92" s="43">
        <v>91</v>
      </c>
      <c r="B92" s="45" t="s">
        <v>5426</v>
      </c>
      <c r="C92" s="47" t="s">
        <v>5586</v>
      </c>
      <c r="D92" s="49" t="s">
        <v>3238</v>
      </c>
      <c r="E92" s="51"/>
      <c r="F92" s="53" t="s">
        <v>3240</v>
      </c>
      <c r="G92" s="55" t="s">
        <v>5371</v>
      </c>
      <c r="H92" s="64"/>
    </row>
    <row r="93" spans="1:8" x14ac:dyDescent="0.3">
      <c r="A93" s="43">
        <v>92</v>
      </c>
      <c r="B93" s="45" t="s">
        <v>5445</v>
      </c>
      <c r="C93" s="47" t="s">
        <v>5587</v>
      </c>
      <c r="D93" s="49" t="s">
        <v>5588</v>
      </c>
      <c r="E93" s="51"/>
      <c r="F93" s="53" t="s">
        <v>5589</v>
      </c>
      <c r="G93" s="55" t="s">
        <v>5339</v>
      </c>
      <c r="H93" s="64">
        <v>42940</v>
      </c>
    </row>
    <row r="94" spans="1:8" x14ac:dyDescent="0.3">
      <c r="A94" s="43">
        <v>93</v>
      </c>
      <c r="B94" s="45" t="s">
        <v>5445</v>
      </c>
      <c r="C94" s="47" t="s">
        <v>5590</v>
      </c>
      <c r="D94" s="49" t="s">
        <v>5591</v>
      </c>
      <c r="E94" s="51"/>
      <c r="F94" s="53" t="s">
        <v>5592</v>
      </c>
      <c r="G94" s="55" t="s">
        <v>5339</v>
      </c>
      <c r="H94" s="64" t="s">
        <v>5464</v>
      </c>
    </row>
    <row r="95" spans="1:8" x14ac:dyDescent="0.3">
      <c r="A95" s="43">
        <v>94</v>
      </c>
      <c r="B95" s="45" t="s">
        <v>5445</v>
      </c>
      <c r="C95" s="47" t="s">
        <v>5593</v>
      </c>
      <c r="D95" s="49" t="s">
        <v>5594</v>
      </c>
      <c r="E95" s="51"/>
      <c r="F95" s="53" t="s">
        <v>5595</v>
      </c>
      <c r="G95" s="55" t="s">
        <v>5339</v>
      </c>
      <c r="H95" s="64">
        <v>42978</v>
      </c>
    </row>
    <row r="96" spans="1:8" x14ac:dyDescent="0.3">
      <c r="A96" s="43">
        <v>95</v>
      </c>
      <c r="B96" s="45" t="s">
        <v>5445</v>
      </c>
      <c r="C96" s="47" t="s">
        <v>5596</v>
      </c>
      <c r="D96" s="49" t="s">
        <v>696</v>
      </c>
      <c r="E96" s="51"/>
      <c r="F96" s="53" t="s">
        <v>699</v>
      </c>
      <c r="G96" s="55" t="s">
        <v>5339</v>
      </c>
      <c r="H96" s="64">
        <v>44638</v>
      </c>
    </row>
    <row r="97" spans="1:8" x14ac:dyDescent="0.3">
      <c r="A97" s="43">
        <v>96</v>
      </c>
      <c r="B97" s="45" t="s">
        <v>5445</v>
      </c>
      <c r="C97" s="47" t="s">
        <v>5597</v>
      </c>
      <c r="D97" s="49" t="s">
        <v>5598</v>
      </c>
      <c r="E97" s="51"/>
      <c r="F97" s="53" t="s">
        <v>487</v>
      </c>
      <c r="G97" s="55" t="s">
        <v>5339</v>
      </c>
      <c r="H97" s="64" t="s">
        <v>5599</v>
      </c>
    </row>
    <row r="98" spans="1:8" x14ac:dyDescent="0.3">
      <c r="A98" s="43">
        <v>97</v>
      </c>
      <c r="B98" s="45" t="s">
        <v>5445</v>
      </c>
      <c r="C98" s="47" t="s">
        <v>5600</v>
      </c>
      <c r="D98" s="49" t="s">
        <v>5601</v>
      </c>
      <c r="E98" s="51"/>
      <c r="F98" s="53" t="s">
        <v>5602</v>
      </c>
      <c r="G98" s="55" t="s">
        <v>5339</v>
      </c>
      <c r="H98" s="64" t="s">
        <v>5603</v>
      </c>
    </row>
    <row r="99" spans="1:8" x14ac:dyDescent="0.3">
      <c r="A99" s="43">
        <v>98</v>
      </c>
      <c r="B99" s="45" t="s">
        <v>5445</v>
      </c>
      <c r="C99" s="47" t="s">
        <v>5604</v>
      </c>
      <c r="D99" s="49" t="s">
        <v>5605</v>
      </c>
      <c r="E99" s="51"/>
      <c r="F99" s="53" t="s">
        <v>5606</v>
      </c>
      <c r="G99" s="55" t="s">
        <v>5339</v>
      </c>
      <c r="H99" s="64">
        <v>43131</v>
      </c>
    </row>
    <row r="100" spans="1:8" x14ac:dyDescent="0.3">
      <c r="A100" s="43">
        <v>99</v>
      </c>
      <c r="B100" s="45" t="s">
        <v>5445</v>
      </c>
      <c r="C100" s="47" t="s">
        <v>5607</v>
      </c>
      <c r="D100" s="49" t="s">
        <v>2431</v>
      </c>
      <c r="E100" s="51"/>
      <c r="F100" s="53" t="s">
        <v>2430</v>
      </c>
      <c r="G100" s="55" t="s">
        <v>5339</v>
      </c>
      <c r="H100" s="64">
        <v>43131</v>
      </c>
    </row>
    <row r="101" spans="1:8" x14ac:dyDescent="0.3">
      <c r="A101" s="43">
        <v>100</v>
      </c>
      <c r="B101" s="45" t="s">
        <v>5445</v>
      </c>
      <c r="C101" s="47" t="s">
        <v>5608</v>
      </c>
      <c r="D101" s="49" t="s">
        <v>5609</v>
      </c>
      <c r="E101" s="51"/>
      <c r="F101" s="53" t="s">
        <v>3008</v>
      </c>
      <c r="G101" s="55" t="s">
        <v>5339</v>
      </c>
      <c r="H101" s="64">
        <v>44498</v>
      </c>
    </row>
    <row r="102" spans="1:8" x14ac:dyDescent="0.3">
      <c r="A102" s="43">
        <v>101</v>
      </c>
      <c r="B102" s="45" t="s">
        <v>5445</v>
      </c>
      <c r="C102" s="47" t="s">
        <v>5610</v>
      </c>
      <c r="D102" s="49" t="s">
        <v>5611</v>
      </c>
      <c r="E102" s="51"/>
      <c r="F102" s="53" t="s">
        <v>5612</v>
      </c>
      <c r="G102" s="55" t="s">
        <v>5339</v>
      </c>
      <c r="H102" s="64">
        <v>43343</v>
      </c>
    </row>
    <row r="103" spans="1:8" x14ac:dyDescent="0.3">
      <c r="A103" s="43">
        <v>102</v>
      </c>
      <c r="B103" s="45" t="s">
        <v>5445</v>
      </c>
      <c r="C103" s="47" t="s">
        <v>5613</v>
      </c>
      <c r="D103" s="49" t="s">
        <v>5614</v>
      </c>
      <c r="E103" s="51"/>
      <c r="F103" s="53" t="s">
        <v>5615</v>
      </c>
      <c r="G103" s="55" t="s">
        <v>5339</v>
      </c>
      <c r="H103" s="64">
        <v>43018</v>
      </c>
    </row>
    <row r="104" spans="1:8" x14ac:dyDescent="0.3">
      <c r="A104" s="43">
        <v>103</v>
      </c>
      <c r="B104" s="45" t="s">
        <v>5445</v>
      </c>
      <c r="C104" s="47" t="s">
        <v>5616</v>
      </c>
      <c r="D104" s="49" t="s">
        <v>5617</v>
      </c>
      <c r="E104" s="51"/>
      <c r="F104" s="53" t="s">
        <v>5618</v>
      </c>
      <c r="G104" s="55" t="s">
        <v>5339</v>
      </c>
      <c r="H104" s="64">
        <v>43090</v>
      </c>
    </row>
    <row r="105" spans="1:8" x14ac:dyDescent="0.3">
      <c r="A105" s="43">
        <v>104</v>
      </c>
      <c r="B105" s="45" t="s">
        <v>5445</v>
      </c>
      <c r="C105" s="47" t="s">
        <v>5619</v>
      </c>
      <c r="D105" s="49" t="s">
        <v>5620</v>
      </c>
      <c r="E105" s="51"/>
      <c r="F105" s="53" t="s">
        <v>5621</v>
      </c>
      <c r="G105" s="55" t="s">
        <v>5339</v>
      </c>
      <c r="H105" s="64">
        <v>43259</v>
      </c>
    </row>
    <row r="106" spans="1:8" x14ac:dyDescent="0.3">
      <c r="A106" s="43">
        <v>105</v>
      </c>
      <c r="B106" s="45" t="s">
        <v>5445</v>
      </c>
      <c r="C106" s="47" t="s">
        <v>5622</v>
      </c>
      <c r="D106" s="49" t="s">
        <v>5623</v>
      </c>
      <c r="E106" s="51"/>
      <c r="F106" s="53" t="s">
        <v>1069</v>
      </c>
      <c r="G106" s="55" t="s">
        <v>5371</v>
      </c>
      <c r="H106" s="64"/>
    </row>
    <row r="107" spans="1:8" x14ac:dyDescent="0.3">
      <c r="A107" s="43">
        <v>106</v>
      </c>
      <c r="B107" s="45" t="s">
        <v>5445</v>
      </c>
      <c r="C107" s="47" t="s">
        <v>5624</v>
      </c>
      <c r="D107" s="49" t="s">
        <v>5625</v>
      </c>
      <c r="E107" s="51"/>
      <c r="F107" s="53" t="s">
        <v>5626</v>
      </c>
      <c r="G107" s="55" t="s">
        <v>5339</v>
      </c>
      <c r="H107" s="64">
        <v>43190</v>
      </c>
    </row>
    <row r="108" spans="1:8" x14ac:dyDescent="0.3">
      <c r="A108" s="43">
        <v>107</v>
      </c>
      <c r="B108" s="45" t="s">
        <v>5445</v>
      </c>
      <c r="C108" s="47" t="s">
        <v>5627</v>
      </c>
      <c r="D108" s="49" t="s">
        <v>5628</v>
      </c>
      <c r="E108" s="51"/>
      <c r="F108" s="53" t="s">
        <v>8</v>
      </c>
      <c r="G108" s="55" t="s">
        <v>5371</v>
      </c>
      <c r="H108" s="64"/>
    </row>
    <row r="109" spans="1:8" x14ac:dyDescent="0.3">
      <c r="A109" s="43">
        <v>108</v>
      </c>
      <c r="B109" s="45" t="s">
        <v>5445</v>
      </c>
      <c r="C109" s="47" t="s">
        <v>5629</v>
      </c>
      <c r="D109" s="49" t="s">
        <v>5630</v>
      </c>
      <c r="E109" s="51"/>
      <c r="F109" s="53" t="s">
        <v>2974</v>
      </c>
      <c r="G109" s="55" t="s">
        <v>5339</v>
      </c>
      <c r="H109" s="64">
        <v>43245</v>
      </c>
    </row>
    <row r="110" spans="1:8" x14ac:dyDescent="0.3">
      <c r="A110" s="43">
        <v>109</v>
      </c>
      <c r="B110" s="45" t="s">
        <v>5445</v>
      </c>
      <c r="C110" s="47" t="s">
        <v>5631</v>
      </c>
      <c r="D110" s="49" t="s">
        <v>5632</v>
      </c>
      <c r="E110" s="51"/>
      <c r="F110" s="53" t="s">
        <v>3520</v>
      </c>
      <c r="G110" s="55" t="s">
        <v>5339</v>
      </c>
      <c r="H110" s="64" t="s">
        <v>5633</v>
      </c>
    </row>
    <row r="111" spans="1:8" x14ac:dyDescent="0.3">
      <c r="A111" s="43">
        <v>110</v>
      </c>
      <c r="B111" s="45" t="s">
        <v>5445</v>
      </c>
      <c r="C111" s="47" t="s">
        <v>5634</v>
      </c>
      <c r="D111" s="49" t="s">
        <v>5635</v>
      </c>
      <c r="E111" s="51"/>
      <c r="F111" s="53" t="s">
        <v>5636</v>
      </c>
      <c r="G111" s="55" t="s">
        <v>5339</v>
      </c>
      <c r="H111" s="64">
        <v>43145</v>
      </c>
    </row>
    <row r="112" spans="1:8" x14ac:dyDescent="0.3">
      <c r="A112" s="43">
        <v>111</v>
      </c>
      <c r="B112" s="45" t="s">
        <v>5445</v>
      </c>
      <c r="C112" s="47" t="s">
        <v>5637</v>
      </c>
      <c r="D112" s="49" t="s">
        <v>5638</v>
      </c>
      <c r="E112" s="51"/>
      <c r="F112" s="53" t="s">
        <v>3935</v>
      </c>
      <c r="G112" s="55" t="s">
        <v>5339</v>
      </c>
      <c r="H112" s="64">
        <v>43966</v>
      </c>
    </row>
    <row r="113" spans="1:8" x14ac:dyDescent="0.3">
      <c r="A113" s="43">
        <v>112</v>
      </c>
      <c r="B113" s="45" t="s">
        <v>5445</v>
      </c>
      <c r="C113" s="47" t="s">
        <v>5639</v>
      </c>
      <c r="D113" s="49" t="s">
        <v>277</v>
      </c>
      <c r="E113" s="51"/>
      <c r="F113" s="53" t="s">
        <v>281</v>
      </c>
      <c r="G113" s="55" t="s">
        <v>5339</v>
      </c>
      <c r="H113" s="64" t="s">
        <v>5640</v>
      </c>
    </row>
    <row r="114" spans="1:8" x14ac:dyDescent="0.3">
      <c r="A114" s="43">
        <v>113</v>
      </c>
      <c r="B114" s="45" t="s">
        <v>5445</v>
      </c>
      <c r="C114" s="47" t="s">
        <v>5641</v>
      </c>
      <c r="D114" s="49" t="s">
        <v>5642</v>
      </c>
      <c r="E114" s="51"/>
      <c r="F114" s="53" t="s">
        <v>5643</v>
      </c>
      <c r="G114" s="55" t="s">
        <v>5339</v>
      </c>
      <c r="H114" s="64">
        <v>43259</v>
      </c>
    </row>
    <row r="115" spans="1:8" x14ac:dyDescent="0.3">
      <c r="A115" s="43">
        <v>114</v>
      </c>
      <c r="B115" s="45" t="s">
        <v>5445</v>
      </c>
      <c r="C115" s="47" t="s">
        <v>5644</v>
      </c>
      <c r="D115" s="49" t="s">
        <v>5645</v>
      </c>
      <c r="E115" s="51"/>
      <c r="F115" s="53" t="s">
        <v>5646</v>
      </c>
      <c r="G115" s="55" t="s">
        <v>5339</v>
      </c>
      <c r="H115" s="64">
        <v>43091</v>
      </c>
    </row>
    <row r="116" spans="1:8" x14ac:dyDescent="0.3">
      <c r="A116" s="43">
        <v>115</v>
      </c>
      <c r="B116" s="45" t="s">
        <v>5445</v>
      </c>
      <c r="C116" s="47" t="s">
        <v>5647</v>
      </c>
      <c r="D116" s="49" t="s">
        <v>5648</v>
      </c>
      <c r="E116" s="51"/>
      <c r="F116" s="53" t="s">
        <v>4256</v>
      </c>
      <c r="G116" s="55" t="s">
        <v>5371</v>
      </c>
      <c r="H116" s="64"/>
    </row>
    <row r="117" spans="1:8" x14ac:dyDescent="0.3">
      <c r="A117" s="43">
        <v>116</v>
      </c>
      <c r="B117" s="45" t="s">
        <v>5445</v>
      </c>
      <c r="C117" s="47" t="s">
        <v>5649</v>
      </c>
      <c r="D117" s="49" t="s">
        <v>5650</v>
      </c>
      <c r="E117" s="51"/>
      <c r="F117" s="53" t="s">
        <v>4291</v>
      </c>
      <c r="G117" s="55" t="s">
        <v>5339</v>
      </c>
      <c r="H117" s="64" t="s">
        <v>5651</v>
      </c>
    </row>
    <row r="118" spans="1:8" x14ac:dyDescent="0.3">
      <c r="A118" s="43">
        <v>117</v>
      </c>
      <c r="B118" s="45" t="s">
        <v>5445</v>
      </c>
      <c r="C118" s="47" t="s">
        <v>5652</v>
      </c>
      <c r="D118" s="49" t="s">
        <v>5653</v>
      </c>
      <c r="E118" s="51"/>
      <c r="F118" s="53" t="s">
        <v>2539</v>
      </c>
      <c r="G118" s="55" t="s">
        <v>5339</v>
      </c>
      <c r="H118" s="64">
        <v>43224</v>
      </c>
    </row>
    <row r="119" spans="1:8" x14ac:dyDescent="0.3">
      <c r="A119" s="43">
        <v>118</v>
      </c>
      <c r="B119" s="45" t="s">
        <v>5426</v>
      </c>
      <c r="C119" s="47" t="s">
        <v>5654</v>
      </c>
      <c r="D119" s="49" t="s">
        <v>5655</v>
      </c>
      <c r="E119" s="51"/>
      <c r="F119" s="53" t="s">
        <v>5656</v>
      </c>
      <c r="G119" s="55" t="s">
        <v>5371</v>
      </c>
      <c r="H119" s="64"/>
    </row>
    <row r="120" spans="1:8" x14ac:dyDescent="0.3">
      <c r="A120" s="43">
        <v>119</v>
      </c>
      <c r="B120" s="45" t="s">
        <v>5445</v>
      </c>
      <c r="C120" s="47" t="s">
        <v>5657</v>
      </c>
      <c r="D120" s="49" t="s">
        <v>5658</v>
      </c>
      <c r="E120" s="51"/>
      <c r="F120" s="53" t="s">
        <v>5659</v>
      </c>
      <c r="G120" s="55" t="s">
        <v>5339</v>
      </c>
      <c r="H120" s="64">
        <v>43210</v>
      </c>
    </row>
    <row r="121" spans="1:8" x14ac:dyDescent="0.3">
      <c r="A121" s="43">
        <v>120</v>
      </c>
      <c r="B121" s="45" t="s">
        <v>5445</v>
      </c>
      <c r="C121" s="47" t="s">
        <v>5660</v>
      </c>
      <c r="D121" s="49" t="s">
        <v>5661</v>
      </c>
      <c r="E121" s="51"/>
      <c r="F121" s="53" t="s">
        <v>5662</v>
      </c>
      <c r="G121" s="55" t="s">
        <v>5371</v>
      </c>
      <c r="H121" s="64"/>
    </row>
    <row r="122" spans="1:8" x14ac:dyDescent="0.3">
      <c r="A122" s="43">
        <v>121</v>
      </c>
      <c r="B122" s="45" t="s">
        <v>5445</v>
      </c>
      <c r="C122" s="47" t="s">
        <v>5663</v>
      </c>
      <c r="D122" s="49" t="s">
        <v>5664</v>
      </c>
      <c r="E122" s="51"/>
      <c r="F122" s="53" t="s">
        <v>5665</v>
      </c>
      <c r="G122" s="55" t="s">
        <v>5339</v>
      </c>
      <c r="H122" s="64" t="s">
        <v>5666</v>
      </c>
    </row>
    <row r="123" spans="1:8" x14ac:dyDescent="0.3">
      <c r="A123" s="43">
        <v>122</v>
      </c>
      <c r="B123" s="45" t="s">
        <v>5445</v>
      </c>
      <c r="C123" s="47" t="s">
        <v>5667</v>
      </c>
      <c r="D123" s="49" t="s">
        <v>5668</v>
      </c>
      <c r="E123" s="51"/>
      <c r="F123" s="53" t="s">
        <v>4300</v>
      </c>
      <c r="G123" s="55" t="s">
        <v>5339</v>
      </c>
      <c r="H123" s="64">
        <v>44012</v>
      </c>
    </row>
    <row r="124" spans="1:8" x14ac:dyDescent="0.3">
      <c r="A124" s="43">
        <v>123</v>
      </c>
      <c r="B124" s="45" t="s">
        <v>5445</v>
      </c>
      <c r="C124" s="47" t="s">
        <v>5669</v>
      </c>
      <c r="D124" s="49" t="s">
        <v>5670</v>
      </c>
      <c r="E124" s="51"/>
      <c r="F124" s="53" t="s">
        <v>5671</v>
      </c>
      <c r="G124" s="55" t="s">
        <v>5371</v>
      </c>
      <c r="H124" s="64"/>
    </row>
    <row r="125" spans="1:8" x14ac:dyDescent="0.3">
      <c r="A125" s="43">
        <v>124</v>
      </c>
      <c r="B125" s="45" t="s">
        <v>5335</v>
      </c>
      <c r="C125" s="47" t="s">
        <v>5672</v>
      </c>
      <c r="D125" s="49" t="s">
        <v>5673</v>
      </c>
      <c r="E125" s="51" t="s">
        <v>3087</v>
      </c>
      <c r="F125" s="53" t="s">
        <v>5674</v>
      </c>
      <c r="G125" s="55" t="s">
        <v>5339</v>
      </c>
      <c r="H125" s="64">
        <v>43169</v>
      </c>
    </row>
    <row r="126" spans="1:8" x14ac:dyDescent="0.3">
      <c r="A126" s="43">
        <v>125</v>
      </c>
      <c r="B126" s="45" t="s">
        <v>5335</v>
      </c>
      <c r="C126" s="47" t="s">
        <v>5675</v>
      </c>
      <c r="D126" s="49" t="s">
        <v>5676</v>
      </c>
      <c r="E126" s="51"/>
      <c r="F126" s="53" t="s">
        <v>5677</v>
      </c>
      <c r="G126" s="55" t="s">
        <v>5339</v>
      </c>
      <c r="H126" s="64">
        <v>43343</v>
      </c>
    </row>
    <row r="127" spans="1:8" x14ac:dyDescent="0.3">
      <c r="A127" s="43">
        <v>126</v>
      </c>
      <c r="B127" s="45" t="s">
        <v>5335</v>
      </c>
      <c r="C127" s="47" t="s">
        <v>5678</v>
      </c>
      <c r="D127" s="49" t="s">
        <v>5679</v>
      </c>
      <c r="E127" s="51"/>
      <c r="F127" s="53" t="s">
        <v>5680</v>
      </c>
      <c r="G127" s="55" t="s">
        <v>5339</v>
      </c>
      <c r="H127" s="64" t="s">
        <v>5543</v>
      </c>
    </row>
    <row r="128" spans="1:8" x14ac:dyDescent="0.3">
      <c r="A128" s="43">
        <v>127</v>
      </c>
      <c r="B128" s="45" t="s">
        <v>5335</v>
      </c>
      <c r="C128" s="47" t="s">
        <v>5681</v>
      </c>
      <c r="D128" s="49" t="s">
        <v>5682</v>
      </c>
      <c r="E128" s="51"/>
      <c r="F128" s="53" t="s">
        <v>5683</v>
      </c>
      <c r="G128" s="55" t="s">
        <v>5339</v>
      </c>
      <c r="H128" s="64" t="s">
        <v>5603</v>
      </c>
    </row>
    <row r="129" spans="1:8" x14ac:dyDescent="0.3">
      <c r="A129" s="43">
        <v>128</v>
      </c>
      <c r="B129" s="45" t="s">
        <v>5445</v>
      </c>
      <c r="C129" s="47" t="s">
        <v>5684</v>
      </c>
      <c r="D129" s="49" t="s">
        <v>5685</v>
      </c>
      <c r="E129" s="51"/>
      <c r="F129" s="53" t="s">
        <v>2919</v>
      </c>
      <c r="G129" s="55" t="s">
        <v>5339</v>
      </c>
      <c r="H129" s="64" t="s">
        <v>5686</v>
      </c>
    </row>
    <row r="130" spans="1:8" x14ac:dyDescent="0.3">
      <c r="A130" s="43">
        <v>129</v>
      </c>
      <c r="B130" s="45" t="s">
        <v>5445</v>
      </c>
      <c r="C130" s="47" t="s">
        <v>5687</v>
      </c>
      <c r="D130" s="49" t="s">
        <v>2195</v>
      </c>
      <c r="E130" s="51"/>
      <c r="F130" s="53" t="s">
        <v>58</v>
      </c>
      <c r="G130" s="55" t="s">
        <v>5371</v>
      </c>
      <c r="H130" s="64"/>
    </row>
    <row r="131" spans="1:8" x14ac:dyDescent="0.3">
      <c r="A131" s="43">
        <v>130</v>
      </c>
      <c r="B131" s="45" t="s">
        <v>5426</v>
      </c>
      <c r="C131" s="47" t="s">
        <v>5688</v>
      </c>
      <c r="D131" s="49" t="s">
        <v>5689</v>
      </c>
      <c r="E131" s="51"/>
      <c r="F131" s="53" t="s">
        <v>5690</v>
      </c>
      <c r="G131" s="55" t="s">
        <v>5339</v>
      </c>
      <c r="H131" s="64">
        <v>44393</v>
      </c>
    </row>
    <row r="132" spans="1:8" x14ac:dyDescent="0.3">
      <c r="A132" s="43">
        <v>131</v>
      </c>
      <c r="B132" s="45" t="s">
        <v>5426</v>
      </c>
      <c r="C132" s="47" t="s">
        <v>5691</v>
      </c>
      <c r="D132" s="49" t="s">
        <v>5692</v>
      </c>
      <c r="E132" s="51"/>
      <c r="F132" s="53" t="s">
        <v>5693</v>
      </c>
      <c r="G132" s="55" t="s">
        <v>5339</v>
      </c>
      <c r="H132" s="64" t="s">
        <v>5694</v>
      </c>
    </row>
    <row r="133" spans="1:8" x14ac:dyDescent="0.3">
      <c r="A133" s="43">
        <v>132</v>
      </c>
      <c r="B133" s="45" t="s">
        <v>5426</v>
      </c>
      <c r="C133" s="47" t="s">
        <v>5695</v>
      </c>
      <c r="D133" s="49" t="s">
        <v>5696</v>
      </c>
      <c r="E133" s="51"/>
      <c r="F133" s="53" t="s">
        <v>5697</v>
      </c>
      <c r="G133" s="55" t="s">
        <v>5339</v>
      </c>
      <c r="H133" s="64">
        <v>44008</v>
      </c>
    </row>
    <row r="134" spans="1:8" x14ac:dyDescent="0.3">
      <c r="A134" s="43">
        <v>133</v>
      </c>
      <c r="B134" s="45" t="s">
        <v>5426</v>
      </c>
      <c r="C134" s="47" t="s">
        <v>5698</v>
      </c>
      <c r="D134" s="49" t="s">
        <v>5699</v>
      </c>
      <c r="E134" s="51"/>
      <c r="F134" s="53" t="s">
        <v>5700</v>
      </c>
      <c r="G134" s="55" t="s">
        <v>5339</v>
      </c>
      <c r="H134" s="64">
        <v>44008</v>
      </c>
    </row>
    <row r="135" spans="1:8" x14ac:dyDescent="0.3">
      <c r="A135" s="43">
        <v>134</v>
      </c>
      <c r="B135" s="45" t="s">
        <v>5445</v>
      </c>
      <c r="C135" s="47" t="s">
        <v>5701</v>
      </c>
      <c r="D135" s="49" t="s">
        <v>5702</v>
      </c>
      <c r="E135" s="51"/>
      <c r="F135" s="53" t="s">
        <v>53</v>
      </c>
      <c r="G135" s="55" t="s">
        <v>5371</v>
      </c>
      <c r="H135" s="64"/>
    </row>
    <row r="136" spans="1:8" x14ac:dyDescent="0.3">
      <c r="A136" s="43">
        <v>135</v>
      </c>
      <c r="B136" s="45" t="s">
        <v>5426</v>
      </c>
      <c r="C136" s="47" t="s">
        <v>5703</v>
      </c>
      <c r="D136" s="49" t="s">
        <v>5704</v>
      </c>
      <c r="E136" s="51"/>
      <c r="F136" s="53" t="s">
        <v>5705</v>
      </c>
      <c r="G136" s="55" t="s">
        <v>5339</v>
      </c>
      <c r="H136" s="64">
        <v>43777</v>
      </c>
    </row>
    <row r="137" spans="1:8" x14ac:dyDescent="0.3">
      <c r="A137" s="43">
        <v>136</v>
      </c>
      <c r="B137" s="45" t="s">
        <v>5426</v>
      </c>
      <c r="C137" s="47" t="s">
        <v>5706</v>
      </c>
      <c r="D137" s="49" t="s">
        <v>5707</v>
      </c>
      <c r="E137" s="51"/>
      <c r="F137" s="53" t="s">
        <v>5708</v>
      </c>
      <c r="G137" s="55" t="s">
        <v>5339</v>
      </c>
      <c r="H137" s="64" t="s">
        <v>5709</v>
      </c>
    </row>
    <row r="138" spans="1:8" x14ac:dyDescent="0.3">
      <c r="A138" s="43">
        <v>137</v>
      </c>
      <c r="B138" s="45" t="s">
        <v>5445</v>
      </c>
      <c r="C138" s="47" t="s">
        <v>5710</v>
      </c>
      <c r="D138" s="49" t="s">
        <v>5711</v>
      </c>
      <c r="E138" s="51"/>
      <c r="F138" s="53" t="s">
        <v>2873</v>
      </c>
      <c r="G138" s="55" t="s">
        <v>5339</v>
      </c>
      <c r="H138" s="64">
        <v>43987</v>
      </c>
    </row>
    <row r="139" spans="1:8" x14ac:dyDescent="0.3">
      <c r="A139" s="43">
        <v>138</v>
      </c>
      <c r="B139" s="45" t="s">
        <v>5445</v>
      </c>
      <c r="C139" s="47" t="s">
        <v>5712</v>
      </c>
      <c r="D139" s="49" t="s">
        <v>5713</v>
      </c>
      <c r="E139" s="51"/>
      <c r="F139" s="53" t="s">
        <v>5714</v>
      </c>
      <c r="G139" s="55" t="s">
        <v>5339</v>
      </c>
      <c r="H139" s="64">
        <v>43351</v>
      </c>
    </row>
    <row r="140" spans="1:8" x14ac:dyDescent="0.3">
      <c r="A140" s="43">
        <v>139</v>
      </c>
      <c r="B140" s="45" t="s">
        <v>5445</v>
      </c>
      <c r="C140" s="47" t="s">
        <v>5715</v>
      </c>
      <c r="D140" s="49" t="s">
        <v>5716</v>
      </c>
      <c r="E140" s="51"/>
      <c r="F140" s="53" t="s">
        <v>5717</v>
      </c>
      <c r="G140" s="55" t="s">
        <v>5339</v>
      </c>
      <c r="H140" s="64">
        <v>43174</v>
      </c>
    </row>
    <row r="141" spans="1:8" x14ac:dyDescent="0.3">
      <c r="A141" s="43">
        <v>140</v>
      </c>
      <c r="B141" s="45" t="s">
        <v>5445</v>
      </c>
      <c r="C141" s="47" t="s">
        <v>5718</v>
      </c>
      <c r="D141" s="49" t="s">
        <v>5719</v>
      </c>
      <c r="E141" s="51"/>
      <c r="F141" s="53" t="s">
        <v>5720</v>
      </c>
      <c r="G141" s="55" t="s">
        <v>5339</v>
      </c>
      <c r="H141" s="64">
        <v>43203</v>
      </c>
    </row>
    <row r="142" spans="1:8" x14ac:dyDescent="0.3">
      <c r="A142" s="43">
        <v>141</v>
      </c>
      <c r="B142" s="45" t="s">
        <v>5426</v>
      </c>
      <c r="C142" s="47" t="s">
        <v>5721</v>
      </c>
      <c r="D142" s="49" t="s">
        <v>5722</v>
      </c>
      <c r="E142" s="51"/>
      <c r="F142" s="53" t="s">
        <v>5723</v>
      </c>
      <c r="G142" s="55" t="s">
        <v>5339</v>
      </c>
      <c r="H142" s="64" t="s">
        <v>5724</v>
      </c>
    </row>
    <row r="143" spans="1:8" x14ac:dyDescent="0.3">
      <c r="A143" s="43">
        <v>142</v>
      </c>
      <c r="B143" s="45" t="s">
        <v>5426</v>
      </c>
      <c r="C143" s="47" t="s">
        <v>5725</v>
      </c>
      <c r="D143" s="49" t="s">
        <v>5726</v>
      </c>
      <c r="E143" s="51"/>
      <c r="F143" s="53" t="s">
        <v>5727</v>
      </c>
      <c r="G143" s="55" t="s">
        <v>5371</v>
      </c>
      <c r="H143" s="64"/>
    </row>
    <row r="144" spans="1:8" x14ac:dyDescent="0.3">
      <c r="A144" s="43">
        <v>143</v>
      </c>
      <c r="B144" s="45" t="s">
        <v>5445</v>
      </c>
      <c r="C144" s="47" t="s">
        <v>5728</v>
      </c>
      <c r="D144" s="49" t="s">
        <v>5729</v>
      </c>
      <c r="E144" s="51"/>
      <c r="F144" s="53" t="s">
        <v>5730</v>
      </c>
      <c r="G144" s="55" t="s">
        <v>5339</v>
      </c>
      <c r="H144" s="64" t="s">
        <v>5731</v>
      </c>
    </row>
    <row r="145" spans="1:8" x14ac:dyDescent="0.3">
      <c r="A145" s="43">
        <v>144</v>
      </c>
      <c r="B145" s="45" t="s">
        <v>5445</v>
      </c>
      <c r="C145" s="47" t="s">
        <v>5732</v>
      </c>
      <c r="D145" s="49" t="s">
        <v>5733</v>
      </c>
      <c r="E145" s="51"/>
      <c r="F145" s="53" t="s">
        <v>5734</v>
      </c>
      <c r="G145" s="55" t="s">
        <v>5339</v>
      </c>
      <c r="H145" s="64">
        <v>43258</v>
      </c>
    </row>
    <row r="146" spans="1:8" x14ac:dyDescent="0.3">
      <c r="A146" s="43">
        <v>145</v>
      </c>
      <c r="B146" s="45" t="s">
        <v>5445</v>
      </c>
      <c r="C146" s="47" t="s">
        <v>5735</v>
      </c>
      <c r="D146" s="49" t="s">
        <v>5736</v>
      </c>
      <c r="E146" s="51"/>
      <c r="F146" s="53" t="s">
        <v>4279</v>
      </c>
      <c r="G146" s="55" t="s">
        <v>5339</v>
      </c>
      <c r="H146" s="64" t="s">
        <v>5566</v>
      </c>
    </row>
    <row r="147" spans="1:8" x14ac:dyDescent="0.3">
      <c r="A147" s="43">
        <v>146</v>
      </c>
      <c r="B147" s="45" t="s">
        <v>5426</v>
      </c>
      <c r="C147" s="47" t="s">
        <v>5737</v>
      </c>
      <c r="D147" s="49" t="s">
        <v>5738</v>
      </c>
      <c r="E147" s="51"/>
      <c r="F147" s="53" t="s">
        <v>5739</v>
      </c>
      <c r="G147" s="55" t="s">
        <v>5339</v>
      </c>
      <c r="H147" s="64" t="s">
        <v>5740</v>
      </c>
    </row>
    <row r="148" spans="1:8" x14ac:dyDescent="0.3">
      <c r="A148" s="43">
        <v>147</v>
      </c>
      <c r="B148" s="45" t="s">
        <v>5335</v>
      </c>
      <c r="C148" s="47" t="s">
        <v>5741</v>
      </c>
      <c r="D148" s="49" t="s">
        <v>5742</v>
      </c>
      <c r="E148" s="51"/>
      <c r="F148" s="53" t="s">
        <v>5743</v>
      </c>
      <c r="G148" s="55" t="s">
        <v>5339</v>
      </c>
      <c r="H148" s="64">
        <v>43951</v>
      </c>
    </row>
    <row r="149" spans="1:8" x14ac:dyDescent="0.3">
      <c r="A149" s="43">
        <v>148</v>
      </c>
      <c r="B149" s="45" t="s">
        <v>5744</v>
      </c>
      <c r="C149" s="47" t="s">
        <v>5745</v>
      </c>
      <c r="D149" s="49" t="s">
        <v>5746</v>
      </c>
      <c r="E149" s="51"/>
      <c r="F149" s="53" t="s">
        <v>5747</v>
      </c>
      <c r="G149" s="55" t="s">
        <v>5339</v>
      </c>
      <c r="H149" s="64">
        <v>44377</v>
      </c>
    </row>
    <row r="150" spans="1:8" x14ac:dyDescent="0.3">
      <c r="A150" s="43">
        <v>149</v>
      </c>
      <c r="B150" s="45" t="s">
        <v>5445</v>
      </c>
      <c r="C150" s="47" t="s">
        <v>5748</v>
      </c>
      <c r="D150" s="49" t="s">
        <v>5749</v>
      </c>
      <c r="E150" s="51"/>
      <c r="F150" s="53" t="s">
        <v>54</v>
      </c>
      <c r="G150" s="55" t="s">
        <v>5371</v>
      </c>
      <c r="H150" s="64"/>
    </row>
    <row r="151" spans="1:8" x14ac:dyDescent="0.3">
      <c r="A151" s="43">
        <v>150</v>
      </c>
      <c r="B151" s="45" t="s">
        <v>5445</v>
      </c>
      <c r="C151" s="47" t="s">
        <v>5750</v>
      </c>
      <c r="D151" s="49" t="s">
        <v>3659</v>
      </c>
      <c r="E151" s="51"/>
      <c r="F151" s="53" t="s">
        <v>3661</v>
      </c>
      <c r="G151" s="55" t="s">
        <v>5339</v>
      </c>
      <c r="H151" s="64">
        <v>43966</v>
      </c>
    </row>
    <row r="152" spans="1:8" x14ac:dyDescent="0.3">
      <c r="A152" s="43">
        <v>151</v>
      </c>
      <c r="B152" s="45" t="s">
        <v>5426</v>
      </c>
      <c r="C152" s="47" t="s">
        <v>5751</v>
      </c>
      <c r="D152" s="49" t="s">
        <v>5752</v>
      </c>
      <c r="E152" s="51"/>
      <c r="F152" s="53" t="s">
        <v>5753</v>
      </c>
      <c r="G152" s="55" t="s">
        <v>5339</v>
      </c>
      <c r="H152" s="64">
        <v>44400</v>
      </c>
    </row>
    <row r="153" spans="1:8" x14ac:dyDescent="0.3">
      <c r="A153" s="43">
        <v>152</v>
      </c>
      <c r="B153" s="45" t="s">
        <v>5426</v>
      </c>
      <c r="C153" s="47" t="s">
        <v>5754</v>
      </c>
      <c r="D153" s="49" t="s">
        <v>5755</v>
      </c>
      <c r="E153" s="51"/>
      <c r="F153" s="53" t="s">
        <v>188</v>
      </c>
      <c r="G153" s="55" t="s">
        <v>5339</v>
      </c>
      <c r="H153" s="64">
        <v>43258</v>
      </c>
    </row>
    <row r="154" spans="1:8" x14ac:dyDescent="0.3">
      <c r="A154" s="43">
        <v>153</v>
      </c>
      <c r="B154" s="45" t="s">
        <v>5426</v>
      </c>
      <c r="C154" s="47" t="s">
        <v>5756</v>
      </c>
      <c r="D154" s="49" t="s">
        <v>5757</v>
      </c>
      <c r="E154" s="51"/>
      <c r="F154" s="53" t="s">
        <v>5758</v>
      </c>
      <c r="G154" s="55" t="s">
        <v>5339</v>
      </c>
      <c r="H154" s="64" t="s">
        <v>5398</v>
      </c>
    </row>
    <row r="155" spans="1:8" x14ac:dyDescent="0.3">
      <c r="A155" s="43">
        <v>154</v>
      </c>
      <c r="B155" s="45" t="s">
        <v>5426</v>
      </c>
      <c r="C155" s="47" t="s">
        <v>5748</v>
      </c>
      <c r="D155" s="49" t="s">
        <v>991</v>
      </c>
      <c r="E155" s="51"/>
      <c r="F155" s="53" t="s">
        <v>54</v>
      </c>
      <c r="G155" s="55" t="s">
        <v>5339</v>
      </c>
      <c r="H155" s="64">
        <v>43616</v>
      </c>
    </row>
    <row r="156" spans="1:8" x14ac:dyDescent="0.3">
      <c r="A156" s="43">
        <v>155</v>
      </c>
      <c r="B156" s="45" t="s">
        <v>5426</v>
      </c>
      <c r="C156" s="47" t="s">
        <v>5759</v>
      </c>
      <c r="D156" s="49" t="s">
        <v>5760</v>
      </c>
      <c r="E156" s="51"/>
      <c r="F156" s="53" t="s">
        <v>5761</v>
      </c>
      <c r="G156" s="55" t="s">
        <v>5371</v>
      </c>
      <c r="H156" s="64"/>
    </row>
    <row r="157" spans="1:8" x14ac:dyDescent="0.3">
      <c r="A157" s="43">
        <v>156</v>
      </c>
      <c r="B157" s="45" t="s">
        <v>5426</v>
      </c>
      <c r="C157" s="47" t="s">
        <v>5762</v>
      </c>
      <c r="D157" s="49" t="s">
        <v>5763</v>
      </c>
      <c r="E157" s="51"/>
      <c r="F157" s="53" t="s">
        <v>5764</v>
      </c>
      <c r="G157" s="55" t="s">
        <v>5339</v>
      </c>
      <c r="H157" s="64">
        <v>44201</v>
      </c>
    </row>
    <row r="158" spans="1:8" x14ac:dyDescent="0.3">
      <c r="A158" s="43">
        <v>157</v>
      </c>
      <c r="B158" s="45" t="s">
        <v>5426</v>
      </c>
      <c r="C158" s="47" t="s">
        <v>5765</v>
      </c>
      <c r="D158" s="49" t="s">
        <v>5766</v>
      </c>
      <c r="E158" s="51"/>
      <c r="F158" s="53" t="s">
        <v>4033</v>
      </c>
      <c r="G158" s="55" t="s">
        <v>5339</v>
      </c>
      <c r="H158" s="64" t="s">
        <v>5767</v>
      </c>
    </row>
    <row r="159" spans="1:8" x14ac:dyDescent="0.3">
      <c r="A159" s="43">
        <v>158</v>
      </c>
      <c r="B159" s="45" t="s">
        <v>5426</v>
      </c>
      <c r="C159" s="47" t="s">
        <v>5768</v>
      </c>
      <c r="D159" s="49" t="s">
        <v>5769</v>
      </c>
      <c r="E159" s="51"/>
      <c r="F159" s="53" t="s">
        <v>237</v>
      </c>
      <c r="G159" s="55" t="s">
        <v>5371</v>
      </c>
      <c r="H159" s="64"/>
    </row>
    <row r="160" spans="1:8" x14ac:dyDescent="0.3">
      <c r="A160" s="43">
        <v>159</v>
      </c>
      <c r="B160" s="45" t="s">
        <v>5445</v>
      </c>
      <c r="C160" s="47" t="s">
        <v>5514</v>
      </c>
      <c r="D160" s="49" t="s">
        <v>5515</v>
      </c>
      <c r="E160" s="51"/>
      <c r="F160" s="53" t="s">
        <v>3633</v>
      </c>
      <c r="G160" s="55" t="s">
        <v>5339</v>
      </c>
      <c r="H160" s="64">
        <v>44253</v>
      </c>
    </row>
    <row r="161" spans="1:8" x14ac:dyDescent="0.3">
      <c r="A161" s="43">
        <v>160</v>
      </c>
      <c r="B161" s="45" t="s">
        <v>5445</v>
      </c>
      <c r="C161" s="47" t="s">
        <v>5754</v>
      </c>
      <c r="D161" s="49" t="s">
        <v>5755</v>
      </c>
      <c r="E161" s="51"/>
      <c r="F161" s="53" t="s">
        <v>188</v>
      </c>
      <c r="G161" s="55" t="s">
        <v>5339</v>
      </c>
      <c r="H161" s="64">
        <v>44600</v>
      </c>
    </row>
    <row r="162" spans="1:8" x14ac:dyDescent="0.3">
      <c r="A162" s="43">
        <v>161</v>
      </c>
      <c r="B162" s="45" t="s">
        <v>5426</v>
      </c>
      <c r="C162" s="47" t="s">
        <v>5732</v>
      </c>
      <c r="D162" s="49" t="s">
        <v>5733</v>
      </c>
      <c r="E162" s="51"/>
      <c r="F162" s="53" t="s">
        <v>5734</v>
      </c>
      <c r="G162" s="55" t="s">
        <v>5339</v>
      </c>
      <c r="H162" s="64">
        <v>43959</v>
      </c>
    </row>
    <row r="163" spans="1:8" x14ac:dyDescent="0.3">
      <c r="A163" s="43">
        <v>162</v>
      </c>
      <c r="B163" s="45" t="s">
        <v>5426</v>
      </c>
      <c r="C163" s="47" t="s">
        <v>5770</v>
      </c>
      <c r="D163" s="49" t="s">
        <v>5771</v>
      </c>
      <c r="E163" s="51"/>
      <c r="F163" s="53" t="s">
        <v>5772</v>
      </c>
      <c r="G163" s="55" t="s">
        <v>5339</v>
      </c>
      <c r="H163" s="64">
        <v>43959</v>
      </c>
    </row>
    <row r="164" spans="1:8" x14ac:dyDescent="0.3">
      <c r="A164" s="43">
        <v>163</v>
      </c>
      <c r="B164" s="45" t="s">
        <v>5445</v>
      </c>
      <c r="C164" s="47" t="s">
        <v>5773</v>
      </c>
      <c r="D164" s="49" t="s">
        <v>5774</v>
      </c>
      <c r="E164" s="51"/>
      <c r="F164" s="53" t="s">
        <v>3870</v>
      </c>
      <c r="G164" s="55" t="s">
        <v>5339</v>
      </c>
      <c r="H164" s="64">
        <v>43994</v>
      </c>
    </row>
    <row r="165" spans="1:8" x14ac:dyDescent="0.3">
      <c r="A165" s="43">
        <v>164</v>
      </c>
      <c r="B165" s="45" t="s">
        <v>5445</v>
      </c>
      <c r="C165" s="47" t="s">
        <v>5775</v>
      </c>
      <c r="D165" s="49" t="s">
        <v>5776</v>
      </c>
      <c r="E165" s="51"/>
      <c r="F165" s="53" t="s">
        <v>18</v>
      </c>
      <c r="G165" s="55" t="s">
        <v>5371</v>
      </c>
      <c r="H165" s="64"/>
    </row>
    <row r="166" spans="1:8" x14ac:dyDescent="0.3">
      <c r="A166" s="43">
        <v>165</v>
      </c>
      <c r="B166" s="45" t="s">
        <v>5445</v>
      </c>
      <c r="C166" s="47" t="s">
        <v>5777</v>
      </c>
      <c r="D166" s="49" t="s">
        <v>5778</v>
      </c>
      <c r="E166" s="51"/>
      <c r="F166" s="53" t="s">
        <v>196</v>
      </c>
      <c r="G166" s="55" t="s">
        <v>5339</v>
      </c>
      <c r="H166" s="64">
        <v>44323</v>
      </c>
    </row>
    <row r="167" spans="1:8" x14ac:dyDescent="0.3">
      <c r="A167" s="43">
        <v>166</v>
      </c>
      <c r="B167" s="45" t="s">
        <v>5426</v>
      </c>
      <c r="C167" s="47" t="s">
        <v>5779</v>
      </c>
      <c r="D167" s="49" t="s">
        <v>5780</v>
      </c>
      <c r="E167" s="51"/>
      <c r="F167" s="53" t="s">
        <v>5781</v>
      </c>
      <c r="G167" s="55" t="s">
        <v>5339</v>
      </c>
      <c r="H167" s="64">
        <v>43532</v>
      </c>
    </row>
    <row r="168" spans="1:8" x14ac:dyDescent="0.3">
      <c r="A168" s="43">
        <v>167</v>
      </c>
      <c r="B168" s="45" t="s">
        <v>5445</v>
      </c>
      <c r="C168" s="47" t="s">
        <v>5782</v>
      </c>
      <c r="D168" s="49" t="s">
        <v>5783</v>
      </c>
      <c r="E168" s="51"/>
      <c r="F168" s="53" t="s">
        <v>5784</v>
      </c>
      <c r="G168" s="55" t="s">
        <v>5339</v>
      </c>
      <c r="H168" s="64">
        <v>44253</v>
      </c>
    </row>
    <row r="169" spans="1:8" x14ac:dyDescent="0.3">
      <c r="A169" s="43">
        <v>168</v>
      </c>
      <c r="B169" s="45" t="s">
        <v>5426</v>
      </c>
      <c r="C169" s="47" t="s">
        <v>5785</v>
      </c>
      <c r="D169" s="49" t="s">
        <v>5786</v>
      </c>
      <c r="E169" s="51"/>
      <c r="F169" s="53" t="s">
        <v>5787</v>
      </c>
      <c r="G169" s="55" t="s">
        <v>5371</v>
      </c>
      <c r="H169" s="64"/>
    </row>
    <row r="170" spans="1:8" x14ac:dyDescent="0.3">
      <c r="A170" s="43">
        <v>169</v>
      </c>
      <c r="B170" s="45" t="s">
        <v>5426</v>
      </c>
      <c r="C170" s="47" t="s">
        <v>5788</v>
      </c>
      <c r="D170" s="49" t="s">
        <v>5789</v>
      </c>
      <c r="E170" s="51"/>
      <c r="F170" s="53" t="s">
        <v>5790</v>
      </c>
      <c r="G170" s="55" t="s">
        <v>5339</v>
      </c>
      <c r="H170" s="64">
        <v>44582</v>
      </c>
    </row>
    <row r="171" spans="1:8" x14ac:dyDescent="0.3">
      <c r="A171" s="43">
        <v>170</v>
      </c>
      <c r="B171" s="45" t="s">
        <v>5426</v>
      </c>
      <c r="C171" s="47" t="s">
        <v>5791</v>
      </c>
      <c r="D171" s="49" t="s">
        <v>5792</v>
      </c>
      <c r="E171" s="51"/>
      <c r="F171" s="53" t="s">
        <v>5793</v>
      </c>
      <c r="G171" s="55" t="s">
        <v>5339</v>
      </c>
      <c r="H171" s="64" t="s">
        <v>5464</v>
      </c>
    </row>
    <row r="172" spans="1:8" x14ac:dyDescent="0.3">
      <c r="A172" s="43">
        <v>171</v>
      </c>
      <c r="B172" s="45" t="s">
        <v>5426</v>
      </c>
      <c r="C172" s="47" t="s">
        <v>5794</v>
      </c>
      <c r="D172" s="49" t="s">
        <v>5795</v>
      </c>
      <c r="E172" s="51"/>
      <c r="F172" s="53" t="s">
        <v>5796</v>
      </c>
      <c r="G172" s="55" t="s">
        <v>5339</v>
      </c>
      <c r="H172" s="64" t="s">
        <v>5651</v>
      </c>
    </row>
    <row r="173" spans="1:8" x14ac:dyDescent="0.3">
      <c r="A173" s="43">
        <v>172</v>
      </c>
      <c r="B173" s="45" t="s">
        <v>5426</v>
      </c>
      <c r="C173" s="47" t="s">
        <v>5797</v>
      </c>
      <c r="D173" s="49" t="s">
        <v>5798</v>
      </c>
      <c r="E173" s="51"/>
      <c r="F173" s="53" t="s">
        <v>5799</v>
      </c>
      <c r="G173" s="55" t="s">
        <v>5371</v>
      </c>
      <c r="H173" s="64"/>
    </row>
    <row r="174" spans="1:8" x14ac:dyDescent="0.3">
      <c r="A174" s="43">
        <v>173</v>
      </c>
      <c r="B174" s="45" t="s">
        <v>5426</v>
      </c>
      <c r="C174" s="47" t="s">
        <v>5800</v>
      </c>
      <c r="D174" s="49" t="s">
        <v>5801</v>
      </c>
      <c r="E174" s="51"/>
      <c r="F174" s="53" t="s">
        <v>5802</v>
      </c>
      <c r="G174" s="55" t="s">
        <v>5339</v>
      </c>
      <c r="H174" s="64">
        <v>43917</v>
      </c>
    </row>
    <row r="175" spans="1:8" x14ac:dyDescent="0.3">
      <c r="A175" s="43">
        <v>174</v>
      </c>
      <c r="B175" s="45" t="s">
        <v>5426</v>
      </c>
      <c r="C175" s="47" t="s">
        <v>5803</v>
      </c>
      <c r="D175" s="49" t="s">
        <v>5804</v>
      </c>
      <c r="E175" s="51"/>
      <c r="F175" s="53" t="s">
        <v>5805</v>
      </c>
      <c r="G175" s="55" t="s">
        <v>5371</v>
      </c>
      <c r="H175" s="64"/>
    </row>
    <row r="176" spans="1:8" x14ac:dyDescent="0.3">
      <c r="A176" s="43">
        <v>175</v>
      </c>
      <c r="B176" s="45" t="s">
        <v>5426</v>
      </c>
      <c r="C176" s="47" t="s">
        <v>5806</v>
      </c>
      <c r="D176" s="49" t="s">
        <v>5807</v>
      </c>
      <c r="E176" s="51"/>
      <c r="F176" s="53" t="s">
        <v>5808</v>
      </c>
      <c r="G176" s="55" t="s">
        <v>5339</v>
      </c>
      <c r="H176" s="64">
        <v>43385</v>
      </c>
    </row>
    <row r="177" spans="1:8" x14ac:dyDescent="0.3">
      <c r="A177" s="43">
        <v>176</v>
      </c>
      <c r="B177" s="45" t="s">
        <v>5335</v>
      </c>
      <c r="C177" s="47" t="s">
        <v>5809</v>
      </c>
      <c r="D177" s="49" t="s">
        <v>5810</v>
      </c>
      <c r="E177" s="51"/>
      <c r="F177" s="53" t="s">
        <v>5811</v>
      </c>
      <c r="G177" s="55" t="s">
        <v>5371</v>
      </c>
      <c r="H177" s="64"/>
    </row>
    <row r="178" spans="1:8" x14ac:dyDescent="0.3">
      <c r="A178" s="43">
        <v>177</v>
      </c>
      <c r="B178" s="45" t="s">
        <v>5426</v>
      </c>
      <c r="C178" s="47" t="s">
        <v>5812</v>
      </c>
      <c r="D178" s="49" t="s">
        <v>5813</v>
      </c>
      <c r="E178" s="51"/>
      <c r="F178" s="53" t="s">
        <v>5814</v>
      </c>
      <c r="G178" s="55" t="s">
        <v>5339</v>
      </c>
      <c r="H178" s="64">
        <v>43959</v>
      </c>
    </row>
    <row r="179" spans="1:8" x14ac:dyDescent="0.3">
      <c r="A179" s="43">
        <v>178</v>
      </c>
      <c r="B179" s="45" t="s">
        <v>5426</v>
      </c>
      <c r="C179" s="47" t="s">
        <v>5815</v>
      </c>
      <c r="D179" s="49" t="s">
        <v>5816</v>
      </c>
      <c r="E179" s="51"/>
      <c r="F179" s="53" t="s">
        <v>5817</v>
      </c>
      <c r="G179" s="55" t="s">
        <v>5339</v>
      </c>
      <c r="H179" s="64">
        <v>43537</v>
      </c>
    </row>
    <row r="180" spans="1:8" x14ac:dyDescent="0.3">
      <c r="A180" s="43">
        <v>179</v>
      </c>
      <c r="B180" s="45" t="s">
        <v>5445</v>
      </c>
      <c r="C180" s="47" t="s">
        <v>5818</v>
      </c>
      <c r="D180" s="49" t="s">
        <v>5819</v>
      </c>
      <c r="E180" s="51" t="s">
        <v>3087</v>
      </c>
      <c r="F180" s="53" t="s">
        <v>4115</v>
      </c>
      <c r="G180" s="55" t="s">
        <v>5339</v>
      </c>
      <c r="H180" s="64">
        <v>43805</v>
      </c>
    </row>
    <row r="181" spans="1:8" x14ac:dyDescent="0.3">
      <c r="A181" s="43">
        <v>180</v>
      </c>
      <c r="B181" s="45" t="s">
        <v>5445</v>
      </c>
      <c r="C181" s="47" t="s">
        <v>5820</v>
      </c>
      <c r="D181" s="49" t="s">
        <v>5821</v>
      </c>
      <c r="E181" s="51"/>
      <c r="F181" s="53" t="s">
        <v>3940</v>
      </c>
      <c r="G181" s="55" t="s">
        <v>5339</v>
      </c>
      <c r="H181" s="64">
        <v>44512</v>
      </c>
    </row>
    <row r="182" spans="1:8" x14ac:dyDescent="0.3">
      <c r="A182" s="43">
        <v>181</v>
      </c>
      <c r="B182" s="45" t="s">
        <v>5426</v>
      </c>
      <c r="C182" s="47" t="s">
        <v>5822</v>
      </c>
      <c r="D182" s="49" t="s">
        <v>5823</v>
      </c>
      <c r="E182" s="51"/>
      <c r="F182" s="53" t="s">
        <v>5824</v>
      </c>
      <c r="G182" s="55" t="s">
        <v>5339</v>
      </c>
      <c r="H182" s="64">
        <v>43899</v>
      </c>
    </row>
    <row r="183" spans="1:8" x14ac:dyDescent="0.3">
      <c r="A183" s="43">
        <v>182</v>
      </c>
      <c r="B183" s="45" t="s">
        <v>5445</v>
      </c>
      <c r="C183" s="47" t="s">
        <v>5825</v>
      </c>
      <c r="D183" s="49" t="s">
        <v>5826</v>
      </c>
      <c r="E183" s="51"/>
      <c r="F183" s="53" t="s">
        <v>5827</v>
      </c>
      <c r="G183" s="55" t="s">
        <v>5339</v>
      </c>
      <c r="H183" s="64">
        <v>44469</v>
      </c>
    </row>
    <row r="184" spans="1:8" x14ac:dyDescent="0.3">
      <c r="A184" s="43">
        <v>183</v>
      </c>
      <c r="B184" s="45" t="s">
        <v>5445</v>
      </c>
      <c r="C184" s="47" t="s">
        <v>5828</v>
      </c>
      <c r="D184" s="49" t="s">
        <v>5829</v>
      </c>
      <c r="E184" s="51"/>
      <c r="F184" s="53" t="s">
        <v>179</v>
      </c>
      <c r="G184" s="55" t="s">
        <v>5371</v>
      </c>
      <c r="H184" s="64"/>
    </row>
    <row r="185" spans="1:8" x14ac:dyDescent="0.3">
      <c r="A185" s="43">
        <v>184</v>
      </c>
      <c r="B185" s="45" t="s">
        <v>5426</v>
      </c>
      <c r="C185" s="47" t="s">
        <v>5830</v>
      </c>
      <c r="D185" s="49" t="s">
        <v>5831</v>
      </c>
      <c r="E185" s="51"/>
      <c r="F185" s="53" t="s">
        <v>5832</v>
      </c>
      <c r="G185" s="55" t="s">
        <v>5371</v>
      </c>
      <c r="H185" s="64"/>
    </row>
    <row r="186" spans="1:8" x14ac:dyDescent="0.3">
      <c r="A186" s="43">
        <v>185</v>
      </c>
      <c r="B186" s="45" t="s">
        <v>5426</v>
      </c>
      <c r="C186" s="47" t="s">
        <v>5833</v>
      </c>
      <c r="D186" s="49" t="s">
        <v>5834</v>
      </c>
      <c r="E186" s="51"/>
      <c r="F186" s="53" t="s">
        <v>5835</v>
      </c>
      <c r="G186" s="55" t="s">
        <v>5339</v>
      </c>
      <c r="H186" s="64">
        <v>44434</v>
      </c>
    </row>
    <row r="187" spans="1:8" x14ac:dyDescent="0.3">
      <c r="A187" s="43">
        <v>186</v>
      </c>
      <c r="B187" s="45" t="s">
        <v>5426</v>
      </c>
      <c r="C187" s="47" t="s">
        <v>5836</v>
      </c>
      <c r="D187" s="49" t="s">
        <v>5837</v>
      </c>
      <c r="E187" s="51"/>
      <c r="F187" s="53" t="s">
        <v>5838</v>
      </c>
      <c r="G187" s="55" t="s">
        <v>5371</v>
      </c>
      <c r="H187" s="64"/>
    </row>
    <row r="188" spans="1:8" x14ac:dyDescent="0.3">
      <c r="A188" s="43">
        <v>187</v>
      </c>
      <c r="B188" s="45" t="s">
        <v>5445</v>
      </c>
      <c r="C188" s="47" t="s">
        <v>5839</v>
      </c>
      <c r="D188" s="49" t="s">
        <v>5840</v>
      </c>
      <c r="E188" s="51"/>
      <c r="F188" s="53" t="s">
        <v>5841</v>
      </c>
      <c r="G188" s="55" t="s">
        <v>5339</v>
      </c>
      <c r="H188" s="64">
        <v>43525</v>
      </c>
    </row>
    <row r="189" spans="1:8" x14ac:dyDescent="0.3">
      <c r="A189" s="43">
        <v>188</v>
      </c>
      <c r="B189" s="45" t="s">
        <v>5426</v>
      </c>
      <c r="C189" s="47" t="s">
        <v>5842</v>
      </c>
      <c r="D189" s="49" t="s">
        <v>5843</v>
      </c>
      <c r="E189" s="51"/>
      <c r="F189" s="53" t="s">
        <v>5844</v>
      </c>
      <c r="G189" s="55" t="s">
        <v>5339</v>
      </c>
      <c r="H189" s="64">
        <v>44469</v>
      </c>
    </row>
    <row r="190" spans="1:8" x14ac:dyDescent="0.3">
      <c r="A190" s="43">
        <v>189</v>
      </c>
      <c r="B190" s="45" t="s">
        <v>5426</v>
      </c>
      <c r="C190" s="47" t="s">
        <v>5845</v>
      </c>
      <c r="D190" s="49" t="s">
        <v>5846</v>
      </c>
      <c r="E190" s="51"/>
      <c r="F190" s="53" t="s">
        <v>4735</v>
      </c>
      <c r="G190" s="55" t="s">
        <v>5371</v>
      </c>
      <c r="H190" s="64"/>
    </row>
    <row r="191" spans="1:8" x14ac:dyDescent="0.3">
      <c r="A191" s="43">
        <v>190</v>
      </c>
      <c r="B191" s="45" t="s">
        <v>5445</v>
      </c>
      <c r="C191" s="47" t="s">
        <v>5847</v>
      </c>
      <c r="D191" s="49" t="s">
        <v>5848</v>
      </c>
      <c r="E191" s="51"/>
      <c r="F191" s="53" t="s">
        <v>3993</v>
      </c>
      <c r="G191" s="55" t="s">
        <v>5339</v>
      </c>
      <c r="H191" s="64">
        <v>43840</v>
      </c>
    </row>
    <row r="192" spans="1:8" x14ac:dyDescent="0.3">
      <c r="A192" s="43">
        <v>191</v>
      </c>
      <c r="B192" s="45" t="s">
        <v>5445</v>
      </c>
      <c r="C192" s="47" t="s">
        <v>5849</v>
      </c>
      <c r="D192" s="49" t="s">
        <v>5850</v>
      </c>
      <c r="E192" s="51"/>
      <c r="F192" s="53" t="s">
        <v>272</v>
      </c>
      <c r="G192" s="55" t="s">
        <v>5339</v>
      </c>
      <c r="H192" s="64">
        <v>44603</v>
      </c>
    </row>
    <row r="193" spans="1:8" x14ac:dyDescent="0.3">
      <c r="A193" s="43">
        <v>192</v>
      </c>
      <c r="B193" s="45" t="s">
        <v>5445</v>
      </c>
      <c r="C193" s="47" t="s">
        <v>5851</v>
      </c>
      <c r="D193" s="49" t="s">
        <v>5852</v>
      </c>
      <c r="E193" s="51"/>
      <c r="F193" s="53" t="s">
        <v>26</v>
      </c>
      <c r="G193" s="55" t="s">
        <v>5371</v>
      </c>
      <c r="H193" s="64"/>
    </row>
    <row r="194" spans="1:8" x14ac:dyDescent="0.3">
      <c r="A194" s="43">
        <v>193</v>
      </c>
      <c r="B194" s="45" t="s">
        <v>5426</v>
      </c>
      <c r="C194" s="47" t="s">
        <v>5853</v>
      </c>
      <c r="D194" s="49" t="s">
        <v>5854</v>
      </c>
      <c r="E194" s="51"/>
      <c r="F194" s="53" t="s">
        <v>5855</v>
      </c>
      <c r="G194" s="55" t="s">
        <v>5339</v>
      </c>
      <c r="H194" s="64" t="s">
        <v>5856</v>
      </c>
    </row>
    <row r="195" spans="1:8" x14ac:dyDescent="0.3">
      <c r="A195" s="43">
        <v>194</v>
      </c>
      <c r="B195" s="45" t="s">
        <v>5445</v>
      </c>
      <c r="C195" s="47" t="s">
        <v>5857</v>
      </c>
      <c r="D195" s="49" t="s">
        <v>5858</v>
      </c>
      <c r="E195" s="51"/>
      <c r="F195" s="53" t="s">
        <v>34</v>
      </c>
      <c r="G195" s="55" t="s">
        <v>5371</v>
      </c>
      <c r="H195" s="64"/>
    </row>
    <row r="196" spans="1:8" x14ac:dyDescent="0.3">
      <c r="A196" s="43">
        <v>195</v>
      </c>
      <c r="B196" s="45" t="s">
        <v>5445</v>
      </c>
      <c r="C196" s="47" t="s">
        <v>5859</v>
      </c>
      <c r="D196" s="49" t="s">
        <v>5860</v>
      </c>
      <c r="E196" s="51"/>
      <c r="F196" s="53" t="s">
        <v>5861</v>
      </c>
      <c r="G196" s="55" t="s">
        <v>5339</v>
      </c>
      <c r="H196" s="64">
        <v>43742</v>
      </c>
    </row>
    <row r="197" spans="1:8" x14ac:dyDescent="0.3">
      <c r="A197" s="43">
        <v>196</v>
      </c>
      <c r="B197" s="45" t="s">
        <v>5445</v>
      </c>
      <c r="C197" s="47" t="s">
        <v>5862</v>
      </c>
      <c r="D197" s="49" t="s">
        <v>5863</v>
      </c>
      <c r="E197" s="51"/>
      <c r="F197" s="53" t="s">
        <v>5864</v>
      </c>
      <c r="G197" s="55" t="s">
        <v>5339</v>
      </c>
      <c r="H197" s="64" t="s">
        <v>5865</v>
      </c>
    </row>
    <row r="198" spans="1:8" x14ac:dyDescent="0.3">
      <c r="A198" s="43">
        <v>197</v>
      </c>
      <c r="B198" s="45" t="s">
        <v>5426</v>
      </c>
      <c r="C198" s="47" t="s">
        <v>5866</v>
      </c>
      <c r="D198" s="49" t="s">
        <v>5867</v>
      </c>
      <c r="E198" s="51"/>
      <c r="F198" s="53" t="s">
        <v>5868</v>
      </c>
      <c r="G198" s="55" t="s">
        <v>5339</v>
      </c>
      <c r="H198" s="64">
        <v>43993</v>
      </c>
    </row>
    <row r="199" spans="1:8" x14ac:dyDescent="0.3">
      <c r="A199" s="43">
        <v>198</v>
      </c>
      <c r="B199" s="45" t="s">
        <v>5445</v>
      </c>
      <c r="C199" s="47" t="s">
        <v>5869</v>
      </c>
      <c r="D199" s="49" t="s">
        <v>5870</v>
      </c>
      <c r="E199" s="51"/>
      <c r="F199" s="53" t="s">
        <v>5871</v>
      </c>
      <c r="G199" s="55" t="s">
        <v>5339</v>
      </c>
      <c r="H199" s="64">
        <v>43679</v>
      </c>
    </row>
    <row r="200" spans="1:8" x14ac:dyDescent="0.3">
      <c r="A200" s="43">
        <v>199</v>
      </c>
      <c r="B200" s="45" t="s">
        <v>5426</v>
      </c>
      <c r="C200" s="47" t="s">
        <v>5872</v>
      </c>
      <c r="D200" s="49" t="s">
        <v>5873</v>
      </c>
      <c r="E200" s="51"/>
      <c r="F200" s="53" t="s">
        <v>5874</v>
      </c>
      <c r="G200" s="55" t="s">
        <v>5371</v>
      </c>
      <c r="H200" s="64"/>
    </row>
    <row r="201" spans="1:8" x14ac:dyDescent="0.3">
      <c r="A201" s="43">
        <v>200</v>
      </c>
      <c r="B201" s="45" t="s">
        <v>5426</v>
      </c>
      <c r="C201" s="47" t="s">
        <v>5875</v>
      </c>
      <c r="D201" s="49" t="s">
        <v>5876</v>
      </c>
      <c r="E201" s="51"/>
      <c r="F201" s="53" t="s">
        <v>5877</v>
      </c>
      <c r="G201" s="55" t="s">
        <v>5371</v>
      </c>
      <c r="H201" s="64"/>
    </row>
    <row r="202" spans="1:8" x14ac:dyDescent="0.3">
      <c r="A202" s="43">
        <v>201</v>
      </c>
      <c r="B202" s="45" t="s">
        <v>5335</v>
      </c>
      <c r="C202" s="47" t="s">
        <v>5878</v>
      </c>
      <c r="D202" s="49" t="s">
        <v>5879</v>
      </c>
      <c r="E202" s="51"/>
      <c r="F202" s="53" t="s">
        <v>5880</v>
      </c>
      <c r="G202" s="55" t="s">
        <v>5339</v>
      </c>
      <c r="H202" s="64">
        <v>44071</v>
      </c>
    </row>
    <row r="203" spans="1:8" x14ac:dyDescent="0.3">
      <c r="A203" s="43">
        <v>202</v>
      </c>
      <c r="B203" s="45" t="s">
        <v>5426</v>
      </c>
      <c r="C203" s="47" t="s">
        <v>5881</v>
      </c>
      <c r="D203" s="49" t="s">
        <v>5882</v>
      </c>
      <c r="E203" s="51"/>
      <c r="F203" s="53" t="s">
        <v>5883</v>
      </c>
      <c r="G203" s="55" t="s">
        <v>5339</v>
      </c>
      <c r="H203" s="64">
        <v>43983</v>
      </c>
    </row>
    <row r="204" spans="1:8" x14ac:dyDescent="0.3">
      <c r="A204" s="43">
        <v>203</v>
      </c>
      <c r="B204" s="45" t="s">
        <v>5426</v>
      </c>
      <c r="C204" s="47" t="s">
        <v>5884</v>
      </c>
      <c r="D204" s="49" t="s">
        <v>5885</v>
      </c>
      <c r="E204" s="51"/>
      <c r="F204" s="53" t="s">
        <v>5886</v>
      </c>
      <c r="G204" s="55" t="s">
        <v>5339</v>
      </c>
      <c r="H204" s="64">
        <v>44204</v>
      </c>
    </row>
    <row r="205" spans="1:8" x14ac:dyDescent="0.3">
      <c r="A205" s="43">
        <v>204</v>
      </c>
      <c r="B205" s="45" t="s">
        <v>5445</v>
      </c>
      <c r="C205" s="47" t="s">
        <v>5887</v>
      </c>
      <c r="D205" s="49" t="s">
        <v>5888</v>
      </c>
      <c r="E205" s="51"/>
      <c r="F205" s="53" t="s">
        <v>287</v>
      </c>
      <c r="G205" s="55" t="s">
        <v>5339</v>
      </c>
      <c r="H205" s="64">
        <v>44509</v>
      </c>
    </row>
    <row r="206" spans="1:8" x14ac:dyDescent="0.3">
      <c r="A206" s="43">
        <v>205</v>
      </c>
      <c r="B206" s="45" t="s">
        <v>5335</v>
      </c>
      <c r="C206" s="47" t="s">
        <v>5889</v>
      </c>
      <c r="D206" s="49" t="s">
        <v>5890</v>
      </c>
      <c r="E206" s="51"/>
      <c r="F206" s="53" t="s">
        <v>5891</v>
      </c>
      <c r="G206" s="55" t="s">
        <v>5371</v>
      </c>
      <c r="H206" s="64"/>
    </row>
    <row r="207" spans="1:8" x14ac:dyDescent="0.3">
      <c r="A207" s="43">
        <v>206</v>
      </c>
      <c r="B207" s="45" t="s">
        <v>5445</v>
      </c>
      <c r="C207" s="47" t="s">
        <v>5892</v>
      </c>
      <c r="D207" s="49" t="s">
        <v>5893</v>
      </c>
      <c r="E207" s="51"/>
      <c r="F207" s="53" t="s">
        <v>5013</v>
      </c>
      <c r="G207" s="55" t="s">
        <v>5339</v>
      </c>
      <c r="H207" s="64">
        <v>44596</v>
      </c>
    </row>
    <row r="208" spans="1:8" x14ac:dyDescent="0.3">
      <c r="A208" s="43">
        <v>207</v>
      </c>
      <c r="B208" s="45" t="s">
        <v>5426</v>
      </c>
      <c r="C208" s="47" t="s">
        <v>5894</v>
      </c>
      <c r="D208" s="49" t="s">
        <v>5895</v>
      </c>
      <c r="E208" s="51"/>
      <c r="F208" s="53" t="s">
        <v>5896</v>
      </c>
      <c r="G208" s="55" t="s">
        <v>5339</v>
      </c>
      <c r="H208" s="64">
        <v>44229</v>
      </c>
    </row>
    <row r="209" spans="1:8" x14ac:dyDescent="0.3">
      <c r="A209" s="43">
        <v>208</v>
      </c>
      <c r="B209" s="45" t="s">
        <v>5335</v>
      </c>
      <c r="C209" s="47" t="s">
        <v>5897</v>
      </c>
      <c r="D209" s="49" t="s">
        <v>5898</v>
      </c>
      <c r="E209" s="51"/>
      <c r="F209" s="53" t="s">
        <v>5899</v>
      </c>
      <c r="G209" s="55" t="s">
        <v>5371</v>
      </c>
      <c r="H209" s="64"/>
    </row>
    <row r="210" spans="1:8" x14ac:dyDescent="0.3">
      <c r="A210" s="43">
        <v>209</v>
      </c>
      <c r="B210" s="45" t="s">
        <v>5445</v>
      </c>
      <c r="C210" s="47" t="s">
        <v>5900</v>
      </c>
      <c r="D210" s="49" t="s">
        <v>5901</v>
      </c>
      <c r="E210" s="51"/>
      <c r="F210" s="53" t="s">
        <v>5902</v>
      </c>
      <c r="G210" s="55" t="s">
        <v>5339</v>
      </c>
      <c r="H210" s="64">
        <v>44680</v>
      </c>
    </row>
    <row r="211" spans="1:8" x14ac:dyDescent="0.3">
      <c r="A211" s="43">
        <v>210</v>
      </c>
      <c r="B211" s="45" t="s">
        <v>5445</v>
      </c>
      <c r="C211" s="47" t="s">
        <v>5405</v>
      </c>
      <c r="D211" s="49" t="s">
        <v>5406</v>
      </c>
      <c r="E211" s="51"/>
      <c r="F211" s="53" t="s">
        <v>27</v>
      </c>
      <c r="G211" s="55" t="s">
        <v>5371</v>
      </c>
      <c r="H211" s="64"/>
    </row>
    <row r="212" spans="1:8" x14ac:dyDescent="0.3">
      <c r="A212" s="43">
        <v>211</v>
      </c>
      <c r="B212" s="45" t="s">
        <v>5426</v>
      </c>
      <c r="C212" s="47" t="s">
        <v>5903</v>
      </c>
      <c r="D212" s="49" t="s">
        <v>5904</v>
      </c>
      <c r="E212" s="51"/>
      <c r="F212" s="53" t="s">
        <v>5905</v>
      </c>
      <c r="G212" s="55" t="s">
        <v>5339</v>
      </c>
      <c r="H212" s="64">
        <v>43686</v>
      </c>
    </row>
    <row r="213" spans="1:8" x14ac:dyDescent="0.3">
      <c r="A213" s="43">
        <v>212</v>
      </c>
      <c r="B213" s="45" t="s">
        <v>5445</v>
      </c>
      <c r="C213" s="47" t="s">
        <v>5906</v>
      </c>
      <c r="D213" s="49" t="s">
        <v>5907</v>
      </c>
      <c r="E213" s="51"/>
      <c r="F213" s="53" t="s">
        <v>5908</v>
      </c>
      <c r="G213" s="55" t="s">
        <v>5371</v>
      </c>
      <c r="H213" s="64"/>
    </row>
    <row r="214" spans="1:8" x14ac:dyDescent="0.3">
      <c r="A214" s="43">
        <v>213</v>
      </c>
      <c r="B214" s="45" t="s">
        <v>5335</v>
      </c>
      <c r="C214" s="47" t="s">
        <v>5909</v>
      </c>
      <c r="D214" s="49" t="s">
        <v>5910</v>
      </c>
      <c r="E214" s="51"/>
      <c r="F214" s="53" t="s">
        <v>5911</v>
      </c>
      <c r="G214" s="55" t="s">
        <v>5339</v>
      </c>
      <c r="H214" s="64">
        <v>43966</v>
      </c>
    </row>
    <row r="215" spans="1:8" x14ac:dyDescent="0.3">
      <c r="A215" s="43">
        <v>214</v>
      </c>
      <c r="B215" s="45" t="s">
        <v>5335</v>
      </c>
      <c r="C215" s="47" t="s">
        <v>5912</v>
      </c>
      <c r="D215" s="49" t="s">
        <v>5913</v>
      </c>
      <c r="E215" s="51"/>
      <c r="F215" s="53" t="s">
        <v>5914</v>
      </c>
      <c r="G215" s="55" t="s">
        <v>5371</v>
      </c>
      <c r="H215" s="64"/>
    </row>
    <row r="216" spans="1:8" x14ac:dyDescent="0.3">
      <c r="A216" s="43">
        <v>215</v>
      </c>
      <c r="B216" s="45" t="s">
        <v>5335</v>
      </c>
      <c r="C216" s="47" t="s">
        <v>5915</v>
      </c>
      <c r="D216" s="49" t="s">
        <v>5916</v>
      </c>
      <c r="E216" s="51"/>
      <c r="F216" s="53" t="s">
        <v>5917</v>
      </c>
      <c r="G216" s="55" t="s">
        <v>5371</v>
      </c>
      <c r="H216" s="64"/>
    </row>
    <row r="217" spans="1:8" x14ac:dyDescent="0.3">
      <c r="A217" s="43">
        <v>216</v>
      </c>
      <c r="B217" s="45" t="s">
        <v>5335</v>
      </c>
      <c r="C217" s="47" t="s">
        <v>5918</v>
      </c>
      <c r="D217" s="49" t="s">
        <v>5919</v>
      </c>
      <c r="E217" s="51"/>
      <c r="F217" s="53" t="s">
        <v>5920</v>
      </c>
      <c r="G217" s="55" t="s">
        <v>5339</v>
      </c>
      <c r="H217" s="64">
        <v>44309</v>
      </c>
    </row>
    <row r="218" spans="1:8" x14ac:dyDescent="0.3">
      <c r="A218" s="43">
        <v>217</v>
      </c>
      <c r="B218" s="45" t="s">
        <v>5445</v>
      </c>
      <c r="C218" s="47" t="s">
        <v>5921</v>
      </c>
      <c r="D218" s="49" t="s">
        <v>5922</v>
      </c>
      <c r="E218" s="51"/>
      <c r="F218" s="53" t="s">
        <v>31</v>
      </c>
      <c r="G218" s="55" t="s">
        <v>5371</v>
      </c>
      <c r="H218" s="64"/>
    </row>
    <row r="219" spans="1:8" x14ac:dyDescent="0.3">
      <c r="A219" s="43">
        <v>218</v>
      </c>
      <c r="B219" s="45" t="s">
        <v>5426</v>
      </c>
      <c r="C219" s="47" t="s">
        <v>5923</v>
      </c>
      <c r="D219" s="49" t="s">
        <v>5924</v>
      </c>
      <c r="E219" s="51"/>
      <c r="F219" s="53" t="s">
        <v>5925</v>
      </c>
      <c r="G219" s="55" t="s">
        <v>5339</v>
      </c>
      <c r="H219" s="64" t="s">
        <v>5651</v>
      </c>
    </row>
    <row r="220" spans="1:8" x14ac:dyDescent="0.3">
      <c r="A220" s="43">
        <v>219</v>
      </c>
      <c r="B220" s="45" t="s">
        <v>5445</v>
      </c>
      <c r="C220" s="47" t="s">
        <v>5926</v>
      </c>
      <c r="D220" s="49" t="s">
        <v>5927</v>
      </c>
      <c r="E220" s="51"/>
      <c r="F220" s="53" t="s">
        <v>470</v>
      </c>
      <c r="G220" s="55" t="s">
        <v>5371</v>
      </c>
      <c r="H220" s="64"/>
    </row>
    <row r="221" spans="1:8" x14ac:dyDescent="0.3">
      <c r="A221" s="43">
        <v>220</v>
      </c>
      <c r="B221" s="45" t="s">
        <v>5445</v>
      </c>
      <c r="C221" s="47" t="s">
        <v>5928</v>
      </c>
      <c r="D221" s="49" t="s">
        <v>5929</v>
      </c>
      <c r="E221" s="51"/>
      <c r="F221" s="53" t="s">
        <v>635</v>
      </c>
      <c r="G221" s="55" t="s">
        <v>5371</v>
      </c>
      <c r="H221" s="64"/>
    </row>
    <row r="222" spans="1:8" x14ac:dyDescent="0.3">
      <c r="A222" s="43">
        <v>221</v>
      </c>
      <c r="B222" s="45" t="s">
        <v>5445</v>
      </c>
      <c r="C222" s="47" t="s">
        <v>5930</v>
      </c>
      <c r="D222" s="49" t="s">
        <v>5931</v>
      </c>
      <c r="E222" s="51"/>
      <c r="F222" s="53" t="s">
        <v>5932</v>
      </c>
      <c r="G222" s="55" t="s">
        <v>5339</v>
      </c>
      <c r="H222" s="64">
        <v>44488</v>
      </c>
    </row>
    <row r="223" spans="1:8" x14ac:dyDescent="0.3">
      <c r="A223" s="43">
        <v>222</v>
      </c>
      <c r="B223" s="45" t="s">
        <v>5335</v>
      </c>
      <c r="C223" s="47" t="s">
        <v>5933</v>
      </c>
      <c r="D223" s="49" t="s">
        <v>5934</v>
      </c>
      <c r="E223" s="51"/>
      <c r="F223" s="53" t="s">
        <v>5935</v>
      </c>
      <c r="G223" s="55" t="s">
        <v>5339</v>
      </c>
      <c r="H223" s="64">
        <v>44288</v>
      </c>
    </row>
    <row r="224" spans="1:8" x14ac:dyDescent="0.3">
      <c r="A224" s="43">
        <v>223</v>
      </c>
      <c r="B224" s="45" t="s">
        <v>5426</v>
      </c>
      <c r="C224" s="47" t="s">
        <v>5936</v>
      </c>
      <c r="D224" s="49" t="s">
        <v>5937</v>
      </c>
      <c r="E224" s="51"/>
      <c r="F224" s="53" t="s">
        <v>5938</v>
      </c>
      <c r="G224" s="55" t="s">
        <v>5371</v>
      </c>
      <c r="H224" s="64"/>
    </row>
    <row r="225" spans="1:8" x14ac:dyDescent="0.3">
      <c r="A225" s="43">
        <v>224</v>
      </c>
      <c r="B225" s="45" t="s">
        <v>5445</v>
      </c>
      <c r="C225" s="47" t="s">
        <v>5939</v>
      </c>
      <c r="D225" s="49" t="s">
        <v>5940</v>
      </c>
      <c r="E225" s="51"/>
      <c r="F225" s="53" t="s">
        <v>5941</v>
      </c>
      <c r="G225" s="55" t="s">
        <v>5339</v>
      </c>
      <c r="H225" s="64">
        <v>44467</v>
      </c>
    </row>
    <row r="226" spans="1:8" x14ac:dyDescent="0.3">
      <c r="A226" s="43">
        <v>225</v>
      </c>
      <c r="B226" s="45" t="s">
        <v>5445</v>
      </c>
      <c r="C226" s="47" t="s">
        <v>5942</v>
      </c>
      <c r="D226" s="49" t="s">
        <v>5943</v>
      </c>
      <c r="E226" s="51"/>
      <c r="F226" s="53" t="s">
        <v>36</v>
      </c>
      <c r="G226" s="55" t="s">
        <v>5371</v>
      </c>
      <c r="H226" s="64"/>
    </row>
    <row r="227" spans="1:8" x14ac:dyDescent="0.3">
      <c r="A227" s="43">
        <v>226</v>
      </c>
      <c r="B227" s="45" t="s">
        <v>5445</v>
      </c>
      <c r="C227" s="47" t="s">
        <v>5944</v>
      </c>
      <c r="D227" s="49" t="s">
        <v>5945</v>
      </c>
      <c r="E227" s="51"/>
      <c r="F227" s="53" t="s">
        <v>5946</v>
      </c>
      <c r="G227" s="55" t="s">
        <v>5339</v>
      </c>
      <c r="H227" s="64">
        <v>44452</v>
      </c>
    </row>
    <row r="228" spans="1:8" x14ac:dyDescent="0.3">
      <c r="A228" s="43">
        <v>227</v>
      </c>
      <c r="B228" s="45" t="s">
        <v>5445</v>
      </c>
      <c r="C228" s="47" t="s">
        <v>5947</v>
      </c>
      <c r="D228" s="49" t="s">
        <v>5948</v>
      </c>
      <c r="E228" s="51"/>
      <c r="F228" s="53" t="s">
        <v>5949</v>
      </c>
      <c r="G228" s="55" t="s">
        <v>5339</v>
      </c>
      <c r="H228" s="64">
        <v>44015</v>
      </c>
    </row>
    <row r="229" spans="1:8" x14ac:dyDescent="0.3">
      <c r="A229" s="43">
        <v>228</v>
      </c>
      <c r="B229" s="45" t="s">
        <v>5335</v>
      </c>
      <c r="C229" s="47" t="s">
        <v>5950</v>
      </c>
      <c r="D229" s="49" t="s">
        <v>5951</v>
      </c>
      <c r="E229" s="51"/>
      <c r="F229" s="53" t="s">
        <v>5952</v>
      </c>
      <c r="G229" s="55" t="s">
        <v>5339</v>
      </c>
      <c r="H229" s="64">
        <v>44134</v>
      </c>
    </row>
    <row r="230" spans="1:8" x14ac:dyDescent="0.3">
      <c r="A230" s="43">
        <v>229</v>
      </c>
      <c r="B230" s="45" t="s">
        <v>5445</v>
      </c>
      <c r="C230" s="47" t="s">
        <v>5554</v>
      </c>
      <c r="D230" s="49" t="s">
        <v>2719</v>
      </c>
      <c r="E230" s="51"/>
      <c r="F230" s="53" t="s">
        <v>2721</v>
      </c>
      <c r="G230" s="55" t="s">
        <v>5339</v>
      </c>
      <c r="H230" s="64">
        <v>44134</v>
      </c>
    </row>
    <row r="231" spans="1:8" x14ac:dyDescent="0.3">
      <c r="A231" s="43">
        <v>230</v>
      </c>
      <c r="B231" s="45" t="s">
        <v>5335</v>
      </c>
      <c r="C231" s="47" t="s">
        <v>5953</v>
      </c>
      <c r="D231" s="49" t="s">
        <v>5954</v>
      </c>
      <c r="E231" s="51"/>
      <c r="F231" s="53" t="s">
        <v>5955</v>
      </c>
      <c r="G231" s="55" t="s">
        <v>5339</v>
      </c>
      <c r="H231" s="64" t="s">
        <v>5956</v>
      </c>
    </row>
    <row r="232" spans="1:8" x14ac:dyDescent="0.3">
      <c r="A232" s="43">
        <v>231</v>
      </c>
      <c r="B232" s="45" t="s">
        <v>5445</v>
      </c>
      <c r="C232" s="47" t="s">
        <v>5957</v>
      </c>
      <c r="D232" s="49" t="s">
        <v>5958</v>
      </c>
      <c r="E232" s="51"/>
      <c r="F232" s="53" t="s">
        <v>9</v>
      </c>
      <c r="G232" s="55" t="s">
        <v>5371</v>
      </c>
      <c r="H232" s="64"/>
    </row>
    <row r="233" spans="1:8" x14ac:dyDescent="0.3">
      <c r="A233" s="43">
        <v>232</v>
      </c>
      <c r="B233" s="45" t="s">
        <v>5445</v>
      </c>
      <c r="C233" s="47" t="s">
        <v>5959</v>
      </c>
      <c r="D233" s="49" t="s">
        <v>5960</v>
      </c>
      <c r="E233" s="51"/>
      <c r="F233" s="53" t="s">
        <v>989</v>
      </c>
      <c r="G233" s="55" t="s">
        <v>5371</v>
      </c>
      <c r="H233" s="64"/>
    </row>
    <row r="234" spans="1:8" x14ac:dyDescent="0.3">
      <c r="A234" s="43">
        <v>233</v>
      </c>
      <c r="B234" s="45" t="s">
        <v>5445</v>
      </c>
      <c r="C234" s="47" t="s">
        <v>5961</v>
      </c>
      <c r="D234" s="49" t="s">
        <v>5962</v>
      </c>
      <c r="E234" s="51"/>
      <c r="F234" s="53" t="s">
        <v>5963</v>
      </c>
      <c r="G234" s="55" t="s">
        <v>5339</v>
      </c>
      <c r="H234" s="64">
        <v>44407</v>
      </c>
    </row>
    <row r="235" spans="1:8" x14ac:dyDescent="0.3">
      <c r="A235" s="43">
        <v>234</v>
      </c>
      <c r="B235" s="45" t="s">
        <v>5445</v>
      </c>
      <c r="C235" s="47" t="s">
        <v>5964</v>
      </c>
      <c r="D235" s="49" t="s">
        <v>5965</v>
      </c>
      <c r="E235" s="51"/>
      <c r="F235" s="53" t="s">
        <v>5966</v>
      </c>
      <c r="G235" s="55" t="s">
        <v>5339</v>
      </c>
      <c r="H235" s="64">
        <v>44015</v>
      </c>
    </row>
    <row r="236" spans="1:8" x14ac:dyDescent="0.3">
      <c r="A236" s="43">
        <v>235</v>
      </c>
      <c r="B236" s="45" t="s">
        <v>5445</v>
      </c>
      <c r="C236" s="47" t="s">
        <v>5967</v>
      </c>
      <c r="D236" s="49" t="s">
        <v>5968</v>
      </c>
      <c r="E236" s="51"/>
      <c r="F236" s="53" t="s">
        <v>5969</v>
      </c>
      <c r="G236" s="55" t="s">
        <v>5339</v>
      </c>
      <c r="H236" s="64">
        <v>44029</v>
      </c>
    </row>
    <row r="237" spans="1:8" x14ac:dyDescent="0.3">
      <c r="A237" s="43">
        <v>236</v>
      </c>
      <c r="B237" s="45" t="s">
        <v>5335</v>
      </c>
      <c r="C237" s="47" t="s">
        <v>5970</v>
      </c>
      <c r="D237" s="49" t="s">
        <v>5971</v>
      </c>
      <c r="E237" s="51"/>
      <c r="F237" s="53" t="s">
        <v>5972</v>
      </c>
      <c r="G237" s="55" t="s">
        <v>5339</v>
      </c>
      <c r="H237" s="64">
        <v>44629</v>
      </c>
    </row>
    <row r="238" spans="1:8" x14ac:dyDescent="0.3">
      <c r="A238" s="43">
        <v>237</v>
      </c>
      <c r="B238" s="45" t="s">
        <v>5445</v>
      </c>
      <c r="C238" s="47" t="s">
        <v>5973</v>
      </c>
      <c r="D238" s="49" t="s">
        <v>5974</v>
      </c>
      <c r="E238" s="51"/>
      <c r="F238" s="53" t="s">
        <v>2532</v>
      </c>
      <c r="G238" s="55" t="s">
        <v>5371</v>
      </c>
      <c r="H238" s="64"/>
    </row>
    <row r="239" spans="1:8" x14ac:dyDescent="0.3">
      <c r="A239" s="43">
        <v>238</v>
      </c>
      <c r="B239" s="45" t="s">
        <v>5335</v>
      </c>
      <c r="C239" s="47" t="s">
        <v>5975</v>
      </c>
      <c r="D239" s="49" t="s">
        <v>5976</v>
      </c>
      <c r="E239" s="51"/>
      <c r="F239" s="53" t="s">
        <v>5977</v>
      </c>
      <c r="G239" s="55" t="s">
        <v>5371</v>
      </c>
      <c r="H239" s="64"/>
    </row>
    <row r="240" spans="1:8" x14ac:dyDescent="0.3">
      <c r="A240" s="43">
        <v>239</v>
      </c>
      <c r="B240" s="45" t="s">
        <v>5335</v>
      </c>
      <c r="C240" s="47" t="s">
        <v>5978</v>
      </c>
      <c r="D240" s="49" t="s">
        <v>5979</v>
      </c>
      <c r="E240" s="51"/>
      <c r="F240" s="53" t="s">
        <v>5980</v>
      </c>
      <c r="G240" s="55" t="s">
        <v>5339</v>
      </c>
      <c r="H240" s="64">
        <v>44547</v>
      </c>
    </row>
    <row r="241" spans="1:8" x14ac:dyDescent="0.3">
      <c r="A241" s="43">
        <v>240</v>
      </c>
      <c r="B241" s="45" t="s">
        <v>5445</v>
      </c>
      <c r="C241" s="47" t="s">
        <v>5981</v>
      </c>
      <c r="D241" s="49" t="s">
        <v>5982</v>
      </c>
      <c r="E241" s="51"/>
      <c r="F241" s="53" t="s">
        <v>14</v>
      </c>
      <c r="G241" s="55" t="s">
        <v>5371</v>
      </c>
      <c r="H241" s="64"/>
    </row>
    <row r="242" spans="1:8" x14ac:dyDescent="0.3">
      <c r="A242" s="43">
        <v>241</v>
      </c>
      <c r="B242" s="45" t="s">
        <v>5445</v>
      </c>
      <c r="C242" s="47" t="s">
        <v>5983</v>
      </c>
      <c r="D242" s="49" t="s">
        <v>5984</v>
      </c>
      <c r="E242" s="51"/>
      <c r="F242" s="53" t="s">
        <v>517</v>
      </c>
      <c r="G242" s="55" t="s">
        <v>5371</v>
      </c>
      <c r="H242" s="64"/>
    </row>
    <row r="243" spans="1:8" x14ac:dyDescent="0.3">
      <c r="A243" s="43">
        <v>242</v>
      </c>
      <c r="B243" s="45" t="s">
        <v>5445</v>
      </c>
      <c r="C243" s="47" t="s">
        <v>5985</v>
      </c>
      <c r="D243" s="49" t="s">
        <v>5986</v>
      </c>
      <c r="E243" s="51"/>
      <c r="F243" s="53" t="s">
        <v>32</v>
      </c>
      <c r="G243" s="55" t="s">
        <v>5371</v>
      </c>
      <c r="H243" s="64"/>
    </row>
    <row r="244" spans="1:8" x14ac:dyDescent="0.3">
      <c r="A244" s="43">
        <v>243</v>
      </c>
      <c r="B244" s="45" t="s">
        <v>5445</v>
      </c>
      <c r="C244" s="47" t="s">
        <v>5987</v>
      </c>
      <c r="D244" s="49" t="s">
        <v>5988</v>
      </c>
      <c r="E244" s="51"/>
      <c r="F244" s="53" t="s">
        <v>1612</v>
      </c>
      <c r="G244" s="55" t="s">
        <v>5371</v>
      </c>
      <c r="H244" s="64"/>
    </row>
    <row r="245" spans="1:8" x14ac:dyDescent="0.3">
      <c r="A245" s="43">
        <v>244</v>
      </c>
      <c r="B245" s="45" t="s">
        <v>5445</v>
      </c>
      <c r="C245" s="47" t="s">
        <v>5989</v>
      </c>
      <c r="D245" s="49" t="s">
        <v>5990</v>
      </c>
      <c r="E245" s="51"/>
      <c r="F245" s="53" t="s">
        <v>5991</v>
      </c>
      <c r="G245" s="55" t="s">
        <v>5339</v>
      </c>
      <c r="H245" s="64">
        <v>44498</v>
      </c>
    </row>
    <row r="246" spans="1:8" x14ac:dyDescent="0.3">
      <c r="A246" s="43">
        <v>245</v>
      </c>
      <c r="B246" s="45" t="s">
        <v>5426</v>
      </c>
      <c r="C246" s="47" t="s">
        <v>5794</v>
      </c>
      <c r="D246" s="49" t="s">
        <v>5795</v>
      </c>
      <c r="E246" s="51"/>
      <c r="F246" s="53" t="s">
        <v>5796</v>
      </c>
      <c r="G246" s="55" t="s">
        <v>5371</v>
      </c>
      <c r="H246" s="64"/>
    </row>
    <row r="247" spans="1:8" x14ac:dyDescent="0.3">
      <c r="A247" s="43">
        <v>246</v>
      </c>
      <c r="B247" s="45" t="s">
        <v>5445</v>
      </c>
      <c r="C247" s="47" t="s">
        <v>5992</v>
      </c>
      <c r="D247" s="49" t="s">
        <v>5993</v>
      </c>
      <c r="E247" s="51"/>
      <c r="F247" s="53" t="s">
        <v>5994</v>
      </c>
      <c r="G247" s="55" t="s">
        <v>5371</v>
      </c>
      <c r="H247" s="64"/>
    </row>
    <row r="248" spans="1:8" x14ac:dyDescent="0.3">
      <c r="A248" s="43">
        <v>247</v>
      </c>
      <c r="B248" s="45" t="s">
        <v>5445</v>
      </c>
      <c r="C248" s="47" t="s">
        <v>5995</v>
      </c>
      <c r="D248" s="49" t="s">
        <v>5996</v>
      </c>
      <c r="E248" s="51"/>
      <c r="F248" s="53" t="s">
        <v>52</v>
      </c>
      <c r="G248" s="55" t="s">
        <v>5371</v>
      </c>
      <c r="H248" s="64"/>
    </row>
    <row r="249" spans="1:8" x14ac:dyDescent="0.3">
      <c r="A249" s="43">
        <v>248</v>
      </c>
      <c r="B249" s="45" t="s">
        <v>5445</v>
      </c>
      <c r="C249" s="47" t="s">
        <v>5997</v>
      </c>
      <c r="D249" s="49" t="s">
        <v>5998</v>
      </c>
      <c r="E249" s="51"/>
      <c r="F249" s="53" t="s">
        <v>24</v>
      </c>
      <c r="G249" s="55" t="s">
        <v>5371</v>
      </c>
      <c r="H249" s="64"/>
    </row>
    <row r="250" spans="1:8" x14ac:dyDescent="0.3">
      <c r="A250" s="43">
        <v>249</v>
      </c>
      <c r="B250" s="45" t="s">
        <v>5426</v>
      </c>
      <c r="C250" s="47" t="s">
        <v>5999</v>
      </c>
      <c r="D250" s="49" t="s">
        <v>6000</v>
      </c>
      <c r="E250" s="51"/>
      <c r="F250" s="53" t="s">
        <v>6001</v>
      </c>
      <c r="G250" s="55" t="s">
        <v>5339</v>
      </c>
      <c r="H250" s="64">
        <v>44012</v>
      </c>
    </row>
    <row r="251" spans="1:8" x14ac:dyDescent="0.3">
      <c r="A251" s="43">
        <v>250</v>
      </c>
      <c r="B251" s="45" t="s">
        <v>5426</v>
      </c>
      <c r="C251" s="47" t="s">
        <v>6002</v>
      </c>
      <c r="D251" s="49" t="s">
        <v>6003</v>
      </c>
      <c r="E251" s="51"/>
      <c r="F251" s="53" t="s">
        <v>6004</v>
      </c>
      <c r="G251" s="55" t="s">
        <v>5371</v>
      </c>
      <c r="H251" s="64"/>
    </row>
    <row r="252" spans="1:8" x14ac:dyDescent="0.3">
      <c r="A252" s="43">
        <v>251</v>
      </c>
      <c r="B252" s="45" t="s">
        <v>5426</v>
      </c>
      <c r="C252" s="47" t="s">
        <v>6005</v>
      </c>
      <c r="D252" s="49" t="s">
        <v>6006</v>
      </c>
      <c r="E252" s="51"/>
      <c r="F252" s="53" t="s">
        <v>6007</v>
      </c>
      <c r="G252" s="55" t="s">
        <v>5371</v>
      </c>
      <c r="H252" s="64"/>
    </row>
    <row r="253" spans="1:8" x14ac:dyDescent="0.3">
      <c r="A253" s="43">
        <v>252</v>
      </c>
      <c r="B253" s="45" t="s">
        <v>5445</v>
      </c>
      <c r="C253" s="47" t="s">
        <v>6008</v>
      </c>
      <c r="D253" s="49" t="s">
        <v>6009</v>
      </c>
      <c r="E253" s="51"/>
      <c r="F253" s="53" t="s">
        <v>6010</v>
      </c>
      <c r="G253" s="55" t="s">
        <v>5339</v>
      </c>
      <c r="H253" s="64">
        <v>44519</v>
      </c>
    </row>
    <row r="254" spans="1:8" x14ac:dyDescent="0.3">
      <c r="A254" s="43">
        <v>253</v>
      </c>
      <c r="B254" s="45" t="s">
        <v>5335</v>
      </c>
      <c r="C254" s="47" t="s">
        <v>6011</v>
      </c>
      <c r="D254" s="49" t="s">
        <v>6012</v>
      </c>
      <c r="E254" s="51"/>
      <c r="F254" s="53" t="s">
        <v>6013</v>
      </c>
      <c r="G254" s="55" t="s">
        <v>5339</v>
      </c>
      <c r="H254" s="64">
        <v>44498</v>
      </c>
    </row>
    <row r="255" spans="1:8" x14ac:dyDescent="0.3">
      <c r="A255" s="43">
        <v>254</v>
      </c>
      <c r="B255" s="45" t="s">
        <v>5335</v>
      </c>
      <c r="C255" s="47" t="s">
        <v>6014</v>
      </c>
      <c r="D255" s="49" t="s">
        <v>6015</v>
      </c>
      <c r="E255" s="51"/>
      <c r="F255" s="53" t="s">
        <v>6016</v>
      </c>
      <c r="G255" s="55" t="s">
        <v>5339</v>
      </c>
      <c r="H255" s="64">
        <v>44379</v>
      </c>
    </row>
    <row r="256" spans="1:8" x14ac:dyDescent="0.3">
      <c r="A256" s="43">
        <v>255</v>
      </c>
      <c r="B256" s="45" t="s">
        <v>5335</v>
      </c>
      <c r="C256" s="47" t="s">
        <v>6017</v>
      </c>
      <c r="D256" s="49" t="s">
        <v>6018</v>
      </c>
      <c r="E256" s="51"/>
      <c r="F256" s="53" t="s">
        <v>6019</v>
      </c>
      <c r="G256" s="55" t="s">
        <v>5339</v>
      </c>
      <c r="H256" s="64">
        <v>44295</v>
      </c>
    </row>
    <row r="257" spans="1:8" x14ac:dyDescent="0.3">
      <c r="A257" s="43">
        <v>256</v>
      </c>
      <c r="B257" s="45" t="s">
        <v>5335</v>
      </c>
      <c r="C257" s="47" t="s">
        <v>6020</v>
      </c>
      <c r="D257" s="49" t="s">
        <v>6021</v>
      </c>
      <c r="E257" s="51"/>
      <c r="F257" s="53" t="s">
        <v>6022</v>
      </c>
      <c r="G257" s="55" t="s">
        <v>5371</v>
      </c>
      <c r="H257" s="64"/>
    </row>
    <row r="258" spans="1:8" x14ac:dyDescent="0.3">
      <c r="A258" s="43">
        <v>257</v>
      </c>
      <c r="B258" s="45" t="s">
        <v>5335</v>
      </c>
      <c r="C258" s="47" t="s">
        <v>6023</v>
      </c>
      <c r="D258" s="49" t="s">
        <v>6024</v>
      </c>
      <c r="E258" s="51"/>
      <c r="F258" s="53" t="s">
        <v>6025</v>
      </c>
      <c r="G258" s="55" t="s">
        <v>5339</v>
      </c>
      <c r="H258" s="64">
        <v>44491</v>
      </c>
    </row>
    <row r="259" spans="1:8" x14ac:dyDescent="0.3">
      <c r="A259" s="43">
        <v>258</v>
      </c>
      <c r="B259" s="45" t="s">
        <v>5445</v>
      </c>
      <c r="C259" s="47" t="s">
        <v>6026</v>
      </c>
      <c r="D259" s="49" t="s">
        <v>6027</v>
      </c>
      <c r="E259" s="51"/>
      <c r="F259" s="53" t="s">
        <v>123</v>
      </c>
      <c r="G259" s="55" t="s">
        <v>5339</v>
      </c>
      <c r="H259" s="64">
        <v>44309</v>
      </c>
    </row>
    <row r="260" spans="1:8" x14ac:dyDescent="0.3">
      <c r="A260" s="43">
        <v>259</v>
      </c>
      <c r="B260" s="45" t="s">
        <v>5426</v>
      </c>
      <c r="C260" s="47" t="s">
        <v>6028</v>
      </c>
      <c r="D260" s="49" t="s">
        <v>6029</v>
      </c>
      <c r="E260" s="51"/>
      <c r="F260" s="53" t="s">
        <v>6030</v>
      </c>
      <c r="G260" s="55" t="s">
        <v>5371</v>
      </c>
      <c r="H260" s="64"/>
    </row>
    <row r="261" spans="1:8" x14ac:dyDescent="0.3">
      <c r="A261" s="43">
        <v>260</v>
      </c>
      <c r="B261" s="45" t="s">
        <v>5445</v>
      </c>
      <c r="C261" s="47" t="s">
        <v>6031</v>
      </c>
      <c r="D261" s="49" t="s">
        <v>6032</v>
      </c>
      <c r="E261" s="51"/>
      <c r="F261" s="53" t="s">
        <v>6033</v>
      </c>
      <c r="G261" s="55" t="s">
        <v>5339</v>
      </c>
      <c r="H261" s="64">
        <v>44169</v>
      </c>
    </row>
    <row r="262" spans="1:8" x14ac:dyDescent="0.3">
      <c r="A262" s="43">
        <v>261</v>
      </c>
      <c r="B262" s="45" t="s">
        <v>5426</v>
      </c>
      <c r="C262" s="47" t="s">
        <v>6034</v>
      </c>
      <c r="D262" s="49" t="s">
        <v>6035</v>
      </c>
      <c r="E262" s="51"/>
      <c r="F262" s="53" t="s">
        <v>6036</v>
      </c>
      <c r="G262" s="55" t="s">
        <v>5371</v>
      </c>
      <c r="H262" s="64"/>
    </row>
    <row r="263" spans="1:8" x14ac:dyDescent="0.3">
      <c r="A263" s="43">
        <v>262</v>
      </c>
      <c r="B263" s="45" t="s">
        <v>5445</v>
      </c>
      <c r="C263" s="47" t="s">
        <v>6037</v>
      </c>
      <c r="D263" s="49" t="s">
        <v>6038</v>
      </c>
      <c r="E263" s="51"/>
      <c r="F263" s="53" t="s">
        <v>6039</v>
      </c>
      <c r="G263" s="55" t="s">
        <v>5339</v>
      </c>
      <c r="H263" s="64" t="s">
        <v>6040</v>
      </c>
    </row>
    <row r="264" spans="1:8" x14ac:dyDescent="0.3">
      <c r="A264" s="43">
        <v>263</v>
      </c>
      <c r="B264" s="45" t="s">
        <v>5445</v>
      </c>
      <c r="C264" s="47" t="s">
        <v>6041</v>
      </c>
      <c r="D264" s="49" t="s">
        <v>1002</v>
      </c>
      <c r="E264" s="51"/>
      <c r="F264" s="53" t="s">
        <v>15</v>
      </c>
      <c r="G264" s="55" t="s">
        <v>5371</v>
      </c>
      <c r="H264" s="64"/>
    </row>
    <row r="265" spans="1:8" x14ac:dyDescent="0.3">
      <c r="A265" s="43">
        <v>264</v>
      </c>
      <c r="B265" s="45" t="s">
        <v>5426</v>
      </c>
      <c r="C265" s="47" t="s">
        <v>6042</v>
      </c>
      <c r="D265" s="49" t="s">
        <v>6043</v>
      </c>
      <c r="E265" s="51"/>
      <c r="F265" s="53" t="s">
        <v>6044</v>
      </c>
      <c r="G265" s="55" t="s">
        <v>5371</v>
      </c>
      <c r="H265" s="64"/>
    </row>
    <row r="266" spans="1:8" x14ac:dyDescent="0.3">
      <c r="A266" s="43">
        <v>265</v>
      </c>
      <c r="B266" s="45" t="s">
        <v>5445</v>
      </c>
      <c r="C266" s="47" t="s">
        <v>6045</v>
      </c>
      <c r="D266" s="49" t="s">
        <v>6046</v>
      </c>
      <c r="E266" s="51"/>
      <c r="F266" s="53" t="s">
        <v>6047</v>
      </c>
      <c r="G266" s="55" t="s">
        <v>5339</v>
      </c>
      <c r="H266" s="64" t="s">
        <v>5640</v>
      </c>
    </row>
    <row r="267" spans="1:8" x14ac:dyDescent="0.3">
      <c r="A267" s="43">
        <v>266</v>
      </c>
      <c r="B267" s="45" t="s">
        <v>5426</v>
      </c>
      <c r="C267" s="47" t="s">
        <v>6048</v>
      </c>
      <c r="D267" s="49" t="s">
        <v>6049</v>
      </c>
      <c r="E267" s="51"/>
      <c r="F267" s="53" t="s">
        <v>6050</v>
      </c>
      <c r="G267" s="55" t="s">
        <v>5371</v>
      </c>
      <c r="H267" s="64"/>
    </row>
    <row r="268" spans="1:8" x14ac:dyDescent="0.3">
      <c r="A268" s="43">
        <v>267</v>
      </c>
      <c r="B268" s="45" t="s">
        <v>5445</v>
      </c>
      <c r="C268" s="47" t="s">
        <v>6051</v>
      </c>
      <c r="D268" s="49" t="s">
        <v>297</v>
      </c>
      <c r="E268" s="51"/>
      <c r="F268" s="53" t="s">
        <v>30</v>
      </c>
      <c r="G268" s="55" t="s">
        <v>5371</v>
      </c>
      <c r="H268" s="64"/>
    </row>
    <row r="269" spans="1:8" x14ac:dyDescent="0.3">
      <c r="A269" s="43">
        <v>268</v>
      </c>
      <c r="B269" s="45" t="s">
        <v>5426</v>
      </c>
      <c r="C269" s="47" t="s">
        <v>6052</v>
      </c>
      <c r="D269" s="49" t="s">
        <v>6053</v>
      </c>
      <c r="E269" s="51"/>
      <c r="F269" s="53" t="s">
        <v>6054</v>
      </c>
      <c r="G269" s="55" t="s">
        <v>5339</v>
      </c>
      <c r="H269" s="64">
        <v>44238</v>
      </c>
    </row>
    <row r="270" spans="1:8" x14ac:dyDescent="0.3">
      <c r="A270" s="43">
        <v>269</v>
      </c>
      <c r="B270" s="45" t="s">
        <v>5426</v>
      </c>
      <c r="C270" s="47" t="s">
        <v>5812</v>
      </c>
      <c r="D270" s="49" t="s">
        <v>5813</v>
      </c>
      <c r="E270" s="51"/>
      <c r="F270" s="53" t="s">
        <v>5814</v>
      </c>
      <c r="G270" s="55" t="s">
        <v>5339</v>
      </c>
      <c r="H270" s="64">
        <v>44554</v>
      </c>
    </row>
    <row r="271" spans="1:8" x14ac:dyDescent="0.3">
      <c r="A271" s="43">
        <v>270</v>
      </c>
      <c r="B271" s="45" t="s">
        <v>5445</v>
      </c>
      <c r="C271" s="47" t="s">
        <v>6055</v>
      </c>
      <c r="D271" s="49" t="s">
        <v>350</v>
      </c>
      <c r="E271" s="51"/>
      <c r="F271" s="53" t="s">
        <v>33</v>
      </c>
      <c r="G271" s="55" t="s">
        <v>5371</v>
      </c>
      <c r="H271" s="64"/>
    </row>
    <row r="272" spans="1:8" x14ac:dyDescent="0.3">
      <c r="A272" s="43">
        <v>271</v>
      </c>
      <c r="B272" s="45" t="s">
        <v>5445</v>
      </c>
      <c r="C272" s="47" t="s">
        <v>6056</v>
      </c>
      <c r="D272" s="49" t="s">
        <v>6057</v>
      </c>
      <c r="E272" s="51"/>
      <c r="F272" s="53" t="s">
        <v>6058</v>
      </c>
      <c r="G272" s="55" t="s">
        <v>5339</v>
      </c>
      <c r="H272" s="64">
        <v>44582</v>
      </c>
    </row>
    <row r="273" spans="1:8" x14ac:dyDescent="0.3">
      <c r="A273" s="43">
        <v>272</v>
      </c>
      <c r="B273" s="45" t="s">
        <v>5445</v>
      </c>
      <c r="C273" s="47" t="s">
        <v>6059</v>
      </c>
      <c r="D273" s="49" t="s">
        <v>6060</v>
      </c>
      <c r="E273" s="51"/>
      <c r="F273" s="53" t="s">
        <v>6061</v>
      </c>
      <c r="G273" s="55" t="s">
        <v>5339</v>
      </c>
      <c r="H273" s="64">
        <v>44361</v>
      </c>
    </row>
    <row r="274" spans="1:8" x14ac:dyDescent="0.3">
      <c r="A274" s="43">
        <v>273</v>
      </c>
      <c r="B274" s="45" t="s">
        <v>5445</v>
      </c>
      <c r="C274" s="47" t="s">
        <v>6062</v>
      </c>
      <c r="D274" s="49" t="s">
        <v>664</v>
      </c>
      <c r="E274" s="51"/>
      <c r="F274" s="53" t="s">
        <v>666</v>
      </c>
      <c r="G274" s="55" t="s">
        <v>5371</v>
      </c>
      <c r="H274" s="64"/>
    </row>
    <row r="275" spans="1:8" x14ac:dyDescent="0.3">
      <c r="A275" s="43">
        <v>274</v>
      </c>
      <c r="B275" s="45" t="s">
        <v>5445</v>
      </c>
      <c r="C275" s="47" t="s">
        <v>6063</v>
      </c>
      <c r="D275" s="49" t="s">
        <v>6064</v>
      </c>
      <c r="E275" s="51"/>
      <c r="F275" s="53" t="s">
        <v>6065</v>
      </c>
      <c r="G275" s="55" t="s">
        <v>5339</v>
      </c>
      <c r="H275" s="64">
        <v>44238</v>
      </c>
    </row>
    <row r="276" spans="1:8" x14ac:dyDescent="0.3">
      <c r="A276" s="43">
        <v>275</v>
      </c>
      <c r="B276" s="45" t="s">
        <v>5445</v>
      </c>
      <c r="C276" s="47" t="s">
        <v>6066</v>
      </c>
      <c r="D276" s="49" t="s">
        <v>897</v>
      </c>
      <c r="E276" s="51"/>
      <c r="F276" s="53" t="s">
        <v>70</v>
      </c>
      <c r="G276" s="55" t="s">
        <v>5371</v>
      </c>
      <c r="H276" s="64"/>
    </row>
    <row r="277" spans="1:8" x14ac:dyDescent="0.3">
      <c r="A277" s="43">
        <v>276</v>
      </c>
      <c r="B277" s="45" t="s">
        <v>5445</v>
      </c>
      <c r="C277" s="47" t="s">
        <v>6067</v>
      </c>
      <c r="D277" s="49" t="s">
        <v>6068</v>
      </c>
      <c r="E277" s="51"/>
      <c r="F277" s="53" t="s">
        <v>6069</v>
      </c>
      <c r="G277" s="55" t="s">
        <v>5339</v>
      </c>
      <c r="H277" s="64">
        <v>44309</v>
      </c>
    </row>
    <row r="278" spans="1:8" x14ac:dyDescent="0.3">
      <c r="A278" s="43">
        <v>277</v>
      </c>
      <c r="B278" s="45" t="s">
        <v>5426</v>
      </c>
      <c r="C278" s="47" t="s">
        <v>6070</v>
      </c>
      <c r="D278" s="49" t="s">
        <v>6071</v>
      </c>
      <c r="E278" s="51"/>
      <c r="F278" s="53" t="s">
        <v>6072</v>
      </c>
      <c r="G278" s="55" t="s">
        <v>5371</v>
      </c>
      <c r="H278" s="64"/>
    </row>
    <row r="279" spans="1:8" x14ac:dyDescent="0.3">
      <c r="A279" s="43">
        <v>278</v>
      </c>
      <c r="B279" s="45" t="s">
        <v>5426</v>
      </c>
      <c r="C279" s="47" t="s">
        <v>6073</v>
      </c>
      <c r="D279" s="49" t="s">
        <v>6074</v>
      </c>
      <c r="E279" s="51"/>
      <c r="F279" s="53" t="s">
        <v>6075</v>
      </c>
      <c r="G279" s="55" t="s">
        <v>5339</v>
      </c>
      <c r="H279" s="64">
        <v>44603</v>
      </c>
    </row>
    <row r="280" spans="1:8" x14ac:dyDescent="0.3">
      <c r="A280" s="43">
        <v>279</v>
      </c>
      <c r="B280" s="45" t="s">
        <v>5445</v>
      </c>
      <c r="C280" s="47" t="s">
        <v>6076</v>
      </c>
      <c r="D280" s="49" t="s">
        <v>6077</v>
      </c>
      <c r="E280" s="51"/>
      <c r="F280" s="53" t="s">
        <v>6078</v>
      </c>
      <c r="G280" s="55" t="s">
        <v>5339</v>
      </c>
      <c r="H280" s="64">
        <v>44365</v>
      </c>
    </row>
    <row r="281" spans="1:8" x14ac:dyDescent="0.3">
      <c r="A281" s="43">
        <v>280</v>
      </c>
      <c r="B281" s="45" t="s">
        <v>5445</v>
      </c>
      <c r="C281" s="47" t="s">
        <v>6079</v>
      </c>
      <c r="D281" s="49" t="s">
        <v>6080</v>
      </c>
      <c r="E281" s="51"/>
      <c r="F281" s="53" t="s">
        <v>6081</v>
      </c>
      <c r="G281" s="55" t="s">
        <v>5339</v>
      </c>
      <c r="H281" s="64">
        <v>44337</v>
      </c>
    </row>
    <row r="282" spans="1:8" x14ac:dyDescent="0.3">
      <c r="A282" s="43">
        <v>281</v>
      </c>
      <c r="B282" s="45" t="s">
        <v>5426</v>
      </c>
      <c r="C282" s="47" t="s">
        <v>6082</v>
      </c>
      <c r="D282" s="49" t="s">
        <v>6083</v>
      </c>
      <c r="E282" s="51"/>
      <c r="F282" s="53" t="s">
        <v>6084</v>
      </c>
      <c r="G282" s="55" t="s">
        <v>5371</v>
      </c>
      <c r="H282" s="64"/>
    </row>
    <row r="283" spans="1:8" x14ac:dyDescent="0.3">
      <c r="A283" s="43">
        <v>282</v>
      </c>
      <c r="B283" s="45" t="s">
        <v>5426</v>
      </c>
      <c r="C283" s="47" t="s">
        <v>6085</v>
      </c>
      <c r="D283" s="49" t="s">
        <v>6086</v>
      </c>
      <c r="E283" s="51"/>
      <c r="F283" s="53" t="s">
        <v>6087</v>
      </c>
      <c r="G283" s="55" t="s">
        <v>5371</v>
      </c>
      <c r="H283" s="64"/>
    </row>
    <row r="284" spans="1:8" x14ac:dyDescent="0.3">
      <c r="A284" s="43">
        <v>283</v>
      </c>
      <c r="B284" s="45" t="s">
        <v>5426</v>
      </c>
      <c r="C284" s="47" t="s">
        <v>6088</v>
      </c>
      <c r="D284" s="49" t="s">
        <v>6089</v>
      </c>
      <c r="E284" s="51"/>
      <c r="F284" s="53" t="s">
        <v>6090</v>
      </c>
      <c r="G284" s="55" t="s">
        <v>5339</v>
      </c>
      <c r="H284" s="64">
        <v>44442</v>
      </c>
    </row>
    <row r="285" spans="1:8" x14ac:dyDescent="0.3">
      <c r="A285" s="43">
        <v>284</v>
      </c>
      <c r="B285" s="45" t="s">
        <v>5426</v>
      </c>
      <c r="C285" s="47" t="s">
        <v>6091</v>
      </c>
      <c r="D285" s="49" t="s">
        <v>6092</v>
      </c>
      <c r="E285" s="51"/>
      <c r="F285" s="53" t="s">
        <v>6093</v>
      </c>
      <c r="G285" s="55" t="s">
        <v>5371</v>
      </c>
      <c r="H285" s="64"/>
    </row>
    <row r="286" spans="1:8" x14ac:dyDescent="0.3">
      <c r="A286" s="43">
        <v>285</v>
      </c>
      <c r="B286" s="45" t="s">
        <v>5335</v>
      </c>
      <c r="C286" s="47" t="s">
        <v>5385</v>
      </c>
      <c r="D286" s="49" t="s">
        <v>5386</v>
      </c>
      <c r="E286" s="51"/>
      <c r="F286" s="53" t="s">
        <v>5387</v>
      </c>
      <c r="G286" s="55" t="s">
        <v>5339</v>
      </c>
      <c r="H286" s="64">
        <v>44582</v>
      </c>
    </row>
    <row r="287" spans="1:8" x14ac:dyDescent="0.3">
      <c r="A287" s="43">
        <v>286</v>
      </c>
      <c r="B287" s="45" t="s">
        <v>5426</v>
      </c>
      <c r="C287" s="47" t="s">
        <v>5762</v>
      </c>
      <c r="D287" s="49" t="s">
        <v>5763</v>
      </c>
      <c r="E287" s="51"/>
      <c r="F287" s="53" t="s">
        <v>5764</v>
      </c>
      <c r="G287" s="55" t="s">
        <v>5371</v>
      </c>
      <c r="H287" s="64"/>
    </row>
    <row r="288" spans="1:8" x14ac:dyDescent="0.3">
      <c r="A288" s="43">
        <v>287</v>
      </c>
      <c r="B288" s="45" t="s">
        <v>5445</v>
      </c>
      <c r="C288" s="47" t="s">
        <v>6094</v>
      </c>
      <c r="D288" s="49" t="s">
        <v>6095</v>
      </c>
      <c r="E288" s="51"/>
      <c r="F288" s="53" t="s">
        <v>6096</v>
      </c>
      <c r="G288" s="55" t="s">
        <v>5339</v>
      </c>
      <c r="H288" s="64">
        <v>44540</v>
      </c>
    </row>
    <row r="289" spans="1:8" x14ac:dyDescent="0.3">
      <c r="A289" s="43">
        <v>288</v>
      </c>
      <c r="B289" s="45" t="s">
        <v>5445</v>
      </c>
      <c r="C289" s="47" t="s">
        <v>6097</v>
      </c>
      <c r="D289" s="49" t="s">
        <v>1008</v>
      </c>
      <c r="E289" s="51"/>
      <c r="F289" s="53" t="s">
        <v>20</v>
      </c>
      <c r="G289" s="55" t="s">
        <v>5371</v>
      </c>
      <c r="H289" s="64"/>
    </row>
    <row r="290" spans="1:8" x14ac:dyDescent="0.3">
      <c r="A290" s="43">
        <v>289</v>
      </c>
      <c r="B290" s="45" t="s">
        <v>5445</v>
      </c>
      <c r="C290" s="47" t="s">
        <v>6098</v>
      </c>
      <c r="D290" s="49" t="s">
        <v>6099</v>
      </c>
      <c r="E290" s="51"/>
      <c r="F290" s="53" t="s">
        <v>6100</v>
      </c>
      <c r="G290" s="55" t="s">
        <v>5339</v>
      </c>
      <c r="H290" s="64">
        <v>44508</v>
      </c>
    </row>
    <row r="291" spans="1:8" x14ac:dyDescent="0.3">
      <c r="A291" s="43">
        <v>290</v>
      </c>
      <c r="B291" s="45" t="s">
        <v>5445</v>
      </c>
      <c r="C291" s="47" t="s">
        <v>6101</v>
      </c>
      <c r="D291" s="49" t="s">
        <v>641</v>
      </c>
      <c r="E291" s="51"/>
      <c r="F291" s="53" t="s">
        <v>614</v>
      </c>
      <c r="G291" s="55" t="s">
        <v>5339</v>
      </c>
      <c r="H291" s="64">
        <v>44491</v>
      </c>
    </row>
    <row r="292" spans="1:8" x14ac:dyDescent="0.3">
      <c r="A292" s="43">
        <v>291</v>
      </c>
      <c r="B292" s="45" t="s">
        <v>5445</v>
      </c>
      <c r="C292" s="47" t="s">
        <v>6102</v>
      </c>
      <c r="D292" s="49" t="s">
        <v>6103</v>
      </c>
      <c r="E292" s="51"/>
      <c r="F292" s="53" t="s">
        <v>6104</v>
      </c>
      <c r="G292" s="55" t="s">
        <v>5371</v>
      </c>
      <c r="H292" s="64"/>
    </row>
    <row r="293" spans="1:8" x14ac:dyDescent="0.3">
      <c r="A293" s="43">
        <v>292</v>
      </c>
      <c r="B293" s="45" t="s">
        <v>5445</v>
      </c>
      <c r="C293" s="47" t="s">
        <v>6105</v>
      </c>
      <c r="D293" s="49" t="s">
        <v>6106</v>
      </c>
      <c r="E293" s="51"/>
      <c r="F293" s="53" t="s">
        <v>6107</v>
      </c>
      <c r="G293" s="55" t="s">
        <v>5339</v>
      </c>
      <c r="H293" s="64">
        <v>44460</v>
      </c>
    </row>
    <row r="294" spans="1:8" x14ac:dyDescent="0.3">
      <c r="A294" s="43">
        <v>293</v>
      </c>
      <c r="B294" s="45" t="s">
        <v>5445</v>
      </c>
      <c r="C294" s="47" t="s">
        <v>6108</v>
      </c>
      <c r="D294" s="49" t="s">
        <v>6109</v>
      </c>
      <c r="E294" s="51"/>
      <c r="F294" s="53" t="s">
        <v>6110</v>
      </c>
      <c r="G294" s="55" t="s">
        <v>5339</v>
      </c>
      <c r="H294" s="64">
        <v>44470</v>
      </c>
    </row>
    <row r="295" spans="1:8" x14ac:dyDescent="0.3">
      <c r="A295" s="43">
        <v>294</v>
      </c>
      <c r="B295" s="45" t="s">
        <v>5445</v>
      </c>
      <c r="C295" s="47" t="s">
        <v>6111</v>
      </c>
      <c r="D295" s="49" t="s">
        <v>1781</v>
      </c>
      <c r="E295" s="51"/>
      <c r="F295" s="53" t="s">
        <v>23</v>
      </c>
      <c r="G295" s="55" t="s">
        <v>5371</v>
      </c>
      <c r="H295" s="64"/>
    </row>
    <row r="296" spans="1:8" x14ac:dyDescent="0.3">
      <c r="A296" s="43">
        <v>295</v>
      </c>
      <c r="B296" s="45" t="s">
        <v>5335</v>
      </c>
      <c r="C296" s="47" t="s">
        <v>6112</v>
      </c>
      <c r="D296" s="49" t="s">
        <v>6113</v>
      </c>
      <c r="E296" s="51"/>
      <c r="F296" s="53" t="s">
        <v>6114</v>
      </c>
      <c r="G296" s="55" t="s">
        <v>5371</v>
      </c>
      <c r="H296" s="64"/>
    </row>
    <row r="297" spans="1:8" x14ac:dyDescent="0.3">
      <c r="A297" s="43">
        <v>296</v>
      </c>
      <c r="B297" s="45" t="s">
        <v>5335</v>
      </c>
      <c r="C297" s="47" t="s">
        <v>6115</v>
      </c>
      <c r="D297" s="49" t="s">
        <v>6116</v>
      </c>
      <c r="E297" s="51"/>
      <c r="F297" s="53" t="s">
        <v>6117</v>
      </c>
      <c r="G297" s="55" t="s">
        <v>5371</v>
      </c>
      <c r="H297" s="64"/>
    </row>
    <row r="298" spans="1:8" x14ac:dyDescent="0.3">
      <c r="A298" s="43">
        <v>297</v>
      </c>
      <c r="B298" s="45" t="s">
        <v>5445</v>
      </c>
      <c r="C298" s="47" t="s">
        <v>6118</v>
      </c>
      <c r="D298" s="49" t="s">
        <v>6119</v>
      </c>
      <c r="E298" s="51"/>
      <c r="F298" s="53" t="s">
        <v>16</v>
      </c>
      <c r="G298" s="55" t="s">
        <v>5371</v>
      </c>
      <c r="H298" s="64"/>
    </row>
    <row r="299" spans="1:8" x14ac:dyDescent="0.3">
      <c r="A299" s="43">
        <v>298</v>
      </c>
      <c r="B299" s="45" t="s">
        <v>5426</v>
      </c>
      <c r="C299" s="47" t="s">
        <v>6120</v>
      </c>
      <c r="D299" s="49" t="s">
        <v>6121</v>
      </c>
      <c r="E299" s="51"/>
      <c r="F299" s="53" t="s">
        <v>6122</v>
      </c>
      <c r="G299" s="55" t="s">
        <v>5371</v>
      </c>
      <c r="H299" s="64"/>
    </row>
    <row r="300" spans="1:8" x14ac:dyDescent="0.3">
      <c r="A300" s="43">
        <v>299</v>
      </c>
      <c r="B300" s="45" t="s">
        <v>5426</v>
      </c>
      <c r="C300" s="47" t="s">
        <v>6123</v>
      </c>
      <c r="D300" s="49" t="s">
        <v>6124</v>
      </c>
      <c r="E300" s="51"/>
      <c r="F300" s="53" t="s">
        <v>6125</v>
      </c>
      <c r="G300" s="55" t="s">
        <v>5339</v>
      </c>
      <c r="H300" s="64">
        <v>44456</v>
      </c>
    </row>
    <row r="301" spans="1:8" x14ac:dyDescent="0.3">
      <c r="A301" s="43">
        <v>300</v>
      </c>
      <c r="B301" s="45" t="s">
        <v>5335</v>
      </c>
      <c r="C301" s="47" t="s">
        <v>6126</v>
      </c>
      <c r="D301" s="49" t="s">
        <v>6127</v>
      </c>
      <c r="E301" s="51"/>
      <c r="F301" s="53" t="s">
        <v>6128</v>
      </c>
      <c r="G301" s="55" t="s">
        <v>5339</v>
      </c>
      <c r="H301" s="64">
        <v>44615</v>
      </c>
    </row>
    <row r="302" spans="1:8" x14ac:dyDescent="0.3">
      <c r="A302" s="43">
        <v>301</v>
      </c>
      <c r="B302" s="45" t="s">
        <v>5445</v>
      </c>
      <c r="C302" s="47" t="s">
        <v>6129</v>
      </c>
      <c r="D302" s="49" t="s">
        <v>6130</v>
      </c>
      <c r="E302" s="51"/>
      <c r="F302" s="53" t="s">
        <v>800</v>
      </c>
      <c r="G302" s="55" t="s">
        <v>5371</v>
      </c>
      <c r="H302" s="64"/>
    </row>
    <row r="303" spans="1:8" x14ac:dyDescent="0.3">
      <c r="A303" s="43">
        <v>302</v>
      </c>
      <c r="B303" s="45" t="s">
        <v>5335</v>
      </c>
      <c r="C303" s="47" t="s">
        <v>6131</v>
      </c>
      <c r="D303" s="49" t="s">
        <v>6132</v>
      </c>
      <c r="E303" s="51"/>
      <c r="F303" s="53" t="s">
        <v>6133</v>
      </c>
      <c r="G303" s="55" t="s">
        <v>5371</v>
      </c>
      <c r="H303" s="64"/>
    </row>
    <row r="304" spans="1:8" x14ac:dyDescent="0.3">
      <c r="A304" s="43">
        <v>303</v>
      </c>
      <c r="B304" s="45" t="s">
        <v>5445</v>
      </c>
      <c r="C304" s="47" t="s">
        <v>6134</v>
      </c>
      <c r="D304" s="49" t="s">
        <v>1141</v>
      </c>
      <c r="E304" s="51"/>
      <c r="F304" s="53" t="s">
        <v>57</v>
      </c>
      <c r="G304" s="55" t="s">
        <v>5371</v>
      </c>
      <c r="H304" s="64"/>
    </row>
    <row r="305" spans="1:8" x14ac:dyDescent="0.3">
      <c r="A305" s="43">
        <v>304</v>
      </c>
      <c r="B305" s="45" t="s">
        <v>5445</v>
      </c>
      <c r="C305" s="47" t="s">
        <v>6135</v>
      </c>
      <c r="D305" s="49" t="s">
        <v>6136</v>
      </c>
      <c r="E305" s="51"/>
      <c r="F305" s="53" t="s">
        <v>6137</v>
      </c>
      <c r="G305" s="55" t="s">
        <v>5339</v>
      </c>
      <c r="H305" s="64">
        <v>44536</v>
      </c>
    </row>
    <row r="306" spans="1:8" x14ac:dyDescent="0.3">
      <c r="A306" s="43">
        <v>305</v>
      </c>
      <c r="B306" s="45" t="s">
        <v>5426</v>
      </c>
      <c r="C306" s="47" t="s">
        <v>6138</v>
      </c>
      <c r="D306" s="49" t="s">
        <v>6139</v>
      </c>
      <c r="E306" s="51"/>
      <c r="F306" s="53" t="s">
        <v>6140</v>
      </c>
      <c r="G306" s="55" t="s">
        <v>5371</v>
      </c>
      <c r="H306" s="64"/>
    </row>
    <row r="307" spans="1:8" x14ac:dyDescent="0.3">
      <c r="A307" s="43">
        <v>306</v>
      </c>
      <c r="B307" s="45" t="s">
        <v>5445</v>
      </c>
      <c r="C307" s="47" t="s">
        <v>6141</v>
      </c>
      <c r="D307" s="49" t="s">
        <v>6142</v>
      </c>
      <c r="E307" s="51"/>
      <c r="F307" s="53" t="s">
        <v>6143</v>
      </c>
      <c r="G307" s="55" t="s">
        <v>5371</v>
      </c>
      <c r="H307" s="64"/>
    </row>
    <row r="308" spans="1:8" x14ac:dyDescent="0.3">
      <c r="A308" s="43">
        <v>307</v>
      </c>
      <c r="B308" s="45" t="s">
        <v>5335</v>
      </c>
      <c r="C308" s="47" t="s">
        <v>6144</v>
      </c>
      <c r="D308" s="49" t="s">
        <v>6145</v>
      </c>
      <c r="E308" s="51"/>
      <c r="F308" s="53" t="s">
        <v>6146</v>
      </c>
      <c r="G308" s="55" t="s">
        <v>5371</v>
      </c>
      <c r="H308" s="64"/>
    </row>
    <row r="309" spans="1:8" x14ac:dyDescent="0.3">
      <c r="A309" s="43">
        <v>308</v>
      </c>
      <c r="B309" s="45" t="s">
        <v>5445</v>
      </c>
      <c r="C309" s="47" t="s">
        <v>6147</v>
      </c>
      <c r="D309" s="49" t="s">
        <v>6148</v>
      </c>
      <c r="E309" s="51"/>
      <c r="F309" s="53" t="s">
        <v>19</v>
      </c>
      <c r="G309" s="55" t="s">
        <v>5371</v>
      </c>
      <c r="H309" s="64"/>
    </row>
    <row r="310" spans="1:8" x14ac:dyDescent="0.3">
      <c r="A310" s="43">
        <v>309</v>
      </c>
      <c r="B310" s="45" t="s">
        <v>5426</v>
      </c>
      <c r="C310" s="47" t="s">
        <v>6149</v>
      </c>
      <c r="D310" s="49" t="s">
        <v>6150</v>
      </c>
      <c r="E310" s="51"/>
      <c r="F310" s="53" t="s">
        <v>6151</v>
      </c>
      <c r="G310" s="55" t="s">
        <v>5371</v>
      </c>
      <c r="H310" s="64"/>
    </row>
    <row r="311" spans="1:8" x14ac:dyDescent="0.3">
      <c r="A311" s="43">
        <v>310</v>
      </c>
      <c r="B311" s="45" t="s">
        <v>5445</v>
      </c>
      <c r="C311" s="47" t="s">
        <v>6152</v>
      </c>
      <c r="D311" s="49" t="s">
        <v>1933</v>
      </c>
      <c r="E311" s="51"/>
      <c r="F311" s="53" t="s">
        <v>29</v>
      </c>
      <c r="G311" s="55" t="s">
        <v>5371</v>
      </c>
      <c r="H311" s="64"/>
    </row>
    <row r="312" spans="1:8" x14ac:dyDescent="0.3">
      <c r="A312" s="43">
        <v>311</v>
      </c>
      <c r="B312" s="45" t="s">
        <v>5426</v>
      </c>
      <c r="C312" s="47" t="s">
        <v>6153</v>
      </c>
      <c r="D312" s="49" t="s">
        <v>6154</v>
      </c>
      <c r="E312" s="51"/>
      <c r="F312" s="53" t="s">
        <v>6155</v>
      </c>
      <c r="G312" s="55" t="s">
        <v>5371</v>
      </c>
      <c r="H312" s="64"/>
    </row>
    <row r="313" spans="1:8" x14ac:dyDescent="0.3">
      <c r="A313" s="43">
        <v>312</v>
      </c>
      <c r="B313" s="45" t="s">
        <v>5445</v>
      </c>
      <c r="C313" s="47" t="s">
        <v>6156</v>
      </c>
      <c r="D313" s="49" t="s">
        <v>6157</v>
      </c>
      <c r="E313" s="51"/>
      <c r="F313" s="53" t="s">
        <v>6158</v>
      </c>
      <c r="G313" s="55" t="s">
        <v>5371</v>
      </c>
      <c r="H313" s="64"/>
    </row>
    <row r="314" spans="1:8" x14ac:dyDescent="0.3">
      <c r="A314" s="43">
        <v>313</v>
      </c>
      <c r="B314" s="45" t="s">
        <v>5426</v>
      </c>
      <c r="C314" s="47" t="s">
        <v>6159</v>
      </c>
      <c r="D314" s="49" t="s">
        <v>6160</v>
      </c>
      <c r="E314" s="51"/>
      <c r="F314" s="53" t="s">
        <v>6161</v>
      </c>
      <c r="G314" s="55" t="s">
        <v>5371</v>
      </c>
      <c r="H314" s="64"/>
    </row>
    <row r="315" spans="1:8" x14ac:dyDescent="0.3">
      <c r="A315" s="43">
        <v>314</v>
      </c>
      <c r="B315" s="45" t="s">
        <v>5445</v>
      </c>
      <c r="C315" s="47" t="s">
        <v>6162</v>
      </c>
      <c r="D315" s="49" t="s">
        <v>6163</v>
      </c>
      <c r="E315" s="51"/>
      <c r="F315" s="53" t="s">
        <v>694</v>
      </c>
      <c r="G315" s="55" t="s">
        <v>5371</v>
      </c>
      <c r="H315" s="64"/>
    </row>
    <row r="316" spans="1:8" x14ac:dyDescent="0.3">
      <c r="A316" s="43">
        <v>315</v>
      </c>
      <c r="B316" s="45" t="s">
        <v>5445</v>
      </c>
      <c r="C316" s="47" t="s">
        <v>6164</v>
      </c>
      <c r="D316" s="49" t="s">
        <v>6165</v>
      </c>
      <c r="E316" s="51"/>
      <c r="F316" s="53" t="s">
        <v>6166</v>
      </c>
      <c r="G316" s="55" t="s">
        <v>5371</v>
      </c>
      <c r="H316" s="64"/>
    </row>
    <row r="317" spans="1:8" x14ac:dyDescent="0.3">
      <c r="A317" s="43">
        <v>316</v>
      </c>
      <c r="B317" s="45" t="s">
        <v>5335</v>
      </c>
      <c r="C317" s="47" t="s">
        <v>6167</v>
      </c>
      <c r="D317" s="49" t="s">
        <v>6168</v>
      </c>
      <c r="E317" s="51"/>
      <c r="F317" s="53" t="s">
        <v>6169</v>
      </c>
      <c r="G317" s="55" t="s">
        <v>5371</v>
      </c>
      <c r="H317" s="64"/>
    </row>
    <row r="318" spans="1:8" x14ac:dyDescent="0.3">
      <c r="A318" s="43">
        <v>317</v>
      </c>
      <c r="B318" s="45" t="s">
        <v>5445</v>
      </c>
      <c r="C318" s="47" t="s">
        <v>6170</v>
      </c>
      <c r="D318" s="49" t="s">
        <v>1580</v>
      </c>
      <c r="E318" s="51"/>
      <c r="F318" s="53" t="s">
        <v>21</v>
      </c>
      <c r="G318" s="55" t="s">
        <v>5371</v>
      </c>
      <c r="H318" s="64"/>
    </row>
    <row r="319" spans="1:8" x14ac:dyDescent="0.3">
      <c r="A319" s="43">
        <v>318</v>
      </c>
      <c r="B319" s="45" t="s">
        <v>5426</v>
      </c>
      <c r="C319" s="47" t="s">
        <v>6171</v>
      </c>
      <c r="D319" s="49" t="s">
        <v>6172</v>
      </c>
      <c r="E319" s="51"/>
      <c r="F319" s="53" t="s">
        <v>6173</v>
      </c>
      <c r="G319" s="55" t="s">
        <v>5371</v>
      </c>
      <c r="H319" s="64"/>
    </row>
    <row r="320" spans="1:8" x14ac:dyDescent="0.3">
      <c r="A320" s="43">
        <v>319</v>
      </c>
      <c r="B320" s="45" t="s">
        <v>5445</v>
      </c>
      <c r="C320" s="47" t="s">
        <v>6174</v>
      </c>
      <c r="D320" s="49" t="s">
        <v>6175</v>
      </c>
      <c r="E320" s="51"/>
      <c r="F320" s="53" t="s">
        <v>6176</v>
      </c>
      <c r="G320" s="55" t="s">
        <v>5371</v>
      </c>
      <c r="H320" s="64"/>
    </row>
    <row r="321" spans="1:8" x14ac:dyDescent="0.3">
      <c r="A321" s="43">
        <v>320</v>
      </c>
      <c r="B321" s="45" t="s">
        <v>5335</v>
      </c>
      <c r="C321" s="47" t="s">
        <v>6177</v>
      </c>
      <c r="D321" s="49" t="s">
        <v>6178</v>
      </c>
      <c r="E321" s="51"/>
      <c r="F321" s="53" t="s">
        <v>6179</v>
      </c>
      <c r="G321" s="55" t="s">
        <v>5371</v>
      </c>
      <c r="H321" s="64"/>
    </row>
    <row r="322" spans="1:8" x14ac:dyDescent="0.3">
      <c r="A322" s="43">
        <v>321</v>
      </c>
      <c r="B322" s="45" t="s">
        <v>5445</v>
      </c>
      <c r="C322" s="47" t="s">
        <v>6180</v>
      </c>
      <c r="D322" s="49" t="s">
        <v>6181</v>
      </c>
      <c r="E322" s="51"/>
      <c r="F322" s="53" t="s">
        <v>6182</v>
      </c>
      <c r="G322" s="55" t="s">
        <v>5371</v>
      </c>
      <c r="H322" s="64"/>
    </row>
    <row r="323" spans="1:8" x14ac:dyDescent="0.3">
      <c r="A323" s="43">
        <v>322</v>
      </c>
      <c r="B323" s="45" t="s">
        <v>5426</v>
      </c>
      <c r="C323" s="47" t="s">
        <v>6183</v>
      </c>
      <c r="D323" s="49" t="s">
        <v>6184</v>
      </c>
      <c r="E323" s="51"/>
      <c r="F323" s="53" t="s">
        <v>6185</v>
      </c>
      <c r="G323" s="55" t="s">
        <v>5371</v>
      </c>
      <c r="H323" s="64"/>
    </row>
    <row r="324" spans="1:8" x14ac:dyDescent="0.3">
      <c r="A324" s="43">
        <v>323</v>
      </c>
      <c r="B324" s="45" t="s">
        <v>5445</v>
      </c>
      <c r="C324" s="47" t="s">
        <v>6186</v>
      </c>
      <c r="D324" s="49" t="s">
        <v>684</v>
      </c>
      <c r="E324" s="51"/>
      <c r="F324" s="53" t="s">
        <v>25</v>
      </c>
      <c r="G324" s="55" t="s">
        <v>5371</v>
      </c>
      <c r="H324" s="64"/>
    </row>
  </sheetData>
  <conditionalFormatting sqref="F2:F324">
    <cfRule type="duplicateValues" dxfId="143" priority="2"/>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
  <sheetViews>
    <sheetView zoomScale="70" zoomScaleNormal="70" workbookViewId="0"/>
  </sheetViews>
  <sheetFormatPr defaultRowHeight="13.2" x14ac:dyDescent="0.25"/>
  <cols>
    <col min="1" max="1" width="23.88671875" style="58" bestFit="1" customWidth="1"/>
    <col min="2" max="2" width="17.77734375" style="58" bestFit="1" customWidth="1"/>
    <col min="3" max="7" width="11.33203125" style="58" bestFit="1" customWidth="1"/>
    <col min="8" max="8" width="2.21875" style="58" bestFit="1" customWidth="1"/>
    <col min="9" max="9" width="11.21875" style="58" bestFit="1" customWidth="1"/>
    <col min="10" max="18" width="2.77734375" style="58" bestFit="1" customWidth="1"/>
    <col min="19" max="19" width="11.21875" style="58" bestFit="1" customWidth="1"/>
    <col min="20" max="31" width="3.21875" style="58" bestFit="1" customWidth="1"/>
    <col min="32" max="32" width="11.21875" style="58" bestFit="1" customWidth="1"/>
    <col min="33" max="33" width="12.44140625" style="58" bestFit="1" customWidth="1"/>
  </cols>
  <sheetData>
    <row r="1" spans="1:3" x14ac:dyDescent="0.25">
      <c r="A1" s="1" t="s">
        <v>44</v>
      </c>
      <c r="B1" s="2">
        <v>2022</v>
      </c>
    </row>
    <row r="2" spans="1:3" x14ac:dyDescent="0.25">
      <c r="A2" s="1" t="s">
        <v>45</v>
      </c>
      <c r="B2" s="58" t="s">
        <v>46</v>
      </c>
    </row>
    <row r="4" spans="1:3" x14ac:dyDescent="0.25">
      <c r="A4" s="1" t="s">
        <v>47</v>
      </c>
      <c r="B4" s="1" t="s">
        <v>4</v>
      </c>
      <c r="C4"/>
    </row>
    <row r="5" spans="1:3" x14ac:dyDescent="0.25">
      <c r="A5" s="1" t="s">
        <v>5</v>
      </c>
      <c r="B5" s="58">
        <v>7</v>
      </c>
      <c r="C5" s="58" t="s">
        <v>6</v>
      </c>
    </row>
    <row r="6" spans="1:3" x14ac:dyDescent="0.25">
      <c r="A6" s="2" t="s">
        <v>13</v>
      </c>
      <c r="B6" s="70">
        <v>1</v>
      </c>
      <c r="C6" s="70">
        <v>1</v>
      </c>
    </row>
    <row r="7" spans="1:3" x14ac:dyDescent="0.25">
      <c r="A7" s="24" t="s">
        <v>10</v>
      </c>
      <c r="B7" s="70">
        <v>1</v>
      </c>
      <c r="C7" s="70">
        <v>1</v>
      </c>
    </row>
    <row r="8" spans="1:3" x14ac:dyDescent="0.25">
      <c r="A8" s="25" t="s">
        <v>48</v>
      </c>
      <c r="B8" s="70">
        <v>1</v>
      </c>
      <c r="C8" s="70">
        <v>1</v>
      </c>
    </row>
    <row r="9" spans="1:3" x14ac:dyDescent="0.25">
      <c r="A9" s="2" t="s">
        <v>6</v>
      </c>
      <c r="B9" s="70">
        <v>1</v>
      </c>
      <c r="C9" s="7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S45"/>
  <sheetViews>
    <sheetView zoomScale="85" zoomScaleNormal="85" workbookViewId="0">
      <selection activeCell="A12" sqref="A12"/>
    </sheetView>
  </sheetViews>
  <sheetFormatPr defaultRowHeight="13.2" x14ac:dyDescent="0.25"/>
  <cols>
    <col min="1" max="1" width="39" style="58" bestFit="1" customWidth="1"/>
    <col min="2" max="2" width="19.21875" style="58" bestFit="1" customWidth="1"/>
    <col min="3" max="4" width="12.44140625" style="58" customWidth="1"/>
    <col min="5" max="5" width="4.44140625" style="58" customWidth="1"/>
    <col min="6" max="6" width="3.44140625" style="58" customWidth="1"/>
    <col min="7" max="7" width="12.44140625" style="58" bestFit="1" customWidth="1"/>
    <col min="8" max="8" width="21.44140625" style="58" bestFit="1" customWidth="1"/>
    <col min="9" max="9" width="21.77734375" style="58" bestFit="1" customWidth="1"/>
    <col min="10" max="10" width="21.44140625" style="58" bestFit="1" customWidth="1"/>
    <col min="11" max="11" width="21.77734375" style="58" bestFit="1" customWidth="1"/>
    <col min="12" max="12" width="27" style="58" bestFit="1" customWidth="1"/>
    <col min="13" max="13" width="27.21875" style="58" bestFit="1" customWidth="1"/>
    <col min="14" max="44" width="3.44140625" style="58" bestFit="1" customWidth="1"/>
    <col min="45" max="45" width="12.44140625" style="58" bestFit="1" customWidth="1"/>
  </cols>
  <sheetData>
    <row r="2" spans="1:4" x14ac:dyDescent="0.25">
      <c r="A2" s="1" t="s">
        <v>49</v>
      </c>
      <c r="B2" s="58" t="s">
        <v>2</v>
      </c>
    </row>
    <row r="3" spans="1:4" x14ac:dyDescent="0.25">
      <c r="A3" s="1" t="s">
        <v>50</v>
      </c>
      <c r="B3" s="58" t="s">
        <v>51</v>
      </c>
    </row>
    <row r="4" spans="1:4" x14ac:dyDescent="0.25">
      <c r="A4" s="1" t="s">
        <v>44</v>
      </c>
      <c r="B4" s="2">
        <v>2022</v>
      </c>
    </row>
    <row r="6" spans="1:4" x14ac:dyDescent="0.25">
      <c r="A6" s="1" t="s">
        <v>47</v>
      </c>
      <c r="B6" s="1" t="s">
        <v>4</v>
      </c>
      <c r="C6"/>
      <c r="D6"/>
    </row>
    <row r="7" spans="1:4" x14ac:dyDescent="0.25">
      <c r="A7" s="1" t="s">
        <v>5</v>
      </c>
      <c r="B7" s="58">
        <v>21</v>
      </c>
      <c r="C7" s="58">
        <v>22</v>
      </c>
      <c r="D7" s="58" t="s">
        <v>6</v>
      </c>
    </row>
    <row r="8" spans="1:4" x14ac:dyDescent="0.25">
      <c r="A8" s="83" t="s">
        <v>7</v>
      </c>
      <c r="B8" s="82">
        <v>2</v>
      </c>
      <c r="C8" s="82">
        <v>6</v>
      </c>
      <c r="D8" s="82">
        <v>8</v>
      </c>
    </row>
    <row r="9" spans="1:4" x14ac:dyDescent="0.25">
      <c r="A9" s="24">
        <v>0</v>
      </c>
      <c r="B9" s="77">
        <v>2</v>
      </c>
      <c r="C9" s="77">
        <v>6</v>
      </c>
      <c r="D9" s="77">
        <v>8</v>
      </c>
    </row>
    <row r="10" spans="1:4" x14ac:dyDescent="0.25">
      <c r="A10" s="25" t="s">
        <v>8</v>
      </c>
      <c r="B10" s="77">
        <v>1</v>
      </c>
      <c r="C10" s="77">
        <v>1</v>
      </c>
      <c r="D10" s="77">
        <v>2</v>
      </c>
    </row>
    <row r="11" spans="1:4" x14ac:dyDescent="0.25">
      <c r="A11" s="25" t="s">
        <v>52</v>
      </c>
      <c r="B11" s="77"/>
      <c r="C11" s="77">
        <v>2</v>
      </c>
      <c r="D11" s="77">
        <v>2</v>
      </c>
    </row>
    <row r="12" spans="1:4" x14ac:dyDescent="0.25">
      <c r="A12" s="25" t="s">
        <v>9</v>
      </c>
      <c r="B12" s="77">
        <v>1</v>
      </c>
      <c r="C12" s="77">
        <v>3</v>
      </c>
      <c r="D12" s="77">
        <v>4</v>
      </c>
    </row>
    <row r="13" spans="1:4" x14ac:dyDescent="0.25">
      <c r="A13" s="83" t="s">
        <v>13</v>
      </c>
      <c r="B13" s="82">
        <v>64</v>
      </c>
      <c r="C13" s="82">
        <v>94</v>
      </c>
      <c r="D13" s="82">
        <v>158</v>
      </c>
    </row>
    <row r="14" spans="1:4" x14ac:dyDescent="0.25">
      <c r="A14" s="24">
        <v>0</v>
      </c>
      <c r="B14" s="77">
        <v>64</v>
      </c>
      <c r="C14" s="77">
        <v>94</v>
      </c>
      <c r="D14" s="77">
        <v>158</v>
      </c>
    </row>
    <row r="15" spans="1:4" x14ac:dyDescent="0.25">
      <c r="A15" s="25" t="s">
        <v>8</v>
      </c>
      <c r="B15" s="77">
        <v>1</v>
      </c>
      <c r="C15" s="77">
        <v>1</v>
      </c>
      <c r="D15" s="77">
        <v>2</v>
      </c>
    </row>
    <row r="16" spans="1:4" x14ac:dyDescent="0.25">
      <c r="A16" s="25" t="s">
        <v>14</v>
      </c>
      <c r="B16" s="77">
        <v>2</v>
      </c>
      <c r="C16" s="77"/>
      <c r="D16" s="77">
        <v>2</v>
      </c>
    </row>
    <row r="17" spans="1:4" x14ac:dyDescent="0.25">
      <c r="A17" s="25" t="s">
        <v>15</v>
      </c>
      <c r="B17" s="77">
        <v>3</v>
      </c>
      <c r="C17" s="77">
        <v>4</v>
      </c>
      <c r="D17" s="77">
        <v>7</v>
      </c>
    </row>
    <row r="18" spans="1:4" x14ac:dyDescent="0.25">
      <c r="A18" s="25" t="s">
        <v>53</v>
      </c>
      <c r="B18" s="77"/>
      <c r="C18" s="77">
        <v>1</v>
      </c>
      <c r="D18" s="77">
        <v>1</v>
      </c>
    </row>
    <row r="19" spans="1:4" x14ac:dyDescent="0.25">
      <c r="A19" s="25" t="s">
        <v>17</v>
      </c>
      <c r="B19" s="77">
        <v>1</v>
      </c>
      <c r="C19" s="77">
        <v>1</v>
      </c>
      <c r="D19" s="77">
        <v>2</v>
      </c>
    </row>
    <row r="20" spans="1:4" x14ac:dyDescent="0.25">
      <c r="A20" s="25" t="s">
        <v>18</v>
      </c>
      <c r="B20" s="77">
        <v>2</v>
      </c>
      <c r="C20" s="77"/>
      <c r="D20" s="77">
        <v>2</v>
      </c>
    </row>
    <row r="21" spans="1:4" x14ac:dyDescent="0.25">
      <c r="A21" s="25" t="s">
        <v>19</v>
      </c>
      <c r="B21" s="77">
        <v>1</v>
      </c>
      <c r="C21" s="77"/>
      <c r="D21" s="77">
        <v>1</v>
      </c>
    </row>
    <row r="22" spans="1:4" x14ac:dyDescent="0.25">
      <c r="A22" s="25" t="s">
        <v>20</v>
      </c>
      <c r="B22" s="77">
        <v>5</v>
      </c>
      <c r="C22" s="77">
        <v>5</v>
      </c>
      <c r="D22" s="77">
        <v>10</v>
      </c>
    </row>
    <row r="23" spans="1:4" x14ac:dyDescent="0.25">
      <c r="A23" s="25" t="s">
        <v>54</v>
      </c>
      <c r="B23" s="77">
        <v>1</v>
      </c>
      <c r="C23" s="77"/>
      <c r="D23" s="77">
        <v>1</v>
      </c>
    </row>
    <row r="24" spans="1:4" x14ac:dyDescent="0.25">
      <c r="A24" s="25" t="s">
        <v>21</v>
      </c>
      <c r="B24" s="77">
        <v>2</v>
      </c>
      <c r="C24" s="77">
        <v>1</v>
      </c>
      <c r="D24" s="77">
        <v>3</v>
      </c>
    </row>
    <row r="25" spans="1:4" x14ac:dyDescent="0.25">
      <c r="A25" s="25" t="s">
        <v>22</v>
      </c>
      <c r="B25" s="77"/>
      <c r="C25" s="77">
        <v>1</v>
      </c>
      <c r="D25" s="77">
        <v>1</v>
      </c>
    </row>
    <row r="26" spans="1:4" x14ac:dyDescent="0.25">
      <c r="A26" s="25" t="s">
        <v>55</v>
      </c>
      <c r="B26" s="77">
        <v>1</v>
      </c>
      <c r="C26" s="77"/>
      <c r="D26" s="77">
        <v>1</v>
      </c>
    </row>
    <row r="27" spans="1:4" x14ac:dyDescent="0.25">
      <c r="A27" s="25" t="s">
        <v>23</v>
      </c>
      <c r="B27" s="77">
        <v>2</v>
      </c>
      <c r="C27" s="77">
        <v>12</v>
      </c>
      <c r="D27" s="77">
        <v>14</v>
      </c>
    </row>
    <row r="28" spans="1:4" x14ac:dyDescent="0.25">
      <c r="A28" s="25" t="s">
        <v>9</v>
      </c>
      <c r="B28" s="77">
        <v>1</v>
      </c>
      <c r="C28" s="77"/>
      <c r="D28" s="77">
        <v>1</v>
      </c>
    </row>
    <row r="29" spans="1:4" x14ac:dyDescent="0.25">
      <c r="A29" s="25" t="s">
        <v>24</v>
      </c>
      <c r="B29" s="77">
        <v>5</v>
      </c>
      <c r="C29" s="77">
        <v>7</v>
      </c>
      <c r="D29" s="77">
        <v>12</v>
      </c>
    </row>
    <row r="30" spans="1:4" x14ac:dyDescent="0.25">
      <c r="A30" s="25" t="s">
        <v>25</v>
      </c>
      <c r="B30" s="77">
        <v>1</v>
      </c>
      <c r="C30" s="77"/>
      <c r="D30" s="77">
        <v>1</v>
      </c>
    </row>
    <row r="31" spans="1:4" x14ac:dyDescent="0.25">
      <c r="A31" s="25" t="s">
        <v>26</v>
      </c>
      <c r="B31" s="77">
        <v>13</v>
      </c>
      <c r="C31" s="77">
        <v>14</v>
      </c>
      <c r="D31" s="77">
        <v>27</v>
      </c>
    </row>
    <row r="32" spans="1:4" x14ac:dyDescent="0.25">
      <c r="A32" s="25" t="s">
        <v>56</v>
      </c>
      <c r="B32" s="77"/>
      <c r="C32" s="77">
        <v>3</v>
      </c>
      <c r="D32" s="77">
        <v>3</v>
      </c>
    </row>
    <row r="33" spans="1:4" x14ac:dyDescent="0.25">
      <c r="A33" s="25" t="s">
        <v>27</v>
      </c>
      <c r="B33" s="77">
        <v>2</v>
      </c>
      <c r="C33" s="77">
        <v>4</v>
      </c>
      <c r="D33" s="77">
        <v>6</v>
      </c>
    </row>
    <row r="34" spans="1:4" x14ac:dyDescent="0.25">
      <c r="A34" s="25" t="s">
        <v>28</v>
      </c>
      <c r="B34" s="77">
        <v>1</v>
      </c>
      <c r="C34" s="77"/>
      <c r="D34" s="77">
        <v>1</v>
      </c>
    </row>
    <row r="35" spans="1:4" x14ac:dyDescent="0.25">
      <c r="A35" s="25" t="s">
        <v>29</v>
      </c>
      <c r="B35" s="77"/>
      <c r="C35" s="77">
        <v>3</v>
      </c>
      <c r="D35" s="77">
        <v>3</v>
      </c>
    </row>
    <row r="36" spans="1:4" x14ac:dyDescent="0.25">
      <c r="A36" s="25" t="s">
        <v>30</v>
      </c>
      <c r="B36" s="77"/>
      <c r="C36" s="77">
        <v>2</v>
      </c>
      <c r="D36" s="77">
        <v>2</v>
      </c>
    </row>
    <row r="37" spans="1:4" x14ac:dyDescent="0.25">
      <c r="A37" s="25" t="s">
        <v>31</v>
      </c>
      <c r="B37" s="77">
        <v>1</v>
      </c>
      <c r="C37" s="77">
        <v>1</v>
      </c>
      <c r="D37" s="77">
        <v>2</v>
      </c>
    </row>
    <row r="38" spans="1:4" x14ac:dyDescent="0.25">
      <c r="A38" s="25" t="s">
        <v>57</v>
      </c>
      <c r="B38" s="77">
        <v>4</v>
      </c>
      <c r="C38" s="77">
        <v>2</v>
      </c>
      <c r="D38" s="77">
        <v>6</v>
      </c>
    </row>
    <row r="39" spans="1:4" x14ac:dyDescent="0.25">
      <c r="A39" s="25" t="s">
        <v>32</v>
      </c>
      <c r="B39" s="77">
        <v>4</v>
      </c>
      <c r="C39" s="77">
        <v>4</v>
      </c>
      <c r="D39" s="77">
        <v>8</v>
      </c>
    </row>
    <row r="40" spans="1:4" x14ac:dyDescent="0.25">
      <c r="A40" s="25" t="s">
        <v>58</v>
      </c>
      <c r="B40" s="77"/>
      <c r="C40" s="77">
        <v>2</v>
      </c>
      <c r="D40" s="77">
        <v>2</v>
      </c>
    </row>
    <row r="41" spans="1:4" x14ac:dyDescent="0.25">
      <c r="A41" s="25" t="s">
        <v>33</v>
      </c>
      <c r="B41" s="77">
        <v>5</v>
      </c>
      <c r="C41" s="77">
        <v>17</v>
      </c>
      <c r="D41" s="77">
        <v>22</v>
      </c>
    </row>
    <row r="42" spans="1:4" x14ac:dyDescent="0.25">
      <c r="A42" s="25" t="s">
        <v>34</v>
      </c>
      <c r="B42" s="77"/>
      <c r="C42" s="77">
        <v>2</v>
      </c>
      <c r="D42" s="77">
        <v>2</v>
      </c>
    </row>
    <row r="43" spans="1:4" x14ac:dyDescent="0.25">
      <c r="A43" s="25" t="s">
        <v>35</v>
      </c>
      <c r="B43" s="77">
        <v>3</v>
      </c>
      <c r="C43" s="77">
        <v>2</v>
      </c>
      <c r="D43" s="77">
        <v>5</v>
      </c>
    </row>
    <row r="44" spans="1:4" x14ac:dyDescent="0.25">
      <c r="A44" s="25" t="s">
        <v>36</v>
      </c>
      <c r="B44" s="77">
        <v>3</v>
      </c>
      <c r="C44" s="77">
        <v>5</v>
      </c>
      <c r="D44" s="77">
        <v>8</v>
      </c>
    </row>
    <row r="45" spans="1:4" x14ac:dyDescent="0.25">
      <c r="A45" s="72" t="s">
        <v>6</v>
      </c>
      <c r="B45" s="77">
        <v>66</v>
      </c>
      <c r="C45" s="77">
        <v>100</v>
      </c>
      <c r="D45" s="77">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S39"/>
  <sheetViews>
    <sheetView topLeftCell="A4" zoomScale="70" zoomScaleNormal="70" workbookViewId="0">
      <selection activeCell="B20" sqref="B20"/>
    </sheetView>
  </sheetViews>
  <sheetFormatPr defaultRowHeight="13.2" x14ac:dyDescent="0.25"/>
  <cols>
    <col min="1" max="1" width="42.33203125" style="58" bestFit="1" customWidth="1"/>
    <col min="2" max="2" width="17.77734375" style="58" bestFit="1" customWidth="1"/>
    <col min="3" max="3" width="3.33203125" style="58" bestFit="1" customWidth="1"/>
    <col min="4" max="4" width="11.33203125" style="58" bestFit="1" customWidth="1"/>
    <col min="5" max="44" width="4" style="58" bestFit="1" customWidth="1"/>
    <col min="45" max="45" width="11.44140625" style="58" bestFit="1" customWidth="1"/>
  </cols>
  <sheetData>
    <row r="2" spans="1:4" x14ac:dyDescent="0.25">
      <c r="A2" s="1" t="s">
        <v>0</v>
      </c>
      <c r="B2" s="2">
        <v>2022</v>
      </c>
    </row>
    <row r="3" spans="1:4" x14ac:dyDescent="0.25">
      <c r="A3" s="1" t="s">
        <v>49</v>
      </c>
      <c r="B3" s="58" t="s">
        <v>2</v>
      </c>
    </row>
    <row r="4" spans="1:4" x14ac:dyDescent="0.25">
      <c r="A4" s="1" t="s">
        <v>50</v>
      </c>
      <c r="B4" s="58" t="s">
        <v>51</v>
      </c>
    </row>
    <row r="6" spans="1:4" x14ac:dyDescent="0.25">
      <c r="A6" s="1" t="s">
        <v>47</v>
      </c>
      <c r="B6" s="1" t="s">
        <v>4</v>
      </c>
      <c r="C6"/>
      <c r="D6"/>
    </row>
    <row r="7" spans="1:4" x14ac:dyDescent="0.25">
      <c r="A7" s="1" t="s">
        <v>5</v>
      </c>
      <c r="B7" s="58">
        <v>21</v>
      </c>
      <c r="C7" s="58">
        <v>22</v>
      </c>
      <c r="D7" s="58" t="s">
        <v>6</v>
      </c>
    </row>
    <row r="8" spans="1:4" x14ac:dyDescent="0.25">
      <c r="A8" s="2" t="s">
        <v>7</v>
      </c>
      <c r="B8" s="70"/>
      <c r="C8" s="70">
        <v>4</v>
      </c>
      <c r="D8" s="70">
        <v>4</v>
      </c>
    </row>
    <row r="9" spans="1:4" x14ac:dyDescent="0.25">
      <c r="A9" s="24">
        <v>0</v>
      </c>
      <c r="B9" s="70"/>
      <c r="C9" s="70">
        <v>4</v>
      </c>
      <c r="D9" s="70">
        <v>4</v>
      </c>
    </row>
    <row r="10" spans="1:4" x14ac:dyDescent="0.25">
      <c r="A10" s="25" t="s">
        <v>8</v>
      </c>
      <c r="B10" s="70"/>
      <c r="C10" s="70">
        <v>2</v>
      </c>
      <c r="D10" s="70">
        <v>2</v>
      </c>
    </row>
    <row r="11" spans="1:4" x14ac:dyDescent="0.25">
      <c r="A11" s="25" t="s">
        <v>9</v>
      </c>
      <c r="B11" s="70"/>
      <c r="C11" s="70">
        <v>2</v>
      </c>
      <c r="D11" s="70">
        <v>2</v>
      </c>
    </row>
    <row r="12" spans="1:4" x14ac:dyDescent="0.25">
      <c r="A12" s="2" t="s">
        <v>13</v>
      </c>
      <c r="B12" s="70">
        <v>27</v>
      </c>
      <c r="C12" s="70">
        <v>82</v>
      </c>
      <c r="D12" s="70">
        <v>109</v>
      </c>
    </row>
    <row r="13" spans="1:4" x14ac:dyDescent="0.25">
      <c r="A13" s="24">
        <v>0</v>
      </c>
      <c r="B13" s="70">
        <v>27</v>
      </c>
      <c r="C13" s="70">
        <v>82</v>
      </c>
      <c r="D13" s="70">
        <v>109</v>
      </c>
    </row>
    <row r="14" spans="1:4" x14ac:dyDescent="0.25">
      <c r="A14" s="25" t="s">
        <v>8</v>
      </c>
      <c r="B14" s="70">
        <v>3</v>
      </c>
      <c r="C14" s="70"/>
      <c r="D14" s="70">
        <v>3</v>
      </c>
    </row>
    <row r="15" spans="1:4" x14ac:dyDescent="0.25">
      <c r="A15" s="25" t="s">
        <v>14</v>
      </c>
      <c r="B15" s="70"/>
      <c r="C15" s="70">
        <v>1</v>
      </c>
      <c r="D15" s="70">
        <v>1</v>
      </c>
    </row>
    <row r="16" spans="1:4" x14ac:dyDescent="0.25">
      <c r="A16" s="25" t="s">
        <v>15</v>
      </c>
      <c r="B16" s="70">
        <v>2</v>
      </c>
      <c r="C16" s="70">
        <v>6</v>
      </c>
      <c r="D16" s="70">
        <v>8</v>
      </c>
    </row>
    <row r="17" spans="1:4" x14ac:dyDescent="0.25">
      <c r="A17" s="25" t="s">
        <v>16</v>
      </c>
      <c r="B17" s="70"/>
      <c r="C17" s="70">
        <v>1</v>
      </c>
      <c r="D17" s="70">
        <v>1</v>
      </c>
    </row>
    <row r="18" spans="1:4" x14ac:dyDescent="0.25">
      <c r="A18" s="25" t="s">
        <v>17</v>
      </c>
      <c r="B18" s="70"/>
      <c r="C18" s="70">
        <v>1</v>
      </c>
      <c r="D18" s="70">
        <v>1</v>
      </c>
    </row>
    <row r="19" spans="1:4" x14ac:dyDescent="0.25">
      <c r="A19" s="25" t="s">
        <v>18</v>
      </c>
      <c r="B19" s="70">
        <v>2</v>
      </c>
      <c r="C19" s="70">
        <v>1</v>
      </c>
      <c r="D19" s="70">
        <v>3</v>
      </c>
    </row>
    <row r="20" spans="1:4" x14ac:dyDescent="0.25">
      <c r="A20" s="25" t="s">
        <v>19</v>
      </c>
      <c r="B20" s="70"/>
      <c r="C20" s="70">
        <v>1</v>
      </c>
      <c r="D20" s="70">
        <v>1</v>
      </c>
    </row>
    <row r="21" spans="1:4" x14ac:dyDescent="0.25">
      <c r="A21" s="25" t="s">
        <v>20</v>
      </c>
      <c r="B21" s="70">
        <v>2</v>
      </c>
      <c r="C21" s="70">
        <v>4</v>
      </c>
      <c r="D21" s="70">
        <v>6</v>
      </c>
    </row>
    <row r="22" spans="1:4" x14ac:dyDescent="0.25">
      <c r="A22" s="25" t="s">
        <v>21</v>
      </c>
      <c r="B22" s="70">
        <v>2</v>
      </c>
      <c r="C22" s="70"/>
      <c r="D22" s="70">
        <v>2</v>
      </c>
    </row>
    <row r="23" spans="1:4" x14ac:dyDescent="0.25">
      <c r="A23" s="25" t="s">
        <v>22</v>
      </c>
      <c r="B23" s="70">
        <v>1</v>
      </c>
      <c r="C23" s="70">
        <v>1</v>
      </c>
      <c r="D23" s="70">
        <v>2</v>
      </c>
    </row>
    <row r="24" spans="1:4" x14ac:dyDescent="0.25">
      <c r="A24" s="25" t="s">
        <v>23</v>
      </c>
      <c r="B24" s="70">
        <v>1</v>
      </c>
      <c r="C24" s="70">
        <v>8</v>
      </c>
      <c r="D24" s="70">
        <v>9</v>
      </c>
    </row>
    <row r="25" spans="1:4" x14ac:dyDescent="0.25">
      <c r="A25" s="25" t="s">
        <v>9</v>
      </c>
      <c r="B25" s="70"/>
      <c r="C25" s="70">
        <v>1</v>
      </c>
      <c r="D25" s="70">
        <v>1</v>
      </c>
    </row>
    <row r="26" spans="1:4" x14ac:dyDescent="0.25">
      <c r="A26" s="25" t="s">
        <v>24</v>
      </c>
      <c r="B26" s="70">
        <v>3</v>
      </c>
      <c r="C26" s="70">
        <v>7</v>
      </c>
      <c r="D26" s="70">
        <v>10</v>
      </c>
    </row>
    <row r="27" spans="1:4" x14ac:dyDescent="0.25">
      <c r="A27" s="25" t="s">
        <v>25</v>
      </c>
      <c r="B27" s="70"/>
      <c r="C27" s="70">
        <v>1</v>
      </c>
      <c r="D27" s="70">
        <v>1</v>
      </c>
    </row>
    <row r="28" spans="1:4" x14ac:dyDescent="0.25">
      <c r="A28" s="25" t="s">
        <v>26</v>
      </c>
      <c r="B28" s="70">
        <v>4</v>
      </c>
      <c r="C28" s="70">
        <v>12</v>
      </c>
      <c r="D28" s="70">
        <v>16</v>
      </c>
    </row>
    <row r="29" spans="1:4" x14ac:dyDescent="0.25">
      <c r="A29" s="25" t="s">
        <v>27</v>
      </c>
      <c r="B29" s="70">
        <v>4</v>
      </c>
      <c r="C29" s="70">
        <v>2</v>
      </c>
      <c r="D29" s="70">
        <v>6</v>
      </c>
    </row>
    <row r="30" spans="1:4" x14ac:dyDescent="0.25">
      <c r="A30" s="25" t="s">
        <v>28</v>
      </c>
      <c r="B30" s="70"/>
      <c r="C30" s="70">
        <v>1</v>
      </c>
      <c r="D30" s="70">
        <v>1</v>
      </c>
    </row>
    <row r="31" spans="1:4" x14ac:dyDescent="0.25">
      <c r="A31" s="25" t="s">
        <v>29</v>
      </c>
      <c r="B31" s="70"/>
      <c r="C31" s="70">
        <v>3</v>
      </c>
      <c r="D31" s="70">
        <v>3</v>
      </c>
    </row>
    <row r="32" spans="1:4" x14ac:dyDescent="0.25">
      <c r="A32" s="25" t="s">
        <v>30</v>
      </c>
      <c r="B32" s="70"/>
      <c r="C32" s="70">
        <v>1</v>
      </c>
      <c r="D32" s="70">
        <v>1</v>
      </c>
    </row>
    <row r="33" spans="1:4" x14ac:dyDescent="0.25">
      <c r="A33" s="25" t="s">
        <v>31</v>
      </c>
      <c r="B33" s="70">
        <v>1</v>
      </c>
      <c r="C33" s="70">
        <v>1</v>
      </c>
      <c r="D33" s="70">
        <v>2</v>
      </c>
    </row>
    <row r="34" spans="1:4" x14ac:dyDescent="0.25">
      <c r="A34" s="25" t="s">
        <v>32</v>
      </c>
      <c r="B34" s="70"/>
      <c r="C34" s="70">
        <v>7</v>
      </c>
      <c r="D34" s="70">
        <v>7</v>
      </c>
    </row>
    <row r="35" spans="1:4" x14ac:dyDescent="0.25">
      <c r="A35" s="25" t="s">
        <v>33</v>
      </c>
      <c r="B35" s="70"/>
      <c r="C35" s="70">
        <v>12</v>
      </c>
      <c r="D35" s="70">
        <v>12</v>
      </c>
    </row>
    <row r="36" spans="1:4" x14ac:dyDescent="0.25">
      <c r="A36" s="25" t="s">
        <v>34</v>
      </c>
      <c r="B36" s="70"/>
      <c r="C36" s="70">
        <v>1</v>
      </c>
      <c r="D36" s="70">
        <v>1</v>
      </c>
    </row>
    <row r="37" spans="1:4" x14ac:dyDescent="0.25">
      <c r="A37" s="25" t="s">
        <v>35</v>
      </c>
      <c r="B37" s="70">
        <v>2</v>
      </c>
      <c r="C37" s="70">
        <v>2</v>
      </c>
      <c r="D37" s="70">
        <v>4</v>
      </c>
    </row>
    <row r="38" spans="1:4" x14ac:dyDescent="0.25">
      <c r="A38" s="25" t="s">
        <v>36</v>
      </c>
      <c r="B38" s="70"/>
      <c r="C38" s="70">
        <v>7</v>
      </c>
      <c r="D38" s="70">
        <v>7</v>
      </c>
    </row>
    <row r="39" spans="1:4" x14ac:dyDescent="0.25">
      <c r="A39" s="2" t="s">
        <v>6</v>
      </c>
      <c r="B39" s="70">
        <v>27</v>
      </c>
      <c r="C39" s="70">
        <v>86</v>
      </c>
      <c r="D39" s="70">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0"/>
  <sheetViews>
    <sheetView zoomScale="88" zoomScaleNormal="85" workbookViewId="0">
      <selection activeCell="A15" sqref="A15"/>
    </sheetView>
  </sheetViews>
  <sheetFormatPr defaultRowHeight="13.2" x14ac:dyDescent="0.25"/>
  <cols>
    <col min="1" max="1" width="22" style="58" bestFit="1" customWidth="1"/>
    <col min="2" max="2" width="16.77734375" style="58" bestFit="1" customWidth="1"/>
    <col min="3" max="6" width="6.77734375" style="58" bestFit="1" customWidth="1"/>
    <col min="7" max="7" width="14" style="58" bestFit="1" customWidth="1"/>
    <col min="8" max="8" width="11.44140625" style="58" bestFit="1" customWidth="1"/>
  </cols>
  <sheetData>
    <row r="1" spans="1:19" ht="12" customHeight="1" x14ac:dyDescent="0.25">
      <c r="A1" s="1" t="s">
        <v>47</v>
      </c>
      <c r="B1" s="1" t="s">
        <v>4</v>
      </c>
      <c r="C1"/>
      <c r="D1"/>
      <c r="E1"/>
      <c r="F1"/>
      <c r="G1"/>
      <c r="H1"/>
    </row>
    <row r="2" spans="1:19" x14ac:dyDescent="0.25">
      <c r="A2" s="1" t="s">
        <v>5</v>
      </c>
      <c r="B2" s="26" t="s">
        <v>59</v>
      </c>
      <c r="C2" s="58" t="s">
        <v>60</v>
      </c>
      <c r="D2" s="58" t="s">
        <v>61</v>
      </c>
      <c r="E2" s="58" t="s">
        <v>62</v>
      </c>
      <c r="F2" s="58" t="s">
        <v>63</v>
      </c>
      <c r="G2" s="58" t="s">
        <v>64</v>
      </c>
      <c r="H2" s="58" t="s">
        <v>6</v>
      </c>
    </row>
    <row r="3" spans="1:19" x14ac:dyDescent="0.25">
      <c r="A3" s="2" t="s">
        <v>51</v>
      </c>
      <c r="B3" s="70">
        <v>58</v>
      </c>
      <c r="C3" s="70">
        <v>24</v>
      </c>
      <c r="D3" s="70">
        <v>23</v>
      </c>
      <c r="E3" s="70">
        <v>15</v>
      </c>
      <c r="F3" s="70">
        <v>5</v>
      </c>
      <c r="G3" s="70">
        <v>9</v>
      </c>
      <c r="H3" s="70">
        <v>134</v>
      </c>
    </row>
    <row r="4" spans="1:19" x14ac:dyDescent="0.25">
      <c r="A4" s="24" t="s">
        <v>7</v>
      </c>
      <c r="B4" s="70">
        <v>4</v>
      </c>
      <c r="C4" s="70"/>
      <c r="D4" s="70"/>
      <c r="E4" s="70"/>
      <c r="F4" s="70"/>
      <c r="G4" s="70"/>
      <c r="H4" s="70">
        <v>4</v>
      </c>
    </row>
    <row r="5" spans="1:19" x14ac:dyDescent="0.25">
      <c r="A5" s="25" t="s">
        <v>65</v>
      </c>
      <c r="B5" s="70">
        <v>3</v>
      </c>
      <c r="C5" s="70"/>
      <c r="D5" s="70"/>
      <c r="E5" s="70"/>
      <c r="F5" s="70"/>
      <c r="G5" s="70"/>
      <c r="H5" s="70">
        <v>3</v>
      </c>
    </row>
    <row r="6" spans="1:19" x14ac:dyDescent="0.25">
      <c r="A6" s="25" t="s">
        <v>66</v>
      </c>
      <c r="B6" s="70">
        <v>1</v>
      </c>
      <c r="C6" s="70"/>
      <c r="D6" s="70"/>
      <c r="E6" s="70"/>
      <c r="F6" s="70"/>
      <c r="G6" s="70"/>
      <c r="H6" s="70">
        <v>1</v>
      </c>
    </row>
    <row r="7" spans="1:19" x14ac:dyDescent="0.25">
      <c r="A7" s="24" t="s">
        <v>13</v>
      </c>
      <c r="B7" s="70">
        <v>54</v>
      </c>
      <c r="C7" s="70">
        <v>24</v>
      </c>
      <c r="D7" s="70">
        <v>23</v>
      </c>
      <c r="E7" s="70">
        <v>15</v>
      </c>
      <c r="F7" s="70">
        <v>5</v>
      </c>
      <c r="G7" s="70">
        <v>9</v>
      </c>
      <c r="H7" s="70">
        <v>130</v>
      </c>
    </row>
    <row r="8" spans="1:19" x14ac:dyDescent="0.25">
      <c r="A8" s="25" t="s">
        <v>65</v>
      </c>
      <c r="B8" s="70">
        <v>31</v>
      </c>
      <c r="C8" s="70">
        <v>16</v>
      </c>
      <c r="D8" s="70">
        <v>9</v>
      </c>
      <c r="E8" s="70">
        <v>9</v>
      </c>
      <c r="F8" s="70">
        <v>5</v>
      </c>
      <c r="G8" s="70">
        <v>7</v>
      </c>
      <c r="H8" s="70">
        <v>77</v>
      </c>
    </row>
    <row r="9" spans="1:19" x14ac:dyDescent="0.25">
      <c r="A9" s="25" t="s">
        <v>66</v>
      </c>
      <c r="B9" s="70">
        <v>23</v>
      </c>
      <c r="C9" s="70">
        <v>8</v>
      </c>
      <c r="D9" s="70">
        <v>14</v>
      </c>
      <c r="E9" s="70">
        <v>6</v>
      </c>
      <c r="F9" s="70"/>
      <c r="G9" s="70">
        <v>2</v>
      </c>
      <c r="H9" s="70">
        <v>53</v>
      </c>
    </row>
    <row r="10" spans="1:19" x14ac:dyDescent="0.25">
      <c r="A10" s="2" t="s">
        <v>6</v>
      </c>
      <c r="B10" s="70">
        <v>58</v>
      </c>
      <c r="C10" s="70">
        <v>24</v>
      </c>
      <c r="D10" s="70">
        <v>23</v>
      </c>
      <c r="E10" s="70">
        <v>15</v>
      </c>
      <c r="F10" s="70">
        <v>5</v>
      </c>
      <c r="G10" s="70">
        <v>9</v>
      </c>
      <c r="H10" s="70">
        <v>134</v>
      </c>
    </row>
    <row r="14" spans="1:19" ht="19.95" customHeight="1" x14ac:dyDescent="0.35">
      <c r="A14" s="68" t="s">
        <v>67</v>
      </c>
      <c r="B14" s="69"/>
      <c r="C14" s="69"/>
      <c r="D14" s="69"/>
      <c r="E14" s="69"/>
      <c r="F14" s="69"/>
      <c r="G14" s="69"/>
      <c r="H14" s="69"/>
      <c r="J14" s="68" t="s">
        <v>68</v>
      </c>
      <c r="K14" s="69"/>
      <c r="L14" s="69"/>
      <c r="M14" s="69"/>
      <c r="N14" s="69"/>
      <c r="O14" s="69"/>
      <c r="P14" s="69"/>
      <c r="Q14" s="69"/>
      <c r="R14" s="69"/>
      <c r="S14" s="69"/>
    </row>
    <row r="15" spans="1:19" ht="13.2" customHeight="1" x14ac:dyDescent="0.25">
      <c r="A15" s="21"/>
    </row>
    <row r="18" spans="12:12" x14ac:dyDescent="0.25">
      <c r="L18" s="41"/>
    </row>
    <row r="19" spans="12:12" x14ac:dyDescent="0.25">
      <c r="L19" s="41"/>
    </row>
    <row r="20" spans="12:12" x14ac:dyDescent="0.25">
      <c r="L20" s="41"/>
    </row>
  </sheetData>
  <mergeCells count="2">
    <mergeCell ref="A14:H14"/>
    <mergeCell ref="J14:S14"/>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6"/>
  <sheetViews>
    <sheetView topLeftCell="A2" zoomScale="50" zoomScaleNormal="50" workbookViewId="0">
      <selection activeCell="D36" sqref="D36"/>
    </sheetView>
  </sheetViews>
  <sheetFormatPr defaultRowHeight="13.2" x14ac:dyDescent="0.25"/>
  <cols>
    <col min="1" max="1" width="40.21875" style="58" bestFit="1" customWidth="1"/>
    <col min="2" max="2" width="7.5546875" style="5" customWidth="1"/>
    <col min="3" max="6" width="7.21875" style="58" customWidth="1"/>
    <col min="7" max="7" width="9.77734375" style="58" customWidth="1"/>
    <col min="8" max="8" width="7.21875" style="58" customWidth="1"/>
    <col min="9" max="9" width="11.44140625" style="58" bestFit="1" customWidth="1"/>
  </cols>
  <sheetData>
    <row r="1" spans="1:8" x14ac:dyDescent="0.25">
      <c r="A1" s="1" t="s">
        <v>50</v>
      </c>
      <c r="B1" s="5" t="s">
        <v>51</v>
      </c>
      <c r="C1" s="22"/>
      <c r="D1" s="22"/>
      <c r="E1" s="22"/>
      <c r="F1" s="22"/>
      <c r="G1" s="22"/>
      <c r="H1" s="22"/>
    </row>
    <row r="2" spans="1:8" x14ac:dyDescent="0.25">
      <c r="C2" s="22"/>
      <c r="D2" s="22"/>
      <c r="E2" s="22"/>
      <c r="F2" s="22"/>
      <c r="G2" s="22"/>
      <c r="H2" s="22"/>
    </row>
    <row r="3" spans="1:8" x14ac:dyDescent="0.25">
      <c r="A3" s="1" t="s">
        <v>47</v>
      </c>
      <c r="B3" s="18" t="s">
        <v>69</v>
      </c>
      <c r="C3" s="79"/>
      <c r="D3" s="79"/>
      <c r="E3" s="79"/>
      <c r="F3" s="79"/>
      <c r="G3" s="79"/>
      <c r="H3" s="79"/>
    </row>
    <row r="4" spans="1:8" s="12" customFormat="1" ht="25.95" customHeight="1" x14ac:dyDescent="0.25">
      <c r="A4" s="17" t="s">
        <v>5</v>
      </c>
      <c r="B4" s="5" t="s">
        <v>59</v>
      </c>
      <c r="C4" s="58" t="s">
        <v>60</v>
      </c>
      <c r="D4" s="58" t="s">
        <v>61</v>
      </c>
      <c r="E4" s="58" t="s">
        <v>62</v>
      </c>
      <c r="F4" s="58" t="s">
        <v>63</v>
      </c>
      <c r="G4" s="85" t="s">
        <v>64</v>
      </c>
      <c r="H4" s="85" t="s">
        <v>6</v>
      </c>
    </row>
    <row r="5" spans="1:8" x14ac:dyDescent="0.25">
      <c r="A5" s="56" t="s">
        <v>7</v>
      </c>
      <c r="B5" s="86">
        <v>4</v>
      </c>
      <c r="C5" s="87"/>
      <c r="D5" s="87"/>
      <c r="E5" s="87"/>
      <c r="F5" s="87"/>
      <c r="G5" s="86"/>
      <c r="H5" s="86">
        <v>4</v>
      </c>
    </row>
    <row r="6" spans="1:8" x14ac:dyDescent="0.25">
      <c r="A6" s="28" t="s">
        <v>66</v>
      </c>
      <c r="B6" s="84">
        <v>1</v>
      </c>
      <c r="C6" s="77"/>
      <c r="D6" s="77"/>
      <c r="E6" s="77"/>
      <c r="F6" s="77"/>
      <c r="G6" s="84"/>
      <c r="H6" s="84">
        <v>1</v>
      </c>
    </row>
    <row r="7" spans="1:8" x14ac:dyDescent="0.25">
      <c r="A7" s="25" t="s">
        <v>9</v>
      </c>
      <c r="B7" s="84">
        <v>1</v>
      </c>
      <c r="C7" s="77"/>
      <c r="D7" s="77"/>
      <c r="E7" s="77"/>
      <c r="F7" s="77"/>
      <c r="G7" s="84"/>
      <c r="H7" s="84">
        <v>1</v>
      </c>
    </row>
    <row r="8" spans="1:8" x14ac:dyDescent="0.25">
      <c r="A8" s="29" t="s">
        <v>65</v>
      </c>
      <c r="B8" s="84">
        <v>3</v>
      </c>
      <c r="C8" s="77"/>
      <c r="D8" s="77"/>
      <c r="E8" s="77"/>
      <c r="F8" s="77"/>
      <c r="G8" s="84"/>
      <c r="H8" s="84">
        <v>3</v>
      </c>
    </row>
    <row r="9" spans="1:8" x14ac:dyDescent="0.25">
      <c r="A9" s="25" t="s">
        <v>52</v>
      </c>
      <c r="B9" s="84">
        <v>2</v>
      </c>
      <c r="C9" s="77"/>
      <c r="D9" s="77"/>
      <c r="E9" s="77"/>
      <c r="F9" s="77"/>
      <c r="G9" s="84"/>
      <c r="H9" s="84">
        <v>2</v>
      </c>
    </row>
    <row r="10" spans="1:8" x14ac:dyDescent="0.25">
      <c r="A10" s="25" t="s">
        <v>9</v>
      </c>
      <c r="B10" s="84">
        <v>1</v>
      </c>
      <c r="C10" s="77"/>
      <c r="D10" s="77"/>
      <c r="E10" s="77"/>
      <c r="F10" s="77"/>
      <c r="G10" s="84"/>
      <c r="H10" s="84">
        <v>1</v>
      </c>
    </row>
    <row r="11" spans="1:8" x14ac:dyDescent="0.25">
      <c r="A11" s="56" t="s">
        <v>13</v>
      </c>
      <c r="B11" s="86">
        <v>54</v>
      </c>
      <c r="C11" s="87">
        <v>24</v>
      </c>
      <c r="D11" s="87">
        <v>23</v>
      </c>
      <c r="E11" s="87">
        <v>15</v>
      </c>
      <c r="F11" s="87">
        <v>5</v>
      </c>
      <c r="G11" s="86">
        <v>9</v>
      </c>
      <c r="H11" s="86">
        <v>130</v>
      </c>
    </row>
    <row r="12" spans="1:8" x14ac:dyDescent="0.25">
      <c r="A12" s="28" t="s">
        <v>66</v>
      </c>
      <c r="B12" s="84">
        <v>23</v>
      </c>
      <c r="C12" s="77">
        <v>8</v>
      </c>
      <c r="D12" s="77">
        <v>14</v>
      </c>
      <c r="E12" s="77">
        <v>6</v>
      </c>
      <c r="F12" s="77"/>
      <c r="G12" s="84">
        <v>2</v>
      </c>
      <c r="H12" s="84">
        <v>53</v>
      </c>
    </row>
    <row r="13" spans="1:8" x14ac:dyDescent="0.25">
      <c r="A13" s="25" t="s">
        <v>8</v>
      </c>
      <c r="B13" s="84">
        <v>1</v>
      </c>
      <c r="C13" s="77"/>
      <c r="D13" s="77"/>
      <c r="E13" s="77"/>
      <c r="F13" s="77"/>
      <c r="G13" s="84"/>
      <c r="H13" s="84">
        <v>1</v>
      </c>
    </row>
    <row r="14" spans="1:8" x14ac:dyDescent="0.25">
      <c r="A14" s="25" t="s">
        <v>15</v>
      </c>
      <c r="B14" s="84">
        <v>1</v>
      </c>
      <c r="C14" s="77">
        <v>1</v>
      </c>
      <c r="D14" s="77">
        <v>4</v>
      </c>
      <c r="E14" s="77"/>
      <c r="F14" s="77"/>
      <c r="G14" s="84"/>
      <c r="H14" s="84">
        <v>6</v>
      </c>
    </row>
    <row r="15" spans="1:8" x14ac:dyDescent="0.25">
      <c r="A15" s="25" t="s">
        <v>53</v>
      </c>
      <c r="B15" s="84">
        <v>1</v>
      </c>
      <c r="C15" s="77"/>
      <c r="D15" s="77">
        <v>4</v>
      </c>
      <c r="E15" s="77"/>
      <c r="F15" s="77"/>
      <c r="G15" s="84">
        <v>1</v>
      </c>
      <c r="H15" s="84">
        <v>6</v>
      </c>
    </row>
    <row r="16" spans="1:8" x14ac:dyDescent="0.25">
      <c r="A16" s="25" t="s">
        <v>17</v>
      </c>
      <c r="B16" s="84"/>
      <c r="C16" s="77">
        <v>1</v>
      </c>
      <c r="D16" s="77"/>
      <c r="E16" s="77"/>
      <c r="F16" s="77"/>
      <c r="G16" s="84"/>
      <c r="H16" s="84">
        <v>1</v>
      </c>
    </row>
    <row r="17" spans="1:8" x14ac:dyDescent="0.25">
      <c r="A17" s="25" t="s">
        <v>20</v>
      </c>
      <c r="B17" s="84">
        <v>2</v>
      </c>
      <c r="C17" s="77"/>
      <c r="D17" s="77">
        <v>1</v>
      </c>
      <c r="E17" s="77"/>
      <c r="F17" s="77"/>
      <c r="G17" s="84"/>
      <c r="H17" s="84">
        <v>3</v>
      </c>
    </row>
    <row r="18" spans="1:8" x14ac:dyDescent="0.25">
      <c r="A18" s="25" t="s">
        <v>21</v>
      </c>
      <c r="B18" s="84">
        <v>1</v>
      </c>
      <c r="C18" s="77"/>
      <c r="D18" s="77"/>
      <c r="E18" s="77"/>
      <c r="F18" s="77"/>
      <c r="G18" s="84"/>
      <c r="H18" s="84">
        <v>1</v>
      </c>
    </row>
    <row r="19" spans="1:8" x14ac:dyDescent="0.25">
      <c r="A19" s="25" t="s">
        <v>55</v>
      </c>
      <c r="B19" s="84"/>
      <c r="C19" s="77">
        <v>1</v>
      </c>
      <c r="D19" s="77"/>
      <c r="E19" s="77"/>
      <c r="F19" s="77"/>
      <c r="G19" s="84"/>
      <c r="H19" s="84">
        <v>1</v>
      </c>
    </row>
    <row r="20" spans="1:8" x14ac:dyDescent="0.25">
      <c r="A20" s="25" t="s">
        <v>23</v>
      </c>
      <c r="B20" s="84">
        <v>3</v>
      </c>
      <c r="C20" s="77"/>
      <c r="D20" s="77"/>
      <c r="E20" s="77"/>
      <c r="F20" s="77"/>
      <c r="G20" s="84"/>
      <c r="H20" s="84">
        <v>3</v>
      </c>
    </row>
    <row r="21" spans="1:8" x14ac:dyDescent="0.25">
      <c r="A21" s="25" t="s">
        <v>9</v>
      </c>
      <c r="B21" s="84"/>
      <c r="C21" s="77">
        <v>1</v>
      </c>
      <c r="D21" s="77">
        <v>1</v>
      </c>
      <c r="E21" s="77"/>
      <c r="F21" s="77"/>
      <c r="G21" s="84"/>
      <c r="H21" s="84">
        <v>2</v>
      </c>
    </row>
    <row r="22" spans="1:8" x14ac:dyDescent="0.25">
      <c r="A22" s="25" t="s">
        <v>26</v>
      </c>
      <c r="B22" s="84">
        <v>2</v>
      </c>
      <c r="C22" s="77">
        <v>2</v>
      </c>
      <c r="D22" s="77">
        <v>1</v>
      </c>
      <c r="E22" s="77"/>
      <c r="F22" s="77"/>
      <c r="G22" s="84"/>
      <c r="H22" s="84">
        <v>5</v>
      </c>
    </row>
    <row r="23" spans="1:8" x14ac:dyDescent="0.25">
      <c r="A23" s="25" t="s">
        <v>56</v>
      </c>
      <c r="B23" s="84">
        <v>3</v>
      </c>
      <c r="C23" s="77"/>
      <c r="D23" s="77"/>
      <c r="E23" s="77"/>
      <c r="F23" s="77"/>
      <c r="G23" s="84"/>
      <c r="H23" s="84">
        <v>3</v>
      </c>
    </row>
    <row r="24" spans="1:8" x14ac:dyDescent="0.25">
      <c r="A24" s="25" t="s">
        <v>27</v>
      </c>
      <c r="B24" s="84">
        <v>3</v>
      </c>
      <c r="C24" s="77">
        <v>1</v>
      </c>
      <c r="D24" s="77"/>
      <c r="E24" s="77">
        <v>2</v>
      </c>
      <c r="F24" s="77"/>
      <c r="G24" s="84"/>
      <c r="H24" s="84">
        <v>6</v>
      </c>
    </row>
    <row r="25" spans="1:8" x14ac:dyDescent="0.25">
      <c r="A25" s="25" t="s">
        <v>28</v>
      </c>
      <c r="B25" s="84"/>
      <c r="C25" s="77"/>
      <c r="D25" s="77">
        <v>1</v>
      </c>
      <c r="E25" s="77"/>
      <c r="F25" s="77"/>
      <c r="G25" s="84"/>
      <c r="H25" s="84">
        <v>1</v>
      </c>
    </row>
    <row r="26" spans="1:8" x14ac:dyDescent="0.25">
      <c r="A26" s="25" t="s">
        <v>70</v>
      </c>
      <c r="B26" s="84"/>
      <c r="C26" s="77"/>
      <c r="D26" s="77">
        <v>1</v>
      </c>
      <c r="E26" s="77"/>
      <c r="F26" s="77"/>
      <c r="G26" s="84"/>
      <c r="H26" s="84">
        <v>1</v>
      </c>
    </row>
    <row r="27" spans="1:8" x14ac:dyDescent="0.25">
      <c r="A27" s="25" t="s">
        <v>57</v>
      </c>
      <c r="B27" s="84">
        <v>1</v>
      </c>
      <c r="C27" s="77"/>
      <c r="D27" s="77">
        <v>1</v>
      </c>
      <c r="E27" s="77">
        <v>1</v>
      </c>
      <c r="F27" s="77"/>
      <c r="G27" s="84"/>
      <c r="H27" s="84">
        <v>3</v>
      </c>
    </row>
    <row r="28" spans="1:8" x14ac:dyDescent="0.25">
      <c r="A28" s="25" t="s">
        <v>33</v>
      </c>
      <c r="B28" s="84">
        <v>2</v>
      </c>
      <c r="C28" s="77"/>
      <c r="D28" s="77"/>
      <c r="E28" s="77">
        <v>1</v>
      </c>
      <c r="F28" s="77"/>
      <c r="G28" s="84"/>
      <c r="H28" s="84">
        <v>3</v>
      </c>
    </row>
    <row r="29" spans="1:8" x14ac:dyDescent="0.25">
      <c r="A29" s="25" t="s">
        <v>35</v>
      </c>
      <c r="B29" s="84">
        <v>2</v>
      </c>
      <c r="C29" s="77"/>
      <c r="D29" s="77"/>
      <c r="E29" s="77"/>
      <c r="F29" s="77"/>
      <c r="G29" s="84"/>
      <c r="H29" s="84">
        <v>2</v>
      </c>
    </row>
    <row r="30" spans="1:8" x14ac:dyDescent="0.25">
      <c r="A30" s="25" t="s">
        <v>36</v>
      </c>
      <c r="B30" s="84">
        <v>1</v>
      </c>
      <c r="C30" s="77">
        <v>1</v>
      </c>
      <c r="D30" s="77"/>
      <c r="E30" s="77">
        <v>2</v>
      </c>
      <c r="F30" s="77"/>
      <c r="G30" s="84">
        <v>1</v>
      </c>
      <c r="H30" s="84">
        <v>5</v>
      </c>
    </row>
    <row r="31" spans="1:8" x14ac:dyDescent="0.25">
      <c r="A31" s="29" t="s">
        <v>65</v>
      </c>
      <c r="B31" s="84">
        <v>31</v>
      </c>
      <c r="C31" s="77">
        <v>16</v>
      </c>
      <c r="D31" s="77">
        <v>9</v>
      </c>
      <c r="E31" s="77">
        <v>9</v>
      </c>
      <c r="F31" s="77">
        <v>5</v>
      </c>
      <c r="G31" s="84">
        <v>7</v>
      </c>
      <c r="H31" s="84">
        <v>77</v>
      </c>
    </row>
    <row r="32" spans="1:8" x14ac:dyDescent="0.25">
      <c r="A32" s="25" t="s">
        <v>8</v>
      </c>
      <c r="B32" s="84"/>
      <c r="C32" s="77"/>
      <c r="D32" s="77"/>
      <c r="E32" s="77"/>
      <c r="F32" s="77">
        <v>1</v>
      </c>
      <c r="G32" s="84"/>
      <c r="H32" s="84">
        <v>1</v>
      </c>
    </row>
    <row r="33" spans="1:8" x14ac:dyDescent="0.25">
      <c r="A33" s="25" t="s">
        <v>14</v>
      </c>
      <c r="B33" s="84"/>
      <c r="C33" s="77">
        <v>2</v>
      </c>
      <c r="D33" s="77"/>
      <c r="E33" s="77"/>
      <c r="F33" s="77"/>
      <c r="G33" s="84"/>
      <c r="H33" s="84">
        <v>2</v>
      </c>
    </row>
    <row r="34" spans="1:8" x14ac:dyDescent="0.25">
      <c r="A34" s="25" t="s">
        <v>15</v>
      </c>
      <c r="B34" s="84">
        <v>2</v>
      </c>
      <c r="C34" s="77"/>
      <c r="D34" s="77">
        <v>1</v>
      </c>
      <c r="E34" s="77"/>
      <c r="F34" s="77"/>
      <c r="G34" s="84"/>
      <c r="H34" s="84">
        <v>3</v>
      </c>
    </row>
    <row r="35" spans="1:8" x14ac:dyDescent="0.25">
      <c r="A35" s="25" t="s">
        <v>53</v>
      </c>
      <c r="B35" s="84"/>
      <c r="C35" s="77"/>
      <c r="D35" s="77"/>
      <c r="E35" s="77"/>
      <c r="F35" s="77"/>
      <c r="G35" s="84">
        <v>1</v>
      </c>
      <c r="H35" s="84">
        <v>1</v>
      </c>
    </row>
    <row r="36" spans="1:8" x14ac:dyDescent="0.25">
      <c r="A36" s="25" t="s">
        <v>16</v>
      </c>
      <c r="B36" s="84"/>
      <c r="C36" s="77"/>
      <c r="D36" s="77">
        <v>2</v>
      </c>
      <c r="E36" s="77">
        <v>1</v>
      </c>
      <c r="F36" s="77">
        <v>1</v>
      </c>
      <c r="G36" s="84"/>
      <c r="H36" s="84">
        <v>4</v>
      </c>
    </row>
    <row r="37" spans="1:8" x14ac:dyDescent="0.25">
      <c r="A37" s="25" t="s">
        <v>20</v>
      </c>
      <c r="B37" s="84">
        <v>2</v>
      </c>
      <c r="C37" s="77"/>
      <c r="D37" s="77"/>
      <c r="E37" s="77"/>
      <c r="F37" s="77">
        <v>1</v>
      </c>
      <c r="G37" s="84"/>
      <c r="H37" s="84">
        <v>3</v>
      </c>
    </row>
    <row r="38" spans="1:8" x14ac:dyDescent="0.25">
      <c r="A38" s="25" t="s">
        <v>54</v>
      </c>
      <c r="B38" s="84"/>
      <c r="C38" s="77">
        <v>1</v>
      </c>
      <c r="D38" s="77"/>
      <c r="E38" s="77"/>
      <c r="F38" s="77"/>
      <c r="G38" s="84">
        <v>1</v>
      </c>
      <c r="H38" s="84">
        <v>2</v>
      </c>
    </row>
    <row r="39" spans="1:8" x14ac:dyDescent="0.25">
      <c r="A39" s="25" t="s">
        <v>22</v>
      </c>
      <c r="B39" s="84"/>
      <c r="C39" s="77"/>
      <c r="D39" s="77"/>
      <c r="E39" s="77"/>
      <c r="F39" s="77"/>
      <c r="G39" s="84">
        <v>1</v>
      </c>
      <c r="H39" s="84">
        <v>1</v>
      </c>
    </row>
    <row r="40" spans="1:8" x14ac:dyDescent="0.25">
      <c r="A40" s="25" t="s">
        <v>23</v>
      </c>
      <c r="B40" s="84">
        <v>2</v>
      </c>
      <c r="C40" s="77"/>
      <c r="D40" s="77"/>
      <c r="E40" s="77"/>
      <c r="F40" s="77"/>
      <c r="G40" s="84"/>
      <c r="H40" s="84">
        <v>2</v>
      </c>
    </row>
    <row r="41" spans="1:8" x14ac:dyDescent="0.25">
      <c r="A41" s="25" t="s">
        <v>9</v>
      </c>
      <c r="B41" s="84"/>
      <c r="C41" s="77"/>
      <c r="D41" s="77"/>
      <c r="E41" s="77">
        <v>2</v>
      </c>
      <c r="F41" s="77"/>
      <c r="G41" s="84">
        <v>1</v>
      </c>
      <c r="H41" s="84">
        <v>3</v>
      </c>
    </row>
    <row r="42" spans="1:8" x14ac:dyDescent="0.25">
      <c r="A42" s="25" t="s">
        <v>24</v>
      </c>
      <c r="B42" s="84">
        <v>2</v>
      </c>
      <c r="C42" s="77"/>
      <c r="D42" s="77"/>
      <c r="E42" s="77"/>
      <c r="F42" s="77"/>
      <c r="G42" s="84"/>
      <c r="H42" s="84">
        <v>2</v>
      </c>
    </row>
    <row r="43" spans="1:8" x14ac:dyDescent="0.25">
      <c r="A43" s="25" t="s">
        <v>26</v>
      </c>
      <c r="B43" s="84">
        <v>6</v>
      </c>
      <c r="C43" s="77">
        <v>2</v>
      </c>
      <c r="D43" s="77">
        <v>2</v>
      </c>
      <c r="E43" s="77">
        <v>1</v>
      </c>
      <c r="F43" s="77">
        <v>1</v>
      </c>
      <c r="G43" s="84"/>
      <c r="H43" s="84">
        <v>12</v>
      </c>
    </row>
    <row r="44" spans="1:8" x14ac:dyDescent="0.25">
      <c r="A44" s="25" t="s">
        <v>56</v>
      </c>
      <c r="B44" s="84"/>
      <c r="C44" s="77"/>
      <c r="D44" s="77">
        <v>1</v>
      </c>
      <c r="E44" s="77"/>
      <c r="F44" s="77"/>
      <c r="G44" s="84"/>
      <c r="H44" s="84">
        <v>1</v>
      </c>
    </row>
    <row r="45" spans="1:8" x14ac:dyDescent="0.25">
      <c r="A45" s="25" t="s">
        <v>27</v>
      </c>
      <c r="B45" s="84"/>
      <c r="C45" s="77"/>
      <c r="D45" s="77">
        <v>1</v>
      </c>
      <c r="E45" s="77"/>
      <c r="F45" s="77"/>
      <c r="G45" s="84"/>
      <c r="H45" s="84">
        <v>1</v>
      </c>
    </row>
    <row r="46" spans="1:8" x14ac:dyDescent="0.25">
      <c r="A46" s="25" t="s">
        <v>28</v>
      </c>
      <c r="B46" s="84">
        <v>1</v>
      </c>
      <c r="C46" s="77"/>
      <c r="D46" s="77"/>
      <c r="E46" s="77"/>
      <c r="F46" s="77"/>
      <c r="G46" s="84"/>
      <c r="H46" s="84">
        <v>1</v>
      </c>
    </row>
    <row r="47" spans="1:8" x14ac:dyDescent="0.25">
      <c r="A47" s="25" t="s">
        <v>70</v>
      </c>
      <c r="B47" s="84"/>
      <c r="C47" s="77"/>
      <c r="D47" s="77">
        <v>1</v>
      </c>
      <c r="E47" s="77">
        <v>1</v>
      </c>
      <c r="F47" s="77"/>
      <c r="G47" s="84"/>
      <c r="H47" s="84">
        <v>2</v>
      </c>
    </row>
    <row r="48" spans="1:8" x14ac:dyDescent="0.25">
      <c r="A48" s="25" t="s">
        <v>71</v>
      </c>
      <c r="B48" s="84"/>
      <c r="C48" s="77">
        <v>1</v>
      </c>
      <c r="D48" s="77">
        <v>1</v>
      </c>
      <c r="E48" s="77"/>
      <c r="F48" s="77"/>
      <c r="G48" s="84"/>
      <c r="H48" s="84">
        <v>2</v>
      </c>
    </row>
    <row r="49" spans="1:8" x14ac:dyDescent="0.25">
      <c r="A49" s="25" t="s">
        <v>30</v>
      </c>
      <c r="B49" s="84">
        <v>1</v>
      </c>
      <c r="C49" s="77"/>
      <c r="D49" s="77"/>
      <c r="E49" s="77"/>
      <c r="F49" s="77"/>
      <c r="G49" s="84"/>
      <c r="H49" s="84">
        <v>1</v>
      </c>
    </row>
    <row r="50" spans="1:8" x14ac:dyDescent="0.25">
      <c r="A50" s="25" t="s">
        <v>57</v>
      </c>
      <c r="B50" s="84">
        <v>1</v>
      </c>
      <c r="C50" s="77">
        <v>5</v>
      </c>
      <c r="D50" s="77"/>
      <c r="E50" s="77">
        <v>2</v>
      </c>
      <c r="F50" s="77">
        <v>1</v>
      </c>
      <c r="G50" s="84">
        <v>2</v>
      </c>
      <c r="H50" s="84">
        <v>11</v>
      </c>
    </row>
    <row r="51" spans="1:8" x14ac:dyDescent="0.25">
      <c r="A51" s="25" t="s">
        <v>32</v>
      </c>
      <c r="B51" s="84">
        <v>2</v>
      </c>
      <c r="C51" s="77"/>
      <c r="D51" s="77"/>
      <c r="E51" s="77"/>
      <c r="F51" s="77"/>
      <c r="G51" s="84"/>
      <c r="H51" s="84">
        <v>2</v>
      </c>
    </row>
    <row r="52" spans="1:8" x14ac:dyDescent="0.25">
      <c r="A52" s="25" t="s">
        <v>58</v>
      </c>
      <c r="B52" s="84">
        <v>2</v>
      </c>
      <c r="C52" s="77"/>
      <c r="D52" s="77"/>
      <c r="E52" s="77"/>
      <c r="F52" s="77"/>
      <c r="G52" s="84"/>
      <c r="H52" s="84">
        <v>2</v>
      </c>
    </row>
    <row r="53" spans="1:8" x14ac:dyDescent="0.25">
      <c r="A53" s="25" t="s">
        <v>33</v>
      </c>
      <c r="B53" s="84">
        <v>8</v>
      </c>
      <c r="C53" s="77">
        <v>3</v>
      </c>
      <c r="D53" s="77"/>
      <c r="E53" s="77">
        <v>1</v>
      </c>
      <c r="F53" s="77"/>
      <c r="G53" s="84">
        <v>1</v>
      </c>
      <c r="H53" s="84">
        <v>13</v>
      </c>
    </row>
    <row r="54" spans="1:8" x14ac:dyDescent="0.25">
      <c r="A54" s="25" t="s">
        <v>34</v>
      </c>
      <c r="B54" s="84">
        <v>1</v>
      </c>
      <c r="C54" s="77">
        <v>1</v>
      </c>
      <c r="D54" s="77"/>
      <c r="E54" s="77">
        <v>1</v>
      </c>
      <c r="F54" s="77"/>
      <c r="G54" s="84"/>
      <c r="H54" s="84">
        <v>3</v>
      </c>
    </row>
    <row r="55" spans="1:8" x14ac:dyDescent="0.25">
      <c r="A55" s="25" t="s">
        <v>36</v>
      </c>
      <c r="B55" s="84">
        <v>1</v>
      </c>
      <c r="C55" s="77">
        <v>1</v>
      </c>
      <c r="D55" s="77"/>
      <c r="E55" s="77"/>
      <c r="F55" s="77"/>
      <c r="G55" s="84"/>
      <c r="H55" s="84">
        <v>2</v>
      </c>
    </row>
    <row r="56" spans="1:8" x14ac:dyDescent="0.25">
      <c r="A56" s="20" t="s">
        <v>6</v>
      </c>
      <c r="B56" s="84">
        <v>58</v>
      </c>
      <c r="C56" s="77">
        <v>24</v>
      </c>
      <c r="D56" s="77">
        <v>23</v>
      </c>
      <c r="E56" s="77">
        <v>15</v>
      </c>
      <c r="F56" s="77">
        <v>5</v>
      </c>
      <c r="G56" s="84">
        <v>9</v>
      </c>
      <c r="H56" s="84">
        <v>134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7"/>
  <sheetViews>
    <sheetView zoomScale="60" zoomScaleNormal="60" workbookViewId="0">
      <selection activeCell="P41" sqref="P41"/>
    </sheetView>
  </sheetViews>
  <sheetFormatPr defaultRowHeight="13.2" x14ac:dyDescent="0.25"/>
  <cols>
    <col min="1" max="1" width="40.21875" style="58" bestFit="1" customWidth="1"/>
    <col min="2" max="2" width="12.44140625" style="5" customWidth="1"/>
    <col min="3" max="3" width="10.21875" style="58" customWidth="1"/>
    <col min="4" max="4" width="11" style="58" customWidth="1"/>
    <col min="5" max="6" width="7.21875" style="58" customWidth="1"/>
    <col min="7" max="7" width="9.77734375" style="58" customWidth="1"/>
    <col min="8" max="8" width="7.21875" style="58" customWidth="1"/>
    <col min="9" max="9" width="11.44140625" style="58" bestFit="1" customWidth="1"/>
  </cols>
  <sheetData>
    <row r="1" spans="1:4" x14ac:dyDescent="0.25">
      <c r="A1" s="1" t="s">
        <v>50</v>
      </c>
      <c r="B1" s="5" t="s">
        <v>51</v>
      </c>
    </row>
    <row r="3" spans="1:4" x14ac:dyDescent="0.25">
      <c r="A3" s="1" t="s">
        <v>47</v>
      </c>
      <c r="B3" s="1" t="s">
        <v>72</v>
      </c>
      <c r="C3" s="89"/>
      <c r="D3" s="89"/>
    </row>
    <row r="4" spans="1:4" s="12" customFormat="1" ht="25.95" customHeight="1" x14ac:dyDescent="0.25">
      <c r="A4" s="17" t="s">
        <v>5</v>
      </c>
      <c r="B4" s="92" t="s">
        <v>73</v>
      </c>
      <c r="C4" s="27" t="s">
        <v>74</v>
      </c>
      <c r="D4" s="91" t="s">
        <v>6</v>
      </c>
    </row>
    <row r="5" spans="1:4" s="19" customFormat="1" ht="13.95" customHeight="1" x14ac:dyDescent="0.25">
      <c r="A5" s="57" t="s">
        <v>7</v>
      </c>
      <c r="B5" s="90">
        <v>1</v>
      </c>
      <c r="C5" s="90">
        <v>3</v>
      </c>
      <c r="D5" s="90">
        <v>4</v>
      </c>
    </row>
    <row r="6" spans="1:4" x14ac:dyDescent="0.25">
      <c r="A6" s="24" t="s">
        <v>52</v>
      </c>
      <c r="B6" s="77"/>
      <c r="C6" s="88">
        <v>2</v>
      </c>
      <c r="D6" s="88">
        <v>2</v>
      </c>
    </row>
    <row r="7" spans="1:4" x14ac:dyDescent="0.25">
      <c r="A7" s="24" t="s">
        <v>9</v>
      </c>
      <c r="B7" s="77">
        <v>1</v>
      </c>
      <c r="C7" s="88">
        <v>1</v>
      </c>
      <c r="D7" s="88">
        <v>2</v>
      </c>
    </row>
    <row r="8" spans="1:4" ht="13.95" customHeight="1" x14ac:dyDescent="0.25">
      <c r="A8" s="57" t="s">
        <v>13</v>
      </c>
      <c r="B8" s="90">
        <v>53</v>
      </c>
      <c r="C8" s="90">
        <v>77</v>
      </c>
      <c r="D8" s="90">
        <v>130</v>
      </c>
    </row>
    <row r="9" spans="1:4" x14ac:dyDescent="0.25">
      <c r="A9" s="24" t="s">
        <v>8</v>
      </c>
      <c r="B9" s="77">
        <v>1</v>
      </c>
      <c r="C9" s="88">
        <v>1</v>
      </c>
      <c r="D9" s="88">
        <v>2</v>
      </c>
    </row>
    <row r="10" spans="1:4" x14ac:dyDescent="0.25">
      <c r="A10" s="24" t="s">
        <v>14</v>
      </c>
      <c r="B10" s="77"/>
      <c r="C10" s="88">
        <v>2</v>
      </c>
      <c r="D10" s="88">
        <v>2</v>
      </c>
    </row>
    <row r="11" spans="1:4" x14ac:dyDescent="0.25">
      <c r="A11" s="24" t="s">
        <v>15</v>
      </c>
      <c r="B11" s="77">
        <v>6</v>
      </c>
      <c r="C11" s="88">
        <v>3</v>
      </c>
      <c r="D11" s="88">
        <v>9</v>
      </c>
    </row>
    <row r="12" spans="1:4" x14ac:dyDescent="0.25">
      <c r="A12" s="24" t="s">
        <v>53</v>
      </c>
      <c r="B12" s="77">
        <v>6</v>
      </c>
      <c r="C12" s="88">
        <v>1</v>
      </c>
      <c r="D12" s="88">
        <v>7</v>
      </c>
    </row>
    <row r="13" spans="1:4" x14ac:dyDescent="0.25">
      <c r="A13" s="24" t="s">
        <v>16</v>
      </c>
      <c r="B13" s="77"/>
      <c r="C13" s="88">
        <v>4</v>
      </c>
      <c r="D13" s="88">
        <v>4</v>
      </c>
    </row>
    <row r="14" spans="1:4" s="19" customFormat="1" x14ac:dyDescent="0.25">
      <c r="A14" s="24" t="s">
        <v>17</v>
      </c>
      <c r="B14" s="77">
        <v>1</v>
      </c>
      <c r="C14" s="88"/>
      <c r="D14" s="88">
        <v>1</v>
      </c>
    </row>
    <row r="15" spans="1:4" x14ac:dyDescent="0.25">
      <c r="A15" s="24" t="s">
        <v>20</v>
      </c>
      <c r="B15" s="77">
        <v>3</v>
      </c>
      <c r="C15" s="88">
        <v>3</v>
      </c>
      <c r="D15" s="88">
        <v>6</v>
      </c>
    </row>
    <row r="16" spans="1:4" x14ac:dyDescent="0.25">
      <c r="A16" s="24" t="s">
        <v>54</v>
      </c>
      <c r="B16" s="77"/>
      <c r="C16" s="88">
        <v>2</v>
      </c>
      <c r="D16" s="88">
        <v>2</v>
      </c>
    </row>
    <row r="17" spans="1:4" x14ac:dyDescent="0.25">
      <c r="A17" s="24" t="s">
        <v>21</v>
      </c>
      <c r="B17" s="77">
        <v>1</v>
      </c>
      <c r="C17" s="88"/>
      <c r="D17" s="88">
        <v>1</v>
      </c>
    </row>
    <row r="18" spans="1:4" x14ac:dyDescent="0.25">
      <c r="A18" s="24" t="s">
        <v>22</v>
      </c>
      <c r="B18" s="77"/>
      <c r="C18" s="88">
        <v>1</v>
      </c>
      <c r="D18" s="88">
        <v>1</v>
      </c>
    </row>
    <row r="19" spans="1:4" x14ac:dyDescent="0.25">
      <c r="A19" s="24" t="s">
        <v>55</v>
      </c>
      <c r="B19" s="77">
        <v>1</v>
      </c>
      <c r="C19" s="88"/>
      <c r="D19" s="88">
        <v>1</v>
      </c>
    </row>
    <row r="20" spans="1:4" x14ac:dyDescent="0.25">
      <c r="A20" s="24" t="s">
        <v>23</v>
      </c>
      <c r="B20" s="77">
        <v>3</v>
      </c>
      <c r="C20" s="88">
        <v>2</v>
      </c>
      <c r="D20" s="88">
        <v>5</v>
      </c>
    </row>
    <row r="21" spans="1:4" x14ac:dyDescent="0.25">
      <c r="A21" s="24" t="s">
        <v>9</v>
      </c>
      <c r="B21" s="77">
        <v>2</v>
      </c>
      <c r="C21" s="88">
        <v>3</v>
      </c>
      <c r="D21" s="88">
        <v>5</v>
      </c>
    </row>
    <row r="22" spans="1:4" x14ac:dyDescent="0.25">
      <c r="A22" s="24" t="s">
        <v>24</v>
      </c>
      <c r="B22" s="77"/>
      <c r="C22" s="88">
        <v>2</v>
      </c>
      <c r="D22" s="88">
        <v>2</v>
      </c>
    </row>
    <row r="23" spans="1:4" x14ac:dyDescent="0.25">
      <c r="A23" s="24" t="s">
        <v>26</v>
      </c>
      <c r="B23" s="77">
        <v>5</v>
      </c>
      <c r="C23" s="88">
        <v>12</v>
      </c>
      <c r="D23" s="88">
        <v>17</v>
      </c>
    </row>
    <row r="24" spans="1:4" x14ac:dyDescent="0.25">
      <c r="A24" s="24" t="s">
        <v>56</v>
      </c>
      <c r="B24" s="77">
        <v>3</v>
      </c>
      <c r="C24" s="88">
        <v>1</v>
      </c>
      <c r="D24" s="88">
        <v>4</v>
      </c>
    </row>
    <row r="25" spans="1:4" x14ac:dyDescent="0.25">
      <c r="A25" s="24" t="s">
        <v>27</v>
      </c>
      <c r="B25" s="77">
        <v>6</v>
      </c>
      <c r="C25" s="88">
        <v>1</v>
      </c>
      <c r="D25" s="88">
        <v>7</v>
      </c>
    </row>
    <row r="26" spans="1:4" x14ac:dyDescent="0.25">
      <c r="A26" s="24" t="s">
        <v>28</v>
      </c>
      <c r="B26" s="77">
        <v>1</v>
      </c>
      <c r="C26" s="88">
        <v>1</v>
      </c>
      <c r="D26" s="88">
        <v>2</v>
      </c>
    </row>
    <row r="27" spans="1:4" x14ac:dyDescent="0.25">
      <c r="A27" s="24" t="s">
        <v>70</v>
      </c>
      <c r="B27" s="77">
        <v>1</v>
      </c>
      <c r="C27" s="88">
        <v>2</v>
      </c>
      <c r="D27" s="88">
        <v>3</v>
      </c>
    </row>
    <row r="28" spans="1:4" x14ac:dyDescent="0.25">
      <c r="A28" s="24" t="s">
        <v>71</v>
      </c>
      <c r="B28" s="77"/>
      <c r="C28" s="88">
        <v>2</v>
      </c>
      <c r="D28" s="88">
        <v>2</v>
      </c>
    </row>
    <row r="29" spans="1:4" x14ac:dyDescent="0.25">
      <c r="A29" s="24" t="s">
        <v>30</v>
      </c>
      <c r="B29" s="77"/>
      <c r="C29" s="88">
        <v>1</v>
      </c>
      <c r="D29" s="88">
        <v>1</v>
      </c>
    </row>
    <row r="30" spans="1:4" x14ac:dyDescent="0.25">
      <c r="A30" s="24" t="s">
        <v>57</v>
      </c>
      <c r="B30" s="77">
        <v>3</v>
      </c>
      <c r="C30" s="88">
        <v>11</v>
      </c>
      <c r="D30" s="88">
        <v>14</v>
      </c>
    </row>
    <row r="31" spans="1:4" x14ac:dyDescent="0.25">
      <c r="A31" s="24" t="s">
        <v>32</v>
      </c>
      <c r="B31" s="77"/>
      <c r="C31" s="88">
        <v>2</v>
      </c>
      <c r="D31" s="88">
        <v>2</v>
      </c>
    </row>
    <row r="32" spans="1:4" x14ac:dyDescent="0.25">
      <c r="A32" s="24" t="s">
        <v>58</v>
      </c>
      <c r="B32" s="77"/>
      <c r="C32" s="88">
        <v>2</v>
      </c>
      <c r="D32" s="88">
        <v>2</v>
      </c>
    </row>
    <row r="33" spans="1:4" x14ac:dyDescent="0.25">
      <c r="A33" s="24" t="s">
        <v>33</v>
      </c>
      <c r="B33" s="77">
        <v>3</v>
      </c>
      <c r="C33" s="88">
        <v>13</v>
      </c>
      <c r="D33" s="88">
        <v>16</v>
      </c>
    </row>
    <row r="34" spans="1:4" x14ac:dyDescent="0.25">
      <c r="A34" s="24" t="s">
        <v>34</v>
      </c>
      <c r="B34" s="77"/>
      <c r="C34" s="88">
        <v>3</v>
      </c>
      <c r="D34" s="88">
        <v>3</v>
      </c>
    </row>
    <row r="35" spans="1:4" x14ac:dyDescent="0.25">
      <c r="A35" s="24" t="s">
        <v>35</v>
      </c>
      <c r="B35" s="77">
        <v>2</v>
      </c>
      <c r="C35" s="88"/>
      <c r="D35" s="88">
        <v>2</v>
      </c>
    </row>
    <row r="36" spans="1:4" x14ac:dyDescent="0.25">
      <c r="A36" s="24" t="s">
        <v>36</v>
      </c>
      <c r="B36" s="77">
        <v>5</v>
      </c>
      <c r="C36" s="88">
        <v>2</v>
      </c>
      <c r="D36" s="88">
        <v>7</v>
      </c>
    </row>
    <row r="37" spans="1:4" x14ac:dyDescent="0.25">
      <c r="A37" s="20" t="s">
        <v>6</v>
      </c>
      <c r="B37" s="77">
        <v>54</v>
      </c>
      <c r="C37" s="88">
        <v>80</v>
      </c>
      <c r="D37" s="88">
        <v>134</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1678"/>
  <sheetViews>
    <sheetView zoomScale="102" zoomScaleNormal="100" workbookViewId="0">
      <pane ySplit="1" topLeftCell="A2" activePane="bottomLeft" state="frozen"/>
      <selection pane="bottomLeft" activeCell="A2" sqref="A2:AI1410"/>
    </sheetView>
  </sheetViews>
  <sheetFormatPr defaultColWidth="9.21875" defaultRowHeight="13.2" x14ac:dyDescent="0.25"/>
  <cols>
    <col min="1" max="1" width="10.88671875" style="58" customWidth="1"/>
    <col min="2" max="2" width="11.44140625" style="58" customWidth="1"/>
    <col min="3" max="3" width="35.5546875" style="58" customWidth="1"/>
    <col min="4" max="4" width="32.5546875" style="58" customWidth="1"/>
    <col min="5" max="5" width="18.5546875" style="58" customWidth="1"/>
    <col min="6" max="6" width="81.44140625" style="58" customWidth="1"/>
    <col min="7" max="7" width="19.44140625" style="58" customWidth="1"/>
    <col min="8" max="8" width="30.44140625" style="58" customWidth="1"/>
    <col min="9" max="9" width="19.44140625" style="58" customWidth="1"/>
    <col min="10" max="10" width="33.44140625" style="58" customWidth="1"/>
    <col min="11" max="11" width="53" style="58" customWidth="1"/>
    <col min="12" max="12" width="19.44140625" style="58" customWidth="1"/>
    <col min="13" max="13" width="9.21875" style="58" customWidth="1"/>
    <col min="14" max="14" width="29" style="58" customWidth="1"/>
    <col min="15" max="15" width="9.21875" style="58" customWidth="1"/>
    <col min="16" max="16" width="19.44140625" style="39" customWidth="1"/>
    <col min="17" max="17" width="36.44140625" style="58" customWidth="1"/>
    <col min="18" max="18" width="11.44140625" style="58" customWidth="1"/>
    <col min="19" max="19" width="14" style="58" customWidth="1"/>
    <col min="20" max="20" width="11.5546875" style="58" customWidth="1"/>
    <col min="21" max="21" width="16.5546875" style="58" customWidth="1"/>
    <col min="22" max="22" width="18.44140625" style="58" bestFit="1" customWidth="1"/>
    <col min="23" max="23" width="14.5546875" style="58" customWidth="1"/>
    <col min="24" max="24" width="9.21875" style="58" customWidth="1"/>
    <col min="25" max="25" width="19.44140625" style="39" customWidth="1"/>
    <col min="26" max="26" width="14" style="58" customWidth="1"/>
    <col min="27" max="27" width="34.44140625" style="58" customWidth="1"/>
    <col min="28" max="28" width="28.5546875" style="58" bestFit="1" customWidth="1"/>
    <col min="29" max="29" width="10.5546875" style="58" customWidth="1"/>
    <col min="30" max="30" width="19.44140625" style="58" customWidth="1"/>
    <col min="31" max="31" width="29.5546875" style="58" customWidth="1"/>
    <col min="32" max="32" width="20.5546875" style="58" customWidth="1"/>
    <col min="33" max="33" width="32.44140625" style="58" customWidth="1"/>
    <col min="34" max="34" width="33" style="58" customWidth="1"/>
    <col min="35" max="35" width="28.44140625" style="58" customWidth="1"/>
    <col min="36" max="36" width="12.5546875" style="16" bestFit="1" customWidth="1"/>
    <col min="37" max="37" width="12.5546875" style="16" customWidth="1"/>
    <col min="38" max="38" width="13.44140625" style="58" bestFit="1" customWidth="1"/>
    <col min="39" max="39" width="14.5546875" style="58" bestFit="1" customWidth="1"/>
    <col min="40" max="40" width="12.44140625" style="58" bestFit="1" customWidth="1"/>
    <col min="41" max="41" width="19.44140625" style="58" customWidth="1"/>
    <col min="42" max="42" width="23.44140625" style="58" customWidth="1"/>
    <col min="43" max="43" width="19.44140625" style="39" customWidth="1"/>
    <col min="44" max="48" width="9.21875" style="58" customWidth="1"/>
    <col min="49" max="49" width="10.77734375" style="58" customWidth="1"/>
    <col min="50" max="50" width="35.77734375" style="5" bestFit="1" customWidth="1"/>
    <col min="51" max="53" width="9.21875" style="58" customWidth="1"/>
    <col min="54" max="16384" width="9.21875" style="58"/>
  </cols>
  <sheetData>
    <row r="1" spans="1:50" ht="12.75" customHeight="1" x14ac:dyDescent="0.25">
      <c r="A1" s="21" t="s">
        <v>75</v>
      </c>
      <c r="B1" s="21" t="s">
        <v>76</v>
      </c>
      <c r="C1" s="21" t="s">
        <v>49</v>
      </c>
      <c r="D1" s="21" t="s">
        <v>77</v>
      </c>
      <c r="E1" s="21" t="s">
        <v>78</v>
      </c>
      <c r="F1" s="21" t="s">
        <v>79</v>
      </c>
      <c r="G1" s="21" t="s">
        <v>80</v>
      </c>
      <c r="H1" s="21" t="s">
        <v>81</v>
      </c>
      <c r="I1" s="21" t="s">
        <v>82</v>
      </c>
      <c r="J1" s="21" t="s">
        <v>83</v>
      </c>
      <c r="K1" s="21" t="s">
        <v>84</v>
      </c>
      <c r="L1" s="21" t="s">
        <v>85</v>
      </c>
      <c r="M1" s="21" t="s">
        <v>86</v>
      </c>
      <c r="N1" s="21" t="s">
        <v>87</v>
      </c>
      <c r="O1" s="21" t="s">
        <v>88</v>
      </c>
      <c r="P1" s="21" t="s">
        <v>89</v>
      </c>
      <c r="Q1" s="21" t="s">
        <v>90</v>
      </c>
      <c r="R1" s="21" t="s">
        <v>91</v>
      </c>
      <c r="S1" s="21" t="s">
        <v>92</v>
      </c>
      <c r="T1" s="21" t="s">
        <v>93</v>
      </c>
      <c r="U1" s="21" t="s">
        <v>72</v>
      </c>
      <c r="V1" s="21" t="s">
        <v>94</v>
      </c>
      <c r="W1" s="21" t="s">
        <v>95</v>
      </c>
      <c r="X1" s="21" t="s">
        <v>96</v>
      </c>
      <c r="Y1" s="21" t="s">
        <v>97</v>
      </c>
      <c r="Z1" s="21" t="s">
        <v>98</v>
      </c>
      <c r="AA1" s="21" t="s">
        <v>99</v>
      </c>
      <c r="AB1" s="21" t="s">
        <v>100</v>
      </c>
      <c r="AC1" s="21" t="s">
        <v>101</v>
      </c>
      <c r="AD1" s="21" t="s">
        <v>102</v>
      </c>
      <c r="AE1" s="21" t="s">
        <v>103</v>
      </c>
      <c r="AF1" s="21" t="s">
        <v>104</v>
      </c>
      <c r="AG1" s="21" t="s">
        <v>105</v>
      </c>
      <c r="AH1" s="21" t="s">
        <v>106</v>
      </c>
      <c r="AI1" s="21" t="s">
        <v>107</v>
      </c>
      <c r="AJ1" s="13" t="s">
        <v>108</v>
      </c>
      <c r="AK1" s="13" t="s">
        <v>109</v>
      </c>
      <c r="AL1" s="3" t="s">
        <v>45</v>
      </c>
      <c r="AM1" s="3" t="s">
        <v>1</v>
      </c>
      <c r="AN1" s="3" t="s">
        <v>110</v>
      </c>
      <c r="AO1" s="14" t="s">
        <v>111</v>
      </c>
      <c r="AP1" s="14" t="s">
        <v>50</v>
      </c>
      <c r="AQ1" s="15" t="s">
        <v>112</v>
      </c>
      <c r="AR1" s="15" t="s">
        <v>0</v>
      </c>
      <c r="AS1" s="15" t="s">
        <v>44</v>
      </c>
      <c r="AT1" s="15" t="s">
        <v>113</v>
      </c>
      <c r="AU1" s="15" t="s">
        <v>114</v>
      </c>
      <c r="AV1" s="15" t="s">
        <v>115</v>
      </c>
      <c r="AW1" s="15" t="s">
        <v>116</v>
      </c>
      <c r="AX1" s="4" t="s">
        <v>117</v>
      </c>
    </row>
    <row r="2" spans="1:50" ht="12.75" customHeight="1" x14ac:dyDescent="0.25">
      <c r="A2" s="36" t="s">
        <v>118</v>
      </c>
      <c r="B2" s="36" t="s">
        <v>119</v>
      </c>
      <c r="C2" s="36" t="s">
        <v>120</v>
      </c>
      <c r="D2" s="36" t="s">
        <v>121</v>
      </c>
      <c r="E2" s="36" t="s">
        <v>7</v>
      </c>
      <c r="F2" s="36" t="s">
        <v>122</v>
      </c>
      <c r="G2" s="59">
        <v>44165.600046296298</v>
      </c>
      <c r="H2" s="36" t="s">
        <v>123</v>
      </c>
      <c r="I2" s="59"/>
      <c r="J2" s="36" t="s">
        <v>124</v>
      </c>
      <c r="K2" s="36" t="s">
        <v>125</v>
      </c>
      <c r="L2" s="59">
        <v>44165.600046296298</v>
      </c>
      <c r="M2" s="36" t="s">
        <v>123</v>
      </c>
      <c r="N2" s="59">
        <v>44165.56322916667</v>
      </c>
      <c r="O2" s="36" t="s">
        <v>126</v>
      </c>
      <c r="P2" s="35" t="b">
        <v>0</v>
      </c>
      <c r="Q2" s="36"/>
      <c r="R2" s="36" t="s">
        <v>127</v>
      </c>
      <c r="S2" s="35">
        <v>0</v>
      </c>
      <c r="T2" s="36" t="s">
        <v>128</v>
      </c>
      <c r="U2" s="36" t="s">
        <v>124</v>
      </c>
      <c r="V2" s="59"/>
      <c r="W2" s="35">
        <v>3182</v>
      </c>
      <c r="X2" s="36" t="s">
        <v>129</v>
      </c>
      <c r="Y2" s="35">
        <v>0</v>
      </c>
      <c r="Z2" s="35" t="b">
        <v>0</v>
      </c>
      <c r="AA2" s="59">
        <v>44165.59</v>
      </c>
      <c r="AB2" s="59">
        <v>44165.56322916667</v>
      </c>
      <c r="AC2" s="35">
        <v>1</v>
      </c>
      <c r="AD2" s="59">
        <v>44165.583958333344</v>
      </c>
      <c r="AE2" s="59">
        <v>44165.59</v>
      </c>
      <c r="AF2" s="59">
        <v>44165.583958333344</v>
      </c>
      <c r="AG2" s="36"/>
      <c r="AH2" s="36"/>
      <c r="AI2" s="36"/>
      <c r="AJ2" s="16">
        <f ca="1">IF(Table1[[#This Row],[State]]="Closed","Zero",IF(Table1[[#This Row],[State]]="Resolved","Zero",TODAY()-Table1[[#This Row],[First Assigned to Osprey-Resolver]]))</f>
        <v>542.41000000000349</v>
      </c>
      <c r="AK2" s="16" t="str">
        <f ca="1">IF(Table1[[#This Row],[Days Open]]&lt;=5,"00 - 05",IF(Table1[[#This Row],[Days Open]]&lt;=15,"06 - 15",IF(Table1[[#This Row],[Days Open]]&lt;=30,"16 - 30", IF(Table1[[#This Row],[Days Open]]&lt;=60,"31 - 60",IF(Table1[[#This Row],[Days Open]]&lt;=90,"61 - 90",IF(Table1[[#This Row],[Days Open]]="Zero","Closed","&gt;91 and above"))))))</f>
        <v>&gt;91 and above</v>
      </c>
      <c r="AL2" s="39">
        <f>WEEKNUM(Table1[[#This Row],[Created]])</f>
        <v>49</v>
      </c>
      <c r="AM2" s="39">
        <f>WEEKNUM(Table1[[#This Row],[Resolved]])</f>
        <v>0</v>
      </c>
      <c r="AN2" s="39">
        <f>WEEKNUM(Table1[[#This Row],[Closed]])</f>
        <v>49</v>
      </c>
      <c r="AO2" s="39" t="str">
        <f>IFERROR(INDEX(GD_Resource[], MATCH(Table1[[#This Row],[Assigned to]], GD_Resource[SNOW ID Unique], 0), 2), "Not GD")</f>
        <v>WPP-US</v>
      </c>
      <c r="AP2" s="39" t="str">
        <f t="shared" ref="AP2:AP65" si="0">IF(AO2="Not GD","Geo","GD")</f>
        <v>GD</v>
      </c>
      <c r="AQ2" s="39">
        <f>YEAR(Table1[[#This Row],[Closed]])</f>
        <v>2020</v>
      </c>
      <c r="AR2" s="39">
        <f>YEAR(Table1[[#This Row],[Resolved]])</f>
        <v>1900</v>
      </c>
      <c r="AS2" s="39">
        <f>YEAR(Table1[[#This Row],[Created]])</f>
        <v>2020</v>
      </c>
      <c r="AT2" s="39">
        <f>DAY(Table1[[#This Row],[Resolved]])</f>
        <v>0</v>
      </c>
      <c r="AU2" s="39" t="str">
        <f>TEXT(Table1[[#This Row],[Resolved]],"MMM")</f>
        <v>Jan</v>
      </c>
      <c r="AV2" s="39">
        <f>DAY(Table1[[#This Row],[Created]])</f>
        <v>30</v>
      </c>
      <c r="AW2" s="39" t="str">
        <f>TEXT(Table1[[#This Row],[Created]],"MMM")</f>
        <v>Nov</v>
      </c>
      <c r="AX2" s="40">
        <f>VLOOKUP(Table1[[#This Row],[Assigned to]],GD_Resource[[#All],[SNOW ID Unique]:[Team]],4,0)</f>
        <v>0</v>
      </c>
    </row>
    <row r="3" spans="1:50" ht="37.5" customHeight="1" x14ac:dyDescent="0.25">
      <c r="A3" s="37" t="s">
        <v>130</v>
      </c>
      <c r="B3" s="37" t="s">
        <v>119</v>
      </c>
      <c r="C3" s="37" t="s">
        <v>131</v>
      </c>
      <c r="D3" s="37" t="s">
        <v>132</v>
      </c>
      <c r="E3" s="37" t="s">
        <v>7</v>
      </c>
      <c r="F3" s="37" t="s">
        <v>133</v>
      </c>
      <c r="G3" s="60">
        <v>44174.997511574067</v>
      </c>
      <c r="H3" s="37"/>
      <c r="I3" s="60"/>
      <c r="J3" s="37" t="s">
        <v>134</v>
      </c>
      <c r="K3" s="37" t="s">
        <v>135</v>
      </c>
      <c r="L3" s="60">
        <v>44174.997523148151</v>
      </c>
      <c r="M3" s="37" t="s">
        <v>42</v>
      </c>
      <c r="N3" s="60">
        <v>44169.191620370373</v>
      </c>
      <c r="O3" s="37" t="s">
        <v>136</v>
      </c>
      <c r="P3" s="38" t="b">
        <v>0</v>
      </c>
      <c r="Q3" s="37"/>
      <c r="R3" s="37" t="s">
        <v>137</v>
      </c>
      <c r="S3" s="38">
        <v>0</v>
      </c>
      <c r="T3" s="37" t="s">
        <v>128</v>
      </c>
      <c r="U3" s="37" t="s">
        <v>124</v>
      </c>
      <c r="V3" s="60"/>
      <c r="W3" s="38">
        <v>501630</v>
      </c>
      <c r="X3" s="37" t="s">
        <v>138</v>
      </c>
      <c r="Y3" s="38">
        <v>0</v>
      </c>
      <c r="Z3" s="38" t="b">
        <v>0</v>
      </c>
      <c r="AA3" s="60">
        <v>44169.220659722218</v>
      </c>
      <c r="AB3" s="60">
        <v>44169.220659722218</v>
      </c>
      <c r="AC3" s="38">
        <v>7</v>
      </c>
      <c r="AD3" s="60">
        <v>44169.955335648148</v>
      </c>
      <c r="AE3" s="60"/>
      <c r="AF3" s="60">
        <v>44169.955335648148</v>
      </c>
      <c r="AG3" s="37" t="s">
        <v>139</v>
      </c>
      <c r="AH3" s="37"/>
      <c r="AI3" s="37" t="s">
        <v>140</v>
      </c>
      <c r="AJ3" s="16">
        <f ca="1">IF(Table1[[#This Row],[State]]="Closed","Zero",IF(Table1[[#This Row],[State]]="Resolved","Zero",TODAY()-Table1[[#This Row],[First Assigned to Osprey-Resolver]]))</f>
        <v>44708</v>
      </c>
      <c r="AK3" s="16" t="str">
        <f ca="1">IF(Table1[[#This Row],[Days Open]]&lt;=5,"00 - 05",IF(Table1[[#This Row],[Days Open]]&lt;=15,"06 - 15",IF(Table1[[#This Row],[Days Open]]&lt;=30,"16 - 30", IF(Table1[[#This Row],[Days Open]]&lt;=60,"31 - 60",IF(Table1[[#This Row],[Days Open]]&lt;=90,"61 - 90",IF(Table1[[#This Row],[Days Open]]="Zero","Closed","&gt;91 and above"))))))</f>
        <v>&gt;91 and above</v>
      </c>
      <c r="AL3" s="39">
        <f>WEEKNUM(Table1[[#This Row],[Created]])</f>
        <v>49</v>
      </c>
      <c r="AM3" s="39">
        <f>WEEKNUM(Table1[[#This Row],[Resolved]])</f>
        <v>0</v>
      </c>
      <c r="AN3" s="39">
        <f>WEEKNUM(Table1[[#This Row],[Closed]])</f>
        <v>50</v>
      </c>
      <c r="AO3" s="39" t="str">
        <f>IFERROR(INDEX(GD_Resource[], MATCH(Table1[[#This Row],[Assigned to]], GD_Resource[SNOW ID Unique], 0), 2), "Not GD")</f>
        <v>Not GD</v>
      </c>
      <c r="AP3" s="39" t="str">
        <f t="shared" si="0"/>
        <v>Geo</v>
      </c>
      <c r="AQ3" s="39">
        <f>YEAR(Table1[[#This Row],[Closed]])</f>
        <v>2020</v>
      </c>
      <c r="AR3" s="39">
        <f>YEAR(Table1[[#This Row],[Resolved]])</f>
        <v>1900</v>
      </c>
      <c r="AS3" s="39">
        <f>YEAR(Table1[[#This Row],[Created]])</f>
        <v>2020</v>
      </c>
      <c r="AT3" s="39">
        <f>DAY(Table1[[#This Row],[Resolved]])</f>
        <v>0</v>
      </c>
      <c r="AU3" s="39" t="str">
        <f>TEXT(Table1[[#This Row],[Resolved]],"MMM")</f>
        <v>Jan</v>
      </c>
      <c r="AV3" s="39">
        <f>DAY(Table1[[#This Row],[Created]])</f>
        <v>4</v>
      </c>
      <c r="AW3" s="39" t="str">
        <f>TEXT(Table1[[#This Row],[Created]],"MMM")</f>
        <v>Dec</v>
      </c>
      <c r="AX3" s="40" t="e">
        <f>VLOOKUP(Table1[[#This Row],[Assigned to]],GD_Resource[[#All],[SNOW ID Unique]:[Team]],4,0)</f>
        <v>#N/A</v>
      </c>
    </row>
    <row r="4" spans="1:50" ht="49.95" customHeight="1" x14ac:dyDescent="0.25">
      <c r="A4" s="37" t="s">
        <v>141</v>
      </c>
      <c r="B4" s="37" t="s">
        <v>142</v>
      </c>
      <c r="C4" s="37" t="s">
        <v>143</v>
      </c>
      <c r="D4" s="37" t="s">
        <v>144</v>
      </c>
      <c r="E4" s="37" t="s">
        <v>145</v>
      </c>
      <c r="F4" s="37" t="s">
        <v>146</v>
      </c>
      <c r="G4" s="60">
        <v>44610.06077546296</v>
      </c>
      <c r="H4" s="37" t="s">
        <v>40</v>
      </c>
      <c r="I4" s="60"/>
      <c r="J4" s="37" t="s">
        <v>124</v>
      </c>
      <c r="K4" s="37" t="s">
        <v>147</v>
      </c>
      <c r="L4" s="60">
        <v>44610.06077546296</v>
      </c>
      <c r="M4" s="37" t="s">
        <v>148</v>
      </c>
      <c r="N4" s="60">
        <v>44169.919733796298</v>
      </c>
      <c r="O4" s="37" t="s">
        <v>149</v>
      </c>
      <c r="P4" s="38" t="b">
        <v>0</v>
      </c>
      <c r="Q4" s="37"/>
      <c r="R4" s="37" t="s">
        <v>150</v>
      </c>
      <c r="S4" s="38">
        <v>0</v>
      </c>
      <c r="T4" s="37" t="s">
        <v>128</v>
      </c>
      <c r="U4" s="37" t="s">
        <v>124</v>
      </c>
      <c r="V4" s="60"/>
      <c r="W4" s="38">
        <v>38028186</v>
      </c>
      <c r="X4" s="37" t="s">
        <v>151</v>
      </c>
      <c r="Y4" s="38">
        <v>0</v>
      </c>
      <c r="Z4" s="38" t="b">
        <v>0</v>
      </c>
      <c r="AA4" s="60">
        <v>44169.942708333343</v>
      </c>
      <c r="AB4" s="60">
        <v>44169.935532407413</v>
      </c>
      <c r="AC4" s="38">
        <v>1</v>
      </c>
      <c r="AD4" s="60">
        <v>44169.99050925926</v>
      </c>
      <c r="AE4" s="60">
        <v>44172.542951388888</v>
      </c>
      <c r="AF4" s="60">
        <v>44169.99050925926</v>
      </c>
      <c r="AG4" s="37"/>
      <c r="AH4" s="37"/>
      <c r="AI4" s="37"/>
      <c r="AJ4" s="16">
        <f ca="1">IF(Table1[[#This Row],[State]]="Closed","Zero",IF(Table1[[#This Row],[State]]="Resolved","Zero",TODAY()-Table1[[#This Row],[First Assigned to Osprey-Resolver]]))</f>
        <v>535.45704861111153</v>
      </c>
      <c r="AK4" s="16" t="str">
        <f ca="1">IF(Table1[[#This Row],[Days Open]]&lt;=5,"00 - 05",IF(Table1[[#This Row],[Days Open]]&lt;=15,"06 - 15",IF(Table1[[#This Row],[Days Open]]&lt;=30,"16 - 30", IF(Table1[[#This Row],[Days Open]]&lt;=60,"31 - 60",IF(Table1[[#This Row],[Days Open]]&lt;=90,"61 - 90",IF(Table1[[#This Row],[Days Open]]="Zero","Closed","&gt;91 and above"))))))</f>
        <v>&gt;91 and above</v>
      </c>
      <c r="AL4" s="39">
        <f>WEEKNUM(Table1[[#This Row],[Created]])</f>
        <v>49</v>
      </c>
      <c r="AM4" s="39">
        <f>WEEKNUM(Table1[[#This Row],[Resolved]])</f>
        <v>0</v>
      </c>
      <c r="AN4" s="39">
        <f>WEEKNUM(Table1[[#This Row],[Closed]])</f>
        <v>8</v>
      </c>
      <c r="AO4" s="39" t="str">
        <f>IFERROR(INDEX(GD_Resource[], MATCH(Table1[[#This Row],[Assigned to]], GD_Resource[SNOW ID Unique], 0), 2), "Not GD")</f>
        <v>Not GD</v>
      </c>
      <c r="AP4" s="39" t="str">
        <f t="shared" si="0"/>
        <v>Geo</v>
      </c>
      <c r="AQ4" s="39">
        <f>YEAR(Table1[[#This Row],[Closed]])</f>
        <v>2022</v>
      </c>
      <c r="AR4" s="39">
        <f>YEAR(Table1[[#This Row],[Resolved]])</f>
        <v>1900</v>
      </c>
      <c r="AS4" s="39">
        <f>YEAR(Table1[[#This Row],[Created]])</f>
        <v>2020</v>
      </c>
      <c r="AT4" s="39">
        <f>DAY(Table1[[#This Row],[Resolved]])</f>
        <v>0</v>
      </c>
      <c r="AU4" s="39" t="str">
        <f>TEXT(Table1[[#This Row],[Resolved]],"MMM")</f>
        <v>Jan</v>
      </c>
      <c r="AV4" s="39">
        <f>DAY(Table1[[#This Row],[Created]])</f>
        <v>4</v>
      </c>
      <c r="AW4" s="39" t="str">
        <f>TEXT(Table1[[#This Row],[Created]],"MMM")</f>
        <v>Dec</v>
      </c>
      <c r="AX4" s="40" t="e">
        <f>VLOOKUP(Table1[[#This Row],[Assigned to]],GD_Resource[[#All],[SNOW ID Unique]:[Team]],4,0)</f>
        <v>#N/A</v>
      </c>
    </row>
    <row r="5" spans="1:50" ht="37.5" customHeight="1" x14ac:dyDescent="0.25">
      <c r="A5" s="37" t="s">
        <v>152</v>
      </c>
      <c r="B5" s="37" t="s">
        <v>119</v>
      </c>
      <c r="C5" s="37" t="s">
        <v>153</v>
      </c>
      <c r="D5" s="37" t="s">
        <v>154</v>
      </c>
      <c r="E5" s="37" t="s">
        <v>145</v>
      </c>
      <c r="F5" s="37" t="s">
        <v>155</v>
      </c>
      <c r="G5" s="60">
        <v>44545.606180555558</v>
      </c>
      <c r="H5" s="37" t="s">
        <v>55</v>
      </c>
      <c r="I5" s="60"/>
      <c r="J5" s="37"/>
      <c r="K5" s="37"/>
      <c r="L5" s="60"/>
      <c r="M5" s="37"/>
      <c r="N5" s="60">
        <v>44170.392800925933</v>
      </c>
      <c r="O5" s="37" t="s">
        <v>156</v>
      </c>
      <c r="P5" s="38" t="b">
        <v>0</v>
      </c>
      <c r="Q5" s="37"/>
      <c r="R5" s="37" t="s">
        <v>150</v>
      </c>
      <c r="S5" s="38">
        <v>0</v>
      </c>
      <c r="T5" s="37" t="s">
        <v>128</v>
      </c>
      <c r="U5" s="37" t="s">
        <v>65</v>
      </c>
      <c r="V5" s="60"/>
      <c r="W5" s="38"/>
      <c r="X5" s="37" t="s">
        <v>157</v>
      </c>
      <c r="Y5" s="38">
        <v>0</v>
      </c>
      <c r="Z5" s="38" t="b">
        <v>1</v>
      </c>
      <c r="AA5" s="60">
        <v>44170.869421296287</v>
      </c>
      <c r="AB5" s="60"/>
      <c r="AC5" s="38">
        <v>0</v>
      </c>
      <c r="AD5" s="60"/>
      <c r="AE5" s="60">
        <v>44170.869421296287</v>
      </c>
      <c r="AF5" s="60">
        <v>44170.392800925933</v>
      </c>
      <c r="AG5" s="37"/>
      <c r="AH5" s="37" t="s">
        <v>158</v>
      </c>
      <c r="AI5" s="37" t="s">
        <v>159</v>
      </c>
      <c r="AJ5" s="16">
        <f ca="1">IF(Table1[[#This Row],[State]]="Closed","Zero",IF(Table1[[#This Row],[State]]="Resolved","Zero",TODAY()-Table1[[#This Row],[First Assigned to Osprey-Resolver]]))</f>
        <v>537.13057870371267</v>
      </c>
      <c r="AK5" s="16" t="str">
        <f ca="1">IF(Table1[[#This Row],[Days Open]]&lt;=5,"00 - 05",IF(Table1[[#This Row],[Days Open]]&lt;=15,"06 - 15",IF(Table1[[#This Row],[Days Open]]&lt;=30,"16 - 30", IF(Table1[[#This Row],[Days Open]]&lt;=60,"31 - 60",IF(Table1[[#This Row],[Days Open]]&lt;=90,"61 - 90",IF(Table1[[#This Row],[Days Open]]="Zero","Closed","&gt;91 and above"))))))</f>
        <v>&gt;91 and above</v>
      </c>
      <c r="AL5" s="39">
        <f>WEEKNUM(Table1[[#This Row],[Created]])</f>
        <v>49</v>
      </c>
      <c r="AM5" s="39">
        <f>WEEKNUM(Table1[[#This Row],[Resolved]])</f>
        <v>0</v>
      </c>
      <c r="AN5" s="39">
        <f>WEEKNUM(Table1[[#This Row],[Closed]])</f>
        <v>0</v>
      </c>
      <c r="AO5" s="39" t="str">
        <f>IFERROR(INDEX(GD_Resource[], MATCH(Table1[[#This Row],[Assigned to]], GD_Resource[SNOW ID Unique], 0), 2), "Not GD")</f>
        <v>WPP-US</v>
      </c>
      <c r="AP5" s="39" t="str">
        <f t="shared" si="0"/>
        <v>GD</v>
      </c>
      <c r="AQ5" s="39">
        <f>YEAR(Table1[[#This Row],[Closed]])</f>
        <v>1900</v>
      </c>
      <c r="AR5" s="39">
        <f>YEAR(Table1[[#This Row],[Resolved]])</f>
        <v>1900</v>
      </c>
      <c r="AS5" s="39">
        <f>YEAR(Table1[[#This Row],[Created]])</f>
        <v>2020</v>
      </c>
      <c r="AT5" s="39">
        <f>DAY(Table1[[#This Row],[Resolved]])</f>
        <v>0</v>
      </c>
      <c r="AU5" s="39" t="str">
        <f>TEXT(Table1[[#This Row],[Resolved]],"MMM")</f>
        <v>Jan</v>
      </c>
      <c r="AV5" s="39">
        <f>DAY(Table1[[#This Row],[Created]])</f>
        <v>5</v>
      </c>
      <c r="AW5" s="39" t="str">
        <f>TEXT(Table1[[#This Row],[Created]],"MMM")</f>
        <v>Dec</v>
      </c>
      <c r="AX5" s="40">
        <f>VLOOKUP(Table1[[#This Row],[Assigned to]],GD_Resource[[#All],[SNOW ID Unique]:[Team]],4,0)</f>
        <v>0</v>
      </c>
    </row>
    <row r="6" spans="1:50" ht="49.95" customHeight="1" x14ac:dyDescent="0.25">
      <c r="A6" s="37" t="s">
        <v>160</v>
      </c>
      <c r="B6" s="37" t="s">
        <v>119</v>
      </c>
      <c r="C6" s="37" t="s">
        <v>161</v>
      </c>
      <c r="D6" s="37" t="s">
        <v>162</v>
      </c>
      <c r="E6" s="37" t="s">
        <v>145</v>
      </c>
      <c r="F6" s="37" t="s">
        <v>163</v>
      </c>
      <c r="G6" s="60">
        <v>44181.000949074078</v>
      </c>
      <c r="H6" s="37"/>
      <c r="I6" s="60"/>
      <c r="J6" s="37" t="s">
        <v>124</v>
      </c>
      <c r="K6" s="37" t="s">
        <v>164</v>
      </c>
      <c r="L6" s="60">
        <v>44181.000949074078</v>
      </c>
      <c r="M6" s="37" t="s">
        <v>12</v>
      </c>
      <c r="N6" s="60">
        <v>44180.907534722217</v>
      </c>
      <c r="O6" s="37" t="s">
        <v>162</v>
      </c>
      <c r="P6" s="38" t="b">
        <v>0</v>
      </c>
      <c r="Q6" s="37"/>
      <c r="R6" s="37" t="s">
        <v>127</v>
      </c>
      <c r="S6" s="38">
        <v>0</v>
      </c>
      <c r="T6" s="37" t="s">
        <v>128</v>
      </c>
      <c r="U6" s="37" t="s">
        <v>124</v>
      </c>
      <c r="V6" s="60"/>
      <c r="W6" s="38">
        <v>8291</v>
      </c>
      <c r="X6" s="37" t="s">
        <v>165</v>
      </c>
      <c r="Y6" s="38">
        <v>0</v>
      </c>
      <c r="Z6" s="38" t="b">
        <v>0</v>
      </c>
      <c r="AA6" s="60"/>
      <c r="AB6" s="60"/>
      <c r="AC6" s="38">
        <v>0</v>
      </c>
      <c r="AD6" s="60"/>
      <c r="AE6" s="60"/>
      <c r="AF6" s="60">
        <v>44180.907534722217</v>
      </c>
      <c r="AG6" s="37" t="s">
        <v>139</v>
      </c>
      <c r="AH6" s="37"/>
      <c r="AI6" s="37" t="s">
        <v>166</v>
      </c>
      <c r="AJ6" s="16">
        <f ca="1">IF(Table1[[#This Row],[State]]="Closed","Zero",IF(Table1[[#This Row],[State]]="Resolved","Zero",TODAY()-Table1[[#This Row],[First Assigned to Osprey-Resolver]]))</f>
        <v>44708</v>
      </c>
      <c r="AK6" s="16" t="str">
        <f ca="1">IF(Table1[[#This Row],[Days Open]]&lt;=5,"00 - 05",IF(Table1[[#This Row],[Days Open]]&lt;=15,"06 - 15",IF(Table1[[#This Row],[Days Open]]&lt;=30,"16 - 30", IF(Table1[[#This Row],[Days Open]]&lt;=60,"31 - 60",IF(Table1[[#This Row],[Days Open]]&lt;=90,"61 - 90",IF(Table1[[#This Row],[Days Open]]="Zero","Closed","&gt;91 and above"))))))</f>
        <v>&gt;91 and above</v>
      </c>
      <c r="AL6" s="39">
        <f>WEEKNUM(Table1[[#This Row],[Created]])</f>
        <v>51</v>
      </c>
      <c r="AM6" s="39">
        <f>WEEKNUM(Table1[[#This Row],[Resolved]])</f>
        <v>0</v>
      </c>
      <c r="AN6" s="39">
        <f>WEEKNUM(Table1[[#This Row],[Closed]])</f>
        <v>51</v>
      </c>
      <c r="AO6" s="39" t="str">
        <f>IFERROR(INDEX(GD_Resource[], MATCH(Table1[[#This Row],[Assigned to]], GD_Resource[SNOW ID Unique], 0), 2), "Not GD")</f>
        <v>Not GD</v>
      </c>
      <c r="AP6" s="39" t="str">
        <f t="shared" si="0"/>
        <v>Geo</v>
      </c>
      <c r="AQ6" s="39">
        <f>YEAR(Table1[[#This Row],[Closed]])</f>
        <v>2020</v>
      </c>
      <c r="AR6" s="39">
        <f>YEAR(Table1[[#This Row],[Resolved]])</f>
        <v>1900</v>
      </c>
      <c r="AS6" s="39">
        <f>YEAR(Table1[[#This Row],[Created]])</f>
        <v>2020</v>
      </c>
      <c r="AT6" s="39">
        <f>DAY(Table1[[#This Row],[Resolved]])</f>
        <v>0</v>
      </c>
      <c r="AU6" s="39" t="str">
        <f>TEXT(Table1[[#This Row],[Resolved]],"MMM")</f>
        <v>Jan</v>
      </c>
      <c r="AV6" s="39">
        <f>DAY(Table1[[#This Row],[Created]])</f>
        <v>15</v>
      </c>
      <c r="AW6" s="39" t="str">
        <f>TEXT(Table1[[#This Row],[Created]],"MMM")</f>
        <v>Dec</v>
      </c>
      <c r="AX6" s="40" t="e">
        <f>VLOOKUP(Table1[[#This Row],[Assigned to]],GD_Resource[[#All],[SNOW ID Unique]:[Team]],4,0)</f>
        <v>#N/A</v>
      </c>
    </row>
    <row r="7" spans="1:50" ht="49.95" customHeight="1" x14ac:dyDescent="0.25">
      <c r="A7" s="37" t="s">
        <v>167</v>
      </c>
      <c r="B7" s="37" t="s">
        <v>119</v>
      </c>
      <c r="C7" s="37" t="s">
        <v>120</v>
      </c>
      <c r="D7" s="37" t="s">
        <v>168</v>
      </c>
      <c r="E7" s="37" t="s">
        <v>13</v>
      </c>
      <c r="F7" s="37" t="s">
        <v>169</v>
      </c>
      <c r="G7" s="60">
        <v>44183.667361111111</v>
      </c>
      <c r="H7" s="37" t="s">
        <v>26</v>
      </c>
      <c r="I7" s="60"/>
      <c r="J7" s="37" t="s">
        <v>124</v>
      </c>
      <c r="K7" s="37" t="s">
        <v>170</v>
      </c>
      <c r="L7" s="60">
        <v>44182.904814814807</v>
      </c>
      <c r="M7" s="37" t="s">
        <v>26</v>
      </c>
      <c r="N7" s="60">
        <v>44181.751076388893</v>
      </c>
      <c r="O7" s="37" t="s">
        <v>171</v>
      </c>
      <c r="P7" s="38" t="b">
        <v>0</v>
      </c>
      <c r="Q7" s="37"/>
      <c r="R7" s="37" t="s">
        <v>127</v>
      </c>
      <c r="S7" s="38">
        <v>0</v>
      </c>
      <c r="T7" s="37" t="s">
        <v>128</v>
      </c>
      <c r="U7" s="37" t="s">
        <v>124</v>
      </c>
      <c r="V7" s="60"/>
      <c r="W7" s="38">
        <v>99683</v>
      </c>
      <c r="X7" s="37" t="s">
        <v>172</v>
      </c>
      <c r="Y7" s="38">
        <v>0</v>
      </c>
      <c r="Z7" s="38" t="b">
        <v>0</v>
      </c>
      <c r="AA7" s="60">
        <v>44181.768564814818</v>
      </c>
      <c r="AB7" s="60">
        <v>44181.752013888887</v>
      </c>
      <c r="AC7" s="38">
        <v>1</v>
      </c>
      <c r="AD7" s="60">
        <v>44181.983541666668</v>
      </c>
      <c r="AE7" s="60">
        <v>44181.985914351862</v>
      </c>
      <c r="AF7" s="60">
        <v>44181.983541666668</v>
      </c>
      <c r="AG7" s="37"/>
      <c r="AH7" s="37"/>
      <c r="AI7" s="37"/>
      <c r="AJ7" s="16">
        <f ca="1">IF(Table1[[#This Row],[State]]="Closed","Zero",IF(Table1[[#This Row],[State]]="Resolved","Zero",TODAY()-Table1[[#This Row],[First Assigned to Osprey-Resolver]]))</f>
        <v>526.01408564813755</v>
      </c>
      <c r="AK7" s="16" t="str">
        <f ca="1">IF(Table1[[#This Row],[Days Open]]&lt;=5,"00 - 05",IF(Table1[[#This Row],[Days Open]]&lt;=15,"06 - 15",IF(Table1[[#This Row],[Days Open]]&lt;=30,"16 - 30", IF(Table1[[#This Row],[Days Open]]&lt;=60,"31 - 60",IF(Table1[[#This Row],[Days Open]]&lt;=90,"61 - 90",IF(Table1[[#This Row],[Days Open]]="Zero","Closed","&gt;91 and above"))))))</f>
        <v>&gt;91 and above</v>
      </c>
      <c r="AL7" s="39">
        <f>WEEKNUM(Table1[[#This Row],[Created]])</f>
        <v>51</v>
      </c>
      <c r="AM7" s="39">
        <f>WEEKNUM(Table1[[#This Row],[Resolved]])</f>
        <v>0</v>
      </c>
      <c r="AN7" s="39">
        <f>WEEKNUM(Table1[[#This Row],[Closed]])</f>
        <v>51</v>
      </c>
      <c r="AO7" s="39" t="str">
        <f>IFERROR(INDEX(GD_Resource[], MATCH(Table1[[#This Row],[Assigned to]], GD_Resource[SNOW ID Unique], 0), 2), "Not GD")</f>
        <v>WPP-US</v>
      </c>
      <c r="AP7" s="39" t="str">
        <f t="shared" si="0"/>
        <v>GD</v>
      </c>
      <c r="AQ7" s="39">
        <f>YEAR(Table1[[#This Row],[Closed]])</f>
        <v>2020</v>
      </c>
      <c r="AR7" s="39">
        <f>YEAR(Table1[[#This Row],[Resolved]])</f>
        <v>1900</v>
      </c>
      <c r="AS7" s="39">
        <f>YEAR(Table1[[#This Row],[Created]])</f>
        <v>2020</v>
      </c>
      <c r="AT7" s="39">
        <f>DAY(Table1[[#This Row],[Resolved]])</f>
        <v>0</v>
      </c>
      <c r="AU7" s="39" t="str">
        <f>TEXT(Table1[[#This Row],[Resolved]],"MMM")</f>
        <v>Jan</v>
      </c>
      <c r="AV7" s="39">
        <f>DAY(Table1[[#This Row],[Created]])</f>
        <v>16</v>
      </c>
      <c r="AW7" s="39" t="str">
        <f>TEXT(Table1[[#This Row],[Created]],"MMM")</f>
        <v>Dec</v>
      </c>
      <c r="AX7" s="40">
        <f>VLOOKUP(Table1[[#This Row],[Assigned to]],GD_Resource[[#All],[SNOW ID Unique]:[Team]],4,0)</f>
        <v>0</v>
      </c>
    </row>
    <row r="8" spans="1:50" ht="49.95" customHeight="1" x14ac:dyDescent="0.25">
      <c r="A8" s="37" t="s">
        <v>173</v>
      </c>
      <c r="B8" s="37" t="s">
        <v>142</v>
      </c>
      <c r="C8" s="37" t="s">
        <v>120</v>
      </c>
      <c r="D8" s="37" t="s">
        <v>168</v>
      </c>
      <c r="E8" s="37" t="s">
        <v>13</v>
      </c>
      <c r="F8" s="37" t="s">
        <v>174</v>
      </c>
      <c r="G8" s="60">
        <v>44183.670775462961</v>
      </c>
      <c r="H8" s="37" t="s">
        <v>26</v>
      </c>
      <c r="I8" s="60"/>
      <c r="J8" s="37" t="s">
        <v>124</v>
      </c>
      <c r="K8" s="37" t="s">
        <v>170</v>
      </c>
      <c r="L8" s="60">
        <v>44182.902361111112</v>
      </c>
      <c r="M8" s="37" t="s">
        <v>26</v>
      </c>
      <c r="N8" s="60">
        <v>44181.773657407408</v>
      </c>
      <c r="O8" s="37" t="s">
        <v>171</v>
      </c>
      <c r="P8" s="38" t="b">
        <v>0</v>
      </c>
      <c r="Q8" s="37"/>
      <c r="R8" s="37" t="s">
        <v>127</v>
      </c>
      <c r="S8" s="38">
        <v>0</v>
      </c>
      <c r="T8" s="37" t="s">
        <v>128</v>
      </c>
      <c r="U8" s="37" t="s">
        <v>124</v>
      </c>
      <c r="V8" s="60"/>
      <c r="W8" s="38">
        <v>97520</v>
      </c>
      <c r="X8" s="37" t="s">
        <v>172</v>
      </c>
      <c r="Y8" s="38">
        <v>0</v>
      </c>
      <c r="Z8" s="38" t="b">
        <v>0</v>
      </c>
      <c r="AA8" s="60">
        <v>44181.780486111107</v>
      </c>
      <c r="AB8" s="60">
        <v>44181.775046296287</v>
      </c>
      <c r="AC8" s="38">
        <v>1</v>
      </c>
      <c r="AD8" s="60">
        <v>44181.814953703702</v>
      </c>
      <c r="AE8" s="60">
        <v>44181.82136574074</v>
      </c>
      <c r="AF8" s="60">
        <v>44181.814953703702</v>
      </c>
      <c r="AG8" s="37"/>
      <c r="AH8" s="37"/>
      <c r="AI8" s="37"/>
      <c r="AJ8" s="16">
        <f ca="1">IF(Table1[[#This Row],[State]]="Closed","Zero",IF(Table1[[#This Row],[State]]="Resolved","Zero",TODAY()-Table1[[#This Row],[First Assigned to Osprey-Resolver]]))</f>
        <v>526.17863425926043</v>
      </c>
      <c r="AK8" s="16" t="str">
        <f ca="1">IF(Table1[[#This Row],[Days Open]]&lt;=5,"00 - 05",IF(Table1[[#This Row],[Days Open]]&lt;=15,"06 - 15",IF(Table1[[#This Row],[Days Open]]&lt;=30,"16 - 30", IF(Table1[[#This Row],[Days Open]]&lt;=60,"31 - 60",IF(Table1[[#This Row],[Days Open]]&lt;=90,"61 - 90",IF(Table1[[#This Row],[Days Open]]="Zero","Closed","&gt;91 and above"))))))</f>
        <v>&gt;91 and above</v>
      </c>
      <c r="AL8" s="39">
        <f>WEEKNUM(Table1[[#This Row],[Created]])</f>
        <v>51</v>
      </c>
      <c r="AM8" s="39">
        <f>WEEKNUM(Table1[[#This Row],[Resolved]])</f>
        <v>0</v>
      </c>
      <c r="AN8" s="39">
        <f>WEEKNUM(Table1[[#This Row],[Closed]])</f>
        <v>51</v>
      </c>
      <c r="AO8" s="39" t="str">
        <f>IFERROR(INDEX(GD_Resource[], MATCH(Table1[[#This Row],[Assigned to]], GD_Resource[SNOW ID Unique], 0), 2), "Not GD")</f>
        <v>WPP-US</v>
      </c>
      <c r="AP8" s="39" t="str">
        <f t="shared" si="0"/>
        <v>GD</v>
      </c>
      <c r="AQ8" s="39">
        <f>YEAR(Table1[[#This Row],[Closed]])</f>
        <v>2020</v>
      </c>
      <c r="AR8" s="39">
        <f>YEAR(Table1[[#This Row],[Resolved]])</f>
        <v>1900</v>
      </c>
      <c r="AS8" s="39">
        <f>YEAR(Table1[[#This Row],[Created]])</f>
        <v>2020</v>
      </c>
      <c r="AT8" s="39">
        <f>DAY(Table1[[#This Row],[Resolved]])</f>
        <v>0</v>
      </c>
      <c r="AU8" s="39" t="str">
        <f>TEXT(Table1[[#This Row],[Resolved]],"MMM")</f>
        <v>Jan</v>
      </c>
      <c r="AV8" s="39">
        <f>DAY(Table1[[#This Row],[Created]])</f>
        <v>16</v>
      </c>
      <c r="AW8" s="39" t="str">
        <f>TEXT(Table1[[#This Row],[Created]],"MMM")</f>
        <v>Dec</v>
      </c>
      <c r="AX8" s="40">
        <f>VLOOKUP(Table1[[#This Row],[Assigned to]],GD_Resource[[#All],[SNOW ID Unique]:[Team]],4,0)</f>
        <v>0</v>
      </c>
    </row>
    <row r="9" spans="1:50" ht="49.95" customHeight="1" x14ac:dyDescent="0.25">
      <c r="A9" s="37" t="s">
        <v>175</v>
      </c>
      <c r="B9" s="37" t="s">
        <v>142</v>
      </c>
      <c r="C9" s="37" t="s">
        <v>176</v>
      </c>
      <c r="D9" s="37" t="s">
        <v>177</v>
      </c>
      <c r="E9" s="37" t="s">
        <v>13</v>
      </c>
      <c r="F9" s="37" t="s">
        <v>178</v>
      </c>
      <c r="G9" s="60">
        <v>44186.567858796298</v>
      </c>
      <c r="H9" s="37" t="s">
        <v>179</v>
      </c>
      <c r="I9" s="60"/>
      <c r="J9" s="37" t="s">
        <v>180</v>
      </c>
      <c r="K9" s="37" t="s">
        <v>181</v>
      </c>
      <c r="L9" s="60">
        <v>44186.567858796298</v>
      </c>
      <c r="M9" s="37" t="s">
        <v>179</v>
      </c>
      <c r="N9" s="60">
        <v>44184.059537037043</v>
      </c>
      <c r="O9" s="37" t="s">
        <v>182</v>
      </c>
      <c r="P9" s="38" t="b">
        <v>0</v>
      </c>
      <c r="Q9" s="37"/>
      <c r="R9" s="37" t="s">
        <v>150</v>
      </c>
      <c r="S9" s="38">
        <v>0</v>
      </c>
      <c r="T9" s="37" t="s">
        <v>128</v>
      </c>
      <c r="U9" s="37" t="s">
        <v>124</v>
      </c>
      <c r="V9" s="60"/>
      <c r="W9" s="38">
        <v>216719</v>
      </c>
      <c r="X9" s="37" t="s">
        <v>183</v>
      </c>
      <c r="Y9" s="38">
        <v>0</v>
      </c>
      <c r="Z9" s="38" t="b">
        <v>0</v>
      </c>
      <c r="AA9" s="60">
        <v>44184.095810185187</v>
      </c>
      <c r="AB9" s="60">
        <v>44184.059537037043</v>
      </c>
      <c r="AC9" s="38">
        <v>1</v>
      </c>
      <c r="AD9" s="60">
        <v>44184.104074074072</v>
      </c>
      <c r="AE9" s="60">
        <v>44186.558333333327</v>
      </c>
      <c r="AF9" s="60">
        <v>44184.104074074072</v>
      </c>
      <c r="AG9" s="37"/>
      <c r="AH9" s="37"/>
      <c r="AI9" s="37"/>
      <c r="AJ9" s="16">
        <f ca="1">IF(Table1[[#This Row],[State]]="Closed","Zero",IF(Table1[[#This Row],[State]]="Resolved","Zero",TODAY()-Table1[[#This Row],[First Assigned to Osprey-Resolver]]))</f>
        <v>521.44166666667297</v>
      </c>
      <c r="AK9" s="16" t="str">
        <f ca="1">IF(Table1[[#This Row],[Days Open]]&lt;=5,"00 - 05",IF(Table1[[#This Row],[Days Open]]&lt;=15,"06 - 15",IF(Table1[[#This Row],[Days Open]]&lt;=30,"16 - 30", IF(Table1[[#This Row],[Days Open]]&lt;=60,"31 - 60",IF(Table1[[#This Row],[Days Open]]&lt;=90,"61 - 90",IF(Table1[[#This Row],[Days Open]]="Zero","Closed","&gt;91 and above"))))))</f>
        <v>&gt;91 and above</v>
      </c>
      <c r="AL9" s="39">
        <f>WEEKNUM(Table1[[#This Row],[Created]])</f>
        <v>51</v>
      </c>
      <c r="AM9" s="39">
        <f>WEEKNUM(Table1[[#This Row],[Resolved]])</f>
        <v>0</v>
      </c>
      <c r="AN9" s="39">
        <f>WEEKNUM(Table1[[#This Row],[Closed]])</f>
        <v>52</v>
      </c>
      <c r="AO9" s="39" t="str">
        <f>IFERROR(INDEX(GD_Resource[], MATCH(Table1[[#This Row],[Assigned to]], GD_Resource[SNOW ID Unique], 0), 2), "Not GD")</f>
        <v>WPP-US</v>
      </c>
      <c r="AP9" s="39" t="str">
        <f t="shared" si="0"/>
        <v>GD</v>
      </c>
      <c r="AQ9" s="39">
        <f>YEAR(Table1[[#This Row],[Closed]])</f>
        <v>2020</v>
      </c>
      <c r="AR9" s="39">
        <f>YEAR(Table1[[#This Row],[Resolved]])</f>
        <v>1900</v>
      </c>
      <c r="AS9" s="39">
        <f>YEAR(Table1[[#This Row],[Created]])</f>
        <v>2020</v>
      </c>
      <c r="AT9" s="39">
        <f>DAY(Table1[[#This Row],[Resolved]])</f>
        <v>0</v>
      </c>
      <c r="AU9" s="39" t="str">
        <f>TEXT(Table1[[#This Row],[Resolved]],"MMM")</f>
        <v>Jan</v>
      </c>
      <c r="AV9" s="39">
        <f>DAY(Table1[[#This Row],[Created]])</f>
        <v>19</v>
      </c>
      <c r="AW9" s="39" t="str">
        <f>TEXT(Table1[[#This Row],[Created]],"MMM")</f>
        <v>Dec</v>
      </c>
      <c r="AX9" s="40">
        <f>VLOOKUP(Table1[[#This Row],[Assigned to]],GD_Resource[[#All],[SNOW ID Unique]:[Team]],4,0)</f>
        <v>0</v>
      </c>
    </row>
    <row r="10" spans="1:50" ht="37.5" customHeight="1" x14ac:dyDescent="0.25">
      <c r="A10" s="37" t="s">
        <v>184</v>
      </c>
      <c r="B10" s="37" t="s">
        <v>119</v>
      </c>
      <c r="C10" s="37" t="s">
        <v>185</v>
      </c>
      <c r="D10" s="37" t="s">
        <v>186</v>
      </c>
      <c r="E10" s="37" t="s">
        <v>7</v>
      </c>
      <c r="F10" s="37" t="s">
        <v>187</v>
      </c>
      <c r="G10" s="60">
        <v>44187.191388888888</v>
      </c>
      <c r="H10" s="37" t="s">
        <v>188</v>
      </c>
      <c r="I10" s="60"/>
      <c r="J10" s="37" t="s">
        <v>134</v>
      </c>
      <c r="K10" s="37" t="s">
        <v>189</v>
      </c>
      <c r="L10" s="60">
        <v>44186.761192129627</v>
      </c>
      <c r="M10" s="37" t="s">
        <v>188</v>
      </c>
      <c r="N10" s="60">
        <v>44186.169027777767</v>
      </c>
      <c r="O10" s="37" t="s">
        <v>190</v>
      </c>
      <c r="P10" s="38" t="b">
        <v>0</v>
      </c>
      <c r="Q10" s="37"/>
      <c r="R10" s="37" t="s">
        <v>191</v>
      </c>
      <c r="S10" s="38">
        <v>0</v>
      </c>
      <c r="T10" s="37" t="s">
        <v>128</v>
      </c>
      <c r="U10" s="37" t="s">
        <v>124</v>
      </c>
      <c r="V10" s="60"/>
      <c r="W10" s="38">
        <v>51163</v>
      </c>
      <c r="X10" s="37" t="s">
        <v>192</v>
      </c>
      <c r="Y10" s="38">
        <v>0</v>
      </c>
      <c r="Z10" s="38" t="b">
        <v>0</v>
      </c>
      <c r="AA10" s="60">
        <v>44186.580439814818</v>
      </c>
      <c r="AB10" s="60">
        <v>44186.169027777767</v>
      </c>
      <c r="AC10" s="38">
        <v>1</v>
      </c>
      <c r="AD10" s="60">
        <v>44186.245810185188</v>
      </c>
      <c r="AE10" s="60">
        <v>44186.580439814818</v>
      </c>
      <c r="AF10" s="60">
        <v>44186.245810185188</v>
      </c>
      <c r="AG10" s="37"/>
      <c r="AH10" s="37"/>
      <c r="AI10" s="37"/>
      <c r="AJ10" s="16">
        <f ca="1">IF(Table1[[#This Row],[State]]="Closed","Zero",IF(Table1[[#This Row],[State]]="Resolved","Zero",TODAY()-Table1[[#This Row],[First Assigned to Osprey-Resolver]]))</f>
        <v>521.41956018518249</v>
      </c>
      <c r="AK10" s="16" t="str">
        <f ca="1">IF(Table1[[#This Row],[Days Open]]&lt;=5,"00 - 05",IF(Table1[[#This Row],[Days Open]]&lt;=15,"06 - 15",IF(Table1[[#This Row],[Days Open]]&lt;=30,"16 - 30", IF(Table1[[#This Row],[Days Open]]&lt;=60,"31 - 60",IF(Table1[[#This Row],[Days Open]]&lt;=90,"61 - 90",IF(Table1[[#This Row],[Days Open]]="Zero","Closed","&gt;91 and above"))))))</f>
        <v>&gt;91 and above</v>
      </c>
      <c r="AL10" s="39">
        <f>WEEKNUM(Table1[[#This Row],[Created]])</f>
        <v>52</v>
      </c>
      <c r="AM10" s="39">
        <f>WEEKNUM(Table1[[#This Row],[Resolved]])</f>
        <v>0</v>
      </c>
      <c r="AN10" s="39">
        <f>WEEKNUM(Table1[[#This Row],[Closed]])</f>
        <v>52</v>
      </c>
      <c r="AO10" s="39" t="str">
        <f>IFERROR(INDEX(GD_Resource[], MATCH(Table1[[#This Row],[Assigned to]], GD_Resource[SNOW ID Unique], 0), 2), "Not GD")</f>
        <v>WPP-UK</v>
      </c>
      <c r="AP10" s="39" t="str">
        <f t="shared" si="0"/>
        <v>GD</v>
      </c>
      <c r="AQ10" s="39">
        <f>YEAR(Table1[[#This Row],[Closed]])</f>
        <v>2020</v>
      </c>
      <c r="AR10" s="39">
        <f>YEAR(Table1[[#This Row],[Resolved]])</f>
        <v>1900</v>
      </c>
      <c r="AS10" s="39">
        <f>YEAR(Table1[[#This Row],[Created]])</f>
        <v>2020</v>
      </c>
      <c r="AT10" s="39">
        <f>DAY(Table1[[#This Row],[Resolved]])</f>
        <v>0</v>
      </c>
      <c r="AU10" s="39" t="str">
        <f>TEXT(Table1[[#This Row],[Resolved]],"MMM")</f>
        <v>Jan</v>
      </c>
      <c r="AV10" s="39">
        <f>DAY(Table1[[#This Row],[Created]])</f>
        <v>21</v>
      </c>
      <c r="AW10" s="39" t="str">
        <f>TEXT(Table1[[#This Row],[Created]],"MMM")</f>
        <v>Dec</v>
      </c>
      <c r="AX10" s="40">
        <f>VLOOKUP(Table1[[#This Row],[Assigned to]],GD_Resource[[#All],[SNOW ID Unique]:[Team]],4,0)</f>
        <v>0</v>
      </c>
    </row>
    <row r="11" spans="1:50" ht="62.7" customHeight="1" x14ac:dyDescent="0.25">
      <c r="A11" s="37" t="s">
        <v>193</v>
      </c>
      <c r="B11" s="37" t="s">
        <v>119</v>
      </c>
      <c r="C11" s="37" t="s">
        <v>120</v>
      </c>
      <c r="D11" s="37" t="s">
        <v>194</v>
      </c>
      <c r="E11" s="37" t="s">
        <v>13</v>
      </c>
      <c r="F11" s="37" t="s">
        <v>195</v>
      </c>
      <c r="G11" s="60">
        <v>44202.40283564815</v>
      </c>
      <c r="H11" s="37" t="s">
        <v>196</v>
      </c>
      <c r="I11" s="60"/>
      <c r="J11" s="37" t="s">
        <v>134</v>
      </c>
      <c r="K11" s="37" t="s">
        <v>197</v>
      </c>
      <c r="L11" s="60">
        <v>44202.40283564815</v>
      </c>
      <c r="M11" s="37" t="s">
        <v>196</v>
      </c>
      <c r="N11" s="60">
        <v>44201.975752314807</v>
      </c>
      <c r="O11" s="37" t="s">
        <v>198</v>
      </c>
      <c r="P11" s="38" t="b">
        <v>0</v>
      </c>
      <c r="Q11" s="37"/>
      <c r="R11" s="37" t="s">
        <v>127</v>
      </c>
      <c r="S11" s="38">
        <v>0</v>
      </c>
      <c r="T11" s="37" t="s">
        <v>128</v>
      </c>
      <c r="U11" s="37" t="s">
        <v>124</v>
      </c>
      <c r="V11" s="60"/>
      <c r="W11" s="38">
        <v>37001</v>
      </c>
      <c r="X11" s="37" t="s">
        <v>199</v>
      </c>
      <c r="Y11" s="38">
        <v>0</v>
      </c>
      <c r="Z11" s="38" t="b">
        <v>0</v>
      </c>
      <c r="AA11" s="60">
        <v>44201.975752314807</v>
      </c>
      <c r="AB11" s="60">
        <v>44201.975752314807</v>
      </c>
      <c r="AC11" s="38">
        <v>1</v>
      </c>
      <c r="AD11" s="60">
        <v>44201.976747685178</v>
      </c>
      <c r="AE11" s="60">
        <v>44201.987037037034</v>
      </c>
      <c r="AF11" s="60">
        <v>44201.976747685178</v>
      </c>
      <c r="AG11" s="37" t="s">
        <v>200</v>
      </c>
      <c r="AH11" s="37"/>
      <c r="AI11" s="37" t="s">
        <v>201</v>
      </c>
      <c r="AJ11" s="16">
        <f ca="1">IF(Table1[[#This Row],[State]]="Closed","Zero",IF(Table1[[#This Row],[State]]="Resolved","Zero",TODAY()-Table1[[#This Row],[First Assigned to Osprey-Resolver]]))</f>
        <v>506.01296296296641</v>
      </c>
      <c r="AK11" s="16" t="str">
        <f ca="1">IF(Table1[[#This Row],[Days Open]]&lt;=5,"00 - 05",IF(Table1[[#This Row],[Days Open]]&lt;=15,"06 - 15",IF(Table1[[#This Row],[Days Open]]&lt;=30,"16 - 30", IF(Table1[[#This Row],[Days Open]]&lt;=60,"31 - 60",IF(Table1[[#This Row],[Days Open]]&lt;=90,"61 - 90",IF(Table1[[#This Row],[Days Open]]="Zero","Closed","&gt;91 and above"))))))</f>
        <v>&gt;91 and above</v>
      </c>
      <c r="AL11" s="39">
        <f>WEEKNUM(Table1[[#This Row],[Created]])</f>
        <v>2</v>
      </c>
      <c r="AM11" s="39">
        <f>WEEKNUM(Table1[[#This Row],[Resolved]])</f>
        <v>0</v>
      </c>
      <c r="AN11" s="39">
        <f>WEEKNUM(Table1[[#This Row],[Closed]])</f>
        <v>2</v>
      </c>
      <c r="AO11" s="39" t="str">
        <f>IFERROR(INDEX(GD_Resource[], MATCH(Table1[[#This Row],[Assigned to]], GD_Resource[SNOW ID Unique], 0), 2), "Not GD")</f>
        <v>WPP-US</v>
      </c>
      <c r="AP11" s="39" t="str">
        <f t="shared" si="0"/>
        <v>GD</v>
      </c>
      <c r="AQ11" s="39">
        <f>YEAR(Table1[[#This Row],[Closed]])</f>
        <v>2021</v>
      </c>
      <c r="AR11" s="39">
        <f>YEAR(Table1[[#This Row],[Resolved]])</f>
        <v>1900</v>
      </c>
      <c r="AS11" s="39">
        <f>YEAR(Table1[[#This Row],[Created]])</f>
        <v>2021</v>
      </c>
      <c r="AT11" s="39">
        <f>DAY(Table1[[#This Row],[Resolved]])</f>
        <v>0</v>
      </c>
      <c r="AU11" s="39" t="str">
        <f>TEXT(Table1[[#This Row],[Resolved]],"MMM")</f>
        <v>Jan</v>
      </c>
      <c r="AV11" s="39">
        <f>DAY(Table1[[#This Row],[Created]])</f>
        <v>5</v>
      </c>
      <c r="AW11" s="39" t="str">
        <f>TEXT(Table1[[#This Row],[Created]],"MMM")</f>
        <v>Jan</v>
      </c>
      <c r="AX11" s="40">
        <f>VLOOKUP(Table1[[#This Row],[Assigned to]],GD_Resource[[#All],[SNOW ID Unique]:[Team]],4,0)</f>
        <v>0</v>
      </c>
    </row>
    <row r="12" spans="1:50" ht="62.7" customHeight="1" x14ac:dyDescent="0.25">
      <c r="A12" s="37" t="s">
        <v>202</v>
      </c>
      <c r="B12" s="37" t="s">
        <v>119</v>
      </c>
      <c r="C12" s="37" t="s">
        <v>120</v>
      </c>
      <c r="D12" s="37" t="s">
        <v>194</v>
      </c>
      <c r="E12" s="37" t="s">
        <v>13</v>
      </c>
      <c r="F12" s="37" t="s">
        <v>203</v>
      </c>
      <c r="G12" s="60">
        <v>44202.405682870369</v>
      </c>
      <c r="H12" s="37" t="s">
        <v>196</v>
      </c>
      <c r="I12" s="60"/>
      <c r="J12" s="37" t="s">
        <v>134</v>
      </c>
      <c r="K12" s="37" t="s">
        <v>204</v>
      </c>
      <c r="L12" s="60">
        <v>44202.405682870369</v>
      </c>
      <c r="M12" s="37" t="s">
        <v>196</v>
      </c>
      <c r="N12" s="60">
        <v>44202.043124999997</v>
      </c>
      <c r="O12" s="37" t="s">
        <v>198</v>
      </c>
      <c r="P12" s="38" t="b">
        <v>0</v>
      </c>
      <c r="Q12" s="37"/>
      <c r="R12" s="37" t="s">
        <v>127</v>
      </c>
      <c r="S12" s="38">
        <v>0</v>
      </c>
      <c r="T12" s="37" t="s">
        <v>128</v>
      </c>
      <c r="U12" s="37" t="s">
        <v>124</v>
      </c>
      <c r="V12" s="60"/>
      <c r="W12" s="38">
        <v>31842</v>
      </c>
      <c r="X12" s="37" t="s">
        <v>199</v>
      </c>
      <c r="Y12" s="38">
        <v>0</v>
      </c>
      <c r="Z12" s="38" t="b">
        <v>0</v>
      </c>
      <c r="AA12" s="60">
        <v>44202.043124999997</v>
      </c>
      <c r="AB12" s="60">
        <v>44202.043124999997</v>
      </c>
      <c r="AC12" s="38">
        <v>1</v>
      </c>
      <c r="AD12" s="60">
        <v>44202.043622685182</v>
      </c>
      <c r="AE12" s="60">
        <v>44202.069768518522</v>
      </c>
      <c r="AF12" s="60">
        <v>44202.043622685182</v>
      </c>
      <c r="AG12" s="37" t="s">
        <v>200</v>
      </c>
      <c r="AH12" s="37"/>
      <c r="AI12" s="37" t="s">
        <v>201</v>
      </c>
      <c r="AJ12" s="16">
        <f ca="1">IF(Table1[[#This Row],[State]]="Closed","Zero",IF(Table1[[#This Row],[State]]="Resolved","Zero",TODAY()-Table1[[#This Row],[First Assigned to Osprey-Resolver]]))</f>
        <v>505.93023148147768</v>
      </c>
      <c r="AK12" s="16" t="str">
        <f ca="1">IF(Table1[[#This Row],[Days Open]]&lt;=5,"00 - 05",IF(Table1[[#This Row],[Days Open]]&lt;=15,"06 - 15",IF(Table1[[#This Row],[Days Open]]&lt;=30,"16 - 30", IF(Table1[[#This Row],[Days Open]]&lt;=60,"31 - 60",IF(Table1[[#This Row],[Days Open]]&lt;=90,"61 - 90",IF(Table1[[#This Row],[Days Open]]="Zero","Closed","&gt;91 and above"))))))</f>
        <v>&gt;91 and above</v>
      </c>
      <c r="AL12" s="39">
        <f>WEEKNUM(Table1[[#This Row],[Created]])</f>
        <v>2</v>
      </c>
      <c r="AM12" s="39">
        <f>WEEKNUM(Table1[[#This Row],[Resolved]])</f>
        <v>0</v>
      </c>
      <c r="AN12" s="39">
        <f>WEEKNUM(Table1[[#This Row],[Closed]])</f>
        <v>2</v>
      </c>
      <c r="AO12" s="39" t="str">
        <f>IFERROR(INDEX(GD_Resource[], MATCH(Table1[[#This Row],[Assigned to]], GD_Resource[SNOW ID Unique], 0), 2), "Not GD")</f>
        <v>WPP-US</v>
      </c>
      <c r="AP12" s="39" t="str">
        <f t="shared" si="0"/>
        <v>GD</v>
      </c>
      <c r="AQ12" s="39">
        <f>YEAR(Table1[[#This Row],[Closed]])</f>
        <v>2021</v>
      </c>
      <c r="AR12" s="39">
        <f>YEAR(Table1[[#This Row],[Resolved]])</f>
        <v>1900</v>
      </c>
      <c r="AS12" s="39">
        <f>YEAR(Table1[[#This Row],[Created]])</f>
        <v>2021</v>
      </c>
      <c r="AT12" s="39">
        <f>DAY(Table1[[#This Row],[Resolved]])</f>
        <v>0</v>
      </c>
      <c r="AU12" s="39" t="str">
        <f>TEXT(Table1[[#This Row],[Resolved]],"MMM")</f>
        <v>Jan</v>
      </c>
      <c r="AV12" s="39">
        <f>DAY(Table1[[#This Row],[Created]])</f>
        <v>6</v>
      </c>
      <c r="AW12" s="39" t="str">
        <f>TEXT(Table1[[#This Row],[Created]],"MMM")</f>
        <v>Jan</v>
      </c>
      <c r="AX12" s="40">
        <f>VLOOKUP(Table1[[#This Row],[Assigned to]],GD_Resource[[#All],[SNOW ID Unique]:[Team]],4,0)</f>
        <v>0</v>
      </c>
    </row>
    <row r="13" spans="1:50" ht="37.5" customHeight="1" x14ac:dyDescent="0.25">
      <c r="A13" s="37" t="s">
        <v>205</v>
      </c>
      <c r="B13" s="37" t="s">
        <v>119</v>
      </c>
      <c r="C13" s="37" t="s">
        <v>120</v>
      </c>
      <c r="D13" s="37" t="s">
        <v>206</v>
      </c>
      <c r="E13" s="37" t="s">
        <v>13</v>
      </c>
      <c r="F13" s="37" t="s">
        <v>207</v>
      </c>
      <c r="G13" s="60">
        <v>44221.982256944437</v>
      </c>
      <c r="H13" s="37" t="s">
        <v>48</v>
      </c>
      <c r="I13" s="60"/>
      <c r="J13" s="37" t="s">
        <v>124</v>
      </c>
      <c r="K13" s="37" t="s">
        <v>208</v>
      </c>
      <c r="L13" s="60">
        <v>44221.982256944437</v>
      </c>
      <c r="M13" s="37" t="s">
        <v>48</v>
      </c>
      <c r="N13" s="60">
        <v>44203.077951388892</v>
      </c>
      <c r="O13" s="37" t="s">
        <v>209</v>
      </c>
      <c r="P13" s="38" t="b">
        <v>0</v>
      </c>
      <c r="Q13" s="37"/>
      <c r="R13" s="37" t="s">
        <v>127</v>
      </c>
      <c r="S13" s="38">
        <v>0</v>
      </c>
      <c r="T13" s="37" t="s">
        <v>128</v>
      </c>
      <c r="U13" s="37" t="s">
        <v>124</v>
      </c>
      <c r="V13" s="60"/>
      <c r="W13" s="38">
        <v>1633332</v>
      </c>
      <c r="X13" s="37" t="s">
        <v>210</v>
      </c>
      <c r="Y13" s="38">
        <v>0</v>
      </c>
      <c r="Z13" s="38" t="b">
        <v>0</v>
      </c>
      <c r="AA13" s="60">
        <v>44203.248043981483</v>
      </c>
      <c r="AB13" s="60">
        <v>44203.080659722233</v>
      </c>
      <c r="AC13" s="38">
        <v>1</v>
      </c>
      <c r="AD13" s="60">
        <v>44203.248043981483</v>
      </c>
      <c r="AE13" s="60">
        <v>44203.248043981483</v>
      </c>
      <c r="AF13" s="60">
        <v>44203.248043981483</v>
      </c>
      <c r="AG13" s="37"/>
      <c r="AH13" s="37"/>
      <c r="AI13" s="37" t="s">
        <v>159</v>
      </c>
      <c r="AJ13" s="16">
        <f ca="1">IF(Table1[[#This Row],[State]]="Closed","Zero",IF(Table1[[#This Row],[State]]="Resolved","Zero",TODAY()-Table1[[#This Row],[First Assigned to Osprey-Resolver]]))</f>
        <v>504.75195601851738</v>
      </c>
      <c r="AK13" s="16" t="str">
        <f ca="1">IF(Table1[[#This Row],[Days Open]]&lt;=5,"00 - 05",IF(Table1[[#This Row],[Days Open]]&lt;=15,"06 - 15",IF(Table1[[#This Row],[Days Open]]&lt;=30,"16 - 30", IF(Table1[[#This Row],[Days Open]]&lt;=60,"31 - 60",IF(Table1[[#This Row],[Days Open]]&lt;=90,"61 - 90",IF(Table1[[#This Row],[Days Open]]="Zero","Closed","&gt;91 and above"))))))</f>
        <v>&gt;91 and above</v>
      </c>
      <c r="AL13" s="39">
        <f>WEEKNUM(Table1[[#This Row],[Created]])</f>
        <v>2</v>
      </c>
      <c r="AM13" s="39">
        <f>WEEKNUM(Table1[[#This Row],[Resolved]])</f>
        <v>0</v>
      </c>
      <c r="AN13" s="39">
        <f>WEEKNUM(Table1[[#This Row],[Closed]])</f>
        <v>5</v>
      </c>
      <c r="AO13" s="39" t="str">
        <f>IFERROR(INDEX(GD_Resource[], MATCH(Table1[[#This Row],[Assigned to]], GD_Resource[SNOW ID Unique], 0), 2), "Not GD")</f>
        <v>Not GD</v>
      </c>
      <c r="AP13" s="39" t="str">
        <f t="shared" si="0"/>
        <v>Geo</v>
      </c>
      <c r="AQ13" s="39">
        <f>YEAR(Table1[[#This Row],[Closed]])</f>
        <v>2021</v>
      </c>
      <c r="AR13" s="39">
        <f>YEAR(Table1[[#This Row],[Resolved]])</f>
        <v>1900</v>
      </c>
      <c r="AS13" s="39">
        <f>YEAR(Table1[[#This Row],[Created]])</f>
        <v>2021</v>
      </c>
      <c r="AT13" s="39">
        <f>DAY(Table1[[#This Row],[Resolved]])</f>
        <v>0</v>
      </c>
      <c r="AU13" s="39" t="str">
        <f>TEXT(Table1[[#This Row],[Resolved]],"MMM")</f>
        <v>Jan</v>
      </c>
      <c r="AV13" s="39">
        <f>DAY(Table1[[#This Row],[Created]])</f>
        <v>7</v>
      </c>
      <c r="AW13" s="39" t="str">
        <f>TEXT(Table1[[#This Row],[Created]],"MMM")</f>
        <v>Jan</v>
      </c>
      <c r="AX13" s="40" t="e">
        <f>VLOOKUP(Table1[[#This Row],[Assigned to]],GD_Resource[[#All],[SNOW ID Unique]:[Team]],4,0)</f>
        <v>#N/A</v>
      </c>
    </row>
    <row r="14" spans="1:50" ht="62.7" customHeight="1" x14ac:dyDescent="0.25">
      <c r="A14" s="37" t="s">
        <v>211</v>
      </c>
      <c r="B14" s="37" t="s">
        <v>119</v>
      </c>
      <c r="C14" s="37" t="s">
        <v>212</v>
      </c>
      <c r="D14" s="37" t="s">
        <v>213</v>
      </c>
      <c r="E14" s="37" t="s">
        <v>145</v>
      </c>
      <c r="F14" s="37" t="s">
        <v>214</v>
      </c>
      <c r="G14" s="60">
        <v>44246.06113425926</v>
      </c>
      <c r="H14" s="37" t="s">
        <v>56</v>
      </c>
      <c r="I14" s="60"/>
      <c r="J14" s="37" t="s">
        <v>124</v>
      </c>
      <c r="K14" s="37" t="s">
        <v>215</v>
      </c>
      <c r="L14" s="60">
        <v>44246.06113425926</v>
      </c>
      <c r="M14" s="37" t="s">
        <v>40</v>
      </c>
      <c r="N14" s="60">
        <v>44211.531574074077</v>
      </c>
      <c r="O14" s="37" t="s">
        <v>216</v>
      </c>
      <c r="P14" s="38" t="b">
        <v>0</v>
      </c>
      <c r="Q14" s="37"/>
      <c r="R14" s="37" t="s">
        <v>217</v>
      </c>
      <c r="S14" s="38">
        <v>0</v>
      </c>
      <c r="T14" s="37" t="s">
        <v>128</v>
      </c>
      <c r="U14" s="37" t="s">
        <v>124</v>
      </c>
      <c r="V14" s="60"/>
      <c r="W14" s="38">
        <v>2985237</v>
      </c>
      <c r="X14" s="37" t="s">
        <v>218</v>
      </c>
      <c r="Y14" s="38">
        <v>0</v>
      </c>
      <c r="Z14" s="38" t="b">
        <v>0</v>
      </c>
      <c r="AA14" s="60">
        <v>44211.537361111114</v>
      </c>
      <c r="AB14" s="60"/>
      <c r="AC14" s="38">
        <v>0</v>
      </c>
      <c r="AD14" s="60"/>
      <c r="AE14" s="60">
        <v>44211.537361111114</v>
      </c>
      <c r="AF14" s="60">
        <v>44211.531574074077</v>
      </c>
      <c r="AG14" s="37"/>
      <c r="AH14" s="37"/>
      <c r="AI14" s="37" t="s">
        <v>219</v>
      </c>
      <c r="AJ14" s="16">
        <f ca="1">IF(Table1[[#This Row],[State]]="Closed","Zero",IF(Table1[[#This Row],[State]]="Resolved","Zero",TODAY()-Table1[[#This Row],[First Assigned to Osprey-Resolver]]))</f>
        <v>496.46263888888643</v>
      </c>
      <c r="AK14" s="16" t="str">
        <f ca="1">IF(Table1[[#This Row],[Days Open]]&lt;=5,"00 - 05",IF(Table1[[#This Row],[Days Open]]&lt;=15,"06 - 15",IF(Table1[[#This Row],[Days Open]]&lt;=30,"16 - 30", IF(Table1[[#This Row],[Days Open]]&lt;=60,"31 - 60",IF(Table1[[#This Row],[Days Open]]&lt;=90,"61 - 90",IF(Table1[[#This Row],[Days Open]]="Zero","Closed","&gt;91 and above"))))))</f>
        <v>&gt;91 and above</v>
      </c>
      <c r="AL14" s="39">
        <f>WEEKNUM(Table1[[#This Row],[Created]])</f>
        <v>3</v>
      </c>
      <c r="AM14" s="39">
        <f>WEEKNUM(Table1[[#This Row],[Resolved]])</f>
        <v>0</v>
      </c>
      <c r="AN14" s="39">
        <f>WEEKNUM(Table1[[#This Row],[Closed]])</f>
        <v>8</v>
      </c>
      <c r="AO14" s="39" t="str">
        <f>IFERROR(INDEX(GD_Resource[], MATCH(Table1[[#This Row],[Assigned to]], GD_Resource[SNOW ID Unique], 0), 2), "Not GD")</f>
        <v>WPP-US</v>
      </c>
      <c r="AP14" s="39" t="str">
        <f t="shared" si="0"/>
        <v>GD</v>
      </c>
      <c r="AQ14" s="39">
        <f>YEAR(Table1[[#This Row],[Closed]])</f>
        <v>2021</v>
      </c>
      <c r="AR14" s="39">
        <f>YEAR(Table1[[#This Row],[Resolved]])</f>
        <v>1900</v>
      </c>
      <c r="AS14" s="39">
        <f>YEAR(Table1[[#This Row],[Created]])</f>
        <v>2021</v>
      </c>
      <c r="AT14" s="39">
        <f>DAY(Table1[[#This Row],[Resolved]])</f>
        <v>0</v>
      </c>
      <c r="AU14" s="39" t="str">
        <f>TEXT(Table1[[#This Row],[Resolved]],"MMM")</f>
        <v>Jan</v>
      </c>
      <c r="AV14" s="39">
        <f>DAY(Table1[[#This Row],[Created]])</f>
        <v>15</v>
      </c>
      <c r="AW14" s="39" t="str">
        <f>TEXT(Table1[[#This Row],[Created]],"MMM")</f>
        <v>Jan</v>
      </c>
      <c r="AX14" s="40">
        <f>VLOOKUP(Table1[[#This Row],[Assigned to]],GD_Resource[[#All],[SNOW ID Unique]:[Team]],4,0)</f>
        <v>0</v>
      </c>
    </row>
    <row r="15" spans="1:50" ht="37.5" customHeight="1" x14ac:dyDescent="0.25">
      <c r="A15" s="37" t="s">
        <v>220</v>
      </c>
      <c r="B15" s="37" t="s">
        <v>142</v>
      </c>
      <c r="C15" s="37" t="s">
        <v>131</v>
      </c>
      <c r="D15" s="37" t="s">
        <v>132</v>
      </c>
      <c r="E15" s="37" t="s">
        <v>13</v>
      </c>
      <c r="F15" s="37" t="s">
        <v>221</v>
      </c>
      <c r="G15" s="60">
        <v>44221.95853009259</v>
      </c>
      <c r="H15" s="37" t="s">
        <v>42</v>
      </c>
      <c r="I15" s="60"/>
      <c r="J15" s="37" t="s">
        <v>134</v>
      </c>
      <c r="K15" s="37" t="s">
        <v>222</v>
      </c>
      <c r="L15" s="60">
        <v>44221.95853009259</v>
      </c>
      <c r="M15" s="37" t="s">
        <v>42</v>
      </c>
      <c r="N15" s="60">
        <v>44218.902384259258</v>
      </c>
      <c r="O15" s="37" t="s">
        <v>223</v>
      </c>
      <c r="P15" s="38" t="b">
        <v>0</v>
      </c>
      <c r="Q15" s="37"/>
      <c r="R15" s="37" t="s">
        <v>137</v>
      </c>
      <c r="S15" s="38">
        <v>0</v>
      </c>
      <c r="T15" s="37" t="s">
        <v>128</v>
      </c>
      <c r="U15" s="37" t="s">
        <v>124</v>
      </c>
      <c r="V15" s="60"/>
      <c r="W15" s="38">
        <v>264051</v>
      </c>
      <c r="X15" s="37" t="s">
        <v>224</v>
      </c>
      <c r="Y15" s="38">
        <v>0</v>
      </c>
      <c r="Z15" s="38" t="b">
        <v>0</v>
      </c>
      <c r="AA15" s="60">
        <v>44218.919641203713</v>
      </c>
      <c r="AB15" s="60">
        <v>44218.902384259258</v>
      </c>
      <c r="AC15" s="38">
        <v>1</v>
      </c>
      <c r="AD15" s="60">
        <v>44219.02983796296</v>
      </c>
      <c r="AE15" s="60">
        <v>44221.958391203712</v>
      </c>
      <c r="AF15" s="60">
        <v>44219.02983796296</v>
      </c>
      <c r="AG15" s="37"/>
      <c r="AH15" s="37"/>
      <c r="AI15" s="37"/>
      <c r="AJ15" s="16">
        <f ca="1">IF(Table1[[#This Row],[State]]="Closed","Zero",IF(Table1[[#This Row],[State]]="Resolved","Zero",TODAY()-Table1[[#This Row],[First Assigned to Osprey-Resolver]]))</f>
        <v>486.04160879628762</v>
      </c>
      <c r="AK15" s="16" t="str">
        <f ca="1">IF(Table1[[#This Row],[Days Open]]&lt;=5,"00 - 05",IF(Table1[[#This Row],[Days Open]]&lt;=15,"06 - 15",IF(Table1[[#This Row],[Days Open]]&lt;=30,"16 - 30", IF(Table1[[#This Row],[Days Open]]&lt;=60,"31 - 60",IF(Table1[[#This Row],[Days Open]]&lt;=90,"61 - 90",IF(Table1[[#This Row],[Days Open]]="Zero","Closed","&gt;91 and above"))))))</f>
        <v>&gt;91 and above</v>
      </c>
      <c r="AL15" s="39">
        <f>WEEKNUM(Table1[[#This Row],[Created]])</f>
        <v>4</v>
      </c>
      <c r="AM15" s="39">
        <f>WEEKNUM(Table1[[#This Row],[Resolved]])</f>
        <v>0</v>
      </c>
      <c r="AN15" s="39">
        <f>WEEKNUM(Table1[[#This Row],[Closed]])</f>
        <v>5</v>
      </c>
      <c r="AO15" s="39" t="str">
        <f>IFERROR(INDEX(GD_Resource[], MATCH(Table1[[#This Row],[Assigned to]], GD_Resource[SNOW ID Unique], 0), 2), "Not GD")</f>
        <v>Not GD</v>
      </c>
      <c r="AP15" s="39" t="str">
        <f t="shared" si="0"/>
        <v>Geo</v>
      </c>
      <c r="AQ15" s="39">
        <f>YEAR(Table1[[#This Row],[Closed]])</f>
        <v>2021</v>
      </c>
      <c r="AR15" s="39">
        <f>YEAR(Table1[[#This Row],[Resolved]])</f>
        <v>1900</v>
      </c>
      <c r="AS15" s="39">
        <f>YEAR(Table1[[#This Row],[Created]])</f>
        <v>2021</v>
      </c>
      <c r="AT15" s="39">
        <f>DAY(Table1[[#This Row],[Resolved]])</f>
        <v>0</v>
      </c>
      <c r="AU15" s="39" t="str">
        <f>TEXT(Table1[[#This Row],[Resolved]],"MMM")</f>
        <v>Jan</v>
      </c>
      <c r="AV15" s="39">
        <f>DAY(Table1[[#This Row],[Created]])</f>
        <v>22</v>
      </c>
      <c r="AW15" s="39" t="str">
        <f>TEXT(Table1[[#This Row],[Created]],"MMM")</f>
        <v>Jan</v>
      </c>
      <c r="AX15" s="40" t="e">
        <f>VLOOKUP(Table1[[#This Row],[Assigned to]],GD_Resource[[#All],[SNOW ID Unique]:[Team]],4,0)</f>
        <v>#N/A</v>
      </c>
    </row>
    <row r="16" spans="1:50" ht="37.5" customHeight="1" x14ac:dyDescent="0.25">
      <c r="A16" s="37" t="s">
        <v>225</v>
      </c>
      <c r="B16" s="37" t="s">
        <v>119</v>
      </c>
      <c r="C16" s="37" t="s">
        <v>131</v>
      </c>
      <c r="D16" s="37" t="s">
        <v>132</v>
      </c>
      <c r="E16" s="37" t="s">
        <v>13</v>
      </c>
      <c r="F16" s="37" t="s">
        <v>226</v>
      </c>
      <c r="G16" s="60">
        <v>44229.145196759258</v>
      </c>
      <c r="H16" s="37" t="s">
        <v>42</v>
      </c>
      <c r="I16" s="60"/>
      <c r="J16" s="37" t="s">
        <v>134</v>
      </c>
      <c r="K16" s="37" t="s">
        <v>227</v>
      </c>
      <c r="L16" s="60">
        <v>44229.145196759258</v>
      </c>
      <c r="M16" s="37" t="s">
        <v>42</v>
      </c>
      <c r="N16" s="60">
        <v>44222.551342592589</v>
      </c>
      <c r="O16" s="37" t="s">
        <v>228</v>
      </c>
      <c r="P16" s="38" t="b">
        <v>0</v>
      </c>
      <c r="Q16" s="37"/>
      <c r="R16" s="37" t="s">
        <v>137</v>
      </c>
      <c r="S16" s="38">
        <v>0</v>
      </c>
      <c r="T16" s="37" t="s">
        <v>128</v>
      </c>
      <c r="U16" s="37" t="s">
        <v>124</v>
      </c>
      <c r="V16" s="60"/>
      <c r="W16" s="38">
        <v>135357</v>
      </c>
      <c r="X16" s="37" t="s">
        <v>229</v>
      </c>
      <c r="Y16" s="38">
        <v>1</v>
      </c>
      <c r="Z16" s="38" t="b">
        <v>0</v>
      </c>
      <c r="AA16" s="60">
        <v>44222.642650462964</v>
      </c>
      <c r="AB16" s="60">
        <v>44222.642650462964</v>
      </c>
      <c r="AC16" s="38">
        <v>1</v>
      </c>
      <c r="AD16" s="60">
        <v>44222.650127314817</v>
      </c>
      <c r="AE16" s="60">
        <v>44223.261365740742</v>
      </c>
      <c r="AF16" s="60">
        <v>44222.650127314817</v>
      </c>
      <c r="AG16" s="37" t="s">
        <v>139</v>
      </c>
      <c r="AH16" s="37"/>
      <c r="AI16" s="37" t="s">
        <v>140</v>
      </c>
      <c r="AJ16" s="16">
        <f ca="1">IF(Table1[[#This Row],[State]]="Closed","Zero",IF(Table1[[#This Row],[State]]="Resolved","Zero",TODAY()-Table1[[#This Row],[First Assigned to Osprey-Resolver]]))</f>
        <v>484.73863425925811</v>
      </c>
      <c r="AK16" s="16" t="str">
        <f ca="1">IF(Table1[[#This Row],[Days Open]]&lt;=5,"00 - 05",IF(Table1[[#This Row],[Days Open]]&lt;=15,"06 - 15",IF(Table1[[#This Row],[Days Open]]&lt;=30,"16 - 30", IF(Table1[[#This Row],[Days Open]]&lt;=60,"31 - 60",IF(Table1[[#This Row],[Days Open]]&lt;=90,"61 - 90",IF(Table1[[#This Row],[Days Open]]="Zero","Closed","&gt;91 and above"))))))</f>
        <v>&gt;91 and above</v>
      </c>
      <c r="AL16" s="39">
        <f>WEEKNUM(Table1[[#This Row],[Created]])</f>
        <v>5</v>
      </c>
      <c r="AM16" s="39">
        <f>WEEKNUM(Table1[[#This Row],[Resolved]])</f>
        <v>0</v>
      </c>
      <c r="AN16" s="39">
        <f>WEEKNUM(Table1[[#This Row],[Closed]])</f>
        <v>6</v>
      </c>
      <c r="AO16" s="39" t="str">
        <f>IFERROR(INDEX(GD_Resource[], MATCH(Table1[[#This Row],[Assigned to]], GD_Resource[SNOW ID Unique], 0), 2), "Not GD")</f>
        <v>Not GD</v>
      </c>
      <c r="AP16" s="39" t="str">
        <f t="shared" si="0"/>
        <v>Geo</v>
      </c>
      <c r="AQ16" s="39">
        <f>YEAR(Table1[[#This Row],[Closed]])</f>
        <v>2021</v>
      </c>
      <c r="AR16" s="39">
        <f>YEAR(Table1[[#This Row],[Resolved]])</f>
        <v>1900</v>
      </c>
      <c r="AS16" s="39">
        <f>YEAR(Table1[[#This Row],[Created]])</f>
        <v>2021</v>
      </c>
      <c r="AT16" s="39">
        <f>DAY(Table1[[#This Row],[Resolved]])</f>
        <v>0</v>
      </c>
      <c r="AU16" s="39" t="str">
        <f>TEXT(Table1[[#This Row],[Resolved]],"MMM")</f>
        <v>Jan</v>
      </c>
      <c r="AV16" s="39">
        <f>DAY(Table1[[#This Row],[Created]])</f>
        <v>26</v>
      </c>
      <c r="AW16" s="39" t="str">
        <f>TEXT(Table1[[#This Row],[Created]],"MMM")</f>
        <v>Jan</v>
      </c>
      <c r="AX16" s="40" t="e">
        <f>VLOOKUP(Table1[[#This Row],[Assigned to]],GD_Resource[[#All],[SNOW ID Unique]:[Team]],4,0)</f>
        <v>#N/A</v>
      </c>
    </row>
    <row r="17" spans="1:50" ht="49.95" customHeight="1" x14ac:dyDescent="0.25">
      <c r="A17" s="37" t="s">
        <v>230</v>
      </c>
      <c r="B17" s="37" t="s">
        <v>142</v>
      </c>
      <c r="C17" s="37" t="s">
        <v>120</v>
      </c>
      <c r="D17" s="37" t="s">
        <v>194</v>
      </c>
      <c r="E17" s="37" t="s">
        <v>13</v>
      </c>
      <c r="F17" s="37" t="s">
        <v>120</v>
      </c>
      <c r="G17" s="60">
        <v>44223.675821759258</v>
      </c>
      <c r="H17" s="37" t="s">
        <v>196</v>
      </c>
      <c r="I17" s="60"/>
      <c r="J17" s="37" t="s">
        <v>134</v>
      </c>
      <c r="K17" s="37" t="s">
        <v>231</v>
      </c>
      <c r="L17" s="60">
        <v>44223.675821759258</v>
      </c>
      <c r="M17" s="37" t="s">
        <v>196</v>
      </c>
      <c r="N17" s="60">
        <v>44223.61681712963</v>
      </c>
      <c r="O17" s="37" t="s">
        <v>232</v>
      </c>
      <c r="P17" s="38" t="b">
        <v>0</v>
      </c>
      <c r="Q17" s="37"/>
      <c r="R17" s="37" t="s">
        <v>127</v>
      </c>
      <c r="S17" s="38">
        <v>0</v>
      </c>
      <c r="T17" s="37" t="s">
        <v>128</v>
      </c>
      <c r="U17" s="37" t="s">
        <v>124</v>
      </c>
      <c r="V17" s="60"/>
      <c r="W17" s="38">
        <v>5098</v>
      </c>
      <c r="X17" s="37" t="s">
        <v>233</v>
      </c>
      <c r="Y17" s="38">
        <v>0</v>
      </c>
      <c r="Z17" s="38" t="b">
        <v>0</v>
      </c>
      <c r="AA17" s="60">
        <v>44223.652314814812</v>
      </c>
      <c r="AB17" s="60">
        <v>44223.622511574067</v>
      </c>
      <c r="AC17" s="38">
        <v>1</v>
      </c>
      <c r="AD17" s="60">
        <v>44223.671238425923</v>
      </c>
      <c r="AE17" s="60">
        <v>44223.672349537039</v>
      </c>
      <c r="AF17" s="60">
        <v>44223.671238425923</v>
      </c>
      <c r="AG17" s="37"/>
      <c r="AH17" s="37"/>
      <c r="AI17" s="37"/>
      <c r="AJ17" s="16">
        <f ca="1">IF(Table1[[#This Row],[State]]="Closed","Zero",IF(Table1[[#This Row],[State]]="Resolved","Zero",TODAY()-Table1[[#This Row],[First Assigned to Osprey-Resolver]]))</f>
        <v>484.32765046296117</v>
      </c>
      <c r="AK17" s="16" t="str">
        <f ca="1">IF(Table1[[#This Row],[Days Open]]&lt;=5,"00 - 05",IF(Table1[[#This Row],[Days Open]]&lt;=15,"06 - 15",IF(Table1[[#This Row],[Days Open]]&lt;=30,"16 - 30", IF(Table1[[#This Row],[Days Open]]&lt;=60,"31 - 60",IF(Table1[[#This Row],[Days Open]]&lt;=90,"61 - 90",IF(Table1[[#This Row],[Days Open]]="Zero","Closed","&gt;91 and above"))))))</f>
        <v>&gt;91 and above</v>
      </c>
      <c r="AL17" s="39">
        <f>WEEKNUM(Table1[[#This Row],[Created]])</f>
        <v>5</v>
      </c>
      <c r="AM17" s="39">
        <f>WEEKNUM(Table1[[#This Row],[Resolved]])</f>
        <v>0</v>
      </c>
      <c r="AN17" s="39">
        <f>WEEKNUM(Table1[[#This Row],[Closed]])</f>
        <v>5</v>
      </c>
      <c r="AO17" s="39" t="str">
        <f>IFERROR(INDEX(GD_Resource[], MATCH(Table1[[#This Row],[Assigned to]], GD_Resource[SNOW ID Unique], 0), 2), "Not GD")</f>
        <v>WPP-US</v>
      </c>
      <c r="AP17" s="39" t="str">
        <f t="shared" si="0"/>
        <v>GD</v>
      </c>
      <c r="AQ17" s="39">
        <f>YEAR(Table1[[#This Row],[Closed]])</f>
        <v>2021</v>
      </c>
      <c r="AR17" s="39">
        <f>YEAR(Table1[[#This Row],[Resolved]])</f>
        <v>1900</v>
      </c>
      <c r="AS17" s="39">
        <f>YEAR(Table1[[#This Row],[Created]])</f>
        <v>2021</v>
      </c>
      <c r="AT17" s="39">
        <f>DAY(Table1[[#This Row],[Resolved]])</f>
        <v>0</v>
      </c>
      <c r="AU17" s="39" t="str">
        <f>TEXT(Table1[[#This Row],[Resolved]],"MMM")</f>
        <v>Jan</v>
      </c>
      <c r="AV17" s="39">
        <f>DAY(Table1[[#This Row],[Created]])</f>
        <v>27</v>
      </c>
      <c r="AW17" s="39" t="str">
        <f>TEXT(Table1[[#This Row],[Created]],"MMM")</f>
        <v>Jan</v>
      </c>
      <c r="AX17" s="40">
        <f>VLOOKUP(Table1[[#This Row],[Assigned to]],GD_Resource[[#All],[SNOW ID Unique]:[Team]],4,0)</f>
        <v>0</v>
      </c>
    </row>
    <row r="18" spans="1:50" ht="75" customHeight="1" x14ac:dyDescent="0.25">
      <c r="A18" s="37" t="s">
        <v>234</v>
      </c>
      <c r="B18" s="37" t="s">
        <v>119</v>
      </c>
      <c r="C18" s="37" t="s">
        <v>120</v>
      </c>
      <c r="D18" s="37" t="s">
        <v>235</v>
      </c>
      <c r="E18" s="37" t="s">
        <v>13</v>
      </c>
      <c r="F18" s="37" t="s">
        <v>236</v>
      </c>
      <c r="G18" s="60">
        <v>44224.653796296298</v>
      </c>
      <c r="H18" s="37" t="s">
        <v>237</v>
      </c>
      <c r="I18" s="60"/>
      <c r="J18" s="37" t="s">
        <v>134</v>
      </c>
      <c r="K18" s="37" t="s">
        <v>238</v>
      </c>
      <c r="L18" s="60">
        <v>44224.653796296298</v>
      </c>
      <c r="M18" s="37" t="s">
        <v>237</v>
      </c>
      <c r="N18" s="60">
        <v>44224.594317129631</v>
      </c>
      <c r="O18" s="37" t="s">
        <v>239</v>
      </c>
      <c r="P18" s="38" t="b">
        <v>0</v>
      </c>
      <c r="Q18" s="37"/>
      <c r="R18" s="37" t="s">
        <v>127</v>
      </c>
      <c r="S18" s="38">
        <v>0</v>
      </c>
      <c r="T18" s="37" t="s">
        <v>128</v>
      </c>
      <c r="U18" s="37" t="s">
        <v>124</v>
      </c>
      <c r="V18" s="60"/>
      <c r="W18" s="38">
        <v>5139</v>
      </c>
      <c r="X18" s="37" t="s">
        <v>240</v>
      </c>
      <c r="Y18" s="38">
        <v>0</v>
      </c>
      <c r="Z18" s="38" t="b">
        <v>0</v>
      </c>
      <c r="AA18" s="60">
        <v>44224.596365740741</v>
      </c>
      <c r="AB18" s="60">
        <v>44224.596365740741</v>
      </c>
      <c r="AC18" s="38">
        <v>1</v>
      </c>
      <c r="AD18" s="60">
        <v>44224.625671296293</v>
      </c>
      <c r="AE18" s="60">
        <v>44224.63490740741</v>
      </c>
      <c r="AF18" s="60">
        <v>44224.625671296293</v>
      </c>
      <c r="AG18" s="37"/>
      <c r="AH18" s="37"/>
      <c r="AI18" s="37"/>
      <c r="AJ18" s="16">
        <f ca="1">IF(Table1[[#This Row],[State]]="Closed","Zero",IF(Table1[[#This Row],[State]]="Resolved","Zero",TODAY()-Table1[[#This Row],[First Assigned to Osprey-Resolver]]))</f>
        <v>483.36509259259037</v>
      </c>
      <c r="AK18" s="16" t="str">
        <f ca="1">IF(Table1[[#This Row],[Days Open]]&lt;=5,"00 - 05",IF(Table1[[#This Row],[Days Open]]&lt;=15,"06 - 15",IF(Table1[[#This Row],[Days Open]]&lt;=30,"16 - 30", IF(Table1[[#This Row],[Days Open]]&lt;=60,"31 - 60",IF(Table1[[#This Row],[Days Open]]&lt;=90,"61 - 90",IF(Table1[[#This Row],[Days Open]]="Zero","Closed","&gt;91 and above"))))))</f>
        <v>&gt;91 and above</v>
      </c>
      <c r="AL18" s="39">
        <f>WEEKNUM(Table1[[#This Row],[Created]])</f>
        <v>5</v>
      </c>
      <c r="AM18" s="39">
        <f>WEEKNUM(Table1[[#This Row],[Resolved]])</f>
        <v>0</v>
      </c>
      <c r="AN18" s="39">
        <f>WEEKNUM(Table1[[#This Row],[Closed]])</f>
        <v>5</v>
      </c>
      <c r="AO18" s="39" t="str">
        <f>IFERROR(INDEX(GD_Resource[], MATCH(Table1[[#This Row],[Assigned to]], GD_Resource[SNOW ID Unique], 0), 2), "Not GD")</f>
        <v>WPP-UK</v>
      </c>
      <c r="AP18" s="39" t="str">
        <f t="shared" si="0"/>
        <v>GD</v>
      </c>
      <c r="AQ18" s="39">
        <f>YEAR(Table1[[#This Row],[Closed]])</f>
        <v>2021</v>
      </c>
      <c r="AR18" s="39">
        <f>YEAR(Table1[[#This Row],[Resolved]])</f>
        <v>1900</v>
      </c>
      <c r="AS18" s="39">
        <f>YEAR(Table1[[#This Row],[Created]])</f>
        <v>2021</v>
      </c>
      <c r="AT18" s="39">
        <f>DAY(Table1[[#This Row],[Resolved]])</f>
        <v>0</v>
      </c>
      <c r="AU18" s="39" t="str">
        <f>TEXT(Table1[[#This Row],[Resolved]],"MMM")</f>
        <v>Jan</v>
      </c>
      <c r="AV18" s="39">
        <f>DAY(Table1[[#This Row],[Created]])</f>
        <v>28</v>
      </c>
      <c r="AW18" s="39" t="str">
        <f>TEXT(Table1[[#This Row],[Created]],"MMM")</f>
        <v>Jan</v>
      </c>
      <c r="AX18" s="40">
        <f>VLOOKUP(Table1[[#This Row],[Assigned to]],GD_Resource[[#All],[SNOW ID Unique]:[Team]],4,0)</f>
        <v>0</v>
      </c>
    </row>
    <row r="19" spans="1:50" ht="37.5" customHeight="1" x14ac:dyDescent="0.25">
      <c r="A19" s="37" t="s">
        <v>241</v>
      </c>
      <c r="B19" s="37" t="s">
        <v>119</v>
      </c>
      <c r="C19" s="37" t="s">
        <v>242</v>
      </c>
      <c r="D19" s="37" t="s">
        <v>243</v>
      </c>
      <c r="E19" s="37" t="s">
        <v>13</v>
      </c>
      <c r="F19" s="37" t="s">
        <v>244</v>
      </c>
      <c r="G19" s="60">
        <v>44228.566874999997</v>
      </c>
      <c r="H19" s="37" t="s">
        <v>71</v>
      </c>
      <c r="I19" s="60"/>
      <c r="J19" s="37" t="s">
        <v>124</v>
      </c>
      <c r="K19" s="37" t="s">
        <v>245</v>
      </c>
      <c r="L19" s="60">
        <v>44228.566874999997</v>
      </c>
      <c r="M19" s="37" t="s">
        <v>71</v>
      </c>
      <c r="N19" s="60">
        <v>44224.85428240741</v>
      </c>
      <c r="O19" s="37" t="s">
        <v>243</v>
      </c>
      <c r="P19" s="38" t="b">
        <v>0</v>
      </c>
      <c r="Q19" s="37"/>
      <c r="R19" s="37" t="s">
        <v>150</v>
      </c>
      <c r="S19" s="38">
        <v>0</v>
      </c>
      <c r="T19" s="37" t="s">
        <v>128</v>
      </c>
      <c r="U19" s="37" t="s">
        <v>124</v>
      </c>
      <c r="V19" s="60"/>
      <c r="W19" s="38">
        <v>320768</v>
      </c>
      <c r="X19" s="37" t="s">
        <v>71</v>
      </c>
      <c r="Y19" s="38">
        <v>0</v>
      </c>
      <c r="Z19" s="38" t="b">
        <v>0</v>
      </c>
      <c r="AA19" s="60">
        <v>44224.881550925929</v>
      </c>
      <c r="AB19" s="60">
        <v>44224.85428240741</v>
      </c>
      <c r="AC19" s="38">
        <v>1</v>
      </c>
      <c r="AD19" s="60">
        <v>44226.184155092589</v>
      </c>
      <c r="AE19" s="60">
        <v>44227.951574074083</v>
      </c>
      <c r="AF19" s="60">
        <v>44226.184155092589</v>
      </c>
      <c r="AG19" s="37"/>
      <c r="AH19" s="37"/>
      <c r="AI19" s="37"/>
      <c r="AJ19" s="16">
        <f ca="1">IF(Table1[[#This Row],[State]]="Closed","Zero",IF(Table1[[#This Row],[State]]="Resolved","Zero",TODAY()-Table1[[#This Row],[First Assigned to Osprey-Resolver]]))</f>
        <v>480.0484259259174</v>
      </c>
      <c r="AK19" s="16" t="str">
        <f ca="1">IF(Table1[[#This Row],[Days Open]]&lt;=5,"00 - 05",IF(Table1[[#This Row],[Days Open]]&lt;=15,"06 - 15",IF(Table1[[#This Row],[Days Open]]&lt;=30,"16 - 30", IF(Table1[[#This Row],[Days Open]]&lt;=60,"31 - 60",IF(Table1[[#This Row],[Days Open]]&lt;=90,"61 - 90",IF(Table1[[#This Row],[Days Open]]="Zero","Closed","&gt;91 and above"))))))</f>
        <v>&gt;91 and above</v>
      </c>
      <c r="AL19" s="39">
        <f>WEEKNUM(Table1[[#This Row],[Created]])</f>
        <v>5</v>
      </c>
      <c r="AM19" s="39">
        <f>WEEKNUM(Table1[[#This Row],[Resolved]])</f>
        <v>0</v>
      </c>
      <c r="AN19" s="39">
        <f>WEEKNUM(Table1[[#This Row],[Closed]])</f>
        <v>6</v>
      </c>
      <c r="AO19" s="39" t="str">
        <f>IFERROR(INDEX(GD_Resource[], MATCH(Table1[[#This Row],[Assigned to]], GD_Resource[SNOW ID Unique], 0), 2), "Not GD")</f>
        <v>WPP-US</v>
      </c>
      <c r="AP19" s="39" t="str">
        <f t="shared" si="0"/>
        <v>GD</v>
      </c>
      <c r="AQ19" s="39">
        <f>YEAR(Table1[[#This Row],[Closed]])</f>
        <v>2021</v>
      </c>
      <c r="AR19" s="39">
        <f>YEAR(Table1[[#This Row],[Resolved]])</f>
        <v>1900</v>
      </c>
      <c r="AS19" s="39">
        <f>YEAR(Table1[[#This Row],[Created]])</f>
        <v>2021</v>
      </c>
      <c r="AT19" s="39">
        <f>DAY(Table1[[#This Row],[Resolved]])</f>
        <v>0</v>
      </c>
      <c r="AU19" s="39" t="str">
        <f>TEXT(Table1[[#This Row],[Resolved]],"MMM")</f>
        <v>Jan</v>
      </c>
      <c r="AV19" s="39">
        <f>DAY(Table1[[#This Row],[Created]])</f>
        <v>28</v>
      </c>
      <c r="AW19" s="39" t="str">
        <f>TEXT(Table1[[#This Row],[Created]],"MMM")</f>
        <v>Jan</v>
      </c>
      <c r="AX19" s="40">
        <f>VLOOKUP(Table1[[#This Row],[Assigned to]],GD_Resource[[#All],[SNOW ID Unique]:[Team]],4,0)</f>
        <v>0</v>
      </c>
    </row>
    <row r="20" spans="1:50" ht="37.5" customHeight="1" x14ac:dyDescent="0.25">
      <c r="A20" s="37" t="s">
        <v>246</v>
      </c>
      <c r="B20" s="37" t="s">
        <v>119</v>
      </c>
      <c r="C20" s="37" t="s">
        <v>242</v>
      </c>
      <c r="D20" s="37" t="s">
        <v>213</v>
      </c>
      <c r="E20" s="37" t="s">
        <v>145</v>
      </c>
      <c r="F20" s="37" t="s">
        <v>247</v>
      </c>
      <c r="G20" s="60">
        <v>44413.862546296303</v>
      </c>
      <c r="H20" s="37" t="s">
        <v>248</v>
      </c>
      <c r="I20" s="60"/>
      <c r="J20" s="37"/>
      <c r="K20" s="37"/>
      <c r="L20" s="60"/>
      <c r="M20" s="37"/>
      <c r="N20" s="60">
        <v>44229.926736111112</v>
      </c>
      <c r="O20" s="37" t="s">
        <v>213</v>
      </c>
      <c r="P20" s="38" t="b">
        <v>0</v>
      </c>
      <c r="Q20" s="37"/>
      <c r="R20" s="37" t="s">
        <v>150</v>
      </c>
      <c r="S20" s="38">
        <v>0</v>
      </c>
      <c r="T20" s="37" t="s">
        <v>128</v>
      </c>
      <c r="U20" s="37" t="s">
        <v>65</v>
      </c>
      <c r="V20" s="60"/>
      <c r="W20" s="38"/>
      <c r="X20" s="37" t="s">
        <v>249</v>
      </c>
      <c r="Y20" s="38">
        <v>0</v>
      </c>
      <c r="Z20" s="38" t="b">
        <v>1</v>
      </c>
      <c r="AA20" s="60">
        <v>44229.926736111112</v>
      </c>
      <c r="AB20" s="60"/>
      <c r="AC20" s="38">
        <v>0</v>
      </c>
      <c r="AD20" s="60"/>
      <c r="AE20" s="60">
        <v>44229.926736111112</v>
      </c>
      <c r="AF20" s="60">
        <v>44229.926736111112</v>
      </c>
      <c r="AG20" s="37"/>
      <c r="AH20" s="37" t="s">
        <v>250</v>
      </c>
      <c r="AI20" s="37" t="s">
        <v>251</v>
      </c>
      <c r="AJ20" s="16">
        <f ca="1">IF(Table1[[#This Row],[State]]="Closed","Zero",IF(Table1[[#This Row],[State]]="Resolved","Zero",TODAY()-Table1[[#This Row],[First Assigned to Osprey-Resolver]]))</f>
        <v>478.0732638888876</v>
      </c>
      <c r="AK20" s="16" t="str">
        <f ca="1">IF(Table1[[#This Row],[Days Open]]&lt;=5,"00 - 05",IF(Table1[[#This Row],[Days Open]]&lt;=15,"06 - 15",IF(Table1[[#This Row],[Days Open]]&lt;=30,"16 - 30", IF(Table1[[#This Row],[Days Open]]&lt;=60,"31 - 60",IF(Table1[[#This Row],[Days Open]]&lt;=90,"61 - 90",IF(Table1[[#This Row],[Days Open]]="Zero","Closed","&gt;91 and above"))))))</f>
        <v>&gt;91 and above</v>
      </c>
      <c r="AL20" s="39">
        <f>WEEKNUM(Table1[[#This Row],[Created]])</f>
        <v>6</v>
      </c>
      <c r="AM20" s="39">
        <f>WEEKNUM(Table1[[#This Row],[Resolved]])</f>
        <v>0</v>
      </c>
      <c r="AN20" s="39">
        <f>WEEKNUM(Table1[[#This Row],[Closed]])</f>
        <v>0</v>
      </c>
      <c r="AO20" s="39" t="str">
        <f>IFERROR(INDEX(GD_Resource[], MATCH(Table1[[#This Row],[Assigned to]], GD_Resource[SNOW ID Unique], 0), 2), "Not GD")</f>
        <v>Not GD</v>
      </c>
      <c r="AP20" s="39" t="str">
        <f t="shared" si="0"/>
        <v>Geo</v>
      </c>
      <c r="AQ20" s="39">
        <f>YEAR(Table1[[#This Row],[Closed]])</f>
        <v>1900</v>
      </c>
      <c r="AR20" s="39">
        <f>YEAR(Table1[[#This Row],[Resolved]])</f>
        <v>1900</v>
      </c>
      <c r="AS20" s="39">
        <f>YEAR(Table1[[#This Row],[Created]])</f>
        <v>2021</v>
      </c>
      <c r="AT20" s="39">
        <f>DAY(Table1[[#This Row],[Resolved]])</f>
        <v>0</v>
      </c>
      <c r="AU20" s="39" t="str">
        <f>TEXT(Table1[[#This Row],[Resolved]],"MMM")</f>
        <v>Jan</v>
      </c>
      <c r="AV20" s="39">
        <f>DAY(Table1[[#This Row],[Created]])</f>
        <v>2</v>
      </c>
      <c r="AW20" s="39" t="str">
        <f>TEXT(Table1[[#This Row],[Created]],"MMM")</f>
        <v>Feb</v>
      </c>
      <c r="AX20" s="40" t="e">
        <f>VLOOKUP(Table1[[#This Row],[Assigned to]],GD_Resource[[#All],[SNOW ID Unique]:[Team]],4,0)</f>
        <v>#N/A</v>
      </c>
    </row>
    <row r="21" spans="1:50" ht="37.5" customHeight="1" x14ac:dyDescent="0.25">
      <c r="A21" s="37" t="s">
        <v>252</v>
      </c>
      <c r="B21" s="37" t="s">
        <v>119</v>
      </c>
      <c r="C21" s="37" t="s">
        <v>253</v>
      </c>
      <c r="D21" s="37" t="s">
        <v>132</v>
      </c>
      <c r="E21" s="37" t="s">
        <v>145</v>
      </c>
      <c r="F21" s="37" t="s">
        <v>254</v>
      </c>
      <c r="G21" s="60">
        <v>44702.036990740737</v>
      </c>
      <c r="H21" s="37" t="s">
        <v>22</v>
      </c>
      <c r="I21" s="60"/>
      <c r="J21" s="37"/>
      <c r="K21" s="37"/>
      <c r="L21" s="60"/>
      <c r="M21" s="37"/>
      <c r="N21" s="60">
        <v>44230.133252314823</v>
      </c>
      <c r="O21" s="37" t="s">
        <v>255</v>
      </c>
      <c r="P21" s="38" t="b">
        <v>0</v>
      </c>
      <c r="Q21" s="37"/>
      <c r="R21" s="37" t="s">
        <v>150</v>
      </c>
      <c r="S21" s="38">
        <v>0</v>
      </c>
      <c r="T21" s="37" t="s">
        <v>128</v>
      </c>
      <c r="U21" s="37" t="s">
        <v>65</v>
      </c>
      <c r="V21" s="60"/>
      <c r="W21" s="38"/>
      <c r="X21" s="37" t="s">
        <v>256</v>
      </c>
      <c r="Y21" s="38">
        <v>0</v>
      </c>
      <c r="Z21" s="38" t="b">
        <v>1</v>
      </c>
      <c r="AA21" s="60">
        <v>44230.138136574067</v>
      </c>
      <c r="AB21" s="60"/>
      <c r="AC21" s="38">
        <v>1</v>
      </c>
      <c r="AD21" s="60"/>
      <c r="AE21" s="60">
        <v>44230.138136574067</v>
      </c>
      <c r="AF21" s="60">
        <v>44230.138136574067</v>
      </c>
      <c r="AG21" s="37" t="s">
        <v>139</v>
      </c>
      <c r="AH21" s="37" t="s">
        <v>250</v>
      </c>
      <c r="AI21" s="37" t="s">
        <v>257</v>
      </c>
      <c r="AJ21" s="16">
        <f ca="1">IF(Table1[[#This Row],[State]]="Closed","Zero",IF(Table1[[#This Row],[State]]="Resolved","Zero",TODAY()-Table1[[#This Row],[First Assigned to Osprey-Resolver]]))</f>
        <v>477.86186342593282</v>
      </c>
      <c r="AK21" s="16" t="str">
        <f ca="1">IF(Table1[[#This Row],[Days Open]]&lt;=5,"00 - 05",IF(Table1[[#This Row],[Days Open]]&lt;=15,"06 - 15",IF(Table1[[#This Row],[Days Open]]&lt;=30,"16 - 30", IF(Table1[[#This Row],[Days Open]]&lt;=60,"31 - 60",IF(Table1[[#This Row],[Days Open]]&lt;=90,"61 - 90",IF(Table1[[#This Row],[Days Open]]="Zero","Closed","&gt;91 and above"))))))</f>
        <v>&gt;91 and above</v>
      </c>
      <c r="AL21" s="39">
        <f>WEEKNUM(Table1[[#This Row],[Created]])</f>
        <v>6</v>
      </c>
      <c r="AM21" s="39">
        <f>WEEKNUM(Table1[[#This Row],[Resolved]])</f>
        <v>0</v>
      </c>
      <c r="AN21" s="39">
        <f>WEEKNUM(Table1[[#This Row],[Closed]])</f>
        <v>0</v>
      </c>
      <c r="AO21" s="39" t="str">
        <f>IFERROR(INDEX(GD_Resource[], MATCH(Table1[[#This Row],[Assigned to]], GD_Resource[SNOW ID Unique], 0), 2), "Not GD")</f>
        <v>WPP-US</v>
      </c>
      <c r="AP21" s="39" t="str">
        <f t="shared" si="0"/>
        <v>GD</v>
      </c>
      <c r="AQ21" s="39">
        <f>YEAR(Table1[[#This Row],[Closed]])</f>
        <v>1900</v>
      </c>
      <c r="AR21" s="39">
        <f>YEAR(Table1[[#This Row],[Resolved]])</f>
        <v>1900</v>
      </c>
      <c r="AS21" s="39">
        <f>YEAR(Table1[[#This Row],[Created]])</f>
        <v>2021</v>
      </c>
      <c r="AT21" s="39">
        <f>DAY(Table1[[#This Row],[Resolved]])</f>
        <v>0</v>
      </c>
      <c r="AU21" s="39" t="str">
        <f>TEXT(Table1[[#This Row],[Resolved]],"MMM")</f>
        <v>Jan</v>
      </c>
      <c r="AV21" s="39">
        <f>DAY(Table1[[#This Row],[Created]])</f>
        <v>3</v>
      </c>
      <c r="AW21" s="39" t="str">
        <f>TEXT(Table1[[#This Row],[Created]],"MMM")</f>
        <v>Feb</v>
      </c>
      <c r="AX21" s="40">
        <f>VLOOKUP(Table1[[#This Row],[Assigned to]],GD_Resource[[#All],[SNOW ID Unique]:[Team]],4,0)</f>
        <v>0</v>
      </c>
    </row>
    <row r="22" spans="1:50" ht="62.7" customHeight="1" x14ac:dyDescent="0.25">
      <c r="A22" s="37" t="s">
        <v>258</v>
      </c>
      <c r="B22" s="37" t="s">
        <v>119</v>
      </c>
      <c r="C22" s="37" t="s">
        <v>253</v>
      </c>
      <c r="D22" s="37" t="s">
        <v>259</v>
      </c>
      <c r="E22" s="37" t="s">
        <v>13</v>
      </c>
      <c r="F22" s="37" t="s">
        <v>260</v>
      </c>
      <c r="G22" s="60">
        <v>44231.775706018518</v>
      </c>
      <c r="H22" s="37" t="s">
        <v>39</v>
      </c>
      <c r="I22" s="60"/>
      <c r="J22" s="37" t="s">
        <v>134</v>
      </c>
      <c r="K22" s="37" t="s">
        <v>261</v>
      </c>
      <c r="L22" s="60">
        <v>44231.775706018518</v>
      </c>
      <c r="M22" s="37" t="s">
        <v>39</v>
      </c>
      <c r="N22" s="60">
        <v>44231.000567129631</v>
      </c>
      <c r="O22" s="37" t="s">
        <v>262</v>
      </c>
      <c r="P22" s="38" t="b">
        <v>0</v>
      </c>
      <c r="Q22" s="37"/>
      <c r="R22" s="37" t="s">
        <v>150</v>
      </c>
      <c r="S22" s="38">
        <v>0</v>
      </c>
      <c r="T22" s="37" t="s">
        <v>128</v>
      </c>
      <c r="U22" s="37" t="s">
        <v>124</v>
      </c>
      <c r="V22" s="60"/>
      <c r="W22" s="38">
        <v>66972</v>
      </c>
      <c r="X22" s="37" t="s">
        <v>263</v>
      </c>
      <c r="Y22" s="38">
        <v>0</v>
      </c>
      <c r="Z22" s="38" t="b">
        <v>0</v>
      </c>
      <c r="AA22" s="60">
        <v>44231.034791666672</v>
      </c>
      <c r="AB22" s="60">
        <v>44231.000567129631</v>
      </c>
      <c r="AC22" s="38">
        <v>1</v>
      </c>
      <c r="AD22" s="60">
        <v>44231.192083333342</v>
      </c>
      <c r="AE22" s="60">
        <v>44231.342499999999</v>
      </c>
      <c r="AF22" s="60">
        <v>44231.192083333342</v>
      </c>
      <c r="AG22" s="37"/>
      <c r="AH22" s="37"/>
      <c r="AI22" s="37"/>
      <c r="AJ22" s="16">
        <f ca="1">IF(Table1[[#This Row],[State]]="Closed","Zero",IF(Table1[[#This Row],[State]]="Resolved","Zero",TODAY()-Table1[[#This Row],[First Assigned to Osprey-Resolver]]))</f>
        <v>476.65750000000116</v>
      </c>
      <c r="AK22" s="16" t="str">
        <f ca="1">IF(Table1[[#This Row],[Days Open]]&lt;=5,"00 - 05",IF(Table1[[#This Row],[Days Open]]&lt;=15,"06 - 15",IF(Table1[[#This Row],[Days Open]]&lt;=30,"16 - 30", IF(Table1[[#This Row],[Days Open]]&lt;=60,"31 - 60",IF(Table1[[#This Row],[Days Open]]&lt;=90,"61 - 90",IF(Table1[[#This Row],[Days Open]]="Zero","Closed","&gt;91 and above"))))))</f>
        <v>&gt;91 and above</v>
      </c>
      <c r="AL22" s="39">
        <f>WEEKNUM(Table1[[#This Row],[Created]])</f>
        <v>6</v>
      </c>
      <c r="AM22" s="39">
        <f>WEEKNUM(Table1[[#This Row],[Resolved]])</f>
        <v>0</v>
      </c>
      <c r="AN22" s="39">
        <f>WEEKNUM(Table1[[#This Row],[Closed]])</f>
        <v>6</v>
      </c>
      <c r="AO22" s="39" t="str">
        <f>IFERROR(INDEX(GD_Resource[], MATCH(Table1[[#This Row],[Assigned to]], GD_Resource[SNOW ID Unique], 0), 2), "Not GD")</f>
        <v>Not GD</v>
      </c>
      <c r="AP22" s="39" t="str">
        <f t="shared" si="0"/>
        <v>Geo</v>
      </c>
      <c r="AQ22" s="39">
        <f>YEAR(Table1[[#This Row],[Closed]])</f>
        <v>2021</v>
      </c>
      <c r="AR22" s="39">
        <f>YEAR(Table1[[#This Row],[Resolved]])</f>
        <v>1900</v>
      </c>
      <c r="AS22" s="39">
        <f>YEAR(Table1[[#This Row],[Created]])</f>
        <v>2021</v>
      </c>
      <c r="AT22" s="39">
        <f>DAY(Table1[[#This Row],[Resolved]])</f>
        <v>0</v>
      </c>
      <c r="AU22" s="39" t="str">
        <f>TEXT(Table1[[#This Row],[Resolved]],"MMM")</f>
        <v>Jan</v>
      </c>
      <c r="AV22" s="39">
        <f>DAY(Table1[[#This Row],[Created]])</f>
        <v>4</v>
      </c>
      <c r="AW22" s="39" t="str">
        <f>TEXT(Table1[[#This Row],[Created]],"MMM")</f>
        <v>Feb</v>
      </c>
      <c r="AX22" s="40" t="e">
        <f>VLOOKUP(Table1[[#This Row],[Assigned to]],GD_Resource[[#All],[SNOW ID Unique]:[Team]],4,0)</f>
        <v>#N/A</v>
      </c>
    </row>
    <row r="23" spans="1:50" ht="62.7" customHeight="1" x14ac:dyDescent="0.25">
      <c r="A23" s="37" t="s">
        <v>264</v>
      </c>
      <c r="B23" s="37" t="s">
        <v>142</v>
      </c>
      <c r="C23" s="37" t="s">
        <v>120</v>
      </c>
      <c r="D23" s="37" t="s">
        <v>235</v>
      </c>
      <c r="E23" s="37" t="s">
        <v>13</v>
      </c>
      <c r="F23" s="37" t="s">
        <v>265</v>
      </c>
      <c r="G23" s="60">
        <v>44238.988958333342</v>
      </c>
      <c r="H23" s="37" t="s">
        <v>237</v>
      </c>
      <c r="I23" s="60"/>
      <c r="J23" s="37" t="s">
        <v>124</v>
      </c>
      <c r="K23" s="37" t="s">
        <v>266</v>
      </c>
      <c r="L23" s="60">
        <v>44238.988958333342</v>
      </c>
      <c r="M23" s="37" t="s">
        <v>237</v>
      </c>
      <c r="N23" s="60">
        <v>44238.711608796293</v>
      </c>
      <c r="O23" s="37" t="s">
        <v>267</v>
      </c>
      <c r="P23" s="38" t="b">
        <v>0</v>
      </c>
      <c r="Q23" s="37"/>
      <c r="R23" s="37" t="s">
        <v>127</v>
      </c>
      <c r="S23" s="38">
        <v>0</v>
      </c>
      <c r="T23" s="37" t="s">
        <v>128</v>
      </c>
      <c r="U23" s="37" t="s">
        <v>124</v>
      </c>
      <c r="V23" s="60"/>
      <c r="W23" s="38">
        <v>23963</v>
      </c>
      <c r="X23" s="37" t="s">
        <v>268</v>
      </c>
      <c r="Y23" s="38">
        <v>0</v>
      </c>
      <c r="Z23" s="38" t="b">
        <v>0</v>
      </c>
      <c r="AA23" s="60">
        <v>44238.721562500003</v>
      </c>
      <c r="AB23" s="60">
        <v>44238.712870370371</v>
      </c>
      <c r="AC23" s="38">
        <v>1</v>
      </c>
      <c r="AD23" s="60">
        <v>44238.935555555552</v>
      </c>
      <c r="AE23" s="60">
        <v>44238.946516203701</v>
      </c>
      <c r="AF23" s="60">
        <v>44238.935555555552</v>
      </c>
      <c r="AG23" s="37"/>
      <c r="AH23" s="37"/>
      <c r="AI23" s="37"/>
      <c r="AJ23" s="16">
        <f ca="1">IF(Table1[[#This Row],[State]]="Closed","Zero",IF(Table1[[#This Row],[State]]="Resolved","Zero",TODAY()-Table1[[#This Row],[First Assigned to Osprey-Resolver]]))</f>
        <v>469.05348379629868</v>
      </c>
      <c r="AK23" s="16" t="str">
        <f ca="1">IF(Table1[[#This Row],[Days Open]]&lt;=5,"00 - 05",IF(Table1[[#This Row],[Days Open]]&lt;=15,"06 - 15",IF(Table1[[#This Row],[Days Open]]&lt;=30,"16 - 30", IF(Table1[[#This Row],[Days Open]]&lt;=60,"31 - 60",IF(Table1[[#This Row],[Days Open]]&lt;=90,"61 - 90",IF(Table1[[#This Row],[Days Open]]="Zero","Closed","&gt;91 and above"))))))</f>
        <v>&gt;91 and above</v>
      </c>
      <c r="AL23" s="39">
        <f>WEEKNUM(Table1[[#This Row],[Created]])</f>
        <v>7</v>
      </c>
      <c r="AM23" s="39">
        <f>WEEKNUM(Table1[[#This Row],[Resolved]])</f>
        <v>0</v>
      </c>
      <c r="AN23" s="39">
        <f>WEEKNUM(Table1[[#This Row],[Closed]])</f>
        <v>7</v>
      </c>
      <c r="AO23" s="39" t="str">
        <f>IFERROR(INDEX(GD_Resource[], MATCH(Table1[[#This Row],[Assigned to]], GD_Resource[SNOW ID Unique], 0), 2), "Not GD")</f>
        <v>WPP-UK</v>
      </c>
      <c r="AP23" s="39" t="str">
        <f t="shared" si="0"/>
        <v>GD</v>
      </c>
      <c r="AQ23" s="39">
        <f>YEAR(Table1[[#This Row],[Closed]])</f>
        <v>2021</v>
      </c>
      <c r="AR23" s="39">
        <f>YEAR(Table1[[#This Row],[Resolved]])</f>
        <v>1900</v>
      </c>
      <c r="AS23" s="39">
        <f>YEAR(Table1[[#This Row],[Created]])</f>
        <v>2021</v>
      </c>
      <c r="AT23" s="39">
        <f>DAY(Table1[[#This Row],[Resolved]])</f>
        <v>0</v>
      </c>
      <c r="AU23" s="39" t="str">
        <f>TEXT(Table1[[#This Row],[Resolved]],"MMM")</f>
        <v>Jan</v>
      </c>
      <c r="AV23" s="39">
        <f>DAY(Table1[[#This Row],[Created]])</f>
        <v>11</v>
      </c>
      <c r="AW23" s="39" t="str">
        <f>TEXT(Table1[[#This Row],[Created]],"MMM")</f>
        <v>Feb</v>
      </c>
      <c r="AX23" s="40">
        <f>VLOOKUP(Table1[[#This Row],[Assigned to]],GD_Resource[[#All],[SNOW ID Unique]:[Team]],4,0)</f>
        <v>0</v>
      </c>
    </row>
    <row r="24" spans="1:50" ht="49.95" customHeight="1" x14ac:dyDescent="0.25">
      <c r="A24" s="37" t="s">
        <v>269</v>
      </c>
      <c r="B24" s="37" t="s">
        <v>142</v>
      </c>
      <c r="C24" s="37" t="s">
        <v>120</v>
      </c>
      <c r="D24" s="37" t="s">
        <v>270</v>
      </c>
      <c r="E24" s="37" t="s">
        <v>145</v>
      </c>
      <c r="F24" s="37" t="s">
        <v>271</v>
      </c>
      <c r="G24" s="60">
        <v>44291.848506944443</v>
      </c>
      <c r="H24" s="37" t="s">
        <v>272</v>
      </c>
      <c r="I24" s="60"/>
      <c r="J24" s="37" t="s">
        <v>124</v>
      </c>
      <c r="K24" s="37" t="s">
        <v>273</v>
      </c>
      <c r="L24" s="60">
        <v>44291.848506944443</v>
      </c>
      <c r="M24" s="37" t="s">
        <v>272</v>
      </c>
      <c r="N24" s="60">
        <v>44243.710509259261</v>
      </c>
      <c r="O24" s="37" t="s">
        <v>274</v>
      </c>
      <c r="P24" s="38" t="b">
        <v>0</v>
      </c>
      <c r="Q24" s="37"/>
      <c r="R24" s="37" t="s">
        <v>127</v>
      </c>
      <c r="S24" s="38">
        <v>0</v>
      </c>
      <c r="T24" s="37" t="s">
        <v>128</v>
      </c>
      <c r="U24" s="37" t="s">
        <v>124</v>
      </c>
      <c r="V24" s="60"/>
      <c r="W24" s="38">
        <v>4159123</v>
      </c>
      <c r="X24" s="37" t="s">
        <v>275</v>
      </c>
      <c r="Y24" s="38">
        <v>0</v>
      </c>
      <c r="Z24" s="38" t="b">
        <v>0</v>
      </c>
      <c r="AA24" s="60">
        <v>44243.731458333343</v>
      </c>
      <c r="AB24" s="60">
        <v>44243.711562500001</v>
      </c>
      <c r="AC24" s="38">
        <v>3</v>
      </c>
      <c r="AD24" s="60">
        <v>44243.73300925926</v>
      </c>
      <c r="AE24" s="60">
        <v>44243.734212962961</v>
      </c>
      <c r="AF24" s="60">
        <v>44243.73300925926</v>
      </c>
      <c r="AG24" s="37"/>
      <c r="AH24" s="37"/>
      <c r="AI24" s="37"/>
      <c r="AJ24" s="16">
        <f ca="1">IF(Table1[[#This Row],[State]]="Closed","Zero",IF(Table1[[#This Row],[State]]="Resolved","Zero",TODAY()-Table1[[#This Row],[First Assigned to Osprey-Resolver]]))</f>
        <v>464.26578703703854</v>
      </c>
      <c r="AK24" s="16" t="str">
        <f ca="1">IF(Table1[[#This Row],[Days Open]]&lt;=5,"00 - 05",IF(Table1[[#This Row],[Days Open]]&lt;=15,"06 - 15",IF(Table1[[#This Row],[Days Open]]&lt;=30,"16 - 30", IF(Table1[[#This Row],[Days Open]]&lt;=60,"31 - 60",IF(Table1[[#This Row],[Days Open]]&lt;=90,"61 - 90",IF(Table1[[#This Row],[Days Open]]="Zero","Closed","&gt;91 and above"))))))</f>
        <v>&gt;91 and above</v>
      </c>
      <c r="AL24" s="39">
        <f>WEEKNUM(Table1[[#This Row],[Created]])</f>
        <v>8</v>
      </c>
      <c r="AM24" s="39">
        <f>WEEKNUM(Table1[[#This Row],[Resolved]])</f>
        <v>0</v>
      </c>
      <c r="AN24" s="39">
        <f>WEEKNUM(Table1[[#This Row],[Closed]])</f>
        <v>15</v>
      </c>
      <c r="AO24" s="39" t="str">
        <f>IFERROR(INDEX(GD_Resource[], MATCH(Table1[[#This Row],[Assigned to]], GD_Resource[SNOW ID Unique], 0), 2), "Not GD")</f>
        <v>WPP-US</v>
      </c>
      <c r="AP24" s="39" t="str">
        <f t="shared" si="0"/>
        <v>GD</v>
      </c>
      <c r="AQ24" s="39">
        <f>YEAR(Table1[[#This Row],[Closed]])</f>
        <v>2021</v>
      </c>
      <c r="AR24" s="39">
        <f>YEAR(Table1[[#This Row],[Resolved]])</f>
        <v>1900</v>
      </c>
      <c r="AS24" s="39">
        <f>YEAR(Table1[[#This Row],[Created]])</f>
        <v>2021</v>
      </c>
      <c r="AT24" s="39">
        <f>DAY(Table1[[#This Row],[Resolved]])</f>
        <v>0</v>
      </c>
      <c r="AU24" s="39" t="str">
        <f>TEXT(Table1[[#This Row],[Resolved]],"MMM")</f>
        <v>Jan</v>
      </c>
      <c r="AV24" s="39">
        <f>DAY(Table1[[#This Row],[Created]])</f>
        <v>16</v>
      </c>
      <c r="AW24" s="39" t="str">
        <f>TEXT(Table1[[#This Row],[Created]],"MMM")</f>
        <v>Feb</v>
      </c>
      <c r="AX24" s="40">
        <f>VLOOKUP(Table1[[#This Row],[Assigned to]],GD_Resource[[#All],[SNOW ID Unique]:[Team]],4,0)</f>
        <v>0</v>
      </c>
    </row>
    <row r="25" spans="1:50" ht="37.5" customHeight="1" x14ac:dyDescent="0.25">
      <c r="A25" s="37" t="s">
        <v>276</v>
      </c>
      <c r="B25" s="37" t="s">
        <v>142</v>
      </c>
      <c r="C25" s="37" t="s">
        <v>143</v>
      </c>
      <c r="D25" s="37" t="s">
        <v>277</v>
      </c>
      <c r="E25" s="37" t="s">
        <v>13</v>
      </c>
      <c r="F25" s="37" t="s">
        <v>278</v>
      </c>
      <c r="G25" s="60">
        <v>44334.452268518522</v>
      </c>
      <c r="H25" s="37" t="s">
        <v>279</v>
      </c>
      <c r="I25" s="60"/>
      <c r="J25" s="37" t="s">
        <v>124</v>
      </c>
      <c r="K25" s="37" t="s">
        <v>280</v>
      </c>
      <c r="L25" s="60">
        <v>44334.452268518522</v>
      </c>
      <c r="M25" s="37" t="s">
        <v>281</v>
      </c>
      <c r="N25" s="60">
        <v>44243.903356481482</v>
      </c>
      <c r="O25" s="37" t="s">
        <v>282</v>
      </c>
      <c r="P25" s="38" t="b">
        <v>0</v>
      </c>
      <c r="Q25" s="37"/>
      <c r="R25" s="37" t="s">
        <v>217</v>
      </c>
      <c r="S25" s="38">
        <v>0</v>
      </c>
      <c r="T25" s="37" t="s">
        <v>128</v>
      </c>
      <c r="U25" s="37" t="s">
        <v>124</v>
      </c>
      <c r="V25" s="60"/>
      <c r="W25" s="38">
        <v>7823426</v>
      </c>
      <c r="X25" s="37" t="s">
        <v>283</v>
      </c>
      <c r="Y25" s="38">
        <v>0</v>
      </c>
      <c r="Z25" s="38" t="b">
        <v>0</v>
      </c>
      <c r="AA25" s="60">
        <v>44243.920162037037</v>
      </c>
      <c r="AB25" s="60">
        <v>44243.914189814823</v>
      </c>
      <c r="AC25" s="38">
        <v>1</v>
      </c>
      <c r="AD25" s="60">
        <v>44243.920162037037</v>
      </c>
      <c r="AE25" s="60">
        <v>44243.920162037037</v>
      </c>
      <c r="AF25" s="60">
        <v>44243.920162037037</v>
      </c>
      <c r="AG25" s="37"/>
      <c r="AH25" s="37"/>
      <c r="AI25" s="37"/>
      <c r="AJ25" s="16">
        <f ca="1">IF(Table1[[#This Row],[State]]="Closed","Zero",IF(Table1[[#This Row],[State]]="Resolved","Zero",TODAY()-Table1[[#This Row],[First Assigned to Osprey-Resolver]]))</f>
        <v>464.07983796296321</v>
      </c>
      <c r="AK25" s="16" t="str">
        <f ca="1">IF(Table1[[#This Row],[Days Open]]&lt;=5,"00 - 05",IF(Table1[[#This Row],[Days Open]]&lt;=15,"06 - 15",IF(Table1[[#This Row],[Days Open]]&lt;=30,"16 - 30", IF(Table1[[#This Row],[Days Open]]&lt;=60,"31 - 60",IF(Table1[[#This Row],[Days Open]]&lt;=90,"61 - 90",IF(Table1[[#This Row],[Days Open]]="Zero","Closed","&gt;91 and above"))))))</f>
        <v>&gt;91 and above</v>
      </c>
      <c r="AL25" s="39">
        <f>WEEKNUM(Table1[[#This Row],[Created]])</f>
        <v>8</v>
      </c>
      <c r="AM25" s="39">
        <f>WEEKNUM(Table1[[#This Row],[Resolved]])</f>
        <v>0</v>
      </c>
      <c r="AN25" s="39">
        <f>WEEKNUM(Table1[[#This Row],[Closed]])</f>
        <v>21</v>
      </c>
      <c r="AO25" s="39" t="str">
        <f>IFERROR(INDEX(GD_Resource[], MATCH(Table1[[#This Row],[Assigned to]], GD_Resource[SNOW ID Unique], 0), 2), "Not GD")</f>
        <v>Not GD</v>
      </c>
      <c r="AP25" s="39" t="str">
        <f t="shared" si="0"/>
        <v>Geo</v>
      </c>
      <c r="AQ25" s="39">
        <f>YEAR(Table1[[#This Row],[Closed]])</f>
        <v>2021</v>
      </c>
      <c r="AR25" s="39">
        <f>YEAR(Table1[[#This Row],[Resolved]])</f>
        <v>1900</v>
      </c>
      <c r="AS25" s="39">
        <f>YEAR(Table1[[#This Row],[Created]])</f>
        <v>2021</v>
      </c>
      <c r="AT25" s="39">
        <f>DAY(Table1[[#This Row],[Resolved]])</f>
        <v>0</v>
      </c>
      <c r="AU25" s="39" t="str">
        <f>TEXT(Table1[[#This Row],[Resolved]],"MMM")</f>
        <v>Jan</v>
      </c>
      <c r="AV25" s="39">
        <f>DAY(Table1[[#This Row],[Created]])</f>
        <v>16</v>
      </c>
      <c r="AW25" s="39" t="str">
        <f>TEXT(Table1[[#This Row],[Created]],"MMM")</f>
        <v>Feb</v>
      </c>
      <c r="AX25" s="40" t="e">
        <f>VLOOKUP(Table1[[#This Row],[Assigned to]],GD_Resource[[#All],[SNOW ID Unique]:[Team]],4,0)</f>
        <v>#N/A</v>
      </c>
    </row>
    <row r="26" spans="1:50" ht="49.95" customHeight="1" x14ac:dyDescent="0.25">
      <c r="A26" s="37" t="s">
        <v>284</v>
      </c>
      <c r="B26" s="37" t="s">
        <v>142</v>
      </c>
      <c r="C26" s="37" t="s">
        <v>253</v>
      </c>
      <c r="D26" s="37" t="s">
        <v>285</v>
      </c>
      <c r="E26" s="37" t="s">
        <v>145</v>
      </c>
      <c r="F26" s="37" t="s">
        <v>286</v>
      </c>
      <c r="G26" s="60">
        <v>44431.854120370372</v>
      </c>
      <c r="H26" s="37" t="s">
        <v>287</v>
      </c>
      <c r="I26" s="60"/>
      <c r="J26" s="37" t="s">
        <v>124</v>
      </c>
      <c r="K26" s="37" t="s">
        <v>288</v>
      </c>
      <c r="L26" s="60">
        <v>44431.854120370372</v>
      </c>
      <c r="M26" s="37" t="s">
        <v>287</v>
      </c>
      <c r="N26" s="60">
        <v>44244.907037037039</v>
      </c>
      <c r="O26" s="37" t="s">
        <v>289</v>
      </c>
      <c r="P26" s="38" t="b">
        <v>0</v>
      </c>
      <c r="Q26" s="37"/>
      <c r="R26" s="37" t="s">
        <v>150</v>
      </c>
      <c r="S26" s="38">
        <v>0</v>
      </c>
      <c r="T26" s="37" t="s">
        <v>128</v>
      </c>
      <c r="U26" s="37" t="s">
        <v>124</v>
      </c>
      <c r="V26" s="60"/>
      <c r="W26" s="38">
        <v>16152228</v>
      </c>
      <c r="X26" s="37" t="s">
        <v>290</v>
      </c>
      <c r="Y26" s="38">
        <v>0</v>
      </c>
      <c r="Z26" s="38" t="b">
        <v>0</v>
      </c>
      <c r="AA26" s="60">
        <v>44244.928981481477</v>
      </c>
      <c r="AB26" s="60">
        <v>44244.914849537039</v>
      </c>
      <c r="AC26" s="38">
        <v>1</v>
      </c>
      <c r="AD26" s="60">
        <v>44245.106909722221</v>
      </c>
      <c r="AE26" s="60">
        <v>44245.108958333331</v>
      </c>
      <c r="AF26" s="60">
        <v>44245.106909722221</v>
      </c>
      <c r="AG26" s="37" t="s">
        <v>139</v>
      </c>
      <c r="AH26" s="37"/>
      <c r="AI26" s="37" t="s">
        <v>257</v>
      </c>
      <c r="AJ26" s="16">
        <f ca="1">IF(Table1[[#This Row],[State]]="Closed","Zero",IF(Table1[[#This Row],[State]]="Resolved","Zero",TODAY()-Table1[[#This Row],[First Assigned to Osprey-Resolver]]))</f>
        <v>462.89104166666948</v>
      </c>
      <c r="AK26" s="16" t="str">
        <f ca="1">IF(Table1[[#This Row],[Days Open]]&lt;=5,"00 - 05",IF(Table1[[#This Row],[Days Open]]&lt;=15,"06 - 15",IF(Table1[[#This Row],[Days Open]]&lt;=30,"16 - 30", IF(Table1[[#This Row],[Days Open]]&lt;=60,"31 - 60",IF(Table1[[#This Row],[Days Open]]&lt;=90,"61 - 90",IF(Table1[[#This Row],[Days Open]]="Zero","Closed","&gt;91 and above"))))))</f>
        <v>&gt;91 and above</v>
      </c>
      <c r="AL26" s="39">
        <f>WEEKNUM(Table1[[#This Row],[Created]])</f>
        <v>8</v>
      </c>
      <c r="AM26" s="39">
        <f>WEEKNUM(Table1[[#This Row],[Resolved]])</f>
        <v>0</v>
      </c>
      <c r="AN26" s="39">
        <f>WEEKNUM(Table1[[#This Row],[Closed]])</f>
        <v>35</v>
      </c>
      <c r="AO26" s="39" t="str">
        <f>IFERROR(INDEX(GD_Resource[], MATCH(Table1[[#This Row],[Assigned to]], GD_Resource[SNOW ID Unique], 0), 2), "Not GD")</f>
        <v>WPP-US</v>
      </c>
      <c r="AP26" s="39" t="str">
        <f t="shared" si="0"/>
        <v>GD</v>
      </c>
      <c r="AQ26" s="39">
        <f>YEAR(Table1[[#This Row],[Closed]])</f>
        <v>2021</v>
      </c>
      <c r="AR26" s="39">
        <f>YEAR(Table1[[#This Row],[Resolved]])</f>
        <v>1900</v>
      </c>
      <c r="AS26" s="39">
        <f>YEAR(Table1[[#This Row],[Created]])</f>
        <v>2021</v>
      </c>
      <c r="AT26" s="39">
        <f>DAY(Table1[[#This Row],[Resolved]])</f>
        <v>0</v>
      </c>
      <c r="AU26" s="39" t="str">
        <f>TEXT(Table1[[#This Row],[Resolved]],"MMM")</f>
        <v>Jan</v>
      </c>
      <c r="AV26" s="39">
        <f>DAY(Table1[[#This Row],[Created]])</f>
        <v>17</v>
      </c>
      <c r="AW26" s="39" t="str">
        <f>TEXT(Table1[[#This Row],[Created]],"MMM")</f>
        <v>Feb</v>
      </c>
      <c r="AX26" s="40">
        <f>VLOOKUP(Table1[[#This Row],[Assigned to]],GD_Resource[[#All],[SNOW ID Unique]:[Team]],4,0)</f>
        <v>0</v>
      </c>
    </row>
    <row r="27" spans="1:50" ht="62.7" customHeight="1" x14ac:dyDescent="0.25">
      <c r="A27" s="37" t="s">
        <v>291</v>
      </c>
      <c r="B27" s="37" t="s">
        <v>119</v>
      </c>
      <c r="C27" s="37" t="s">
        <v>120</v>
      </c>
      <c r="D27" s="37" t="s">
        <v>292</v>
      </c>
      <c r="E27" s="37" t="s">
        <v>13</v>
      </c>
      <c r="F27" s="37" t="s">
        <v>293</v>
      </c>
      <c r="G27" s="60">
        <v>44270.995208333326</v>
      </c>
      <c r="H27" s="37" t="s">
        <v>15</v>
      </c>
      <c r="I27" s="60"/>
      <c r="J27" s="37" t="s">
        <v>134</v>
      </c>
      <c r="K27" s="37" t="s">
        <v>294</v>
      </c>
      <c r="L27" s="60">
        <v>44270.825868055559</v>
      </c>
      <c r="M27" s="37" t="s">
        <v>237</v>
      </c>
      <c r="N27" s="60">
        <v>44257.048715277779</v>
      </c>
      <c r="O27" s="37" t="s">
        <v>292</v>
      </c>
      <c r="P27" s="38" t="b">
        <v>0</v>
      </c>
      <c r="Q27" s="37"/>
      <c r="R27" s="37" t="s">
        <v>127</v>
      </c>
      <c r="S27" s="38">
        <v>0</v>
      </c>
      <c r="T27" s="37" t="s">
        <v>128</v>
      </c>
      <c r="U27" s="37" t="s">
        <v>124</v>
      </c>
      <c r="V27" s="60"/>
      <c r="W27" s="38">
        <v>1190346</v>
      </c>
      <c r="X27" s="37" t="s">
        <v>199</v>
      </c>
      <c r="Y27" s="38">
        <v>0</v>
      </c>
      <c r="Z27" s="38" t="b">
        <v>0</v>
      </c>
      <c r="AA27" s="60">
        <v>44257.051192129627</v>
      </c>
      <c r="AB27" s="60">
        <v>44257.051192129627</v>
      </c>
      <c r="AC27" s="38">
        <v>1</v>
      </c>
      <c r="AD27" s="60">
        <v>44257.076458333337</v>
      </c>
      <c r="AE27" s="60">
        <v>44257.07849537037</v>
      </c>
      <c r="AF27" s="60">
        <v>44257.076458333337</v>
      </c>
      <c r="AG27" s="37" t="s">
        <v>200</v>
      </c>
      <c r="AH27" s="37"/>
      <c r="AI27" s="37" t="s">
        <v>201</v>
      </c>
      <c r="AJ27" s="16">
        <f ca="1">IF(Table1[[#This Row],[State]]="Closed","Zero",IF(Table1[[#This Row],[State]]="Resolved","Zero",TODAY()-Table1[[#This Row],[First Assigned to Osprey-Resolver]]))</f>
        <v>450.92150462963036</v>
      </c>
      <c r="AK27" s="16" t="str">
        <f ca="1">IF(Table1[[#This Row],[Days Open]]&lt;=5,"00 - 05",IF(Table1[[#This Row],[Days Open]]&lt;=15,"06 - 15",IF(Table1[[#This Row],[Days Open]]&lt;=30,"16 - 30", IF(Table1[[#This Row],[Days Open]]&lt;=60,"31 - 60",IF(Table1[[#This Row],[Days Open]]&lt;=90,"61 - 90",IF(Table1[[#This Row],[Days Open]]="Zero","Closed","&gt;91 and above"))))))</f>
        <v>&gt;91 and above</v>
      </c>
      <c r="AL27" s="39">
        <f>WEEKNUM(Table1[[#This Row],[Created]])</f>
        <v>10</v>
      </c>
      <c r="AM27" s="39">
        <f>WEEKNUM(Table1[[#This Row],[Resolved]])</f>
        <v>0</v>
      </c>
      <c r="AN27" s="39">
        <f>WEEKNUM(Table1[[#This Row],[Closed]])</f>
        <v>12</v>
      </c>
      <c r="AO27" s="39" t="str">
        <f>IFERROR(INDEX(GD_Resource[], MATCH(Table1[[#This Row],[Assigned to]], GD_Resource[SNOW ID Unique], 0), 2), "Not GD")</f>
        <v>WPP-US</v>
      </c>
      <c r="AP27" s="39" t="str">
        <f t="shared" si="0"/>
        <v>GD</v>
      </c>
      <c r="AQ27" s="39">
        <f>YEAR(Table1[[#This Row],[Closed]])</f>
        <v>2021</v>
      </c>
      <c r="AR27" s="39">
        <f>YEAR(Table1[[#This Row],[Resolved]])</f>
        <v>1900</v>
      </c>
      <c r="AS27" s="39">
        <f>YEAR(Table1[[#This Row],[Created]])</f>
        <v>2021</v>
      </c>
      <c r="AT27" s="39">
        <f>DAY(Table1[[#This Row],[Resolved]])</f>
        <v>0</v>
      </c>
      <c r="AU27" s="39" t="str">
        <f>TEXT(Table1[[#This Row],[Resolved]],"MMM")</f>
        <v>Jan</v>
      </c>
      <c r="AV27" s="39">
        <f>DAY(Table1[[#This Row],[Created]])</f>
        <v>2</v>
      </c>
      <c r="AW27" s="39" t="str">
        <f>TEXT(Table1[[#This Row],[Created]],"MMM")</f>
        <v>Mar</v>
      </c>
      <c r="AX27" s="40">
        <f>VLOOKUP(Table1[[#This Row],[Assigned to]],GD_Resource[[#All],[SNOW ID Unique]:[Team]],4,0)</f>
        <v>0</v>
      </c>
    </row>
    <row r="28" spans="1:50" ht="37.5" customHeight="1" x14ac:dyDescent="0.25">
      <c r="A28" s="37" t="s">
        <v>295</v>
      </c>
      <c r="B28" s="37" t="s">
        <v>119</v>
      </c>
      <c r="C28" s="37" t="s">
        <v>296</v>
      </c>
      <c r="D28" s="37" t="s">
        <v>297</v>
      </c>
      <c r="E28" s="37" t="s">
        <v>145</v>
      </c>
      <c r="F28" s="37" t="s">
        <v>298</v>
      </c>
      <c r="G28" s="60">
        <v>44267.511516203696</v>
      </c>
      <c r="H28" s="37" t="s">
        <v>30</v>
      </c>
      <c r="I28" s="60"/>
      <c r="J28" s="37" t="s">
        <v>124</v>
      </c>
      <c r="K28" s="37" t="s">
        <v>299</v>
      </c>
      <c r="L28" s="60">
        <v>44267.511516203696</v>
      </c>
      <c r="M28" s="37" t="s">
        <v>30</v>
      </c>
      <c r="N28" s="60">
        <v>44259.101921296293</v>
      </c>
      <c r="O28" s="37" t="s">
        <v>300</v>
      </c>
      <c r="P28" s="38" t="b">
        <v>0</v>
      </c>
      <c r="Q28" s="37"/>
      <c r="R28" s="37" t="s">
        <v>150</v>
      </c>
      <c r="S28" s="38">
        <v>0</v>
      </c>
      <c r="T28" s="37" t="s">
        <v>128</v>
      </c>
      <c r="U28" s="37" t="s">
        <v>124</v>
      </c>
      <c r="V28" s="60"/>
      <c r="W28" s="38">
        <v>726589</v>
      </c>
      <c r="X28" s="37" t="s">
        <v>301</v>
      </c>
      <c r="Y28" s="38">
        <v>0</v>
      </c>
      <c r="Z28" s="38" t="b">
        <v>0</v>
      </c>
      <c r="AA28" s="60">
        <v>44264.721400462957</v>
      </c>
      <c r="AB28" s="60">
        <v>44259.122581018521</v>
      </c>
      <c r="AC28" s="38">
        <v>1</v>
      </c>
      <c r="AD28" s="60">
        <v>44259.476435185177</v>
      </c>
      <c r="AE28" s="60">
        <v>44264.721400462957</v>
      </c>
      <c r="AF28" s="60">
        <v>44259.476435185177</v>
      </c>
      <c r="AG28" s="37"/>
      <c r="AH28" s="37"/>
      <c r="AI28" s="37" t="s">
        <v>166</v>
      </c>
      <c r="AJ28" s="16">
        <f ca="1">IF(Table1[[#This Row],[State]]="Closed","Zero",IF(Table1[[#This Row],[State]]="Resolved","Zero",TODAY()-Table1[[#This Row],[First Assigned to Osprey-Resolver]]))</f>
        <v>443.27859953704319</v>
      </c>
      <c r="AK28" s="16" t="str">
        <f ca="1">IF(Table1[[#This Row],[Days Open]]&lt;=5,"00 - 05",IF(Table1[[#This Row],[Days Open]]&lt;=15,"06 - 15",IF(Table1[[#This Row],[Days Open]]&lt;=30,"16 - 30", IF(Table1[[#This Row],[Days Open]]&lt;=60,"31 - 60",IF(Table1[[#This Row],[Days Open]]&lt;=90,"61 - 90",IF(Table1[[#This Row],[Days Open]]="Zero","Closed","&gt;91 and above"))))))</f>
        <v>&gt;91 and above</v>
      </c>
      <c r="AL28" s="39">
        <f>WEEKNUM(Table1[[#This Row],[Created]])</f>
        <v>10</v>
      </c>
      <c r="AM28" s="39">
        <f>WEEKNUM(Table1[[#This Row],[Resolved]])</f>
        <v>0</v>
      </c>
      <c r="AN28" s="39">
        <f>WEEKNUM(Table1[[#This Row],[Closed]])</f>
        <v>11</v>
      </c>
      <c r="AO28" s="39" t="str">
        <f>IFERROR(INDEX(GD_Resource[], MATCH(Table1[[#This Row],[Assigned to]], GD_Resource[SNOW ID Unique], 0), 2), "Not GD")</f>
        <v>WPP-US</v>
      </c>
      <c r="AP28" s="39" t="str">
        <f t="shared" si="0"/>
        <v>GD</v>
      </c>
      <c r="AQ28" s="39">
        <f>YEAR(Table1[[#This Row],[Closed]])</f>
        <v>2021</v>
      </c>
      <c r="AR28" s="39">
        <f>YEAR(Table1[[#This Row],[Resolved]])</f>
        <v>1900</v>
      </c>
      <c r="AS28" s="39">
        <f>YEAR(Table1[[#This Row],[Created]])</f>
        <v>2021</v>
      </c>
      <c r="AT28" s="39">
        <f>DAY(Table1[[#This Row],[Resolved]])</f>
        <v>0</v>
      </c>
      <c r="AU28" s="39" t="str">
        <f>TEXT(Table1[[#This Row],[Resolved]],"MMM")</f>
        <v>Jan</v>
      </c>
      <c r="AV28" s="39">
        <f>DAY(Table1[[#This Row],[Created]])</f>
        <v>4</v>
      </c>
      <c r="AW28" s="39" t="str">
        <f>TEXT(Table1[[#This Row],[Created]],"MMM")</f>
        <v>Mar</v>
      </c>
      <c r="AX28" s="40">
        <f>VLOOKUP(Table1[[#This Row],[Assigned to]],GD_Resource[[#All],[SNOW ID Unique]:[Team]],4,0)</f>
        <v>0</v>
      </c>
    </row>
    <row r="29" spans="1:50" ht="49.95" customHeight="1" x14ac:dyDescent="0.25">
      <c r="A29" s="37" t="s">
        <v>302</v>
      </c>
      <c r="B29" s="37" t="s">
        <v>119</v>
      </c>
      <c r="C29" s="37" t="s">
        <v>120</v>
      </c>
      <c r="D29" s="37" t="s">
        <v>194</v>
      </c>
      <c r="E29" s="37" t="s">
        <v>13</v>
      </c>
      <c r="F29" s="37" t="s">
        <v>303</v>
      </c>
      <c r="G29" s="60">
        <v>44263.919675925928</v>
      </c>
      <c r="H29" s="37" t="s">
        <v>196</v>
      </c>
      <c r="I29" s="60"/>
      <c r="J29" s="37" t="s">
        <v>134</v>
      </c>
      <c r="K29" s="37" t="s">
        <v>304</v>
      </c>
      <c r="L29" s="60">
        <v>44263.919675925928</v>
      </c>
      <c r="M29" s="37" t="s">
        <v>196</v>
      </c>
      <c r="N29" s="60">
        <v>44259.773356481477</v>
      </c>
      <c r="O29" s="37" t="s">
        <v>305</v>
      </c>
      <c r="P29" s="38" t="b">
        <v>1</v>
      </c>
      <c r="Q29" s="37"/>
      <c r="R29" s="37" t="s">
        <v>127</v>
      </c>
      <c r="S29" s="38">
        <v>1</v>
      </c>
      <c r="T29" s="37" t="s">
        <v>128</v>
      </c>
      <c r="U29" s="37" t="s">
        <v>124</v>
      </c>
      <c r="V29" s="60"/>
      <c r="W29" s="38">
        <v>358242</v>
      </c>
      <c r="X29" s="37" t="s">
        <v>306</v>
      </c>
      <c r="Y29" s="38">
        <v>0</v>
      </c>
      <c r="Z29" s="38" t="b">
        <v>0</v>
      </c>
      <c r="AA29" s="60">
        <v>44259.911203703698</v>
      </c>
      <c r="AB29" s="60">
        <v>44259.773692129631</v>
      </c>
      <c r="AC29" s="38">
        <v>1</v>
      </c>
      <c r="AD29" s="60">
        <v>44259.907511574071</v>
      </c>
      <c r="AE29" s="60">
        <v>44259.911203703698</v>
      </c>
      <c r="AF29" s="60">
        <v>44259.907511574071</v>
      </c>
      <c r="AG29" s="37"/>
      <c r="AH29" s="37"/>
      <c r="AI29" s="37"/>
      <c r="AJ29" s="16">
        <f ca="1">IF(Table1[[#This Row],[State]]="Closed","Zero",IF(Table1[[#This Row],[State]]="Resolved","Zero",TODAY()-Table1[[#This Row],[First Assigned to Osprey-Resolver]]))</f>
        <v>448.08879629630246</v>
      </c>
      <c r="AK29" s="16" t="str">
        <f ca="1">IF(Table1[[#This Row],[Days Open]]&lt;=5,"00 - 05",IF(Table1[[#This Row],[Days Open]]&lt;=15,"06 - 15",IF(Table1[[#This Row],[Days Open]]&lt;=30,"16 - 30", IF(Table1[[#This Row],[Days Open]]&lt;=60,"31 - 60",IF(Table1[[#This Row],[Days Open]]&lt;=90,"61 - 90",IF(Table1[[#This Row],[Days Open]]="Zero","Closed","&gt;91 and above"))))))</f>
        <v>&gt;91 and above</v>
      </c>
      <c r="AL29" s="39">
        <f>WEEKNUM(Table1[[#This Row],[Created]])</f>
        <v>10</v>
      </c>
      <c r="AM29" s="39">
        <f>WEEKNUM(Table1[[#This Row],[Resolved]])</f>
        <v>0</v>
      </c>
      <c r="AN29" s="39">
        <f>WEEKNUM(Table1[[#This Row],[Closed]])</f>
        <v>11</v>
      </c>
      <c r="AO29" s="39" t="str">
        <f>IFERROR(INDEX(GD_Resource[], MATCH(Table1[[#This Row],[Assigned to]], GD_Resource[SNOW ID Unique], 0), 2), "Not GD")</f>
        <v>WPP-US</v>
      </c>
      <c r="AP29" s="39" t="str">
        <f t="shared" si="0"/>
        <v>GD</v>
      </c>
      <c r="AQ29" s="39">
        <f>YEAR(Table1[[#This Row],[Closed]])</f>
        <v>2021</v>
      </c>
      <c r="AR29" s="39">
        <f>YEAR(Table1[[#This Row],[Resolved]])</f>
        <v>1900</v>
      </c>
      <c r="AS29" s="39">
        <f>YEAR(Table1[[#This Row],[Created]])</f>
        <v>2021</v>
      </c>
      <c r="AT29" s="39">
        <f>DAY(Table1[[#This Row],[Resolved]])</f>
        <v>0</v>
      </c>
      <c r="AU29" s="39" t="str">
        <f>TEXT(Table1[[#This Row],[Resolved]],"MMM")</f>
        <v>Jan</v>
      </c>
      <c r="AV29" s="39">
        <f>DAY(Table1[[#This Row],[Created]])</f>
        <v>4</v>
      </c>
      <c r="AW29" s="39" t="str">
        <f>TEXT(Table1[[#This Row],[Created]],"MMM")</f>
        <v>Mar</v>
      </c>
      <c r="AX29" s="40">
        <f>VLOOKUP(Table1[[#This Row],[Assigned to]],GD_Resource[[#All],[SNOW ID Unique]:[Team]],4,0)</f>
        <v>0</v>
      </c>
    </row>
    <row r="30" spans="1:50" ht="87.45" customHeight="1" x14ac:dyDescent="0.25">
      <c r="A30" s="37" t="s">
        <v>307</v>
      </c>
      <c r="B30" s="37" t="s">
        <v>119</v>
      </c>
      <c r="C30" s="37" t="s">
        <v>308</v>
      </c>
      <c r="D30" s="37" t="s">
        <v>309</v>
      </c>
      <c r="E30" s="37" t="s">
        <v>145</v>
      </c>
      <c r="F30" s="37" t="s">
        <v>310</v>
      </c>
      <c r="G30" s="60">
        <v>44331.013055555559</v>
      </c>
      <c r="H30" s="37" t="s">
        <v>248</v>
      </c>
      <c r="I30" s="60"/>
      <c r="J30" s="37" t="s">
        <v>124</v>
      </c>
      <c r="K30" s="37" t="s">
        <v>311</v>
      </c>
      <c r="L30" s="60">
        <v>44331.013055555559</v>
      </c>
      <c r="M30" s="37" t="s">
        <v>248</v>
      </c>
      <c r="N30" s="60">
        <v>44260.852812500001</v>
      </c>
      <c r="O30" s="37" t="s">
        <v>312</v>
      </c>
      <c r="P30" s="38" t="b">
        <v>0</v>
      </c>
      <c r="Q30" s="37"/>
      <c r="R30" s="37" t="s">
        <v>137</v>
      </c>
      <c r="S30" s="38">
        <v>0</v>
      </c>
      <c r="T30" s="37" t="s">
        <v>128</v>
      </c>
      <c r="U30" s="37" t="s">
        <v>124</v>
      </c>
      <c r="V30" s="60"/>
      <c r="W30" s="38">
        <v>6061845</v>
      </c>
      <c r="X30" s="37" t="s">
        <v>313</v>
      </c>
      <c r="Y30" s="38">
        <v>0</v>
      </c>
      <c r="Z30" s="38" t="b">
        <v>0</v>
      </c>
      <c r="AA30" s="60">
        <v>44260.858495370368</v>
      </c>
      <c r="AB30" s="60"/>
      <c r="AC30" s="38">
        <v>1</v>
      </c>
      <c r="AD30" s="60"/>
      <c r="AE30" s="60">
        <v>44260.858495370368</v>
      </c>
      <c r="AF30" s="60">
        <v>44260.858495370368</v>
      </c>
      <c r="AG30" s="37" t="s">
        <v>139</v>
      </c>
      <c r="AH30" s="37"/>
      <c r="AI30" s="37" t="s">
        <v>251</v>
      </c>
      <c r="AJ30" s="16">
        <f ca="1">IF(Table1[[#This Row],[State]]="Closed","Zero",IF(Table1[[#This Row],[State]]="Resolved","Zero",TODAY()-Table1[[#This Row],[First Assigned to Osprey-Resolver]]))</f>
        <v>447.14150462963153</v>
      </c>
      <c r="AK30" s="16" t="str">
        <f ca="1">IF(Table1[[#This Row],[Days Open]]&lt;=5,"00 - 05",IF(Table1[[#This Row],[Days Open]]&lt;=15,"06 - 15",IF(Table1[[#This Row],[Days Open]]&lt;=30,"16 - 30", IF(Table1[[#This Row],[Days Open]]&lt;=60,"31 - 60",IF(Table1[[#This Row],[Days Open]]&lt;=90,"61 - 90",IF(Table1[[#This Row],[Days Open]]="Zero","Closed","&gt;91 and above"))))))</f>
        <v>&gt;91 and above</v>
      </c>
      <c r="AL30" s="39">
        <f>WEEKNUM(Table1[[#This Row],[Created]])</f>
        <v>10</v>
      </c>
      <c r="AM30" s="39">
        <f>WEEKNUM(Table1[[#This Row],[Resolved]])</f>
        <v>0</v>
      </c>
      <c r="AN30" s="39">
        <f>WEEKNUM(Table1[[#This Row],[Closed]])</f>
        <v>20</v>
      </c>
      <c r="AO30" s="39" t="str">
        <f>IFERROR(INDEX(GD_Resource[], MATCH(Table1[[#This Row],[Assigned to]], GD_Resource[SNOW ID Unique], 0), 2), "Not GD")</f>
        <v>Not GD</v>
      </c>
      <c r="AP30" s="39" t="str">
        <f t="shared" si="0"/>
        <v>Geo</v>
      </c>
      <c r="AQ30" s="39">
        <f>YEAR(Table1[[#This Row],[Closed]])</f>
        <v>2021</v>
      </c>
      <c r="AR30" s="39">
        <f>YEAR(Table1[[#This Row],[Resolved]])</f>
        <v>1900</v>
      </c>
      <c r="AS30" s="39">
        <f>YEAR(Table1[[#This Row],[Created]])</f>
        <v>2021</v>
      </c>
      <c r="AT30" s="39">
        <f>DAY(Table1[[#This Row],[Resolved]])</f>
        <v>0</v>
      </c>
      <c r="AU30" s="39" t="str">
        <f>TEXT(Table1[[#This Row],[Resolved]],"MMM")</f>
        <v>Jan</v>
      </c>
      <c r="AV30" s="39">
        <f>DAY(Table1[[#This Row],[Created]])</f>
        <v>5</v>
      </c>
      <c r="AW30" s="39" t="str">
        <f>TEXT(Table1[[#This Row],[Created]],"MMM")</f>
        <v>Mar</v>
      </c>
      <c r="AX30" s="40" t="e">
        <f>VLOOKUP(Table1[[#This Row],[Assigned to]],GD_Resource[[#All],[SNOW ID Unique]:[Team]],4,0)</f>
        <v>#N/A</v>
      </c>
    </row>
    <row r="31" spans="1:50" ht="49.95" customHeight="1" x14ac:dyDescent="0.25">
      <c r="A31" s="37" t="s">
        <v>314</v>
      </c>
      <c r="B31" s="37" t="s">
        <v>119</v>
      </c>
      <c r="C31" s="37" t="s">
        <v>253</v>
      </c>
      <c r="D31" s="37" t="s">
        <v>132</v>
      </c>
      <c r="E31" s="37" t="s">
        <v>145</v>
      </c>
      <c r="F31" s="37" t="s">
        <v>315</v>
      </c>
      <c r="G31" s="60">
        <v>44433.970266203702</v>
      </c>
      <c r="H31" s="37" t="s">
        <v>42</v>
      </c>
      <c r="I31" s="60"/>
      <c r="J31" s="37" t="s">
        <v>124</v>
      </c>
      <c r="K31" s="37" t="s">
        <v>316</v>
      </c>
      <c r="L31" s="60">
        <v>44433.970266203702</v>
      </c>
      <c r="M31" s="37" t="s">
        <v>42</v>
      </c>
      <c r="N31" s="60">
        <v>44260.994513888887</v>
      </c>
      <c r="O31" s="37" t="s">
        <v>132</v>
      </c>
      <c r="P31" s="38" t="b">
        <v>0</v>
      </c>
      <c r="Q31" s="37"/>
      <c r="R31" s="37" t="s">
        <v>150</v>
      </c>
      <c r="S31" s="38">
        <v>0</v>
      </c>
      <c r="T31" s="37" t="s">
        <v>128</v>
      </c>
      <c r="U31" s="37" t="s">
        <v>124</v>
      </c>
      <c r="V31" s="60"/>
      <c r="W31" s="38">
        <v>4216670</v>
      </c>
      <c r="X31" s="37" t="s">
        <v>42</v>
      </c>
      <c r="Y31" s="38">
        <v>1</v>
      </c>
      <c r="Z31" s="38" t="b">
        <v>0</v>
      </c>
      <c r="AA31" s="60">
        <v>44260.994513888887</v>
      </c>
      <c r="AB31" s="60"/>
      <c r="AC31" s="38">
        <v>0</v>
      </c>
      <c r="AD31" s="60"/>
      <c r="AE31" s="60">
        <v>44260.994513888887</v>
      </c>
      <c r="AF31" s="60">
        <v>44260.994513888887</v>
      </c>
      <c r="AG31" s="37"/>
      <c r="AH31" s="37"/>
      <c r="AI31" s="37" t="s">
        <v>257</v>
      </c>
      <c r="AJ31" s="16">
        <f ca="1">IF(Table1[[#This Row],[State]]="Closed","Zero",IF(Table1[[#This Row],[State]]="Resolved","Zero",TODAY()-Table1[[#This Row],[First Assigned to Osprey-Resolver]]))</f>
        <v>447.00548611111299</v>
      </c>
      <c r="AK31" s="16" t="str">
        <f ca="1">IF(Table1[[#This Row],[Days Open]]&lt;=5,"00 - 05",IF(Table1[[#This Row],[Days Open]]&lt;=15,"06 - 15",IF(Table1[[#This Row],[Days Open]]&lt;=30,"16 - 30", IF(Table1[[#This Row],[Days Open]]&lt;=60,"31 - 60",IF(Table1[[#This Row],[Days Open]]&lt;=90,"61 - 90",IF(Table1[[#This Row],[Days Open]]="Zero","Closed","&gt;91 and above"))))))</f>
        <v>&gt;91 and above</v>
      </c>
      <c r="AL31" s="39">
        <f>WEEKNUM(Table1[[#This Row],[Created]])</f>
        <v>10</v>
      </c>
      <c r="AM31" s="39">
        <f>WEEKNUM(Table1[[#This Row],[Resolved]])</f>
        <v>0</v>
      </c>
      <c r="AN31" s="39">
        <f>WEEKNUM(Table1[[#This Row],[Closed]])</f>
        <v>35</v>
      </c>
      <c r="AO31" s="39" t="str">
        <f>IFERROR(INDEX(GD_Resource[], MATCH(Table1[[#This Row],[Assigned to]], GD_Resource[SNOW ID Unique], 0), 2), "Not GD")</f>
        <v>Not GD</v>
      </c>
      <c r="AP31" s="39" t="str">
        <f t="shared" si="0"/>
        <v>Geo</v>
      </c>
      <c r="AQ31" s="39">
        <f>YEAR(Table1[[#This Row],[Closed]])</f>
        <v>2021</v>
      </c>
      <c r="AR31" s="39">
        <f>YEAR(Table1[[#This Row],[Resolved]])</f>
        <v>1900</v>
      </c>
      <c r="AS31" s="39">
        <f>YEAR(Table1[[#This Row],[Created]])</f>
        <v>2021</v>
      </c>
      <c r="AT31" s="39">
        <f>DAY(Table1[[#This Row],[Resolved]])</f>
        <v>0</v>
      </c>
      <c r="AU31" s="39" t="str">
        <f>TEXT(Table1[[#This Row],[Resolved]],"MMM")</f>
        <v>Jan</v>
      </c>
      <c r="AV31" s="39">
        <f>DAY(Table1[[#This Row],[Created]])</f>
        <v>5</v>
      </c>
      <c r="AW31" s="39" t="str">
        <f>TEXT(Table1[[#This Row],[Created]],"MMM")</f>
        <v>Mar</v>
      </c>
      <c r="AX31" s="40" t="e">
        <f>VLOOKUP(Table1[[#This Row],[Assigned to]],GD_Resource[[#All],[SNOW ID Unique]:[Team]],4,0)</f>
        <v>#N/A</v>
      </c>
    </row>
    <row r="32" spans="1:50" ht="37.5" customHeight="1" x14ac:dyDescent="0.25">
      <c r="A32" s="37" t="s">
        <v>317</v>
      </c>
      <c r="B32" s="37" t="s">
        <v>119</v>
      </c>
      <c r="C32" s="37" t="s">
        <v>120</v>
      </c>
      <c r="D32" s="37" t="s">
        <v>292</v>
      </c>
      <c r="E32" s="37" t="s">
        <v>13</v>
      </c>
      <c r="F32" s="37" t="s">
        <v>293</v>
      </c>
      <c r="G32" s="60">
        <v>44272.771018518521</v>
      </c>
      <c r="H32" s="37" t="s">
        <v>33</v>
      </c>
      <c r="I32" s="60"/>
      <c r="J32" s="37" t="s">
        <v>134</v>
      </c>
      <c r="K32" s="37" t="s">
        <v>318</v>
      </c>
      <c r="L32" s="60">
        <v>44272.529918981483</v>
      </c>
      <c r="M32" s="37" t="s">
        <v>33</v>
      </c>
      <c r="N32" s="60">
        <v>44271.092534722222</v>
      </c>
      <c r="O32" s="37" t="s">
        <v>292</v>
      </c>
      <c r="P32" s="38" t="b">
        <v>0</v>
      </c>
      <c r="Q32" s="37"/>
      <c r="R32" s="37" t="s">
        <v>127</v>
      </c>
      <c r="S32" s="38">
        <v>0</v>
      </c>
      <c r="T32" s="37" t="s">
        <v>128</v>
      </c>
      <c r="U32" s="37" t="s">
        <v>124</v>
      </c>
      <c r="V32" s="60"/>
      <c r="W32" s="38">
        <v>124190</v>
      </c>
      <c r="X32" s="37" t="s">
        <v>199</v>
      </c>
      <c r="Y32" s="38">
        <v>0</v>
      </c>
      <c r="Z32" s="38" t="b">
        <v>0</v>
      </c>
      <c r="AA32" s="60">
        <v>44271.600185185183</v>
      </c>
      <c r="AB32" s="60">
        <v>44271.600185185183</v>
      </c>
      <c r="AC32" s="38">
        <v>1</v>
      </c>
      <c r="AD32" s="60">
        <v>44271.612696759257</v>
      </c>
      <c r="AE32" s="60">
        <v>44271.639953703707</v>
      </c>
      <c r="AF32" s="60">
        <v>44271.612696759257</v>
      </c>
      <c r="AG32" s="37" t="s">
        <v>200</v>
      </c>
      <c r="AH32" s="37"/>
      <c r="AI32" s="37" t="s">
        <v>201</v>
      </c>
      <c r="AJ32" s="16">
        <f ca="1">IF(Table1[[#This Row],[State]]="Closed","Zero",IF(Table1[[#This Row],[State]]="Resolved","Zero",TODAY()-Table1[[#This Row],[First Assigned to Osprey-Resolver]]))</f>
        <v>436.36004629629315</v>
      </c>
      <c r="AK32" s="16" t="str">
        <f ca="1">IF(Table1[[#This Row],[Days Open]]&lt;=5,"00 - 05",IF(Table1[[#This Row],[Days Open]]&lt;=15,"06 - 15",IF(Table1[[#This Row],[Days Open]]&lt;=30,"16 - 30", IF(Table1[[#This Row],[Days Open]]&lt;=60,"31 - 60",IF(Table1[[#This Row],[Days Open]]&lt;=90,"61 - 90",IF(Table1[[#This Row],[Days Open]]="Zero","Closed","&gt;91 and above"))))))</f>
        <v>&gt;91 and above</v>
      </c>
      <c r="AL32" s="39">
        <f>WEEKNUM(Table1[[#This Row],[Created]])</f>
        <v>12</v>
      </c>
      <c r="AM32" s="39">
        <f>WEEKNUM(Table1[[#This Row],[Resolved]])</f>
        <v>0</v>
      </c>
      <c r="AN32" s="39">
        <f>WEEKNUM(Table1[[#This Row],[Closed]])</f>
        <v>12</v>
      </c>
      <c r="AO32" s="39" t="str">
        <f>IFERROR(INDEX(GD_Resource[], MATCH(Table1[[#This Row],[Assigned to]], GD_Resource[SNOW ID Unique], 0), 2), "Not GD")</f>
        <v>WPP-US</v>
      </c>
      <c r="AP32" s="39" t="str">
        <f t="shared" si="0"/>
        <v>GD</v>
      </c>
      <c r="AQ32" s="39">
        <f>YEAR(Table1[[#This Row],[Closed]])</f>
        <v>2021</v>
      </c>
      <c r="AR32" s="39">
        <f>YEAR(Table1[[#This Row],[Resolved]])</f>
        <v>1900</v>
      </c>
      <c r="AS32" s="39">
        <f>YEAR(Table1[[#This Row],[Created]])</f>
        <v>2021</v>
      </c>
      <c r="AT32" s="39">
        <f>DAY(Table1[[#This Row],[Resolved]])</f>
        <v>0</v>
      </c>
      <c r="AU32" s="39" t="str">
        <f>TEXT(Table1[[#This Row],[Resolved]],"MMM")</f>
        <v>Jan</v>
      </c>
      <c r="AV32" s="39">
        <f>DAY(Table1[[#This Row],[Created]])</f>
        <v>16</v>
      </c>
      <c r="AW32" s="39" t="str">
        <f>TEXT(Table1[[#This Row],[Created]],"MMM")</f>
        <v>Mar</v>
      </c>
      <c r="AX32" s="40">
        <f>VLOOKUP(Table1[[#This Row],[Assigned to]],GD_Resource[[#All],[SNOW ID Unique]:[Team]],4,0)</f>
        <v>0</v>
      </c>
    </row>
    <row r="33" spans="1:50" ht="37.5" customHeight="1" x14ac:dyDescent="0.25">
      <c r="A33" s="37" t="s">
        <v>319</v>
      </c>
      <c r="B33" s="37" t="s">
        <v>142</v>
      </c>
      <c r="C33" s="37" t="s">
        <v>120</v>
      </c>
      <c r="D33" s="37" t="s">
        <v>121</v>
      </c>
      <c r="E33" s="37" t="s">
        <v>13</v>
      </c>
      <c r="F33" s="37" t="s">
        <v>320</v>
      </c>
      <c r="G33" s="60">
        <v>44272.794386574067</v>
      </c>
      <c r="H33" s="37" t="s">
        <v>123</v>
      </c>
      <c r="I33" s="60"/>
      <c r="J33" s="37" t="s">
        <v>124</v>
      </c>
      <c r="K33" s="37" t="s">
        <v>321</v>
      </c>
      <c r="L33" s="60">
        <v>44272.794386574067</v>
      </c>
      <c r="M33" s="37" t="s">
        <v>123</v>
      </c>
      <c r="N33" s="60">
        <v>44272.046053240738</v>
      </c>
      <c r="O33" s="37" t="s">
        <v>168</v>
      </c>
      <c r="P33" s="38" t="b">
        <v>0</v>
      </c>
      <c r="Q33" s="37"/>
      <c r="R33" s="37" t="s">
        <v>127</v>
      </c>
      <c r="S33" s="38">
        <v>0</v>
      </c>
      <c r="T33" s="37" t="s">
        <v>128</v>
      </c>
      <c r="U33" s="37" t="s">
        <v>124</v>
      </c>
      <c r="V33" s="60"/>
      <c r="W33" s="38">
        <v>64656</v>
      </c>
      <c r="X33" s="37" t="s">
        <v>322</v>
      </c>
      <c r="Y33" s="38">
        <v>0</v>
      </c>
      <c r="Z33" s="38" t="b">
        <v>0</v>
      </c>
      <c r="AA33" s="60">
        <v>44272.757199074083</v>
      </c>
      <c r="AB33" s="60">
        <v>44272.060312499998</v>
      </c>
      <c r="AC33" s="38">
        <v>1</v>
      </c>
      <c r="AD33" s="60">
        <v>44272.764652777783</v>
      </c>
      <c r="AE33" s="60">
        <v>44272.791527777779</v>
      </c>
      <c r="AF33" s="60">
        <v>44272.764652777783</v>
      </c>
      <c r="AG33" s="37"/>
      <c r="AH33" s="37"/>
      <c r="AI33" s="37"/>
      <c r="AJ33" s="16">
        <f ca="1">IF(Table1[[#This Row],[State]]="Closed","Zero",IF(Table1[[#This Row],[State]]="Resolved","Zero",TODAY()-Table1[[#This Row],[First Assigned to Osprey-Resolver]]))</f>
        <v>435.20847222222073</v>
      </c>
      <c r="AK33" s="16" t="str">
        <f ca="1">IF(Table1[[#This Row],[Days Open]]&lt;=5,"00 - 05",IF(Table1[[#This Row],[Days Open]]&lt;=15,"06 - 15",IF(Table1[[#This Row],[Days Open]]&lt;=30,"16 - 30", IF(Table1[[#This Row],[Days Open]]&lt;=60,"31 - 60",IF(Table1[[#This Row],[Days Open]]&lt;=90,"61 - 90",IF(Table1[[#This Row],[Days Open]]="Zero","Closed","&gt;91 and above"))))))</f>
        <v>&gt;91 and above</v>
      </c>
      <c r="AL33" s="39">
        <f>WEEKNUM(Table1[[#This Row],[Created]])</f>
        <v>12</v>
      </c>
      <c r="AM33" s="39">
        <f>WEEKNUM(Table1[[#This Row],[Resolved]])</f>
        <v>0</v>
      </c>
      <c r="AN33" s="39">
        <f>WEEKNUM(Table1[[#This Row],[Closed]])</f>
        <v>12</v>
      </c>
      <c r="AO33" s="39" t="str">
        <f>IFERROR(INDEX(GD_Resource[], MATCH(Table1[[#This Row],[Assigned to]], GD_Resource[SNOW ID Unique], 0), 2), "Not GD")</f>
        <v>WPP-US</v>
      </c>
      <c r="AP33" s="39" t="str">
        <f t="shared" si="0"/>
        <v>GD</v>
      </c>
      <c r="AQ33" s="39">
        <f>YEAR(Table1[[#This Row],[Closed]])</f>
        <v>2021</v>
      </c>
      <c r="AR33" s="39">
        <f>YEAR(Table1[[#This Row],[Resolved]])</f>
        <v>1900</v>
      </c>
      <c r="AS33" s="39">
        <f>YEAR(Table1[[#This Row],[Created]])</f>
        <v>2021</v>
      </c>
      <c r="AT33" s="39">
        <f>DAY(Table1[[#This Row],[Resolved]])</f>
        <v>0</v>
      </c>
      <c r="AU33" s="39" t="str">
        <f>TEXT(Table1[[#This Row],[Resolved]],"MMM")</f>
        <v>Jan</v>
      </c>
      <c r="AV33" s="39">
        <f>DAY(Table1[[#This Row],[Created]])</f>
        <v>17</v>
      </c>
      <c r="AW33" s="39" t="str">
        <f>TEXT(Table1[[#This Row],[Created]],"MMM")</f>
        <v>Mar</v>
      </c>
      <c r="AX33" s="40">
        <f>VLOOKUP(Table1[[#This Row],[Assigned to]],GD_Resource[[#All],[SNOW ID Unique]:[Team]],4,0)</f>
        <v>0</v>
      </c>
    </row>
    <row r="34" spans="1:50" ht="49.95" customHeight="1" x14ac:dyDescent="0.25">
      <c r="A34" s="37" t="s">
        <v>323</v>
      </c>
      <c r="B34" s="37" t="s">
        <v>119</v>
      </c>
      <c r="C34" s="37" t="s">
        <v>120</v>
      </c>
      <c r="D34" s="37" t="s">
        <v>324</v>
      </c>
      <c r="E34" s="37" t="s">
        <v>13</v>
      </c>
      <c r="F34" s="37" t="s">
        <v>325</v>
      </c>
      <c r="G34" s="60">
        <v>44273.836354166669</v>
      </c>
      <c r="H34" s="37" t="s">
        <v>26</v>
      </c>
      <c r="I34" s="60"/>
      <c r="J34" s="37" t="s">
        <v>124</v>
      </c>
      <c r="K34" s="37" t="s">
        <v>326</v>
      </c>
      <c r="L34" s="60">
        <v>44273.836354166669</v>
      </c>
      <c r="M34" s="37" t="s">
        <v>26</v>
      </c>
      <c r="N34" s="60">
        <v>44272.775127314817</v>
      </c>
      <c r="O34" s="37" t="s">
        <v>292</v>
      </c>
      <c r="P34" s="38" t="b">
        <v>0</v>
      </c>
      <c r="Q34" s="37"/>
      <c r="R34" s="37" t="s">
        <v>127</v>
      </c>
      <c r="S34" s="38">
        <v>0</v>
      </c>
      <c r="T34" s="37" t="s">
        <v>128</v>
      </c>
      <c r="U34" s="37" t="s">
        <v>124</v>
      </c>
      <c r="V34" s="60"/>
      <c r="W34" s="38">
        <v>91689</v>
      </c>
      <c r="X34" s="37" t="s">
        <v>199</v>
      </c>
      <c r="Y34" s="38">
        <v>0</v>
      </c>
      <c r="Z34" s="38" t="b">
        <v>0</v>
      </c>
      <c r="AA34" s="60">
        <v>44272.902280092603</v>
      </c>
      <c r="AB34" s="60">
        <v>44272.902280092603</v>
      </c>
      <c r="AC34" s="38">
        <v>1</v>
      </c>
      <c r="AD34" s="60">
        <v>44272.926388888889</v>
      </c>
      <c r="AE34" s="60">
        <v>44272.957627314812</v>
      </c>
      <c r="AF34" s="60">
        <v>44272.926388888889</v>
      </c>
      <c r="AG34" s="37" t="s">
        <v>200</v>
      </c>
      <c r="AH34" s="37"/>
      <c r="AI34" s="37" t="s">
        <v>201</v>
      </c>
      <c r="AJ34" s="16">
        <f ca="1">IF(Table1[[#This Row],[State]]="Closed","Zero",IF(Table1[[#This Row],[State]]="Resolved","Zero",TODAY()-Table1[[#This Row],[First Assigned to Osprey-Resolver]]))</f>
        <v>435.04237268518773</v>
      </c>
      <c r="AK34" s="16" t="str">
        <f ca="1">IF(Table1[[#This Row],[Days Open]]&lt;=5,"00 - 05",IF(Table1[[#This Row],[Days Open]]&lt;=15,"06 - 15",IF(Table1[[#This Row],[Days Open]]&lt;=30,"16 - 30", IF(Table1[[#This Row],[Days Open]]&lt;=60,"31 - 60",IF(Table1[[#This Row],[Days Open]]&lt;=90,"61 - 90",IF(Table1[[#This Row],[Days Open]]="Zero","Closed","&gt;91 and above"))))))</f>
        <v>&gt;91 and above</v>
      </c>
      <c r="AL34" s="39">
        <f>WEEKNUM(Table1[[#This Row],[Created]])</f>
        <v>12</v>
      </c>
      <c r="AM34" s="39">
        <f>WEEKNUM(Table1[[#This Row],[Resolved]])</f>
        <v>0</v>
      </c>
      <c r="AN34" s="39">
        <f>WEEKNUM(Table1[[#This Row],[Closed]])</f>
        <v>12</v>
      </c>
      <c r="AO34" s="39" t="str">
        <f>IFERROR(INDEX(GD_Resource[], MATCH(Table1[[#This Row],[Assigned to]], GD_Resource[SNOW ID Unique], 0), 2), "Not GD")</f>
        <v>WPP-US</v>
      </c>
      <c r="AP34" s="39" t="str">
        <f t="shared" si="0"/>
        <v>GD</v>
      </c>
      <c r="AQ34" s="39">
        <f>YEAR(Table1[[#This Row],[Closed]])</f>
        <v>2021</v>
      </c>
      <c r="AR34" s="39">
        <f>YEAR(Table1[[#This Row],[Resolved]])</f>
        <v>1900</v>
      </c>
      <c r="AS34" s="39">
        <f>YEAR(Table1[[#This Row],[Created]])</f>
        <v>2021</v>
      </c>
      <c r="AT34" s="39">
        <f>DAY(Table1[[#This Row],[Resolved]])</f>
        <v>0</v>
      </c>
      <c r="AU34" s="39" t="str">
        <f>TEXT(Table1[[#This Row],[Resolved]],"MMM")</f>
        <v>Jan</v>
      </c>
      <c r="AV34" s="39">
        <f>DAY(Table1[[#This Row],[Created]])</f>
        <v>17</v>
      </c>
      <c r="AW34" s="39" t="str">
        <f>TEXT(Table1[[#This Row],[Created]],"MMM")</f>
        <v>Mar</v>
      </c>
      <c r="AX34" s="40">
        <f>VLOOKUP(Table1[[#This Row],[Assigned to]],GD_Resource[[#All],[SNOW ID Unique]:[Team]],4,0)</f>
        <v>0</v>
      </c>
    </row>
    <row r="35" spans="1:50" ht="37.5" customHeight="1" x14ac:dyDescent="0.25">
      <c r="A35" s="37" t="s">
        <v>327</v>
      </c>
      <c r="B35" s="37" t="s">
        <v>142</v>
      </c>
      <c r="C35" s="37" t="s">
        <v>120</v>
      </c>
      <c r="D35" s="37" t="s">
        <v>324</v>
      </c>
      <c r="E35" s="37" t="s">
        <v>7</v>
      </c>
      <c r="F35" s="37" t="s">
        <v>328</v>
      </c>
      <c r="G35" s="60">
        <v>44277.910011574073</v>
      </c>
      <c r="H35" s="37" t="s">
        <v>26</v>
      </c>
      <c r="I35" s="60"/>
      <c r="J35" s="37" t="s">
        <v>329</v>
      </c>
      <c r="K35" s="37" t="s">
        <v>328</v>
      </c>
      <c r="L35" s="60">
        <v>44277.910011574073</v>
      </c>
      <c r="M35" s="37" t="s">
        <v>26</v>
      </c>
      <c r="N35" s="60">
        <v>44277.628807870373</v>
      </c>
      <c r="O35" s="37" t="s">
        <v>330</v>
      </c>
      <c r="P35" s="38" t="b">
        <v>0</v>
      </c>
      <c r="Q35" s="37"/>
      <c r="R35" s="37" t="s">
        <v>127</v>
      </c>
      <c r="S35" s="38">
        <v>0</v>
      </c>
      <c r="T35" s="37" t="s">
        <v>128</v>
      </c>
      <c r="U35" s="37" t="s">
        <v>124</v>
      </c>
      <c r="V35" s="60"/>
      <c r="W35" s="38">
        <v>24295</v>
      </c>
      <c r="X35" s="37" t="s">
        <v>331</v>
      </c>
      <c r="Y35" s="38">
        <v>0</v>
      </c>
      <c r="Z35" s="38" t="b">
        <v>0</v>
      </c>
      <c r="AA35" s="60">
        <v>44277.647291666668</v>
      </c>
      <c r="AB35" s="60">
        <v>44277.647291666668</v>
      </c>
      <c r="AC35" s="38">
        <v>1</v>
      </c>
      <c r="AD35" s="60">
        <v>44277.648020833331</v>
      </c>
      <c r="AE35" s="60">
        <v>44277.652071759258</v>
      </c>
      <c r="AF35" s="60">
        <v>44277.648020833331</v>
      </c>
      <c r="AG35" s="37" t="s">
        <v>332</v>
      </c>
      <c r="AH35" s="37"/>
      <c r="AI35" s="37" t="s">
        <v>333</v>
      </c>
      <c r="AJ35" s="16">
        <f ca="1">IF(Table1[[#This Row],[State]]="Closed","Zero",IF(Table1[[#This Row],[State]]="Resolved","Zero",TODAY()-Table1[[#This Row],[First Assigned to Osprey-Resolver]]))</f>
        <v>430.34792824074248</v>
      </c>
      <c r="AK35" s="16" t="str">
        <f ca="1">IF(Table1[[#This Row],[Days Open]]&lt;=5,"00 - 05",IF(Table1[[#This Row],[Days Open]]&lt;=15,"06 - 15",IF(Table1[[#This Row],[Days Open]]&lt;=30,"16 - 30", IF(Table1[[#This Row],[Days Open]]&lt;=60,"31 - 60",IF(Table1[[#This Row],[Days Open]]&lt;=90,"61 - 90",IF(Table1[[#This Row],[Days Open]]="Zero","Closed","&gt;91 and above"))))))</f>
        <v>&gt;91 and above</v>
      </c>
      <c r="AL35" s="39">
        <f>WEEKNUM(Table1[[#This Row],[Created]])</f>
        <v>13</v>
      </c>
      <c r="AM35" s="39">
        <f>WEEKNUM(Table1[[#This Row],[Resolved]])</f>
        <v>0</v>
      </c>
      <c r="AN35" s="39">
        <f>WEEKNUM(Table1[[#This Row],[Closed]])</f>
        <v>13</v>
      </c>
      <c r="AO35" s="39" t="str">
        <f>IFERROR(INDEX(GD_Resource[], MATCH(Table1[[#This Row],[Assigned to]], GD_Resource[SNOW ID Unique], 0), 2), "Not GD")</f>
        <v>WPP-US</v>
      </c>
      <c r="AP35" s="39" t="str">
        <f t="shared" si="0"/>
        <v>GD</v>
      </c>
      <c r="AQ35" s="39">
        <f>YEAR(Table1[[#This Row],[Closed]])</f>
        <v>2021</v>
      </c>
      <c r="AR35" s="39">
        <f>YEAR(Table1[[#This Row],[Resolved]])</f>
        <v>1900</v>
      </c>
      <c r="AS35" s="39">
        <f>YEAR(Table1[[#This Row],[Created]])</f>
        <v>2021</v>
      </c>
      <c r="AT35" s="39">
        <f>DAY(Table1[[#This Row],[Resolved]])</f>
        <v>0</v>
      </c>
      <c r="AU35" s="39" t="str">
        <f>TEXT(Table1[[#This Row],[Resolved]],"MMM")</f>
        <v>Jan</v>
      </c>
      <c r="AV35" s="39">
        <f>DAY(Table1[[#This Row],[Created]])</f>
        <v>22</v>
      </c>
      <c r="AW35" s="39" t="str">
        <f>TEXT(Table1[[#This Row],[Created]],"MMM")</f>
        <v>Mar</v>
      </c>
      <c r="AX35" s="40">
        <f>VLOOKUP(Table1[[#This Row],[Assigned to]],GD_Resource[[#All],[SNOW ID Unique]:[Team]],4,0)</f>
        <v>0</v>
      </c>
    </row>
    <row r="36" spans="1:50" ht="49.95" customHeight="1" x14ac:dyDescent="0.25">
      <c r="A36" s="37" t="s">
        <v>334</v>
      </c>
      <c r="B36" s="37" t="s">
        <v>119</v>
      </c>
      <c r="C36" s="37" t="s">
        <v>253</v>
      </c>
      <c r="D36" s="37" t="s">
        <v>132</v>
      </c>
      <c r="E36" s="37" t="s">
        <v>145</v>
      </c>
      <c r="F36" s="37" t="s">
        <v>335</v>
      </c>
      <c r="G36" s="60">
        <v>44695.0315625</v>
      </c>
      <c r="H36" s="37" t="s">
        <v>39</v>
      </c>
      <c r="I36" s="60"/>
      <c r="J36" s="37"/>
      <c r="K36" s="37"/>
      <c r="L36" s="60"/>
      <c r="M36" s="37"/>
      <c r="N36" s="60">
        <v>44277.912777777783</v>
      </c>
      <c r="O36" s="37" t="s">
        <v>259</v>
      </c>
      <c r="P36" s="38" t="b">
        <v>0</v>
      </c>
      <c r="Q36" s="37"/>
      <c r="R36" s="37" t="s">
        <v>150</v>
      </c>
      <c r="S36" s="38">
        <v>0</v>
      </c>
      <c r="T36" s="37" t="s">
        <v>128</v>
      </c>
      <c r="U36" s="37" t="s">
        <v>65</v>
      </c>
      <c r="V36" s="60"/>
      <c r="W36" s="38"/>
      <c r="X36" s="37" t="s">
        <v>39</v>
      </c>
      <c r="Y36" s="38">
        <v>0</v>
      </c>
      <c r="Z36" s="38" t="b">
        <v>1</v>
      </c>
      <c r="AA36" s="60">
        <v>44277.912777777783</v>
      </c>
      <c r="AB36" s="60"/>
      <c r="AC36" s="38">
        <v>0</v>
      </c>
      <c r="AD36" s="60"/>
      <c r="AE36" s="60">
        <v>44277.912777777783</v>
      </c>
      <c r="AF36" s="60">
        <v>44277.912777777783</v>
      </c>
      <c r="AG36" s="37" t="s">
        <v>139</v>
      </c>
      <c r="AH36" s="37" t="s">
        <v>158</v>
      </c>
      <c r="AI36" s="37" t="s">
        <v>257</v>
      </c>
      <c r="AJ36" s="16">
        <f ca="1">IF(Table1[[#This Row],[State]]="Closed","Zero",IF(Table1[[#This Row],[State]]="Resolved","Zero",TODAY()-Table1[[#This Row],[First Assigned to Osprey-Resolver]]))</f>
        <v>430.08722222221695</v>
      </c>
      <c r="AK36" s="16" t="str">
        <f ca="1">IF(Table1[[#This Row],[Days Open]]&lt;=5,"00 - 05",IF(Table1[[#This Row],[Days Open]]&lt;=15,"06 - 15",IF(Table1[[#This Row],[Days Open]]&lt;=30,"16 - 30", IF(Table1[[#This Row],[Days Open]]&lt;=60,"31 - 60",IF(Table1[[#This Row],[Days Open]]&lt;=90,"61 - 90",IF(Table1[[#This Row],[Days Open]]="Zero","Closed","&gt;91 and above"))))))</f>
        <v>&gt;91 and above</v>
      </c>
      <c r="AL36" s="39">
        <f>WEEKNUM(Table1[[#This Row],[Created]])</f>
        <v>13</v>
      </c>
      <c r="AM36" s="39">
        <f>WEEKNUM(Table1[[#This Row],[Resolved]])</f>
        <v>0</v>
      </c>
      <c r="AN36" s="39">
        <f>WEEKNUM(Table1[[#This Row],[Closed]])</f>
        <v>0</v>
      </c>
      <c r="AO36" s="39" t="str">
        <f>IFERROR(INDEX(GD_Resource[], MATCH(Table1[[#This Row],[Assigned to]], GD_Resource[SNOW ID Unique], 0), 2), "Not GD")</f>
        <v>Not GD</v>
      </c>
      <c r="AP36" s="39" t="str">
        <f t="shared" si="0"/>
        <v>Geo</v>
      </c>
      <c r="AQ36" s="39">
        <f>YEAR(Table1[[#This Row],[Closed]])</f>
        <v>1900</v>
      </c>
      <c r="AR36" s="39">
        <f>YEAR(Table1[[#This Row],[Resolved]])</f>
        <v>1900</v>
      </c>
      <c r="AS36" s="39">
        <f>YEAR(Table1[[#This Row],[Created]])</f>
        <v>2021</v>
      </c>
      <c r="AT36" s="39">
        <f>DAY(Table1[[#This Row],[Resolved]])</f>
        <v>0</v>
      </c>
      <c r="AU36" s="39" t="str">
        <f>TEXT(Table1[[#This Row],[Resolved]],"MMM")</f>
        <v>Jan</v>
      </c>
      <c r="AV36" s="39">
        <f>DAY(Table1[[#This Row],[Created]])</f>
        <v>22</v>
      </c>
      <c r="AW36" s="39" t="str">
        <f>TEXT(Table1[[#This Row],[Created]],"MMM")</f>
        <v>Mar</v>
      </c>
      <c r="AX36" s="40" t="e">
        <f>VLOOKUP(Table1[[#This Row],[Assigned to]],GD_Resource[[#All],[SNOW ID Unique]:[Team]],4,0)</f>
        <v>#N/A</v>
      </c>
    </row>
    <row r="37" spans="1:50" ht="37.5" customHeight="1" x14ac:dyDescent="0.25">
      <c r="A37" s="37" t="s">
        <v>336</v>
      </c>
      <c r="B37" s="37" t="s">
        <v>119</v>
      </c>
      <c r="C37" s="37" t="s">
        <v>253</v>
      </c>
      <c r="D37" s="37" t="s">
        <v>132</v>
      </c>
      <c r="E37" s="37" t="s">
        <v>145</v>
      </c>
      <c r="F37" s="37" t="s">
        <v>337</v>
      </c>
      <c r="G37" s="60">
        <v>44695.032141203701</v>
      </c>
      <c r="H37" s="37" t="s">
        <v>39</v>
      </c>
      <c r="I37" s="60"/>
      <c r="J37" s="37"/>
      <c r="K37" s="37"/>
      <c r="L37" s="60"/>
      <c r="M37" s="37"/>
      <c r="N37" s="60">
        <v>44277.917060185187</v>
      </c>
      <c r="O37" s="37" t="s">
        <v>259</v>
      </c>
      <c r="P37" s="38" t="b">
        <v>0</v>
      </c>
      <c r="Q37" s="37"/>
      <c r="R37" s="37" t="s">
        <v>150</v>
      </c>
      <c r="S37" s="38">
        <v>0</v>
      </c>
      <c r="T37" s="37" t="s">
        <v>128</v>
      </c>
      <c r="U37" s="37" t="s">
        <v>65</v>
      </c>
      <c r="V37" s="60"/>
      <c r="W37" s="38"/>
      <c r="X37" s="37" t="s">
        <v>39</v>
      </c>
      <c r="Y37" s="38">
        <v>0</v>
      </c>
      <c r="Z37" s="38" t="b">
        <v>1</v>
      </c>
      <c r="AA37" s="60">
        <v>44277.917060185187</v>
      </c>
      <c r="AB37" s="60"/>
      <c r="AC37" s="38">
        <v>0</v>
      </c>
      <c r="AD37" s="60"/>
      <c r="AE37" s="60">
        <v>44277.917060185187</v>
      </c>
      <c r="AF37" s="60">
        <v>44277.917060185187</v>
      </c>
      <c r="AG37" s="37" t="s">
        <v>139</v>
      </c>
      <c r="AH37" s="37" t="s">
        <v>158</v>
      </c>
      <c r="AI37" s="37" t="s">
        <v>257</v>
      </c>
      <c r="AJ37" s="16">
        <f ca="1">IF(Table1[[#This Row],[State]]="Closed","Zero",IF(Table1[[#This Row],[State]]="Resolved","Zero",TODAY()-Table1[[#This Row],[First Assigned to Osprey-Resolver]]))</f>
        <v>430.08293981481256</v>
      </c>
      <c r="AK37" s="16" t="str">
        <f ca="1">IF(Table1[[#This Row],[Days Open]]&lt;=5,"00 - 05",IF(Table1[[#This Row],[Days Open]]&lt;=15,"06 - 15",IF(Table1[[#This Row],[Days Open]]&lt;=30,"16 - 30", IF(Table1[[#This Row],[Days Open]]&lt;=60,"31 - 60",IF(Table1[[#This Row],[Days Open]]&lt;=90,"61 - 90",IF(Table1[[#This Row],[Days Open]]="Zero","Closed","&gt;91 and above"))))))</f>
        <v>&gt;91 and above</v>
      </c>
      <c r="AL37" s="39">
        <f>WEEKNUM(Table1[[#This Row],[Created]])</f>
        <v>13</v>
      </c>
      <c r="AM37" s="39">
        <f>WEEKNUM(Table1[[#This Row],[Resolved]])</f>
        <v>0</v>
      </c>
      <c r="AN37" s="39">
        <f>WEEKNUM(Table1[[#This Row],[Closed]])</f>
        <v>0</v>
      </c>
      <c r="AO37" s="39" t="str">
        <f>IFERROR(INDEX(GD_Resource[], MATCH(Table1[[#This Row],[Assigned to]], GD_Resource[SNOW ID Unique], 0), 2), "Not GD")</f>
        <v>Not GD</v>
      </c>
      <c r="AP37" s="39" t="str">
        <f t="shared" si="0"/>
        <v>Geo</v>
      </c>
      <c r="AQ37" s="39">
        <f>YEAR(Table1[[#This Row],[Closed]])</f>
        <v>1900</v>
      </c>
      <c r="AR37" s="39">
        <f>YEAR(Table1[[#This Row],[Resolved]])</f>
        <v>1900</v>
      </c>
      <c r="AS37" s="39">
        <f>YEAR(Table1[[#This Row],[Created]])</f>
        <v>2021</v>
      </c>
      <c r="AT37" s="39">
        <f>DAY(Table1[[#This Row],[Resolved]])</f>
        <v>0</v>
      </c>
      <c r="AU37" s="39" t="str">
        <f>TEXT(Table1[[#This Row],[Resolved]],"MMM")</f>
        <v>Jan</v>
      </c>
      <c r="AV37" s="39">
        <f>DAY(Table1[[#This Row],[Created]])</f>
        <v>22</v>
      </c>
      <c r="AW37" s="39" t="str">
        <f>TEXT(Table1[[#This Row],[Created]],"MMM")</f>
        <v>Mar</v>
      </c>
      <c r="AX37" s="40" t="e">
        <f>VLOOKUP(Table1[[#This Row],[Assigned to]],GD_Resource[[#All],[SNOW ID Unique]:[Team]],4,0)</f>
        <v>#N/A</v>
      </c>
    </row>
    <row r="38" spans="1:50" ht="37.5" customHeight="1" x14ac:dyDescent="0.25">
      <c r="A38" s="37" t="s">
        <v>338</v>
      </c>
      <c r="B38" s="37" t="s">
        <v>142</v>
      </c>
      <c r="C38" s="37" t="s">
        <v>339</v>
      </c>
      <c r="D38" s="37" t="s">
        <v>340</v>
      </c>
      <c r="E38" s="37" t="s">
        <v>13</v>
      </c>
      <c r="F38" s="37" t="s">
        <v>341</v>
      </c>
      <c r="G38" s="60">
        <v>44286.173101851848</v>
      </c>
      <c r="H38" s="37" t="s">
        <v>24</v>
      </c>
      <c r="I38" s="60"/>
      <c r="J38" s="37" t="s">
        <v>124</v>
      </c>
      <c r="K38" s="37" t="s">
        <v>342</v>
      </c>
      <c r="L38" s="60">
        <v>44286.173101851848</v>
      </c>
      <c r="M38" s="37" t="s">
        <v>24</v>
      </c>
      <c r="N38" s="60">
        <v>44280.944479166668</v>
      </c>
      <c r="O38" s="37" t="s">
        <v>343</v>
      </c>
      <c r="P38" s="38" t="b">
        <v>0</v>
      </c>
      <c r="Q38" s="37"/>
      <c r="R38" s="37" t="s">
        <v>217</v>
      </c>
      <c r="S38" s="38">
        <v>0</v>
      </c>
      <c r="T38" s="37" t="s">
        <v>128</v>
      </c>
      <c r="U38" s="37" t="s">
        <v>124</v>
      </c>
      <c r="V38" s="60"/>
      <c r="W38" s="38">
        <v>451754</v>
      </c>
      <c r="X38" s="37" t="s">
        <v>344</v>
      </c>
      <c r="Y38" s="38">
        <v>0</v>
      </c>
      <c r="Z38" s="38" t="b">
        <v>0</v>
      </c>
      <c r="AA38" s="60">
        <v>44280.971087962957</v>
      </c>
      <c r="AB38" s="60">
        <v>44280.944479166668</v>
      </c>
      <c r="AC38" s="38">
        <v>1</v>
      </c>
      <c r="AD38" s="60">
        <v>44280.994444444441</v>
      </c>
      <c r="AE38" s="60">
        <v>44281.018090277779</v>
      </c>
      <c r="AF38" s="60">
        <v>44280.994444444441</v>
      </c>
      <c r="AG38" s="37"/>
      <c r="AH38" s="37"/>
      <c r="AI38" s="37"/>
      <c r="AJ38" s="16">
        <f ca="1">IF(Table1[[#This Row],[State]]="Closed","Zero",IF(Table1[[#This Row],[State]]="Resolved","Zero",TODAY()-Table1[[#This Row],[First Assigned to Osprey-Resolver]]))</f>
        <v>426.98190972222073</v>
      </c>
      <c r="AK38" s="16" t="str">
        <f ca="1">IF(Table1[[#This Row],[Days Open]]&lt;=5,"00 - 05",IF(Table1[[#This Row],[Days Open]]&lt;=15,"06 - 15",IF(Table1[[#This Row],[Days Open]]&lt;=30,"16 - 30", IF(Table1[[#This Row],[Days Open]]&lt;=60,"31 - 60",IF(Table1[[#This Row],[Days Open]]&lt;=90,"61 - 90",IF(Table1[[#This Row],[Days Open]]="Zero","Closed","&gt;91 and above"))))))</f>
        <v>&gt;91 and above</v>
      </c>
      <c r="AL38" s="39">
        <f>WEEKNUM(Table1[[#This Row],[Created]])</f>
        <v>13</v>
      </c>
      <c r="AM38" s="39">
        <f>WEEKNUM(Table1[[#This Row],[Resolved]])</f>
        <v>0</v>
      </c>
      <c r="AN38" s="39">
        <f>WEEKNUM(Table1[[#This Row],[Closed]])</f>
        <v>14</v>
      </c>
      <c r="AO38" s="39" t="str">
        <f>IFERROR(INDEX(GD_Resource[], MATCH(Table1[[#This Row],[Assigned to]], GD_Resource[SNOW ID Unique], 0), 2), "Not GD")</f>
        <v>WPP-US</v>
      </c>
      <c r="AP38" s="39" t="str">
        <f t="shared" si="0"/>
        <v>GD</v>
      </c>
      <c r="AQ38" s="39">
        <f>YEAR(Table1[[#This Row],[Closed]])</f>
        <v>2021</v>
      </c>
      <c r="AR38" s="39">
        <f>YEAR(Table1[[#This Row],[Resolved]])</f>
        <v>1900</v>
      </c>
      <c r="AS38" s="39">
        <f>YEAR(Table1[[#This Row],[Created]])</f>
        <v>2021</v>
      </c>
      <c r="AT38" s="39">
        <f>DAY(Table1[[#This Row],[Resolved]])</f>
        <v>0</v>
      </c>
      <c r="AU38" s="39" t="str">
        <f>TEXT(Table1[[#This Row],[Resolved]],"MMM")</f>
        <v>Jan</v>
      </c>
      <c r="AV38" s="39">
        <f>DAY(Table1[[#This Row],[Created]])</f>
        <v>25</v>
      </c>
      <c r="AW38" s="39" t="str">
        <f>TEXT(Table1[[#This Row],[Created]],"MMM")</f>
        <v>Mar</v>
      </c>
      <c r="AX38" s="40">
        <f>VLOOKUP(Table1[[#This Row],[Assigned to]],GD_Resource[[#All],[SNOW ID Unique]:[Team]],4,0)</f>
        <v>0</v>
      </c>
    </row>
    <row r="39" spans="1:50" ht="49.95" customHeight="1" x14ac:dyDescent="0.25">
      <c r="A39" s="37" t="s">
        <v>345</v>
      </c>
      <c r="B39" s="37" t="s">
        <v>119</v>
      </c>
      <c r="C39" s="37" t="s">
        <v>185</v>
      </c>
      <c r="D39" s="37" t="s">
        <v>346</v>
      </c>
      <c r="E39" s="37" t="s">
        <v>145</v>
      </c>
      <c r="F39" s="37" t="s">
        <v>347</v>
      </c>
      <c r="G39" s="60">
        <v>44293.005370370367</v>
      </c>
      <c r="H39" s="37" t="s">
        <v>43</v>
      </c>
      <c r="I39" s="60"/>
      <c r="J39" s="37" t="s">
        <v>124</v>
      </c>
      <c r="K39" s="37" t="s">
        <v>348</v>
      </c>
      <c r="L39" s="60">
        <v>44293.005370370367</v>
      </c>
      <c r="M39" s="37" t="s">
        <v>43</v>
      </c>
      <c r="N39" s="60">
        <v>44281.017210648148</v>
      </c>
      <c r="O39" s="37" t="s">
        <v>305</v>
      </c>
      <c r="P39" s="38" t="b">
        <v>0</v>
      </c>
      <c r="Q39" s="37"/>
      <c r="R39" s="37" t="s">
        <v>191</v>
      </c>
      <c r="S39" s="38">
        <v>0</v>
      </c>
      <c r="T39" s="37" t="s">
        <v>128</v>
      </c>
      <c r="U39" s="37" t="s">
        <v>124</v>
      </c>
      <c r="V39" s="60"/>
      <c r="W39" s="38">
        <v>1035777</v>
      </c>
      <c r="X39" s="37" t="s">
        <v>306</v>
      </c>
      <c r="Y39" s="38">
        <v>0</v>
      </c>
      <c r="Z39" s="38" t="b">
        <v>0</v>
      </c>
      <c r="AA39" s="60">
        <v>44281.085185185177</v>
      </c>
      <c r="AB39" s="60">
        <v>44281.017754629633</v>
      </c>
      <c r="AC39" s="38">
        <v>2</v>
      </c>
      <c r="AD39" s="60">
        <v>44281.078657407408</v>
      </c>
      <c r="AE39" s="60">
        <v>44281.085185185177</v>
      </c>
      <c r="AF39" s="60">
        <v>44281.078657407408</v>
      </c>
      <c r="AG39" s="37"/>
      <c r="AH39" s="37"/>
      <c r="AI39" s="37"/>
      <c r="AJ39" s="16">
        <f ca="1">IF(Table1[[#This Row],[State]]="Closed","Zero",IF(Table1[[#This Row],[State]]="Resolved","Zero",TODAY()-Table1[[#This Row],[First Assigned to Osprey-Resolver]]))</f>
        <v>426.91481481482333</v>
      </c>
      <c r="AK39" s="16" t="str">
        <f ca="1">IF(Table1[[#This Row],[Days Open]]&lt;=5,"00 - 05",IF(Table1[[#This Row],[Days Open]]&lt;=15,"06 - 15",IF(Table1[[#This Row],[Days Open]]&lt;=30,"16 - 30", IF(Table1[[#This Row],[Days Open]]&lt;=60,"31 - 60",IF(Table1[[#This Row],[Days Open]]&lt;=90,"61 - 90",IF(Table1[[#This Row],[Days Open]]="Zero","Closed","&gt;91 and above"))))))</f>
        <v>&gt;91 and above</v>
      </c>
      <c r="AL39" s="39">
        <f>WEEKNUM(Table1[[#This Row],[Created]])</f>
        <v>13</v>
      </c>
      <c r="AM39" s="39">
        <f>WEEKNUM(Table1[[#This Row],[Resolved]])</f>
        <v>0</v>
      </c>
      <c r="AN39" s="39">
        <f>WEEKNUM(Table1[[#This Row],[Closed]])</f>
        <v>15</v>
      </c>
      <c r="AO39" s="39" t="str">
        <f>IFERROR(INDEX(GD_Resource[], MATCH(Table1[[#This Row],[Assigned to]], GD_Resource[SNOW ID Unique], 0), 2), "Not GD")</f>
        <v>Not GD</v>
      </c>
      <c r="AP39" s="39" t="str">
        <f t="shared" si="0"/>
        <v>Geo</v>
      </c>
      <c r="AQ39" s="39">
        <f>YEAR(Table1[[#This Row],[Closed]])</f>
        <v>2021</v>
      </c>
      <c r="AR39" s="39">
        <f>YEAR(Table1[[#This Row],[Resolved]])</f>
        <v>1900</v>
      </c>
      <c r="AS39" s="39">
        <f>YEAR(Table1[[#This Row],[Created]])</f>
        <v>2021</v>
      </c>
      <c r="AT39" s="39">
        <f>DAY(Table1[[#This Row],[Resolved]])</f>
        <v>0</v>
      </c>
      <c r="AU39" s="39" t="str">
        <f>TEXT(Table1[[#This Row],[Resolved]],"MMM")</f>
        <v>Jan</v>
      </c>
      <c r="AV39" s="39">
        <f>DAY(Table1[[#This Row],[Created]])</f>
        <v>26</v>
      </c>
      <c r="AW39" s="39" t="str">
        <f>TEXT(Table1[[#This Row],[Created]],"MMM")</f>
        <v>Mar</v>
      </c>
      <c r="AX39" s="40" t="e">
        <f>VLOOKUP(Table1[[#This Row],[Assigned to]],GD_Resource[[#All],[SNOW ID Unique]:[Team]],4,0)</f>
        <v>#N/A</v>
      </c>
    </row>
    <row r="40" spans="1:50" ht="37.5" customHeight="1" x14ac:dyDescent="0.25">
      <c r="A40" s="37" t="s">
        <v>349</v>
      </c>
      <c r="B40" s="37" t="s">
        <v>119</v>
      </c>
      <c r="C40" s="37" t="s">
        <v>120</v>
      </c>
      <c r="D40" s="37" t="s">
        <v>350</v>
      </c>
      <c r="E40" s="37" t="s">
        <v>13</v>
      </c>
      <c r="F40" s="37" t="s">
        <v>351</v>
      </c>
      <c r="G40" s="60">
        <v>44281.445960648147</v>
      </c>
      <c r="H40" s="37" t="s">
        <v>237</v>
      </c>
      <c r="I40" s="60"/>
      <c r="J40" s="37" t="s">
        <v>124</v>
      </c>
      <c r="K40" s="37" t="s">
        <v>352</v>
      </c>
      <c r="L40" s="60">
        <v>44281.445960648147</v>
      </c>
      <c r="M40" s="37" t="s">
        <v>33</v>
      </c>
      <c r="N40" s="60">
        <v>44281.366932870369</v>
      </c>
      <c r="O40" s="37" t="s">
        <v>353</v>
      </c>
      <c r="P40" s="38" t="b">
        <v>0</v>
      </c>
      <c r="Q40" s="37"/>
      <c r="R40" s="37" t="s">
        <v>127</v>
      </c>
      <c r="S40" s="38">
        <v>0</v>
      </c>
      <c r="T40" s="37" t="s">
        <v>128</v>
      </c>
      <c r="U40" s="37" t="s">
        <v>124</v>
      </c>
      <c r="V40" s="60"/>
      <c r="W40" s="38">
        <v>6828</v>
      </c>
      <c r="X40" s="37" t="s">
        <v>354</v>
      </c>
      <c r="Y40" s="38">
        <v>0</v>
      </c>
      <c r="Z40" s="38" t="b">
        <v>0</v>
      </c>
      <c r="AA40" s="60">
        <v>44281.42114583333</v>
      </c>
      <c r="AB40" s="60"/>
      <c r="AC40" s="38">
        <v>1</v>
      </c>
      <c r="AD40" s="60"/>
      <c r="AE40" s="60">
        <v>44281.42114583333</v>
      </c>
      <c r="AF40" s="60">
        <v>44281.37940972222</v>
      </c>
      <c r="AG40" s="37"/>
      <c r="AH40" s="37"/>
      <c r="AI40" s="37"/>
      <c r="AJ40" s="16">
        <f ca="1">IF(Table1[[#This Row],[State]]="Closed","Zero",IF(Table1[[#This Row],[State]]="Resolved","Zero",TODAY()-Table1[[#This Row],[First Assigned to Osprey-Resolver]]))</f>
        <v>426.57885416666977</v>
      </c>
      <c r="AK40" s="16" t="str">
        <f ca="1">IF(Table1[[#This Row],[Days Open]]&lt;=5,"00 - 05",IF(Table1[[#This Row],[Days Open]]&lt;=15,"06 - 15",IF(Table1[[#This Row],[Days Open]]&lt;=30,"16 - 30", IF(Table1[[#This Row],[Days Open]]&lt;=60,"31 - 60",IF(Table1[[#This Row],[Days Open]]&lt;=90,"61 - 90",IF(Table1[[#This Row],[Days Open]]="Zero","Closed","&gt;91 and above"))))))</f>
        <v>&gt;91 and above</v>
      </c>
      <c r="AL40" s="39">
        <f>WEEKNUM(Table1[[#This Row],[Created]])</f>
        <v>13</v>
      </c>
      <c r="AM40" s="39">
        <f>WEEKNUM(Table1[[#This Row],[Resolved]])</f>
        <v>0</v>
      </c>
      <c r="AN40" s="39">
        <f>WEEKNUM(Table1[[#This Row],[Closed]])</f>
        <v>13</v>
      </c>
      <c r="AO40" s="39" t="str">
        <f>IFERROR(INDEX(GD_Resource[], MATCH(Table1[[#This Row],[Assigned to]], GD_Resource[SNOW ID Unique], 0), 2), "Not GD")</f>
        <v>WPP-UK</v>
      </c>
      <c r="AP40" s="39" t="str">
        <f t="shared" si="0"/>
        <v>GD</v>
      </c>
      <c r="AQ40" s="39">
        <f>YEAR(Table1[[#This Row],[Closed]])</f>
        <v>2021</v>
      </c>
      <c r="AR40" s="39">
        <f>YEAR(Table1[[#This Row],[Resolved]])</f>
        <v>1900</v>
      </c>
      <c r="AS40" s="39">
        <f>YEAR(Table1[[#This Row],[Created]])</f>
        <v>2021</v>
      </c>
      <c r="AT40" s="39">
        <f>DAY(Table1[[#This Row],[Resolved]])</f>
        <v>0</v>
      </c>
      <c r="AU40" s="39" t="str">
        <f>TEXT(Table1[[#This Row],[Resolved]],"MMM")</f>
        <v>Jan</v>
      </c>
      <c r="AV40" s="39">
        <f>DAY(Table1[[#This Row],[Created]])</f>
        <v>26</v>
      </c>
      <c r="AW40" s="39" t="str">
        <f>TEXT(Table1[[#This Row],[Created]],"MMM")</f>
        <v>Mar</v>
      </c>
      <c r="AX40" s="40">
        <f>VLOOKUP(Table1[[#This Row],[Assigned to]],GD_Resource[[#All],[SNOW ID Unique]:[Team]],4,0)</f>
        <v>0</v>
      </c>
    </row>
    <row r="41" spans="1:50" ht="37.5" customHeight="1" x14ac:dyDescent="0.25">
      <c r="A41" s="37" t="s">
        <v>355</v>
      </c>
      <c r="B41" s="37" t="s">
        <v>119</v>
      </c>
      <c r="C41" s="37" t="s">
        <v>161</v>
      </c>
      <c r="D41" s="37" t="s">
        <v>356</v>
      </c>
      <c r="E41" s="37" t="s">
        <v>13</v>
      </c>
      <c r="F41" s="37" t="s">
        <v>357</v>
      </c>
      <c r="G41" s="60">
        <v>44282.837951388887</v>
      </c>
      <c r="H41" s="37" t="s">
        <v>11</v>
      </c>
      <c r="I41" s="60"/>
      <c r="J41" s="37" t="s">
        <v>134</v>
      </c>
      <c r="K41" s="37" t="s">
        <v>358</v>
      </c>
      <c r="L41" s="60">
        <v>44282.837951388887</v>
      </c>
      <c r="M41" s="37" t="s">
        <v>11</v>
      </c>
      <c r="N41" s="60">
        <v>44282.810844907413</v>
      </c>
      <c r="O41" s="37" t="s">
        <v>356</v>
      </c>
      <c r="P41" s="38" t="b">
        <v>0</v>
      </c>
      <c r="Q41" s="37"/>
      <c r="R41" s="37" t="s">
        <v>127</v>
      </c>
      <c r="S41" s="38">
        <v>0</v>
      </c>
      <c r="T41" s="37" t="s">
        <v>128</v>
      </c>
      <c r="U41" s="37" t="s">
        <v>124</v>
      </c>
      <c r="V41" s="60"/>
      <c r="W41" s="38">
        <v>2531</v>
      </c>
      <c r="X41" s="37" t="s">
        <v>359</v>
      </c>
      <c r="Y41" s="38">
        <v>0</v>
      </c>
      <c r="Z41" s="38" t="b">
        <v>0</v>
      </c>
      <c r="AA41" s="60">
        <v>44282.810844907413</v>
      </c>
      <c r="AB41" s="60"/>
      <c r="AC41" s="38">
        <v>0</v>
      </c>
      <c r="AD41" s="60"/>
      <c r="AE41" s="60">
        <v>44282.810844907413</v>
      </c>
      <c r="AF41" s="60">
        <v>44282.810844907413</v>
      </c>
      <c r="AG41" s="37"/>
      <c r="AH41" s="37"/>
      <c r="AI41" s="37"/>
      <c r="AJ41" s="16">
        <f ca="1">IF(Table1[[#This Row],[State]]="Closed","Zero",IF(Table1[[#This Row],[State]]="Resolved","Zero",TODAY()-Table1[[#This Row],[First Assigned to Osprey-Resolver]]))</f>
        <v>425.18915509258659</v>
      </c>
      <c r="AK41" s="16" t="str">
        <f ca="1">IF(Table1[[#This Row],[Days Open]]&lt;=5,"00 - 05",IF(Table1[[#This Row],[Days Open]]&lt;=15,"06 - 15",IF(Table1[[#This Row],[Days Open]]&lt;=30,"16 - 30", IF(Table1[[#This Row],[Days Open]]&lt;=60,"31 - 60",IF(Table1[[#This Row],[Days Open]]&lt;=90,"61 - 90",IF(Table1[[#This Row],[Days Open]]="Zero","Closed","&gt;91 and above"))))))</f>
        <v>&gt;91 and above</v>
      </c>
      <c r="AL41" s="39">
        <f>WEEKNUM(Table1[[#This Row],[Created]])</f>
        <v>13</v>
      </c>
      <c r="AM41" s="39">
        <f>WEEKNUM(Table1[[#This Row],[Resolved]])</f>
        <v>0</v>
      </c>
      <c r="AN41" s="39">
        <f>WEEKNUM(Table1[[#This Row],[Closed]])</f>
        <v>13</v>
      </c>
      <c r="AO41" s="39" t="str">
        <f>IFERROR(INDEX(GD_Resource[], MATCH(Table1[[#This Row],[Assigned to]], GD_Resource[SNOW ID Unique], 0), 2), "Not GD")</f>
        <v>Not GD</v>
      </c>
      <c r="AP41" s="39" t="str">
        <f t="shared" si="0"/>
        <v>Geo</v>
      </c>
      <c r="AQ41" s="39">
        <f>YEAR(Table1[[#This Row],[Closed]])</f>
        <v>2021</v>
      </c>
      <c r="AR41" s="39">
        <f>YEAR(Table1[[#This Row],[Resolved]])</f>
        <v>1900</v>
      </c>
      <c r="AS41" s="39">
        <f>YEAR(Table1[[#This Row],[Created]])</f>
        <v>2021</v>
      </c>
      <c r="AT41" s="39">
        <f>DAY(Table1[[#This Row],[Resolved]])</f>
        <v>0</v>
      </c>
      <c r="AU41" s="39" t="str">
        <f>TEXT(Table1[[#This Row],[Resolved]],"MMM")</f>
        <v>Jan</v>
      </c>
      <c r="AV41" s="39">
        <f>DAY(Table1[[#This Row],[Created]])</f>
        <v>27</v>
      </c>
      <c r="AW41" s="39" t="str">
        <f>TEXT(Table1[[#This Row],[Created]],"MMM")</f>
        <v>Mar</v>
      </c>
      <c r="AX41" s="40" t="e">
        <f>VLOOKUP(Table1[[#This Row],[Assigned to]],GD_Resource[[#All],[SNOW ID Unique]:[Team]],4,0)</f>
        <v>#N/A</v>
      </c>
    </row>
    <row r="42" spans="1:50" ht="49.95" customHeight="1" x14ac:dyDescent="0.25">
      <c r="A42" s="37" t="s">
        <v>360</v>
      </c>
      <c r="B42" s="37" t="s">
        <v>119</v>
      </c>
      <c r="C42" s="37" t="s">
        <v>361</v>
      </c>
      <c r="D42" s="37" t="s">
        <v>206</v>
      </c>
      <c r="E42" s="37" t="s">
        <v>145</v>
      </c>
      <c r="F42" s="37" t="s">
        <v>362</v>
      </c>
      <c r="G42" s="60">
        <v>44287.868750000001</v>
      </c>
      <c r="H42" s="37" t="s">
        <v>48</v>
      </c>
      <c r="I42" s="60"/>
      <c r="J42" s="37" t="s">
        <v>124</v>
      </c>
      <c r="K42" s="37" t="s">
        <v>363</v>
      </c>
      <c r="L42" s="60">
        <v>44287.868750000001</v>
      </c>
      <c r="M42" s="37" t="s">
        <v>48</v>
      </c>
      <c r="N42" s="60">
        <v>44285.84746527778</v>
      </c>
      <c r="O42" s="37" t="s">
        <v>305</v>
      </c>
      <c r="P42" s="38" t="b">
        <v>0</v>
      </c>
      <c r="Q42" s="37"/>
      <c r="R42" s="37" t="s">
        <v>127</v>
      </c>
      <c r="S42" s="38">
        <v>0</v>
      </c>
      <c r="T42" s="37" t="s">
        <v>128</v>
      </c>
      <c r="U42" s="37" t="s">
        <v>124</v>
      </c>
      <c r="V42" s="60"/>
      <c r="W42" s="38">
        <v>174639</v>
      </c>
      <c r="X42" s="37" t="s">
        <v>306</v>
      </c>
      <c r="Y42" s="38">
        <v>0</v>
      </c>
      <c r="Z42" s="38" t="b">
        <v>0</v>
      </c>
      <c r="AA42" s="60">
        <v>44285.860706018517</v>
      </c>
      <c r="AB42" s="60">
        <v>44285.847685185188</v>
      </c>
      <c r="AC42" s="38">
        <v>2</v>
      </c>
      <c r="AD42" s="60">
        <v>44285.848773148151</v>
      </c>
      <c r="AE42" s="60">
        <v>44285.860706018517</v>
      </c>
      <c r="AF42" s="60">
        <v>44285.848773148151</v>
      </c>
      <c r="AG42" s="37"/>
      <c r="AH42" s="37"/>
      <c r="AI42" s="37"/>
      <c r="AJ42" s="16">
        <f ca="1">IF(Table1[[#This Row],[State]]="Closed","Zero",IF(Table1[[#This Row],[State]]="Resolved","Zero",TODAY()-Table1[[#This Row],[First Assigned to Osprey-Resolver]]))</f>
        <v>422.13929398148321</v>
      </c>
      <c r="AK42" s="16" t="str">
        <f ca="1">IF(Table1[[#This Row],[Days Open]]&lt;=5,"00 - 05",IF(Table1[[#This Row],[Days Open]]&lt;=15,"06 - 15",IF(Table1[[#This Row],[Days Open]]&lt;=30,"16 - 30", IF(Table1[[#This Row],[Days Open]]&lt;=60,"31 - 60",IF(Table1[[#This Row],[Days Open]]&lt;=90,"61 - 90",IF(Table1[[#This Row],[Days Open]]="Zero","Closed","&gt;91 and above"))))))</f>
        <v>&gt;91 and above</v>
      </c>
      <c r="AL42" s="39">
        <f>WEEKNUM(Table1[[#This Row],[Created]])</f>
        <v>14</v>
      </c>
      <c r="AM42" s="39">
        <f>WEEKNUM(Table1[[#This Row],[Resolved]])</f>
        <v>0</v>
      </c>
      <c r="AN42" s="39">
        <f>WEEKNUM(Table1[[#This Row],[Closed]])</f>
        <v>14</v>
      </c>
      <c r="AO42" s="39" t="str">
        <f>IFERROR(INDEX(GD_Resource[], MATCH(Table1[[#This Row],[Assigned to]], GD_Resource[SNOW ID Unique], 0), 2), "Not GD")</f>
        <v>Not GD</v>
      </c>
      <c r="AP42" s="39" t="str">
        <f t="shared" si="0"/>
        <v>Geo</v>
      </c>
      <c r="AQ42" s="39">
        <f>YEAR(Table1[[#This Row],[Closed]])</f>
        <v>2021</v>
      </c>
      <c r="AR42" s="39">
        <f>YEAR(Table1[[#This Row],[Resolved]])</f>
        <v>1900</v>
      </c>
      <c r="AS42" s="39">
        <f>YEAR(Table1[[#This Row],[Created]])</f>
        <v>2021</v>
      </c>
      <c r="AT42" s="39">
        <f>DAY(Table1[[#This Row],[Resolved]])</f>
        <v>0</v>
      </c>
      <c r="AU42" s="39" t="str">
        <f>TEXT(Table1[[#This Row],[Resolved]],"MMM")</f>
        <v>Jan</v>
      </c>
      <c r="AV42" s="39">
        <f>DAY(Table1[[#This Row],[Created]])</f>
        <v>30</v>
      </c>
      <c r="AW42" s="39" t="str">
        <f>TEXT(Table1[[#This Row],[Created]],"MMM")</f>
        <v>Mar</v>
      </c>
      <c r="AX42" s="40" t="e">
        <f>VLOOKUP(Table1[[#This Row],[Assigned to]],GD_Resource[[#All],[SNOW ID Unique]:[Team]],4,0)</f>
        <v>#N/A</v>
      </c>
    </row>
    <row r="43" spans="1:50" ht="37.5" customHeight="1" x14ac:dyDescent="0.25">
      <c r="A43" s="37" t="s">
        <v>364</v>
      </c>
      <c r="B43" s="37" t="s">
        <v>119</v>
      </c>
      <c r="C43" s="37" t="s">
        <v>253</v>
      </c>
      <c r="D43" s="37" t="s">
        <v>365</v>
      </c>
      <c r="E43" s="37" t="s">
        <v>145</v>
      </c>
      <c r="F43" s="37" t="s">
        <v>366</v>
      </c>
      <c r="G43" s="60">
        <v>44392.676111111112</v>
      </c>
      <c r="H43" s="37" t="s">
        <v>39</v>
      </c>
      <c r="I43" s="60"/>
      <c r="J43" s="37"/>
      <c r="K43" s="37"/>
      <c r="L43" s="60"/>
      <c r="M43" s="37"/>
      <c r="N43" s="60">
        <v>44288.008472222216</v>
      </c>
      <c r="O43" s="37" t="s">
        <v>259</v>
      </c>
      <c r="P43" s="38" t="b">
        <v>0</v>
      </c>
      <c r="Q43" s="37"/>
      <c r="R43" s="37" t="s">
        <v>150</v>
      </c>
      <c r="S43" s="38">
        <v>0</v>
      </c>
      <c r="T43" s="37" t="s">
        <v>128</v>
      </c>
      <c r="U43" s="37" t="s">
        <v>65</v>
      </c>
      <c r="V43" s="60"/>
      <c r="W43" s="38"/>
      <c r="X43" s="37" t="s">
        <v>39</v>
      </c>
      <c r="Y43" s="38">
        <v>0</v>
      </c>
      <c r="Z43" s="38" t="b">
        <v>1</v>
      </c>
      <c r="AA43" s="60">
        <v>44288.008472222216</v>
      </c>
      <c r="AB43" s="60"/>
      <c r="AC43" s="38">
        <v>0</v>
      </c>
      <c r="AD43" s="60"/>
      <c r="AE43" s="60">
        <v>44288.008472222216</v>
      </c>
      <c r="AF43" s="60">
        <v>44288.008472222216</v>
      </c>
      <c r="AG43" s="37" t="s">
        <v>139</v>
      </c>
      <c r="AH43" s="37" t="s">
        <v>158</v>
      </c>
      <c r="AI43" s="37" t="s">
        <v>257</v>
      </c>
      <c r="AJ43" s="16">
        <f ca="1">IF(Table1[[#This Row],[State]]="Closed","Zero",IF(Table1[[#This Row],[State]]="Resolved","Zero",TODAY()-Table1[[#This Row],[First Assigned to Osprey-Resolver]]))</f>
        <v>419.99152777778363</v>
      </c>
      <c r="AK43" s="16" t="str">
        <f ca="1">IF(Table1[[#This Row],[Days Open]]&lt;=5,"00 - 05",IF(Table1[[#This Row],[Days Open]]&lt;=15,"06 - 15",IF(Table1[[#This Row],[Days Open]]&lt;=30,"16 - 30", IF(Table1[[#This Row],[Days Open]]&lt;=60,"31 - 60",IF(Table1[[#This Row],[Days Open]]&lt;=90,"61 - 90",IF(Table1[[#This Row],[Days Open]]="Zero","Closed","&gt;91 and above"))))))</f>
        <v>&gt;91 and above</v>
      </c>
      <c r="AL43" s="39">
        <f>WEEKNUM(Table1[[#This Row],[Created]])</f>
        <v>14</v>
      </c>
      <c r="AM43" s="39">
        <f>WEEKNUM(Table1[[#This Row],[Resolved]])</f>
        <v>0</v>
      </c>
      <c r="AN43" s="39">
        <f>WEEKNUM(Table1[[#This Row],[Closed]])</f>
        <v>0</v>
      </c>
      <c r="AO43" s="39" t="str">
        <f>IFERROR(INDEX(GD_Resource[], MATCH(Table1[[#This Row],[Assigned to]], GD_Resource[SNOW ID Unique], 0), 2), "Not GD")</f>
        <v>Not GD</v>
      </c>
      <c r="AP43" s="39" t="str">
        <f t="shared" si="0"/>
        <v>Geo</v>
      </c>
      <c r="AQ43" s="39">
        <f>YEAR(Table1[[#This Row],[Closed]])</f>
        <v>1900</v>
      </c>
      <c r="AR43" s="39">
        <f>YEAR(Table1[[#This Row],[Resolved]])</f>
        <v>1900</v>
      </c>
      <c r="AS43" s="39">
        <f>YEAR(Table1[[#This Row],[Created]])</f>
        <v>2021</v>
      </c>
      <c r="AT43" s="39">
        <f>DAY(Table1[[#This Row],[Resolved]])</f>
        <v>0</v>
      </c>
      <c r="AU43" s="39" t="str">
        <f>TEXT(Table1[[#This Row],[Resolved]],"MMM")</f>
        <v>Jan</v>
      </c>
      <c r="AV43" s="39">
        <f>DAY(Table1[[#This Row],[Created]])</f>
        <v>2</v>
      </c>
      <c r="AW43" s="39" t="str">
        <f>TEXT(Table1[[#This Row],[Created]],"MMM")</f>
        <v>Apr</v>
      </c>
      <c r="AX43" s="40" t="e">
        <f>VLOOKUP(Table1[[#This Row],[Assigned to]],GD_Resource[[#All],[SNOW ID Unique]:[Team]],4,0)</f>
        <v>#N/A</v>
      </c>
    </row>
    <row r="44" spans="1:50" ht="37.5" customHeight="1" x14ac:dyDescent="0.25">
      <c r="A44" s="37" t="s">
        <v>367</v>
      </c>
      <c r="B44" s="37" t="s">
        <v>119</v>
      </c>
      <c r="C44" s="37" t="s">
        <v>253</v>
      </c>
      <c r="D44" s="37" t="s">
        <v>365</v>
      </c>
      <c r="E44" s="37" t="s">
        <v>145</v>
      </c>
      <c r="F44" s="37" t="s">
        <v>368</v>
      </c>
      <c r="G44" s="60">
        <v>44392.676527777781</v>
      </c>
      <c r="H44" s="37" t="s">
        <v>39</v>
      </c>
      <c r="I44" s="60"/>
      <c r="J44" s="37"/>
      <c r="K44" s="37"/>
      <c r="L44" s="60"/>
      <c r="M44" s="37"/>
      <c r="N44" s="60">
        <v>44288.011886574073</v>
      </c>
      <c r="O44" s="37" t="s">
        <v>259</v>
      </c>
      <c r="P44" s="38" t="b">
        <v>0</v>
      </c>
      <c r="Q44" s="37"/>
      <c r="R44" s="37" t="s">
        <v>150</v>
      </c>
      <c r="S44" s="38">
        <v>0</v>
      </c>
      <c r="T44" s="37" t="s">
        <v>128</v>
      </c>
      <c r="U44" s="37" t="s">
        <v>65</v>
      </c>
      <c r="V44" s="60"/>
      <c r="W44" s="38"/>
      <c r="X44" s="37" t="s">
        <v>39</v>
      </c>
      <c r="Y44" s="38">
        <v>0</v>
      </c>
      <c r="Z44" s="38" t="b">
        <v>1</v>
      </c>
      <c r="AA44" s="60">
        <v>44288.011886574073</v>
      </c>
      <c r="AB44" s="60"/>
      <c r="AC44" s="38">
        <v>0</v>
      </c>
      <c r="AD44" s="60"/>
      <c r="AE44" s="60">
        <v>44288.011886574073</v>
      </c>
      <c r="AF44" s="60">
        <v>44288.011886574073</v>
      </c>
      <c r="AG44" s="37" t="s">
        <v>139</v>
      </c>
      <c r="AH44" s="37" t="s">
        <v>158</v>
      </c>
      <c r="AI44" s="37" t="s">
        <v>257</v>
      </c>
      <c r="AJ44" s="16">
        <f ca="1">IF(Table1[[#This Row],[State]]="Closed","Zero",IF(Table1[[#This Row],[State]]="Resolved","Zero",TODAY()-Table1[[#This Row],[First Assigned to Osprey-Resolver]]))</f>
        <v>419.98811342592671</v>
      </c>
      <c r="AK44" s="16" t="str">
        <f ca="1">IF(Table1[[#This Row],[Days Open]]&lt;=5,"00 - 05",IF(Table1[[#This Row],[Days Open]]&lt;=15,"06 - 15",IF(Table1[[#This Row],[Days Open]]&lt;=30,"16 - 30", IF(Table1[[#This Row],[Days Open]]&lt;=60,"31 - 60",IF(Table1[[#This Row],[Days Open]]&lt;=90,"61 - 90",IF(Table1[[#This Row],[Days Open]]="Zero","Closed","&gt;91 and above"))))))</f>
        <v>&gt;91 and above</v>
      </c>
      <c r="AL44" s="39">
        <f>WEEKNUM(Table1[[#This Row],[Created]])</f>
        <v>14</v>
      </c>
      <c r="AM44" s="39">
        <f>WEEKNUM(Table1[[#This Row],[Resolved]])</f>
        <v>0</v>
      </c>
      <c r="AN44" s="39">
        <f>WEEKNUM(Table1[[#This Row],[Closed]])</f>
        <v>0</v>
      </c>
      <c r="AO44" s="39" t="str">
        <f>IFERROR(INDEX(GD_Resource[], MATCH(Table1[[#This Row],[Assigned to]], GD_Resource[SNOW ID Unique], 0), 2), "Not GD")</f>
        <v>Not GD</v>
      </c>
      <c r="AP44" s="39" t="str">
        <f t="shared" si="0"/>
        <v>Geo</v>
      </c>
      <c r="AQ44" s="39">
        <f>YEAR(Table1[[#This Row],[Closed]])</f>
        <v>1900</v>
      </c>
      <c r="AR44" s="39">
        <f>YEAR(Table1[[#This Row],[Resolved]])</f>
        <v>1900</v>
      </c>
      <c r="AS44" s="39">
        <f>YEAR(Table1[[#This Row],[Created]])</f>
        <v>2021</v>
      </c>
      <c r="AT44" s="39">
        <f>DAY(Table1[[#This Row],[Resolved]])</f>
        <v>0</v>
      </c>
      <c r="AU44" s="39" t="str">
        <f>TEXT(Table1[[#This Row],[Resolved]],"MMM")</f>
        <v>Jan</v>
      </c>
      <c r="AV44" s="39">
        <f>DAY(Table1[[#This Row],[Created]])</f>
        <v>2</v>
      </c>
      <c r="AW44" s="39" t="str">
        <f>TEXT(Table1[[#This Row],[Created]],"MMM")</f>
        <v>Apr</v>
      </c>
      <c r="AX44" s="40" t="e">
        <f>VLOOKUP(Table1[[#This Row],[Assigned to]],GD_Resource[[#All],[SNOW ID Unique]:[Team]],4,0)</f>
        <v>#N/A</v>
      </c>
    </row>
    <row r="45" spans="1:50" ht="37.5" customHeight="1" x14ac:dyDescent="0.25">
      <c r="A45" s="37" t="s">
        <v>369</v>
      </c>
      <c r="B45" s="37" t="s">
        <v>119</v>
      </c>
      <c r="C45" s="37" t="s">
        <v>253</v>
      </c>
      <c r="D45" s="37" t="s">
        <v>365</v>
      </c>
      <c r="E45" s="37" t="s">
        <v>145</v>
      </c>
      <c r="F45" s="37" t="s">
        <v>370</v>
      </c>
      <c r="G45" s="60">
        <v>44392.676863425928</v>
      </c>
      <c r="H45" s="37" t="s">
        <v>39</v>
      </c>
      <c r="I45" s="60"/>
      <c r="J45" s="37"/>
      <c r="K45" s="37"/>
      <c r="L45" s="60"/>
      <c r="M45" s="37"/>
      <c r="N45" s="60">
        <v>44288.014849537038</v>
      </c>
      <c r="O45" s="37" t="s">
        <v>259</v>
      </c>
      <c r="P45" s="38" t="b">
        <v>0</v>
      </c>
      <c r="Q45" s="37"/>
      <c r="R45" s="37" t="s">
        <v>150</v>
      </c>
      <c r="S45" s="38">
        <v>0</v>
      </c>
      <c r="T45" s="37" t="s">
        <v>128</v>
      </c>
      <c r="U45" s="37" t="s">
        <v>65</v>
      </c>
      <c r="V45" s="60"/>
      <c r="W45" s="38"/>
      <c r="X45" s="37" t="s">
        <v>39</v>
      </c>
      <c r="Y45" s="38">
        <v>0</v>
      </c>
      <c r="Z45" s="38" t="b">
        <v>1</v>
      </c>
      <c r="AA45" s="60">
        <v>44288.014849537038</v>
      </c>
      <c r="AB45" s="60"/>
      <c r="AC45" s="38">
        <v>0</v>
      </c>
      <c r="AD45" s="60"/>
      <c r="AE45" s="60">
        <v>44288.014849537038</v>
      </c>
      <c r="AF45" s="60">
        <v>44288.014849537038</v>
      </c>
      <c r="AG45" s="37" t="s">
        <v>139</v>
      </c>
      <c r="AH45" s="37" t="s">
        <v>158</v>
      </c>
      <c r="AI45" s="37" t="s">
        <v>257</v>
      </c>
      <c r="AJ45" s="16">
        <f ca="1">IF(Table1[[#This Row],[State]]="Closed","Zero",IF(Table1[[#This Row],[State]]="Resolved","Zero",TODAY()-Table1[[#This Row],[First Assigned to Osprey-Resolver]]))</f>
        <v>419.98515046296234</v>
      </c>
      <c r="AK45" s="16" t="str">
        <f ca="1">IF(Table1[[#This Row],[Days Open]]&lt;=5,"00 - 05",IF(Table1[[#This Row],[Days Open]]&lt;=15,"06 - 15",IF(Table1[[#This Row],[Days Open]]&lt;=30,"16 - 30", IF(Table1[[#This Row],[Days Open]]&lt;=60,"31 - 60",IF(Table1[[#This Row],[Days Open]]&lt;=90,"61 - 90",IF(Table1[[#This Row],[Days Open]]="Zero","Closed","&gt;91 and above"))))))</f>
        <v>&gt;91 and above</v>
      </c>
      <c r="AL45" s="39">
        <f>WEEKNUM(Table1[[#This Row],[Created]])</f>
        <v>14</v>
      </c>
      <c r="AM45" s="39">
        <f>WEEKNUM(Table1[[#This Row],[Resolved]])</f>
        <v>0</v>
      </c>
      <c r="AN45" s="39">
        <f>WEEKNUM(Table1[[#This Row],[Closed]])</f>
        <v>0</v>
      </c>
      <c r="AO45" s="39" t="str">
        <f>IFERROR(INDEX(GD_Resource[], MATCH(Table1[[#This Row],[Assigned to]], GD_Resource[SNOW ID Unique], 0), 2), "Not GD")</f>
        <v>Not GD</v>
      </c>
      <c r="AP45" s="39" t="str">
        <f t="shared" si="0"/>
        <v>Geo</v>
      </c>
      <c r="AQ45" s="39">
        <f>YEAR(Table1[[#This Row],[Closed]])</f>
        <v>1900</v>
      </c>
      <c r="AR45" s="39">
        <f>YEAR(Table1[[#This Row],[Resolved]])</f>
        <v>1900</v>
      </c>
      <c r="AS45" s="39">
        <f>YEAR(Table1[[#This Row],[Created]])</f>
        <v>2021</v>
      </c>
      <c r="AT45" s="39">
        <f>DAY(Table1[[#This Row],[Resolved]])</f>
        <v>0</v>
      </c>
      <c r="AU45" s="39" t="str">
        <f>TEXT(Table1[[#This Row],[Resolved]],"MMM")</f>
        <v>Jan</v>
      </c>
      <c r="AV45" s="39">
        <f>DAY(Table1[[#This Row],[Created]])</f>
        <v>2</v>
      </c>
      <c r="AW45" s="39" t="str">
        <f>TEXT(Table1[[#This Row],[Created]],"MMM")</f>
        <v>Apr</v>
      </c>
      <c r="AX45" s="40" t="e">
        <f>VLOOKUP(Table1[[#This Row],[Assigned to]],GD_Resource[[#All],[SNOW ID Unique]:[Team]],4,0)</f>
        <v>#N/A</v>
      </c>
    </row>
    <row r="46" spans="1:50" ht="37.5" customHeight="1" x14ac:dyDescent="0.25">
      <c r="A46" s="37" t="s">
        <v>371</v>
      </c>
      <c r="B46" s="37" t="s">
        <v>119</v>
      </c>
      <c r="C46" s="37" t="s">
        <v>253</v>
      </c>
      <c r="D46" s="37" t="s">
        <v>365</v>
      </c>
      <c r="E46" s="37" t="s">
        <v>145</v>
      </c>
      <c r="F46" s="37" t="s">
        <v>372</v>
      </c>
      <c r="G46" s="60">
        <v>44392.677418981482</v>
      </c>
      <c r="H46" s="37" t="s">
        <v>39</v>
      </c>
      <c r="I46" s="60"/>
      <c r="J46" s="37"/>
      <c r="K46" s="37"/>
      <c r="L46" s="60"/>
      <c r="M46" s="37"/>
      <c r="N46" s="60">
        <v>44288.019884259258</v>
      </c>
      <c r="O46" s="37" t="s">
        <v>259</v>
      </c>
      <c r="P46" s="38" t="b">
        <v>0</v>
      </c>
      <c r="Q46" s="37"/>
      <c r="R46" s="37" t="s">
        <v>150</v>
      </c>
      <c r="S46" s="38">
        <v>0</v>
      </c>
      <c r="T46" s="37" t="s">
        <v>128</v>
      </c>
      <c r="U46" s="37" t="s">
        <v>65</v>
      </c>
      <c r="V46" s="60"/>
      <c r="W46" s="38"/>
      <c r="X46" s="37" t="s">
        <v>39</v>
      </c>
      <c r="Y46" s="38">
        <v>0</v>
      </c>
      <c r="Z46" s="38" t="b">
        <v>1</v>
      </c>
      <c r="AA46" s="60">
        <v>44288.019884259258</v>
      </c>
      <c r="AB46" s="60"/>
      <c r="AC46" s="38">
        <v>0</v>
      </c>
      <c r="AD46" s="60"/>
      <c r="AE46" s="60">
        <v>44288.019884259258</v>
      </c>
      <c r="AF46" s="60">
        <v>44288.019884259258</v>
      </c>
      <c r="AG46" s="37" t="s">
        <v>139</v>
      </c>
      <c r="AH46" s="37" t="s">
        <v>158</v>
      </c>
      <c r="AI46" s="37" t="s">
        <v>257</v>
      </c>
      <c r="AJ46" s="16">
        <f ca="1">IF(Table1[[#This Row],[State]]="Closed","Zero",IF(Table1[[#This Row],[State]]="Resolved","Zero",TODAY()-Table1[[#This Row],[First Assigned to Osprey-Resolver]]))</f>
        <v>419.98011574074189</v>
      </c>
      <c r="AK46" s="16" t="str">
        <f ca="1">IF(Table1[[#This Row],[Days Open]]&lt;=5,"00 - 05",IF(Table1[[#This Row],[Days Open]]&lt;=15,"06 - 15",IF(Table1[[#This Row],[Days Open]]&lt;=30,"16 - 30", IF(Table1[[#This Row],[Days Open]]&lt;=60,"31 - 60",IF(Table1[[#This Row],[Days Open]]&lt;=90,"61 - 90",IF(Table1[[#This Row],[Days Open]]="Zero","Closed","&gt;91 and above"))))))</f>
        <v>&gt;91 and above</v>
      </c>
      <c r="AL46" s="39">
        <f>WEEKNUM(Table1[[#This Row],[Created]])</f>
        <v>14</v>
      </c>
      <c r="AM46" s="39">
        <f>WEEKNUM(Table1[[#This Row],[Resolved]])</f>
        <v>0</v>
      </c>
      <c r="AN46" s="39">
        <f>WEEKNUM(Table1[[#This Row],[Closed]])</f>
        <v>0</v>
      </c>
      <c r="AO46" s="39" t="str">
        <f>IFERROR(INDEX(GD_Resource[], MATCH(Table1[[#This Row],[Assigned to]], GD_Resource[SNOW ID Unique], 0), 2), "Not GD")</f>
        <v>Not GD</v>
      </c>
      <c r="AP46" s="39" t="str">
        <f t="shared" si="0"/>
        <v>Geo</v>
      </c>
      <c r="AQ46" s="39">
        <f>YEAR(Table1[[#This Row],[Closed]])</f>
        <v>1900</v>
      </c>
      <c r="AR46" s="39">
        <f>YEAR(Table1[[#This Row],[Resolved]])</f>
        <v>1900</v>
      </c>
      <c r="AS46" s="39">
        <f>YEAR(Table1[[#This Row],[Created]])</f>
        <v>2021</v>
      </c>
      <c r="AT46" s="39">
        <f>DAY(Table1[[#This Row],[Resolved]])</f>
        <v>0</v>
      </c>
      <c r="AU46" s="39" t="str">
        <f>TEXT(Table1[[#This Row],[Resolved]],"MMM")</f>
        <v>Jan</v>
      </c>
      <c r="AV46" s="39">
        <f>DAY(Table1[[#This Row],[Created]])</f>
        <v>2</v>
      </c>
      <c r="AW46" s="39" t="str">
        <f>TEXT(Table1[[#This Row],[Created]],"MMM")</f>
        <v>Apr</v>
      </c>
      <c r="AX46" s="40" t="e">
        <f>VLOOKUP(Table1[[#This Row],[Assigned to]],GD_Resource[[#All],[SNOW ID Unique]:[Team]],4,0)</f>
        <v>#N/A</v>
      </c>
    </row>
    <row r="47" spans="1:50" ht="37.5" customHeight="1" x14ac:dyDescent="0.25">
      <c r="A47" s="37" t="s">
        <v>373</v>
      </c>
      <c r="B47" s="37" t="s">
        <v>119</v>
      </c>
      <c r="C47" s="37" t="s">
        <v>308</v>
      </c>
      <c r="D47" s="37" t="s">
        <v>309</v>
      </c>
      <c r="E47" s="37" t="s">
        <v>13</v>
      </c>
      <c r="F47" s="37" t="s">
        <v>374</v>
      </c>
      <c r="G47" s="60">
        <v>44331.015694444453</v>
      </c>
      <c r="H47" s="37" t="s">
        <v>248</v>
      </c>
      <c r="I47" s="60"/>
      <c r="J47" s="37" t="s">
        <v>124</v>
      </c>
      <c r="K47" s="37" t="s">
        <v>375</v>
      </c>
      <c r="L47" s="60">
        <v>44331.015694444453</v>
      </c>
      <c r="M47" s="37" t="s">
        <v>248</v>
      </c>
      <c r="N47" s="60">
        <v>44293.893611111111</v>
      </c>
      <c r="O47" s="37" t="s">
        <v>376</v>
      </c>
      <c r="P47" s="38" t="b">
        <v>0</v>
      </c>
      <c r="Q47" s="37"/>
      <c r="R47" s="37" t="s">
        <v>137</v>
      </c>
      <c r="S47" s="38">
        <v>0</v>
      </c>
      <c r="T47" s="37" t="s">
        <v>128</v>
      </c>
      <c r="U47" s="37" t="s">
        <v>124</v>
      </c>
      <c r="V47" s="60"/>
      <c r="W47" s="38">
        <v>3207348</v>
      </c>
      <c r="X47" s="37" t="s">
        <v>377</v>
      </c>
      <c r="Y47" s="38">
        <v>0</v>
      </c>
      <c r="Z47" s="38" t="b">
        <v>0</v>
      </c>
      <c r="AA47" s="60">
        <v>44294.798993055563</v>
      </c>
      <c r="AB47" s="60">
        <v>44293.91479166667</v>
      </c>
      <c r="AC47" s="38">
        <v>1</v>
      </c>
      <c r="AD47" s="60">
        <v>44294.888321759259</v>
      </c>
      <c r="AE47" s="60">
        <v>44294.946481481478</v>
      </c>
      <c r="AF47" s="60">
        <v>44294.888321759259</v>
      </c>
      <c r="AG47" s="37"/>
      <c r="AH47" s="37"/>
      <c r="AI47" s="37"/>
      <c r="AJ47" s="16">
        <f ca="1">IF(Table1[[#This Row],[State]]="Closed","Zero",IF(Table1[[#This Row],[State]]="Resolved","Zero",TODAY()-Table1[[#This Row],[First Assigned to Osprey-Resolver]]))</f>
        <v>413.05351851852174</v>
      </c>
      <c r="AK47" s="16" t="str">
        <f ca="1">IF(Table1[[#This Row],[Days Open]]&lt;=5,"00 - 05",IF(Table1[[#This Row],[Days Open]]&lt;=15,"06 - 15",IF(Table1[[#This Row],[Days Open]]&lt;=30,"16 - 30", IF(Table1[[#This Row],[Days Open]]&lt;=60,"31 - 60",IF(Table1[[#This Row],[Days Open]]&lt;=90,"61 - 90",IF(Table1[[#This Row],[Days Open]]="Zero","Closed","&gt;91 and above"))))))</f>
        <v>&gt;91 and above</v>
      </c>
      <c r="AL47" s="39">
        <f>WEEKNUM(Table1[[#This Row],[Created]])</f>
        <v>15</v>
      </c>
      <c r="AM47" s="39">
        <f>WEEKNUM(Table1[[#This Row],[Resolved]])</f>
        <v>0</v>
      </c>
      <c r="AN47" s="39">
        <f>WEEKNUM(Table1[[#This Row],[Closed]])</f>
        <v>20</v>
      </c>
      <c r="AO47" s="39" t="str">
        <f>IFERROR(INDEX(GD_Resource[], MATCH(Table1[[#This Row],[Assigned to]], GD_Resource[SNOW ID Unique], 0), 2), "Not GD")</f>
        <v>Not GD</v>
      </c>
      <c r="AP47" s="39" t="str">
        <f t="shared" si="0"/>
        <v>Geo</v>
      </c>
      <c r="AQ47" s="39">
        <f>YEAR(Table1[[#This Row],[Closed]])</f>
        <v>2021</v>
      </c>
      <c r="AR47" s="39">
        <f>YEAR(Table1[[#This Row],[Resolved]])</f>
        <v>1900</v>
      </c>
      <c r="AS47" s="39">
        <f>YEAR(Table1[[#This Row],[Created]])</f>
        <v>2021</v>
      </c>
      <c r="AT47" s="39">
        <f>DAY(Table1[[#This Row],[Resolved]])</f>
        <v>0</v>
      </c>
      <c r="AU47" s="39" t="str">
        <f>TEXT(Table1[[#This Row],[Resolved]],"MMM")</f>
        <v>Jan</v>
      </c>
      <c r="AV47" s="39">
        <f>DAY(Table1[[#This Row],[Created]])</f>
        <v>7</v>
      </c>
      <c r="AW47" s="39" t="str">
        <f>TEXT(Table1[[#This Row],[Created]],"MMM")</f>
        <v>Apr</v>
      </c>
      <c r="AX47" s="40" t="e">
        <f>VLOOKUP(Table1[[#This Row],[Assigned to]],GD_Resource[[#All],[SNOW ID Unique]:[Team]],4,0)</f>
        <v>#N/A</v>
      </c>
    </row>
    <row r="48" spans="1:50" ht="49.95" customHeight="1" x14ac:dyDescent="0.25">
      <c r="A48" s="37" t="s">
        <v>378</v>
      </c>
      <c r="B48" s="37" t="s">
        <v>119</v>
      </c>
      <c r="C48" s="37" t="s">
        <v>379</v>
      </c>
      <c r="D48" s="37" t="s">
        <v>380</v>
      </c>
      <c r="E48" s="37" t="s">
        <v>7</v>
      </c>
      <c r="F48" s="37" t="s">
        <v>381</v>
      </c>
      <c r="G48" s="60">
        <v>44302.725243055553</v>
      </c>
      <c r="H48" s="37" t="s">
        <v>34</v>
      </c>
      <c r="I48" s="60"/>
      <c r="J48" s="37" t="s">
        <v>134</v>
      </c>
      <c r="K48" s="37" t="s">
        <v>382</v>
      </c>
      <c r="L48" s="60">
        <v>44302.725243055553</v>
      </c>
      <c r="M48" s="37" t="s">
        <v>34</v>
      </c>
      <c r="N48" s="60">
        <v>44294.874976851846</v>
      </c>
      <c r="O48" s="37" t="s">
        <v>383</v>
      </c>
      <c r="P48" s="38" t="b">
        <v>0</v>
      </c>
      <c r="Q48" s="37"/>
      <c r="R48" s="37" t="s">
        <v>137</v>
      </c>
      <c r="S48" s="38">
        <v>0</v>
      </c>
      <c r="T48" s="37" t="s">
        <v>128</v>
      </c>
      <c r="U48" s="37" t="s">
        <v>124</v>
      </c>
      <c r="V48" s="60"/>
      <c r="W48" s="38">
        <v>678262</v>
      </c>
      <c r="X48" s="37" t="s">
        <v>384</v>
      </c>
      <c r="Y48" s="38">
        <v>0</v>
      </c>
      <c r="Z48" s="38" t="b">
        <v>0</v>
      </c>
      <c r="AA48" s="60">
        <v>44294.918715277781</v>
      </c>
      <c r="AB48" s="60">
        <v>44294.882824074077</v>
      </c>
      <c r="AC48" s="38">
        <v>2</v>
      </c>
      <c r="AD48" s="60">
        <v>44294.920983796299</v>
      </c>
      <c r="AE48" s="60">
        <v>44302.723611111112</v>
      </c>
      <c r="AF48" s="60">
        <v>44302.719513888893</v>
      </c>
      <c r="AG48" s="37"/>
      <c r="AH48" s="37"/>
      <c r="AI48" s="37"/>
      <c r="AJ48" s="16">
        <f ca="1">IF(Table1[[#This Row],[State]]="Closed","Zero",IF(Table1[[#This Row],[State]]="Resolved","Zero",TODAY()-Table1[[#This Row],[First Assigned to Osprey-Resolver]]))</f>
        <v>405.2763888888876</v>
      </c>
      <c r="AK48" s="16" t="str">
        <f ca="1">IF(Table1[[#This Row],[Days Open]]&lt;=5,"00 - 05",IF(Table1[[#This Row],[Days Open]]&lt;=15,"06 - 15",IF(Table1[[#This Row],[Days Open]]&lt;=30,"16 - 30", IF(Table1[[#This Row],[Days Open]]&lt;=60,"31 - 60",IF(Table1[[#This Row],[Days Open]]&lt;=90,"61 - 90",IF(Table1[[#This Row],[Days Open]]="Zero","Closed","&gt;91 and above"))))))</f>
        <v>&gt;91 and above</v>
      </c>
      <c r="AL48" s="39">
        <f>WEEKNUM(Table1[[#This Row],[Created]])</f>
        <v>15</v>
      </c>
      <c r="AM48" s="39">
        <f>WEEKNUM(Table1[[#This Row],[Resolved]])</f>
        <v>0</v>
      </c>
      <c r="AN48" s="39">
        <f>WEEKNUM(Table1[[#This Row],[Closed]])</f>
        <v>16</v>
      </c>
      <c r="AO48" s="39" t="str">
        <f>IFERROR(INDEX(GD_Resource[], MATCH(Table1[[#This Row],[Assigned to]], GD_Resource[SNOW ID Unique], 0), 2), "Not GD")</f>
        <v>WPP-US</v>
      </c>
      <c r="AP48" s="39" t="str">
        <f t="shared" si="0"/>
        <v>GD</v>
      </c>
      <c r="AQ48" s="39">
        <f>YEAR(Table1[[#This Row],[Closed]])</f>
        <v>2021</v>
      </c>
      <c r="AR48" s="39">
        <f>YEAR(Table1[[#This Row],[Resolved]])</f>
        <v>1900</v>
      </c>
      <c r="AS48" s="39">
        <f>YEAR(Table1[[#This Row],[Created]])</f>
        <v>2021</v>
      </c>
      <c r="AT48" s="39">
        <f>DAY(Table1[[#This Row],[Resolved]])</f>
        <v>0</v>
      </c>
      <c r="AU48" s="39" t="str">
        <f>TEXT(Table1[[#This Row],[Resolved]],"MMM")</f>
        <v>Jan</v>
      </c>
      <c r="AV48" s="39">
        <f>DAY(Table1[[#This Row],[Created]])</f>
        <v>8</v>
      </c>
      <c r="AW48" s="39" t="str">
        <f>TEXT(Table1[[#This Row],[Created]],"MMM")</f>
        <v>Apr</v>
      </c>
      <c r="AX48" s="40">
        <f>VLOOKUP(Table1[[#This Row],[Assigned to]],GD_Resource[[#All],[SNOW ID Unique]:[Team]],4,0)</f>
        <v>0</v>
      </c>
    </row>
    <row r="49" spans="1:50" ht="49.95" customHeight="1" x14ac:dyDescent="0.25">
      <c r="A49" s="37" t="s">
        <v>385</v>
      </c>
      <c r="B49" s="37" t="s">
        <v>119</v>
      </c>
      <c r="C49" s="37" t="s">
        <v>120</v>
      </c>
      <c r="D49" s="37" t="s">
        <v>235</v>
      </c>
      <c r="E49" s="37" t="s">
        <v>13</v>
      </c>
      <c r="F49" s="37" t="s">
        <v>386</v>
      </c>
      <c r="G49" s="60">
        <v>44299.395092592589</v>
      </c>
      <c r="H49" s="37" t="s">
        <v>237</v>
      </c>
      <c r="I49" s="60"/>
      <c r="J49" s="37" t="s">
        <v>124</v>
      </c>
      <c r="K49" s="37" t="s">
        <v>387</v>
      </c>
      <c r="L49" s="60">
        <v>44299.395104166673</v>
      </c>
      <c r="M49" s="37" t="s">
        <v>237</v>
      </c>
      <c r="N49" s="60">
        <v>44299.300069444442</v>
      </c>
      <c r="O49" s="37" t="s">
        <v>388</v>
      </c>
      <c r="P49" s="38" t="b">
        <v>0</v>
      </c>
      <c r="Q49" s="37"/>
      <c r="R49" s="37" t="s">
        <v>127</v>
      </c>
      <c r="S49" s="38">
        <v>0</v>
      </c>
      <c r="T49" s="37" t="s">
        <v>128</v>
      </c>
      <c r="U49" s="37" t="s">
        <v>124</v>
      </c>
      <c r="V49" s="60"/>
      <c r="W49" s="38">
        <v>8211</v>
      </c>
      <c r="X49" s="37" t="s">
        <v>389</v>
      </c>
      <c r="Y49" s="38">
        <v>0</v>
      </c>
      <c r="Z49" s="38" t="b">
        <v>0</v>
      </c>
      <c r="AA49" s="60">
        <v>44299.392905092587</v>
      </c>
      <c r="AB49" s="60">
        <v>44299.301620370366</v>
      </c>
      <c r="AC49" s="38">
        <v>1</v>
      </c>
      <c r="AD49" s="60">
        <v>44299.333310185182</v>
      </c>
      <c r="AE49" s="60">
        <v>44299.392905092587</v>
      </c>
      <c r="AF49" s="60">
        <v>44299.333310185182</v>
      </c>
      <c r="AG49" s="37"/>
      <c r="AH49" s="37"/>
      <c r="AI49" s="37"/>
      <c r="AJ49" s="16">
        <f ca="1">IF(Table1[[#This Row],[State]]="Closed","Zero",IF(Table1[[#This Row],[State]]="Resolved","Zero",TODAY()-Table1[[#This Row],[First Assigned to Osprey-Resolver]]))</f>
        <v>408.60709490741283</v>
      </c>
      <c r="AK49" s="16" t="str">
        <f ca="1">IF(Table1[[#This Row],[Days Open]]&lt;=5,"00 - 05",IF(Table1[[#This Row],[Days Open]]&lt;=15,"06 - 15",IF(Table1[[#This Row],[Days Open]]&lt;=30,"16 - 30", IF(Table1[[#This Row],[Days Open]]&lt;=60,"31 - 60",IF(Table1[[#This Row],[Days Open]]&lt;=90,"61 - 90",IF(Table1[[#This Row],[Days Open]]="Zero","Closed","&gt;91 and above"))))))</f>
        <v>&gt;91 and above</v>
      </c>
      <c r="AL49" s="39">
        <f>WEEKNUM(Table1[[#This Row],[Created]])</f>
        <v>16</v>
      </c>
      <c r="AM49" s="39">
        <f>WEEKNUM(Table1[[#This Row],[Resolved]])</f>
        <v>0</v>
      </c>
      <c r="AN49" s="39">
        <f>WEEKNUM(Table1[[#This Row],[Closed]])</f>
        <v>16</v>
      </c>
      <c r="AO49" s="39" t="str">
        <f>IFERROR(INDEX(GD_Resource[], MATCH(Table1[[#This Row],[Assigned to]], GD_Resource[SNOW ID Unique], 0), 2), "Not GD")</f>
        <v>WPP-UK</v>
      </c>
      <c r="AP49" s="39" t="str">
        <f t="shared" si="0"/>
        <v>GD</v>
      </c>
      <c r="AQ49" s="39">
        <f>YEAR(Table1[[#This Row],[Closed]])</f>
        <v>2021</v>
      </c>
      <c r="AR49" s="39">
        <f>YEAR(Table1[[#This Row],[Resolved]])</f>
        <v>1900</v>
      </c>
      <c r="AS49" s="39">
        <f>YEAR(Table1[[#This Row],[Created]])</f>
        <v>2021</v>
      </c>
      <c r="AT49" s="39">
        <f>DAY(Table1[[#This Row],[Resolved]])</f>
        <v>0</v>
      </c>
      <c r="AU49" s="39" t="str">
        <f>TEXT(Table1[[#This Row],[Resolved]],"MMM")</f>
        <v>Jan</v>
      </c>
      <c r="AV49" s="39">
        <f>DAY(Table1[[#This Row],[Created]])</f>
        <v>13</v>
      </c>
      <c r="AW49" s="39" t="str">
        <f>TEXT(Table1[[#This Row],[Created]],"MMM")</f>
        <v>Apr</v>
      </c>
      <c r="AX49" s="40">
        <f>VLOOKUP(Table1[[#This Row],[Assigned to]],GD_Resource[[#All],[SNOW ID Unique]:[Team]],4,0)</f>
        <v>0</v>
      </c>
    </row>
    <row r="50" spans="1:50" ht="37.5" customHeight="1" x14ac:dyDescent="0.25">
      <c r="A50" s="37" t="s">
        <v>390</v>
      </c>
      <c r="B50" s="37" t="s">
        <v>142</v>
      </c>
      <c r="C50" s="37" t="s">
        <v>296</v>
      </c>
      <c r="D50" s="37" t="s">
        <v>144</v>
      </c>
      <c r="E50" s="37" t="s">
        <v>145</v>
      </c>
      <c r="F50" s="37" t="s">
        <v>391</v>
      </c>
      <c r="G50" s="60">
        <v>44610.022233796299</v>
      </c>
      <c r="H50" s="37"/>
      <c r="I50" s="60"/>
      <c r="J50" s="37" t="s">
        <v>124</v>
      </c>
      <c r="K50" s="37" t="s">
        <v>392</v>
      </c>
      <c r="L50" s="60">
        <v>44610.022233796299</v>
      </c>
      <c r="M50" s="37" t="s">
        <v>148</v>
      </c>
      <c r="N50" s="60">
        <v>44300.053726851853</v>
      </c>
      <c r="O50" s="37" t="s">
        <v>282</v>
      </c>
      <c r="P50" s="38" t="b">
        <v>0</v>
      </c>
      <c r="Q50" s="37"/>
      <c r="R50" s="37" t="s">
        <v>150</v>
      </c>
      <c r="S50" s="38">
        <v>0</v>
      </c>
      <c r="T50" s="37" t="s">
        <v>128</v>
      </c>
      <c r="U50" s="37" t="s">
        <v>124</v>
      </c>
      <c r="V50" s="60"/>
      <c r="W50" s="38">
        <v>26781279</v>
      </c>
      <c r="X50" s="37" t="s">
        <v>283</v>
      </c>
      <c r="Y50" s="38">
        <v>0</v>
      </c>
      <c r="Z50" s="38" t="b">
        <v>0</v>
      </c>
      <c r="AA50" s="60">
        <v>44300.077268518522</v>
      </c>
      <c r="AB50" s="60">
        <v>44300.059895833343</v>
      </c>
      <c r="AC50" s="38">
        <v>2</v>
      </c>
      <c r="AD50" s="60">
        <v>44300.080543981479</v>
      </c>
      <c r="AE50" s="60">
        <v>44300.38140046296</v>
      </c>
      <c r="AF50" s="60">
        <v>44300.080543981479</v>
      </c>
      <c r="AG50" s="37"/>
      <c r="AH50" s="37"/>
      <c r="AI50" s="37"/>
      <c r="AJ50" s="16">
        <f ca="1">IF(Table1[[#This Row],[State]]="Closed","Zero",IF(Table1[[#This Row],[State]]="Resolved","Zero",TODAY()-Table1[[#This Row],[First Assigned to Osprey-Resolver]]))</f>
        <v>407.6185995370397</v>
      </c>
      <c r="AK50" s="16" t="str">
        <f ca="1">IF(Table1[[#This Row],[Days Open]]&lt;=5,"00 - 05",IF(Table1[[#This Row],[Days Open]]&lt;=15,"06 - 15",IF(Table1[[#This Row],[Days Open]]&lt;=30,"16 - 30", IF(Table1[[#This Row],[Days Open]]&lt;=60,"31 - 60",IF(Table1[[#This Row],[Days Open]]&lt;=90,"61 - 90",IF(Table1[[#This Row],[Days Open]]="Zero","Closed","&gt;91 and above"))))))</f>
        <v>&gt;91 and above</v>
      </c>
      <c r="AL50" s="39">
        <f>WEEKNUM(Table1[[#This Row],[Created]])</f>
        <v>16</v>
      </c>
      <c r="AM50" s="39">
        <f>WEEKNUM(Table1[[#This Row],[Resolved]])</f>
        <v>0</v>
      </c>
      <c r="AN50" s="39">
        <f>WEEKNUM(Table1[[#This Row],[Closed]])</f>
        <v>8</v>
      </c>
      <c r="AO50" s="39" t="str">
        <f>IFERROR(INDEX(GD_Resource[], MATCH(Table1[[#This Row],[Assigned to]], GD_Resource[SNOW ID Unique], 0), 2), "Not GD")</f>
        <v>Not GD</v>
      </c>
      <c r="AP50" s="39" t="str">
        <f t="shared" si="0"/>
        <v>Geo</v>
      </c>
      <c r="AQ50" s="39">
        <f>YEAR(Table1[[#This Row],[Closed]])</f>
        <v>2022</v>
      </c>
      <c r="AR50" s="39">
        <f>YEAR(Table1[[#This Row],[Resolved]])</f>
        <v>1900</v>
      </c>
      <c r="AS50" s="39">
        <f>YEAR(Table1[[#This Row],[Created]])</f>
        <v>2021</v>
      </c>
      <c r="AT50" s="39">
        <f>DAY(Table1[[#This Row],[Resolved]])</f>
        <v>0</v>
      </c>
      <c r="AU50" s="39" t="str">
        <f>TEXT(Table1[[#This Row],[Resolved]],"MMM")</f>
        <v>Jan</v>
      </c>
      <c r="AV50" s="39">
        <f>DAY(Table1[[#This Row],[Created]])</f>
        <v>14</v>
      </c>
      <c r="AW50" s="39" t="str">
        <f>TEXT(Table1[[#This Row],[Created]],"MMM")</f>
        <v>Apr</v>
      </c>
      <c r="AX50" s="40" t="e">
        <f>VLOOKUP(Table1[[#This Row],[Assigned to]],GD_Resource[[#All],[SNOW ID Unique]:[Team]],4,0)</f>
        <v>#N/A</v>
      </c>
    </row>
    <row r="51" spans="1:50" ht="49.95" customHeight="1" x14ac:dyDescent="0.25">
      <c r="A51" s="37" t="s">
        <v>393</v>
      </c>
      <c r="B51" s="37" t="s">
        <v>142</v>
      </c>
      <c r="C51" s="37" t="s">
        <v>296</v>
      </c>
      <c r="D51" s="37" t="s">
        <v>144</v>
      </c>
      <c r="E51" s="37" t="s">
        <v>145</v>
      </c>
      <c r="F51" s="37" t="s">
        <v>394</v>
      </c>
      <c r="G51" s="60">
        <v>44610.022627314807</v>
      </c>
      <c r="H51" s="37"/>
      <c r="I51" s="60"/>
      <c r="J51" s="37" t="s">
        <v>124</v>
      </c>
      <c r="K51" s="37" t="s">
        <v>392</v>
      </c>
      <c r="L51" s="60">
        <v>44610.022627314807</v>
      </c>
      <c r="M51" s="37" t="s">
        <v>148</v>
      </c>
      <c r="N51" s="60">
        <v>44300.068738425929</v>
      </c>
      <c r="O51" s="37" t="s">
        <v>282</v>
      </c>
      <c r="P51" s="38" t="b">
        <v>0</v>
      </c>
      <c r="Q51" s="37"/>
      <c r="R51" s="37" t="s">
        <v>150</v>
      </c>
      <c r="S51" s="38">
        <v>0</v>
      </c>
      <c r="T51" s="37" t="s">
        <v>128</v>
      </c>
      <c r="U51" s="37" t="s">
        <v>124</v>
      </c>
      <c r="V51" s="60"/>
      <c r="W51" s="38">
        <v>26780016</v>
      </c>
      <c r="X51" s="37" t="s">
        <v>283</v>
      </c>
      <c r="Y51" s="38">
        <v>0</v>
      </c>
      <c r="Z51" s="38" t="b">
        <v>0</v>
      </c>
      <c r="AA51" s="60"/>
      <c r="AB51" s="60">
        <v>44300.081620370373</v>
      </c>
      <c r="AC51" s="38">
        <v>2</v>
      </c>
      <c r="AD51" s="60">
        <v>44300.91134259259</v>
      </c>
      <c r="AE51" s="60"/>
      <c r="AF51" s="60">
        <v>44300.91134259259</v>
      </c>
      <c r="AG51" s="37"/>
      <c r="AH51" s="37"/>
      <c r="AI51" s="37"/>
      <c r="AJ51" s="16">
        <f ca="1">IF(Table1[[#This Row],[State]]="Closed","Zero",IF(Table1[[#This Row],[State]]="Resolved","Zero",TODAY()-Table1[[#This Row],[First Assigned to Osprey-Resolver]]))</f>
        <v>44708</v>
      </c>
      <c r="AK51" s="16" t="str">
        <f ca="1">IF(Table1[[#This Row],[Days Open]]&lt;=5,"00 - 05",IF(Table1[[#This Row],[Days Open]]&lt;=15,"06 - 15",IF(Table1[[#This Row],[Days Open]]&lt;=30,"16 - 30", IF(Table1[[#This Row],[Days Open]]&lt;=60,"31 - 60",IF(Table1[[#This Row],[Days Open]]&lt;=90,"61 - 90",IF(Table1[[#This Row],[Days Open]]="Zero","Closed","&gt;91 and above"))))))</f>
        <v>&gt;91 and above</v>
      </c>
      <c r="AL51" s="39">
        <f>WEEKNUM(Table1[[#This Row],[Created]])</f>
        <v>16</v>
      </c>
      <c r="AM51" s="39">
        <f>WEEKNUM(Table1[[#This Row],[Resolved]])</f>
        <v>0</v>
      </c>
      <c r="AN51" s="39">
        <f>WEEKNUM(Table1[[#This Row],[Closed]])</f>
        <v>8</v>
      </c>
      <c r="AO51" s="39" t="str">
        <f>IFERROR(INDEX(GD_Resource[], MATCH(Table1[[#This Row],[Assigned to]], GD_Resource[SNOW ID Unique], 0), 2), "Not GD")</f>
        <v>Not GD</v>
      </c>
      <c r="AP51" s="39" t="str">
        <f t="shared" si="0"/>
        <v>Geo</v>
      </c>
      <c r="AQ51" s="39">
        <f>YEAR(Table1[[#This Row],[Closed]])</f>
        <v>2022</v>
      </c>
      <c r="AR51" s="39">
        <f>YEAR(Table1[[#This Row],[Resolved]])</f>
        <v>1900</v>
      </c>
      <c r="AS51" s="39">
        <f>YEAR(Table1[[#This Row],[Created]])</f>
        <v>2021</v>
      </c>
      <c r="AT51" s="39">
        <f>DAY(Table1[[#This Row],[Resolved]])</f>
        <v>0</v>
      </c>
      <c r="AU51" s="39" t="str">
        <f>TEXT(Table1[[#This Row],[Resolved]],"MMM")</f>
        <v>Jan</v>
      </c>
      <c r="AV51" s="39">
        <f>DAY(Table1[[#This Row],[Created]])</f>
        <v>14</v>
      </c>
      <c r="AW51" s="39" t="str">
        <f>TEXT(Table1[[#This Row],[Created]],"MMM")</f>
        <v>Apr</v>
      </c>
      <c r="AX51" s="40" t="e">
        <f>VLOOKUP(Table1[[#This Row],[Assigned to]],GD_Resource[[#All],[SNOW ID Unique]:[Team]],4,0)</f>
        <v>#N/A</v>
      </c>
    </row>
    <row r="52" spans="1:50" ht="49.95" customHeight="1" x14ac:dyDescent="0.25">
      <c r="A52" s="37" t="s">
        <v>395</v>
      </c>
      <c r="B52" s="37" t="s">
        <v>119</v>
      </c>
      <c r="C52" s="37" t="s">
        <v>161</v>
      </c>
      <c r="D52" s="37" t="s">
        <v>162</v>
      </c>
      <c r="E52" s="37" t="s">
        <v>145</v>
      </c>
      <c r="F52" s="37" t="s">
        <v>396</v>
      </c>
      <c r="G52" s="60">
        <v>44300.928784722222</v>
      </c>
      <c r="H52" s="37"/>
      <c r="I52" s="60"/>
      <c r="J52" s="37" t="s">
        <v>124</v>
      </c>
      <c r="K52" s="37" t="s">
        <v>397</v>
      </c>
      <c r="L52" s="60">
        <v>44300.928784722222</v>
      </c>
      <c r="M52" s="37" t="s">
        <v>12</v>
      </c>
      <c r="N52" s="60">
        <v>44300.905081018522</v>
      </c>
      <c r="O52" s="37" t="s">
        <v>398</v>
      </c>
      <c r="P52" s="38" t="b">
        <v>0</v>
      </c>
      <c r="Q52" s="37"/>
      <c r="R52" s="37" t="s">
        <v>127</v>
      </c>
      <c r="S52" s="38">
        <v>0</v>
      </c>
      <c r="T52" s="37" t="s">
        <v>128</v>
      </c>
      <c r="U52" s="37" t="s">
        <v>124</v>
      </c>
      <c r="V52" s="60"/>
      <c r="W52" s="38">
        <v>3052</v>
      </c>
      <c r="X52" s="37" t="s">
        <v>399</v>
      </c>
      <c r="Y52" s="38">
        <v>0</v>
      </c>
      <c r="Z52" s="38" t="b">
        <v>0</v>
      </c>
      <c r="AA52" s="60"/>
      <c r="AB52" s="60"/>
      <c r="AC52" s="38">
        <v>0</v>
      </c>
      <c r="AD52" s="60"/>
      <c r="AE52" s="60"/>
      <c r="AF52" s="60">
        <v>44300.905081018522</v>
      </c>
      <c r="AG52" s="37"/>
      <c r="AH52" s="37"/>
      <c r="AI52" s="37" t="s">
        <v>166</v>
      </c>
      <c r="AJ52" s="16">
        <f ca="1">IF(Table1[[#This Row],[State]]="Closed","Zero",IF(Table1[[#This Row],[State]]="Resolved","Zero",TODAY()-Table1[[#This Row],[First Assigned to Osprey-Resolver]]))</f>
        <v>44708</v>
      </c>
      <c r="AK52" s="16" t="str">
        <f ca="1">IF(Table1[[#This Row],[Days Open]]&lt;=5,"00 - 05",IF(Table1[[#This Row],[Days Open]]&lt;=15,"06 - 15",IF(Table1[[#This Row],[Days Open]]&lt;=30,"16 - 30", IF(Table1[[#This Row],[Days Open]]&lt;=60,"31 - 60",IF(Table1[[#This Row],[Days Open]]&lt;=90,"61 - 90",IF(Table1[[#This Row],[Days Open]]="Zero","Closed","&gt;91 and above"))))))</f>
        <v>&gt;91 and above</v>
      </c>
      <c r="AL52" s="39">
        <f>WEEKNUM(Table1[[#This Row],[Created]])</f>
        <v>16</v>
      </c>
      <c r="AM52" s="39">
        <f>WEEKNUM(Table1[[#This Row],[Resolved]])</f>
        <v>0</v>
      </c>
      <c r="AN52" s="39">
        <f>WEEKNUM(Table1[[#This Row],[Closed]])</f>
        <v>16</v>
      </c>
      <c r="AO52" s="39" t="str">
        <f>IFERROR(INDEX(GD_Resource[], MATCH(Table1[[#This Row],[Assigned to]], GD_Resource[SNOW ID Unique], 0), 2), "Not GD")</f>
        <v>Not GD</v>
      </c>
      <c r="AP52" s="39" t="str">
        <f t="shared" si="0"/>
        <v>Geo</v>
      </c>
      <c r="AQ52" s="39">
        <f>YEAR(Table1[[#This Row],[Closed]])</f>
        <v>2021</v>
      </c>
      <c r="AR52" s="39">
        <f>YEAR(Table1[[#This Row],[Resolved]])</f>
        <v>1900</v>
      </c>
      <c r="AS52" s="39">
        <f>YEAR(Table1[[#This Row],[Created]])</f>
        <v>2021</v>
      </c>
      <c r="AT52" s="39">
        <f>DAY(Table1[[#This Row],[Resolved]])</f>
        <v>0</v>
      </c>
      <c r="AU52" s="39" t="str">
        <f>TEXT(Table1[[#This Row],[Resolved]],"MMM")</f>
        <v>Jan</v>
      </c>
      <c r="AV52" s="39">
        <f>DAY(Table1[[#This Row],[Created]])</f>
        <v>14</v>
      </c>
      <c r="AW52" s="39" t="str">
        <f>TEXT(Table1[[#This Row],[Created]],"MMM")</f>
        <v>Apr</v>
      </c>
      <c r="AX52" s="40" t="e">
        <f>VLOOKUP(Table1[[#This Row],[Assigned to]],GD_Resource[[#All],[SNOW ID Unique]:[Team]],4,0)</f>
        <v>#N/A</v>
      </c>
    </row>
    <row r="53" spans="1:50" ht="49.95" customHeight="1" x14ac:dyDescent="0.25">
      <c r="A53" s="37" t="s">
        <v>400</v>
      </c>
      <c r="B53" s="37" t="s">
        <v>142</v>
      </c>
      <c r="C53" s="37" t="s">
        <v>253</v>
      </c>
      <c r="D53" s="37" t="s">
        <v>132</v>
      </c>
      <c r="E53" s="37" t="s">
        <v>145</v>
      </c>
      <c r="F53" s="37" t="s">
        <v>401</v>
      </c>
      <c r="G53" s="60">
        <v>44702.043692129628</v>
      </c>
      <c r="H53" s="37" t="s">
        <v>56</v>
      </c>
      <c r="I53" s="60"/>
      <c r="J53" s="37"/>
      <c r="K53" s="37"/>
      <c r="L53" s="60"/>
      <c r="M53" s="37"/>
      <c r="N53" s="60">
        <v>44302.048078703701</v>
      </c>
      <c r="O53" s="37" t="s">
        <v>402</v>
      </c>
      <c r="P53" s="38" t="b">
        <v>0</v>
      </c>
      <c r="Q53" s="37"/>
      <c r="R53" s="37" t="s">
        <v>150</v>
      </c>
      <c r="S53" s="38">
        <v>0</v>
      </c>
      <c r="T53" s="37" t="s">
        <v>128</v>
      </c>
      <c r="U53" s="37" t="s">
        <v>65</v>
      </c>
      <c r="V53" s="60"/>
      <c r="W53" s="38"/>
      <c r="X53" s="37" t="s">
        <v>249</v>
      </c>
      <c r="Y53" s="38">
        <v>0</v>
      </c>
      <c r="Z53" s="38" t="b">
        <v>1</v>
      </c>
      <c r="AA53" s="60">
        <v>44302.095914351848</v>
      </c>
      <c r="AB53" s="60">
        <v>44302.060219907413</v>
      </c>
      <c r="AC53" s="38">
        <v>1</v>
      </c>
      <c r="AD53" s="60">
        <v>44302.116342592592</v>
      </c>
      <c r="AE53" s="60">
        <v>44302.726655092592</v>
      </c>
      <c r="AF53" s="60">
        <v>44302.116342592592</v>
      </c>
      <c r="AG53" s="37"/>
      <c r="AH53" s="37" t="s">
        <v>403</v>
      </c>
      <c r="AI53" s="37" t="s">
        <v>404</v>
      </c>
      <c r="AJ53" s="16">
        <f ca="1">IF(Table1[[#This Row],[State]]="Closed","Zero",IF(Table1[[#This Row],[State]]="Resolved","Zero",TODAY()-Table1[[#This Row],[First Assigned to Osprey-Resolver]]))</f>
        <v>405.27334490740759</v>
      </c>
      <c r="AK53" s="16" t="str">
        <f ca="1">IF(Table1[[#This Row],[Days Open]]&lt;=5,"00 - 05",IF(Table1[[#This Row],[Days Open]]&lt;=15,"06 - 15",IF(Table1[[#This Row],[Days Open]]&lt;=30,"16 - 30", IF(Table1[[#This Row],[Days Open]]&lt;=60,"31 - 60",IF(Table1[[#This Row],[Days Open]]&lt;=90,"61 - 90",IF(Table1[[#This Row],[Days Open]]="Zero","Closed","&gt;91 and above"))))))</f>
        <v>&gt;91 and above</v>
      </c>
      <c r="AL53" s="39">
        <f>WEEKNUM(Table1[[#This Row],[Created]])</f>
        <v>16</v>
      </c>
      <c r="AM53" s="39">
        <f>WEEKNUM(Table1[[#This Row],[Resolved]])</f>
        <v>0</v>
      </c>
      <c r="AN53" s="39">
        <f>WEEKNUM(Table1[[#This Row],[Closed]])</f>
        <v>0</v>
      </c>
      <c r="AO53" s="39" t="str">
        <f>IFERROR(INDEX(GD_Resource[], MATCH(Table1[[#This Row],[Assigned to]], GD_Resource[SNOW ID Unique], 0), 2), "Not GD")</f>
        <v>WPP-US</v>
      </c>
      <c r="AP53" s="39" t="str">
        <f t="shared" si="0"/>
        <v>GD</v>
      </c>
      <c r="AQ53" s="39">
        <f>YEAR(Table1[[#This Row],[Closed]])</f>
        <v>1900</v>
      </c>
      <c r="AR53" s="39">
        <f>YEAR(Table1[[#This Row],[Resolved]])</f>
        <v>1900</v>
      </c>
      <c r="AS53" s="39">
        <f>YEAR(Table1[[#This Row],[Created]])</f>
        <v>2021</v>
      </c>
      <c r="AT53" s="39">
        <f>DAY(Table1[[#This Row],[Resolved]])</f>
        <v>0</v>
      </c>
      <c r="AU53" s="39" t="str">
        <f>TEXT(Table1[[#This Row],[Resolved]],"MMM")</f>
        <v>Jan</v>
      </c>
      <c r="AV53" s="39">
        <f>DAY(Table1[[#This Row],[Created]])</f>
        <v>16</v>
      </c>
      <c r="AW53" s="39" t="str">
        <f>TEXT(Table1[[#This Row],[Created]],"MMM")</f>
        <v>Apr</v>
      </c>
      <c r="AX53" s="40">
        <f>VLOOKUP(Table1[[#This Row],[Assigned to]],GD_Resource[[#All],[SNOW ID Unique]:[Team]],4,0)</f>
        <v>0</v>
      </c>
    </row>
    <row r="54" spans="1:50" ht="37.5" customHeight="1" x14ac:dyDescent="0.25">
      <c r="A54" s="37" t="s">
        <v>405</v>
      </c>
      <c r="B54" s="37" t="s">
        <v>142</v>
      </c>
      <c r="C54" s="37" t="s">
        <v>131</v>
      </c>
      <c r="D54" s="37" t="s">
        <v>132</v>
      </c>
      <c r="E54" s="37" t="s">
        <v>13</v>
      </c>
      <c r="F54" s="37" t="s">
        <v>406</v>
      </c>
      <c r="G54" s="60">
        <v>44404.998252314806</v>
      </c>
      <c r="H54" s="37" t="s">
        <v>42</v>
      </c>
      <c r="I54" s="60"/>
      <c r="J54" s="37" t="s">
        <v>124</v>
      </c>
      <c r="K54" s="37" t="s">
        <v>407</v>
      </c>
      <c r="L54" s="60">
        <v>44404.998252314806</v>
      </c>
      <c r="M54" s="37" t="s">
        <v>42</v>
      </c>
      <c r="N54" s="60">
        <v>44303.331574074073</v>
      </c>
      <c r="O54" s="37" t="s">
        <v>408</v>
      </c>
      <c r="P54" s="38" t="b">
        <v>0</v>
      </c>
      <c r="Q54" s="37"/>
      <c r="R54" s="37" t="s">
        <v>137</v>
      </c>
      <c r="S54" s="38">
        <v>0</v>
      </c>
      <c r="T54" s="37" t="s">
        <v>128</v>
      </c>
      <c r="U54" s="37" t="s">
        <v>124</v>
      </c>
      <c r="V54" s="60"/>
      <c r="W54" s="38">
        <v>8784001</v>
      </c>
      <c r="X54" s="37" t="s">
        <v>409</v>
      </c>
      <c r="Y54" s="38">
        <v>0</v>
      </c>
      <c r="Z54" s="38" t="b">
        <v>0</v>
      </c>
      <c r="AA54" s="60">
        <v>44305.777974537043</v>
      </c>
      <c r="AB54" s="60">
        <v>44303.331574074073</v>
      </c>
      <c r="AC54" s="38">
        <v>1</v>
      </c>
      <c r="AD54" s="60">
        <v>44305.835011574083</v>
      </c>
      <c r="AE54" s="60">
        <v>44309.022048611107</v>
      </c>
      <c r="AF54" s="60">
        <v>44305.835011574083</v>
      </c>
      <c r="AG54" s="37"/>
      <c r="AH54" s="37"/>
      <c r="AI54" s="37"/>
      <c r="AJ54" s="16">
        <f ca="1">IF(Table1[[#This Row],[State]]="Closed","Zero",IF(Table1[[#This Row],[State]]="Resolved","Zero",TODAY()-Table1[[#This Row],[First Assigned to Osprey-Resolver]]))</f>
        <v>398.97795138889342</v>
      </c>
      <c r="AK54" s="16" t="str">
        <f ca="1">IF(Table1[[#This Row],[Days Open]]&lt;=5,"00 - 05",IF(Table1[[#This Row],[Days Open]]&lt;=15,"06 - 15",IF(Table1[[#This Row],[Days Open]]&lt;=30,"16 - 30", IF(Table1[[#This Row],[Days Open]]&lt;=60,"31 - 60",IF(Table1[[#This Row],[Days Open]]&lt;=90,"61 - 90",IF(Table1[[#This Row],[Days Open]]="Zero","Closed","&gt;91 and above"))))))</f>
        <v>&gt;91 and above</v>
      </c>
      <c r="AL54" s="39">
        <f>WEEKNUM(Table1[[#This Row],[Created]])</f>
        <v>16</v>
      </c>
      <c r="AM54" s="39">
        <f>WEEKNUM(Table1[[#This Row],[Resolved]])</f>
        <v>0</v>
      </c>
      <c r="AN54" s="39">
        <f>WEEKNUM(Table1[[#This Row],[Closed]])</f>
        <v>31</v>
      </c>
      <c r="AO54" s="39" t="str">
        <f>IFERROR(INDEX(GD_Resource[], MATCH(Table1[[#This Row],[Assigned to]], GD_Resource[SNOW ID Unique], 0), 2), "Not GD")</f>
        <v>Not GD</v>
      </c>
      <c r="AP54" s="39" t="str">
        <f t="shared" si="0"/>
        <v>Geo</v>
      </c>
      <c r="AQ54" s="39">
        <f>YEAR(Table1[[#This Row],[Closed]])</f>
        <v>2021</v>
      </c>
      <c r="AR54" s="39">
        <f>YEAR(Table1[[#This Row],[Resolved]])</f>
        <v>1900</v>
      </c>
      <c r="AS54" s="39">
        <f>YEAR(Table1[[#This Row],[Created]])</f>
        <v>2021</v>
      </c>
      <c r="AT54" s="39">
        <f>DAY(Table1[[#This Row],[Resolved]])</f>
        <v>0</v>
      </c>
      <c r="AU54" s="39" t="str">
        <f>TEXT(Table1[[#This Row],[Resolved]],"MMM")</f>
        <v>Jan</v>
      </c>
      <c r="AV54" s="39">
        <f>DAY(Table1[[#This Row],[Created]])</f>
        <v>17</v>
      </c>
      <c r="AW54" s="39" t="str">
        <f>TEXT(Table1[[#This Row],[Created]],"MMM")</f>
        <v>Apr</v>
      </c>
      <c r="AX54" s="40" t="e">
        <f>VLOOKUP(Table1[[#This Row],[Assigned to]],GD_Resource[[#All],[SNOW ID Unique]:[Team]],4,0)</f>
        <v>#N/A</v>
      </c>
    </row>
    <row r="55" spans="1:50" ht="37.5" customHeight="1" x14ac:dyDescent="0.25">
      <c r="A55" s="37" t="s">
        <v>410</v>
      </c>
      <c r="B55" s="37" t="s">
        <v>119</v>
      </c>
      <c r="C55" s="37" t="s">
        <v>120</v>
      </c>
      <c r="D55" s="37" t="s">
        <v>411</v>
      </c>
      <c r="E55" s="37" t="s">
        <v>145</v>
      </c>
      <c r="F55" s="37" t="s">
        <v>412</v>
      </c>
      <c r="G55" s="60">
        <v>44538.839606481481</v>
      </c>
      <c r="H55" s="37" t="s">
        <v>413</v>
      </c>
      <c r="I55" s="60"/>
      <c r="J55" s="37" t="s">
        <v>124</v>
      </c>
      <c r="K55" s="37" t="s">
        <v>414</v>
      </c>
      <c r="L55" s="60">
        <v>44523.904745370368</v>
      </c>
      <c r="M55" s="37" t="s">
        <v>48</v>
      </c>
      <c r="N55" s="60">
        <v>44305.854097222233</v>
      </c>
      <c r="O55" s="37" t="s">
        <v>415</v>
      </c>
      <c r="P55" s="38" t="b">
        <v>0</v>
      </c>
      <c r="Q55" s="37"/>
      <c r="R55" s="37" t="s">
        <v>127</v>
      </c>
      <c r="S55" s="38">
        <v>0</v>
      </c>
      <c r="T55" s="37" t="s">
        <v>128</v>
      </c>
      <c r="U55" s="37" t="s">
        <v>124</v>
      </c>
      <c r="V55" s="60"/>
      <c r="W55" s="38">
        <v>18839576</v>
      </c>
      <c r="X55" s="37" t="s">
        <v>416</v>
      </c>
      <c r="Y55" s="38">
        <v>0</v>
      </c>
      <c r="Z55" s="38" t="b">
        <v>0</v>
      </c>
      <c r="AA55" s="60">
        <v>44305.897881944453</v>
      </c>
      <c r="AB55" s="60">
        <v>44305.897881944453</v>
      </c>
      <c r="AC55" s="38">
        <v>3</v>
      </c>
      <c r="AD55" s="60">
        <v>44305.898576388892</v>
      </c>
      <c r="AE55" s="60">
        <v>44305.900069444448</v>
      </c>
      <c r="AF55" s="60">
        <v>44305.898576388892</v>
      </c>
      <c r="AG55" s="37" t="s">
        <v>332</v>
      </c>
      <c r="AH55" s="37"/>
      <c r="AI55" s="37" t="s">
        <v>333</v>
      </c>
      <c r="AJ55" s="16">
        <f ca="1">IF(Table1[[#This Row],[State]]="Closed","Zero",IF(Table1[[#This Row],[State]]="Resolved","Zero",TODAY()-Table1[[#This Row],[First Assigned to Osprey-Resolver]]))</f>
        <v>402.09993055555242</v>
      </c>
      <c r="AK55" s="16" t="str">
        <f ca="1">IF(Table1[[#This Row],[Days Open]]&lt;=5,"00 - 05",IF(Table1[[#This Row],[Days Open]]&lt;=15,"06 - 15",IF(Table1[[#This Row],[Days Open]]&lt;=30,"16 - 30", IF(Table1[[#This Row],[Days Open]]&lt;=60,"31 - 60",IF(Table1[[#This Row],[Days Open]]&lt;=90,"61 - 90",IF(Table1[[#This Row],[Days Open]]="Zero","Closed","&gt;91 and above"))))))</f>
        <v>&gt;91 and above</v>
      </c>
      <c r="AL55" s="39">
        <f>WEEKNUM(Table1[[#This Row],[Created]])</f>
        <v>17</v>
      </c>
      <c r="AM55" s="39">
        <f>WEEKNUM(Table1[[#This Row],[Resolved]])</f>
        <v>0</v>
      </c>
      <c r="AN55" s="39">
        <f>WEEKNUM(Table1[[#This Row],[Closed]])</f>
        <v>48</v>
      </c>
      <c r="AO55" s="39" t="str">
        <f>IFERROR(INDEX(GD_Resource[], MATCH(Table1[[#This Row],[Assigned to]], GD_Resource[SNOW ID Unique], 0), 2), "Not GD")</f>
        <v>WPP-UK</v>
      </c>
      <c r="AP55" s="39" t="str">
        <f t="shared" si="0"/>
        <v>GD</v>
      </c>
      <c r="AQ55" s="39">
        <f>YEAR(Table1[[#This Row],[Closed]])</f>
        <v>2021</v>
      </c>
      <c r="AR55" s="39">
        <f>YEAR(Table1[[#This Row],[Resolved]])</f>
        <v>1900</v>
      </c>
      <c r="AS55" s="39">
        <f>YEAR(Table1[[#This Row],[Created]])</f>
        <v>2021</v>
      </c>
      <c r="AT55" s="39">
        <f>DAY(Table1[[#This Row],[Resolved]])</f>
        <v>0</v>
      </c>
      <c r="AU55" s="39" t="str">
        <f>TEXT(Table1[[#This Row],[Resolved]],"MMM")</f>
        <v>Jan</v>
      </c>
      <c r="AV55" s="39">
        <f>DAY(Table1[[#This Row],[Created]])</f>
        <v>19</v>
      </c>
      <c r="AW55" s="39" t="str">
        <f>TEXT(Table1[[#This Row],[Created]],"MMM")</f>
        <v>Apr</v>
      </c>
      <c r="AX55" s="40">
        <f>VLOOKUP(Table1[[#This Row],[Assigned to]],GD_Resource[[#All],[SNOW ID Unique]:[Team]],4,0)</f>
        <v>0</v>
      </c>
    </row>
    <row r="56" spans="1:50" ht="37.5" customHeight="1" x14ac:dyDescent="0.25">
      <c r="A56" s="37" t="s">
        <v>417</v>
      </c>
      <c r="B56" s="37" t="s">
        <v>119</v>
      </c>
      <c r="C56" s="37" t="s">
        <v>379</v>
      </c>
      <c r="D56" s="37" t="s">
        <v>380</v>
      </c>
      <c r="E56" s="37" t="s">
        <v>13</v>
      </c>
      <c r="F56" s="37" t="s">
        <v>418</v>
      </c>
      <c r="G56" s="60">
        <v>44306.59851851852</v>
      </c>
      <c r="H56" s="37" t="s">
        <v>34</v>
      </c>
      <c r="I56" s="60"/>
      <c r="J56" s="37" t="s">
        <v>134</v>
      </c>
      <c r="K56" s="37" t="s">
        <v>419</v>
      </c>
      <c r="L56" s="60">
        <v>44306.59851851852</v>
      </c>
      <c r="M56" s="37" t="s">
        <v>34</v>
      </c>
      <c r="N56" s="60">
        <v>44305.882511574076</v>
      </c>
      <c r="O56" s="37" t="s">
        <v>420</v>
      </c>
      <c r="P56" s="38" t="b">
        <v>0</v>
      </c>
      <c r="Q56" s="37"/>
      <c r="R56" s="37" t="s">
        <v>137</v>
      </c>
      <c r="S56" s="38">
        <v>0</v>
      </c>
      <c r="T56" s="37" t="s">
        <v>128</v>
      </c>
      <c r="U56" s="37" t="s">
        <v>124</v>
      </c>
      <c r="V56" s="60"/>
      <c r="W56" s="38">
        <v>62596</v>
      </c>
      <c r="X56" s="37" t="s">
        <v>421</v>
      </c>
      <c r="Y56" s="38">
        <v>0</v>
      </c>
      <c r="Z56" s="38" t="b">
        <v>0</v>
      </c>
      <c r="AA56" s="60">
        <v>44305.882511574076</v>
      </c>
      <c r="AB56" s="60">
        <v>44305.882511574076</v>
      </c>
      <c r="AC56" s="38">
        <v>1</v>
      </c>
      <c r="AD56" s="60">
        <v>44305.884027777778</v>
      </c>
      <c r="AE56" s="60">
        <v>44305.892858796287</v>
      </c>
      <c r="AF56" s="60">
        <v>44305.884027777778</v>
      </c>
      <c r="AG56" s="37"/>
      <c r="AH56" s="37"/>
      <c r="AI56" s="37"/>
      <c r="AJ56" s="16">
        <f ca="1">IF(Table1[[#This Row],[State]]="Closed","Zero",IF(Table1[[#This Row],[State]]="Resolved","Zero",TODAY()-Table1[[#This Row],[First Assigned to Osprey-Resolver]]))</f>
        <v>402.10714120371267</v>
      </c>
      <c r="AK56" s="16" t="str">
        <f ca="1">IF(Table1[[#This Row],[Days Open]]&lt;=5,"00 - 05",IF(Table1[[#This Row],[Days Open]]&lt;=15,"06 - 15",IF(Table1[[#This Row],[Days Open]]&lt;=30,"16 - 30", IF(Table1[[#This Row],[Days Open]]&lt;=60,"31 - 60",IF(Table1[[#This Row],[Days Open]]&lt;=90,"61 - 90",IF(Table1[[#This Row],[Days Open]]="Zero","Closed","&gt;91 and above"))))))</f>
        <v>&gt;91 and above</v>
      </c>
      <c r="AL56" s="39">
        <f>WEEKNUM(Table1[[#This Row],[Created]])</f>
        <v>17</v>
      </c>
      <c r="AM56" s="39">
        <f>WEEKNUM(Table1[[#This Row],[Resolved]])</f>
        <v>0</v>
      </c>
      <c r="AN56" s="39">
        <f>WEEKNUM(Table1[[#This Row],[Closed]])</f>
        <v>17</v>
      </c>
      <c r="AO56" s="39" t="str">
        <f>IFERROR(INDEX(GD_Resource[], MATCH(Table1[[#This Row],[Assigned to]], GD_Resource[SNOW ID Unique], 0), 2), "Not GD")</f>
        <v>WPP-US</v>
      </c>
      <c r="AP56" s="39" t="str">
        <f t="shared" si="0"/>
        <v>GD</v>
      </c>
      <c r="AQ56" s="39">
        <f>YEAR(Table1[[#This Row],[Closed]])</f>
        <v>2021</v>
      </c>
      <c r="AR56" s="39">
        <f>YEAR(Table1[[#This Row],[Resolved]])</f>
        <v>1900</v>
      </c>
      <c r="AS56" s="39">
        <f>YEAR(Table1[[#This Row],[Created]])</f>
        <v>2021</v>
      </c>
      <c r="AT56" s="39">
        <f>DAY(Table1[[#This Row],[Resolved]])</f>
        <v>0</v>
      </c>
      <c r="AU56" s="39" t="str">
        <f>TEXT(Table1[[#This Row],[Resolved]],"MMM")</f>
        <v>Jan</v>
      </c>
      <c r="AV56" s="39">
        <f>DAY(Table1[[#This Row],[Created]])</f>
        <v>19</v>
      </c>
      <c r="AW56" s="39" t="str">
        <f>TEXT(Table1[[#This Row],[Created]],"MMM")</f>
        <v>Apr</v>
      </c>
      <c r="AX56" s="40">
        <f>VLOOKUP(Table1[[#This Row],[Assigned to]],GD_Resource[[#All],[SNOW ID Unique]:[Team]],4,0)</f>
        <v>0</v>
      </c>
    </row>
    <row r="57" spans="1:50" ht="49.95" customHeight="1" x14ac:dyDescent="0.25">
      <c r="A57" s="37" t="s">
        <v>422</v>
      </c>
      <c r="B57" s="37" t="s">
        <v>119</v>
      </c>
      <c r="C57" s="37" t="s">
        <v>161</v>
      </c>
      <c r="D57" s="37" t="s">
        <v>162</v>
      </c>
      <c r="E57" s="37" t="s">
        <v>145</v>
      </c>
      <c r="F57" s="37" t="s">
        <v>423</v>
      </c>
      <c r="G57" s="60">
        <v>44319.864189814813</v>
      </c>
      <c r="H57" s="37"/>
      <c r="I57" s="60"/>
      <c r="J57" s="37" t="s">
        <v>124</v>
      </c>
      <c r="K57" s="37" t="s">
        <v>424</v>
      </c>
      <c r="L57" s="60">
        <v>44319.864189814813</v>
      </c>
      <c r="M57" s="37" t="s">
        <v>12</v>
      </c>
      <c r="N57" s="60">
        <v>44314.686828703707</v>
      </c>
      <c r="O57" s="37" t="s">
        <v>425</v>
      </c>
      <c r="P57" s="38" t="b">
        <v>0</v>
      </c>
      <c r="Q57" s="37"/>
      <c r="R57" s="37" t="s">
        <v>127</v>
      </c>
      <c r="S57" s="38">
        <v>0</v>
      </c>
      <c r="T57" s="37" t="s">
        <v>128</v>
      </c>
      <c r="U57" s="37" t="s">
        <v>124</v>
      </c>
      <c r="V57" s="60"/>
      <c r="W57" s="38">
        <v>448318</v>
      </c>
      <c r="X57" s="37" t="s">
        <v>426</v>
      </c>
      <c r="Y57" s="38">
        <v>0</v>
      </c>
      <c r="Z57" s="38" t="b">
        <v>0</v>
      </c>
      <c r="AA57" s="60"/>
      <c r="AB57" s="60"/>
      <c r="AC57" s="38">
        <v>0</v>
      </c>
      <c r="AD57" s="60"/>
      <c r="AE57" s="60"/>
      <c r="AF57" s="60">
        <v>44314.686828703707</v>
      </c>
      <c r="AG57" s="37"/>
      <c r="AH57" s="37"/>
      <c r="AI57" s="37" t="s">
        <v>166</v>
      </c>
      <c r="AJ57" s="16">
        <f ca="1">IF(Table1[[#This Row],[State]]="Closed","Zero",IF(Table1[[#This Row],[State]]="Resolved","Zero",TODAY()-Table1[[#This Row],[First Assigned to Osprey-Resolver]]))</f>
        <v>44708</v>
      </c>
      <c r="AK57" s="16" t="str">
        <f ca="1">IF(Table1[[#This Row],[Days Open]]&lt;=5,"00 - 05",IF(Table1[[#This Row],[Days Open]]&lt;=15,"06 - 15",IF(Table1[[#This Row],[Days Open]]&lt;=30,"16 - 30", IF(Table1[[#This Row],[Days Open]]&lt;=60,"31 - 60",IF(Table1[[#This Row],[Days Open]]&lt;=90,"61 - 90",IF(Table1[[#This Row],[Days Open]]="Zero","Closed","&gt;91 and above"))))))</f>
        <v>&gt;91 and above</v>
      </c>
      <c r="AL57" s="39">
        <f>WEEKNUM(Table1[[#This Row],[Created]])</f>
        <v>18</v>
      </c>
      <c r="AM57" s="39">
        <f>WEEKNUM(Table1[[#This Row],[Resolved]])</f>
        <v>0</v>
      </c>
      <c r="AN57" s="39">
        <f>WEEKNUM(Table1[[#This Row],[Closed]])</f>
        <v>19</v>
      </c>
      <c r="AO57" s="39" t="str">
        <f>IFERROR(INDEX(GD_Resource[], MATCH(Table1[[#This Row],[Assigned to]], GD_Resource[SNOW ID Unique], 0), 2), "Not GD")</f>
        <v>Not GD</v>
      </c>
      <c r="AP57" s="39" t="str">
        <f t="shared" si="0"/>
        <v>Geo</v>
      </c>
      <c r="AQ57" s="39">
        <f>YEAR(Table1[[#This Row],[Closed]])</f>
        <v>2021</v>
      </c>
      <c r="AR57" s="39">
        <f>YEAR(Table1[[#This Row],[Resolved]])</f>
        <v>1900</v>
      </c>
      <c r="AS57" s="39">
        <f>YEAR(Table1[[#This Row],[Created]])</f>
        <v>2021</v>
      </c>
      <c r="AT57" s="39">
        <f>DAY(Table1[[#This Row],[Resolved]])</f>
        <v>0</v>
      </c>
      <c r="AU57" s="39" t="str">
        <f>TEXT(Table1[[#This Row],[Resolved]],"MMM")</f>
        <v>Jan</v>
      </c>
      <c r="AV57" s="39">
        <f>DAY(Table1[[#This Row],[Created]])</f>
        <v>28</v>
      </c>
      <c r="AW57" s="39" t="str">
        <f>TEXT(Table1[[#This Row],[Created]],"MMM")</f>
        <v>Apr</v>
      </c>
      <c r="AX57" s="40" t="e">
        <f>VLOOKUP(Table1[[#This Row],[Assigned to]],GD_Resource[[#All],[SNOW ID Unique]:[Team]],4,0)</f>
        <v>#N/A</v>
      </c>
    </row>
    <row r="58" spans="1:50" ht="49.95" customHeight="1" x14ac:dyDescent="0.25">
      <c r="A58" s="37" t="s">
        <v>427</v>
      </c>
      <c r="B58" s="37" t="s">
        <v>119</v>
      </c>
      <c r="C58" s="37" t="s">
        <v>339</v>
      </c>
      <c r="D58" s="37" t="s">
        <v>428</v>
      </c>
      <c r="E58" s="37" t="s">
        <v>13</v>
      </c>
      <c r="F58" s="37" t="s">
        <v>429</v>
      </c>
      <c r="G58" s="60">
        <v>44320.862164351849</v>
      </c>
      <c r="H58" s="37" t="s">
        <v>430</v>
      </c>
      <c r="I58" s="60"/>
      <c r="J58" s="37" t="s">
        <v>180</v>
      </c>
      <c r="K58" s="37" t="s">
        <v>431</v>
      </c>
      <c r="L58" s="60">
        <v>44320.862164351849</v>
      </c>
      <c r="M58" s="37" t="s">
        <v>430</v>
      </c>
      <c r="N58" s="60">
        <v>44320.162280092591</v>
      </c>
      <c r="O58" s="37" t="s">
        <v>428</v>
      </c>
      <c r="P58" s="38" t="b">
        <v>0</v>
      </c>
      <c r="Q58" s="37"/>
      <c r="R58" s="37" t="s">
        <v>217</v>
      </c>
      <c r="S58" s="38">
        <v>0</v>
      </c>
      <c r="T58" s="37" t="s">
        <v>128</v>
      </c>
      <c r="U58" s="37" t="s">
        <v>124</v>
      </c>
      <c r="V58" s="60"/>
      <c r="W58" s="38">
        <v>60552</v>
      </c>
      <c r="X58" s="37" t="s">
        <v>430</v>
      </c>
      <c r="Y58" s="38">
        <v>0</v>
      </c>
      <c r="Z58" s="38" t="b">
        <v>0</v>
      </c>
      <c r="AA58" s="60">
        <v>44320.162280092591</v>
      </c>
      <c r="AB58" s="60"/>
      <c r="AC58" s="38">
        <v>0</v>
      </c>
      <c r="AD58" s="60"/>
      <c r="AE58" s="60">
        <v>44320.162280092591</v>
      </c>
      <c r="AF58" s="60">
        <v>44320.162280092591</v>
      </c>
      <c r="AG58" s="37"/>
      <c r="AH58" s="37"/>
      <c r="AI58" s="37"/>
      <c r="AJ58" s="16">
        <f ca="1">IF(Table1[[#This Row],[State]]="Closed","Zero",IF(Table1[[#This Row],[State]]="Resolved","Zero",TODAY()-Table1[[#This Row],[First Assigned to Osprey-Resolver]]))</f>
        <v>387.83771990740934</v>
      </c>
      <c r="AK58" s="16" t="str">
        <f ca="1">IF(Table1[[#This Row],[Days Open]]&lt;=5,"00 - 05",IF(Table1[[#This Row],[Days Open]]&lt;=15,"06 - 15",IF(Table1[[#This Row],[Days Open]]&lt;=30,"16 - 30", IF(Table1[[#This Row],[Days Open]]&lt;=60,"31 - 60",IF(Table1[[#This Row],[Days Open]]&lt;=90,"61 - 90",IF(Table1[[#This Row],[Days Open]]="Zero","Closed","&gt;91 and above"))))))</f>
        <v>&gt;91 and above</v>
      </c>
      <c r="AL58" s="39">
        <f>WEEKNUM(Table1[[#This Row],[Created]])</f>
        <v>19</v>
      </c>
      <c r="AM58" s="39">
        <f>WEEKNUM(Table1[[#This Row],[Resolved]])</f>
        <v>0</v>
      </c>
      <c r="AN58" s="39">
        <f>WEEKNUM(Table1[[#This Row],[Closed]])</f>
        <v>19</v>
      </c>
      <c r="AO58" s="39" t="str">
        <f>IFERROR(INDEX(GD_Resource[], MATCH(Table1[[#This Row],[Assigned to]], GD_Resource[SNOW ID Unique], 0), 2), "Not GD")</f>
        <v>Not GD</v>
      </c>
      <c r="AP58" s="39" t="str">
        <f t="shared" si="0"/>
        <v>Geo</v>
      </c>
      <c r="AQ58" s="39">
        <f>YEAR(Table1[[#This Row],[Closed]])</f>
        <v>2021</v>
      </c>
      <c r="AR58" s="39">
        <f>YEAR(Table1[[#This Row],[Resolved]])</f>
        <v>1900</v>
      </c>
      <c r="AS58" s="39">
        <f>YEAR(Table1[[#This Row],[Created]])</f>
        <v>2021</v>
      </c>
      <c r="AT58" s="39">
        <f>DAY(Table1[[#This Row],[Resolved]])</f>
        <v>0</v>
      </c>
      <c r="AU58" s="39" t="str">
        <f>TEXT(Table1[[#This Row],[Resolved]],"MMM")</f>
        <v>Jan</v>
      </c>
      <c r="AV58" s="39">
        <f>DAY(Table1[[#This Row],[Created]])</f>
        <v>4</v>
      </c>
      <c r="AW58" s="39" t="str">
        <f>TEXT(Table1[[#This Row],[Created]],"MMM")</f>
        <v>May</v>
      </c>
      <c r="AX58" s="40" t="e">
        <f>VLOOKUP(Table1[[#This Row],[Assigned to]],GD_Resource[[#All],[SNOW ID Unique]:[Team]],4,0)</f>
        <v>#N/A</v>
      </c>
    </row>
    <row r="59" spans="1:50" ht="49.95" customHeight="1" x14ac:dyDescent="0.25">
      <c r="A59" s="37" t="s">
        <v>432</v>
      </c>
      <c r="B59" s="37" t="s">
        <v>142</v>
      </c>
      <c r="C59" s="37" t="s">
        <v>433</v>
      </c>
      <c r="D59" s="37" t="s">
        <v>434</v>
      </c>
      <c r="E59" s="37" t="s">
        <v>13</v>
      </c>
      <c r="F59" s="37" t="s">
        <v>435</v>
      </c>
      <c r="G59" s="60">
        <v>44322.091840277782</v>
      </c>
      <c r="H59" s="37" t="s">
        <v>436</v>
      </c>
      <c r="I59" s="60"/>
      <c r="J59" s="37" t="s">
        <v>124</v>
      </c>
      <c r="K59" s="37" t="s">
        <v>437</v>
      </c>
      <c r="L59" s="60">
        <v>44322.085104166668</v>
      </c>
      <c r="M59" s="37" t="s">
        <v>436</v>
      </c>
      <c r="N59" s="60">
        <v>44321.274456018517</v>
      </c>
      <c r="O59" s="37" t="s">
        <v>438</v>
      </c>
      <c r="P59" s="38" t="b">
        <v>0</v>
      </c>
      <c r="Q59" s="37"/>
      <c r="R59" s="37" t="s">
        <v>217</v>
      </c>
      <c r="S59" s="38">
        <v>0</v>
      </c>
      <c r="T59" s="37" t="s">
        <v>128</v>
      </c>
      <c r="U59" s="37" t="s">
        <v>124</v>
      </c>
      <c r="V59" s="60"/>
      <c r="W59" s="38">
        <v>70040</v>
      </c>
      <c r="X59" s="37" t="s">
        <v>439</v>
      </c>
      <c r="Y59" s="38">
        <v>0</v>
      </c>
      <c r="Z59" s="38" t="b">
        <v>0</v>
      </c>
      <c r="AA59" s="60">
        <v>44321.842361111107</v>
      </c>
      <c r="AB59" s="60">
        <v>44321.274456018517</v>
      </c>
      <c r="AC59" s="38">
        <v>1</v>
      </c>
      <c r="AD59" s="60">
        <v>44322.038587962961</v>
      </c>
      <c r="AE59" s="60">
        <v>44322.08326388889</v>
      </c>
      <c r="AF59" s="60">
        <v>44322.038587962961</v>
      </c>
      <c r="AG59" s="37"/>
      <c r="AH59" s="37"/>
      <c r="AI59" s="37"/>
      <c r="AJ59" s="16">
        <f ca="1">IF(Table1[[#This Row],[State]]="Closed","Zero",IF(Table1[[#This Row],[State]]="Resolved","Zero",TODAY()-Table1[[#This Row],[First Assigned to Osprey-Resolver]]))</f>
        <v>385.91673611111037</v>
      </c>
      <c r="AK59" s="16" t="str">
        <f ca="1">IF(Table1[[#This Row],[Days Open]]&lt;=5,"00 - 05",IF(Table1[[#This Row],[Days Open]]&lt;=15,"06 - 15",IF(Table1[[#This Row],[Days Open]]&lt;=30,"16 - 30", IF(Table1[[#This Row],[Days Open]]&lt;=60,"31 - 60",IF(Table1[[#This Row],[Days Open]]&lt;=90,"61 - 90",IF(Table1[[#This Row],[Days Open]]="Zero","Closed","&gt;91 and above"))))))</f>
        <v>&gt;91 and above</v>
      </c>
      <c r="AL59" s="39">
        <f>WEEKNUM(Table1[[#This Row],[Created]])</f>
        <v>19</v>
      </c>
      <c r="AM59" s="39">
        <f>WEEKNUM(Table1[[#This Row],[Resolved]])</f>
        <v>0</v>
      </c>
      <c r="AN59" s="39">
        <f>WEEKNUM(Table1[[#This Row],[Closed]])</f>
        <v>19</v>
      </c>
      <c r="AO59" s="39" t="str">
        <f>IFERROR(INDEX(GD_Resource[], MATCH(Table1[[#This Row],[Assigned to]], GD_Resource[SNOW ID Unique], 0), 2), "Not GD")</f>
        <v>Not GD</v>
      </c>
      <c r="AP59" s="39" t="str">
        <f t="shared" si="0"/>
        <v>Geo</v>
      </c>
      <c r="AQ59" s="39">
        <f>YEAR(Table1[[#This Row],[Closed]])</f>
        <v>2021</v>
      </c>
      <c r="AR59" s="39">
        <f>YEAR(Table1[[#This Row],[Resolved]])</f>
        <v>1900</v>
      </c>
      <c r="AS59" s="39">
        <f>YEAR(Table1[[#This Row],[Created]])</f>
        <v>2021</v>
      </c>
      <c r="AT59" s="39">
        <f>DAY(Table1[[#This Row],[Resolved]])</f>
        <v>0</v>
      </c>
      <c r="AU59" s="39" t="str">
        <f>TEXT(Table1[[#This Row],[Resolved]],"MMM")</f>
        <v>Jan</v>
      </c>
      <c r="AV59" s="39">
        <f>DAY(Table1[[#This Row],[Created]])</f>
        <v>5</v>
      </c>
      <c r="AW59" s="39" t="str">
        <f>TEXT(Table1[[#This Row],[Created]],"MMM")</f>
        <v>May</v>
      </c>
      <c r="AX59" s="40" t="e">
        <f>VLOOKUP(Table1[[#This Row],[Assigned to]],GD_Resource[[#All],[SNOW ID Unique]:[Team]],4,0)</f>
        <v>#N/A</v>
      </c>
    </row>
    <row r="60" spans="1:50" ht="75" customHeight="1" x14ac:dyDescent="0.25">
      <c r="A60" s="37" t="s">
        <v>440</v>
      </c>
      <c r="B60" s="37" t="s">
        <v>119</v>
      </c>
      <c r="C60" s="37" t="s">
        <v>433</v>
      </c>
      <c r="D60" s="37" t="s">
        <v>434</v>
      </c>
      <c r="E60" s="37" t="s">
        <v>13</v>
      </c>
      <c r="F60" s="37" t="s">
        <v>441</v>
      </c>
      <c r="G60" s="60">
        <v>44327.709629629629</v>
      </c>
      <c r="H60" s="37" t="s">
        <v>436</v>
      </c>
      <c r="I60" s="60"/>
      <c r="J60" s="37" t="s">
        <v>124</v>
      </c>
      <c r="K60" s="37" t="s">
        <v>442</v>
      </c>
      <c r="L60" s="60">
        <v>44327.709629629629</v>
      </c>
      <c r="M60" s="37" t="s">
        <v>436</v>
      </c>
      <c r="N60" s="60">
        <v>44327.135509259257</v>
      </c>
      <c r="O60" s="37" t="s">
        <v>443</v>
      </c>
      <c r="P60" s="38" t="b">
        <v>0</v>
      </c>
      <c r="Q60" s="37"/>
      <c r="R60" s="37" t="s">
        <v>217</v>
      </c>
      <c r="S60" s="38">
        <v>0</v>
      </c>
      <c r="T60" s="37" t="s">
        <v>128</v>
      </c>
      <c r="U60" s="37" t="s">
        <v>124</v>
      </c>
      <c r="V60" s="60"/>
      <c r="W60" s="38">
        <v>49678</v>
      </c>
      <c r="X60" s="37" t="s">
        <v>444</v>
      </c>
      <c r="Y60" s="38">
        <v>0</v>
      </c>
      <c r="Z60" s="38" t="b">
        <v>0</v>
      </c>
      <c r="AA60" s="60">
        <v>44327.708113425928</v>
      </c>
      <c r="AB60" s="60"/>
      <c r="AC60" s="38">
        <v>0</v>
      </c>
      <c r="AD60" s="60"/>
      <c r="AE60" s="60">
        <v>44327.708113425928</v>
      </c>
      <c r="AF60" s="60">
        <v>44327.135509259257</v>
      </c>
      <c r="AG60" s="37"/>
      <c r="AH60" s="37"/>
      <c r="AI60" s="37"/>
      <c r="AJ60" s="16">
        <f ca="1">IF(Table1[[#This Row],[State]]="Closed","Zero",IF(Table1[[#This Row],[State]]="Resolved","Zero",TODAY()-Table1[[#This Row],[First Assigned to Osprey-Resolver]]))</f>
        <v>380.29188657407212</v>
      </c>
      <c r="AK60" s="16" t="str">
        <f ca="1">IF(Table1[[#This Row],[Days Open]]&lt;=5,"00 - 05",IF(Table1[[#This Row],[Days Open]]&lt;=15,"06 - 15",IF(Table1[[#This Row],[Days Open]]&lt;=30,"16 - 30", IF(Table1[[#This Row],[Days Open]]&lt;=60,"31 - 60",IF(Table1[[#This Row],[Days Open]]&lt;=90,"61 - 90",IF(Table1[[#This Row],[Days Open]]="Zero","Closed","&gt;91 and above"))))))</f>
        <v>&gt;91 and above</v>
      </c>
      <c r="AL60" s="39">
        <f>WEEKNUM(Table1[[#This Row],[Created]])</f>
        <v>20</v>
      </c>
      <c r="AM60" s="39">
        <f>WEEKNUM(Table1[[#This Row],[Resolved]])</f>
        <v>0</v>
      </c>
      <c r="AN60" s="39">
        <f>WEEKNUM(Table1[[#This Row],[Closed]])</f>
        <v>20</v>
      </c>
      <c r="AO60" s="39" t="str">
        <f>IFERROR(INDEX(GD_Resource[], MATCH(Table1[[#This Row],[Assigned to]], GD_Resource[SNOW ID Unique], 0), 2), "Not GD")</f>
        <v>Not GD</v>
      </c>
      <c r="AP60" s="39" t="str">
        <f t="shared" si="0"/>
        <v>Geo</v>
      </c>
      <c r="AQ60" s="39">
        <f>YEAR(Table1[[#This Row],[Closed]])</f>
        <v>2021</v>
      </c>
      <c r="AR60" s="39">
        <f>YEAR(Table1[[#This Row],[Resolved]])</f>
        <v>1900</v>
      </c>
      <c r="AS60" s="39">
        <f>YEAR(Table1[[#This Row],[Created]])</f>
        <v>2021</v>
      </c>
      <c r="AT60" s="39">
        <f>DAY(Table1[[#This Row],[Resolved]])</f>
        <v>0</v>
      </c>
      <c r="AU60" s="39" t="str">
        <f>TEXT(Table1[[#This Row],[Resolved]],"MMM")</f>
        <v>Jan</v>
      </c>
      <c r="AV60" s="39">
        <f>DAY(Table1[[#This Row],[Created]])</f>
        <v>11</v>
      </c>
      <c r="AW60" s="39" t="str">
        <f>TEXT(Table1[[#This Row],[Created]],"MMM")</f>
        <v>May</v>
      </c>
      <c r="AX60" s="40" t="e">
        <f>VLOOKUP(Table1[[#This Row],[Assigned to]],GD_Resource[[#All],[SNOW ID Unique]:[Team]],4,0)</f>
        <v>#N/A</v>
      </c>
    </row>
    <row r="61" spans="1:50" ht="37.5" customHeight="1" x14ac:dyDescent="0.25">
      <c r="A61" s="37" t="s">
        <v>445</v>
      </c>
      <c r="B61" s="37" t="s">
        <v>142</v>
      </c>
      <c r="C61" s="37" t="s">
        <v>296</v>
      </c>
      <c r="D61" s="37" t="s">
        <v>297</v>
      </c>
      <c r="E61" s="37" t="s">
        <v>145</v>
      </c>
      <c r="F61" s="37" t="s">
        <v>446</v>
      </c>
      <c r="G61" s="60">
        <v>44383.062118055554</v>
      </c>
      <c r="H61" s="37"/>
      <c r="I61" s="60"/>
      <c r="J61" s="37" t="s">
        <v>124</v>
      </c>
      <c r="K61" s="37" t="s">
        <v>447</v>
      </c>
      <c r="L61" s="60">
        <v>44383.062118055554</v>
      </c>
      <c r="M61" s="37" t="s">
        <v>30</v>
      </c>
      <c r="N61" s="60">
        <v>44327.227847222217</v>
      </c>
      <c r="O61" s="37" t="s">
        <v>282</v>
      </c>
      <c r="P61" s="38" t="b">
        <v>0</v>
      </c>
      <c r="Q61" s="37"/>
      <c r="R61" s="37" t="s">
        <v>150</v>
      </c>
      <c r="S61" s="38">
        <v>0</v>
      </c>
      <c r="T61" s="37" t="s">
        <v>128</v>
      </c>
      <c r="U61" s="37" t="s">
        <v>124</v>
      </c>
      <c r="V61" s="60"/>
      <c r="W61" s="38">
        <v>4824081</v>
      </c>
      <c r="X61" s="37" t="s">
        <v>283</v>
      </c>
      <c r="Y61" s="38">
        <v>0</v>
      </c>
      <c r="Z61" s="38" t="b">
        <v>0</v>
      </c>
      <c r="AA61" s="60">
        <v>44327.45484953704</v>
      </c>
      <c r="AB61" s="60">
        <v>44327.247303240743</v>
      </c>
      <c r="AC61" s="38">
        <v>2</v>
      </c>
      <c r="AD61" s="60">
        <v>44327.258530092593</v>
      </c>
      <c r="AE61" s="60">
        <v>44327.45484953704</v>
      </c>
      <c r="AF61" s="60">
        <v>44327.258530092593</v>
      </c>
      <c r="AG61" s="37"/>
      <c r="AH61" s="37"/>
      <c r="AI61" s="37"/>
      <c r="AJ61" s="16">
        <f ca="1">IF(Table1[[#This Row],[State]]="Closed","Zero",IF(Table1[[#This Row],[State]]="Resolved","Zero",TODAY()-Table1[[#This Row],[First Assigned to Osprey-Resolver]]))</f>
        <v>380.54515046296001</v>
      </c>
      <c r="AK61" s="16" t="str">
        <f ca="1">IF(Table1[[#This Row],[Days Open]]&lt;=5,"00 - 05",IF(Table1[[#This Row],[Days Open]]&lt;=15,"06 - 15",IF(Table1[[#This Row],[Days Open]]&lt;=30,"16 - 30", IF(Table1[[#This Row],[Days Open]]&lt;=60,"31 - 60",IF(Table1[[#This Row],[Days Open]]&lt;=90,"61 - 90",IF(Table1[[#This Row],[Days Open]]="Zero","Closed","&gt;91 and above"))))))</f>
        <v>&gt;91 and above</v>
      </c>
      <c r="AL61" s="39">
        <f>WEEKNUM(Table1[[#This Row],[Created]])</f>
        <v>20</v>
      </c>
      <c r="AM61" s="39">
        <f>WEEKNUM(Table1[[#This Row],[Resolved]])</f>
        <v>0</v>
      </c>
      <c r="AN61" s="39">
        <f>WEEKNUM(Table1[[#This Row],[Closed]])</f>
        <v>28</v>
      </c>
      <c r="AO61" s="39" t="str">
        <f>IFERROR(INDEX(GD_Resource[], MATCH(Table1[[#This Row],[Assigned to]], GD_Resource[SNOW ID Unique], 0), 2), "Not GD")</f>
        <v>Not GD</v>
      </c>
      <c r="AP61" s="39" t="str">
        <f t="shared" si="0"/>
        <v>Geo</v>
      </c>
      <c r="AQ61" s="39">
        <f>YEAR(Table1[[#This Row],[Closed]])</f>
        <v>2021</v>
      </c>
      <c r="AR61" s="39">
        <f>YEAR(Table1[[#This Row],[Resolved]])</f>
        <v>1900</v>
      </c>
      <c r="AS61" s="39">
        <f>YEAR(Table1[[#This Row],[Created]])</f>
        <v>2021</v>
      </c>
      <c r="AT61" s="39">
        <f>DAY(Table1[[#This Row],[Resolved]])</f>
        <v>0</v>
      </c>
      <c r="AU61" s="39" t="str">
        <f>TEXT(Table1[[#This Row],[Resolved]],"MMM")</f>
        <v>Jan</v>
      </c>
      <c r="AV61" s="39">
        <f>DAY(Table1[[#This Row],[Created]])</f>
        <v>11</v>
      </c>
      <c r="AW61" s="39" t="str">
        <f>TEXT(Table1[[#This Row],[Created]],"MMM")</f>
        <v>May</v>
      </c>
      <c r="AX61" s="40" t="e">
        <f>VLOOKUP(Table1[[#This Row],[Assigned to]],GD_Resource[[#All],[SNOW ID Unique]:[Team]],4,0)</f>
        <v>#N/A</v>
      </c>
    </row>
    <row r="62" spans="1:50" ht="75" customHeight="1" x14ac:dyDescent="0.25">
      <c r="A62" s="37" t="s">
        <v>448</v>
      </c>
      <c r="B62" s="37" t="s">
        <v>119</v>
      </c>
      <c r="C62" s="37" t="s">
        <v>296</v>
      </c>
      <c r="D62" s="37" t="s">
        <v>144</v>
      </c>
      <c r="E62" s="37" t="s">
        <v>145</v>
      </c>
      <c r="F62" s="37" t="s">
        <v>449</v>
      </c>
      <c r="G62" s="60">
        <v>44610.023043981477</v>
      </c>
      <c r="H62" s="37"/>
      <c r="I62" s="60"/>
      <c r="J62" s="37" t="s">
        <v>124</v>
      </c>
      <c r="K62" s="37" t="s">
        <v>392</v>
      </c>
      <c r="L62" s="60">
        <v>44610.023043981477</v>
      </c>
      <c r="M62" s="37" t="s">
        <v>148</v>
      </c>
      <c r="N62" s="60">
        <v>44327.757835648154</v>
      </c>
      <c r="O62" s="37" t="s">
        <v>300</v>
      </c>
      <c r="P62" s="38" t="b">
        <v>0</v>
      </c>
      <c r="Q62" s="37"/>
      <c r="R62" s="37" t="s">
        <v>150</v>
      </c>
      <c r="S62" s="38">
        <v>0</v>
      </c>
      <c r="T62" s="37" t="s">
        <v>128</v>
      </c>
      <c r="U62" s="37" t="s">
        <v>124</v>
      </c>
      <c r="V62" s="60"/>
      <c r="W62" s="38">
        <v>24387714</v>
      </c>
      <c r="X62" s="37" t="s">
        <v>301</v>
      </c>
      <c r="Y62" s="38">
        <v>0</v>
      </c>
      <c r="Z62" s="38" t="b">
        <v>0</v>
      </c>
      <c r="AA62" s="60">
        <v>44327.779062499998</v>
      </c>
      <c r="AB62" s="60">
        <v>44327.769583333327</v>
      </c>
      <c r="AC62" s="38">
        <v>2</v>
      </c>
      <c r="AD62" s="60">
        <v>44327.944143518522</v>
      </c>
      <c r="AE62" s="60">
        <v>44327.945868055547</v>
      </c>
      <c r="AF62" s="60">
        <v>44327.944143518522</v>
      </c>
      <c r="AG62" s="37"/>
      <c r="AH62" s="37"/>
      <c r="AI62" s="37"/>
      <c r="AJ62" s="16">
        <f ca="1">IF(Table1[[#This Row],[State]]="Closed","Zero",IF(Table1[[#This Row],[State]]="Resolved","Zero",TODAY()-Table1[[#This Row],[First Assigned to Osprey-Resolver]]))</f>
        <v>380.05413194445282</v>
      </c>
      <c r="AK62" s="16" t="str">
        <f ca="1">IF(Table1[[#This Row],[Days Open]]&lt;=5,"00 - 05",IF(Table1[[#This Row],[Days Open]]&lt;=15,"06 - 15",IF(Table1[[#This Row],[Days Open]]&lt;=30,"16 - 30", IF(Table1[[#This Row],[Days Open]]&lt;=60,"31 - 60",IF(Table1[[#This Row],[Days Open]]&lt;=90,"61 - 90",IF(Table1[[#This Row],[Days Open]]="Zero","Closed","&gt;91 and above"))))))</f>
        <v>&gt;91 and above</v>
      </c>
      <c r="AL62" s="39">
        <f>WEEKNUM(Table1[[#This Row],[Created]])</f>
        <v>20</v>
      </c>
      <c r="AM62" s="39">
        <f>WEEKNUM(Table1[[#This Row],[Resolved]])</f>
        <v>0</v>
      </c>
      <c r="AN62" s="39">
        <f>WEEKNUM(Table1[[#This Row],[Closed]])</f>
        <v>8</v>
      </c>
      <c r="AO62" s="39" t="str">
        <f>IFERROR(INDEX(GD_Resource[], MATCH(Table1[[#This Row],[Assigned to]], GD_Resource[SNOW ID Unique], 0), 2), "Not GD")</f>
        <v>Not GD</v>
      </c>
      <c r="AP62" s="39" t="str">
        <f t="shared" si="0"/>
        <v>Geo</v>
      </c>
      <c r="AQ62" s="39">
        <f>YEAR(Table1[[#This Row],[Closed]])</f>
        <v>2022</v>
      </c>
      <c r="AR62" s="39">
        <f>YEAR(Table1[[#This Row],[Resolved]])</f>
        <v>1900</v>
      </c>
      <c r="AS62" s="39">
        <f>YEAR(Table1[[#This Row],[Created]])</f>
        <v>2021</v>
      </c>
      <c r="AT62" s="39">
        <f>DAY(Table1[[#This Row],[Resolved]])</f>
        <v>0</v>
      </c>
      <c r="AU62" s="39" t="str">
        <f>TEXT(Table1[[#This Row],[Resolved]],"MMM")</f>
        <v>Jan</v>
      </c>
      <c r="AV62" s="39">
        <f>DAY(Table1[[#This Row],[Created]])</f>
        <v>11</v>
      </c>
      <c r="AW62" s="39" t="str">
        <f>TEXT(Table1[[#This Row],[Created]],"MMM")</f>
        <v>May</v>
      </c>
      <c r="AX62" s="40" t="e">
        <f>VLOOKUP(Table1[[#This Row],[Assigned to]],GD_Resource[[#All],[SNOW ID Unique]:[Team]],4,0)</f>
        <v>#N/A</v>
      </c>
    </row>
    <row r="63" spans="1:50" ht="49.95" customHeight="1" x14ac:dyDescent="0.25">
      <c r="A63" s="37" t="s">
        <v>450</v>
      </c>
      <c r="B63" s="37" t="s">
        <v>119</v>
      </c>
      <c r="C63" s="37" t="s">
        <v>161</v>
      </c>
      <c r="D63" s="37" t="s">
        <v>162</v>
      </c>
      <c r="E63" s="37" t="s">
        <v>451</v>
      </c>
      <c r="F63" s="37" t="s">
        <v>452</v>
      </c>
      <c r="G63" s="60">
        <v>44328.956608796303</v>
      </c>
      <c r="H63" s="37"/>
      <c r="I63" s="60"/>
      <c r="J63" s="37" t="s">
        <v>124</v>
      </c>
      <c r="K63" s="37" t="s">
        <v>124</v>
      </c>
      <c r="L63" s="60">
        <v>44328.956608796303</v>
      </c>
      <c r="M63" s="37" t="s">
        <v>12</v>
      </c>
      <c r="N63" s="60">
        <v>44328.950682870367</v>
      </c>
      <c r="O63" s="37" t="s">
        <v>162</v>
      </c>
      <c r="P63" s="38" t="b">
        <v>0</v>
      </c>
      <c r="Q63" s="37"/>
      <c r="R63" s="37" t="s">
        <v>127</v>
      </c>
      <c r="S63" s="38">
        <v>0</v>
      </c>
      <c r="T63" s="37" t="s">
        <v>128</v>
      </c>
      <c r="U63" s="37" t="s">
        <v>124</v>
      </c>
      <c r="V63" s="60"/>
      <c r="W63" s="38">
        <v>512</v>
      </c>
      <c r="X63" s="37" t="s">
        <v>12</v>
      </c>
      <c r="Y63" s="38">
        <v>0</v>
      </c>
      <c r="Z63" s="38" t="b">
        <v>0</v>
      </c>
      <c r="AA63" s="60"/>
      <c r="AB63" s="60">
        <v>44328.950682870367</v>
      </c>
      <c r="AC63" s="38">
        <v>1</v>
      </c>
      <c r="AD63" s="60">
        <v>44328.956608796303</v>
      </c>
      <c r="AE63" s="60"/>
      <c r="AF63" s="60">
        <v>44328.956608796303</v>
      </c>
      <c r="AG63" s="37"/>
      <c r="AH63" s="37"/>
      <c r="AI63" s="37"/>
      <c r="AJ63" s="16">
        <f ca="1">IF(Table1[[#This Row],[State]]="Closed","Zero",IF(Table1[[#This Row],[State]]="Resolved","Zero",TODAY()-Table1[[#This Row],[First Assigned to Osprey-Resolver]]))</f>
        <v>44708</v>
      </c>
      <c r="AK63" s="16" t="str">
        <f ca="1">IF(Table1[[#This Row],[Days Open]]&lt;=5,"00 - 05",IF(Table1[[#This Row],[Days Open]]&lt;=15,"06 - 15",IF(Table1[[#This Row],[Days Open]]&lt;=30,"16 - 30", IF(Table1[[#This Row],[Days Open]]&lt;=60,"31 - 60",IF(Table1[[#This Row],[Days Open]]&lt;=90,"61 - 90",IF(Table1[[#This Row],[Days Open]]="Zero","Closed","&gt;91 and above"))))))</f>
        <v>&gt;91 and above</v>
      </c>
      <c r="AL63" s="39">
        <f>WEEKNUM(Table1[[#This Row],[Created]])</f>
        <v>20</v>
      </c>
      <c r="AM63" s="39">
        <f>WEEKNUM(Table1[[#This Row],[Resolved]])</f>
        <v>0</v>
      </c>
      <c r="AN63" s="39">
        <f>WEEKNUM(Table1[[#This Row],[Closed]])</f>
        <v>20</v>
      </c>
      <c r="AO63" s="39" t="str">
        <f>IFERROR(INDEX(GD_Resource[], MATCH(Table1[[#This Row],[Assigned to]], GD_Resource[SNOW ID Unique], 0), 2), "Not GD")</f>
        <v>Not GD</v>
      </c>
      <c r="AP63" s="39" t="str">
        <f t="shared" si="0"/>
        <v>Geo</v>
      </c>
      <c r="AQ63" s="39">
        <f>YEAR(Table1[[#This Row],[Closed]])</f>
        <v>2021</v>
      </c>
      <c r="AR63" s="39">
        <f>YEAR(Table1[[#This Row],[Resolved]])</f>
        <v>1900</v>
      </c>
      <c r="AS63" s="39">
        <f>YEAR(Table1[[#This Row],[Created]])</f>
        <v>2021</v>
      </c>
      <c r="AT63" s="39">
        <f>DAY(Table1[[#This Row],[Resolved]])</f>
        <v>0</v>
      </c>
      <c r="AU63" s="39" t="str">
        <f>TEXT(Table1[[#This Row],[Resolved]],"MMM")</f>
        <v>Jan</v>
      </c>
      <c r="AV63" s="39">
        <f>DAY(Table1[[#This Row],[Created]])</f>
        <v>12</v>
      </c>
      <c r="AW63" s="39" t="str">
        <f>TEXT(Table1[[#This Row],[Created]],"MMM")</f>
        <v>May</v>
      </c>
      <c r="AX63" s="40" t="e">
        <f>VLOOKUP(Table1[[#This Row],[Assigned to]],GD_Resource[[#All],[SNOW ID Unique]:[Team]],4,0)</f>
        <v>#N/A</v>
      </c>
    </row>
    <row r="64" spans="1:50" ht="49.95" customHeight="1" x14ac:dyDescent="0.25">
      <c r="A64" s="37" t="s">
        <v>453</v>
      </c>
      <c r="B64" s="37" t="s">
        <v>119</v>
      </c>
      <c r="C64" s="37" t="s">
        <v>454</v>
      </c>
      <c r="D64" s="37" t="s">
        <v>162</v>
      </c>
      <c r="E64" s="37" t="s">
        <v>451</v>
      </c>
      <c r="F64" s="37" t="s">
        <v>455</v>
      </c>
      <c r="G64" s="60">
        <v>44362.850763888891</v>
      </c>
      <c r="H64" s="37" t="s">
        <v>12</v>
      </c>
      <c r="I64" s="60"/>
      <c r="J64" s="37" t="s">
        <v>124</v>
      </c>
      <c r="K64" s="37" t="s">
        <v>124</v>
      </c>
      <c r="L64" s="60">
        <v>44362.850763888891</v>
      </c>
      <c r="M64" s="37" t="s">
        <v>12</v>
      </c>
      <c r="N64" s="60">
        <v>44328.953263888892</v>
      </c>
      <c r="O64" s="37" t="s">
        <v>162</v>
      </c>
      <c r="P64" s="38" t="b">
        <v>0</v>
      </c>
      <c r="Q64" s="37"/>
      <c r="R64" s="37" t="s">
        <v>217</v>
      </c>
      <c r="S64" s="38">
        <v>0</v>
      </c>
      <c r="T64" s="37" t="s">
        <v>128</v>
      </c>
      <c r="U64" s="37" t="s">
        <v>124</v>
      </c>
      <c r="V64" s="60"/>
      <c r="W64" s="38">
        <v>2928744</v>
      </c>
      <c r="X64" s="37" t="s">
        <v>12</v>
      </c>
      <c r="Y64" s="38">
        <v>0</v>
      </c>
      <c r="Z64" s="38" t="b">
        <v>0</v>
      </c>
      <c r="AA64" s="60">
        <v>44329.516250000001</v>
      </c>
      <c r="AB64" s="60">
        <v>44328.953263888892</v>
      </c>
      <c r="AC64" s="38">
        <v>1</v>
      </c>
      <c r="AD64" s="60">
        <v>44328.962245370371</v>
      </c>
      <c r="AE64" s="60">
        <v>44329.516250000001</v>
      </c>
      <c r="AF64" s="60">
        <v>44328.962245370371</v>
      </c>
      <c r="AG64" s="37"/>
      <c r="AH64" s="37"/>
      <c r="AI64" s="37"/>
      <c r="AJ64" s="16">
        <f ca="1">IF(Table1[[#This Row],[State]]="Closed","Zero",IF(Table1[[#This Row],[State]]="Resolved","Zero",TODAY()-Table1[[#This Row],[First Assigned to Osprey-Resolver]]))</f>
        <v>378.48374999999942</v>
      </c>
      <c r="AK64" s="16" t="str">
        <f ca="1">IF(Table1[[#This Row],[Days Open]]&lt;=5,"00 - 05",IF(Table1[[#This Row],[Days Open]]&lt;=15,"06 - 15",IF(Table1[[#This Row],[Days Open]]&lt;=30,"16 - 30", IF(Table1[[#This Row],[Days Open]]&lt;=60,"31 - 60",IF(Table1[[#This Row],[Days Open]]&lt;=90,"61 - 90",IF(Table1[[#This Row],[Days Open]]="Zero","Closed","&gt;91 and above"))))))</f>
        <v>&gt;91 and above</v>
      </c>
      <c r="AL64" s="39">
        <f>WEEKNUM(Table1[[#This Row],[Created]])</f>
        <v>20</v>
      </c>
      <c r="AM64" s="39">
        <f>WEEKNUM(Table1[[#This Row],[Resolved]])</f>
        <v>0</v>
      </c>
      <c r="AN64" s="39">
        <f>WEEKNUM(Table1[[#This Row],[Closed]])</f>
        <v>25</v>
      </c>
      <c r="AO64" s="39" t="str">
        <f>IFERROR(INDEX(GD_Resource[], MATCH(Table1[[#This Row],[Assigned to]], GD_Resource[SNOW ID Unique], 0), 2), "Not GD")</f>
        <v>Not GD</v>
      </c>
      <c r="AP64" s="39" t="str">
        <f t="shared" si="0"/>
        <v>Geo</v>
      </c>
      <c r="AQ64" s="39">
        <f>YEAR(Table1[[#This Row],[Closed]])</f>
        <v>2021</v>
      </c>
      <c r="AR64" s="39">
        <f>YEAR(Table1[[#This Row],[Resolved]])</f>
        <v>1900</v>
      </c>
      <c r="AS64" s="39">
        <f>YEAR(Table1[[#This Row],[Created]])</f>
        <v>2021</v>
      </c>
      <c r="AT64" s="39">
        <f>DAY(Table1[[#This Row],[Resolved]])</f>
        <v>0</v>
      </c>
      <c r="AU64" s="39" t="str">
        <f>TEXT(Table1[[#This Row],[Resolved]],"MMM")</f>
        <v>Jan</v>
      </c>
      <c r="AV64" s="39">
        <f>DAY(Table1[[#This Row],[Created]])</f>
        <v>12</v>
      </c>
      <c r="AW64" s="39" t="str">
        <f>TEXT(Table1[[#This Row],[Created]],"MMM")</f>
        <v>May</v>
      </c>
      <c r="AX64" s="40" t="e">
        <f>VLOOKUP(Table1[[#This Row],[Assigned to]],GD_Resource[[#All],[SNOW ID Unique]:[Team]],4,0)</f>
        <v>#N/A</v>
      </c>
    </row>
    <row r="65" spans="1:50" ht="37.5" customHeight="1" x14ac:dyDescent="0.25">
      <c r="A65" s="37" t="s">
        <v>456</v>
      </c>
      <c r="B65" s="37" t="s">
        <v>119</v>
      </c>
      <c r="C65" s="37" t="s">
        <v>161</v>
      </c>
      <c r="D65" s="37" t="s">
        <v>162</v>
      </c>
      <c r="E65" s="37" t="s">
        <v>451</v>
      </c>
      <c r="F65" s="37" t="s">
        <v>457</v>
      </c>
      <c r="G65" s="60">
        <v>44372.132303240738</v>
      </c>
      <c r="H65" s="37" t="s">
        <v>12</v>
      </c>
      <c r="I65" s="60"/>
      <c r="J65" s="37" t="s">
        <v>124</v>
      </c>
      <c r="K65" s="37" t="s">
        <v>458</v>
      </c>
      <c r="L65" s="60">
        <v>44372.132303240738</v>
      </c>
      <c r="M65" s="37" t="s">
        <v>12</v>
      </c>
      <c r="N65" s="60">
        <v>44329.151516203703</v>
      </c>
      <c r="O65" s="37" t="s">
        <v>162</v>
      </c>
      <c r="P65" s="38" t="b">
        <v>0</v>
      </c>
      <c r="Q65" s="37"/>
      <c r="R65" s="37" t="s">
        <v>127</v>
      </c>
      <c r="S65" s="38">
        <v>0</v>
      </c>
      <c r="T65" s="37" t="s">
        <v>128</v>
      </c>
      <c r="U65" s="37" t="s">
        <v>124</v>
      </c>
      <c r="V65" s="60"/>
      <c r="W65" s="38">
        <v>3713599</v>
      </c>
      <c r="X65" s="37" t="s">
        <v>12</v>
      </c>
      <c r="Y65" s="38">
        <v>0</v>
      </c>
      <c r="Z65" s="38" t="b">
        <v>0</v>
      </c>
      <c r="AA65" s="60">
        <v>44329.514733796299</v>
      </c>
      <c r="AB65" s="60"/>
      <c r="AC65" s="38">
        <v>0</v>
      </c>
      <c r="AD65" s="60"/>
      <c r="AE65" s="60">
        <v>44329.514733796299</v>
      </c>
      <c r="AF65" s="60">
        <v>44329.151516203703</v>
      </c>
      <c r="AG65" s="37"/>
      <c r="AH65" s="37"/>
      <c r="AI65" s="37"/>
      <c r="AJ65" s="16">
        <f ca="1">IF(Table1[[#This Row],[State]]="Closed","Zero",IF(Table1[[#This Row],[State]]="Resolved","Zero",TODAY()-Table1[[#This Row],[First Assigned to Osprey-Resolver]]))</f>
        <v>378.48526620370103</v>
      </c>
      <c r="AK65" s="16" t="str">
        <f ca="1">IF(Table1[[#This Row],[Days Open]]&lt;=5,"00 - 05",IF(Table1[[#This Row],[Days Open]]&lt;=15,"06 - 15",IF(Table1[[#This Row],[Days Open]]&lt;=30,"16 - 30", IF(Table1[[#This Row],[Days Open]]&lt;=60,"31 - 60",IF(Table1[[#This Row],[Days Open]]&lt;=90,"61 - 90",IF(Table1[[#This Row],[Days Open]]="Zero","Closed","&gt;91 and above"))))))</f>
        <v>&gt;91 and above</v>
      </c>
      <c r="AL65" s="39">
        <f>WEEKNUM(Table1[[#This Row],[Created]])</f>
        <v>20</v>
      </c>
      <c r="AM65" s="39">
        <f>WEEKNUM(Table1[[#This Row],[Resolved]])</f>
        <v>0</v>
      </c>
      <c r="AN65" s="39">
        <f>WEEKNUM(Table1[[#This Row],[Closed]])</f>
        <v>26</v>
      </c>
      <c r="AO65" s="39" t="str">
        <f>IFERROR(INDEX(GD_Resource[], MATCH(Table1[[#This Row],[Assigned to]], GD_Resource[SNOW ID Unique], 0), 2), "Not GD")</f>
        <v>Not GD</v>
      </c>
      <c r="AP65" s="39" t="str">
        <f t="shared" si="0"/>
        <v>Geo</v>
      </c>
      <c r="AQ65" s="39">
        <f>YEAR(Table1[[#This Row],[Closed]])</f>
        <v>2021</v>
      </c>
      <c r="AR65" s="39">
        <f>YEAR(Table1[[#This Row],[Resolved]])</f>
        <v>1900</v>
      </c>
      <c r="AS65" s="39">
        <f>YEAR(Table1[[#This Row],[Created]])</f>
        <v>2021</v>
      </c>
      <c r="AT65" s="39">
        <f>DAY(Table1[[#This Row],[Resolved]])</f>
        <v>0</v>
      </c>
      <c r="AU65" s="39" t="str">
        <f>TEXT(Table1[[#This Row],[Resolved]],"MMM")</f>
        <v>Jan</v>
      </c>
      <c r="AV65" s="39">
        <f>DAY(Table1[[#This Row],[Created]])</f>
        <v>13</v>
      </c>
      <c r="AW65" s="39" t="str">
        <f>TEXT(Table1[[#This Row],[Created]],"MMM")</f>
        <v>May</v>
      </c>
      <c r="AX65" s="40" t="e">
        <f>VLOOKUP(Table1[[#This Row],[Assigned to]],GD_Resource[[#All],[SNOW ID Unique]:[Team]],4,0)</f>
        <v>#N/A</v>
      </c>
    </row>
    <row r="66" spans="1:50" ht="37.5" customHeight="1" x14ac:dyDescent="0.25">
      <c r="A66" s="37" t="s">
        <v>459</v>
      </c>
      <c r="B66" s="37" t="s">
        <v>119</v>
      </c>
      <c r="C66" s="37" t="s">
        <v>120</v>
      </c>
      <c r="D66" s="37" t="s">
        <v>346</v>
      </c>
      <c r="E66" s="37" t="s">
        <v>13</v>
      </c>
      <c r="F66" s="37" t="s">
        <v>460</v>
      </c>
      <c r="G66" s="60">
        <v>44333.268854166658</v>
      </c>
      <c r="H66" s="37" t="s">
        <v>43</v>
      </c>
      <c r="I66" s="60"/>
      <c r="J66" s="37" t="s">
        <v>124</v>
      </c>
      <c r="K66" s="37" t="s">
        <v>461</v>
      </c>
      <c r="L66" s="60">
        <v>44333.268854166658</v>
      </c>
      <c r="M66" s="37" t="s">
        <v>43</v>
      </c>
      <c r="N66" s="60">
        <v>44333.255277777767</v>
      </c>
      <c r="O66" s="37" t="s">
        <v>346</v>
      </c>
      <c r="P66" s="38" t="b">
        <v>0</v>
      </c>
      <c r="Q66" s="37"/>
      <c r="R66" s="37" t="s">
        <v>127</v>
      </c>
      <c r="S66" s="38">
        <v>0</v>
      </c>
      <c r="T66" s="37" t="s">
        <v>128</v>
      </c>
      <c r="U66" s="37" t="s">
        <v>124</v>
      </c>
      <c r="V66" s="60"/>
      <c r="W66" s="38">
        <v>1173</v>
      </c>
      <c r="X66" s="37" t="s">
        <v>43</v>
      </c>
      <c r="Y66" s="38">
        <v>0</v>
      </c>
      <c r="Z66" s="38" t="b">
        <v>0</v>
      </c>
      <c r="AA66" s="60">
        <v>44333.268379629633</v>
      </c>
      <c r="AB66" s="60">
        <v>44333.255277777767</v>
      </c>
      <c r="AC66" s="38">
        <v>1</v>
      </c>
      <c r="AD66" s="60">
        <v>44333.268379629633</v>
      </c>
      <c r="AE66" s="60">
        <v>44333.268379629633</v>
      </c>
      <c r="AF66" s="60">
        <v>44333.268379629633</v>
      </c>
      <c r="AG66" s="37"/>
      <c r="AH66" s="37"/>
      <c r="AI66" s="37"/>
      <c r="AJ66" s="16">
        <f ca="1">IF(Table1[[#This Row],[State]]="Closed","Zero",IF(Table1[[#This Row],[State]]="Resolved","Zero",TODAY()-Table1[[#This Row],[First Assigned to Osprey-Resolver]]))</f>
        <v>374.73162037036673</v>
      </c>
      <c r="AK66" s="16" t="str">
        <f ca="1">IF(Table1[[#This Row],[Days Open]]&lt;=5,"00 - 05",IF(Table1[[#This Row],[Days Open]]&lt;=15,"06 - 15",IF(Table1[[#This Row],[Days Open]]&lt;=30,"16 - 30", IF(Table1[[#This Row],[Days Open]]&lt;=60,"31 - 60",IF(Table1[[#This Row],[Days Open]]&lt;=90,"61 - 90",IF(Table1[[#This Row],[Days Open]]="Zero","Closed","&gt;91 and above"))))))</f>
        <v>&gt;91 and above</v>
      </c>
      <c r="AL66" s="39">
        <f>WEEKNUM(Table1[[#This Row],[Created]])</f>
        <v>21</v>
      </c>
      <c r="AM66" s="39">
        <f>WEEKNUM(Table1[[#This Row],[Resolved]])</f>
        <v>0</v>
      </c>
      <c r="AN66" s="39">
        <f>WEEKNUM(Table1[[#This Row],[Closed]])</f>
        <v>21</v>
      </c>
      <c r="AO66" s="39" t="str">
        <f>IFERROR(INDEX(GD_Resource[], MATCH(Table1[[#This Row],[Assigned to]], GD_Resource[SNOW ID Unique], 0), 2), "Not GD")</f>
        <v>Not GD</v>
      </c>
      <c r="AP66" s="39" t="str">
        <f t="shared" ref="AP66:AP129" si="1">IF(AO66="Not GD","Geo","GD")</f>
        <v>Geo</v>
      </c>
      <c r="AQ66" s="39">
        <f>YEAR(Table1[[#This Row],[Closed]])</f>
        <v>2021</v>
      </c>
      <c r="AR66" s="39">
        <f>YEAR(Table1[[#This Row],[Resolved]])</f>
        <v>1900</v>
      </c>
      <c r="AS66" s="39">
        <f>YEAR(Table1[[#This Row],[Created]])</f>
        <v>2021</v>
      </c>
      <c r="AT66" s="39">
        <f>DAY(Table1[[#This Row],[Resolved]])</f>
        <v>0</v>
      </c>
      <c r="AU66" s="39" t="str">
        <f>TEXT(Table1[[#This Row],[Resolved]],"MMM")</f>
        <v>Jan</v>
      </c>
      <c r="AV66" s="39">
        <f>DAY(Table1[[#This Row],[Created]])</f>
        <v>17</v>
      </c>
      <c r="AW66" s="39" t="str">
        <f>TEXT(Table1[[#This Row],[Created]],"MMM")</f>
        <v>May</v>
      </c>
      <c r="AX66" s="40" t="e">
        <f>VLOOKUP(Table1[[#This Row],[Assigned to]],GD_Resource[[#All],[SNOW ID Unique]:[Team]],4,0)</f>
        <v>#N/A</v>
      </c>
    </row>
    <row r="67" spans="1:50" ht="37.5" customHeight="1" x14ac:dyDescent="0.25">
      <c r="A67" s="37" t="s">
        <v>462</v>
      </c>
      <c r="B67" s="37" t="s">
        <v>142</v>
      </c>
      <c r="C67" s="37" t="s">
        <v>253</v>
      </c>
      <c r="D67" s="37" t="s">
        <v>463</v>
      </c>
      <c r="E67" s="37" t="s">
        <v>145</v>
      </c>
      <c r="F67" s="37" t="s">
        <v>464</v>
      </c>
      <c r="G67" s="60">
        <v>44701.701747685183</v>
      </c>
      <c r="H67" s="37" t="s">
        <v>9</v>
      </c>
      <c r="I67" s="60"/>
      <c r="J67" s="37"/>
      <c r="K67" s="37"/>
      <c r="L67" s="60"/>
      <c r="M67" s="37"/>
      <c r="N67" s="60">
        <v>44336.122499999998</v>
      </c>
      <c r="O67" s="37" t="s">
        <v>465</v>
      </c>
      <c r="P67" s="38" t="b">
        <v>0</v>
      </c>
      <c r="Q67" s="37"/>
      <c r="R67" s="37" t="s">
        <v>150</v>
      </c>
      <c r="S67" s="38">
        <v>0</v>
      </c>
      <c r="T67" s="37" t="s">
        <v>128</v>
      </c>
      <c r="U67" s="37" t="s">
        <v>65</v>
      </c>
      <c r="V67" s="60"/>
      <c r="W67" s="38"/>
      <c r="X67" s="37" t="s">
        <v>466</v>
      </c>
      <c r="Y67" s="38">
        <v>0</v>
      </c>
      <c r="Z67" s="38" t="b">
        <v>1</v>
      </c>
      <c r="AA67" s="60">
        <v>44336.796574074076</v>
      </c>
      <c r="AB67" s="60">
        <v>44336.143425925933</v>
      </c>
      <c r="AC67" s="38">
        <v>1</v>
      </c>
      <c r="AD67" s="60">
        <v>44336.768599537027</v>
      </c>
      <c r="AE67" s="60">
        <v>44336.796574074076</v>
      </c>
      <c r="AF67" s="60">
        <v>44336.768599537027</v>
      </c>
      <c r="AG67" s="37" t="s">
        <v>139</v>
      </c>
      <c r="AH67" s="37" t="s">
        <v>250</v>
      </c>
      <c r="AI67" s="37" t="s">
        <v>257</v>
      </c>
      <c r="AJ67" s="16">
        <f ca="1">IF(Table1[[#This Row],[State]]="Closed","Zero",IF(Table1[[#This Row],[State]]="Resolved","Zero",TODAY()-Table1[[#This Row],[First Assigned to Osprey-Resolver]]))</f>
        <v>371.20342592592351</v>
      </c>
      <c r="AK67" s="16" t="str">
        <f ca="1">IF(Table1[[#This Row],[Days Open]]&lt;=5,"00 - 05",IF(Table1[[#This Row],[Days Open]]&lt;=15,"06 - 15",IF(Table1[[#This Row],[Days Open]]&lt;=30,"16 - 30", IF(Table1[[#This Row],[Days Open]]&lt;=60,"31 - 60",IF(Table1[[#This Row],[Days Open]]&lt;=90,"61 - 90",IF(Table1[[#This Row],[Days Open]]="Zero","Closed","&gt;91 and above"))))))</f>
        <v>&gt;91 and above</v>
      </c>
      <c r="AL67" s="39">
        <f>WEEKNUM(Table1[[#This Row],[Created]])</f>
        <v>21</v>
      </c>
      <c r="AM67" s="39">
        <f>WEEKNUM(Table1[[#This Row],[Resolved]])</f>
        <v>0</v>
      </c>
      <c r="AN67" s="39">
        <f>WEEKNUM(Table1[[#This Row],[Closed]])</f>
        <v>0</v>
      </c>
      <c r="AO67" s="39" t="str">
        <f>IFERROR(INDEX(GD_Resource[], MATCH(Table1[[#This Row],[Assigned to]], GD_Resource[SNOW ID Unique], 0), 2), "Not GD")</f>
        <v>WPP-US</v>
      </c>
      <c r="AP67" s="39" t="str">
        <f t="shared" si="1"/>
        <v>GD</v>
      </c>
      <c r="AQ67" s="39">
        <f>YEAR(Table1[[#This Row],[Closed]])</f>
        <v>1900</v>
      </c>
      <c r="AR67" s="39">
        <f>YEAR(Table1[[#This Row],[Resolved]])</f>
        <v>1900</v>
      </c>
      <c r="AS67" s="39">
        <f>YEAR(Table1[[#This Row],[Created]])</f>
        <v>2021</v>
      </c>
      <c r="AT67" s="39">
        <f>DAY(Table1[[#This Row],[Resolved]])</f>
        <v>0</v>
      </c>
      <c r="AU67" s="39" t="str">
        <f>TEXT(Table1[[#This Row],[Resolved]],"MMM")</f>
        <v>Jan</v>
      </c>
      <c r="AV67" s="39">
        <f>DAY(Table1[[#This Row],[Created]])</f>
        <v>20</v>
      </c>
      <c r="AW67" s="39" t="str">
        <f>TEXT(Table1[[#This Row],[Created]],"MMM")</f>
        <v>May</v>
      </c>
      <c r="AX67" s="40">
        <f>VLOOKUP(Table1[[#This Row],[Assigned to]],GD_Resource[[#All],[SNOW ID Unique]:[Team]],4,0)</f>
        <v>0</v>
      </c>
    </row>
    <row r="68" spans="1:50" ht="37.5" customHeight="1" x14ac:dyDescent="0.25">
      <c r="A68" s="37" t="s">
        <v>467</v>
      </c>
      <c r="B68" s="37" t="s">
        <v>119</v>
      </c>
      <c r="C68" s="37" t="s">
        <v>161</v>
      </c>
      <c r="D68" s="37" t="s">
        <v>468</v>
      </c>
      <c r="E68" s="37" t="s">
        <v>13</v>
      </c>
      <c r="F68" s="37" t="s">
        <v>469</v>
      </c>
      <c r="G68" s="60">
        <v>44385.947141203702</v>
      </c>
      <c r="H68" s="37" t="s">
        <v>470</v>
      </c>
      <c r="I68" s="60"/>
      <c r="J68" s="37" t="s">
        <v>124</v>
      </c>
      <c r="K68" s="37" t="s">
        <v>471</v>
      </c>
      <c r="L68" s="60">
        <v>44385.947141203702</v>
      </c>
      <c r="M68" s="37" t="s">
        <v>470</v>
      </c>
      <c r="N68" s="60">
        <v>44340.910590277781</v>
      </c>
      <c r="O68" s="37" t="s">
        <v>472</v>
      </c>
      <c r="P68" s="38" t="b">
        <v>0</v>
      </c>
      <c r="Q68" s="37"/>
      <c r="R68" s="37" t="s">
        <v>127</v>
      </c>
      <c r="S68" s="38">
        <v>0</v>
      </c>
      <c r="T68" s="37" t="s">
        <v>128</v>
      </c>
      <c r="U68" s="37" t="s">
        <v>124</v>
      </c>
      <c r="V68" s="60"/>
      <c r="W68" s="38">
        <v>3891158</v>
      </c>
      <c r="X68" s="37" t="s">
        <v>473</v>
      </c>
      <c r="Y68" s="38">
        <v>0</v>
      </c>
      <c r="Z68" s="38" t="b">
        <v>0</v>
      </c>
      <c r="AA68" s="60">
        <v>44340.947071759263</v>
      </c>
      <c r="AB68" s="60">
        <v>44340.914953703701</v>
      </c>
      <c r="AC68" s="38">
        <v>1</v>
      </c>
      <c r="AD68" s="60">
        <v>44340.947071759263</v>
      </c>
      <c r="AE68" s="60">
        <v>44340.947071759263</v>
      </c>
      <c r="AF68" s="60">
        <v>44340.947071759263</v>
      </c>
      <c r="AG68" s="37"/>
      <c r="AH68" s="37"/>
      <c r="AI68" s="37"/>
      <c r="AJ68" s="16">
        <f ca="1">IF(Table1[[#This Row],[State]]="Closed","Zero",IF(Table1[[#This Row],[State]]="Resolved","Zero",TODAY()-Table1[[#This Row],[First Assigned to Osprey-Resolver]]))</f>
        <v>367.05292824073695</v>
      </c>
      <c r="AK68" s="16" t="str">
        <f ca="1">IF(Table1[[#This Row],[Days Open]]&lt;=5,"00 - 05",IF(Table1[[#This Row],[Days Open]]&lt;=15,"06 - 15",IF(Table1[[#This Row],[Days Open]]&lt;=30,"16 - 30", IF(Table1[[#This Row],[Days Open]]&lt;=60,"31 - 60",IF(Table1[[#This Row],[Days Open]]&lt;=90,"61 - 90",IF(Table1[[#This Row],[Days Open]]="Zero","Closed","&gt;91 and above"))))))</f>
        <v>&gt;91 and above</v>
      </c>
      <c r="AL68" s="39">
        <f>WEEKNUM(Table1[[#This Row],[Created]])</f>
        <v>22</v>
      </c>
      <c r="AM68" s="39">
        <f>WEEKNUM(Table1[[#This Row],[Resolved]])</f>
        <v>0</v>
      </c>
      <c r="AN68" s="39">
        <f>WEEKNUM(Table1[[#This Row],[Closed]])</f>
        <v>28</v>
      </c>
      <c r="AO68" s="39" t="str">
        <f>IFERROR(INDEX(GD_Resource[], MATCH(Table1[[#This Row],[Assigned to]], GD_Resource[SNOW ID Unique], 0), 2), "Not GD")</f>
        <v>WPP-US</v>
      </c>
      <c r="AP68" s="39" t="str">
        <f t="shared" si="1"/>
        <v>GD</v>
      </c>
      <c r="AQ68" s="39">
        <f>YEAR(Table1[[#This Row],[Closed]])</f>
        <v>2021</v>
      </c>
      <c r="AR68" s="39">
        <f>YEAR(Table1[[#This Row],[Resolved]])</f>
        <v>1900</v>
      </c>
      <c r="AS68" s="39">
        <f>YEAR(Table1[[#This Row],[Created]])</f>
        <v>2021</v>
      </c>
      <c r="AT68" s="39">
        <f>DAY(Table1[[#This Row],[Resolved]])</f>
        <v>0</v>
      </c>
      <c r="AU68" s="39" t="str">
        <f>TEXT(Table1[[#This Row],[Resolved]],"MMM")</f>
        <v>Jan</v>
      </c>
      <c r="AV68" s="39">
        <f>DAY(Table1[[#This Row],[Created]])</f>
        <v>24</v>
      </c>
      <c r="AW68" s="39" t="str">
        <f>TEXT(Table1[[#This Row],[Created]],"MMM")</f>
        <v>May</v>
      </c>
      <c r="AX68" s="40">
        <f>VLOOKUP(Table1[[#This Row],[Assigned to]],GD_Resource[[#All],[SNOW ID Unique]:[Team]],4,0)</f>
        <v>0</v>
      </c>
    </row>
    <row r="69" spans="1:50" ht="62.7" customHeight="1" x14ac:dyDescent="0.25">
      <c r="A69" s="37" t="s">
        <v>474</v>
      </c>
      <c r="B69" s="37" t="s">
        <v>119</v>
      </c>
      <c r="C69" s="37" t="s">
        <v>120</v>
      </c>
      <c r="D69" s="37" t="s">
        <v>350</v>
      </c>
      <c r="E69" s="37" t="s">
        <v>13</v>
      </c>
      <c r="F69" s="37" t="s">
        <v>475</v>
      </c>
      <c r="G69" s="60">
        <v>44343.457858796297</v>
      </c>
      <c r="H69" s="37" t="s">
        <v>26</v>
      </c>
      <c r="I69" s="60"/>
      <c r="J69" s="37" t="s">
        <v>134</v>
      </c>
      <c r="K69" s="37" t="s">
        <v>476</v>
      </c>
      <c r="L69" s="60">
        <v>44343.457858796297</v>
      </c>
      <c r="M69" s="37" t="s">
        <v>33</v>
      </c>
      <c r="N69" s="60">
        <v>44343.368310185193</v>
      </c>
      <c r="O69" s="37" t="s">
        <v>477</v>
      </c>
      <c r="P69" s="38" t="b">
        <v>0</v>
      </c>
      <c r="Q69" s="37"/>
      <c r="R69" s="37" t="s">
        <v>127</v>
      </c>
      <c r="S69" s="38">
        <v>0</v>
      </c>
      <c r="T69" s="37" t="s">
        <v>128</v>
      </c>
      <c r="U69" s="37" t="s">
        <v>124</v>
      </c>
      <c r="V69" s="60"/>
      <c r="W69" s="38">
        <v>7737</v>
      </c>
      <c r="X69" s="37" t="s">
        <v>478</v>
      </c>
      <c r="Y69" s="38">
        <v>0</v>
      </c>
      <c r="Z69" s="38" t="b">
        <v>0</v>
      </c>
      <c r="AA69" s="60">
        <v>44343.373703703714</v>
      </c>
      <c r="AB69" s="60">
        <v>44343.368310185193</v>
      </c>
      <c r="AC69" s="38">
        <v>1</v>
      </c>
      <c r="AD69" s="60">
        <v>44343.36986111111</v>
      </c>
      <c r="AE69" s="60">
        <v>44343.373703703714</v>
      </c>
      <c r="AF69" s="60">
        <v>44343.36986111111</v>
      </c>
      <c r="AG69" s="37"/>
      <c r="AH69" s="37"/>
      <c r="AI69" s="37"/>
      <c r="AJ69" s="16">
        <f ca="1">IF(Table1[[#This Row],[State]]="Closed","Zero",IF(Table1[[#This Row],[State]]="Resolved","Zero",TODAY()-Table1[[#This Row],[First Assigned to Osprey-Resolver]]))</f>
        <v>364.62629629628645</v>
      </c>
      <c r="AK69" s="16" t="str">
        <f ca="1">IF(Table1[[#This Row],[Days Open]]&lt;=5,"00 - 05",IF(Table1[[#This Row],[Days Open]]&lt;=15,"06 - 15",IF(Table1[[#This Row],[Days Open]]&lt;=30,"16 - 30", IF(Table1[[#This Row],[Days Open]]&lt;=60,"31 - 60",IF(Table1[[#This Row],[Days Open]]&lt;=90,"61 - 90",IF(Table1[[#This Row],[Days Open]]="Zero","Closed","&gt;91 and above"))))))</f>
        <v>&gt;91 and above</v>
      </c>
      <c r="AL69" s="39">
        <f>WEEKNUM(Table1[[#This Row],[Created]])</f>
        <v>22</v>
      </c>
      <c r="AM69" s="39">
        <f>WEEKNUM(Table1[[#This Row],[Resolved]])</f>
        <v>0</v>
      </c>
      <c r="AN69" s="39">
        <f>WEEKNUM(Table1[[#This Row],[Closed]])</f>
        <v>22</v>
      </c>
      <c r="AO69" s="39" t="str">
        <f>IFERROR(INDEX(GD_Resource[], MATCH(Table1[[#This Row],[Assigned to]], GD_Resource[SNOW ID Unique], 0), 2), "Not GD")</f>
        <v>WPP-US</v>
      </c>
      <c r="AP69" s="39" t="str">
        <f t="shared" si="1"/>
        <v>GD</v>
      </c>
      <c r="AQ69" s="39">
        <f>YEAR(Table1[[#This Row],[Closed]])</f>
        <v>2021</v>
      </c>
      <c r="AR69" s="39">
        <f>YEAR(Table1[[#This Row],[Resolved]])</f>
        <v>1900</v>
      </c>
      <c r="AS69" s="39">
        <f>YEAR(Table1[[#This Row],[Created]])</f>
        <v>2021</v>
      </c>
      <c r="AT69" s="39">
        <f>DAY(Table1[[#This Row],[Resolved]])</f>
        <v>0</v>
      </c>
      <c r="AU69" s="39" t="str">
        <f>TEXT(Table1[[#This Row],[Resolved]],"MMM")</f>
        <v>Jan</v>
      </c>
      <c r="AV69" s="39">
        <f>DAY(Table1[[#This Row],[Created]])</f>
        <v>27</v>
      </c>
      <c r="AW69" s="39" t="str">
        <f>TEXT(Table1[[#This Row],[Created]],"MMM")</f>
        <v>May</v>
      </c>
      <c r="AX69" s="40">
        <f>VLOOKUP(Table1[[#This Row],[Assigned to]],GD_Resource[[#All],[SNOW ID Unique]:[Team]],4,0)</f>
        <v>0</v>
      </c>
    </row>
    <row r="70" spans="1:50" ht="49.95" customHeight="1" x14ac:dyDescent="0.25">
      <c r="A70" s="37" t="s">
        <v>479</v>
      </c>
      <c r="B70" s="37" t="s">
        <v>119</v>
      </c>
      <c r="C70" s="37" t="s">
        <v>120</v>
      </c>
      <c r="D70" s="37" t="s">
        <v>235</v>
      </c>
      <c r="E70" s="37" t="s">
        <v>7</v>
      </c>
      <c r="F70" s="37" t="s">
        <v>480</v>
      </c>
      <c r="G70" s="60">
        <v>44346.986759259264</v>
      </c>
      <c r="H70" s="37" t="s">
        <v>15</v>
      </c>
      <c r="I70" s="60"/>
      <c r="J70" s="37" t="s">
        <v>124</v>
      </c>
      <c r="K70" s="37" t="s">
        <v>481</v>
      </c>
      <c r="L70" s="60">
        <v>44346.986759259264</v>
      </c>
      <c r="M70" s="37" t="s">
        <v>237</v>
      </c>
      <c r="N70" s="60">
        <v>44346.860277777778</v>
      </c>
      <c r="O70" s="37" t="s">
        <v>482</v>
      </c>
      <c r="P70" s="38" t="b">
        <v>0</v>
      </c>
      <c r="Q70" s="37"/>
      <c r="R70" s="37" t="s">
        <v>127</v>
      </c>
      <c r="S70" s="38">
        <v>0</v>
      </c>
      <c r="T70" s="37" t="s">
        <v>128</v>
      </c>
      <c r="U70" s="37" t="s">
        <v>124</v>
      </c>
      <c r="V70" s="60"/>
      <c r="W70" s="38">
        <v>10928</v>
      </c>
      <c r="X70" s="37" t="s">
        <v>483</v>
      </c>
      <c r="Y70" s="38">
        <v>0</v>
      </c>
      <c r="Z70" s="38" t="b">
        <v>0</v>
      </c>
      <c r="AA70" s="60">
        <v>44346.969131944446</v>
      </c>
      <c r="AB70" s="60"/>
      <c r="AC70" s="38">
        <v>1</v>
      </c>
      <c r="AD70" s="60"/>
      <c r="AE70" s="60">
        <v>44346.969131944446</v>
      </c>
      <c r="AF70" s="60">
        <v>44346.862395833326</v>
      </c>
      <c r="AG70" s="37"/>
      <c r="AH70" s="37"/>
      <c r="AI70" s="37"/>
      <c r="AJ70" s="16">
        <f ca="1">IF(Table1[[#This Row],[State]]="Closed","Zero",IF(Table1[[#This Row],[State]]="Resolved","Zero",TODAY()-Table1[[#This Row],[First Assigned to Osprey-Resolver]]))</f>
        <v>361.03086805555358</v>
      </c>
      <c r="AK70" s="16" t="str">
        <f ca="1">IF(Table1[[#This Row],[Days Open]]&lt;=5,"00 - 05",IF(Table1[[#This Row],[Days Open]]&lt;=15,"06 - 15",IF(Table1[[#This Row],[Days Open]]&lt;=30,"16 - 30", IF(Table1[[#This Row],[Days Open]]&lt;=60,"31 - 60",IF(Table1[[#This Row],[Days Open]]&lt;=90,"61 - 90",IF(Table1[[#This Row],[Days Open]]="Zero","Closed","&gt;91 and above"))))))</f>
        <v>&gt;91 and above</v>
      </c>
      <c r="AL70" s="39">
        <f>WEEKNUM(Table1[[#This Row],[Created]])</f>
        <v>23</v>
      </c>
      <c r="AM70" s="39">
        <f>WEEKNUM(Table1[[#This Row],[Resolved]])</f>
        <v>0</v>
      </c>
      <c r="AN70" s="39">
        <f>WEEKNUM(Table1[[#This Row],[Closed]])</f>
        <v>23</v>
      </c>
      <c r="AO70" s="39" t="str">
        <f>IFERROR(INDEX(GD_Resource[], MATCH(Table1[[#This Row],[Assigned to]], GD_Resource[SNOW ID Unique], 0), 2), "Not GD")</f>
        <v>WPP-US</v>
      </c>
      <c r="AP70" s="39" t="str">
        <f t="shared" si="1"/>
        <v>GD</v>
      </c>
      <c r="AQ70" s="39">
        <f>YEAR(Table1[[#This Row],[Closed]])</f>
        <v>2021</v>
      </c>
      <c r="AR70" s="39">
        <f>YEAR(Table1[[#This Row],[Resolved]])</f>
        <v>1900</v>
      </c>
      <c r="AS70" s="39">
        <f>YEAR(Table1[[#This Row],[Created]])</f>
        <v>2021</v>
      </c>
      <c r="AT70" s="39">
        <f>DAY(Table1[[#This Row],[Resolved]])</f>
        <v>0</v>
      </c>
      <c r="AU70" s="39" t="str">
        <f>TEXT(Table1[[#This Row],[Resolved]],"MMM")</f>
        <v>Jan</v>
      </c>
      <c r="AV70" s="39">
        <f>DAY(Table1[[#This Row],[Created]])</f>
        <v>30</v>
      </c>
      <c r="AW70" s="39" t="str">
        <f>TEXT(Table1[[#This Row],[Created]],"MMM")</f>
        <v>May</v>
      </c>
      <c r="AX70" s="40">
        <f>VLOOKUP(Table1[[#This Row],[Assigned to]],GD_Resource[[#All],[SNOW ID Unique]:[Team]],4,0)</f>
        <v>0</v>
      </c>
    </row>
    <row r="71" spans="1:50" ht="37.5" customHeight="1" x14ac:dyDescent="0.25">
      <c r="A71" s="37" t="s">
        <v>484</v>
      </c>
      <c r="B71" s="37" t="s">
        <v>142</v>
      </c>
      <c r="C71" s="37" t="s">
        <v>339</v>
      </c>
      <c r="D71" s="37" t="s">
        <v>485</v>
      </c>
      <c r="E71" s="37" t="s">
        <v>13</v>
      </c>
      <c r="F71" s="37" t="s">
        <v>486</v>
      </c>
      <c r="G71" s="60">
        <v>44349.846307870372</v>
      </c>
      <c r="H71" s="37" t="s">
        <v>487</v>
      </c>
      <c r="I71" s="60"/>
      <c r="J71" s="37" t="s">
        <v>329</v>
      </c>
      <c r="K71" s="37" t="s">
        <v>488</v>
      </c>
      <c r="L71" s="60">
        <v>44349.839363425926</v>
      </c>
      <c r="M71" s="37" t="s">
        <v>487</v>
      </c>
      <c r="N71" s="60">
        <v>44349.805960648147</v>
      </c>
      <c r="O71" s="37" t="s">
        <v>489</v>
      </c>
      <c r="P71" s="38" t="b">
        <v>0</v>
      </c>
      <c r="Q71" s="37"/>
      <c r="R71" s="37" t="s">
        <v>217</v>
      </c>
      <c r="S71" s="38">
        <v>0</v>
      </c>
      <c r="T71" s="37" t="s">
        <v>128</v>
      </c>
      <c r="U71" s="37" t="s">
        <v>124</v>
      </c>
      <c r="V71" s="60"/>
      <c r="W71" s="38">
        <v>3031</v>
      </c>
      <c r="X71" s="37" t="s">
        <v>490</v>
      </c>
      <c r="Y71" s="38">
        <v>0</v>
      </c>
      <c r="Z71" s="38" t="b">
        <v>0</v>
      </c>
      <c r="AA71" s="60">
        <v>44349.805960648147</v>
      </c>
      <c r="AB71" s="60">
        <v>44349.805960648147</v>
      </c>
      <c r="AC71" s="38">
        <v>1</v>
      </c>
      <c r="AD71" s="60">
        <v>44349.814421296287</v>
      </c>
      <c r="AE71" s="60">
        <v>44349.825474537043</v>
      </c>
      <c r="AF71" s="60">
        <v>44349.814421296287</v>
      </c>
      <c r="AG71" s="37"/>
      <c r="AH71" s="37"/>
      <c r="AI71" s="37"/>
      <c r="AJ71" s="16">
        <f ca="1">IF(Table1[[#This Row],[State]]="Closed","Zero",IF(Table1[[#This Row],[State]]="Resolved","Zero",TODAY()-Table1[[#This Row],[First Assigned to Osprey-Resolver]]))</f>
        <v>358.17452546295681</v>
      </c>
      <c r="AK71" s="16" t="str">
        <f ca="1">IF(Table1[[#This Row],[Days Open]]&lt;=5,"00 - 05",IF(Table1[[#This Row],[Days Open]]&lt;=15,"06 - 15",IF(Table1[[#This Row],[Days Open]]&lt;=30,"16 - 30", IF(Table1[[#This Row],[Days Open]]&lt;=60,"31 - 60",IF(Table1[[#This Row],[Days Open]]&lt;=90,"61 - 90",IF(Table1[[#This Row],[Days Open]]="Zero","Closed","&gt;91 and above"))))))</f>
        <v>&gt;91 and above</v>
      </c>
      <c r="AL71" s="39">
        <f>WEEKNUM(Table1[[#This Row],[Created]])</f>
        <v>23</v>
      </c>
      <c r="AM71" s="39">
        <f>WEEKNUM(Table1[[#This Row],[Resolved]])</f>
        <v>0</v>
      </c>
      <c r="AN71" s="39">
        <f>WEEKNUM(Table1[[#This Row],[Closed]])</f>
        <v>23</v>
      </c>
      <c r="AO71" s="39" t="str">
        <f>IFERROR(INDEX(GD_Resource[], MATCH(Table1[[#This Row],[Assigned to]], GD_Resource[SNOW ID Unique], 0), 2), "Not GD")</f>
        <v>WPP-US</v>
      </c>
      <c r="AP71" s="39" t="str">
        <f t="shared" si="1"/>
        <v>GD</v>
      </c>
      <c r="AQ71" s="39">
        <f>YEAR(Table1[[#This Row],[Closed]])</f>
        <v>2021</v>
      </c>
      <c r="AR71" s="39">
        <f>YEAR(Table1[[#This Row],[Resolved]])</f>
        <v>1900</v>
      </c>
      <c r="AS71" s="39">
        <f>YEAR(Table1[[#This Row],[Created]])</f>
        <v>2021</v>
      </c>
      <c r="AT71" s="39">
        <f>DAY(Table1[[#This Row],[Resolved]])</f>
        <v>0</v>
      </c>
      <c r="AU71" s="39" t="str">
        <f>TEXT(Table1[[#This Row],[Resolved]],"MMM")</f>
        <v>Jan</v>
      </c>
      <c r="AV71" s="39">
        <f>DAY(Table1[[#This Row],[Created]])</f>
        <v>2</v>
      </c>
      <c r="AW71" s="39" t="str">
        <f>TEXT(Table1[[#This Row],[Created]],"MMM")</f>
        <v>Jun</v>
      </c>
      <c r="AX71" s="40">
        <f>VLOOKUP(Table1[[#This Row],[Assigned to]],GD_Resource[[#All],[SNOW ID Unique]:[Team]],4,0)</f>
        <v>0</v>
      </c>
    </row>
    <row r="72" spans="1:50" ht="49.95" customHeight="1" x14ac:dyDescent="0.25">
      <c r="A72" s="37" t="s">
        <v>491</v>
      </c>
      <c r="B72" s="37" t="s">
        <v>119</v>
      </c>
      <c r="C72" s="37" t="s">
        <v>433</v>
      </c>
      <c r="D72" s="37" t="s">
        <v>434</v>
      </c>
      <c r="E72" s="37" t="s">
        <v>7</v>
      </c>
      <c r="F72" s="37" t="s">
        <v>492</v>
      </c>
      <c r="G72" s="60">
        <v>44349.985324074078</v>
      </c>
      <c r="H72" s="37" t="s">
        <v>436</v>
      </c>
      <c r="I72" s="60"/>
      <c r="J72" s="37" t="s">
        <v>124</v>
      </c>
      <c r="K72" s="37" t="s">
        <v>493</v>
      </c>
      <c r="L72" s="60">
        <v>44349.985324074078</v>
      </c>
      <c r="M72" s="37" t="s">
        <v>436</v>
      </c>
      <c r="N72" s="60">
        <v>44349.843055555553</v>
      </c>
      <c r="O72" s="37" t="s">
        <v>494</v>
      </c>
      <c r="P72" s="38" t="b">
        <v>0</v>
      </c>
      <c r="Q72" s="37"/>
      <c r="R72" s="37" t="s">
        <v>217</v>
      </c>
      <c r="S72" s="38">
        <v>0</v>
      </c>
      <c r="T72" s="37" t="s">
        <v>128</v>
      </c>
      <c r="U72" s="37" t="s">
        <v>124</v>
      </c>
      <c r="V72" s="60"/>
      <c r="W72" s="38">
        <v>12292</v>
      </c>
      <c r="X72" s="37" t="s">
        <v>495</v>
      </c>
      <c r="Y72" s="38">
        <v>0</v>
      </c>
      <c r="Z72" s="38" t="b">
        <v>0</v>
      </c>
      <c r="AA72" s="60">
        <v>44349.854861111111</v>
      </c>
      <c r="AB72" s="60">
        <v>44349.852048611108</v>
      </c>
      <c r="AC72" s="38">
        <v>1</v>
      </c>
      <c r="AD72" s="60">
        <v>44349.876284722217</v>
      </c>
      <c r="AE72" s="60">
        <v>44349.876284722217</v>
      </c>
      <c r="AF72" s="60">
        <v>44349.876284722217</v>
      </c>
      <c r="AG72" s="37"/>
      <c r="AH72" s="37"/>
      <c r="AI72" s="37"/>
      <c r="AJ72" s="16">
        <f ca="1">IF(Table1[[#This Row],[State]]="Closed","Zero",IF(Table1[[#This Row],[State]]="Resolved","Zero",TODAY()-Table1[[#This Row],[First Assigned to Osprey-Resolver]]))</f>
        <v>358.12371527778305</v>
      </c>
      <c r="AK72" s="16" t="str">
        <f ca="1">IF(Table1[[#This Row],[Days Open]]&lt;=5,"00 - 05",IF(Table1[[#This Row],[Days Open]]&lt;=15,"06 - 15",IF(Table1[[#This Row],[Days Open]]&lt;=30,"16 - 30", IF(Table1[[#This Row],[Days Open]]&lt;=60,"31 - 60",IF(Table1[[#This Row],[Days Open]]&lt;=90,"61 - 90",IF(Table1[[#This Row],[Days Open]]="Zero","Closed","&gt;91 and above"))))))</f>
        <v>&gt;91 and above</v>
      </c>
      <c r="AL72" s="39">
        <f>WEEKNUM(Table1[[#This Row],[Created]])</f>
        <v>23</v>
      </c>
      <c r="AM72" s="39">
        <f>WEEKNUM(Table1[[#This Row],[Resolved]])</f>
        <v>0</v>
      </c>
      <c r="AN72" s="39">
        <f>WEEKNUM(Table1[[#This Row],[Closed]])</f>
        <v>23</v>
      </c>
      <c r="AO72" s="39" t="str">
        <f>IFERROR(INDEX(GD_Resource[], MATCH(Table1[[#This Row],[Assigned to]], GD_Resource[SNOW ID Unique], 0), 2), "Not GD")</f>
        <v>Not GD</v>
      </c>
      <c r="AP72" s="39" t="str">
        <f t="shared" si="1"/>
        <v>Geo</v>
      </c>
      <c r="AQ72" s="39">
        <f>YEAR(Table1[[#This Row],[Closed]])</f>
        <v>2021</v>
      </c>
      <c r="AR72" s="39">
        <f>YEAR(Table1[[#This Row],[Resolved]])</f>
        <v>1900</v>
      </c>
      <c r="AS72" s="39">
        <f>YEAR(Table1[[#This Row],[Created]])</f>
        <v>2021</v>
      </c>
      <c r="AT72" s="39">
        <f>DAY(Table1[[#This Row],[Resolved]])</f>
        <v>0</v>
      </c>
      <c r="AU72" s="39" t="str">
        <f>TEXT(Table1[[#This Row],[Resolved]],"MMM")</f>
        <v>Jan</v>
      </c>
      <c r="AV72" s="39">
        <f>DAY(Table1[[#This Row],[Created]])</f>
        <v>2</v>
      </c>
      <c r="AW72" s="39" t="str">
        <f>TEXT(Table1[[#This Row],[Created]],"MMM")</f>
        <v>Jun</v>
      </c>
      <c r="AX72" s="40" t="e">
        <f>VLOOKUP(Table1[[#This Row],[Assigned to]],GD_Resource[[#All],[SNOW ID Unique]:[Team]],4,0)</f>
        <v>#N/A</v>
      </c>
    </row>
    <row r="73" spans="1:50" ht="37.5" customHeight="1" x14ac:dyDescent="0.25">
      <c r="A73" s="37" t="s">
        <v>496</v>
      </c>
      <c r="B73" s="37" t="s">
        <v>119</v>
      </c>
      <c r="C73" s="37" t="s">
        <v>131</v>
      </c>
      <c r="D73" s="37" t="s">
        <v>497</v>
      </c>
      <c r="E73" s="37" t="s">
        <v>13</v>
      </c>
      <c r="F73" s="37" t="s">
        <v>498</v>
      </c>
      <c r="G73" s="60">
        <v>44435.117025462961</v>
      </c>
      <c r="H73" s="37" t="s">
        <v>42</v>
      </c>
      <c r="I73" s="60"/>
      <c r="J73" s="37" t="s">
        <v>124</v>
      </c>
      <c r="K73" s="37" t="s">
        <v>499</v>
      </c>
      <c r="L73" s="60">
        <v>44433.770532407398</v>
      </c>
      <c r="M73" s="37" t="s">
        <v>42</v>
      </c>
      <c r="N73" s="60">
        <v>44352.034050925933</v>
      </c>
      <c r="O73" s="37" t="s">
        <v>500</v>
      </c>
      <c r="P73" s="38" t="b">
        <v>0</v>
      </c>
      <c r="Q73" s="37"/>
      <c r="R73" s="37" t="s">
        <v>137</v>
      </c>
      <c r="S73" s="38">
        <v>0</v>
      </c>
      <c r="T73" s="37" t="s">
        <v>128</v>
      </c>
      <c r="U73" s="37" t="s">
        <v>124</v>
      </c>
      <c r="V73" s="60"/>
      <c r="W73" s="38">
        <v>7063827</v>
      </c>
      <c r="X73" s="37" t="s">
        <v>501</v>
      </c>
      <c r="Y73" s="38">
        <v>0</v>
      </c>
      <c r="Z73" s="38" t="b">
        <v>0</v>
      </c>
      <c r="AA73" s="60">
        <v>44361.593356481477</v>
      </c>
      <c r="AB73" s="60"/>
      <c r="AC73" s="38">
        <v>0</v>
      </c>
      <c r="AD73" s="60"/>
      <c r="AE73" s="60">
        <v>44361.593356481477</v>
      </c>
      <c r="AF73" s="60">
        <v>44352.034050925933</v>
      </c>
      <c r="AG73" s="37"/>
      <c r="AH73" s="37"/>
      <c r="AI73" s="37"/>
      <c r="AJ73" s="16">
        <f ca="1">IF(Table1[[#This Row],[State]]="Closed","Zero",IF(Table1[[#This Row],[State]]="Resolved","Zero",TODAY()-Table1[[#This Row],[First Assigned to Osprey-Resolver]]))</f>
        <v>346.4066435185232</v>
      </c>
      <c r="AK73" s="16" t="str">
        <f ca="1">IF(Table1[[#This Row],[Days Open]]&lt;=5,"00 - 05",IF(Table1[[#This Row],[Days Open]]&lt;=15,"06 - 15",IF(Table1[[#This Row],[Days Open]]&lt;=30,"16 - 30", IF(Table1[[#This Row],[Days Open]]&lt;=60,"31 - 60",IF(Table1[[#This Row],[Days Open]]&lt;=90,"61 - 90",IF(Table1[[#This Row],[Days Open]]="Zero","Closed","&gt;91 and above"))))))</f>
        <v>&gt;91 and above</v>
      </c>
      <c r="AL73" s="39">
        <f>WEEKNUM(Table1[[#This Row],[Created]])</f>
        <v>23</v>
      </c>
      <c r="AM73" s="39">
        <f>WEEKNUM(Table1[[#This Row],[Resolved]])</f>
        <v>0</v>
      </c>
      <c r="AN73" s="39">
        <f>WEEKNUM(Table1[[#This Row],[Closed]])</f>
        <v>35</v>
      </c>
      <c r="AO73" s="39" t="str">
        <f>IFERROR(INDEX(GD_Resource[], MATCH(Table1[[#This Row],[Assigned to]], GD_Resource[SNOW ID Unique], 0), 2), "Not GD")</f>
        <v>Not GD</v>
      </c>
      <c r="AP73" s="39" t="str">
        <f t="shared" si="1"/>
        <v>Geo</v>
      </c>
      <c r="AQ73" s="39">
        <f>YEAR(Table1[[#This Row],[Closed]])</f>
        <v>2021</v>
      </c>
      <c r="AR73" s="39">
        <f>YEAR(Table1[[#This Row],[Resolved]])</f>
        <v>1900</v>
      </c>
      <c r="AS73" s="39">
        <f>YEAR(Table1[[#This Row],[Created]])</f>
        <v>2021</v>
      </c>
      <c r="AT73" s="39">
        <f>DAY(Table1[[#This Row],[Resolved]])</f>
        <v>0</v>
      </c>
      <c r="AU73" s="39" t="str">
        <f>TEXT(Table1[[#This Row],[Resolved]],"MMM")</f>
        <v>Jan</v>
      </c>
      <c r="AV73" s="39">
        <f>DAY(Table1[[#This Row],[Created]])</f>
        <v>5</v>
      </c>
      <c r="AW73" s="39" t="str">
        <f>TEXT(Table1[[#This Row],[Created]],"MMM")</f>
        <v>Jun</v>
      </c>
      <c r="AX73" s="40" t="e">
        <f>VLOOKUP(Table1[[#This Row],[Assigned to]],GD_Resource[[#All],[SNOW ID Unique]:[Team]],4,0)</f>
        <v>#N/A</v>
      </c>
    </row>
    <row r="74" spans="1:50" ht="49.95" customHeight="1" x14ac:dyDescent="0.25">
      <c r="A74" s="37" t="s">
        <v>502</v>
      </c>
      <c r="B74" s="37" t="s">
        <v>119</v>
      </c>
      <c r="C74" s="37" t="s">
        <v>120</v>
      </c>
      <c r="D74" s="37" t="s">
        <v>503</v>
      </c>
      <c r="E74" s="37" t="s">
        <v>145</v>
      </c>
      <c r="F74" s="37" t="s">
        <v>504</v>
      </c>
      <c r="G74" s="60">
        <v>44375.79446759259</v>
      </c>
      <c r="H74" s="37" t="s">
        <v>41</v>
      </c>
      <c r="I74" s="60"/>
      <c r="J74" s="37" t="s">
        <v>124</v>
      </c>
      <c r="K74" s="37" t="s">
        <v>505</v>
      </c>
      <c r="L74" s="60">
        <v>44375.79446759259</v>
      </c>
      <c r="M74" s="37" t="s">
        <v>41</v>
      </c>
      <c r="N74" s="60">
        <v>44369.235972222217</v>
      </c>
      <c r="O74" s="37" t="s">
        <v>506</v>
      </c>
      <c r="P74" s="38" t="b">
        <v>0</v>
      </c>
      <c r="Q74" s="37"/>
      <c r="R74" s="37" t="s">
        <v>127</v>
      </c>
      <c r="S74" s="38">
        <v>0</v>
      </c>
      <c r="T74" s="37" t="s">
        <v>128</v>
      </c>
      <c r="U74" s="37" t="s">
        <v>124</v>
      </c>
      <c r="V74" s="60"/>
      <c r="W74" s="38">
        <v>566654</v>
      </c>
      <c r="X74" s="37" t="s">
        <v>507</v>
      </c>
      <c r="Y74" s="38">
        <v>0</v>
      </c>
      <c r="Z74" s="38" t="b">
        <v>0</v>
      </c>
      <c r="AA74" s="60">
        <v>44369.38484953704</v>
      </c>
      <c r="AB74" s="60">
        <v>44369.238125000003</v>
      </c>
      <c r="AC74" s="38">
        <v>3</v>
      </c>
      <c r="AD74" s="60">
        <v>44369.359259259261</v>
      </c>
      <c r="AE74" s="60">
        <v>44369.38484953704</v>
      </c>
      <c r="AF74" s="60">
        <v>44369.359259259261</v>
      </c>
      <c r="AG74" s="37"/>
      <c r="AH74" s="37"/>
      <c r="AI74" s="37"/>
      <c r="AJ74" s="16">
        <f ca="1">IF(Table1[[#This Row],[State]]="Closed","Zero",IF(Table1[[#This Row],[State]]="Resolved","Zero",TODAY()-Table1[[#This Row],[First Assigned to Osprey-Resolver]]))</f>
        <v>338.61515046295972</v>
      </c>
      <c r="AK74" s="16" t="str">
        <f ca="1">IF(Table1[[#This Row],[Days Open]]&lt;=5,"00 - 05",IF(Table1[[#This Row],[Days Open]]&lt;=15,"06 - 15",IF(Table1[[#This Row],[Days Open]]&lt;=30,"16 - 30", IF(Table1[[#This Row],[Days Open]]&lt;=60,"31 - 60",IF(Table1[[#This Row],[Days Open]]&lt;=90,"61 - 90",IF(Table1[[#This Row],[Days Open]]="Zero","Closed","&gt;91 and above"))))))</f>
        <v>&gt;91 and above</v>
      </c>
      <c r="AL74" s="39">
        <f>WEEKNUM(Table1[[#This Row],[Created]])</f>
        <v>26</v>
      </c>
      <c r="AM74" s="39">
        <f>WEEKNUM(Table1[[#This Row],[Resolved]])</f>
        <v>0</v>
      </c>
      <c r="AN74" s="39">
        <f>WEEKNUM(Table1[[#This Row],[Closed]])</f>
        <v>27</v>
      </c>
      <c r="AO74" s="39" t="str">
        <f>IFERROR(INDEX(GD_Resource[], MATCH(Table1[[#This Row],[Assigned to]], GD_Resource[SNOW ID Unique], 0), 2), "Not GD")</f>
        <v>Not GD</v>
      </c>
      <c r="AP74" s="39" t="str">
        <f t="shared" si="1"/>
        <v>Geo</v>
      </c>
      <c r="AQ74" s="39">
        <f>YEAR(Table1[[#This Row],[Closed]])</f>
        <v>2021</v>
      </c>
      <c r="AR74" s="39">
        <f>YEAR(Table1[[#This Row],[Resolved]])</f>
        <v>1900</v>
      </c>
      <c r="AS74" s="39">
        <f>YEAR(Table1[[#This Row],[Created]])</f>
        <v>2021</v>
      </c>
      <c r="AT74" s="39">
        <f>DAY(Table1[[#This Row],[Resolved]])</f>
        <v>0</v>
      </c>
      <c r="AU74" s="39" t="str">
        <f>TEXT(Table1[[#This Row],[Resolved]],"MMM")</f>
        <v>Jan</v>
      </c>
      <c r="AV74" s="39">
        <f>DAY(Table1[[#This Row],[Created]])</f>
        <v>22</v>
      </c>
      <c r="AW74" s="39" t="str">
        <f>TEXT(Table1[[#This Row],[Created]],"MMM")</f>
        <v>Jun</v>
      </c>
      <c r="AX74" s="40" t="e">
        <f>VLOOKUP(Table1[[#This Row],[Assigned to]],GD_Resource[[#All],[SNOW ID Unique]:[Team]],4,0)</f>
        <v>#N/A</v>
      </c>
    </row>
    <row r="75" spans="1:50" ht="37.5" customHeight="1" x14ac:dyDescent="0.25">
      <c r="A75" s="37" t="s">
        <v>508</v>
      </c>
      <c r="B75" s="37" t="s">
        <v>119</v>
      </c>
      <c r="C75" s="37" t="s">
        <v>339</v>
      </c>
      <c r="D75" s="37" t="s">
        <v>428</v>
      </c>
      <c r="E75" s="37" t="s">
        <v>13</v>
      </c>
      <c r="F75" s="37" t="s">
        <v>509</v>
      </c>
      <c r="G75" s="60">
        <v>44369.927523148152</v>
      </c>
      <c r="H75" s="37" t="s">
        <v>430</v>
      </c>
      <c r="I75" s="60"/>
      <c r="J75" s="37" t="s">
        <v>124</v>
      </c>
      <c r="K75" s="37" t="s">
        <v>510</v>
      </c>
      <c r="L75" s="60">
        <v>44369.927523148152</v>
      </c>
      <c r="M75" s="37" t="s">
        <v>430</v>
      </c>
      <c r="N75" s="60">
        <v>44369.890196759261</v>
      </c>
      <c r="O75" s="37" t="s">
        <v>428</v>
      </c>
      <c r="P75" s="38" t="b">
        <v>0</v>
      </c>
      <c r="Q75" s="37"/>
      <c r="R75" s="37" t="s">
        <v>217</v>
      </c>
      <c r="S75" s="38">
        <v>0</v>
      </c>
      <c r="T75" s="37" t="s">
        <v>128</v>
      </c>
      <c r="U75" s="37" t="s">
        <v>124</v>
      </c>
      <c r="V75" s="60"/>
      <c r="W75" s="38">
        <v>3225</v>
      </c>
      <c r="X75" s="37" t="s">
        <v>430</v>
      </c>
      <c r="Y75" s="38">
        <v>0</v>
      </c>
      <c r="Z75" s="38" t="b">
        <v>0</v>
      </c>
      <c r="AA75" s="60">
        <v>44369.927233796298</v>
      </c>
      <c r="AB75" s="60">
        <v>44369.890196759261</v>
      </c>
      <c r="AC75" s="38">
        <v>1</v>
      </c>
      <c r="AD75" s="60">
        <v>44369.927233796298</v>
      </c>
      <c r="AE75" s="60">
        <v>44369.927233796298</v>
      </c>
      <c r="AF75" s="60">
        <v>44369.927233796298</v>
      </c>
      <c r="AG75" s="37"/>
      <c r="AH75" s="37"/>
      <c r="AI75" s="37"/>
      <c r="AJ75" s="16">
        <f ca="1">IF(Table1[[#This Row],[State]]="Closed","Zero",IF(Table1[[#This Row],[State]]="Resolved","Zero",TODAY()-Table1[[#This Row],[First Assigned to Osprey-Resolver]]))</f>
        <v>338.07276620370249</v>
      </c>
      <c r="AK75" s="16" t="str">
        <f ca="1">IF(Table1[[#This Row],[Days Open]]&lt;=5,"00 - 05",IF(Table1[[#This Row],[Days Open]]&lt;=15,"06 - 15",IF(Table1[[#This Row],[Days Open]]&lt;=30,"16 - 30", IF(Table1[[#This Row],[Days Open]]&lt;=60,"31 - 60",IF(Table1[[#This Row],[Days Open]]&lt;=90,"61 - 90",IF(Table1[[#This Row],[Days Open]]="Zero","Closed","&gt;91 and above"))))))</f>
        <v>&gt;91 and above</v>
      </c>
      <c r="AL75" s="39">
        <f>WEEKNUM(Table1[[#This Row],[Created]])</f>
        <v>26</v>
      </c>
      <c r="AM75" s="39">
        <f>WEEKNUM(Table1[[#This Row],[Resolved]])</f>
        <v>0</v>
      </c>
      <c r="AN75" s="39">
        <f>WEEKNUM(Table1[[#This Row],[Closed]])</f>
        <v>26</v>
      </c>
      <c r="AO75" s="39" t="str">
        <f>IFERROR(INDEX(GD_Resource[], MATCH(Table1[[#This Row],[Assigned to]], GD_Resource[SNOW ID Unique], 0), 2), "Not GD")</f>
        <v>Not GD</v>
      </c>
      <c r="AP75" s="39" t="str">
        <f t="shared" si="1"/>
        <v>Geo</v>
      </c>
      <c r="AQ75" s="39">
        <f>YEAR(Table1[[#This Row],[Closed]])</f>
        <v>2021</v>
      </c>
      <c r="AR75" s="39">
        <f>YEAR(Table1[[#This Row],[Resolved]])</f>
        <v>1900</v>
      </c>
      <c r="AS75" s="39">
        <f>YEAR(Table1[[#This Row],[Created]])</f>
        <v>2021</v>
      </c>
      <c r="AT75" s="39">
        <f>DAY(Table1[[#This Row],[Resolved]])</f>
        <v>0</v>
      </c>
      <c r="AU75" s="39" t="str">
        <f>TEXT(Table1[[#This Row],[Resolved]],"MMM")</f>
        <v>Jan</v>
      </c>
      <c r="AV75" s="39">
        <f>DAY(Table1[[#This Row],[Created]])</f>
        <v>22</v>
      </c>
      <c r="AW75" s="39" t="str">
        <f>TEXT(Table1[[#This Row],[Created]],"MMM")</f>
        <v>Jun</v>
      </c>
      <c r="AX75" s="40" t="e">
        <f>VLOOKUP(Table1[[#This Row],[Assigned to]],GD_Resource[[#All],[SNOW ID Unique]:[Team]],4,0)</f>
        <v>#N/A</v>
      </c>
    </row>
    <row r="76" spans="1:50" ht="49.95" customHeight="1" x14ac:dyDescent="0.25">
      <c r="A76" s="37" t="s">
        <v>511</v>
      </c>
      <c r="B76" s="37" t="s">
        <v>119</v>
      </c>
      <c r="C76" s="37" t="s">
        <v>161</v>
      </c>
      <c r="D76" s="37" t="s">
        <v>398</v>
      </c>
      <c r="E76" s="37" t="s">
        <v>145</v>
      </c>
      <c r="F76" s="37" t="s">
        <v>512</v>
      </c>
      <c r="G76" s="60">
        <v>44511.905775462961</v>
      </c>
      <c r="H76" s="37"/>
      <c r="I76" s="60"/>
      <c r="J76" s="37" t="s">
        <v>124</v>
      </c>
      <c r="K76" s="37" t="s">
        <v>513</v>
      </c>
      <c r="L76" s="60">
        <v>44511.905775462961</v>
      </c>
      <c r="M76" s="37" t="s">
        <v>28</v>
      </c>
      <c r="N76" s="60">
        <v>44371.732812499999</v>
      </c>
      <c r="O76" s="37" t="s">
        <v>398</v>
      </c>
      <c r="P76" s="38" t="b">
        <v>0</v>
      </c>
      <c r="Q76" s="37"/>
      <c r="R76" s="37" t="s">
        <v>150</v>
      </c>
      <c r="S76" s="38">
        <v>0</v>
      </c>
      <c r="T76" s="37" t="s">
        <v>128</v>
      </c>
      <c r="U76" s="37" t="s">
        <v>124</v>
      </c>
      <c r="V76" s="60"/>
      <c r="W76" s="38">
        <v>12111151</v>
      </c>
      <c r="X76" s="37" t="s">
        <v>399</v>
      </c>
      <c r="Y76" s="38">
        <v>0</v>
      </c>
      <c r="Z76" s="38" t="b">
        <v>0</v>
      </c>
      <c r="AA76" s="60">
        <v>44371.819560185177</v>
      </c>
      <c r="AB76" s="60"/>
      <c r="AC76" s="38">
        <v>0</v>
      </c>
      <c r="AD76" s="60"/>
      <c r="AE76" s="60">
        <v>44371.819560185177</v>
      </c>
      <c r="AF76" s="60">
        <v>44371.732812499999</v>
      </c>
      <c r="AG76" s="37"/>
      <c r="AH76" s="37"/>
      <c r="AI76" s="37" t="s">
        <v>166</v>
      </c>
      <c r="AJ76" s="16">
        <f ca="1">IF(Table1[[#This Row],[State]]="Closed","Zero",IF(Table1[[#This Row],[State]]="Resolved","Zero",TODAY()-Table1[[#This Row],[First Assigned to Osprey-Resolver]]))</f>
        <v>336.18043981482333</v>
      </c>
      <c r="AK76" s="16" t="str">
        <f ca="1">IF(Table1[[#This Row],[Days Open]]&lt;=5,"00 - 05",IF(Table1[[#This Row],[Days Open]]&lt;=15,"06 - 15",IF(Table1[[#This Row],[Days Open]]&lt;=30,"16 - 30", IF(Table1[[#This Row],[Days Open]]&lt;=60,"31 - 60",IF(Table1[[#This Row],[Days Open]]&lt;=90,"61 - 90",IF(Table1[[#This Row],[Days Open]]="Zero","Closed","&gt;91 and above"))))))</f>
        <v>&gt;91 and above</v>
      </c>
      <c r="AL76" s="39">
        <f>WEEKNUM(Table1[[#This Row],[Created]])</f>
        <v>26</v>
      </c>
      <c r="AM76" s="39">
        <f>WEEKNUM(Table1[[#This Row],[Resolved]])</f>
        <v>0</v>
      </c>
      <c r="AN76" s="39">
        <f>WEEKNUM(Table1[[#This Row],[Closed]])</f>
        <v>46</v>
      </c>
      <c r="AO76" s="39" t="str">
        <f>IFERROR(INDEX(GD_Resource[], MATCH(Table1[[#This Row],[Assigned to]], GD_Resource[SNOW ID Unique], 0), 2), "Not GD")</f>
        <v>Not GD</v>
      </c>
      <c r="AP76" s="39" t="str">
        <f t="shared" si="1"/>
        <v>Geo</v>
      </c>
      <c r="AQ76" s="39">
        <f>YEAR(Table1[[#This Row],[Closed]])</f>
        <v>2021</v>
      </c>
      <c r="AR76" s="39">
        <f>YEAR(Table1[[#This Row],[Resolved]])</f>
        <v>1900</v>
      </c>
      <c r="AS76" s="39">
        <f>YEAR(Table1[[#This Row],[Created]])</f>
        <v>2021</v>
      </c>
      <c r="AT76" s="39">
        <f>DAY(Table1[[#This Row],[Resolved]])</f>
        <v>0</v>
      </c>
      <c r="AU76" s="39" t="str">
        <f>TEXT(Table1[[#This Row],[Resolved]],"MMM")</f>
        <v>Jan</v>
      </c>
      <c r="AV76" s="39">
        <f>DAY(Table1[[#This Row],[Created]])</f>
        <v>24</v>
      </c>
      <c r="AW76" s="39" t="str">
        <f>TEXT(Table1[[#This Row],[Created]],"MMM")</f>
        <v>Jun</v>
      </c>
      <c r="AX76" s="40" t="e">
        <f>VLOOKUP(Table1[[#This Row],[Assigned to]],GD_Resource[[#All],[SNOW ID Unique]:[Team]],4,0)</f>
        <v>#N/A</v>
      </c>
    </row>
    <row r="77" spans="1:50" ht="49.95" customHeight="1" x14ac:dyDescent="0.25">
      <c r="A77" s="37" t="s">
        <v>514</v>
      </c>
      <c r="B77" s="37" t="s">
        <v>119</v>
      </c>
      <c r="C77" s="37" t="s">
        <v>161</v>
      </c>
      <c r="D77" s="37" t="s">
        <v>515</v>
      </c>
      <c r="E77" s="37" t="s">
        <v>13</v>
      </c>
      <c r="F77" s="37" t="s">
        <v>516</v>
      </c>
      <c r="G77" s="60">
        <v>44378.338854166657</v>
      </c>
      <c r="H77" s="37" t="s">
        <v>517</v>
      </c>
      <c r="I77" s="60"/>
      <c r="J77" s="37" t="s">
        <v>124</v>
      </c>
      <c r="K77" s="37" t="s">
        <v>518</v>
      </c>
      <c r="L77" s="60">
        <v>44378.338854166657</v>
      </c>
      <c r="M77" s="37" t="s">
        <v>517</v>
      </c>
      <c r="N77" s="60">
        <v>44371.769930555558</v>
      </c>
      <c r="O77" s="37" t="s">
        <v>519</v>
      </c>
      <c r="P77" s="38" t="b">
        <v>0</v>
      </c>
      <c r="Q77" s="37"/>
      <c r="R77" s="37" t="s">
        <v>127</v>
      </c>
      <c r="S77" s="38">
        <v>0</v>
      </c>
      <c r="T77" s="37" t="s">
        <v>128</v>
      </c>
      <c r="U77" s="37" t="s">
        <v>124</v>
      </c>
      <c r="V77" s="60"/>
      <c r="W77" s="38">
        <v>567555</v>
      </c>
      <c r="X77" s="37" t="s">
        <v>399</v>
      </c>
      <c r="Y77" s="38">
        <v>0</v>
      </c>
      <c r="Z77" s="38" t="b">
        <v>0</v>
      </c>
      <c r="AA77" s="60">
        <v>44371.848645833343</v>
      </c>
      <c r="AB77" s="60">
        <v>44371.790081018517</v>
      </c>
      <c r="AC77" s="38">
        <v>1</v>
      </c>
      <c r="AD77" s="60">
        <v>44371.970729166656</v>
      </c>
      <c r="AE77" s="60">
        <v>44371.975752314807</v>
      </c>
      <c r="AF77" s="60">
        <v>44371.970729166656</v>
      </c>
      <c r="AG77" s="37"/>
      <c r="AH77" s="37"/>
      <c r="AI77" s="37"/>
      <c r="AJ77" s="16">
        <f ca="1">IF(Table1[[#This Row],[State]]="Closed","Zero",IF(Table1[[#This Row],[State]]="Resolved","Zero",TODAY()-Table1[[#This Row],[First Assigned to Osprey-Resolver]]))</f>
        <v>336.02424768519268</v>
      </c>
      <c r="AK77" s="16" t="str">
        <f ca="1">IF(Table1[[#This Row],[Days Open]]&lt;=5,"00 - 05",IF(Table1[[#This Row],[Days Open]]&lt;=15,"06 - 15",IF(Table1[[#This Row],[Days Open]]&lt;=30,"16 - 30", IF(Table1[[#This Row],[Days Open]]&lt;=60,"31 - 60",IF(Table1[[#This Row],[Days Open]]&lt;=90,"61 - 90",IF(Table1[[#This Row],[Days Open]]="Zero","Closed","&gt;91 and above"))))))</f>
        <v>&gt;91 and above</v>
      </c>
      <c r="AL77" s="39">
        <f>WEEKNUM(Table1[[#This Row],[Created]])</f>
        <v>26</v>
      </c>
      <c r="AM77" s="39">
        <f>WEEKNUM(Table1[[#This Row],[Resolved]])</f>
        <v>0</v>
      </c>
      <c r="AN77" s="39">
        <f>WEEKNUM(Table1[[#This Row],[Closed]])</f>
        <v>27</v>
      </c>
      <c r="AO77" s="39" t="str">
        <f>IFERROR(INDEX(GD_Resource[], MATCH(Table1[[#This Row],[Assigned to]], GD_Resource[SNOW ID Unique], 0), 2), "Not GD")</f>
        <v>WPP-US</v>
      </c>
      <c r="AP77" s="39" t="str">
        <f t="shared" si="1"/>
        <v>GD</v>
      </c>
      <c r="AQ77" s="39">
        <f>YEAR(Table1[[#This Row],[Closed]])</f>
        <v>2021</v>
      </c>
      <c r="AR77" s="39">
        <f>YEAR(Table1[[#This Row],[Resolved]])</f>
        <v>1900</v>
      </c>
      <c r="AS77" s="39">
        <f>YEAR(Table1[[#This Row],[Created]])</f>
        <v>2021</v>
      </c>
      <c r="AT77" s="39">
        <f>DAY(Table1[[#This Row],[Resolved]])</f>
        <v>0</v>
      </c>
      <c r="AU77" s="39" t="str">
        <f>TEXT(Table1[[#This Row],[Resolved]],"MMM")</f>
        <v>Jan</v>
      </c>
      <c r="AV77" s="39">
        <f>DAY(Table1[[#This Row],[Created]])</f>
        <v>24</v>
      </c>
      <c r="AW77" s="39" t="str">
        <f>TEXT(Table1[[#This Row],[Created]],"MMM")</f>
        <v>Jun</v>
      </c>
      <c r="AX77" s="40">
        <f>VLOOKUP(Table1[[#This Row],[Assigned to]],GD_Resource[[#All],[SNOW ID Unique]:[Team]],4,0)</f>
        <v>0</v>
      </c>
    </row>
    <row r="78" spans="1:50" ht="62.7" customHeight="1" x14ac:dyDescent="0.25">
      <c r="A78" s="37" t="s">
        <v>520</v>
      </c>
      <c r="B78" s="37" t="s">
        <v>119</v>
      </c>
      <c r="C78" s="37" t="s">
        <v>339</v>
      </c>
      <c r="D78" s="37" t="s">
        <v>428</v>
      </c>
      <c r="E78" s="37" t="s">
        <v>13</v>
      </c>
      <c r="F78" s="37" t="s">
        <v>521</v>
      </c>
      <c r="G78" s="60">
        <v>44378.177060185182</v>
      </c>
      <c r="H78" s="37" t="s">
        <v>430</v>
      </c>
      <c r="I78" s="60"/>
      <c r="J78" s="37" t="s">
        <v>124</v>
      </c>
      <c r="K78" s="37" t="s">
        <v>522</v>
      </c>
      <c r="L78" s="60">
        <v>44378.177060185182</v>
      </c>
      <c r="M78" s="37" t="s">
        <v>430</v>
      </c>
      <c r="N78" s="60">
        <v>44375.964988425927</v>
      </c>
      <c r="O78" s="37" t="s">
        <v>428</v>
      </c>
      <c r="P78" s="38" t="b">
        <v>0</v>
      </c>
      <c r="Q78" s="37"/>
      <c r="R78" s="37" t="s">
        <v>217</v>
      </c>
      <c r="S78" s="38">
        <v>0</v>
      </c>
      <c r="T78" s="37" t="s">
        <v>128</v>
      </c>
      <c r="U78" s="37" t="s">
        <v>124</v>
      </c>
      <c r="V78" s="60"/>
      <c r="W78" s="38">
        <v>191169</v>
      </c>
      <c r="X78" s="37" t="s">
        <v>430</v>
      </c>
      <c r="Y78" s="38">
        <v>0</v>
      </c>
      <c r="Z78" s="38" t="b">
        <v>0</v>
      </c>
      <c r="AA78" s="60">
        <v>44375.964988425927</v>
      </c>
      <c r="AB78" s="60"/>
      <c r="AC78" s="38">
        <v>0</v>
      </c>
      <c r="AD78" s="60"/>
      <c r="AE78" s="60">
        <v>44375.964988425927</v>
      </c>
      <c r="AF78" s="60">
        <v>44375.964988425927</v>
      </c>
      <c r="AG78" s="37"/>
      <c r="AH78" s="37"/>
      <c r="AI78" s="37"/>
      <c r="AJ78" s="16">
        <f ca="1">IF(Table1[[#This Row],[State]]="Closed","Zero",IF(Table1[[#This Row],[State]]="Resolved","Zero",TODAY()-Table1[[#This Row],[First Assigned to Osprey-Resolver]]))</f>
        <v>332.035011574073</v>
      </c>
      <c r="AK78" s="16" t="str">
        <f ca="1">IF(Table1[[#This Row],[Days Open]]&lt;=5,"00 - 05",IF(Table1[[#This Row],[Days Open]]&lt;=15,"06 - 15",IF(Table1[[#This Row],[Days Open]]&lt;=30,"16 - 30", IF(Table1[[#This Row],[Days Open]]&lt;=60,"31 - 60",IF(Table1[[#This Row],[Days Open]]&lt;=90,"61 - 90",IF(Table1[[#This Row],[Days Open]]="Zero","Closed","&gt;91 and above"))))))</f>
        <v>&gt;91 and above</v>
      </c>
      <c r="AL78" s="39">
        <f>WEEKNUM(Table1[[#This Row],[Created]])</f>
        <v>27</v>
      </c>
      <c r="AM78" s="39">
        <f>WEEKNUM(Table1[[#This Row],[Resolved]])</f>
        <v>0</v>
      </c>
      <c r="AN78" s="39">
        <f>WEEKNUM(Table1[[#This Row],[Closed]])</f>
        <v>27</v>
      </c>
      <c r="AO78" s="39" t="str">
        <f>IFERROR(INDEX(GD_Resource[], MATCH(Table1[[#This Row],[Assigned to]], GD_Resource[SNOW ID Unique], 0), 2), "Not GD")</f>
        <v>Not GD</v>
      </c>
      <c r="AP78" s="39" t="str">
        <f t="shared" si="1"/>
        <v>Geo</v>
      </c>
      <c r="AQ78" s="39">
        <f>YEAR(Table1[[#This Row],[Closed]])</f>
        <v>2021</v>
      </c>
      <c r="AR78" s="39">
        <f>YEAR(Table1[[#This Row],[Resolved]])</f>
        <v>1900</v>
      </c>
      <c r="AS78" s="39">
        <f>YEAR(Table1[[#This Row],[Created]])</f>
        <v>2021</v>
      </c>
      <c r="AT78" s="39">
        <f>DAY(Table1[[#This Row],[Resolved]])</f>
        <v>0</v>
      </c>
      <c r="AU78" s="39" t="str">
        <f>TEXT(Table1[[#This Row],[Resolved]],"MMM")</f>
        <v>Jan</v>
      </c>
      <c r="AV78" s="39">
        <f>DAY(Table1[[#This Row],[Created]])</f>
        <v>28</v>
      </c>
      <c r="AW78" s="39" t="str">
        <f>TEXT(Table1[[#This Row],[Created]],"MMM")</f>
        <v>Jun</v>
      </c>
      <c r="AX78" s="40" t="e">
        <f>VLOOKUP(Table1[[#This Row],[Assigned to]],GD_Resource[[#All],[SNOW ID Unique]:[Team]],4,0)</f>
        <v>#N/A</v>
      </c>
    </row>
    <row r="79" spans="1:50" ht="37.5" customHeight="1" x14ac:dyDescent="0.25">
      <c r="A79" s="37" t="s">
        <v>523</v>
      </c>
      <c r="B79" s="37" t="s">
        <v>119</v>
      </c>
      <c r="C79" s="37" t="s">
        <v>161</v>
      </c>
      <c r="D79" s="37" t="s">
        <v>356</v>
      </c>
      <c r="E79" s="37" t="s">
        <v>7</v>
      </c>
      <c r="F79" s="37" t="s">
        <v>524</v>
      </c>
      <c r="G79" s="60">
        <v>44379.737974537027</v>
      </c>
      <c r="H79" s="37" t="s">
        <v>11</v>
      </c>
      <c r="I79" s="60"/>
      <c r="J79" s="37" t="s">
        <v>134</v>
      </c>
      <c r="K79" s="37" t="s">
        <v>525</v>
      </c>
      <c r="L79" s="60">
        <v>44379.737986111111</v>
      </c>
      <c r="M79" s="37" t="s">
        <v>11</v>
      </c>
      <c r="N79" s="60">
        <v>44378.812407407408</v>
      </c>
      <c r="O79" s="37" t="s">
        <v>526</v>
      </c>
      <c r="P79" s="38" t="b">
        <v>0</v>
      </c>
      <c r="Q79" s="37"/>
      <c r="R79" s="37" t="s">
        <v>127</v>
      </c>
      <c r="S79" s="38">
        <v>0</v>
      </c>
      <c r="T79" s="37" t="s">
        <v>128</v>
      </c>
      <c r="U79" s="37" t="s">
        <v>124</v>
      </c>
      <c r="V79" s="60"/>
      <c r="W79" s="38">
        <v>79970</v>
      </c>
      <c r="X79" s="37" t="s">
        <v>527</v>
      </c>
      <c r="Y79" s="38">
        <v>0</v>
      </c>
      <c r="Z79" s="38" t="b">
        <v>0</v>
      </c>
      <c r="AA79" s="60">
        <v>44378.962465277778</v>
      </c>
      <c r="AB79" s="60">
        <v>44378.962465277778</v>
      </c>
      <c r="AC79" s="38">
        <v>1</v>
      </c>
      <c r="AD79" s="60">
        <v>44378.962754629632</v>
      </c>
      <c r="AE79" s="60">
        <v>44379.366331018522</v>
      </c>
      <c r="AF79" s="60">
        <v>44378.962754629632</v>
      </c>
      <c r="AG79" s="37" t="s">
        <v>139</v>
      </c>
      <c r="AH79" s="37"/>
      <c r="AI79" s="37" t="s">
        <v>528</v>
      </c>
      <c r="AJ79" s="16">
        <f ca="1">IF(Table1[[#This Row],[State]]="Closed","Zero",IF(Table1[[#This Row],[State]]="Resolved","Zero",TODAY()-Table1[[#This Row],[First Assigned to Osprey-Resolver]]))</f>
        <v>328.63366898147797</v>
      </c>
      <c r="AK79" s="16" t="str">
        <f ca="1">IF(Table1[[#This Row],[Days Open]]&lt;=5,"00 - 05",IF(Table1[[#This Row],[Days Open]]&lt;=15,"06 - 15",IF(Table1[[#This Row],[Days Open]]&lt;=30,"16 - 30", IF(Table1[[#This Row],[Days Open]]&lt;=60,"31 - 60",IF(Table1[[#This Row],[Days Open]]&lt;=90,"61 - 90",IF(Table1[[#This Row],[Days Open]]="Zero","Closed","&gt;91 and above"))))))</f>
        <v>&gt;91 and above</v>
      </c>
      <c r="AL79" s="39">
        <f>WEEKNUM(Table1[[#This Row],[Created]])</f>
        <v>27</v>
      </c>
      <c r="AM79" s="39">
        <f>WEEKNUM(Table1[[#This Row],[Resolved]])</f>
        <v>0</v>
      </c>
      <c r="AN79" s="39">
        <f>WEEKNUM(Table1[[#This Row],[Closed]])</f>
        <v>27</v>
      </c>
      <c r="AO79" s="39" t="str">
        <f>IFERROR(INDEX(GD_Resource[], MATCH(Table1[[#This Row],[Assigned to]], GD_Resource[SNOW ID Unique], 0), 2), "Not GD")</f>
        <v>Not GD</v>
      </c>
      <c r="AP79" s="39" t="str">
        <f t="shared" si="1"/>
        <v>Geo</v>
      </c>
      <c r="AQ79" s="39">
        <f>YEAR(Table1[[#This Row],[Closed]])</f>
        <v>2021</v>
      </c>
      <c r="AR79" s="39">
        <f>YEAR(Table1[[#This Row],[Resolved]])</f>
        <v>1900</v>
      </c>
      <c r="AS79" s="39">
        <f>YEAR(Table1[[#This Row],[Created]])</f>
        <v>2021</v>
      </c>
      <c r="AT79" s="39">
        <f>DAY(Table1[[#This Row],[Resolved]])</f>
        <v>0</v>
      </c>
      <c r="AU79" s="39" t="str">
        <f>TEXT(Table1[[#This Row],[Resolved]],"MMM")</f>
        <v>Jan</v>
      </c>
      <c r="AV79" s="39">
        <f>DAY(Table1[[#This Row],[Created]])</f>
        <v>1</v>
      </c>
      <c r="AW79" s="39" t="str">
        <f>TEXT(Table1[[#This Row],[Created]],"MMM")</f>
        <v>Jul</v>
      </c>
      <c r="AX79" s="40" t="e">
        <f>VLOOKUP(Table1[[#This Row],[Assigned to]],GD_Resource[[#All],[SNOW ID Unique]:[Team]],4,0)</f>
        <v>#N/A</v>
      </c>
    </row>
    <row r="80" spans="1:50" ht="49.95" customHeight="1" x14ac:dyDescent="0.25">
      <c r="A80" s="37" t="s">
        <v>529</v>
      </c>
      <c r="B80" s="37" t="s">
        <v>119</v>
      </c>
      <c r="C80" s="37" t="s">
        <v>242</v>
      </c>
      <c r="D80" s="37" t="s">
        <v>530</v>
      </c>
      <c r="E80" s="37" t="s">
        <v>13</v>
      </c>
      <c r="F80" s="37" t="s">
        <v>531</v>
      </c>
      <c r="G80" s="60">
        <v>44384.902615740742</v>
      </c>
      <c r="H80" s="37" t="s">
        <v>27</v>
      </c>
      <c r="I80" s="60"/>
      <c r="J80" s="37" t="s">
        <v>134</v>
      </c>
      <c r="K80" s="37" t="s">
        <v>532</v>
      </c>
      <c r="L80" s="60">
        <v>44384.902615740742</v>
      </c>
      <c r="M80" s="37" t="s">
        <v>27</v>
      </c>
      <c r="N80" s="60">
        <v>44379.905775462961</v>
      </c>
      <c r="O80" s="37" t="s">
        <v>530</v>
      </c>
      <c r="P80" s="38" t="b">
        <v>0</v>
      </c>
      <c r="Q80" s="37"/>
      <c r="R80" s="37" t="s">
        <v>150</v>
      </c>
      <c r="S80" s="38">
        <v>0</v>
      </c>
      <c r="T80" s="37" t="s">
        <v>128</v>
      </c>
      <c r="U80" s="37" t="s">
        <v>124</v>
      </c>
      <c r="V80" s="60"/>
      <c r="W80" s="38">
        <v>433905</v>
      </c>
      <c r="X80" s="37" t="s">
        <v>27</v>
      </c>
      <c r="Y80" s="38">
        <v>0</v>
      </c>
      <c r="Z80" s="38" t="b">
        <v>0</v>
      </c>
      <c r="AA80" s="60">
        <v>44379.905775462961</v>
      </c>
      <c r="AB80" s="60"/>
      <c r="AC80" s="38">
        <v>0</v>
      </c>
      <c r="AD80" s="60"/>
      <c r="AE80" s="60">
        <v>44379.905775462961</v>
      </c>
      <c r="AF80" s="60">
        <v>44379.905775462961</v>
      </c>
      <c r="AG80" s="37"/>
      <c r="AH80" s="37"/>
      <c r="AI80" s="37"/>
      <c r="AJ80" s="16">
        <f ca="1">IF(Table1[[#This Row],[State]]="Closed","Zero",IF(Table1[[#This Row],[State]]="Resolved","Zero",TODAY()-Table1[[#This Row],[First Assigned to Osprey-Resolver]]))</f>
        <v>328.09422453703883</v>
      </c>
      <c r="AK80" s="16" t="str">
        <f ca="1">IF(Table1[[#This Row],[Days Open]]&lt;=5,"00 - 05",IF(Table1[[#This Row],[Days Open]]&lt;=15,"06 - 15",IF(Table1[[#This Row],[Days Open]]&lt;=30,"16 - 30", IF(Table1[[#This Row],[Days Open]]&lt;=60,"31 - 60",IF(Table1[[#This Row],[Days Open]]&lt;=90,"61 - 90",IF(Table1[[#This Row],[Days Open]]="Zero","Closed","&gt;91 and above"))))))</f>
        <v>&gt;91 and above</v>
      </c>
      <c r="AL80" s="39">
        <f>WEEKNUM(Table1[[#This Row],[Created]])</f>
        <v>27</v>
      </c>
      <c r="AM80" s="39">
        <f>WEEKNUM(Table1[[#This Row],[Resolved]])</f>
        <v>0</v>
      </c>
      <c r="AN80" s="39">
        <f>WEEKNUM(Table1[[#This Row],[Closed]])</f>
        <v>28</v>
      </c>
      <c r="AO80" s="39" t="str">
        <f>IFERROR(INDEX(GD_Resource[], MATCH(Table1[[#This Row],[Assigned to]], GD_Resource[SNOW ID Unique], 0), 2), "Not GD")</f>
        <v>WPP-US</v>
      </c>
      <c r="AP80" s="39" t="str">
        <f t="shared" si="1"/>
        <v>GD</v>
      </c>
      <c r="AQ80" s="39">
        <f>YEAR(Table1[[#This Row],[Closed]])</f>
        <v>2021</v>
      </c>
      <c r="AR80" s="39">
        <f>YEAR(Table1[[#This Row],[Resolved]])</f>
        <v>1900</v>
      </c>
      <c r="AS80" s="39">
        <f>YEAR(Table1[[#This Row],[Created]])</f>
        <v>2021</v>
      </c>
      <c r="AT80" s="39">
        <f>DAY(Table1[[#This Row],[Resolved]])</f>
        <v>0</v>
      </c>
      <c r="AU80" s="39" t="str">
        <f>TEXT(Table1[[#This Row],[Resolved]],"MMM")</f>
        <v>Jan</v>
      </c>
      <c r="AV80" s="39">
        <f>DAY(Table1[[#This Row],[Created]])</f>
        <v>2</v>
      </c>
      <c r="AW80" s="39" t="str">
        <f>TEXT(Table1[[#This Row],[Created]],"MMM")</f>
        <v>Jul</v>
      </c>
      <c r="AX80" s="40">
        <f>VLOOKUP(Table1[[#This Row],[Assigned to]],GD_Resource[[#All],[SNOW ID Unique]:[Team]],4,0)</f>
        <v>0</v>
      </c>
    </row>
    <row r="81" spans="1:50" ht="49.95" customHeight="1" x14ac:dyDescent="0.25">
      <c r="A81" s="37" t="s">
        <v>533</v>
      </c>
      <c r="B81" s="37" t="s">
        <v>142</v>
      </c>
      <c r="C81" s="37" t="s">
        <v>253</v>
      </c>
      <c r="D81" s="37" t="s">
        <v>380</v>
      </c>
      <c r="E81" s="37" t="s">
        <v>7</v>
      </c>
      <c r="F81" s="37" t="s">
        <v>534</v>
      </c>
      <c r="G81" s="60">
        <v>44389.866412037038</v>
      </c>
      <c r="H81" s="37" t="s">
        <v>34</v>
      </c>
      <c r="I81" s="60"/>
      <c r="J81" s="37" t="s">
        <v>134</v>
      </c>
      <c r="K81" s="37" t="s">
        <v>535</v>
      </c>
      <c r="L81" s="60">
        <v>44389.866423611107</v>
      </c>
      <c r="M81" s="37" t="s">
        <v>34</v>
      </c>
      <c r="N81" s="60">
        <v>44387.084224537037</v>
      </c>
      <c r="O81" s="37" t="s">
        <v>536</v>
      </c>
      <c r="P81" s="38" t="b">
        <v>0</v>
      </c>
      <c r="Q81" s="37"/>
      <c r="R81" s="37" t="s">
        <v>150</v>
      </c>
      <c r="S81" s="38">
        <v>0</v>
      </c>
      <c r="T81" s="37" t="s">
        <v>128</v>
      </c>
      <c r="U81" s="37" t="s">
        <v>124</v>
      </c>
      <c r="V81" s="60"/>
      <c r="W81" s="38">
        <v>240382</v>
      </c>
      <c r="X81" s="37" t="s">
        <v>537</v>
      </c>
      <c r="Y81" s="38">
        <v>0</v>
      </c>
      <c r="Z81" s="38" t="b">
        <v>0</v>
      </c>
      <c r="AA81" s="60">
        <v>44389.393252314818</v>
      </c>
      <c r="AB81" s="60">
        <v>44387.084224537037</v>
      </c>
      <c r="AC81" s="38">
        <v>2</v>
      </c>
      <c r="AD81" s="60">
        <v>44387.870381944442</v>
      </c>
      <c r="AE81" s="60">
        <v>44389.393252314818</v>
      </c>
      <c r="AF81" s="60">
        <v>44387.870381944442</v>
      </c>
      <c r="AG81" s="37" t="s">
        <v>332</v>
      </c>
      <c r="AH81" s="37"/>
      <c r="AI81" s="37" t="s">
        <v>538</v>
      </c>
      <c r="AJ81" s="16">
        <f ca="1">IF(Table1[[#This Row],[State]]="Closed","Zero",IF(Table1[[#This Row],[State]]="Resolved","Zero",TODAY()-Table1[[#This Row],[First Assigned to Osprey-Resolver]]))</f>
        <v>318.6067476851822</v>
      </c>
      <c r="AK81" s="16" t="str">
        <f ca="1">IF(Table1[[#This Row],[Days Open]]&lt;=5,"00 - 05",IF(Table1[[#This Row],[Days Open]]&lt;=15,"06 - 15",IF(Table1[[#This Row],[Days Open]]&lt;=30,"16 - 30", IF(Table1[[#This Row],[Days Open]]&lt;=60,"31 - 60",IF(Table1[[#This Row],[Days Open]]&lt;=90,"61 - 90",IF(Table1[[#This Row],[Days Open]]="Zero","Closed","&gt;91 and above"))))))</f>
        <v>&gt;91 and above</v>
      </c>
      <c r="AL81" s="39">
        <f>WEEKNUM(Table1[[#This Row],[Created]])</f>
        <v>28</v>
      </c>
      <c r="AM81" s="39">
        <f>WEEKNUM(Table1[[#This Row],[Resolved]])</f>
        <v>0</v>
      </c>
      <c r="AN81" s="39">
        <f>WEEKNUM(Table1[[#This Row],[Closed]])</f>
        <v>29</v>
      </c>
      <c r="AO81" s="39" t="str">
        <f>IFERROR(INDEX(GD_Resource[], MATCH(Table1[[#This Row],[Assigned to]], GD_Resource[SNOW ID Unique], 0), 2), "Not GD")</f>
        <v>WPP-US</v>
      </c>
      <c r="AP81" s="39" t="str">
        <f t="shared" si="1"/>
        <v>GD</v>
      </c>
      <c r="AQ81" s="39">
        <f>YEAR(Table1[[#This Row],[Closed]])</f>
        <v>2021</v>
      </c>
      <c r="AR81" s="39">
        <f>YEAR(Table1[[#This Row],[Resolved]])</f>
        <v>1900</v>
      </c>
      <c r="AS81" s="39">
        <f>YEAR(Table1[[#This Row],[Created]])</f>
        <v>2021</v>
      </c>
      <c r="AT81" s="39">
        <f>DAY(Table1[[#This Row],[Resolved]])</f>
        <v>0</v>
      </c>
      <c r="AU81" s="39" t="str">
        <f>TEXT(Table1[[#This Row],[Resolved]],"MMM")</f>
        <v>Jan</v>
      </c>
      <c r="AV81" s="39">
        <f>DAY(Table1[[#This Row],[Created]])</f>
        <v>10</v>
      </c>
      <c r="AW81" s="39" t="str">
        <f>TEXT(Table1[[#This Row],[Created]],"MMM")</f>
        <v>Jul</v>
      </c>
      <c r="AX81" s="40">
        <f>VLOOKUP(Table1[[#This Row],[Assigned to]],GD_Resource[[#All],[SNOW ID Unique]:[Team]],4,0)</f>
        <v>0</v>
      </c>
    </row>
    <row r="82" spans="1:50" ht="37.5" customHeight="1" x14ac:dyDescent="0.25">
      <c r="A82" s="37" t="s">
        <v>539</v>
      </c>
      <c r="B82" s="37" t="s">
        <v>119</v>
      </c>
      <c r="C82" s="37" t="s">
        <v>253</v>
      </c>
      <c r="D82" s="37" t="s">
        <v>540</v>
      </c>
      <c r="E82" s="37" t="s">
        <v>13</v>
      </c>
      <c r="F82" s="37" t="s">
        <v>541</v>
      </c>
      <c r="G82" s="60">
        <v>44698.972060185188</v>
      </c>
      <c r="H82" s="37" t="s">
        <v>22</v>
      </c>
      <c r="I82" s="60"/>
      <c r="J82" s="37" t="s">
        <v>542</v>
      </c>
      <c r="K82" s="37" t="s">
        <v>543</v>
      </c>
      <c r="L82" s="60"/>
      <c r="M82" s="37"/>
      <c r="N82" s="60">
        <v>44390.954421296286</v>
      </c>
      <c r="O82" s="37" t="s">
        <v>540</v>
      </c>
      <c r="P82" s="38" t="b">
        <v>0</v>
      </c>
      <c r="Q82" s="37"/>
      <c r="R82" s="37" t="s">
        <v>150</v>
      </c>
      <c r="S82" s="38">
        <v>0</v>
      </c>
      <c r="T82" s="37" t="s">
        <v>128</v>
      </c>
      <c r="U82" s="37" t="s">
        <v>65</v>
      </c>
      <c r="V82" s="60"/>
      <c r="W82" s="38">
        <v>2577092</v>
      </c>
      <c r="X82" s="37" t="s">
        <v>256</v>
      </c>
      <c r="Y82" s="38">
        <v>1</v>
      </c>
      <c r="Z82" s="38" t="b">
        <v>1</v>
      </c>
      <c r="AA82" s="60">
        <v>44390.954421296286</v>
      </c>
      <c r="AB82" s="60"/>
      <c r="AC82" s="38">
        <v>0</v>
      </c>
      <c r="AD82" s="60"/>
      <c r="AE82" s="60">
        <v>44390.954421296286</v>
      </c>
      <c r="AF82" s="60">
        <v>44390.954421296286</v>
      </c>
      <c r="AG82" s="37"/>
      <c r="AH82" s="37" t="s">
        <v>250</v>
      </c>
      <c r="AI82" s="37"/>
      <c r="AJ82" s="16">
        <f ca="1">IF(Table1[[#This Row],[State]]="Closed","Zero",IF(Table1[[#This Row],[State]]="Resolved","Zero",TODAY()-Table1[[#This Row],[First Assigned to Osprey-Resolver]]))</f>
        <v>317.04557870371355</v>
      </c>
      <c r="AK82" s="16" t="str">
        <f ca="1">IF(Table1[[#This Row],[Days Open]]&lt;=5,"00 - 05",IF(Table1[[#This Row],[Days Open]]&lt;=15,"06 - 15",IF(Table1[[#This Row],[Days Open]]&lt;=30,"16 - 30", IF(Table1[[#This Row],[Days Open]]&lt;=60,"31 - 60",IF(Table1[[#This Row],[Days Open]]&lt;=90,"61 - 90",IF(Table1[[#This Row],[Days Open]]="Zero","Closed","&gt;91 and above"))))))</f>
        <v>&gt;91 and above</v>
      </c>
      <c r="AL82" s="39">
        <f>WEEKNUM(Table1[[#This Row],[Created]])</f>
        <v>29</v>
      </c>
      <c r="AM82" s="39">
        <f>WEEKNUM(Table1[[#This Row],[Resolved]])</f>
        <v>0</v>
      </c>
      <c r="AN82" s="39">
        <f>WEEKNUM(Table1[[#This Row],[Closed]])</f>
        <v>0</v>
      </c>
      <c r="AO82" s="39" t="str">
        <f>IFERROR(INDEX(GD_Resource[], MATCH(Table1[[#This Row],[Assigned to]], GD_Resource[SNOW ID Unique], 0), 2), "Not GD")</f>
        <v>WPP-US</v>
      </c>
      <c r="AP82" s="39" t="str">
        <f t="shared" si="1"/>
        <v>GD</v>
      </c>
      <c r="AQ82" s="39">
        <f>YEAR(Table1[[#This Row],[Closed]])</f>
        <v>1900</v>
      </c>
      <c r="AR82" s="39">
        <f>YEAR(Table1[[#This Row],[Resolved]])</f>
        <v>1900</v>
      </c>
      <c r="AS82" s="39">
        <f>YEAR(Table1[[#This Row],[Created]])</f>
        <v>2021</v>
      </c>
      <c r="AT82" s="39">
        <f>DAY(Table1[[#This Row],[Resolved]])</f>
        <v>0</v>
      </c>
      <c r="AU82" s="39" t="str">
        <f>TEXT(Table1[[#This Row],[Resolved]],"MMM")</f>
        <v>Jan</v>
      </c>
      <c r="AV82" s="39">
        <f>DAY(Table1[[#This Row],[Created]])</f>
        <v>13</v>
      </c>
      <c r="AW82" s="39" t="str">
        <f>TEXT(Table1[[#This Row],[Created]],"MMM")</f>
        <v>Jul</v>
      </c>
      <c r="AX82" s="40">
        <f>VLOOKUP(Table1[[#This Row],[Assigned to]],GD_Resource[[#All],[SNOW ID Unique]:[Team]],4,0)</f>
        <v>0</v>
      </c>
    </row>
    <row r="83" spans="1:50" ht="49.95" customHeight="1" x14ac:dyDescent="0.25">
      <c r="A83" s="37" t="s">
        <v>544</v>
      </c>
      <c r="B83" s="37" t="s">
        <v>142</v>
      </c>
      <c r="C83" s="37" t="s">
        <v>242</v>
      </c>
      <c r="D83" s="37" t="s">
        <v>243</v>
      </c>
      <c r="E83" s="37" t="s">
        <v>13</v>
      </c>
      <c r="F83" s="37" t="s">
        <v>545</v>
      </c>
      <c r="G83" s="60">
        <v>44404.088761574072</v>
      </c>
      <c r="H83" s="37" t="s">
        <v>71</v>
      </c>
      <c r="I83" s="60"/>
      <c r="J83" s="37" t="s">
        <v>329</v>
      </c>
      <c r="K83" s="37" t="s">
        <v>546</v>
      </c>
      <c r="L83" s="60">
        <v>44404.088761574072</v>
      </c>
      <c r="M83" s="37" t="s">
        <v>71</v>
      </c>
      <c r="N83" s="60">
        <v>44392.984537037039</v>
      </c>
      <c r="O83" s="37" t="s">
        <v>547</v>
      </c>
      <c r="P83" s="38" t="b">
        <v>0</v>
      </c>
      <c r="Q83" s="37"/>
      <c r="R83" s="37" t="s">
        <v>150</v>
      </c>
      <c r="S83" s="38">
        <v>0</v>
      </c>
      <c r="T83" s="37" t="s">
        <v>128</v>
      </c>
      <c r="U83" s="37" t="s">
        <v>124</v>
      </c>
      <c r="V83" s="60"/>
      <c r="W83" s="38">
        <v>602930</v>
      </c>
      <c r="X83" s="37" t="s">
        <v>548</v>
      </c>
      <c r="Y83" s="38">
        <v>1</v>
      </c>
      <c r="Z83" s="38" t="b">
        <v>0</v>
      </c>
      <c r="AA83" s="60">
        <v>44393.858437499999</v>
      </c>
      <c r="AB83" s="60">
        <v>44392.998182870368</v>
      </c>
      <c r="AC83" s="38">
        <v>1</v>
      </c>
      <c r="AD83" s="60">
        <v>44394.014328703714</v>
      </c>
      <c r="AE83" s="60">
        <v>44394.020902777767</v>
      </c>
      <c r="AF83" s="60">
        <v>44394.014328703714</v>
      </c>
      <c r="AG83" s="37" t="s">
        <v>139</v>
      </c>
      <c r="AH83" s="37"/>
      <c r="AI83" s="37"/>
      <c r="AJ83" s="16">
        <f ca="1">IF(Table1[[#This Row],[State]]="Closed","Zero",IF(Table1[[#This Row],[State]]="Resolved","Zero",TODAY()-Table1[[#This Row],[First Assigned to Osprey-Resolver]]))</f>
        <v>313.97909722223267</v>
      </c>
      <c r="AK83" s="16" t="str">
        <f ca="1">IF(Table1[[#This Row],[Days Open]]&lt;=5,"00 - 05",IF(Table1[[#This Row],[Days Open]]&lt;=15,"06 - 15",IF(Table1[[#This Row],[Days Open]]&lt;=30,"16 - 30", IF(Table1[[#This Row],[Days Open]]&lt;=60,"31 - 60",IF(Table1[[#This Row],[Days Open]]&lt;=90,"61 - 90",IF(Table1[[#This Row],[Days Open]]="Zero","Closed","&gt;91 and above"))))))</f>
        <v>&gt;91 and above</v>
      </c>
      <c r="AL83" s="39">
        <f>WEEKNUM(Table1[[#This Row],[Created]])</f>
        <v>29</v>
      </c>
      <c r="AM83" s="39">
        <f>WEEKNUM(Table1[[#This Row],[Resolved]])</f>
        <v>0</v>
      </c>
      <c r="AN83" s="39">
        <f>WEEKNUM(Table1[[#This Row],[Closed]])</f>
        <v>31</v>
      </c>
      <c r="AO83" s="39" t="str">
        <f>IFERROR(INDEX(GD_Resource[], MATCH(Table1[[#This Row],[Assigned to]], GD_Resource[SNOW ID Unique], 0), 2), "Not GD")</f>
        <v>WPP-US</v>
      </c>
      <c r="AP83" s="39" t="str">
        <f t="shared" si="1"/>
        <v>GD</v>
      </c>
      <c r="AQ83" s="39">
        <f>YEAR(Table1[[#This Row],[Closed]])</f>
        <v>2021</v>
      </c>
      <c r="AR83" s="39">
        <f>YEAR(Table1[[#This Row],[Resolved]])</f>
        <v>1900</v>
      </c>
      <c r="AS83" s="39">
        <f>YEAR(Table1[[#This Row],[Created]])</f>
        <v>2021</v>
      </c>
      <c r="AT83" s="39">
        <f>DAY(Table1[[#This Row],[Resolved]])</f>
        <v>0</v>
      </c>
      <c r="AU83" s="39" t="str">
        <f>TEXT(Table1[[#This Row],[Resolved]],"MMM")</f>
        <v>Jan</v>
      </c>
      <c r="AV83" s="39">
        <f>DAY(Table1[[#This Row],[Created]])</f>
        <v>15</v>
      </c>
      <c r="AW83" s="39" t="str">
        <f>TEXT(Table1[[#This Row],[Created]],"MMM")</f>
        <v>Jul</v>
      </c>
      <c r="AX83" s="40">
        <f>VLOOKUP(Table1[[#This Row],[Assigned to]],GD_Resource[[#All],[SNOW ID Unique]:[Team]],4,0)</f>
        <v>0</v>
      </c>
    </row>
    <row r="84" spans="1:50" ht="37.5" customHeight="1" x14ac:dyDescent="0.25">
      <c r="A84" s="37" t="s">
        <v>549</v>
      </c>
      <c r="B84" s="37" t="s">
        <v>119</v>
      </c>
      <c r="C84" s="37" t="s">
        <v>185</v>
      </c>
      <c r="D84" s="37" t="s">
        <v>503</v>
      </c>
      <c r="E84" s="37" t="s">
        <v>145</v>
      </c>
      <c r="F84" s="37" t="s">
        <v>550</v>
      </c>
      <c r="G84" s="60">
        <v>44426.856678240743</v>
      </c>
      <c r="H84" s="37" t="s">
        <v>41</v>
      </c>
      <c r="I84" s="60"/>
      <c r="J84" s="37" t="s">
        <v>124</v>
      </c>
      <c r="K84" s="37" t="s">
        <v>551</v>
      </c>
      <c r="L84" s="60">
        <v>44426.856678240743</v>
      </c>
      <c r="M84" s="37" t="s">
        <v>41</v>
      </c>
      <c r="N84" s="60">
        <v>44396.891608796293</v>
      </c>
      <c r="O84" s="37" t="s">
        <v>552</v>
      </c>
      <c r="P84" s="38" t="b">
        <v>0</v>
      </c>
      <c r="Q84" s="37"/>
      <c r="R84" s="37" t="s">
        <v>191</v>
      </c>
      <c r="S84" s="38">
        <v>0</v>
      </c>
      <c r="T84" s="37" t="s">
        <v>128</v>
      </c>
      <c r="U84" s="37" t="s">
        <v>124</v>
      </c>
      <c r="V84" s="60"/>
      <c r="W84" s="38">
        <v>2588982</v>
      </c>
      <c r="X84" s="37" t="s">
        <v>553</v>
      </c>
      <c r="Y84" s="38">
        <v>0</v>
      </c>
      <c r="Z84" s="38" t="b">
        <v>0</v>
      </c>
      <c r="AA84" s="60">
        <v>44396.901469907411</v>
      </c>
      <c r="AB84" s="60">
        <v>44396.894513888888</v>
      </c>
      <c r="AC84" s="38">
        <v>1</v>
      </c>
      <c r="AD84" s="60">
        <v>44396.901469907411</v>
      </c>
      <c r="AE84" s="60">
        <v>44396.901469907411</v>
      </c>
      <c r="AF84" s="60">
        <v>44396.901469907411</v>
      </c>
      <c r="AG84" s="37"/>
      <c r="AH84" s="37"/>
      <c r="AI84" s="37"/>
      <c r="AJ84" s="16">
        <f ca="1">IF(Table1[[#This Row],[State]]="Closed","Zero",IF(Table1[[#This Row],[State]]="Resolved","Zero",TODAY()-Table1[[#This Row],[First Assigned to Osprey-Resolver]]))</f>
        <v>311.0985300925895</v>
      </c>
      <c r="AK84" s="16" t="str">
        <f ca="1">IF(Table1[[#This Row],[Days Open]]&lt;=5,"00 - 05",IF(Table1[[#This Row],[Days Open]]&lt;=15,"06 - 15",IF(Table1[[#This Row],[Days Open]]&lt;=30,"16 - 30", IF(Table1[[#This Row],[Days Open]]&lt;=60,"31 - 60",IF(Table1[[#This Row],[Days Open]]&lt;=90,"61 - 90",IF(Table1[[#This Row],[Days Open]]="Zero","Closed","&gt;91 and above"))))))</f>
        <v>&gt;91 and above</v>
      </c>
      <c r="AL84" s="39">
        <f>WEEKNUM(Table1[[#This Row],[Created]])</f>
        <v>30</v>
      </c>
      <c r="AM84" s="39">
        <f>WEEKNUM(Table1[[#This Row],[Resolved]])</f>
        <v>0</v>
      </c>
      <c r="AN84" s="39">
        <f>WEEKNUM(Table1[[#This Row],[Closed]])</f>
        <v>34</v>
      </c>
      <c r="AO84" s="39" t="str">
        <f>IFERROR(INDEX(GD_Resource[], MATCH(Table1[[#This Row],[Assigned to]], GD_Resource[SNOW ID Unique], 0), 2), "Not GD")</f>
        <v>Not GD</v>
      </c>
      <c r="AP84" s="39" t="str">
        <f t="shared" si="1"/>
        <v>Geo</v>
      </c>
      <c r="AQ84" s="39">
        <f>YEAR(Table1[[#This Row],[Closed]])</f>
        <v>2021</v>
      </c>
      <c r="AR84" s="39">
        <f>YEAR(Table1[[#This Row],[Resolved]])</f>
        <v>1900</v>
      </c>
      <c r="AS84" s="39">
        <f>YEAR(Table1[[#This Row],[Created]])</f>
        <v>2021</v>
      </c>
      <c r="AT84" s="39">
        <f>DAY(Table1[[#This Row],[Resolved]])</f>
        <v>0</v>
      </c>
      <c r="AU84" s="39" t="str">
        <f>TEXT(Table1[[#This Row],[Resolved]],"MMM")</f>
        <v>Jan</v>
      </c>
      <c r="AV84" s="39">
        <f>DAY(Table1[[#This Row],[Created]])</f>
        <v>19</v>
      </c>
      <c r="AW84" s="39" t="str">
        <f>TEXT(Table1[[#This Row],[Created]],"MMM")</f>
        <v>Jul</v>
      </c>
      <c r="AX84" s="40" t="e">
        <f>VLOOKUP(Table1[[#This Row],[Assigned to]],GD_Resource[[#All],[SNOW ID Unique]:[Team]],4,0)</f>
        <v>#N/A</v>
      </c>
    </row>
    <row r="85" spans="1:50" ht="62.7" customHeight="1" x14ac:dyDescent="0.25">
      <c r="A85" s="37" t="s">
        <v>554</v>
      </c>
      <c r="B85" s="37" t="s">
        <v>142</v>
      </c>
      <c r="C85" s="37" t="s">
        <v>185</v>
      </c>
      <c r="D85" s="37" t="s">
        <v>503</v>
      </c>
      <c r="E85" s="37" t="s">
        <v>145</v>
      </c>
      <c r="F85" s="37" t="s">
        <v>555</v>
      </c>
      <c r="G85" s="60">
        <v>44412.073576388888</v>
      </c>
      <c r="H85" s="37" t="s">
        <v>41</v>
      </c>
      <c r="I85" s="60"/>
      <c r="J85" s="37" t="s">
        <v>124</v>
      </c>
      <c r="K85" s="37" t="s">
        <v>556</v>
      </c>
      <c r="L85" s="60">
        <v>44412.073576388888</v>
      </c>
      <c r="M85" s="37" t="s">
        <v>41</v>
      </c>
      <c r="N85" s="60">
        <v>44398.041562500002</v>
      </c>
      <c r="O85" s="37" t="s">
        <v>552</v>
      </c>
      <c r="P85" s="38" t="b">
        <v>0</v>
      </c>
      <c r="Q85" s="37"/>
      <c r="R85" s="37" t="s">
        <v>191</v>
      </c>
      <c r="S85" s="38">
        <v>0</v>
      </c>
      <c r="T85" s="37" t="s">
        <v>128</v>
      </c>
      <c r="U85" s="37" t="s">
        <v>124</v>
      </c>
      <c r="V85" s="60"/>
      <c r="W85" s="38">
        <v>1212366</v>
      </c>
      <c r="X85" s="37" t="s">
        <v>553</v>
      </c>
      <c r="Y85" s="38">
        <v>0</v>
      </c>
      <c r="Z85" s="38" t="b">
        <v>0</v>
      </c>
      <c r="AA85" s="60">
        <v>44399.83803240741</v>
      </c>
      <c r="AB85" s="60">
        <v>44398.060694444437</v>
      </c>
      <c r="AC85" s="38">
        <v>1</v>
      </c>
      <c r="AD85" s="60">
        <v>44400.142071759263</v>
      </c>
      <c r="AE85" s="60">
        <v>44400.667881944442</v>
      </c>
      <c r="AF85" s="60">
        <v>44400.142071759263</v>
      </c>
      <c r="AG85" s="37"/>
      <c r="AH85" s="37"/>
      <c r="AI85" s="37"/>
      <c r="AJ85" s="16">
        <f ca="1">IF(Table1[[#This Row],[State]]="Closed","Zero",IF(Table1[[#This Row],[State]]="Resolved","Zero",TODAY()-Table1[[#This Row],[First Assigned to Osprey-Resolver]]))</f>
        <v>307.33211805555766</v>
      </c>
      <c r="AK85" s="16" t="str">
        <f ca="1">IF(Table1[[#This Row],[Days Open]]&lt;=5,"00 - 05",IF(Table1[[#This Row],[Days Open]]&lt;=15,"06 - 15",IF(Table1[[#This Row],[Days Open]]&lt;=30,"16 - 30", IF(Table1[[#This Row],[Days Open]]&lt;=60,"31 - 60",IF(Table1[[#This Row],[Days Open]]&lt;=90,"61 - 90",IF(Table1[[#This Row],[Days Open]]="Zero","Closed","&gt;91 and above"))))))</f>
        <v>&gt;91 and above</v>
      </c>
      <c r="AL85" s="39">
        <f>WEEKNUM(Table1[[#This Row],[Created]])</f>
        <v>30</v>
      </c>
      <c r="AM85" s="39">
        <f>WEEKNUM(Table1[[#This Row],[Resolved]])</f>
        <v>0</v>
      </c>
      <c r="AN85" s="39">
        <f>WEEKNUM(Table1[[#This Row],[Closed]])</f>
        <v>32</v>
      </c>
      <c r="AO85" s="39" t="str">
        <f>IFERROR(INDEX(GD_Resource[], MATCH(Table1[[#This Row],[Assigned to]], GD_Resource[SNOW ID Unique], 0), 2), "Not GD")</f>
        <v>Not GD</v>
      </c>
      <c r="AP85" s="39" t="str">
        <f t="shared" si="1"/>
        <v>Geo</v>
      </c>
      <c r="AQ85" s="39">
        <f>YEAR(Table1[[#This Row],[Closed]])</f>
        <v>2021</v>
      </c>
      <c r="AR85" s="39">
        <f>YEAR(Table1[[#This Row],[Resolved]])</f>
        <v>1900</v>
      </c>
      <c r="AS85" s="39">
        <f>YEAR(Table1[[#This Row],[Created]])</f>
        <v>2021</v>
      </c>
      <c r="AT85" s="39">
        <f>DAY(Table1[[#This Row],[Resolved]])</f>
        <v>0</v>
      </c>
      <c r="AU85" s="39" t="str">
        <f>TEXT(Table1[[#This Row],[Resolved]],"MMM")</f>
        <v>Jan</v>
      </c>
      <c r="AV85" s="39">
        <f>DAY(Table1[[#This Row],[Created]])</f>
        <v>21</v>
      </c>
      <c r="AW85" s="39" t="str">
        <f>TEXT(Table1[[#This Row],[Created]],"MMM")</f>
        <v>Jul</v>
      </c>
      <c r="AX85" s="40" t="e">
        <f>VLOOKUP(Table1[[#This Row],[Assigned to]],GD_Resource[[#All],[SNOW ID Unique]:[Team]],4,0)</f>
        <v>#N/A</v>
      </c>
    </row>
    <row r="86" spans="1:50" ht="49.95" customHeight="1" x14ac:dyDescent="0.25">
      <c r="A86" s="37" t="s">
        <v>557</v>
      </c>
      <c r="B86" s="37" t="s">
        <v>119</v>
      </c>
      <c r="C86" s="37" t="s">
        <v>120</v>
      </c>
      <c r="D86" s="37" t="s">
        <v>350</v>
      </c>
      <c r="E86" s="37" t="s">
        <v>13</v>
      </c>
      <c r="F86" s="37" t="s">
        <v>558</v>
      </c>
      <c r="G86" s="60">
        <v>44399.667638888888</v>
      </c>
      <c r="H86" s="37" t="s">
        <v>33</v>
      </c>
      <c r="I86" s="60"/>
      <c r="J86" s="37" t="s">
        <v>134</v>
      </c>
      <c r="K86" s="37" t="s">
        <v>559</v>
      </c>
      <c r="L86" s="60">
        <v>44399.667650462958</v>
      </c>
      <c r="M86" s="37" t="s">
        <v>33</v>
      </c>
      <c r="N86" s="60">
        <v>44398.24050925926</v>
      </c>
      <c r="O86" s="37" t="s">
        <v>560</v>
      </c>
      <c r="P86" s="38" t="b">
        <v>0</v>
      </c>
      <c r="Q86" s="37"/>
      <c r="R86" s="37" t="s">
        <v>127</v>
      </c>
      <c r="S86" s="38">
        <v>0</v>
      </c>
      <c r="T86" s="37" t="s">
        <v>128</v>
      </c>
      <c r="U86" s="37" t="s">
        <v>124</v>
      </c>
      <c r="V86" s="60"/>
      <c r="W86" s="38">
        <v>124125</v>
      </c>
      <c r="X86" s="37" t="s">
        <v>561</v>
      </c>
      <c r="Y86" s="38">
        <v>0</v>
      </c>
      <c r="Z86" s="38" t="b">
        <v>0</v>
      </c>
      <c r="AA86" s="60">
        <v>44398.24050925926</v>
      </c>
      <c r="AB86" s="60">
        <v>44398.24050925926</v>
      </c>
      <c r="AC86" s="38">
        <v>5</v>
      </c>
      <c r="AD86" s="60">
        <v>44398.242824074077</v>
      </c>
      <c r="AE86" s="60">
        <v>44399.407604166663</v>
      </c>
      <c r="AF86" s="60">
        <v>44399.199849537043</v>
      </c>
      <c r="AG86" s="37" t="s">
        <v>200</v>
      </c>
      <c r="AH86" s="37"/>
      <c r="AI86" s="37" t="s">
        <v>562</v>
      </c>
      <c r="AJ86" s="16">
        <f ca="1">IF(Table1[[#This Row],[State]]="Closed","Zero",IF(Table1[[#This Row],[State]]="Resolved","Zero",TODAY()-Table1[[#This Row],[First Assigned to Osprey-Resolver]]))</f>
        <v>308.59239583333692</v>
      </c>
      <c r="AK86" s="16" t="str">
        <f ca="1">IF(Table1[[#This Row],[Days Open]]&lt;=5,"00 - 05",IF(Table1[[#This Row],[Days Open]]&lt;=15,"06 - 15",IF(Table1[[#This Row],[Days Open]]&lt;=30,"16 - 30", IF(Table1[[#This Row],[Days Open]]&lt;=60,"31 - 60",IF(Table1[[#This Row],[Days Open]]&lt;=90,"61 - 90",IF(Table1[[#This Row],[Days Open]]="Zero","Closed","&gt;91 and above"))))))</f>
        <v>&gt;91 and above</v>
      </c>
      <c r="AL86" s="39">
        <f>WEEKNUM(Table1[[#This Row],[Created]])</f>
        <v>30</v>
      </c>
      <c r="AM86" s="39">
        <f>WEEKNUM(Table1[[#This Row],[Resolved]])</f>
        <v>0</v>
      </c>
      <c r="AN86" s="39">
        <f>WEEKNUM(Table1[[#This Row],[Closed]])</f>
        <v>30</v>
      </c>
      <c r="AO86" s="39" t="str">
        <f>IFERROR(INDEX(GD_Resource[], MATCH(Table1[[#This Row],[Assigned to]], GD_Resource[SNOW ID Unique], 0), 2), "Not GD")</f>
        <v>WPP-US</v>
      </c>
      <c r="AP86" s="39" t="str">
        <f t="shared" si="1"/>
        <v>GD</v>
      </c>
      <c r="AQ86" s="39">
        <f>YEAR(Table1[[#This Row],[Closed]])</f>
        <v>2021</v>
      </c>
      <c r="AR86" s="39">
        <f>YEAR(Table1[[#This Row],[Resolved]])</f>
        <v>1900</v>
      </c>
      <c r="AS86" s="39">
        <f>YEAR(Table1[[#This Row],[Created]])</f>
        <v>2021</v>
      </c>
      <c r="AT86" s="39">
        <f>DAY(Table1[[#This Row],[Resolved]])</f>
        <v>0</v>
      </c>
      <c r="AU86" s="39" t="str">
        <f>TEXT(Table1[[#This Row],[Resolved]],"MMM")</f>
        <v>Jan</v>
      </c>
      <c r="AV86" s="39">
        <f>DAY(Table1[[#This Row],[Created]])</f>
        <v>21</v>
      </c>
      <c r="AW86" s="39" t="str">
        <f>TEXT(Table1[[#This Row],[Created]],"MMM")</f>
        <v>Jul</v>
      </c>
      <c r="AX86" s="40">
        <f>VLOOKUP(Table1[[#This Row],[Assigned to]],GD_Resource[[#All],[SNOW ID Unique]:[Team]],4,0)</f>
        <v>0</v>
      </c>
    </row>
    <row r="87" spans="1:50" ht="37.5" customHeight="1" x14ac:dyDescent="0.25">
      <c r="A87" s="37" t="s">
        <v>563</v>
      </c>
      <c r="B87" s="37" t="s">
        <v>119</v>
      </c>
      <c r="C87" s="37" t="s">
        <v>339</v>
      </c>
      <c r="D87" s="37" t="s">
        <v>340</v>
      </c>
      <c r="E87" s="37" t="s">
        <v>13</v>
      </c>
      <c r="F87" s="37" t="s">
        <v>564</v>
      </c>
      <c r="G87" s="60">
        <v>44440.214583333327</v>
      </c>
      <c r="H87" s="37" t="s">
        <v>24</v>
      </c>
      <c r="I87" s="60"/>
      <c r="J87" s="37" t="s">
        <v>124</v>
      </c>
      <c r="K87" s="37" t="s">
        <v>565</v>
      </c>
      <c r="L87" s="60">
        <v>44440.214583333327</v>
      </c>
      <c r="M87" s="37" t="s">
        <v>24</v>
      </c>
      <c r="N87" s="60">
        <v>44404.973611111112</v>
      </c>
      <c r="O87" s="37" t="s">
        <v>566</v>
      </c>
      <c r="P87" s="38" t="b">
        <v>1</v>
      </c>
      <c r="Q87" s="37"/>
      <c r="R87" s="37" t="s">
        <v>217</v>
      </c>
      <c r="S87" s="38">
        <v>1</v>
      </c>
      <c r="T87" s="37" t="s">
        <v>128</v>
      </c>
      <c r="U87" s="37" t="s">
        <v>124</v>
      </c>
      <c r="V87" s="60"/>
      <c r="W87" s="38">
        <v>3044924</v>
      </c>
      <c r="X87" s="37" t="s">
        <v>567</v>
      </c>
      <c r="Y87" s="38">
        <v>0</v>
      </c>
      <c r="Z87" s="38" t="b">
        <v>0</v>
      </c>
      <c r="AA87" s="60">
        <v>44404.973611111112</v>
      </c>
      <c r="AB87" s="60">
        <v>44404.973611111112</v>
      </c>
      <c r="AC87" s="38">
        <v>1</v>
      </c>
      <c r="AD87" s="60">
        <v>44404.987337962957</v>
      </c>
      <c r="AE87" s="60">
        <v>44405.045659722222</v>
      </c>
      <c r="AF87" s="60">
        <v>44404.987337962957</v>
      </c>
      <c r="AG87" s="37"/>
      <c r="AH87" s="37"/>
      <c r="AI87" s="37"/>
      <c r="AJ87" s="16">
        <f ca="1">IF(Table1[[#This Row],[State]]="Closed","Zero",IF(Table1[[#This Row],[State]]="Resolved","Zero",TODAY()-Table1[[#This Row],[First Assigned to Osprey-Resolver]]))</f>
        <v>302.9543402777781</v>
      </c>
      <c r="AK87" s="16" t="str">
        <f ca="1">IF(Table1[[#This Row],[Days Open]]&lt;=5,"00 - 05",IF(Table1[[#This Row],[Days Open]]&lt;=15,"06 - 15",IF(Table1[[#This Row],[Days Open]]&lt;=30,"16 - 30", IF(Table1[[#This Row],[Days Open]]&lt;=60,"31 - 60",IF(Table1[[#This Row],[Days Open]]&lt;=90,"61 - 90",IF(Table1[[#This Row],[Days Open]]="Zero","Closed","&gt;91 and above"))))))</f>
        <v>&gt;91 and above</v>
      </c>
      <c r="AL87" s="39">
        <f>WEEKNUM(Table1[[#This Row],[Created]])</f>
        <v>31</v>
      </c>
      <c r="AM87" s="39">
        <f>WEEKNUM(Table1[[#This Row],[Resolved]])</f>
        <v>0</v>
      </c>
      <c r="AN87" s="39">
        <f>WEEKNUM(Table1[[#This Row],[Closed]])</f>
        <v>36</v>
      </c>
      <c r="AO87" s="39" t="str">
        <f>IFERROR(INDEX(GD_Resource[], MATCH(Table1[[#This Row],[Assigned to]], GD_Resource[SNOW ID Unique], 0), 2), "Not GD")</f>
        <v>WPP-US</v>
      </c>
      <c r="AP87" s="39" t="str">
        <f t="shared" si="1"/>
        <v>GD</v>
      </c>
      <c r="AQ87" s="39">
        <f>YEAR(Table1[[#This Row],[Closed]])</f>
        <v>2021</v>
      </c>
      <c r="AR87" s="39">
        <f>YEAR(Table1[[#This Row],[Resolved]])</f>
        <v>1900</v>
      </c>
      <c r="AS87" s="39">
        <f>YEAR(Table1[[#This Row],[Created]])</f>
        <v>2021</v>
      </c>
      <c r="AT87" s="39">
        <f>DAY(Table1[[#This Row],[Resolved]])</f>
        <v>0</v>
      </c>
      <c r="AU87" s="39" t="str">
        <f>TEXT(Table1[[#This Row],[Resolved]],"MMM")</f>
        <v>Jan</v>
      </c>
      <c r="AV87" s="39">
        <f>DAY(Table1[[#This Row],[Created]])</f>
        <v>27</v>
      </c>
      <c r="AW87" s="39" t="str">
        <f>TEXT(Table1[[#This Row],[Created]],"MMM")</f>
        <v>Jul</v>
      </c>
      <c r="AX87" s="40">
        <f>VLOOKUP(Table1[[#This Row],[Assigned to]],GD_Resource[[#All],[SNOW ID Unique]:[Team]],4,0)</f>
        <v>0</v>
      </c>
    </row>
    <row r="88" spans="1:50" ht="37.5" customHeight="1" x14ac:dyDescent="0.25">
      <c r="A88" s="37" t="s">
        <v>568</v>
      </c>
      <c r="B88" s="37" t="s">
        <v>119</v>
      </c>
      <c r="C88" s="37" t="s">
        <v>339</v>
      </c>
      <c r="D88" s="37" t="s">
        <v>428</v>
      </c>
      <c r="E88" s="37" t="s">
        <v>13</v>
      </c>
      <c r="F88" s="37" t="s">
        <v>569</v>
      </c>
      <c r="G88" s="60">
        <v>44411.120775462958</v>
      </c>
      <c r="H88" s="37" t="s">
        <v>430</v>
      </c>
      <c r="I88" s="60"/>
      <c r="J88" s="37" t="s">
        <v>124</v>
      </c>
      <c r="K88" s="37" t="s">
        <v>570</v>
      </c>
      <c r="L88" s="60">
        <v>44411.120775462958</v>
      </c>
      <c r="M88" s="37" t="s">
        <v>430</v>
      </c>
      <c r="N88" s="60">
        <v>44411.114594907413</v>
      </c>
      <c r="O88" s="37" t="s">
        <v>428</v>
      </c>
      <c r="P88" s="38" t="b">
        <v>0</v>
      </c>
      <c r="Q88" s="37"/>
      <c r="R88" s="37" t="s">
        <v>217</v>
      </c>
      <c r="S88" s="38">
        <v>0</v>
      </c>
      <c r="T88" s="37" t="s">
        <v>128</v>
      </c>
      <c r="U88" s="37" t="s">
        <v>124</v>
      </c>
      <c r="V88" s="60"/>
      <c r="W88" s="38">
        <v>652</v>
      </c>
      <c r="X88" s="37" t="s">
        <v>430</v>
      </c>
      <c r="Y88" s="38">
        <v>0</v>
      </c>
      <c r="Z88" s="38" t="b">
        <v>0</v>
      </c>
      <c r="AA88" s="60">
        <v>44411.114594907413</v>
      </c>
      <c r="AB88" s="60"/>
      <c r="AC88" s="38">
        <v>0</v>
      </c>
      <c r="AD88" s="60"/>
      <c r="AE88" s="60">
        <v>44411.114594907413</v>
      </c>
      <c r="AF88" s="60">
        <v>44411.114594907413</v>
      </c>
      <c r="AG88" s="37"/>
      <c r="AH88" s="37"/>
      <c r="AI88" s="37"/>
      <c r="AJ88" s="16">
        <f ca="1">IF(Table1[[#This Row],[State]]="Closed","Zero",IF(Table1[[#This Row],[State]]="Resolved","Zero",TODAY()-Table1[[#This Row],[First Assigned to Osprey-Resolver]]))</f>
        <v>296.88540509258746</v>
      </c>
      <c r="AK88" s="16" t="str">
        <f ca="1">IF(Table1[[#This Row],[Days Open]]&lt;=5,"00 - 05",IF(Table1[[#This Row],[Days Open]]&lt;=15,"06 - 15",IF(Table1[[#This Row],[Days Open]]&lt;=30,"16 - 30", IF(Table1[[#This Row],[Days Open]]&lt;=60,"31 - 60",IF(Table1[[#This Row],[Days Open]]&lt;=90,"61 - 90",IF(Table1[[#This Row],[Days Open]]="Zero","Closed","&gt;91 and above"))))))</f>
        <v>&gt;91 and above</v>
      </c>
      <c r="AL88" s="39">
        <f>WEEKNUM(Table1[[#This Row],[Created]])</f>
        <v>32</v>
      </c>
      <c r="AM88" s="39">
        <f>WEEKNUM(Table1[[#This Row],[Resolved]])</f>
        <v>0</v>
      </c>
      <c r="AN88" s="39">
        <f>WEEKNUM(Table1[[#This Row],[Closed]])</f>
        <v>32</v>
      </c>
      <c r="AO88" s="39" t="str">
        <f>IFERROR(INDEX(GD_Resource[], MATCH(Table1[[#This Row],[Assigned to]], GD_Resource[SNOW ID Unique], 0), 2), "Not GD")</f>
        <v>Not GD</v>
      </c>
      <c r="AP88" s="39" t="str">
        <f t="shared" si="1"/>
        <v>Geo</v>
      </c>
      <c r="AQ88" s="39">
        <f>YEAR(Table1[[#This Row],[Closed]])</f>
        <v>2021</v>
      </c>
      <c r="AR88" s="39">
        <f>YEAR(Table1[[#This Row],[Resolved]])</f>
        <v>1900</v>
      </c>
      <c r="AS88" s="39">
        <f>YEAR(Table1[[#This Row],[Created]])</f>
        <v>2021</v>
      </c>
      <c r="AT88" s="39">
        <f>DAY(Table1[[#This Row],[Resolved]])</f>
        <v>0</v>
      </c>
      <c r="AU88" s="39" t="str">
        <f>TEXT(Table1[[#This Row],[Resolved]],"MMM")</f>
        <v>Jan</v>
      </c>
      <c r="AV88" s="39">
        <f>DAY(Table1[[#This Row],[Created]])</f>
        <v>3</v>
      </c>
      <c r="AW88" s="39" t="str">
        <f>TEXT(Table1[[#This Row],[Created]],"MMM")</f>
        <v>Aug</v>
      </c>
      <c r="AX88" s="40" t="e">
        <f>VLOOKUP(Table1[[#This Row],[Assigned to]],GD_Resource[[#All],[SNOW ID Unique]:[Team]],4,0)</f>
        <v>#N/A</v>
      </c>
    </row>
    <row r="89" spans="1:50" ht="62.7" customHeight="1" x14ac:dyDescent="0.25">
      <c r="A89" s="37" t="s">
        <v>571</v>
      </c>
      <c r="B89" s="37" t="s">
        <v>119</v>
      </c>
      <c r="C89" s="37" t="s">
        <v>185</v>
      </c>
      <c r="D89" s="37" t="s">
        <v>503</v>
      </c>
      <c r="E89" s="37" t="s">
        <v>145</v>
      </c>
      <c r="F89" s="37" t="s">
        <v>572</v>
      </c>
      <c r="G89" s="60">
        <v>44469.10261574074</v>
      </c>
      <c r="H89" s="37" t="s">
        <v>43</v>
      </c>
      <c r="I89" s="60"/>
      <c r="J89" s="37" t="s">
        <v>124</v>
      </c>
      <c r="K89" s="37" t="s">
        <v>573</v>
      </c>
      <c r="L89" s="60">
        <v>44469.10261574074</v>
      </c>
      <c r="M89" s="37" t="s">
        <v>41</v>
      </c>
      <c r="N89" s="60">
        <v>44418.023298611108</v>
      </c>
      <c r="O89" s="37" t="s">
        <v>346</v>
      </c>
      <c r="P89" s="38" t="b">
        <v>0</v>
      </c>
      <c r="Q89" s="37"/>
      <c r="R89" s="37" t="s">
        <v>191</v>
      </c>
      <c r="S89" s="38">
        <v>0</v>
      </c>
      <c r="T89" s="37" t="s">
        <v>128</v>
      </c>
      <c r="U89" s="37" t="s">
        <v>124</v>
      </c>
      <c r="V89" s="60"/>
      <c r="W89" s="38">
        <v>4417427</v>
      </c>
      <c r="X89" s="37" t="s">
        <v>43</v>
      </c>
      <c r="Y89" s="38">
        <v>0</v>
      </c>
      <c r="Z89" s="38" t="b">
        <v>0</v>
      </c>
      <c r="AA89" s="60">
        <v>44418.676261574074</v>
      </c>
      <c r="AB89" s="60"/>
      <c r="AC89" s="38">
        <v>2</v>
      </c>
      <c r="AD89" s="60"/>
      <c r="AE89" s="60">
        <v>44418.676261574074</v>
      </c>
      <c r="AF89" s="60">
        <v>44418.023298611108</v>
      </c>
      <c r="AG89" s="37"/>
      <c r="AH89" s="37"/>
      <c r="AI89" s="37"/>
      <c r="AJ89" s="16">
        <f ca="1">IF(Table1[[#This Row],[State]]="Closed","Zero",IF(Table1[[#This Row],[State]]="Resolved","Zero",TODAY()-Table1[[#This Row],[First Assigned to Osprey-Resolver]]))</f>
        <v>289.32373842592642</v>
      </c>
      <c r="AK89" s="16" t="str">
        <f ca="1">IF(Table1[[#This Row],[Days Open]]&lt;=5,"00 - 05",IF(Table1[[#This Row],[Days Open]]&lt;=15,"06 - 15",IF(Table1[[#This Row],[Days Open]]&lt;=30,"16 - 30", IF(Table1[[#This Row],[Days Open]]&lt;=60,"31 - 60",IF(Table1[[#This Row],[Days Open]]&lt;=90,"61 - 90",IF(Table1[[#This Row],[Days Open]]="Zero","Closed","&gt;91 and above"))))))</f>
        <v>&gt;91 and above</v>
      </c>
      <c r="AL89" s="39">
        <f>WEEKNUM(Table1[[#This Row],[Created]])</f>
        <v>33</v>
      </c>
      <c r="AM89" s="39">
        <f>WEEKNUM(Table1[[#This Row],[Resolved]])</f>
        <v>0</v>
      </c>
      <c r="AN89" s="39">
        <f>WEEKNUM(Table1[[#This Row],[Closed]])</f>
        <v>40</v>
      </c>
      <c r="AO89" s="39" t="str">
        <f>IFERROR(INDEX(GD_Resource[], MATCH(Table1[[#This Row],[Assigned to]], GD_Resource[SNOW ID Unique], 0), 2), "Not GD")</f>
        <v>Not GD</v>
      </c>
      <c r="AP89" s="39" t="str">
        <f t="shared" si="1"/>
        <v>Geo</v>
      </c>
      <c r="AQ89" s="39">
        <f>YEAR(Table1[[#This Row],[Closed]])</f>
        <v>2021</v>
      </c>
      <c r="AR89" s="39">
        <f>YEAR(Table1[[#This Row],[Resolved]])</f>
        <v>1900</v>
      </c>
      <c r="AS89" s="39">
        <f>YEAR(Table1[[#This Row],[Created]])</f>
        <v>2021</v>
      </c>
      <c r="AT89" s="39">
        <f>DAY(Table1[[#This Row],[Resolved]])</f>
        <v>0</v>
      </c>
      <c r="AU89" s="39" t="str">
        <f>TEXT(Table1[[#This Row],[Resolved]],"MMM")</f>
        <v>Jan</v>
      </c>
      <c r="AV89" s="39">
        <f>DAY(Table1[[#This Row],[Created]])</f>
        <v>10</v>
      </c>
      <c r="AW89" s="39" t="str">
        <f>TEXT(Table1[[#This Row],[Created]],"MMM")</f>
        <v>Aug</v>
      </c>
      <c r="AX89" s="40" t="e">
        <f>VLOOKUP(Table1[[#This Row],[Assigned to]],GD_Resource[[#All],[SNOW ID Unique]:[Team]],4,0)</f>
        <v>#N/A</v>
      </c>
    </row>
    <row r="90" spans="1:50" ht="49.95" customHeight="1" x14ac:dyDescent="0.25">
      <c r="A90" s="37" t="s">
        <v>574</v>
      </c>
      <c r="B90" s="37" t="s">
        <v>119</v>
      </c>
      <c r="C90" s="37" t="s">
        <v>242</v>
      </c>
      <c r="D90" s="37" t="s">
        <v>575</v>
      </c>
      <c r="E90" s="37" t="s">
        <v>13</v>
      </c>
      <c r="F90" s="37" t="s">
        <v>576</v>
      </c>
      <c r="G90" s="60">
        <v>44427.90996527778</v>
      </c>
      <c r="H90" s="37" t="s">
        <v>71</v>
      </c>
      <c r="I90" s="60"/>
      <c r="J90" s="37" t="s">
        <v>134</v>
      </c>
      <c r="K90" s="37" t="s">
        <v>577</v>
      </c>
      <c r="L90" s="60">
        <v>44427.899131944447</v>
      </c>
      <c r="M90" s="37" t="s">
        <v>71</v>
      </c>
      <c r="N90" s="60">
        <v>44424.789502314823</v>
      </c>
      <c r="O90" s="37" t="s">
        <v>578</v>
      </c>
      <c r="P90" s="38" t="b">
        <v>0</v>
      </c>
      <c r="Q90" s="37"/>
      <c r="R90" s="37" t="s">
        <v>150</v>
      </c>
      <c r="S90" s="38">
        <v>0</v>
      </c>
      <c r="T90" s="37" t="s">
        <v>128</v>
      </c>
      <c r="U90" s="37" t="s">
        <v>124</v>
      </c>
      <c r="V90" s="60"/>
      <c r="W90" s="38">
        <v>268672</v>
      </c>
      <c r="X90" s="37" t="s">
        <v>579</v>
      </c>
      <c r="Y90" s="38">
        <v>0</v>
      </c>
      <c r="Z90" s="38" t="b">
        <v>0</v>
      </c>
      <c r="AA90" s="60">
        <v>44425.790891203702</v>
      </c>
      <c r="AB90" s="60">
        <v>44424.789814814823</v>
      </c>
      <c r="AC90" s="38">
        <v>1</v>
      </c>
      <c r="AD90" s="60">
        <v>44425.790891203702</v>
      </c>
      <c r="AE90" s="60">
        <v>44425.790891203702</v>
      </c>
      <c r="AF90" s="60">
        <v>44425.790891203702</v>
      </c>
      <c r="AG90" s="37"/>
      <c r="AH90" s="37"/>
      <c r="AI90" s="37"/>
      <c r="AJ90" s="16">
        <f ca="1">IF(Table1[[#This Row],[State]]="Closed","Zero",IF(Table1[[#This Row],[State]]="Resolved","Zero",TODAY()-Table1[[#This Row],[First Assigned to Osprey-Resolver]]))</f>
        <v>282.2091087962981</v>
      </c>
      <c r="AK90" s="16" t="str">
        <f ca="1">IF(Table1[[#This Row],[Days Open]]&lt;=5,"00 - 05",IF(Table1[[#This Row],[Days Open]]&lt;=15,"06 - 15",IF(Table1[[#This Row],[Days Open]]&lt;=30,"16 - 30", IF(Table1[[#This Row],[Days Open]]&lt;=60,"31 - 60",IF(Table1[[#This Row],[Days Open]]&lt;=90,"61 - 90",IF(Table1[[#This Row],[Days Open]]="Zero","Closed","&gt;91 and above"))))))</f>
        <v>&gt;91 and above</v>
      </c>
      <c r="AL90" s="39">
        <f>WEEKNUM(Table1[[#This Row],[Created]])</f>
        <v>34</v>
      </c>
      <c r="AM90" s="39">
        <f>WEEKNUM(Table1[[#This Row],[Resolved]])</f>
        <v>0</v>
      </c>
      <c r="AN90" s="39">
        <f>WEEKNUM(Table1[[#This Row],[Closed]])</f>
        <v>34</v>
      </c>
      <c r="AO90" s="39" t="str">
        <f>IFERROR(INDEX(GD_Resource[], MATCH(Table1[[#This Row],[Assigned to]], GD_Resource[SNOW ID Unique], 0), 2), "Not GD")</f>
        <v>WPP-US</v>
      </c>
      <c r="AP90" s="39" t="str">
        <f t="shared" si="1"/>
        <v>GD</v>
      </c>
      <c r="AQ90" s="39">
        <f>YEAR(Table1[[#This Row],[Closed]])</f>
        <v>2021</v>
      </c>
      <c r="AR90" s="39">
        <f>YEAR(Table1[[#This Row],[Resolved]])</f>
        <v>1900</v>
      </c>
      <c r="AS90" s="39">
        <f>YEAR(Table1[[#This Row],[Created]])</f>
        <v>2021</v>
      </c>
      <c r="AT90" s="39">
        <f>DAY(Table1[[#This Row],[Resolved]])</f>
        <v>0</v>
      </c>
      <c r="AU90" s="39" t="str">
        <f>TEXT(Table1[[#This Row],[Resolved]],"MMM")</f>
        <v>Jan</v>
      </c>
      <c r="AV90" s="39">
        <f>DAY(Table1[[#This Row],[Created]])</f>
        <v>16</v>
      </c>
      <c r="AW90" s="39" t="str">
        <f>TEXT(Table1[[#This Row],[Created]],"MMM")</f>
        <v>Aug</v>
      </c>
      <c r="AX90" s="40">
        <f>VLOOKUP(Table1[[#This Row],[Assigned to]],GD_Resource[[#All],[SNOW ID Unique]:[Team]],4,0)</f>
        <v>0</v>
      </c>
    </row>
    <row r="91" spans="1:50" ht="62.7" customHeight="1" x14ac:dyDescent="0.25">
      <c r="A91" s="37" t="s">
        <v>580</v>
      </c>
      <c r="B91" s="37" t="s">
        <v>119</v>
      </c>
      <c r="C91" s="37" t="s">
        <v>153</v>
      </c>
      <c r="D91" s="37" t="s">
        <v>154</v>
      </c>
      <c r="E91" s="37" t="s">
        <v>145</v>
      </c>
      <c r="F91" s="37" t="s">
        <v>581</v>
      </c>
      <c r="G91" s="60">
        <v>44610.030543981477</v>
      </c>
      <c r="H91" s="37" t="s">
        <v>55</v>
      </c>
      <c r="I91" s="60"/>
      <c r="J91" s="37"/>
      <c r="K91" s="37"/>
      <c r="L91" s="60"/>
      <c r="M91" s="37"/>
      <c r="N91" s="60">
        <v>44424.871145833327</v>
      </c>
      <c r="O91" s="37" t="s">
        <v>154</v>
      </c>
      <c r="P91" s="38" t="b">
        <v>0</v>
      </c>
      <c r="Q91" s="37"/>
      <c r="R91" s="37" t="s">
        <v>150</v>
      </c>
      <c r="S91" s="38">
        <v>0</v>
      </c>
      <c r="T91" s="37" t="s">
        <v>128</v>
      </c>
      <c r="U91" s="37" t="s">
        <v>65</v>
      </c>
      <c r="V91" s="60"/>
      <c r="W91" s="38"/>
      <c r="X91" s="37" t="s">
        <v>55</v>
      </c>
      <c r="Y91" s="38">
        <v>0</v>
      </c>
      <c r="Z91" s="38" t="b">
        <v>1</v>
      </c>
      <c r="AA91" s="60">
        <v>44424.871145833327</v>
      </c>
      <c r="AB91" s="60"/>
      <c r="AC91" s="38">
        <v>0</v>
      </c>
      <c r="AD91" s="60"/>
      <c r="AE91" s="60">
        <v>44424.871145833327</v>
      </c>
      <c r="AF91" s="60">
        <v>44424.871145833327</v>
      </c>
      <c r="AG91" s="37" t="s">
        <v>139</v>
      </c>
      <c r="AH91" s="37" t="s">
        <v>158</v>
      </c>
      <c r="AI91" s="37" t="s">
        <v>582</v>
      </c>
      <c r="AJ91" s="16">
        <f ca="1">IF(Table1[[#This Row],[State]]="Closed","Zero",IF(Table1[[#This Row],[State]]="Resolved","Zero",TODAY()-Table1[[#This Row],[First Assigned to Osprey-Resolver]]))</f>
        <v>283.12885416667268</v>
      </c>
      <c r="AK91" s="16" t="str">
        <f ca="1">IF(Table1[[#This Row],[Days Open]]&lt;=5,"00 - 05",IF(Table1[[#This Row],[Days Open]]&lt;=15,"06 - 15",IF(Table1[[#This Row],[Days Open]]&lt;=30,"16 - 30", IF(Table1[[#This Row],[Days Open]]&lt;=60,"31 - 60",IF(Table1[[#This Row],[Days Open]]&lt;=90,"61 - 90",IF(Table1[[#This Row],[Days Open]]="Zero","Closed","&gt;91 and above"))))))</f>
        <v>&gt;91 and above</v>
      </c>
      <c r="AL91" s="39">
        <f>WEEKNUM(Table1[[#This Row],[Created]])</f>
        <v>34</v>
      </c>
      <c r="AM91" s="39">
        <f>WEEKNUM(Table1[[#This Row],[Resolved]])</f>
        <v>0</v>
      </c>
      <c r="AN91" s="39">
        <f>WEEKNUM(Table1[[#This Row],[Closed]])</f>
        <v>0</v>
      </c>
      <c r="AO91" s="39" t="str">
        <f>IFERROR(INDEX(GD_Resource[], MATCH(Table1[[#This Row],[Assigned to]], GD_Resource[SNOW ID Unique], 0), 2), "Not GD")</f>
        <v>WPP-US</v>
      </c>
      <c r="AP91" s="39" t="str">
        <f t="shared" si="1"/>
        <v>GD</v>
      </c>
      <c r="AQ91" s="39">
        <f>YEAR(Table1[[#This Row],[Closed]])</f>
        <v>1900</v>
      </c>
      <c r="AR91" s="39">
        <f>YEAR(Table1[[#This Row],[Resolved]])</f>
        <v>1900</v>
      </c>
      <c r="AS91" s="39">
        <f>YEAR(Table1[[#This Row],[Created]])</f>
        <v>2021</v>
      </c>
      <c r="AT91" s="39">
        <f>DAY(Table1[[#This Row],[Resolved]])</f>
        <v>0</v>
      </c>
      <c r="AU91" s="39" t="str">
        <f>TEXT(Table1[[#This Row],[Resolved]],"MMM")</f>
        <v>Jan</v>
      </c>
      <c r="AV91" s="39">
        <f>DAY(Table1[[#This Row],[Created]])</f>
        <v>16</v>
      </c>
      <c r="AW91" s="39" t="str">
        <f>TEXT(Table1[[#This Row],[Created]],"MMM")</f>
        <v>Aug</v>
      </c>
      <c r="AX91" s="40">
        <f>VLOOKUP(Table1[[#This Row],[Assigned to]],GD_Resource[[#All],[SNOW ID Unique]:[Team]],4,0)</f>
        <v>0</v>
      </c>
    </row>
    <row r="92" spans="1:50" ht="37.5" customHeight="1" x14ac:dyDescent="0.25">
      <c r="A92" s="37" t="s">
        <v>583</v>
      </c>
      <c r="B92" s="37" t="s">
        <v>119</v>
      </c>
      <c r="C92" s="37" t="s">
        <v>185</v>
      </c>
      <c r="D92" s="37" t="s">
        <v>206</v>
      </c>
      <c r="E92" s="37" t="s">
        <v>145</v>
      </c>
      <c r="F92" s="37" t="s">
        <v>584</v>
      </c>
      <c r="G92" s="60">
        <v>44511.074814814812</v>
      </c>
      <c r="H92" s="37" t="s">
        <v>48</v>
      </c>
      <c r="I92" s="60"/>
      <c r="J92" s="37" t="s">
        <v>542</v>
      </c>
      <c r="K92" s="37" t="s">
        <v>585</v>
      </c>
      <c r="L92" s="60">
        <v>44511.074814814812</v>
      </c>
      <c r="M92" s="37" t="s">
        <v>48</v>
      </c>
      <c r="N92" s="60">
        <v>44425.893773148149</v>
      </c>
      <c r="O92" s="37" t="s">
        <v>305</v>
      </c>
      <c r="P92" s="38" t="b">
        <v>1</v>
      </c>
      <c r="Q92" s="37"/>
      <c r="R92" s="37" t="s">
        <v>191</v>
      </c>
      <c r="S92" s="38">
        <v>1</v>
      </c>
      <c r="T92" s="37" t="s">
        <v>128</v>
      </c>
      <c r="U92" s="37" t="s">
        <v>124</v>
      </c>
      <c r="V92" s="60"/>
      <c r="W92" s="38">
        <v>7185966</v>
      </c>
      <c r="X92" s="37" t="s">
        <v>306</v>
      </c>
      <c r="Y92" s="38">
        <v>1</v>
      </c>
      <c r="Z92" s="38" t="b">
        <v>0</v>
      </c>
      <c r="AA92" s="60">
        <v>44426.630995370368</v>
      </c>
      <c r="AB92" s="60">
        <v>44425.89403935185</v>
      </c>
      <c r="AC92" s="38">
        <v>1</v>
      </c>
      <c r="AD92" s="60">
        <v>44425.933877314812</v>
      </c>
      <c r="AE92" s="60">
        <v>44426.630995370368</v>
      </c>
      <c r="AF92" s="60">
        <v>44425.933877314812</v>
      </c>
      <c r="AG92" s="37"/>
      <c r="AH92" s="37"/>
      <c r="AI92" s="37"/>
      <c r="AJ92" s="16">
        <f ca="1">IF(Table1[[#This Row],[State]]="Closed","Zero",IF(Table1[[#This Row],[State]]="Resolved","Zero",TODAY()-Table1[[#This Row],[First Assigned to Osprey-Resolver]]))</f>
        <v>281.3690046296324</v>
      </c>
      <c r="AK92" s="16" t="str">
        <f ca="1">IF(Table1[[#This Row],[Days Open]]&lt;=5,"00 - 05",IF(Table1[[#This Row],[Days Open]]&lt;=15,"06 - 15",IF(Table1[[#This Row],[Days Open]]&lt;=30,"16 - 30", IF(Table1[[#This Row],[Days Open]]&lt;=60,"31 - 60",IF(Table1[[#This Row],[Days Open]]&lt;=90,"61 - 90",IF(Table1[[#This Row],[Days Open]]="Zero","Closed","&gt;91 and above"))))))</f>
        <v>&gt;91 and above</v>
      </c>
      <c r="AL92" s="39">
        <f>WEEKNUM(Table1[[#This Row],[Created]])</f>
        <v>34</v>
      </c>
      <c r="AM92" s="39">
        <f>WEEKNUM(Table1[[#This Row],[Resolved]])</f>
        <v>0</v>
      </c>
      <c r="AN92" s="39">
        <f>WEEKNUM(Table1[[#This Row],[Closed]])</f>
        <v>46</v>
      </c>
      <c r="AO92" s="39" t="str">
        <f>IFERROR(INDEX(GD_Resource[], MATCH(Table1[[#This Row],[Assigned to]], GD_Resource[SNOW ID Unique], 0), 2), "Not GD")</f>
        <v>Not GD</v>
      </c>
      <c r="AP92" s="39" t="str">
        <f t="shared" si="1"/>
        <v>Geo</v>
      </c>
      <c r="AQ92" s="39">
        <f>YEAR(Table1[[#This Row],[Closed]])</f>
        <v>2021</v>
      </c>
      <c r="AR92" s="39">
        <f>YEAR(Table1[[#This Row],[Resolved]])</f>
        <v>1900</v>
      </c>
      <c r="AS92" s="39">
        <f>YEAR(Table1[[#This Row],[Created]])</f>
        <v>2021</v>
      </c>
      <c r="AT92" s="39">
        <f>DAY(Table1[[#This Row],[Resolved]])</f>
        <v>0</v>
      </c>
      <c r="AU92" s="39" t="str">
        <f>TEXT(Table1[[#This Row],[Resolved]],"MMM")</f>
        <v>Jan</v>
      </c>
      <c r="AV92" s="39">
        <f>DAY(Table1[[#This Row],[Created]])</f>
        <v>17</v>
      </c>
      <c r="AW92" s="39" t="str">
        <f>TEXT(Table1[[#This Row],[Created]],"MMM")</f>
        <v>Aug</v>
      </c>
      <c r="AX92" s="40" t="e">
        <f>VLOOKUP(Table1[[#This Row],[Assigned to]],GD_Resource[[#All],[SNOW ID Unique]:[Team]],4,0)</f>
        <v>#N/A</v>
      </c>
    </row>
    <row r="93" spans="1:50" ht="49.95" customHeight="1" x14ac:dyDescent="0.25">
      <c r="A93" s="37" t="s">
        <v>586</v>
      </c>
      <c r="B93" s="37" t="s">
        <v>119</v>
      </c>
      <c r="C93" s="37" t="s">
        <v>131</v>
      </c>
      <c r="D93" s="37" t="s">
        <v>132</v>
      </c>
      <c r="E93" s="37" t="s">
        <v>13</v>
      </c>
      <c r="F93" s="37" t="s">
        <v>587</v>
      </c>
      <c r="G93" s="60">
        <v>44449.064502314817</v>
      </c>
      <c r="H93" s="37" t="s">
        <v>42</v>
      </c>
      <c r="I93" s="60"/>
      <c r="J93" s="37" t="s">
        <v>134</v>
      </c>
      <c r="K93" s="37" t="s">
        <v>588</v>
      </c>
      <c r="L93" s="60">
        <v>44449.064513888887</v>
      </c>
      <c r="M93" s="37" t="s">
        <v>42</v>
      </c>
      <c r="N93" s="60">
        <v>44426.956967592603</v>
      </c>
      <c r="O93" s="37" t="s">
        <v>589</v>
      </c>
      <c r="P93" s="38" t="b">
        <v>1</v>
      </c>
      <c r="Q93" s="37"/>
      <c r="R93" s="37" t="s">
        <v>137</v>
      </c>
      <c r="S93" s="38">
        <v>1</v>
      </c>
      <c r="T93" s="37" t="s">
        <v>128</v>
      </c>
      <c r="U93" s="37" t="s">
        <v>124</v>
      </c>
      <c r="V93" s="60"/>
      <c r="W93" s="38">
        <v>1910518</v>
      </c>
      <c r="X93" s="37" t="s">
        <v>590</v>
      </c>
      <c r="Y93" s="38">
        <v>0</v>
      </c>
      <c r="Z93" s="38" t="b">
        <v>0</v>
      </c>
      <c r="AA93" s="60">
        <v>44426.974895833337</v>
      </c>
      <c r="AB93" s="60">
        <v>44426.974699074082</v>
      </c>
      <c r="AC93" s="38">
        <v>2</v>
      </c>
      <c r="AD93" s="60">
        <v>44427.898136574076</v>
      </c>
      <c r="AE93" s="60">
        <v>44428.490972222222</v>
      </c>
      <c r="AF93" s="60">
        <v>44426.956967592603</v>
      </c>
      <c r="AG93" s="37"/>
      <c r="AH93" s="37"/>
      <c r="AI93" s="37"/>
      <c r="AJ93" s="16">
        <f ca="1">IF(Table1[[#This Row],[State]]="Closed","Zero",IF(Table1[[#This Row],[State]]="Resolved","Zero",TODAY()-Table1[[#This Row],[First Assigned to Osprey-Resolver]]))</f>
        <v>279.5090277777781</v>
      </c>
      <c r="AK93" s="16" t="str">
        <f ca="1">IF(Table1[[#This Row],[Days Open]]&lt;=5,"00 - 05",IF(Table1[[#This Row],[Days Open]]&lt;=15,"06 - 15",IF(Table1[[#This Row],[Days Open]]&lt;=30,"16 - 30", IF(Table1[[#This Row],[Days Open]]&lt;=60,"31 - 60",IF(Table1[[#This Row],[Days Open]]&lt;=90,"61 - 90",IF(Table1[[#This Row],[Days Open]]="Zero","Closed","&gt;91 and above"))))))</f>
        <v>&gt;91 and above</v>
      </c>
      <c r="AL93" s="39">
        <f>WEEKNUM(Table1[[#This Row],[Created]])</f>
        <v>34</v>
      </c>
      <c r="AM93" s="39">
        <f>WEEKNUM(Table1[[#This Row],[Resolved]])</f>
        <v>0</v>
      </c>
      <c r="AN93" s="39">
        <f>WEEKNUM(Table1[[#This Row],[Closed]])</f>
        <v>37</v>
      </c>
      <c r="AO93" s="39" t="str">
        <f>IFERROR(INDEX(GD_Resource[], MATCH(Table1[[#This Row],[Assigned to]], GD_Resource[SNOW ID Unique], 0), 2), "Not GD")</f>
        <v>Not GD</v>
      </c>
      <c r="AP93" s="39" t="str">
        <f t="shared" si="1"/>
        <v>Geo</v>
      </c>
      <c r="AQ93" s="39">
        <f>YEAR(Table1[[#This Row],[Closed]])</f>
        <v>2021</v>
      </c>
      <c r="AR93" s="39">
        <f>YEAR(Table1[[#This Row],[Resolved]])</f>
        <v>1900</v>
      </c>
      <c r="AS93" s="39">
        <f>YEAR(Table1[[#This Row],[Created]])</f>
        <v>2021</v>
      </c>
      <c r="AT93" s="39">
        <f>DAY(Table1[[#This Row],[Resolved]])</f>
        <v>0</v>
      </c>
      <c r="AU93" s="39" t="str">
        <f>TEXT(Table1[[#This Row],[Resolved]],"MMM")</f>
        <v>Jan</v>
      </c>
      <c r="AV93" s="39">
        <f>DAY(Table1[[#This Row],[Created]])</f>
        <v>18</v>
      </c>
      <c r="AW93" s="39" t="str">
        <f>TEXT(Table1[[#This Row],[Created]],"MMM")</f>
        <v>Aug</v>
      </c>
      <c r="AX93" s="40" t="e">
        <f>VLOOKUP(Table1[[#This Row],[Assigned to]],GD_Resource[[#All],[SNOW ID Unique]:[Team]],4,0)</f>
        <v>#N/A</v>
      </c>
    </row>
    <row r="94" spans="1:50" ht="49.95" customHeight="1" x14ac:dyDescent="0.25">
      <c r="A94" s="37" t="s">
        <v>591</v>
      </c>
      <c r="B94" s="37" t="s">
        <v>119</v>
      </c>
      <c r="C94" s="37" t="s">
        <v>253</v>
      </c>
      <c r="D94" s="37" t="s">
        <v>463</v>
      </c>
      <c r="E94" s="37" t="s">
        <v>13</v>
      </c>
      <c r="F94" s="37" t="s">
        <v>592</v>
      </c>
      <c r="G94" s="60">
        <v>44700.550300925926</v>
      </c>
      <c r="H94" s="37" t="s">
        <v>9</v>
      </c>
      <c r="I94" s="60"/>
      <c r="J94" s="37"/>
      <c r="K94" s="37"/>
      <c r="L94" s="60"/>
      <c r="M94" s="37"/>
      <c r="N94" s="60">
        <v>44432.208113425928</v>
      </c>
      <c r="O94" s="37" t="s">
        <v>593</v>
      </c>
      <c r="P94" s="38" t="b">
        <v>0</v>
      </c>
      <c r="Q94" s="37"/>
      <c r="R94" s="37" t="s">
        <v>150</v>
      </c>
      <c r="S94" s="38">
        <v>0</v>
      </c>
      <c r="T94" s="37" t="s">
        <v>128</v>
      </c>
      <c r="U94" s="37" t="s">
        <v>65</v>
      </c>
      <c r="V94" s="60"/>
      <c r="W94" s="38"/>
      <c r="X94" s="37" t="s">
        <v>594</v>
      </c>
      <c r="Y94" s="38">
        <v>0</v>
      </c>
      <c r="Z94" s="38" t="b">
        <v>1</v>
      </c>
      <c r="AA94" s="60">
        <v>44433.02783564815</v>
      </c>
      <c r="AB94" s="60">
        <v>44432.226759259262</v>
      </c>
      <c r="AC94" s="38">
        <v>1</v>
      </c>
      <c r="AD94" s="60">
        <v>44433.049293981479</v>
      </c>
      <c r="AE94" s="60">
        <v>44433.050150462957</v>
      </c>
      <c r="AF94" s="60">
        <v>44433.049293981479</v>
      </c>
      <c r="AG94" s="37"/>
      <c r="AH94" s="37" t="s">
        <v>250</v>
      </c>
      <c r="AI94" s="37"/>
      <c r="AJ94" s="16">
        <f ca="1">IF(Table1[[#This Row],[State]]="Closed","Zero",IF(Table1[[#This Row],[State]]="Resolved","Zero",TODAY()-Table1[[#This Row],[First Assigned to Osprey-Resolver]]))</f>
        <v>274.94984953704261</v>
      </c>
      <c r="AK94" s="16" t="str">
        <f ca="1">IF(Table1[[#This Row],[Days Open]]&lt;=5,"00 - 05",IF(Table1[[#This Row],[Days Open]]&lt;=15,"06 - 15",IF(Table1[[#This Row],[Days Open]]&lt;=30,"16 - 30", IF(Table1[[#This Row],[Days Open]]&lt;=60,"31 - 60",IF(Table1[[#This Row],[Days Open]]&lt;=90,"61 - 90",IF(Table1[[#This Row],[Days Open]]="Zero","Closed","&gt;91 and above"))))))</f>
        <v>&gt;91 and above</v>
      </c>
      <c r="AL94" s="39">
        <f>WEEKNUM(Table1[[#This Row],[Created]])</f>
        <v>35</v>
      </c>
      <c r="AM94" s="39">
        <f>WEEKNUM(Table1[[#This Row],[Resolved]])</f>
        <v>0</v>
      </c>
      <c r="AN94" s="39">
        <f>WEEKNUM(Table1[[#This Row],[Closed]])</f>
        <v>0</v>
      </c>
      <c r="AO94" s="39" t="str">
        <f>IFERROR(INDEX(GD_Resource[], MATCH(Table1[[#This Row],[Assigned to]], GD_Resource[SNOW ID Unique], 0), 2), "Not GD")</f>
        <v>WPP-US</v>
      </c>
      <c r="AP94" s="39" t="str">
        <f t="shared" si="1"/>
        <v>GD</v>
      </c>
      <c r="AQ94" s="39">
        <f>YEAR(Table1[[#This Row],[Closed]])</f>
        <v>1900</v>
      </c>
      <c r="AR94" s="39">
        <f>YEAR(Table1[[#This Row],[Resolved]])</f>
        <v>1900</v>
      </c>
      <c r="AS94" s="39">
        <f>YEAR(Table1[[#This Row],[Created]])</f>
        <v>2021</v>
      </c>
      <c r="AT94" s="39">
        <f>DAY(Table1[[#This Row],[Resolved]])</f>
        <v>0</v>
      </c>
      <c r="AU94" s="39" t="str">
        <f>TEXT(Table1[[#This Row],[Resolved]],"MMM")</f>
        <v>Jan</v>
      </c>
      <c r="AV94" s="39">
        <f>DAY(Table1[[#This Row],[Created]])</f>
        <v>24</v>
      </c>
      <c r="AW94" s="39" t="str">
        <f>TEXT(Table1[[#This Row],[Created]],"MMM")</f>
        <v>Aug</v>
      </c>
      <c r="AX94" s="40">
        <f>VLOOKUP(Table1[[#This Row],[Assigned to]],GD_Resource[[#All],[SNOW ID Unique]:[Team]],4,0)</f>
        <v>0</v>
      </c>
    </row>
    <row r="95" spans="1:50" ht="37.5" customHeight="1" x14ac:dyDescent="0.25">
      <c r="A95" s="37" t="s">
        <v>595</v>
      </c>
      <c r="B95" s="37" t="s">
        <v>119</v>
      </c>
      <c r="C95" s="37" t="s">
        <v>253</v>
      </c>
      <c r="D95" s="37" t="s">
        <v>540</v>
      </c>
      <c r="E95" s="37" t="s">
        <v>7</v>
      </c>
      <c r="F95" s="37" t="s">
        <v>596</v>
      </c>
      <c r="G95" s="60">
        <v>44435.546643518523</v>
      </c>
      <c r="H95" s="37" t="s">
        <v>8</v>
      </c>
      <c r="I95" s="60"/>
      <c r="J95" s="37" t="s">
        <v>124</v>
      </c>
      <c r="K95" s="37" t="s">
        <v>597</v>
      </c>
      <c r="L95" s="60">
        <v>44435.546643518523</v>
      </c>
      <c r="M95" s="37" t="s">
        <v>22</v>
      </c>
      <c r="N95" s="60">
        <v>44433.856863425928</v>
      </c>
      <c r="O95" s="37" t="s">
        <v>540</v>
      </c>
      <c r="P95" s="38" t="b">
        <v>0</v>
      </c>
      <c r="Q95" s="37"/>
      <c r="R95" s="37" t="s">
        <v>150</v>
      </c>
      <c r="S95" s="38">
        <v>0</v>
      </c>
      <c r="T95" s="37" t="s">
        <v>128</v>
      </c>
      <c r="U95" s="37" t="s">
        <v>124</v>
      </c>
      <c r="V95" s="60"/>
      <c r="W95" s="38">
        <v>145997</v>
      </c>
      <c r="X95" s="37" t="s">
        <v>22</v>
      </c>
      <c r="Y95" s="38">
        <v>0</v>
      </c>
      <c r="Z95" s="38" t="b">
        <v>0</v>
      </c>
      <c r="AA95" s="60">
        <v>44434.095393518517</v>
      </c>
      <c r="AB95" s="60">
        <v>44433.856863425928</v>
      </c>
      <c r="AC95" s="38">
        <v>1</v>
      </c>
      <c r="AD95" s="60">
        <v>44434.259502314817</v>
      </c>
      <c r="AE95" s="60">
        <v>44434.380300925928</v>
      </c>
      <c r="AF95" s="60">
        <v>44434.259502314817</v>
      </c>
      <c r="AG95" s="37"/>
      <c r="AH95" s="37"/>
      <c r="AI95" s="37"/>
      <c r="AJ95" s="16">
        <f ca="1">IF(Table1[[#This Row],[State]]="Closed","Zero",IF(Table1[[#This Row],[State]]="Resolved","Zero",TODAY()-Table1[[#This Row],[First Assigned to Osprey-Resolver]]))</f>
        <v>273.61969907407183</v>
      </c>
      <c r="AK95" s="16" t="str">
        <f ca="1">IF(Table1[[#This Row],[Days Open]]&lt;=5,"00 - 05",IF(Table1[[#This Row],[Days Open]]&lt;=15,"06 - 15",IF(Table1[[#This Row],[Days Open]]&lt;=30,"16 - 30", IF(Table1[[#This Row],[Days Open]]&lt;=60,"31 - 60",IF(Table1[[#This Row],[Days Open]]&lt;=90,"61 - 90",IF(Table1[[#This Row],[Days Open]]="Zero","Closed","&gt;91 and above"))))))</f>
        <v>&gt;91 and above</v>
      </c>
      <c r="AL95" s="39">
        <f>WEEKNUM(Table1[[#This Row],[Created]])</f>
        <v>35</v>
      </c>
      <c r="AM95" s="39">
        <f>WEEKNUM(Table1[[#This Row],[Resolved]])</f>
        <v>0</v>
      </c>
      <c r="AN95" s="39">
        <f>WEEKNUM(Table1[[#This Row],[Closed]])</f>
        <v>35</v>
      </c>
      <c r="AO95" s="39" t="str">
        <f>IFERROR(INDEX(GD_Resource[], MATCH(Table1[[#This Row],[Assigned to]], GD_Resource[SNOW ID Unique], 0), 2), "Not GD")</f>
        <v>WPP-US</v>
      </c>
      <c r="AP95" s="39" t="str">
        <f t="shared" si="1"/>
        <v>GD</v>
      </c>
      <c r="AQ95" s="39">
        <f>YEAR(Table1[[#This Row],[Closed]])</f>
        <v>2021</v>
      </c>
      <c r="AR95" s="39">
        <f>YEAR(Table1[[#This Row],[Resolved]])</f>
        <v>1900</v>
      </c>
      <c r="AS95" s="39">
        <f>YEAR(Table1[[#This Row],[Created]])</f>
        <v>2021</v>
      </c>
      <c r="AT95" s="39">
        <f>DAY(Table1[[#This Row],[Resolved]])</f>
        <v>0</v>
      </c>
      <c r="AU95" s="39" t="str">
        <f>TEXT(Table1[[#This Row],[Resolved]],"MMM")</f>
        <v>Jan</v>
      </c>
      <c r="AV95" s="39">
        <f>DAY(Table1[[#This Row],[Created]])</f>
        <v>25</v>
      </c>
      <c r="AW95" s="39" t="str">
        <f>TEXT(Table1[[#This Row],[Created]],"MMM")</f>
        <v>Aug</v>
      </c>
      <c r="AX95" s="40">
        <f>VLOOKUP(Table1[[#This Row],[Assigned to]],GD_Resource[[#All],[SNOW ID Unique]:[Team]],4,0)</f>
        <v>0</v>
      </c>
    </row>
    <row r="96" spans="1:50" ht="75" customHeight="1" x14ac:dyDescent="0.25">
      <c r="A96" s="37" t="s">
        <v>598</v>
      </c>
      <c r="B96" s="37" t="s">
        <v>142</v>
      </c>
      <c r="C96" s="37" t="s">
        <v>161</v>
      </c>
      <c r="D96" s="37" t="s">
        <v>356</v>
      </c>
      <c r="E96" s="37" t="s">
        <v>13</v>
      </c>
      <c r="F96" s="37" t="s">
        <v>599</v>
      </c>
      <c r="G96" s="60">
        <v>44474.103148148148</v>
      </c>
      <c r="H96" s="37" t="s">
        <v>470</v>
      </c>
      <c r="I96" s="60"/>
      <c r="J96" s="37" t="s">
        <v>124</v>
      </c>
      <c r="K96" s="37" t="s">
        <v>600</v>
      </c>
      <c r="L96" s="60">
        <v>44474.103148148148</v>
      </c>
      <c r="M96" s="37" t="s">
        <v>11</v>
      </c>
      <c r="N96" s="60">
        <v>44438.887453703697</v>
      </c>
      <c r="O96" s="37" t="s">
        <v>601</v>
      </c>
      <c r="P96" s="38" t="b">
        <v>0</v>
      </c>
      <c r="Q96" s="37"/>
      <c r="R96" s="37" t="s">
        <v>127</v>
      </c>
      <c r="S96" s="38">
        <v>0</v>
      </c>
      <c r="T96" s="37" t="s">
        <v>128</v>
      </c>
      <c r="U96" s="37" t="s">
        <v>124</v>
      </c>
      <c r="V96" s="60"/>
      <c r="W96" s="38">
        <v>3042636</v>
      </c>
      <c r="X96" s="37" t="s">
        <v>602</v>
      </c>
      <c r="Y96" s="38">
        <v>0</v>
      </c>
      <c r="Z96" s="38" t="b">
        <v>0</v>
      </c>
      <c r="AA96" s="60">
        <v>44439.001180555562</v>
      </c>
      <c r="AB96" s="60">
        <v>44438.893611111111</v>
      </c>
      <c r="AC96" s="38">
        <v>1</v>
      </c>
      <c r="AD96" s="60">
        <v>44439.180868055562</v>
      </c>
      <c r="AE96" s="60">
        <v>44439.300393518519</v>
      </c>
      <c r="AF96" s="60">
        <v>44439.180868055562</v>
      </c>
      <c r="AG96" s="37" t="s">
        <v>139</v>
      </c>
      <c r="AH96" s="37"/>
      <c r="AI96" s="37" t="s">
        <v>166</v>
      </c>
      <c r="AJ96" s="16">
        <f ca="1">IF(Table1[[#This Row],[State]]="Closed","Zero",IF(Table1[[#This Row],[State]]="Resolved","Zero",TODAY()-Table1[[#This Row],[First Assigned to Osprey-Resolver]]))</f>
        <v>268.69960648148117</v>
      </c>
      <c r="AK96" s="16" t="str">
        <f ca="1">IF(Table1[[#This Row],[Days Open]]&lt;=5,"00 - 05",IF(Table1[[#This Row],[Days Open]]&lt;=15,"06 - 15",IF(Table1[[#This Row],[Days Open]]&lt;=30,"16 - 30", IF(Table1[[#This Row],[Days Open]]&lt;=60,"31 - 60",IF(Table1[[#This Row],[Days Open]]&lt;=90,"61 - 90",IF(Table1[[#This Row],[Days Open]]="Zero","Closed","&gt;91 and above"))))))</f>
        <v>&gt;91 and above</v>
      </c>
      <c r="AL96" s="39">
        <f>WEEKNUM(Table1[[#This Row],[Created]])</f>
        <v>36</v>
      </c>
      <c r="AM96" s="39">
        <f>WEEKNUM(Table1[[#This Row],[Resolved]])</f>
        <v>0</v>
      </c>
      <c r="AN96" s="39">
        <f>WEEKNUM(Table1[[#This Row],[Closed]])</f>
        <v>41</v>
      </c>
      <c r="AO96" s="39" t="str">
        <f>IFERROR(INDEX(GD_Resource[], MATCH(Table1[[#This Row],[Assigned to]], GD_Resource[SNOW ID Unique], 0), 2), "Not GD")</f>
        <v>WPP-US</v>
      </c>
      <c r="AP96" s="39" t="str">
        <f t="shared" si="1"/>
        <v>GD</v>
      </c>
      <c r="AQ96" s="39">
        <f>YEAR(Table1[[#This Row],[Closed]])</f>
        <v>2021</v>
      </c>
      <c r="AR96" s="39">
        <f>YEAR(Table1[[#This Row],[Resolved]])</f>
        <v>1900</v>
      </c>
      <c r="AS96" s="39">
        <f>YEAR(Table1[[#This Row],[Created]])</f>
        <v>2021</v>
      </c>
      <c r="AT96" s="39">
        <f>DAY(Table1[[#This Row],[Resolved]])</f>
        <v>0</v>
      </c>
      <c r="AU96" s="39" t="str">
        <f>TEXT(Table1[[#This Row],[Resolved]],"MMM")</f>
        <v>Jan</v>
      </c>
      <c r="AV96" s="39">
        <f>DAY(Table1[[#This Row],[Created]])</f>
        <v>30</v>
      </c>
      <c r="AW96" s="39" t="str">
        <f>TEXT(Table1[[#This Row],[Created]],"MMM")</f>
        <v>Aug</v>
      </c>
      <c r="AX96" s="40">
        <f>VLOOKUP(Table1[[#This Row],[Assigned to]],GD_Resource[[#All],[SNOW ID Unique]:[Team]],4,0)</f>
        <v>0</v>
      </c>
    </row>
    <row r="97" spans="1:50" ht="37.5" customHeight="1" x14ac:dyDescent="0.25">
      <c r="A97" s="37" t="s">
        <v>603</v>
      </c>
      <c r="B97" s="37" t="s">
        <v>119</v>
      </c>
      <c r="C97" s="37" t="s">
        <v>296</v>
      </c>
      <c r="D97" s="37" t="s">
        <v>297</v>
      </c>
      <c r="E97" s="37" t="s">
        <v>145</v>
      </c>
      <c r="F97" s="37" t="s">
        <v>604</v>
      </c>
      <c r="G97" s="60">
        <v>44663.829571759263</v>
      </c>
      <c r="H97" s="37" t="s">
        <v>30</v>
      </c>
      <c r="I97" s="60"/>
      <c r="J97" s="37"/>
      <c r="K97" s="37"/>
      <c r="L97" s="60"/>
      <c r="M97" s="37"/>
      <c r="N97" s="60">
        <v>44439.816979166673</v>
      </c>
      <c r="O97" s="37" t="s">
        <v>297</v>
      </c>
      <c r="P97" s="38" t="b">
        <v>0</v>
      </c>
      <c r="Q97" s="37"/>
      <c r="R97" s="37" t="s">
        <v>150</v>
      </c>
      <c r="S97" s="38">
        <v>0</v>
      </c>
      <c r="T97" s="37" t="s">
        <v>128</v>
      </c>
      <c r="U97" s="37" t="s">
        <v>65</v>
      </c>
      <c r="V97" s="60"/>
      <c r="W97" s="38"/>
      <c r="X97" s="37" t="s">
        <v>283</v>
      </c>
      <c r="Y97" s="38">
        <v>0</v>
      </c>
      <c r="Z97" s="38" t="b">
        <v>1</v>
      </c>
      <c r="AA97" s="60">
        <v>44440.73978009259</v>
      </c>
      <c r="AB97" s="60"/>
      <c r="AC97" s="38">
        <v>0</v>
      </c>
      <c r="AD97" s="60"/>
      <c r="AE97" s="60">
        <v>44440.73978009259</v>
      </c>
      <c r="AF97" s="60">
        <v>44439.816979166673</v>
      </c>
      <c r="AG97" s="37"/>
      <c r="AH97" s="37" t="s">
        <v>403</v>
      </c>
      <c r="AI97" s="37" t="s">
        <v>166</v>
      </c>
      <c r="AJ97" s="16">
        <f ca="1">IF(Table1[[#This Row],[State]]="Closed","Zero",IF(Table1[[#This Row],[State]]="Resolved","Zero",TODAY()-Table1[[#This Row],[First Assigned to Osprey-Resolver]]))</f>
        <v>267.26021990740992</v>
      </c>
      <c r="AK97" s="16" t="str">
        <f ca="1">IF(Table1[[#This Row],[Days Open]]&lt;=5,"00 - 05",IF(Table1[[#This Row],[Days Open]]&lt;=15,"06 - 15",IF(Table1[[#This Row],[Days Open]]&lt;=30,"16 - 30", IF(Table1[[#This Row],[Days Open]]&lt;=60,"31 - 60",IF(Table1[[#This Row],[Days Open]]&lt;=90,"61 - 90",IF(Table1[[#This Row],[Days Open]]="Zero","Closed","&gt;91 and above"))))))</f>
        <v>&gt;91 and above</v>
      </c>
      <c r="AL97" s="39">
        <f>WEEKNUM(Table1[[#This Row],[Created]])</f>
        <v>36</v>
      </c>
      <c r="AM97" s="39">
        <f>WEEKNUM(Table1[[#This Row],[Resolved]])</f>
        <v>0</v>
      </c>
      <c r="AN97" s="39">
        <f>WEEKNUM(Table1[[#This Row],[Closed]])</f>
        <v>0</v>
      </c>
      <c r="AO97" s="39" t="str">
        <f>IFERROR(INDEX(GD_Resource[], MATCH(Table1[[#This Row],[Assigned to]], GD_Resource[SNOW ID Unique], 0), 2), "Not GD")</f>
        <v>WPP-US</v>
      </c>
      <c r="AP97" s="39" t="str">
        <f t="shared" si="1"/>
        <v>GD</v>
      </c>
      <c r="AQ97" s="39">
        <f>YEAR(Table1[[#This Row],[Closed]])</f>
        <v>1900</v>
      </c>
      <c r="AR97" s="39">
        <f>YEAR(Table1[[#This Row],[Resolved]])</f>
        <v>1900</v>
      </c>
      <c r="AS97" s="39">
        <f>YEAR(Table1[[#This Row],[Created]])</f>
        <v>2021</v>
      </c>
      <c r="AT97" s="39">
        <f>DAY(Table1[[#This Row],[Resolved]])</f>
        <v>0</v>
      </c>
      <c r="AU97" s="39" t="str">
        <f>TEXT(Table1[[#This Row],[Resolved]],"MMM")</f>
        <v>Jan</v>
      </c>
      <c r="AV97" s="39">
        <f>DAY(Table1[[#This Row],[Created]])</f>
        <v>31</v>
      </c>
      <c r="AW97" s="39" t="str">
        <f>TEXT(Table1[[#This Row],[Created]],"MMM")</f>
        <v>Aug</v>
      </c>
      <c r="AX97" s="40">
        <f>VLOOKUP(Table1[[#This Row],[Assigned to]],GD_Resource[[#All],[SNOW ID Unique]:[Team]],4,0)</f>
        <v>0</v>
      </c>
    </row>
    <row r="98" spans="1:50" ht="49.95" customHeight="1" x14ac:dyDescent="0.25">
      <c r="A98" s="37" t="s">
        <v>605</v>
      </c>
      <c r="B98" s="37" t="s">
        <v>142</v>
      </c>
      <c r="C98" s="37" t="s">
        <v>606</v>
      </c>
      <c r="D98" s="37" t="s">
        <v>607</v>
      </c>
      <c r="E98" s="37" t="s">
        <v>13</v>
      </c>
      <c r="F98" s="37" t="s">
        <v>608</v>
      </c>
      <c r="G98" s="60">
        <v>44462.955787037034</v>
      </c>
      <c r="H98" s="37"/>
      <c r="I98" s="60"/>
      <c r="J98" s="37"/>
      <c r="K98" s="37"/>
      <c r="L98" s="60"/>
      <c r="M98" s="37"/>
      <c r="N98" s="60">
        <v>44448.213460648149</v>
      </c>
      <c r="O98" s="37" t="s">
        <v>609</v>
      </c>
      <c r="P98" s="38" t="b">
        <v>0</v>
      </c>
      <c r="Q98" s="37"/>
      <c r="R98" s="37" t="s">
        <v>150</v>
      </c>
      <c r="S98" s="38">
        <v>0</v>
      </c>
      <c r="T98" s="37" t="s">
        <v>128</v>
      </c>
      <c r="U98" s="37" t="s">
        <v>610</v>
      </c>
      <c r="V98" s="60"/>
      <c r="W98" s="38"/>
      <c r="X98" s="37" t="s">
        <v>611</v>
      </c>
      <c r="Y98" s="38">
        <v>0</v>
      </c>
      <c r="Z98" s="38" t="b">
        <v>0</v>
      </c>
      <c r="AA98" s="60">
        <v>44449.917719907397</v>
      </c>
      <c r="AB98" s="60">
        <v>44448.226585648154</v>
      </c>
      <c r="AC98" s="38">
        <v>1</v>
      </c>
      <c r="AD98" s="60">
        <v>44462.955775462957</v>
      </c>
      <c r="AE98" s="60"/>
      <c r="AF98" s="60">
        <v>44462.955775462957</v>
      </c>
      <c r="AG98" s="37"/>
      <c r="AH98" s="37"/>
      <c r="AI98" s="37"/>
      <c r="AJ98" s="16">
        <f ca="1">IF(Table1[[#This Row],[State]]="Closed","Zero",IF(Table1[[#This Row],[State]]="Resolved","Zero",TODAY()-Table1[[#This Row],[First Assigned to Osprey-Resolver]]))</f>
        <v>44708</v>
      </c>
      <c r="AK98" s="16" t="str">
        <f ca="1">IF(Table1[[#This Row],[Days Open]]&lt;=5,"00 - 05",IF(Table1[[#This Row],[Days Open]]&lt;=15,"06 - 15",IF(Table1[[#This Row],[Days Open]]&lt;=30,"16 - 30", IF(Table1[[#This Row],[Days Open]]&lt;=60,"31 - 60",IF(Table1[[#This Row],[Days Open]]&lt;=90,"61 - 90",IF(Table1[[#This Row],[Days Open]]="Zero","Closed","&gt;91 and above"))))))</f>
        <v>&gt;91 and above</v>
      </c>
      <c r="AL98" s="39">
        <f>WEEKNUM(Table1[[#This Row],[Created]])</f>
        <v>37</v>
      </c>
      <c r="AM98" s="39">
        <f>WEEKNUM(Table1[[#This Row],[Resolved]])</f>
        <v>0</v>
      </c>
      <c r="AN98" s="39">
        <f>WEEKNUM(Table1[[#This Row],[Closed]])</f>
        <v>0</v>
      </c>
      <c r="AO98" s="39" t="str">
        <f>IFERROR(INDEX(GD_Resource[], MATCH(Table1[[#This Row],[Assigned to]], GD_Resource[SNOW ID Unique], 0), 2), "Not GD")</f>
        <v>Not GD</v>
      </c>
      <c r="AP98" s="39" t="str">
        <f t="shared" si="1"/>
        <v>Geo</v>
      </c>
      <c r="AQ98" s="39">
        <f>YEAR(Table1[[#This Row],[Closed]])</f>
        <v>1900</v>
      </c>
      <c r="AR98" s="39">
        <f>YEAR(Table1[[#This Row],[Resolved]])</f>
        <v>1900</v>
      </c>
      <c r="AS98" s="39">
        <f>YEAR(Table1[[#This Row],[Created]])</f>
        <v>2021</v>
      </c>
      <c r="AT98" s="39">
        <f>DAY(Table1[[#This Row],[Resolved]])</f>
        <v>0</v>
      </c>
      <c r="AU98" s="39" t="str">
        <f>TEXT(Table1[[#This Row],[Resolved]],"MMM")</f>
        <v>Jan</v>
      </c>
      <c r="AV98" s="39">
        <f>DAY(Table1[[#This Row],[Created]])</f>
        <v>9</v>
      </c>
      <c r="AW98" s="39" t="str">
        <f>TEXT(Table1[[#This Row],[Created]],"MMM")</f>
        <v>Sep</v>
      </c>
      <c r="AX98" s="40" t="e">
        <f>VLOOKUP(Table1[[#This Row],[Assigned to]],GD_Resource[[#All],[SNOW ID Unique]:[Team]],4,0)</f>
        <v>#N/A</v>
      </c>
    </row>
    <row r="99" spans="1:50" ht="37.5" customHeight="1" x14ac:dyDescent="0.25">
      <c r="A99" s="37" t="s">
        <v>612</v>
      </c>
      <c r="B99" s="37" t="s">
        <v>119</v>
      </c>
      <c r="C99" s="37" t="s">
        <v>379</v>
      </c>
      <c r="D99" s="37" t="s">
        <v>380</v>
      </c>
      <c r="E99" s="37" t="s">
        <v>7</v>
      </c>
      <c r="F99" s="37" t="s">
        <v>613</v>
      </c>
      <c r="G99" s="60">
        <v>44457.400925925933</v>
      </c>
      <c r="H99" s="37" t="s">
        <v>614</v>
      </c>
      <c r="I99" s="60"/>
      <c r="J99" s="37" t="s">
        <v>134</v>
      </c>
      <c r="K99" s="37" t="s">
        <v>615</v>
      </c>
      <c r="L99" s="60">
        <v>44457.400925925933</v>
      </c>
      <c r="M99" s="37" t="s">
        <v>34</v>
      </c>
      <c r="N99" s="60">
        <v>44455.11136574074</v>
      </c>
      <c r="O99" s="37" t="s">
        <v>616</v>
      </c>
      <c r="P99" s="38" t="b">
        <v>0</v>
      </c>
      <c r="Q99" s="37"/>
      <c r="R99" s="37" t="s">
        <v>137</v>
      </c>
      <c r="S99" s="38">
        <v>0</v>
      </c>
      <c r="T99" s="37" t="s">
        <v>128</v>
      </c>
      <c r="U99" s="37" t="s">
        <v>124</v>
      </c>
      <c r="V99" s="60"/>
      <c r="W99" s="38">
        <v>197818</v>
      </c>
      <c r="X99" s="37" t="s">
        <v>421</v>
      </c>
      <c r="Y99" s="38">
        <v>0</v>
      </c>
      <c r="Z99" s="38" t="b">
        <v>0</v>
      </c>
      <c r="AA99" s="60">
        <v>44456.841099537043</v>
      </c>
      <c r="AB99" s="60">
        <v>44455.123148148137</v>
      </c>
      <c r="AC99" s="38">
        <v>1</v>
      </c>
      <c r="AD99" s="60">
        <v>44457.072187500002</v>
      </c>
      <c r="AE99" s="60">
        <v>44457.400462962964</v>
      </c>
      <c r="AF99" s="60">
        <v>44457.072187500002</v>
      </c>
      <c r="AG99" s="37"/>
      <c r="AH99" s="37"/>
      <c r="AI99" s="37"/>
      <c r="AJ99" s="16">
        <f ca="1">IF(Table1[[#This Row],[State]]="Closed","Zero",IF(Table1[[#This Row],[State]]="Resolved","Zero",TODAY()-Table1[[#This Row],[First Assigned to Osprey-Resolver]]))</f>
        <v>250.5995370370365</v>
      </c>
      <c r="AK99" s="16" t="str">
        <f ca="1">IF(Table1[[#This Row],[Days Open]]&lt;=5,"00 - 05",IF(Table1[[#This Row],[Days Open]]&lt;=15,"06 - 15",IF(Table1[[#This Row],[Days Open]]&lt;=30,"16 - 30", IF(Table1[[#This Row],[Days Open]]&lt;=60,"31 - 60",IF(Table1[[#This Row],[Days Open]]&lt;=90,"61 - 90",IF(Table1[[#This Row],[Days Open]]="Zero","Closed","&gt;91 and above"))))))</f>
        <v>&gt;91 and above</v>
      </c>
      <c r="AL99" s="39">
        <f>WEEKNUM(Table1[[#This Row],[Created]])</f>
        <v>38</v>
      </c>
      <c r="AM99" s="39">
        <f>WEEKNUM(Table1[[#This Row],[Resolved]])</f>
        <v>0</v>
      </c>
      <c r="AN99" s="39">
        <f>WEEKNUM(Table1[[#This Row],[Closed]])</f>
        <v>38</v>
      </c>
      <c r="AO99" s="39" t="str">
        <f>IFERROR(INDEX(GD_Resource[], MATCH(Table1[[#This Row],[Assigned to]], GD_Resource[SNOW ID Unique], 0), 2), "Not GD")</f>
        <v>WPP-US</v>
      </c>
      <c r="AP99" s="39" t="str">
        <f t="shared" si="1"/>
        <v>GD</v>
      </c>
      <c r="AQ99" s="39">
        <f>YEAR(Table1[[#This Row],[Closed]])</f>
        <v>2021</v>
      </c>
      <c r="AR99" s="39">
        <f>YEAR(Table1[[#This Row],[Resolved]])</f>
        <v>1900</v>
      </c>
      <c r="AS99" s="39">
        <f>YEAR(Table1[[#This Row],[Created]])</f>
        <v>2021</v>
      </c>
      <c r="AT99" s="39">
        <f>DAY(Table1[[#This Row],[Resolved]])</f>
        <v>0</v>
      </c>
      <c r="AU99" s="39" t="str">
        <f>TEXT(Table1[[#This Row],[Resolved]],"MMM")</f>
        <v>Jan</v>
      </c>
      <c r="AV99" s="39">
        <f>DAY(Table1[[#This Row],[Created]])</f>
        <v>16</v>
      </c>
      <c r="AW99" s="39" t="str">
        <f>TEXT(Table1[[#This Row],[Created]],"MMM")</f>
        <v>Sep</v>
      </c>
      <c r="AX99" s="40">
        <f>VLOOKUP(Table1[[#This Row],[Assigned to]],GD_Resource[[#All],[SNOW ID Unique]:[Team]],4,0)</f>
        <v>0</v>
      </c>
    </row>
    <row r="100" spans="1:50" ht="37.5" customHeight="1" x14ac:dyDescent="0.25">
      <c r="A100" s="37" t="s">
        <v>617</v>
      </c>
      <c r="B100" s="37" t="s">
        <v>119</v>
      </c>
      <c r="C100" s="37" t="s">
        <v>143</v>
      </c>
      <c r="D100" s="37" t="s">
        <v>213</v>
      </c>
      <c r="E100" s="37" t="s">
        <v>13</v>
      </c>
      <c r="F100" s="37" t="s">
        <v>618</v>
      </c>
      <c r="G100" s="60">
        <v>44610.068784722222</v>
      </c>
      <c r="H100" s="37" t="s">
        <v>40</v>
      </c>
      <c r="I100" s="60"/>
      <c r="J100" s="37" t="s">
        <v>124</v>
      </c>
      <c r="K100" s="37" t="s">
        <v>619</v>
      </c>
      <c r="L100" s="60">
        <v>44610.068784722222</v>
      </c>
      <c r="M100" s="37" t="s">
        <v>40</v>
      </c>
      <c r="N100" s="60">
        <v>44461.85765046296</v>
      </c>
      <c r="O100" s="37" t="s">
        <v>213</v>
      </c>
      <c r="P100" s="38" t="b">
        <v>0</v>
      </c>
      <c r="Q100" s="37"/>
      <c r="R100" s="37" t="s">
        <v>150</v>
      </c>
      <c r="S100" s="38">
        <v>0</v>
      </c>
      <c r="T100" s="37" t="s">
        <v>128</v>
      </c>
      <c r="U100" s="37" t="s">
        <v>124</v>
      </c>
      <c r="V100" s="60"/>
      <c r="W100" s="38">
        <v>12805530</v>
      </c>
      <c r="X100" s="37" t="s">
        <v>620</v>
      </c>
      <c r="Y100" s="38">
        <v>0</v>
      </c>
      <c r="Z100" s="38" t="b">
        <v>0</v>
      </c>
      <c r="AA100" s="60">
        <v>44461.85765046296</v>
      </c>
      <c r="AB100" s="60"/>
      <c r="AC100" s="38">
        <v>0</v>
      </c>
      <c r="AD100" s="60"/>
      <c r="AE100" s="60">
        <v>44461.85765046296</v>
      </c>
      <c r="AF100" s="60">
        <v>44461.85765046296</v>
      </c>
      <c r="AG100" s="37"/>
      <c r="AH100" s="37"/>
      <c r="AI100" s="37"/>
      <c r="AJ100" s="16">
        <f ca="1">IF(Table1[[#This Row],[State]]="Closed","Zero",IF(Table1[[#This Row],[State]]="Resolved","Zero",TODAY()-Table1[[#This Row],[First Assigned to Osprey-Resolver]]))</f>
        <v>246.14234953703999</v>
      </c>
      <c r="AK100" s="16" t="str">
        <f ca="1">IF(Table1[[#This Row],[Days Open]]&lt;=5,"00 - 05",IF(Table1[[#This Row],[Days Open]]&lt;=15,"06 - 15",IF(Table1[[#This Row],[Days Open]]&lt;=30,"16 - 30", IF(Table1[[#This Row],[Days Open]]&lt;=60,"31 - 60",IF(Table1[[#This Row],[Days Open]]&lt;=90,"61 - 90",IF(Table1[[#This Row],[Days Open]]="Zero","Closed","&gt;91 and above"))))))</f>
        <v>&gt;91 and above</v>
      </c>
      <c r="AL100" s="39">
        <f>WEEKNUM(Table1[[#This Row],[Created]])</f>
        <v>39</v>
      </c>
      <c r="AM100" s="39">
        <f>WEEKNUM(Table1[[#This Row],[Resolved]])</f>
        <v>0</v>
      </c>
      <c r="AN100" s="39">
        <f>WEEKNUM(Table1[[#This Row],[Closed]])</f>
        <v>8</v>
      </c>
      <c r="AO100" s="39" t="str">
        <f>IFERROR(INDEX(GD_Resource[], MATCH(Table1[[#This Row],[Assigned to]], GD_Resource[SNOW ID Unique], 0), 2), "Not GD")</f>
        <v>Not GD</v>
      </c>
      <c r="AP100" s="39" t="str">
        <f t="shared" si="1"/>
        <v>Geo</v>
      </c>
      <c r="AQ100" s="39">
        <f>YEAR(Table1[[#This Row],[Closed]])</f>
        <v>2022</v>
      </c>
      <c r="AR100" s="39">
        <f>YEAR(Table1[[#This Row],[Resolved]])</f>
        <v>1900</v>
      </c>
      <c r="AS100" s="39">
        <f>YEAR(Table1[[#This Row],[Created]])</f>
        <v>2021</v>
      </c>
      <c r="AT100" s="39">
        <f>DAY(Table1[[#This Row],[Resolved]])</f>
        <v>0</v>
      </c>
      <c r="AU100" s="39" t="str">
        <f>TEXT(Table1[[#This Row],[Resolved]],"MMM")</f>
        <v>Jan</v>
      </c>
      <c r="AV100" s="39">
        <f>DAY(Table1[[#This Row],[Created]])</f>
        <v>22</v>
      </c>
      <c r="AW100" s="39" t="str">
        <f>TEXT(Table1[[#This Row],[Created]],"MMM")</f>
        <v>Sep</v>
      </c>
      <c r="AX100" s="40" t="e">
        <f>VLOOKUP(Table1[[#This Row],[Assigned to]],GD_Resource[[#All],[SNOW ID Unique]:[Team]],4,0)</f>
        <v>#N/A</v>
      </c>
    </row>
    <row r="101" spans="1:50" ht="62.7" customHeight="1" x14ac:dyDescent="0.25">
      <c r="A101" s="37" t="s">
        <v>621</v>
      </c>
      <c r="B101" s="37" t="s">
        <v>119</v>
      </c>
      <c r="C101" s="37" t="s">
        <v>622</v>
      </c>
      <c r="D101" s="37" t="s">
        <v>213</v>
      </c>
      <c r="E101" s="37" t="s">
        <v>145</v>
      </c>
      <c r="F101" s="37" t="s">
        <v>623</v>
      </c>
      <c r="G101" s="60">
        <v>44701.922129629631</v>
      </c>
      <c r="H101" s="37" t="s">
        <v>71</v>
      </c>
      <c r="I101" s="60"/>
      <c r="J101" s="37"/>
      <c r="K101" s="37"/>
      <c r="L101" s="60"/>
      <c r="M101" s="37"/>
      <c r="N101" s="60">
        <v>44463.081597222219</v>
      </c>
      <c r="O101" s="37" t="s">
        <v>624</v>
      </c>
      <c r="P101" s="38" t="b">
        <v>0</v>
      </c>
      <c r="Q101" s="37"/>
      <c r="R101" s="37" t="s">
        <v>191</v>
      </c>
      <c r="S101" s="38">
        <v>0</v>
      </c>
      <c r="T101" s="37" t="s">
        <v>128</v>
      </c>
      <c r="U101" s="37" t="s">
        <v>66</v>
      </c>
      <c r="V101" s="60"/>
      <c r="W101" s="38"/>
      <c r="X101" s="37" t="s">
        <v>625</v>
      </c>
      <c r="Y101" s="38">
        <v>0</v>
      </c>
      <c r="Z101" s="38" t="b">
        <v>0</v>
      </c>
      <c r="AA101" s="60">
        <v>44463.081597222219</v>
      </c>
      <c r="AB101" s="60"/>
      <c r="AC101" s="38">
        <v>0</v>
      </c>
      <c r="AD101" s="60"/>
      <c r="AE101" s="60">
        <v>44463.081597222219</v>
      </c>
      <c r="AF101" s="60">
        <v>44463.081597222219</v>
      </c>
      <c r="AG101" s="37" t="s">
        <v>139</v>
      </c>
      <c r="AH101" s="37"/>
      <c r="AI101" s="37" t="s">
        <v>251</v>
      </c>
      <c r="AJ101" s="16">
        <f ca="1">IF(Table1[[#This Row],[State]]="Closed","Zero",IF(Table1[[#This Row],[State]]="Resolved","Zero",TODAY()-Table1[[#This Row],[First Assigned to Osprey-Resolver]]))</f>
        <v>244.91840277778101</v>
      </c>
      <c r="AK101" s="16" t="str">
        <f ca="1">IF(Table1[[#This Row],[Days Open]]&lt;=5,"00 - 05",IF(Table1[[#This Row],[Days Open]]&lt;=15,"06 - 15",IF(Table1[[#This Row],[Days Open]]&lt;=30,"16 - 30", IF(Table1[[#This Row],[Days Open]]&lt;=60,"31 - 60",IF(Table1[[#This Row],[Days Open]]&lt;=90,"61 - 90",IF(Table1[[#This Row],[Days Open]]="Zero","Closed","&gt;91 and above"))))))</f>
        <v>&gt;91 and above</v>
      </c>
      <c r="AL101" s="39">
        <f>WEEKNUM(Table1[[#This Row],[Created]])</f>
        <v>39</v>
      </c>
      <c r="AM101" s="39">
        <f>WEEKNUM(Table1[[#This Row],[Resolved]])</f>
        <v>0</v>
      </c>
      <c r="AN101" s="39">
        <f>WEEKNUM(Table1[[#This Row],[Closed]])</f>
        <v>0</v>
      </c>
      <c r="AO101" s="39" t="str">
        <f>IFERROR(INDEX(GD_Resource[], MATCH(Table1[[#This Row],[Assigned to]], GD_Resource[SNOW ID Unique], 0), 2), "Not GD")</f>
        <v>WPP-US</v>
      </c>
      <c r="AP101" s="39" t="str">
        <f t="shared" si="1"/>
        <v>GD</v>
      </c>
      <c r="AQ101" s="39">
        <f>YEAR(Table1[[#This Row],[Closed]])</f>
        <v>1900</v>
      </c>
      <c r="AR101" s="39">
        <f>YEAR(Table1[[#This Row],[Resolved]])</f>
        <v>1900</v>
      </c>
      <c r="AS101" s="39">
        <f>YEAR(Table1[[#This Row],[Created]])</f>
        <v>2021</v>
      </c>
      <c r="AT101" s="39">
        <f>DAY(Table1[[#This Row],[Resolved]])</f>
        <v>0</v>
      </c>
      <c r="AU101" s="39" t="str">
        <f>TEXT(Table1[[#This Row],[Resolved]],"MMM")</f>
        <v>Jan</v>
      </c>
      <c r="AV101" s="39">
        <f>DAY(Table1[[#This Row],[Created]])</f>
        <v>24</v>
      </c>
      <c r="AW101" s="39" t="str">
        <f>TEXT(Table1[[#This Row],[Created]],"MMM")</f>
        <v>Sep</v>
      </c>
      <c r="AX101" s="40">
        <f>VLOOKUP(Table1[[#This Row],[Assigned to]],GD_Resource[[#All],[SNOW ID Unique]:[Team]],4,0)</f>
        <v>0</v>
      </c>
    </row>
    <row r="102" spans="1:50" ht="62.7" customHeight="1" x14ac:dyDescent="0.25">
      <c r="A102" s="37" t="s">
        <v>626</v>
      </c>
      <c r="B102" s="37" t="s">
        <v>119</v>
      </c>
      <c r="C102" s="37" t="s">
        <v>131</v>
      </c>
      <c r="D102" s="37" t="s">
        <v>132</v>
      </c>
      <c r="E102" s="37" t="s">
        <v>13</v>
      </c>
      <c r="F102" s="37" t="s">
        <v>627</v>
      </c>
      <c r="G102" s="60">
        <v>44473.804178240738</v>
      </c>
      <c r="H102" s="37" t="s">
        <v>42</v>
      </c>
      <c r="I102" s="60"/>
      <c r="J102" s="37" t="s">
        <v>124</v>
      </c>
      <c r="K102" s="37" t="s">
        <v>628</v>
      </c>
      <c r="L102" s="60">
        <v>44473.804178240738</v>
      </c>
      <c r="M102" s="37" t="s">
        <v>42</v>
      </c>
      <c r="N102" s="60">
        <v>44468.856134259258</v>
      </c>
      <c r="O102" s="37" t="s">
        <v>228</v>
      </c>
      <c r="P102" s="38" t="b">
        <v>0</v>
      </c>
      <c r="Q102" s="37"/>
      <c r="R102" s="37" t="s">
        <v>137</v>
      </c>
      <c r="S102" s="38">
        <v>0</v>
      </c>
      <c r="T102" s="37" t="s">
        <v>128</v>
      </c>
      <c r="U102" s="37" t="s">
        <v>124</v>
      </c>
      <c r="V102" s="60"/>
      <c r="W102" s="38">
        <v>427511</v>
      </c>
      <c r="X102" s="37" t="s">
        <v>229</v>
      </c>
      <c r="Y102" s="38">
        <v>0</v>
      </c>
      <c r="Z102" s="38" t="b">
        <v>0</v>
      </c>
      <c r="AA102" s="60">
        <v>44468.876122685193</v>
      </c>
      <c r="AB102" s="60">
        <v>44468.876122685193</v>
      </c>
      <c r="AC102" s="38">
        <v>1</v>
      </c>
      <c r="AD102" s="60">
        <v>44468.879317129627</v>
      </c>
      <c r="AE102" s="60">
        <v>44469.819675925923</v>
      </c>
      <c r="AF102" s="60">
        <v>44468.879317129627</v>
      </c>
      <c r="AG102" s="37" t="s">
        <v>139</v>
      </c>
      <c r="AH102" s="37"/>
      <c r="AI102" s="37" t="s">
        <v>140</v>
      </c>
      <c r="AJ102" s="16">
        <f ca="1">IF(Table1[[#This Row],[State]]="Closed","Zero",IF(Table1[[#This Row],[State]]="Resolved","Zero",TODAY()-Table1[[#This Row],[First Assigned to Osprey-Resolver]]))</f>
        <v>238.18032407407736</v>
      </c>
      <c r="AK102" s="16" t="str">
        <f ca="1">IF(Table1[[#This Row],[Days Open]]&lt;=5,"00 - 05",IF(Table1[[#This Row],[Days Open]]&lt;=15,"06 - 15",IF(Table1[[#This Row],[Days Open]]&lt;=30,"16 - 30", IF(Table1[[#This Row],[Days Open]]&lt;=60,"31 - 60",IF(Table1[[#This Row],[Days Open]]&lt;=90,"61 - 90",IF(Table1[[#This Row],[Days Open]]="Zero","Closed","&gt;91 and above"))))))</f>
        <v>&gt;91 and above</v>
      </c>
      <c r="AL102" s="39">
        <f>WEEKNUM(Table1[[#This Row],[Created]])</f>
        <v>40</v>
      </c>
      <c r="AM102" s="39">
        <f>WEEKNUM(Table1[[#This Row],[Resolved]])</f>
        <v>0</v>
      </c>
      <c r="AN102" s="39">
        <f>WEEKNUM(Table1[[#This Row],[Closed]])</f>
        <v>41</v>
      </c>
      <c r="AO102" s="39" t="str">
        <f>IFERROR(INDEX(GD_Resource[], MATCH(Table1[[#This Row],[Assigned to]], GD_Resource[SNOW ID Unique], 0), 2), "Not GD")</f>
        <v>Not GD</v>
      </c>
      <c r="AP102" s="39" t="str">
        <f t="shared" si="1"/>
        <v>Geo</v>
      </c>
      <c r="AQ102" s="39">
        <f>YEAR(Table1[[#This Row],[Closed]])</f>
        <v>2021</v>
      </c>
      <c r="AR102" s="39">
        <f>YEAR(Table1[[#This Row],[Resolved]])</f>
        <v>1900</v>
      </c>
      <c r="AS102" s="39">
        <f>YEAR(Table1[[#This Row],[Created]])</f>
        <v>2021</v>
      </c>
      <c r="AT102" s="39">
        <f>DAY(Table1[[#This Row],[Resolved]])</f>
        <v>0</v>
      </c>
      <c r="AU102" s="39" t="str">
        <f>TEXT(Table1[[#This Row],[Resolved]],"MMM")</f>
        <v>Jan</v>
      </c>
      <c r="AV102" s="39">
        <f>DAY(Table1[[#This Row],[Created]])</f>
        <v>29</v>
      </c>
      <c r="AW102" s="39" t="str">
        <f>TEXT(Table1[[#This Row],[Created]],"MMM")</f>
        <v>Sep</v>
      </c>
      <c r="AX102" s="40" t="e">
        <f>VLOOKUP(Table1[[#This Row],[Assigned to]],GD_Resource[[#All],[SNOW ID Unique]:[Team]],4,0)</f>
        <v>#N/A</v>
      </c>
    </row>
    <row r="103" spans="1:50" ht="37.5" customHeight="1" x14ac:dyDescent="0.25">
      <c r="A103" s="37" t="s">
        <v>629</v>
      </c>
      <c r="B103" s="37" t="s">
        <v>119</v>
      </c>
      <c r="C103" s="37" t="s">
        <v>161</v>
      </c>
      <c r="D103" s="37" t="s">
        <v>356</v>
      </c>
      <c r="E103" s="37" t="s">
        <v>145</v>
      </c>
      <c r="F103" s="37" t="s">
        <v>630</v>
      </c>
      <c r="G103" s="60">
        <v>44698.161203703698</v>
      </c>
      <c r="H103" s="37" t="s">
        <v>11</v>
      </c>
      <c r="I103" s="60"/>
      <c r="J103" s="37"/>
      <c r="K103" s="37"/>
      <c r="L103" s="60"/>
      <c r="M103" s="37"/>
      <c r="N103" s="60">
        <v>44474.033506944441</v>
      </c>
      <c r="O103" s="37" t="s">
        <v>356</v>
      </c>
      <c r="P103" s="38" t="b">
        <v>0</v>
      </c>
      <c r="Q103" s="37"/>
      <c r="R103" s="37" t="s">
        <v>127</v>
      </c>
      <c r="S103" s="38">
        <v>0</v>
      </c>
      <c r="T103" s="37" t="s">
        <v>128</v>
      </c>
      <c r="U103" s="37" t="s">
        <v>66</v>
      </c>
      <c r="V103" s="60"/>
      <c r="W103" s="38"/>
      <c r="X103" s="37" t="s">
        <v>631</v>
      </c>
      <c r="Y103" s="38">
        <v>0</v>
      </c>
      <c r="Z103" s="38" t="b">
        <v>0</v>
      </c>
      <c r="AA103" s="60">
        <v>44475.094363425917</v>
      </c>
      <c r="AB103" s="60"/>
      <c r="AC103" s="38">
        <v>0</v>
      </c>
      <c r="AD103" s="60"/>
      <c r="AE103" s="60">
        <v>44475.094363425917</v>
      </c>
      <c r="AF103" s="60">
        <v>44474.033506944441</v>
      </c>
      <c r="AG103" s="37" t="s">
        <v>139</v>
      </c>
      <c r="AH103" s="37"/>
      <c r="AI103" s="37" t="s">
        <v>166</v>
      </c>
      <c r="AJ103" s="16">
        <f ca="1">IF(Table1[[#This Row],[State]]="Closed","Zero",IF(Table1[[#This Row],[State]]="Resolved","Zero",TODAY()-Table1[[#This Row],[First Assigned to Osprey-Resolver]]))</f>
        <v>232.90563657408347</v>
      </c>
      <c r="AK103" s="16" t="str">
        <f ca="1">IF(Table1[[#This Row],[Days Open]]&lt;=5,"00 - 05",IF(Table1[[#This Row],[Days Open]]&lt;=15,"06 - 15",IF(Table1[[#This Row],[Days Open]]&lt;=30,"16 - 30", IF(Table1[[#This Row],[Days Open]]&lt;=60,"31 - 60",IF(Table1[[#This Row],[Days Open]]&lt;=90,"61 - 90",IF(Table1[[#This Row],[Days Open]]="Zero","Closed","&gt;91 and above"))))))</f>
        <v>&gt;91 and above</v>
      </c>
      <c r="AL103" s="39">
        <f>WEEKNUM(Table1[[#This Row],[Created]])</f>
        <v>41</v>
      </c>
      <c r="AM103" s="39">
        <f>WEEKNUM(Table1[[#This Row],[Resolved]])</f>
        <v>0</v>
      </c>
      <c r="AN103" s="39">
        <f>WEEKNUM(Table1[[#This Row],[Closed]])</f>
        <v>0</v>
      </c>
      <c r="AO103" s="39" t="str">
        <f>IFERROR(INDEX(GD_Resource[], MATCH(Table1[[#This Row],[Assigned to]], GD_Resource[SNOW ID Unique], 0), 2), "Not GD")</f>
        <v>Not GD</v>
      </c>
      <c r="AP103" s="39" t="str">
        <f t="shared" si="1"/>
        <v>Geo</v>
      </c>
      <c r="AQ103" s="39">
        <f>YEAR(Table1[[#This Row],[Closed]])</f>
        <v>1900</v>
      </c>
      <c r="AR103" s="39">
        <f>YEAR(Table1[[#This Row],[Resolved]])</f>
        <v>1900</v>
      </c>
      <c r="AS103" s="39">
        <f>YEAR(Table1[[#This Row],[Created]])</f>
        <v>2021</v>
      </c>
      <c r="AT103" s="39">
        <f>DAY(Table1[[#This Row],[Resolved]])</f>
        <v>0</v>
      </c>
      <c r="AU103" s="39" t="str">
        <f>TEXT(Table1[[#This Row],[Resolved]],"MMM")</f>
        <v>Jan</v>
      </c>
      <c r="AV103" s="39">
        <f>DAY(Table1[[#This Row],[Created]])</f>
        <v>5</v>
      </c>
      <c r="AW103" s="39" t="str">
        <f>TEXT(Table1[[#This Row],[Created]],"MMM")</f>
        <v>Oct</v>
      </c>
      <c r="AX103" s="40" t="e">
        <f>VLOOKUP(Table1[[#This Row],[Assigned to]],GD_Resource[[#All],[SNOW ID Unique]:[Team]],4,0)</f>
        <v>#N/A</v>
      </c>
    </row>
    <row r="104" spans="1:50" ht="49.95" customHeight="1" x14ac:dyDescent="0.25">
      <c r="A104" s="37" t="s">
        <v>632</v>
      </c>
      <c r="B104" s="37" t="s">
        <v>119</v>
      </c>
      <c r="C104" s="37" t="s">
        <v>633</v>
      </c>
      <c r="D104" s="37" t="s">
        <v>213</v>
      </c>
      <c r="E104" s="37" t="s">
        <v>145</v>
      </c>
      <c r="F104" s="37" t="s">
        <v>634</v>
      </c>
      <c r="G104" s="60">
        <v>44523.890729166669</v>
      </c>
      <c r="H104" s="37" t="s">
        <v>635</v>
      </c>
      <c r="I104" s="60"/>
      <c r="J104" s="37" t="s">
        <v>134</v>
      </c>
      <c r="K104" s="37" t="s">
        <v>636</v>
      </c>
      <c r="L104" s="60">
        <v>44523.890729166669</v>
      </c>
      <c r="M104" s="37" t="s">
        <v>40</v>
      </c>
      <c r="N104" s="60">
        <v>44474.883310185192</v>
      </c>
      <c r="O104" s="37" t="s">
        <v>309</v>
      </c>
      <c r="P104" s="38" t="b">
        <v>0</v>
      </c>
      <c r="Q104" s="37"/>
      <c r="R104" s="37" t="s">
        <v>137</v>
      </c>
      <c r="S104" s="38">
        <v>0</v>
      </c>
      <c r="T104" s="37" t="s">
        <v>128</v>
      </c>
      <c r="U104" s="37" t="s">
        <v>124</v>
      </c>
      <c r="V104" s="60"/>
      <c r="W104" s="38">
        <v>4234528</v>
      </c>
      <c r="X104" s="37" t="s">
        <v>637</v>
      </c>
      <c r="Y104" s="38">
        <v>0</v>
      </c>
      <c r="Z104" s="38" t="b">
        <v>0</v>
      </c>
      <c r="AA104" s="60">
        <v>44474.883310185192</v>
      </c>
      <c r="AB104" s="60"/>
      <c r="AC104" s="38">
        <v>0</v>
      </c>
      <c r="AD104" s="60"/>
      <c r="AE104" s="60">
        <v>44474.883310185192</v>
      </c>
      <c r="AF104" s="60">
        <v>44474.883310185192</v>
      </c>
      <c r="AG104" s="37" t="s">
        <v>139</v>
      </c>
      <c r="AH104" s="37"/>
      <c r="AI104" s="37" t="s">
        <v>251</v>
      </c>
      <c r="AJ104" s="16">
        <f ca="1">IF(Table1[[#This Row],[State]]="Closed","Zero",IF(Table1[[#This Row],[State]]="Resolved","Zero",TODAY()-Table1[[#This Row],[First Assigned to Osprey-Resolver]]))</f>
        <v>233.11668981480761</v>
      </c>
      <c r="AK104" s="16" t="str">
        <f ca="1">IF(Table1[[#This Row],[Days Open]]&lt;=5,"00 - 05",IF(Table1[[#This Row],[Days Open]]&lt;=15,"06 - 15",IF(Table1[[#This Row],[Days Open]]&lt;=30,"16 - 30", IF(Table1[[#This Row],[Days Open]]&lt;=60,"31 - 60",IF(Table1[[#This Row],[Days Open]]&lt;=90,"61 - 90",IF(Table1[[#This Row],[Days Open]]="Zero","Closed","&gt;91 and above"))))))</f>
        <v>&gt;91 and above</v>
      </c>
      <c r="AL104" s="39">
        <f>WEEKNUM(Table1[[#This Row],[Created]])</f>
        <v>41</v>
      </c>
      <c r="AM104" s="39">
        <f>WEEKNUM(Table1[[#This Row],[Resolved]])</f>
        <v>0</v>
      </c>
      <c r="AN104" s="39">
        <f>WEEKNUM(Table1[[#This Row],[Closed]])</f>
        <v>48</v>
      </c>
      <c r="AO104" s="39" t="str">
        <f>IFERROR(INDEX(GD_Resource[], MATCH(Table1[[#This Row],[Assigned to]], GD_Resource[SNOW ID Unique], 0), 2), "Not GD")</f>
        <v>WPP-US</v>
      </c>
      <c r="AP104" s="39" t="str">
        <f t="shared" si="1"/>
        <v>GD</v>
      </c>
      <c r="AQ104" s="39">
        <f>YEAR(Table1[[#This Row],[Closed]])</f>
        <v>2021</v>
      </c>
      <c r="AR104" s="39">
        <f>YEAR(Table1[[#This Row],[Resolved]])</f>
        <v>1900</v>
      </c>
      <c r="AS104" s="39">
        <f>YEAR(Table1[[#This Row],[Created]])</f>
        <v>2021</v>
      </c>
      <c r="AT104" s="39">
        <f>DAY(Table1[[#This Row],[Resolved]])</f>
        <v>0</v>
      </c>
      <c r="AU104" s="39" t="str">
        <f>TEXT(Table1[[#This Row],[Resolved]],"MMM")</f>
        <v>Jan</v>
      </c>
      <c r="AV104" s="39">
        <f>DAY(Table1[[#This Row],[Created]])</f>
        <v>5</v>
      </c>
      <c r="AW104" s="39" t="str">
        <f>TEXT(Table1[[#This Row],[Created]],"MMM")</f>
        <v>Oct</v>
      </c>
      <c r="AX104" s="40">
        <f>VLOOKUP(Table1[[#This Row],[Assigned to]],GD_Resource[[#All],[SNOW ID Unique]:[Team]],4,0)</f>
        <v>0</v>
      </c>
    </row>
    <row r="105" spans="1:50" ht="49.95" customHeight="1" x14ac:dyDescent="0.25">
      <c r="A105" s="37" t="s">
        <v>638</v>
      </c>
      <c r="B105" s="37" t="s">
        <v>119</v>
      </c>
      <c r="C105" s="37" t="s">
        <v>379</v>
      </c>
      <c r="D105" s="37" t="s">
        <v>380</v>
      </c>
      <c r="E105" s="37" t="s">
        <v>13</v>
      </c>
      <c r="F105" s="37" t="s">
        <v>639</v>
      </c>
      <c r="G105" s="60">
        <v>44475.853437500002</v>
      </c>
      <c r="H105" s="37" t="s">
        <v>614</v>
      </c>
      <c r="I105" s="60"/>
      <c r="J105" s="37" t="s">
        <v>134</v>
      </c>
      <c r="K105" s="37" t="s">
        <v>640</v>
      </c>
      <c r="L105" s="60">
        <v>44475.853437500002</v>
      </c>
      <c r="M105" s="37" t="s">
        <v>34</v>
      </c>
      <c r="N105" s="60">
        <v>44475.848020833328</v>
      </c>
      <c r="O105" s="37" t="s">
        <v>641</v>
      </c>
      <c r="P105" s="38" t="b">
        <v>0</v>
      </c>
      <c r="Q105" s="37"/>
      <c r="R105" s="37" t="s">
        <v>137</v>
      </c>
      <c r="S105" s="38">
        <v>0</v>
      </c>
      <c r="T105" s="37" t="s">
        <v>128</v>
      </c>
      <c r="U105" s="37" t="s">
        <v>124</v>
      </c>
      <c r="V105" s="60"/>
      <c r="W105" s="38">
        <v>1181</v>
      </c>
      <c r="X105" s="37" t="s">
        <v>642</v>
      </c>
      <c r="Y105" s="38">
        <v>0</v>
      </c>
      <c r="Z105" s="38" t="b">
        <v>0</v>
      </c>
      <c r="AA105" s="60">
        <v>44475.848020833328</v>
      </c>
      <c r="AB105" s="60"/>
      <c r="AC105" s="38">
        <v>0</v>
      </c>
      <c r="AD105" s="60"/>
      <c r="AE105" s="60">
        <v>44475.848020833328</v>
      </c>
      <c r="AF105" s="60">
        <v>44475.848020833328</v>
      </c>
      <c r="AG105" s="37"/>
      <c r="AH105" s="37"/>
      <c r="AI105" s="37"/>
      <c r="AJ105" s="16">
        <f ca="1">IF(Table1[[#This Row],[State]]="Closed","Zero",IF(Table1[[#This Row],[State]]="Resolved","Zero",TODAY()-Table1[[#This Row],[First Assigned to Osprey-Resolver]]))</f>
        <v>232.15197916667239</v>
      </c>
      <c r="AK105" s="16" t="str">
        <f ca="1">IF(Table1[[#This Row],[Days Open]]&lt;=5,"00 - 05",IF(Table1[[#This Row],[Days Open]]&lt;=15,"06 - 15",IF(Table1[[#This Row],[Days Open]]&lt;=30,"16 - 30", IF(Table1[[#This Row],[Days Open]]&lt;=60,"31 - 60",IF(Table1[[#This Row],[Days Open]]&lt;=90,"61 - 90",IF(Table1[[#This Row],[Days Open]]="Zero","Closed","&gt;91 and above"))))))</f>
        <v>&gt;91 and above</v>
      </c>
      <c r="AL105" s="39">
        <f>WEEKNUM(Table1[[#This Row],[Created]])</f>
        <v>41</v>
      </c>
      <c r="AM105" s="39">
        <f>WEEKNUM(Table1[[#This Row],[Resolved]])</f>
        <v>0</v>
      </c>
      <c r="AN105" s="39">
        <f>WEEKNUM(Table1[[#This Row],[Closed]])</f>
        <v>41</v>
      </c>
      <c r="AO105" s="39" t="str">
        <f>IFERROR(INDEX(GD_Resource[], MATCH(Table1[[#This Row],[Assigned to]], GD_Resource[SNOW ID Unique], 0), 2), "Not GD")</f>
        <v>WPP-US</v>
      </c>
      <c r="AP105" s="39" t="str">
        <f t="shared" si="1"/>
        <v>GD</v>
      </c>
      <c r="AQ105" s="39">
        <f>YEAR(Table1[[#This Row],[Closed]])</f>
        <v>2021</v>
      </c>
      <c r="AR105" s="39">
        <f>YEAR(Table1[[#This Row],[Resolved]])</f>
        <v>1900</v>
      </c>
      <c r="AS105" s="39">
        <f>YEAR(Table1[[#This Row],[Created]])</f>
        <v>2021</v>
      </c>
      <c r="AT105" s="39">
        <f>DAY(Table1[[#This Row],[Resolved]])</f>
        <v>0</v>
      </c>
      <c r="AU105" s="39" t="str">
        <f>TEXT(Table1[[#This Row],[Resolved]],"MMM")</f>
        <v>Jan</v>
      </c>
      <c r="AV105" s="39">
        <f>DAY(Table1[[#This Row],[Created]])</f>
        <v>6</v>
      </c>
      <c r="AW105" s="39" t="str">
        <f>TEXT(Table1[[#This Row],[Created]],"MMM")</f>
        <v>Oct</v>
      </c>
      <c r="AX105" s="40">
        <f>VLOOKUP(Table1[[#This Row],[Assigned to]],GD_Resource[[#All],[SNOW ID Unique]:[Team]],4,0)</f>
        <v>0</v>
      </c>
    </row>
    <row r="106" spans="1:50" ht="49.95" customHeight="1" x14ac:dyDescent="0.25">
      <c r="A106" s="37" t="s">
        <v>643</v>
      </c>
      <c r="B106" s="37" t="s">
        <v>119</v>
      </c>
      <c r="C106" s="37" t="s">
        <v>339</v>
      </c>
      <c r="D106" s="37" t="s">
        <v>340</v>
      </c>
      <c r="E106" s="37" t="s">
        <v>13</v>
      </c>
      <c r="F106" s="37" t="s">
        <v>644</v>
      </c>
      <c r="G106" s="60">
        <v>44481.098229166673</v>
      </c>
      <c r="H106" s="37" t="s">
        <v>24</v>
      </c>
      <c r="I106" s="60"/>
      <c r="J106" s="37" t="s">
        <v>329</v>
      </c>
      <c r="K106" s="37" t="s">
        <v>645</v>
      </c>
      <c r="L106" s="60">
        <v>44481.098229166673</v>
      </c>
      <c r="M106" s="37" t="s">
        <v>24</v>
      </c>
      <c r="N106" s="60">
        <v>44480.918437499997</v>
      </c>
      <c r="O106" s="37" t="s">
        <v>646</v>
      </c>
      <c r="P106" s="38" t="b">
        <v>0</v>
      </c>
      <c r="Q106" s="37"/>
      <c r="R106" s="37" t="s">
        <v>217</v>
      </c>
      <c r="S106" s="38">
        <v>0</v>
      </c>
      <c r="T106" s="37" t="s">
        <v>128</v>
      </c>
      <c r="U106" s="37" t="s">
        <v>124</v>
      </c>
      <c r="V106" s="60"/>
      <c r="W106" s="38">
        <v>15534</v>
      </c>
      <c r="X106" s="37" t="s">
        <v>647</v>
      </c>
      <c r="Y106" s="38">
        <v>0</v>
      </c>
      <c r="Z106" s="38" t="b">
        <v>0</v>
      </c>
      <c r="AA106" s="60">
        <v>44480.987916666672</v>
      </c>
      <c r="AB106" s="60">
        <v>44480.918437499997</v>
      </c>
      <c r="AC106" s="38">
        <v>1</v>
      </c>
      <c r="AD106" s="60">
        <v>44481.0158912037</v>
      </c>
      <c r="AE106" s="60">
        <v>44481.096967592603</v>
      </c>
      <c r="AF106" s="60">
        <v>44481.0158912037</v>
      </c>
      <c r="AG106" s="37"/>
      <c r="AH106" s="37"/>
      <c r="AI106" s="37"/>
      <c r="AJ106" s="16">
        <f ca="1">IF(Table1[[#This Row],[State]]="Closed","Zero",IF(Table1[[#This Row],[State]]="Resolved","Zero",TODAY()-Table1[[#This Row],[First Assigned to Osprey-Resolver]]))</f>
        <v>226.9030324073974</v>
      </c>
      <c r="AK106" s="16" t="str">
        <f ca="1">IF(Table1[[#This Row],[Days Open]]&lt;=5,"00 - 05",IF(Table1[[#This Row],[Days Open]]&lt;=15,"06 - 15",IF(Table1[[#This Row],[Days Open]]&lt;=30,"16 - 30", IF(Table1[[#This Row],[Days Open]]&lt;=60,"31 - 60",IF(Table1[[#This Row],[Days Open]]&lt;=90,"61 - 90",IF(Table1[[#This Row],[Days Open]]="Zero","Closed","&gt;91 and above"))))))</f>
        <v>&gt;91 and above</v>
      </c>
      <c r="AL106" s="39">
        <f>WEEKNUM(Table1[[#This Row],[Created]])</f>
        <v>42</v>
      </c>
      <c r="AM106" s="39">
        <f>WEEKNUM(Table1[[#This Row],[Resolved]])</f>
        <v>0</v>
      </c>
      <c r="AN106" s="39">
        <f>WEEKNUM(Table1[[#This Row],[Closed]])</f>
        <v>42</v>
      </c>
      <c r="AO106" s="39" t="str">
        <f>IFERROR(INDEX(GD_Resource[], MATCH(Table1[[#This Row],[Assigned to]], GD_Resource[SNOW ID Unique], 0), 2), "Not GD")</f>
        <v>WPP-US</v>
      </c>
      <c r="AP106" s="39" t="str">
        <f t="shared" si="1"/>
        <v>GD</v>
      </c>
      <c r="AQ106" s="39">
        <f>YEAR(Table1[[#This Row],[Closed]])</f>
        <v>2021</v>
      </c>
      <c r="AR106" s="39">
        <f>YEAR(Table1[[#This Row],[Resolved]])</f>
        <v>1900</v>
      </c>
      <c r="AS106" s="39">
        <f>YEAR(Table1[[#This Row],[Created]])</f>
        <v>2021</v>
      </c>
      <c r="AT106" s="39">
        <f>DAY(Table1[[#This Row],[Resolved]])</f>
        <v>0</v>
      </c>
      <c r="AU106" s="39" t="str">
        <f>TEXT(Table1[[#This Row],[Resolved]],"MMM")</f>
        <v>Jan</v>
      </c>
      <c r="AV106" s="39">
        <f>DAY(Table1[[#This Row],[Created]])</f>
        <v>11</v>
      </c>
      <c r="AW106" s="39" t="str">
        <f>TEXT(Table1[[#This Row],[Created]],"MMM")</f>
        <v>Oct</v>
      </c>
      <c r="AX106" s="40">
        <f>VLOOKUP(Table1[[#This Row],[Assigned to]],GD_Resource[[#All],[SNOW ID Unique]:[Team]],4,0)</f>
        <v>0</v>
      </c>
    </row>
    <row r="107" spans="1:50" ht="37.5" customHeight="1" x14ac:dyDescent="0.25">
      <c r="A107" s="37" t="s">
        <v>648</v>
      </c>
      <c r="B107" s="37" t="s">
        <v>119</v>
      </c>
      <c r="C107" s="37" t="s">
        <v>161</v>
      </c>
      <c r="D107" s="37" t="s">
        <v>356</v>
      </c>
      <c r="E107" s="37" t="s">
        <v>13</v>
      </c>
      <c r="F107" s="37" t="s">
        <v>649</v>
      </c>
      <c r="G107" s="60">
        <v>44489.759004629632</v>
      </c>
      <c r="H107" s="37" t="s">
        <v>11</v>
      </c>
      <c r="I107" s="60"/>
      <c r="J107" s="37" t="s">
        <v>124</v>
      </c>
      <c r="K107" s="37" t="s">
        <v>650</v>
      </c>
      <c r="L107" s="60">
        <v>44489.759004629632</v>
      </c>
      <c r="M107" s="37" t="s">
        <v>11</v>
      </c>
      <c r="N107" s="60">
        <v>44485.039502314823</v>
      </c>
      <c r="O107" s="37" t="s">
        <v>472</v>
      </c>
      <c r="P107" s="38" t="b">
        <v>0</v>
      </c>
      <c r="Q107" s="37"/>
      <c r="R107" s="37" t="s">
        <v>127</v>
      </c>
      <c r="S107" s="38">
        <v>0</v>
      </c>
      <c r="T107" s="37" t="s">
        <v>128</v>
      </c>
      <c r="U107" s="37" t="s">
        <v>124</v>
      </c>
      <c r="V107" s="60"/>
      <c r="W107" s="38">
        <v>407765</v>
      </c>
      <c r="X107" s="37" t="s">
        <v>473</v>
      </c>
      <c r="Y107" s="38">
        <v>0</v>
      </c>
      <c r="Z107" s="38" t="b">
        <v>0</v>
      </c>
      <c r="AA107" s="60">
        <v>44487.806817129633</v>
      </c>
      <c r="AB107" s="60">
        <v>44485.060636574082</v>
      </c>
      <c r="AC107" s="38">
        <v>1</v>
      </c>
      <c r="AD107" s="60">
        <v>44487.896354166667</v>
      </c>
      <c r="AE107" s="60">
        <v>44487.947766203702</v>
      </c>
      <c r="AF107" s="60">
        <v>44487.896354166667</v>
      </c>
      <c r="AG107" s="37"/>
      <c r="AH107" s="37"/>
      <c r="AI107" s="37"/>
      <c r="AJ107" s="16">
        <f ca="1">IF(Table1[[#This Row],[State]]="Closed","Zero",IF(Table1[[#This Row],[State]]="Resolved","Zero",TODAY()-Table1[[#This Row],[First Assigned to Osprey-Resolver]]))</f>
        <v>220.05223379629751</v>
      </c>
      <c r="AK107" s="16" t="str">
        <f ca="1">IF(Table1[[#This Row],[Days Open]]&lt;=5,"00 - 05",IF(Table1[[#This Row],[Days Open]]&lt;=15,"06 - 15",IF(Table1[[#This Row],[Days Open]]&lt;=30,"16 - 30", IF(Table1[[#This Row],[Days Open]]&lt;=60,"31 - 60",IF(Table1[[#This Row],[Days Open]]&lt;=90,"61 - 90",IF(Table1[[#This Row],[Days Open]]="Zero","Closed","&gt;91 and above"))))))</f>
        <v>&gt;91 and above</v>
      </c>
      <c r="AL107" s="39">
        <f>WEEKNUM(Table1[[#This Row],[Created]])</f>
        <v>42</v>
      </c>
      <c r="AM107" s="39">
        <f>WEEKNUM(Table1[[#This Row],[Resolved]])</f>
        <v>0</v>
      </c>
      <c r="AN107" s="39">
        <f>WEEKNUM(Table1[[#This Row],[Closed]])</f>
        <v>43</v>
      </c>
      <c r="AO107" s="39" t="str">
        <f>IFERROR(INDEX(GD_Resource[], MATCH(Table1[[#This Row],[Assigned to]], GD_Resource[SNOW ID Unique], 0), 2), "Not GD")</f>
        <v>Not GD</v>
      </c>
      <c r="AP107" s="39" t="str">
        <f t="shared" si="1"/>
        <v>Geo</v>
      </c>
      <c r="AQ107" s="39">
        <f>YEAR(Table1[[#This Row],[Closed]])</f>
        <v>2021</v>
      </c>
      <c r="AR107" s="39">
        <f>YEAR(Table1[[#This Row],[Resolved]])</f>
        <v>1900</v>
      </c>
      <c r="AS107" s="39">
        <f>YEAR(Table1[[#This Row],[Created]])</f>
        <v>2021</v>
      </c>
      <c r="AT107" s="39">
        <f>DAY(Table1[[#This Row],[Resolved]])</f>
        <v>0</v>
      </c>
      <c r="AU107" s="39" t="str">
        <f>TEXT(Table1[[#This Row],[Resolved]],"MMM")</f>
        <v>Jan</v>
      </c>
      <c r="AV107" s="39">
        <f>DAY(Table1[[#This Row],[Created]])</f>
        <v>16</v>
      </c>
      <c r="AW107" s="39" t="str">
        <f>TEXT(Table1[[#This Row],[Created]],"MMM")</f>
        <v>Oct</v>
      </c>
      <c r="AX107" s="40" t="e">
        <f>VLOOKUP(Table1[[#This Row],[Assigned to]],GD_Resource[[#All],[SNOW ID Unique]:[Team]],4,0)</f>
        <v>#N/A</v>
      </c>
    </row>
    <row r="108" spans="1:50" ht="49.95" customHeight="1" x14ac:dyDescent="0.25">
      <c r="A108" s="37" t="s">
        <v>651</v>
      </c>
      <c r="B108" s="37" t="s">
        <v>119</v>
      </c>
      <c r="C108" s="37" t="s">
        <v>120</v>
      </c>
      <c r="D108" s="37" t="s">
        <v>652</v>
      </c>
      <c r="E108" s="37" t="s">
        <v>145</v>
      </c>
      <c r="F108" s="37" t="s">
        <v>653</v>
      </c>
      <c r="G108" s="60">
        <v>44705.456365740742</v>
      </c>
      <c r="H108" s="37" t="s">
        <v>413</v>
      </c>
      <c r="I108" s="60"/>
      <c r="J108" s="37"/>
      <c r="K108" s="37"/>
      <c r="L108" s="60"/>
      <c r="M108" s="37"/>
      <c r="N108" s="60">
        <v>44487.746388888889</v>
      </c>
      <c r="O108" s="37" t="s">
        <v>654</v>
      </c>
      <c r="P108" s="38" t="b">
        <v>1</v>
      </c>
      <c r="Q108" s="37"/>
      <c r="R108" s="37" t="s">
        <v>127</v>
      </c>
      <c r="S108" s="38">
        <v>1</v>
      </c>
      <c r="T108" s="37" t="s">
        <v>128</v>
      </c>
      <c r="U108" s="37" t="s">
        <v>65</v>
      </c>
      <c r="V108" s="60"/>
      <c r="W108" s="38"/>
      <c r="X108" s="37" t="s">
        <v>655</v>
      </c>
      <c r="Y108" s="38">
        <v>0</v>
      </c>
      <c r="Z108" s="38" t="b">
        <v>1</v>
      </c>
      <c r="AA108" s="60">
        <v>44488.53534722222</v>
      </c>
      <c r="AB108" s="60">
        <v>44487.746620370373</v>
      </c>
      <c r="AC108" s="38">
        <v>3</v>
      </c>
      <c r="AD108" s="60">
        <v>44488.241076388891</v>
      </c>
      <c r="AE108" s="60">
        <v>44488.53534722222</v>
      </c>
      <c r="AF108" s="60">
        <v>44488.241076388891</v>
      </c>
      <c r="AG108" s="37" t="s">
        <v>332</v>
      </c>
      <c r="AH108" s="37" t="s">
        <v>403</v>
      </c>
      <c r="AI108" s="37" t="s">
        <v>656</v>
      </c>
      <c r="AJ108" s="16">
        <f ca="1">IF(Table1[[#This Row],[State]]="Closed","Zero",IF(Table1[[#This Row],[State]]="Resolved","Zero",TODAY()-Table1[[#This Row],[First Assigned to Osprey-Resolver]]))</f>
        <v>219.46465277778043</v>
      </c>
      <c r="AK108" s="16" t="str">
        <f ca="1">IF(Table1[[#This Row],[Days Open]]&lt;=5,"00 - 05",IF(Table1[[#This Row],[Days Open]]&lt;=15,"06 - 15",IF(Table1[[#This Row],[Days Open]]&lt;=30,"16 - 30", IF(Table1[[#This Row],[Days Open]]&lt;=60,"31 - 60",IF(Table1[[#This Row],[Days Open]]&lt;=90,"61 - 90",IF(Table1[[#This Row],[Days Open]]="Zero","Closed","&gt;91 and above"))))))</f>
        <v>&gt;91 and above</v>
      </c>
      <c r="AL108" s="39">
        <f>WEEKNUM(Table1[[#This Row],[Created]])</f>
        <v>43</v>
      </c>
      <c r="AM108" s="39">
        <f>WEEKNUM(Table1[[#This Row],[Resolved]])</f>
        <v>0</v>
      </c>
      <c r="AN108" s="39">
        <f>WEEKNUM(Table1[[#This Row],[Closed]])</f>
        <v>0</v>
      </c>
      <c r="AO108" s="39" t="str">
        <f>IFERROR(INDEX(GD_Resource[], MATCH(Table1[[#This Row],[Assigned to]], GD_Resource[SNOW ID Unique], 0), 2), "Not GD")</f>
        <v>WPP-UK</v>
      </c>
      <c r="AP108" s="39" t="str">
        <f t="shared" si="1"/>
        <v>GD</v>
      </c>
      <c r="AQ108" s="39">
        <f>YEAR(Table1[[#This Row],[Closed]])</f>
        <v>1900</v>
      </c>
      <c r="AR108" s="39">
        <f>YEAR(Table1[[#This Row],[Resolved]])</f>
        <v>1900</v>
      </c>
      <c r="AS108" s="39">
        <f>YEAR(Table1[[#This Row],[Created]])</f>
        <v>2021</v>
      </c>
      <c r="AT108" s="39">
        <f>DAY(Table1[[#This Row],[Resolved]])</f>
        <v>0</v>
      </c>
      <c r="AU108" s="39" t="str">
        <f>TEXT(Table1[[#This Row],[Resolved]],"MMM")</f>
        <v>Jan</v>
      </c>
      <c r="AV108" s="39">
        <f>DAY(Table1[[#This Row],[Created]])</f>
        <v>18</v>
      </c>
      <c r="AW108" s="39" t="str">
        <f>TEXT(Table1[[#This Row],[Created]],"MMM")</f>
        <v>Oct</v>
      </c>
      <c r="AX108" s="40">
        <f>VLOOKUP(Table1[[#This Row],[Assigned to]],GD_Resource[[#All],[SNOW ID Unique]:[Team]],4,0)</f>
        <v>0</v>
      </c>
    </row>
    <row r="109" spans="1:50" ht="49.95" customHeight="1" x14ac:dyDescent="0.25">
      <c r="A109" s="37" t="s">
        <v>657</v>
      </c>
      <c r="B109" s="37" t="s">
        <v>119</v>
      </c>
      <c r="C109" s="37" t="s">
        <v>143</v>
      </c>
      <c r="D109" s="37" t="s">
        <v>213</v>
      </c>
      <c r="E109" s="37" t="s">
        <v>13</v>
      </c>
      <c r="F109" s="37" t="s">
        <v>658</v>
      </c>
      <c r="G109" s="60">
        <v>44609.000486111108</v>
      </c>
      <c r="H109" s="37" t="s">
        <v>40</v>
      </c>
      <c r="I109" s="60"/>
      <c r="J109" s="37" t="s">
        <v>124</v>
      </c>
      <c r="K109" s="37" t="s">
        <v>659</v>
      </c>
      <c r="L109" s="60">
        <v>44609.000497685192</v>
      </c>
      <c r="M109" s="37" t="s">
        <v>40</v>
      </c>
      <c r="N109" s="60">
        <v>44487.932453703703</v>
      </c>
      <c r="O109" s="37" t="s">
        <v>213</v>
      </c>
      <c r="P109" s="38" t="b">
        <v>0</v>
      </c>
      <c r="Q109" s="37"/>
      <c r="R109" s="37" t="s">
        <v>150</v>
      </c>
      <c r="S109" s="38">
        <v>0</v>
      </c>
      <c r="T109" s="37" t="s">
        <v>128</v>
      </c>
      <c r="U109" s="37" t="s">
        <v>124</v>
      </c>
      <c r="V109" s="60"/>
      <c r="W109" s="38">
        <v>10466704</v>
      </c>
      <c r="X109" s="37" t="s">
        <v>40</v>
      </c>
      <c r="Y109" s="38">
        <v>0</v>
      </c>
      <c r="Z109" s="38" t="b">
        <v>0</v>
      </c>
      <c r="AA109" s="60">
        <v>44487.932453703703</v>
      </c>
      <c r="AB109" s="60"/>
      <c r="AC109" s="38">
        <v>0</v>
      </c>
      <c r="AD109" s="60"/>
      <c r="AE109" s="60">
        <v>44487.932453703703</v>
      </c>
      <c r="AF109" s="60">
        <v>44487.932453703703</v>
      </c>
      <c r="AG109" s="37"/>
      <c r="AH109" s="37"/>
      <c r="AI109" s="37"/>
      <c r="AJ109" s="16">
        <f ca="1">IF(Table1[[#This Row],[State]]="Closed","Zero",IF(Table1[[#This Row],[State]]="Resolved","Zero",TODAY()-Table1[[#This Row],[First Assigned to Osprey-Resolver]]))</f>
        <v>220.06754629629722</v>
      </c>
      <c r="AK109" s="16" t="str">
        <f ca="1">IF(Table1[[#This Row],[Days Open]]&lt;=5,"00 - 05",IF(Table1[[#This Row],[Days Open]]&lt;=15,"06 - 15",IF(Table1[[#This Row],[Days Open]]&lt;=30,"16 - 30", IF(Table1[[#This Row],[Days Open]]&lt;=60,"31 - 60",IF(Table1[[#This Row],[Days Open]]&lt;=90,"61 - 90",IF(Table1[[#This Row],[Days Open]]="Zero","Closed","&gt;91 and above"))))))</f>
        <v>&gt;91 and above</v>
      </c>
      <c r="AL109" s="39">
        <f>WEEKNUM(Table1[[#This Row],[Created]])</f>
        <v>43</v>
      </c>
      <c r="AM109" s="39">
        <f>WEEKNUM(Table1[[#This Row],[Resolved]])</f>
        <v>0</v>
      </c>
      <c r="AN109" s="39">
        <f>WEEKNUM(Table1[[#This Row],[Closed]])</f>
        <v>8</v>
      </c>
      <c r="AO109" s="39" t="str">
        <f>IFERROR(INDEX(GD_Resource[], MATCH(Table1[[#This Row],[Assigned to]], GD_Resource[SNOW ID Unique], 0), 2), "Not GD")</f>
        <v>Not GD</v>
      </c>
      <c r="AP109" s="39" t="str">
        <f t="shared" si="1"/>
        <v>Geo</v>
      </c>
      <c r="AQ109" s="39">
        <f>YEAR(Table1[[#This Row],[Closed]])</f>
        <v>2022</v>
      </c>
      <c r="AR109" s="39">
        <f>YEAR(Table1[[#This Row],[Resolved]])</f>
        <v>1900</v>
      </c>
      <c r="AS109" s="39">
        <f>YEAR(Table1[[#This Row],[Created]])</f>
        <v>2021</v>
      </c>
      <c r="AT109" s="39">
        <f>DAY(Table1[[#This Row],[Resolved]])</f>
        <v>0</v>
      </c>
      <c r="AU109" s="39" t="str">
        <f>TEXT(Table1[[#This Row],[Resolved]],"MMM")</f>
        <v>Jan</v>
      </c>
      <c r="AV109" s="39">
        <f>DAY(Table1[[#This Row],[Created]])</f>
        <v>18</v>
      </c>
      <c r="AW109" s="39" t="str">
        <f>TEXT(Table1[[#This Row],[Created]],"MMM")</f>
        <v>Oct</v>
      </c>
      <c r="AX109" s="40" t="e">
        <f>VLOOKUP(Table1[[#This Row],[Assigned to]],GD_Resource[[#All],[SNOW ID Unique]:[Team]],4,0)</f>
        <v>#N/A</v>
      </c>
    </row>
    <row r="110" spans="1:50" ht="49.95" customHeight="1" x14ac:dyDescent="0.25">
      <c r="A110" s="37" t="s">
        <v>660</v>
      </c>
      <c r="B110" s="37" t="s">
        <v>119</v>
      </c>
      <c r="C110" s="37" t="s">
        <v>339</v>
      </c>
      <c r="D110" s="37" t="s">
        <v>428</v>
      </c>
      <c r="E110" s="37" t="s">
        <v>13</v>
      </c>
      <c r="F110" s="37" t="s">
        <v>661</v>
      </c>
      <c r="G110" s="60">
        <v>44488.023125</v>
      </c>
      <c r="H110" s="37" t="s">
        <v>430</v>
      </c>
      <c r="I110" s="60"/>
      <c r="J110" s="37" t="s">
        <v>134</v>
      </c>
      <c r="K110" s="37" t="s">
        <v>662</v>
      </c>
      <c r="L110" s="60">
        <v>44488.023125</v>
      </c>
      <c r="M110" s="37" t="s">
        <v>430</v>
      </c>
      <c r="N110" s="60">
        <v>44488.014328703714</v>
      </c>
      <c r="O110" s="37" t="s">
        <v>428</v>
      </c>
      <c r="P110" s="38" t="b">
        <v>0</v>
      </c>
      <c r="Q110" s="37"/>
      <c r="R110" s="37" t="s">
        <v>217</v>
      </c>
      <c r="S110" s="38">
        <v>0</v>
      </c>
      <c r="T110" s="37" t="s">
        <v>128</v>
      </c>
      <c r="U110" s="37" t="s">
        <v>124</v>
      </c>
      <c r="V110" s="60"/>
      <c r="W110" s="38">
        <v>844</v>
      </c>
      <c r="X110" s="37" t="s">
        <v>430</v>
      </c>
      <c r="Y110" s="38">
        <v>0</v>
      </c>
      <c r="Z110" s="38" t="b">
        <v>0</v>
      </c>
      <c r="AA110" s="60">
        <v>44488.014328703714</v>
      </c>
      <c r="AB110" s="60"/>
      <c r="AC110" s="38">
        <v>0</v>
      </c>
      <c r="AD110" s="60"/>
      <c r="AE110" s="60">
        <v>44488.014328703714</v>
      </c>
      <c r="AF110" s="60">
        <v>44488.014328703714</v>
      </c>
      <c r="AG110" s="37"/>
      <c r="AH110" s="37"/>
      <c r="AI110" s="37"/>
      <c r="AJ110" s="16">
        <f ca="1">IF(Table1[[#This Row],[State]]="Closed","Zero",IF(Table1[[#This Row],[State]]="Resolved","Zero",TODAY()-Table1[[#This Row],[First Assigned to Osprey-Resolver]]))</f>
        <v>219.98567129628645</v>
      </c>
      <c r="AK110" s="16" t="str">
        <f ca="1">IF(Table1[[#This Row],[Days Open]]&lt;=5,"00 - 05",IF(Table1[[#This Row],[Days Open]]&lt;=15,"06 - 15",IF(Table1[[#This Row],[Days Open]]&lt;=30,"16 - 30", IF(Table1[[#This Row],[Days Open]]&lt;=60,"31 - 60",IF(Table1[[#This Row],[Days Open]]&lt;=90,"61 - 90",IF(Table1[[#This Row],[Days Open]]="Zero","Closed","&gt;91 and above"))))))</f>
        <v>&gt;91 and above</v>
      </c>
      <c r="AL110" s="39">
        <f>WEEKNUM(Table1[[#This Row],[Created]])</f>
        <v>43</v>
      </c>
      <c r="AM110" s="39">
        <f>WEEKNUM(Table1[[#This Row],[Resolved]])</f>
        <v>0</v>
      </c>
      <c r="AN110" s="39">
        <f>WEEKNUM(Table1[[#This Row],[Closed]])</f>
        <v>43</v>
      </c>
      <c r="AO110" s="39" t="str">
        <f>IFERROR(INDEX(GD_Resource[], MATCH(Table1[[#This Row],[Assigned to]], GD_Resource[SNOW ID Unique], 0), 2), "Not GD")</f>
        <v>Not GD</v>
      </c>
      <c r="AP110" s="39" t="str">
        <f t="shared" si="1"/>
        <v>Geo</v>
      </c>
      <c r="AQ110" s="39">
        <f>YEAR(Table1[[#This Row],[Closed]])</f>
        <v>2021</v>
      </c>
      <c r="AR110" s="39">
        <f>YEAR(Table1[[#This Row],[Resolved]])</f>
        <v>1900</v>
      </c>
      <c r="AS110" s="39">
        <f>YEAR(Table1[[#This Row],[Created]])</f>
        <v>2021</v>
      </c>
      <c r="AT110" s="39">
        <f>DAY(Table1[[#This Row],[Resolved]])</f>
        <v>0</v>
      </c>
      <c r="AU110" s="39" t="str">
        <f>TEXT(Table1[[#This Row],[Resolved]],"MMM")</f>
        <v>Jan</v>
      </c>
      <c r="AV110" s="39">
        <f>DAY(Table1[[#This Row],[Created]])</f>
        <v>19</v>
      </c>
      <c r="AW110" s="39" t="str">
        <f>TEXT(Table1[[#This Row],[Created]],"MMM")</f>
        <v>Oct</v>
      </c>
      <c r="AX110" s="40" t="e">
        <f>VLOOKUP(Table1[[#This Row],[Assigned to]],GD_Resource[[#All],[SNOW ID Unique]:[Team]],4,0)</f>
        <v>#N/A</v>
      </c>
    </row>
    <row r="111" spans="1:50" ht="62.7" customHeight="1" x14ac:dyDescent="0.25">
      <c r="A111" s="37" t="s">
        <v>663</v>
      </c>
      <c r="B111" s="37" t="s">
        <v>119</v>
      </c>
      <c r="C111" s="37" t="s">
        <v>153</v>
      </c>
      <c r="D111" s="37" t="s">
        <v>664</v>
      </c>
      <c r="E111" s="37" t="s">
        <v>145</v>
      </c>
      <c r="F111" s="37" t="s">
        <v>665</v>
      </c>
      <c r="G111" s="60">
        <v>44705.82953703704</v>
      </c>
      <c r="H111" s="37" t="s">
        <v>666</v>
      </c>
      <c r="I111" s="60"/>
      <c r="J111" s="37"/>
      <c r="K111" s="37"/>
      <c r="L111" s="60"/>
      <c r="M111" s="37"/>
      <c r="N111" s="60">
        <v>44488.748506944437</v>
      </c>
      <c r="O111" s="37" t="s">
        <v>664</v>
      </c>
      <c r="P111" s="38" t="b">
        <v>0</v>
      </c>
      <c r="Q111" s="37"/>
      <c r="R111" s="37" t="s">
        <v>150</v>
      </c>
      <c r="S111" s="38">
        <v>0</v>
      </c>
      <c r="T111" s="37" t="s">
        <v>128</v>
      </c>
      <c r="U111" s="37" t="s">
        <v>65</v>
      </c>
      <c r="V111" s="60"/>
      <c r="W111" s="38"/>
      <c r="X111" s="37" t="s">
        <v>666</v>
      </c>
      <c r="Y111" s="38">
        <v>0</v>
      </c>
      <c r="Z111" s="38" t="b">
        <v>1</v>
      </c>
      <c r="AA111" s="60">
        <v>44488.748518518521</v>
      </c>
      <c r="AB111" s="60"/>
      <c r="AC111" s="38">
        <v>0</v>
      </c>
      <c r="AD111" s="60"/>
      <c r="AE111" s="60">
        <v>44488.748518518521</v>
      </c>
      <c r="AF111" s="60">
        <v>44488.748518518521</v>
      </c>
      <c r="AG111" s="37" t="s">
        <v>139</v>
      </c>
      <c r="AH111" s="37" t="s">
        <v>250</v>
      </c>
      <c r="AI111" s="37" t="s">
        <v>582</v>
      </c>
      <c r="AJ111" s="16">
        <f ca="1">IF(Table1[[#This Row],[State]]="Closed","Zero",IF(Table1[[#This Row],[State]]="Resolved","Zero",TODAY()-Table1[[#This Row],[First Assigned to Osprey-Resolver]]))</f>
        <v>219.25148148147855</v>
      </c>
      <c r="AK111" s="16" t="str">
        <f ca="1">IF(Table1[[#This Row],[Days Open]]&lt;=5,"00 - 05",IF(Table1[[#This Row],[Days Open]]&lt;=15,"06 - 15",IF(Table1[[#This Row],[Days Open]]&lt;=30,"16 - 30", IF(Table1[[#This Row],[Days Open]]&lt;=60,"31 - 60",IF(Table1[[#This Row],[Days Open]]&lt;=90,"61 - 90",IF(Table1[[#This Row],[Days Open]]="Zero","Closed","&gt;91 and above"))))))</f>
        <v>&gt;91 and above</v>
      </c>
      <c r="AL111" s="39">
        <f>WEEKNUM(Table1[[#This Row],[Created]])</f>
        <v>43</v>
      </c>
      <c r="AM111" s="39">
        <f>WEEKNUM(Table1[[#This Row],[Resolved]])</f>
        <v>0</v>
      </c>
      <c r="AN111" s="39">
        <f>WEEKNUM(Table1[[#This Row],[Closed]])</f>
        <v>0</v>
      </c>
      <c r="AO111" s="39" t="str">
        <f>IFERROR(INDEX(GD_Resource[], MATCH(Table1[[#This Row],[Assigned to]], GD_Resource[SNOW ID Unique], 0), 2), "Not GD")</f>
        <v>WPP-US</v>
      </c>
      <c r="AP111" s="39" t="str">
        <f t="shared" si="1"/>
        <v>GD</v>
      </c>
      <c r="AQ111" s="39">
        <f>YEAR(Table1[[#This Row],[Closed]])</f>
        <v>1900</v>
      </c>
      <c r="AR111" s="39">
        <f>YEAR(Table1[[#This Row],[Resolved]])</f>
        <v>1900</v>
      </c>
      <c r="AS111" s="39">
        <f>YEAR(Table1[[#This Row],[Created]])</f>
        <v>2021</v>
      </c>
      <c r="AT111" s="39">
        <f>DAY(Table1[[#This Row],[Resolved]])</f>
        <v>0</v>
      </c>
      <c r="AU111" s="39" t="str">
        <f>TEXT(Table1[[#This Row],[Resolved]],"MMM")</f>
        <v>Jan</v>
      </c>
      <c r="AV111" s="39">
        <f>DAY(Table1[[#This Row],[Created]])</f>
        <v>19</v>
      </c>
      <c r="AW111" s="39" t="str">
        <f>TEXT(Table1[[#This Row],[Created]],"MMM")</f>
        <v>Oct</v>
      </c>
      <c r="AX111" s="40">
        <f>VLOOKUP(Table1[[#This Row],[Assigned to]],GD_Resource[[#All],[SNOW ID Unique]:[Team]],4,0)</f>
        <v>0</v>
      </c>
    </row>
    <row r="112" spans="1:50" ht="49.95" customHeight="1" x14ac:dyDescent="0.25">
      <c r="A112" s="37" t="s">
        <v>667</v>
      </c>
      <c r="B112" s="37" t="s">
        <v>119</v>
      </c>
      <c r="C112" s="37" t="s">
        <v>633</v>
      </c>
      <c r="D112" s="37" t="s">
        <v>213</v>
      </c>
      <c r="E112" s="37" t="s">
        <v>145</v>
      </c>
      <c r="F112" s="37" t="s">
        <v>668</v>
      </c>
      <c r="G112" s="60">
        <v>44705.794444444437</v>
      </c>
      <c r="H112" s="37" t="s">
        <v>248</v>
      </c>
      <c r="I112" s="60"/>
      <c r="J112" s="37" t="s">
        <v>329</v>
      </c>
      <c r="K112" s="37" t="s">
        <v>669</v>
      </c>
      <c r="L112" s="60"/>
      <c r="M112" s="37"/>
      <c r="N112" s="60">
        <v>44488.831261574072</v>
      </c>
      <c r="O112" s="37" t="s">
        <v>670</v>
      </c>
      <c r="P112" s="38" t="b">
        <v>0</v>
      </c>
      <c r="Q112" s="37"/>
      <c r="R112" s="37" t="s">
        <v>217</v>
      </c>
      <c r="S112" s="38">
        <v>0</v>
      </c>
      <c r="T112" s="37" t="s">
        <v>128</v>
      </c>
      <c r="U112" s="37" t="s">
        <v>94</v>
      </c>
      <c r="V112" s="60">
        <v>44705.794444444437</v>
      </c>
      <c r="W112" s="38">
        <v>18745619</v>
      </c>
      <c r="X112" s="37" t="s">
        <v>671</v>
      </c>
      <c r="Y112" s="38">
        <v>0</v>
      </c>
      <c r="Z112" s="38" t="b">
        <v>0</v>
      </c>
      <c r="AA112" s="60">
        <v>44490.944328703707</v>
      </c>
      <c r="AB112" s="60"/>
      <c r="AC112" s="38">
        <v>3</v>
      </c>
      <c r="AD112" s="60"/>
      <c r="AE112" s="60">
        <v>44490.944328703707</v>
      </c>
      <c r="AF112" s="60">
        <v>44488.86822916667</v>
      </c>
      <c r="AG112" s="37" t="s">
        <v>139</v>
      </c>
      <c r="AH112" s="37"/>
      <c r="AI112" s="37" t="s">
        <v>251</v>
      </c>
      <c r="AJ112" s="16" t="str">
        <f ca="1">IF(Table1[[#This Row],[State]]="Closed","Zero",IF(Table1[[#This Row],[State]]="Resolved","Zero",TODAY()-Table1[[#This Row],[First Assigned to Osprey-Resolver]]))</f>
        <v>Zero</v>
      </c>
      <c r="AK112" s="16" t="str">
        <f ca="1">IF(Table1[[#This Row],[Days Open]]&lt;=5,"00 - 05",IF(Table1[[#This Row],[Days Open]]&lt;=15,"06 - 15",IF(Table1[[#This Row],[Days Open]]&lt;=30,"16 - 30", IF(Table1[[#This Row],[Days Open]]&lt;=60,"31 - 60",IF(Table1[[#This Row],[Days Open]]&lt;=90,"61 - 90",IF(Table1[[#This Row],[Days Open]]="Zero","Closed","&gt;91 and above"))))))</f>
        <v>Closed</v>
      </c>
      <c r="AL112" s="39">
        <f>WEEKNUM(Table1[[#This Row],[Created]])</f>
        <v>43</v>
      </c>
      <c r="AM112" s="39">
        <f>WEEKNUM(Table1[[#This Row],[Resolved]])</f>
        <v>22</v>
      </c>
      <c r="AN112" s="39">
        <f>WEEKNUM(Table1[[#This Row],[Closed]])</f>
        <v>0</v>
      </c>
      <c r="AO112" s="39" t="str">
        <f>IFERROR(INDEX(GD_Resource[], MATCH(Table1[[#This Row],[Assigned to]], GD_Resource[SNOW ID Unique], 0), 2), "Not GD")</f>
        <v>Not GD</v>
      </c>
      <c r="AP112" s="39" t="str">
        <f t="shared" si="1"/>
        <v>Geo</v>
      </c>
      <c r="AQ112" s="39">
        <f>YEAR(Table1[[#This Row],[Closed]])</f>
        <v>1900</v>
      </c>
      <c r="AR112" s="39">
        <f>YEAR(Table1[[#This Row],[Resolved]])</f>
        <v>2022</v>
      </c>
      <c r="AS112" s="39">
        <f>YEAR(Table1[[#This Row],[Created]])</f>
        <v>2021</v>
      </c>
      <c r="AT112" s="39">
        <f>DAY(Table1[[#This Row],[Resolved]])</f>
        <v>24</v>
      </c>
      <c r="AU112" s="39" t="str">
        <f>TEXT(Table1[[#This Row],[Resolved]],"MMM")</f>
        <v>May</v>
      </c>
      <c r="AV112" s="39">
        <f>DAY(Table1[[#This Row],[Created]])</f>
        <v>19</v>
      </c>
      <c r="AW112" s="39" t="str">
        <f>TEXT(Table1[[#This Row],[Created]],"MMM")</f>
        <v>Oct</v>
      </c>
      <c r="AX112" s="40" t="e">
        <f>VLOOKUP(Table1[[#This Row],[Assigned to]],GD_Resource[[#All],[SNOW ID Unique]:[Team]],4,0)</f>
        <v>#N/A</v>
      </c>
    </row>
    <row r="113" spans="1:50" ht="49.95" customHeight="1" x14ac:dyDescent="0.25">
      <c r="A113" s="37" t="s">
        <v>672</v>
      </c>
      <c r="B113" s="37" t="s">
        <v>142</v>
      </c>
      <c r="C113" s="37" t="s">
        <v>185</v>
      </c>
      <c r="D113" s="37" t="s">
        <v>206</v>
      </c>
      <c r="E113" s="37" t="s">
        <v>145</v>
      </c>
      <c r="F113" s="37" t="s">
        <v>673</v>
      </c>
      <c r="G113" s="60">
        <v>44545.063668981478</v>
      </c>
      <c r="H113" s="37" t="s">
        <v>43</v>
      </c>
      <c r="I113" s="60"/>
      <c r="J113" s="37" t="s">
        <v>124</v>
      </c>
      <c r="K113" s="37" t="s">
        <v>674</v>
      </c>
      <c r="L113" s="60">
        <v>44545.063668981478</v>
      </c>
      <c r="M113" s="37" t="s">
        <v>48</v>
      </c>
      <c r="N113" s="60">
        <v>44491.869930555556</v>
      </c>
      <c r="O113" s="37" t="s">
        <v>675</v>
      </c>
      <c r="P113" s="38" t="b">
        <v>0</v>
      </c>
      <c r="Q113" s="37"/>
      <c r="R113" s="37" t="s">
        <v>191</v>
      </c>
      <c r="S113" s="38">
        <v>0</v>
      </c>
      <c r="T113" s="37" t="s">
        <v>128</v>
      </c>
      <c r="U113" s="37" t="s">
        <v>124</v>
      </c>
      <c r="V113" s="60"/>
      <c r="W113" s="38">
        <v>4595939</v>
      </c>
      <c r="X113" s="37" t="s">
        <v>676</v>
      </c>
      <c r="Y113" s="38">
        <v>0</v>
      </c>
      <c r="Z113" s="38" t="b">
        <v>0</v>
      </c>
      <c r="AA113" s="60">
        <v>44491.987210648149</v>
      </c>
      <c r="AB113" s="60">
        <v>44491.869930555556</v>
      </c>
      <c r="AC113" s="38">
        <v>4</v>
      </c>
      <c r="AD113" s="60">
        <v>44492.11614583333</v>
      </c>
      <c r="AE113" s="60">
        <v>44494.566111111111</v>
      </c>
      <c r="AF113" s="60">
        <v>44492.11614583333</v>
      </c>
      <c r="AG113" s="37" t="s">
        <v>139</v>
      </c>
      <c r="AH113" s="37"/>
      <c r="AI113" s="37"/>
      <c r="AJ113" s="16">
        <f ca="1">IF(Table1[[#This Row],[State]]="Closed","Zero",IF(Table1[[#This Row],[State]]="Resolved","Zero",TODAY()-Table1[[#This Row],[First Assigned to Osprey-Resolver]]))</f>
        <v>213.43388888888876</v>
      </c>
      <c r="AK113" s="16" t="str">
        <f ca="1">IF(Table1[[#This Row],[Days Open]]&lt;=5,"00 - 05",IF(Table1[[#This Row],[Days Open]]&lt;=15,"06 - 15",IF(Table1[[#This Row],[Days Open]]&lt;=30,"16 - 30", IF(Table1[[#This Row],[Days Open]]&lt;=60,"31 - 60",IF(Table1[[#This Row],[Days Open]]&lt;=90,"61 - 90",IF(Table1[[#This Row],[Days Open]]="Zero","Closed","&gt;91 and above"))))))</f>
        <v>&gt;91 and above</v>
      </c>
      <c r="AL113" s="39">
        <f>WEEKNUM(Table1[[#This Row],[Created]])</f>
        <v>43</v>
      </c>
      <c r="AM113" s="39">
        <f>WEEKNUM(Table1[[#This Row],[Resolved]])</f>
        <v>0</v>
      </c>
      <c r="AN113" s="39">
        <f>WEEKNUM(Table1[[#This Row],[Closed]])</f>
        <v>51</v>
      </c>
      <c r="AO113" s="39" t="str">
        <f>IFERROR(INDEX(GD_Resource[], MATCH(Table1[[#This Row],[Assigned to]], GD_Resource[SNOW ID Unique], 0), 2), "Not GD")</f>
        <v>Not GD</v>
      </c>
      <c r="AP113" s="39" t="str">
        <f t="shared" si="1"/>
        <v>Geo</v>
      </c>
      <c r="AQ113" s="39">
        <f>YEAR(Table1[[#This Row],[Closed]])</f>
        <v>2021</v>
      </c>
      <c r="AR113" s="39">
        <f>YEAR(Table1[[#This Row],[Resolved]])</f>
        <v>1900</v>
      </c>
      <c r="AS113" s="39">
        <f>YEAR(Table1[[#This Row],[Created]])</f>
        <v>2021</v>
      </c>
      <c r="AT113" s="39">
        <f>DAY(Table1[[#This Row],[Resolved]])</f>
        <v>0</v>
      </c>
      <c r="AU113" s="39" t="str">
        <f>TEXT(Table1[[#This Row],[Resolved]],"MMM")</f>
        <v>Jan</v>
      </c>
      <c r="AV113" s="39">
        <f>DAY(Table1[[#This Row],[Created]])</f>
        <v>22</v>
      </c>
      <c r="AW113" s="39" t="str">
        <f>TEXT(Table1[[#This Row],[Created]],"MMM")</f>
        <v>Oct</v>
      </c>
      <c r="AX113" s="40" t="e">
        <f>VLOOKUP(Table1[[#This Row],[Assigned to]],GD_Resource[[#All],[SNOW ID Unique]:[Team]],4,0)</f>
        <v>#N/A</v>
      </c>
    </row>
    <row r="114" spans="1:50" ht="49.95" customHeight="1" x14ac:dyDescent="0.25">
      <c r="A114" s="37" t="s">
        <v>677</v>
      </c>
      <c r="B114" s="37" t="s">
        <v>119</v>
      </c>
      <c r="C114" s="37" t="s">
        <v>120</v>
      </c>
      <c r="D114" s="37" t="s">
        <v>206</v>
      </c>
      <c r="E114" s="37" t="s">
        <v>13</v>
      </c>
      <c r="F114" s="37" t="s">
        <v>678</v>
      </c>
      <c r="G114" s="60">
        <v>44495.834791666668</v>
      </c>
      <c r="H114" s="37" t="s">
        <v>679</v>
      </c>
      <c r="I114" s="60"/>
      <c r="J114" s="37" t="s">
        <v>134</v>
      </c>
      <c r="K114" s="37" t="s">
        <v>680</v>
      </c>
      <c r="L114" s="60">
        <v>44495.834791666668</v>
      </c>
      <c r="M114" s="37" t="s">
        <v>48</v>
      </c>
      <c r="N114" s="60">
        <v>44495.820763888893</v>
      </c>
      <c r="O114" s="37" t="s">
        <v>681</v>
      </c>
      <c r="P114" s="38" t="b">
        <v>0</v>
      </c>
      <c r="Q114" s="37"/>
      <c r="R114" s="37" t="s">
        <v>127</v>
      </c>
      <c r="S114" s="38">
        <v>0</v>
      </c>
      <c r="T114" s="37" t="s">
        <v>128</v>
      </c>
      <c r="U114" s="37" t="s">
        <v>124</v>
      </c>
      <c r="V114" s="60"/>
      <c r="W114" s="38">
        <v>1212</v>
      </c>
      <c r="X114" s="37" t="s">
        <v>682</v>
      </c>
      <c r="Y114" s="38">
        <v>0</v>
      </c>
      <c r="Z114" s="38" t="b">
        <v>0</v>
      </c>
      <c r="AA114" s="60">
        <v>44495.829525462963</v>
      </c>
      <c r="AB114" s="60"/>
      <c r="AC114" s="38">
        <v>1</v>
      </c>
      <c r="AD114" s="60"/>
      <c r="AE114" s="60">
        <v>44495.829525462963</v>
      </c>
      <c r="AF114" s="60">
        <v>44495.829525462963</v>
      </c>
      <c r="AG114" s="37"/>
      <c r="AH114" s="37"/>
      <c r="AI114" s="37"/>
      <c r="AJ114" s="16">
        <f ca="1">IF(Table1[[#This Row],[State]]="Closed","Zero",IF(Table1[[#This Row],[State]]="Resolved","Zero",TODAY()-Table1[[#This Row],[First Assigned to Osprey-Resolver]]))</f>
        <v>212.17047453703708</v>
      </c>
      <c r="AK114" s="16" t="str">
        <f ca="1">IF(Table1[[#This Row],[Days Open]]&lt;=5,"00 - 05",IF(Table1[[#This Row],[Days Open]]&lt;=15,"06 - 15",IF(Table1[[#This Row],[Days Open]]&lt;=30,"16 - 30", IF(Table1[[#This Row],[Days Open]]&lt;=60,"31 - 60",IF(Table1[[#This Row],[Days Open]]&lt;=90,"61 - 90",IF(Table1[[#This Row],[Days Open]]="Zero","Closed","&gt;91 and above"))))))</f>
        <v>&gt;91 and above</v>
      </c>
      <c r="AL114" s="39">
        <f>WEEKNUM(Table1[[#This Row],[Created]])</f>
        <v>44</v>
      </c>
      <c r="AM114" s="39">
        <f>WEEKNUM(Table1[[#This Row],[Resolved]])</f>
        <v>0</v>
      </c>
      <c r="AN114" s="39">
        <f>WEEKNUM(Table1[[#This Row],[Closed]])</f>
        <v>44</v>
      </c>
      <c r="AO114" s="39" t="str">
        <f>IFERROR(INDEX(GD_Resource[], MATCH(Table1[[#This Row],[Assigned to]], GD_Resource[SNOW ID Unique], 0), 2), "Not GD")</f>
        <v>Not GD</v>
      </c>
      <c r="AP114" s="39" t="str">
        <f t="shared" si="1"/>
        <v>Geo</v>
      </c>
      <c r="AQ114" s="39">
        <f>YEAR(Table1[[#This Row],[Closed]])</f>
        <v>2021</v>
      </c>
      <c r="AR114" s="39">
        <f>YEAR(Table1[[#This Row],[Resolved]])</f>
        <v>1900</v>
      </c>
      <c r="AS114" s="39">
        <f>YEAR(Table1[[#This Row],[Created]])</f>
        <v>2021</v>
      </c>
      <c r="AT114" s="39">
        <f>DAY(Table1[[#This Row],[Resolved]])</f>
        <v>0</v>
      </c>
      <c r="AU114" s="39" t="str">
        <f>TEXT(Table1[[#This Row],[Resolved]],"MMM")</f>
        <v>Jan</v>
      </c>
      <c r="AV114" s="39">
        <f>DAY(Table1[[#This Row],[Created]])</f>
        <v>26</v>
      </c>
      <c r="AW114" s="39" t="str">
        <f>TEXT(Table1[[#This Row],[Created]],"MMM")</f>
        <v>Oct</v>
      </c>
      <c r="AX114" s="40" t="e">
        <f>VLOOKUP(Table1[[#This Row],[Assigned to]],GD_Resource[[#All],[SNOW ID Unique]:[Team]],4,0)</f>
        <v>#N/A</v>
      </c>
    </row>
    <row r="115" spans="1:50" ht="37.5" customHeight="1" x14ac:dyDescent="0.25">
      <c r="A115" s="37" t="s">
        <v>683</v>
      </c>
      <c r="B115" s="37" t="s">
        <v>119</v>
      </c>
      <c r="C115" s="37" t="s">
        <v>296</v>
      </c>
      <c r="D115" s="37" t="s">
        <v>684</v>
      </c>
      <c r="E115" s="37" t="s">
        <v>145</v>
      </c>
      <c r="F115" s="37" t="s">
        <v>685</v>
      </c>
      <c r="G115" s="60">
        <v>44700.742905092593</v>
      </c>
      <c r="H115" s="37" t="s">
        <v>25</v>
      </c>
      <c r="I115" s="60"/>
      <c r="J115" s="37"/>
      <c r="K115" s="37"/>
      <c r="L115" s="60"/>
      <c r="M115" s="37"/>
      <c r="N115" s="60">
        <v>44497.697835648149</v>
      </c>
      <c r="O115" s="37" t="s">
        <v>686</v>
      </c>
      <c r="P115" s="38" t="b">
        <v>0</v>
      </c>
      <c r="Q115" s="37"/>
      <c r="R115" s="37" t="s">
        <v>150</v>
      </c>
      <c r="S115" s="38">
        <v>0</v>
      </c>
      <c r="T115" s="37" t="s">
        <v>128</v>
      </c>
      <c r="U115" s="37" t="s">
        <v>65</v>
      </c>
      <c r="V115" s="60"/>
      <c r="W115" s="38"/>
      <c r="X115" s="37" t="s">
        <v>283</v>
      </c>
      <c r="Y115" s="38">
        <v>0</v>
      </c>
      <c r="Z115" s="38" t="b">
        <v>1</v>
      </c>
      <c r="AA115" s="60">
        <v>44498.733437499999</v>
      </c>
      <c r="AB115" s="60"/>
      <c r="AC115" s="38">
        <v>0</v>
      </c>
      <c r="AD115" s="60"/>
      <c r="AE115" s="60">
        <v>44498.733437499999</v>
      </c>
      <c r="AF115" s="60">
        <v>44497.697835648149</v>
      </c>
      <c r="AG115" s="37"/>
      <c r="AH115" s="37" t="s">
        <v>403</v>
      </c>
      <c r="AI115" s="37" t="s">
        <v>166</v>
      </c>
      <c r="AJ115" s="16">
        <f ca="1">IF(Table1[[#This Row],[State]]="Closed","Zero",IF(Table1[[#This Row],[State]]="Resolved","Zero",TODAY()-Table1[[#This Row],[First Assigned to Osprey-Resolver]]))</f>
        <v>209.26656250000087</v>
      </c>
      <c r="AK115" s="16" t="str">
        <f ca="1">IF(Table1[[#This Row],[Days Open]]&lt;=5,"00 - 05",IF(Table1[[#This Row],[Days Open]]&lt;=15,"06 - 15",IF(Table1[[#This Row],[Days Open]]&lt;=30,"16 - 30", IF(Table1[[#This Row],[Days Open]]&lt;=60,"31 - 60",IF(Table1[[#This Row],[Days Open]]&lt;=90,"61 - 90",IF(Table1[[#This Row],[Days Open]]="Zero","Closed","&gt;91 and above"))))))</f>
        <v>&gt;91 and above</v>
      </c>
      <c r="AL115" s="39">
        <f>WEEKNUM(Table1[[#This Row],[Created]])</f>
        <v>44</v>
      </c>
      <c r="AM115" s="39">
        <f>WEEKNUM(Table1[[#This Row],[Resolved]])</f>
        <v>0</v>
      </c>
      <c r="AN115" s="39">
        <f>WEEKNUM(Table1[[#This Row],[Closed]])</f>
        <v>0</v>
      </c>
      <c r="AO115" s="39" t="str">
        <f>IFERROR(INDEX(GD_Resource[], MATCH(Table1[[#This Row],[Assigned to]], GD_Resource[SNOW ID Unique], 0), 2), "Not GD")</f>
        <v>WPP-US</v>
      </c>
      <c r="AP115" s="39" t="str">
        <f t="shared" si="1"/>
        <v>GD</v>
      </c>
      <c r="AQ115" s="39">
        <f>YEAR(Table1[[#This Row],[Closed]])</f>
        <v>1900</v>
      </c>
      <c r="AR115" s="39">
        <f>YEAR(Table1[[#This Row],[Resolved]])</f>
        <v>1900</v>
      </c>
      <c r="AS115" s="39">
        <f>YEAR(Table1[[#This Row],[Created]])</f>
        <v>2021</v>
      </c>
      <c r="AT115" s="39">
        <f>DAY(Table1[[#This Row],[Resolved]])</f>
        <v>0</v>
      </c>
      <c r="AU115" s="39" t="str">
        <f>TEXT(Table1[[#This Row],[Resolved]],"MMM")</f>
        <v>Jan</v>
      </c>
      <c r="AV115" s="39">
        <f>DAY(Table1[[#This Row],[Created]])</f>
        <v>28</v>
      </c>
      <c r="AW115" s="39" t="str">
        <f>TEXT(Table1[[#This Row],[Created]],"MMM")</f>
        <v>Oct</v>
      </c>
      <c r="AX115" s="40">
        <f>VLOOKUP(Table1[[#This Row],[Assigned to]],GD_Resource[[#All],[SNOW ID Unique]:[Team]],4,0)</f>
        <v>0</v>
      </c>
    </row>
    <row r="116" spans="1:50" ht="37.5" customHeight="1" x14ac:dyDescent="0.25">
      <c r="A116" s="37" t="s">
        <v>687</v>
      </c>
      <c r="B116" s="37" t="s">
        <v>142</v>
      </c>
      <c r="C116" s="37" t="s">
        <v>433</v>
      </c>
      <c r="D116" s="37" t="s">
        <v>434</v>
      </c>
      <c r="E116" s="37" t="s">
        <v>13</v>
      </c>
      <c r="F116" s="37" t="s">
        <v>688</v>
      </c>
      <c r="G116" s="60">
        <v>44518.957326388889</v>
      </c>
      <c r="H116" s="37" t="s">
        <v>35</v>
      </c>
      <c r="I116" s="60"/>
      <c r="J116" s="37" t="s">
        <v>124</v>
      </c>
      <c r="K116" s="37" t="s">
        <v>689</v>
      </c>
      <c r="L116" s="60">
        <v>44518.957326388889</v>
      </c>
      <c r="M116" s="37" t="s">
        <v>436</v>
      </c>
      <c r="N116" s="60">
        <v>44497.82303240741</v>
      </c>
      <c r="O116" s="37" t="s">
        <v>690</v>
      </c>
      <c r="P116" s="38" t="b">
        <v>0</v>
      </c>
      <c r="Q116" s="37"/>
      <c r="R116" s="37" t="s">
        <v>217</v>
      </c>
      <c r="S116" s="38">
        <v>0</v>
      </c>
      <c r="T116" s="37" t="s">
        <v>128</v>
      </c>
      <c r="U116" s="37" t="s">
        <v>124</v>
      </c>
      <c r="V116" s="60"/>
      <c r="W116" s="38">
        <v>1826003</v>
      </c>
      <c r="X116" s="37" t="s">
        <v>691</v>
      </c>
      <c r="Y116" s="38">
        <v>0</v>
      </c>
      <c r="Z116" s="38" t="b">
        <v>0</v>
      </c>
      <c r="AA116" s="60">
        <v>44498.830949074072</v>
      </c>
      <c r="AB116" s="60">
        <v>44497.831134259257</v>
      </c>
      <c r="AC116" s="38">
        <v>3</v>
      </c>
      <c r="AD116" s="60">
        <v>44502.864907407413</v>
      </c>
      <c r="AE116" s="60">
        <v>44516.137708333343</v>
      </c>
      <c r="AF116" s="60">
        <v>44516.056446759263</v>
      </c>
      <c r="AG116" s="37"/>
      <c r="AH116" s="37"/>
      <c r="AI116" s="37"/>
      <c r="AJ116" s="16">
        <f ca="1">IF(Table1[[#This Row],[State]]="Closed","Zero",IF(Table1[[#This Row],[State]]="Resolved","Zero",TODAY()-Table1[[#This Row],[First Assigned to Osprey-Resolver]]))</f>
        <v>191.86229166665726</v>
      </c>
      <c r="AK116" s="16" t="str">
        <f ca="1">IF(Table1[[#This Row],[Days Open]]&lt;=5,"00 - 05",IF(Table1[[#This Row],[Days Open]]&lt;=15,"06 - 15",IF(Table1[[#This Row],[Days Open]]&lt;=30,"16 - 30", IF(Table1[[#This Row],[Days Open]]&lt;=60,"31 - 60",IF(Table1[[#This Row],[Days Open]]&lt;=90,"61 - 90",IF(Table1[[#This Row],[Days Open]]="Zero","Closed","&gt;91 and above"))))))</f>
        <v>&gt;91 and above</v>
      </c>
      <c r="AL116" s="39">
        <f>WEEKNUM(Table1[[#This Row],[Created]])</f>
        <v>44</v>
      </c>
      <c r="AM116" s="39">
        <f>WEEKNUM(Table1[[#This Row],[Resolved]])</f>
        <v>0</v>
      </c>
      <c r="AN116" s="39">
        <f>WEEKNUM(Table1[[#This Row],[Closed]])</f>
        <v>47</v>
      </c>
      <c r="AO116" s="39" t="str">
        <f>IFERROR(INDEX(GD_Resource[], MATCH(Table1[[#This Row],[Assigned to]], GD_Resource[SNOW ID Unique], 0), 2), "Not GD")</f>
        <v>WPP-US</v>
      </c>
      <c r="AP116" s="39" t="str">
        <f t="shared" si="1"/>
        <v>GD</v>
      </c>
      <c r="AQ116" s="39">
        <f>YEAR(Table1[[#This Row],[Closed]])</f>
        <v>2021</v>
      </c>
      <c r="AR116" s="39">
        <f>YEAR(Table1[[#This Row],[Resolved]])</f>
        <v>1900</v>
      </c>
      <c r="AS116" s="39">
        <f>YEAR(Table1[[#This Row],[Created]])</f>
        <v>2021</v>
      </c>
      <c r="AT116" s="39">
        <f>DAY(Table1[[#This Row],[Resolved]])</f>
        <v>0</v>
      </c>
      <c r="AU116" s="39" t="str">
        <f>TEXT(Table1[[#This Row],[Resolved]],"MMM")</f>
        <v>Jan</v>
      </c>
      <c r="AV116" s="39">
        <f>DAY(Table1[[#This Row],[Created]])</f>
        <v>28</v>
      </c>
      <c r="AW116" s="39" t="str">
        <f>TEXT(Table1[[#This Row],[Created]],"MMM")</f>
        <v>Oct</v>
      </c>
      <c r="AX116" s="40">
        <f>VLOOKUP(Table1[[#This Row],[Assigned to]],GD_Resource[[#All],[SNOW ID Unique]:[Team]],4,0)</f>
        <v>0</v>
      </c>
    </row>
    <row r="117" spans="1:50" ht="37.5" customHeight="1" x14ac:dyDescent="0.25">
      <c r="A117" s="37" t="s">
        <v>692</v>
      </c>
      <c r="B117" s="37" t="s">
        <v>119</v>
      </c>
      <c r="C117" s="37" t="s">
        <v>120</v>
      </c>
      <c r="D117" s="37" t="s">
        <v>607</v>
      </c>
      <c r="E117" s="37" t="s">
        <v>145</v>
      </c>
      <c r="F117" s="37" t="s">
        <v>693</v>
      </c>
      <c r="G117" s="60">
        <v>44707.561689814807</v>
      </c>
      <c r="H117" s="37" t="s">
        <v>694</v>
      </c>
      <c r="I117" s="60"/>
      <c r="J117" s="37"/>
      <c r="K117" s="37"/>
      <c r="L117" s="60"/>
      <c r="M117" s="37"/>
      <c r="N117" s="60">
        <v>44498.428761574083</v>
      </c>
      <c r="O117" s="37" t="s">
        <v>388</v>
      </c>
      <c r="P117" s="38" t="b">
        <v>0</v>
      </c>
      <c r="Q117" s="37"/>
      <c r="R117" s="37" t="s">
        <v>127</v>
      </c>
      <c r="S117" s="38">
        <v>0</v>
      </c>
      <c r="T117" s="37" t="s">
        <v>128</v>
      </c>
      <c r="U117" s="37" t="s">
        <v>66</v>
      </c>
      <c r="V117" s="60"/>
      <c r="W117" s="38"/>
      <c r="X117" s="37" t="s">
        <v>389</v>
      </c>
      <c r="Y117" s="38">
        <v>0</v>
      </c>
      <c r="Z117" s="38" t="b">
        <v>1</v>
      </c>
      <c r="AA117" s="60">
        <v>44498.446805555563</v>
      </c>
      <c r="AB117" s="60">
        <v>44498.429016203707</v>
      </c>
      <c r="AC117" s="38">
        <v>3</v>
      </c>
      <c r="AD117" s="60">
        <v>44498.436377314807</v>
      </c>
      <c r="AE117" s="60">
        <v>44498.446805555563</v>
      </c>
      <c r="AF117" s="60">
        <v>44498.436377314807</v>
      </c>
      <c r="AG117" s="37"/>
      <c r="AH117" s="37"/>
      <c r="AI117" s="37"/>
      <c r="AJ117" s="16">
        <f ca="1">IF(Table1[[#This Row],[State]]="Closed","Zero",IF(Table1[[#This Row],[State]]="Resolved","Zero",TODAY()-Table1[[#This Row],[First Assigned to Osprey-Resolver]]))</f>
        <v>209.55319444443739</v>
      </c>
      <c r="AK117" s="16" t="str">
        <f ca="1">IF(Table1[[#This Row],[Days Open]]&lt;=5,"00 - 05",IF(Table1[[#This Row],[Days Open]]&lt;=15,"06 - 15",IF(Table1[[#This Row],[Days Open]]&lt;=30,"16 - 30", IF(Table1[[#This Row],[Days Open]]&lt;=60,"31 - 60",IF(Table1[[#This Row],[Days Open]]&lt;=90,"61 - 90",IF(Table1[[#This Row],[Days Open]]="Zero","Closed","&gt;91 and above"))))))</f>
        <v>&gt;91 and above</v>
      </c>
      <c r="AL117" s="39">
        <f>WEEKNUM(Table1[[#This Row],[Created]])</f>
        <v>44</v>
      </c>
      <c r="AM117" s="39">
        <f>WEEKNUM(Table1[[#This Row],[Resolved]])</f>
        <v>0</v>
      </c>
      <c r="AN117" s="39">
        <f>WEEKNUM(Table1[[#This Row],[Closed]])</f>
        <v>0</v>
      </c>
      <c r="AO117" s="39" t="str">
        <f>IFERROR(INDEX(GD_Resource[], MATCH(Table1[[#This Row],[Assigned to]], GD_Resource[SNOW ID Unique], 0), 2), "Not GD")</f>
        <v>WPP-US</v>
      </c>
      <c r="AP117" s="39" t="str">
        <f t="shared" si="1"/>
        <v>GD</v>
      </c>
      <c r="AQ117" s="39">
        <f>YEAR(Table1[[#This Row],[Closed]])</f>
        <v>1900</v>
      </c>
      <c r="AR117" s="39">
        <f>YEAR(Table1[[#This Row],[Resolved]])</f>
        <v>1900</v>
      </c>
      <c r="AS117" s="39">
        <f>YEAR(Table1[[#This Row],[Created]])</f>
        <v>2021</v>
      </c>
      <c r="AT117" s="39">
        <f>DAY(Table1[[#This Row],[Resolved]])</f>
        <v>0</v>
      </c>
      <c r="AU117" s="39" t="str">
        <f>TEXT(Table1[[#This Row],[Resolved]],"MMM")</f>
        <v>Jan</v>
      </c>
      <c r="AV117" s="39">
        <f>DAY(Table1[[#This Row],[Created]])</f>
        <v>29</v>
      </c>
      <c r="AW117" s="39" t="str">
        <f>TEXT(Table1[[#This Row],[Created]],"MMM")</f>
        <v>Oct</v>
      </c>
      <c r="AX117" s="40">
        <f>VLOOKUP(Table1[[#This Row],[Assigned to]],GD_Resource[[#All],[SNOW ID Unique]:[Team]],4,0)</f>
        <v>0</v>
      </c>
    </row>
    <row r="118" spans="1:50" ht="49.95" customHeight="1" x14ac:dyDescent="0.25">
      <c r="A118" s="37" t="s">
        <v>695</v>
      </c>
      <c r="B118" s="37" t="s">
        <v>119</v>
      </c>
      <c r="C118" s="37" t="s">
        <v>161</v>
      </c>
      <c r="D118" s="37" t="s">
        <v>696</v>
      </c>
      <c r="E118" s="37" t="s">
        <v>13</v>
      </c>
      <c r="F118" s="37" t="s">
        <v>697</v>
      </c>
      <c r="G118" s="60">
        <v>44503.439791666657</v>
      </c>
      <c r="H118" s="37" t="s">
        <v>58</v>
      </c>
      <c r="I118" s="60"/>
      <c r="J118" s="37" t="s">
        <v>134</v>
      </c>
      <c r="K118" s="37" t="s">
        <v>698</v>
      </c>
      <c r="L118" s="60">
        <v>44503.439791666657</v>
      </c>
      <c r="M118" s="37" t="s">
        <v>699</v>
      </c>
      <c r="N118" s="60">
        <v>44501.62232638889</v>
      </c>
      <c r="O118" s="37" t="s">
        <v>700</v>
      </c>
      <c r="P118" s="38" t="b">
        <v>0</v>
      </c>
      <c r="Q118" s="37"/>
      <c r="R118" s="37" t="s">
        <v>127</v>
      </c>
      <c r="S118" s="38">
        <v>0</v>
      </c>
      <c r="T118" s="37" t="s">
        <v>128</v>
      </c>
      <c r="U118" s="37" t="s">
        <v>124</v>
      </c>
      <c r="V118" s="60"/>
      <c r="W118" s="38">
        <v>157029</v>
      </c>
      <c r="X118" s="37" t="s">
        <v>701</v>
      </c>
      <c r="Y118" s="38">
        <v>0</v>
      </c>
      <c r="Z118" s="38" t="b">
        <v>0</v>
      </c>
      <c r="AA118" s="60">
        <v>44501.850891203707</v>
      </c>
      <c r="AB118" s="60">
        <v>44501.62232638889</v>
      </c>
      <c r="AC118" s="38">
        <v>1</v>
      </c>
      <c r="AD118" s="60">
        <v>44501.977696759262</v>
      </c>
      <c r="AE118" s="60">
        <v>44501.980185185188</v>
      </c>
      <c r="AF118" s="60">
        <v>44501.977696759262</v>
      </c>
      <c r="AG118" s="37" t="s">
        <v>139</v>
      </c>
      <c r="AH118" s="37"/>
      <c r="AI118" s="37"/>
      <c r="AJ118" s="16">
        <f ca="1">IF(Table1[[#This Row],[State]]="Closed","Zero",IF(Table1[[#This Row],[State]]="Resolved","Zero",TODAY()-Table1[[#This Row],[First Assigned to Osprey-Resolver]]))</f>
        <v>206.01981481481198</v>
      </c>
      <c r="AK118" s="16" t="str">
        <f ca="1">IF(Table1[[#This Row],[Days Open]]&lt;=5,"00 - 05",IF(Table1[[#This Row],[Days Open]]&lt;=15,"06 - 15",IF(Table1[[#This Row],[Days Open]]&lt;=30,"16 - 30", IF(Table1[[#This Row],[Days Open]]&lt;=60,"31 - 60",IF(Table1[[#This Row],[Days Open]]&lt;=90,"61 - 90",IF(Table1[[#This Row],[Days Open]]="Zero","Closed","&gt;91 and above"))))))</f>
        <v>&gt;91 and above</v>
      </c>
      <c r="AL118" s="39">
        <f>WEEKNUM(Table1[[#This Row],[Created]])</f>
        <v>45</v>
      </c>
      <c r="AM118" s="39">
        <f>WEEKNUM(Table1[[#This Row],[Resolved]])</f>
        <v>0</v>
      </c>
      <c r="AN118" s="39">
        <f>WEEKNUM(Table1[[#This Row],[Closed]])</f>
        <v>45</v>
      </c>
      <c r="AO118" s="39" t="str">
        <f>IFERROR(INDEX(GD_Resource[], MATCH(Table1[[#This Row],[Assigned to]], GD_Resource[SNOW ID Unique], 0), 2), "Not GD")</f>
        <v>WPP-US</v>
      </c>
      <c r="AP118" s="39" t="str">
        <f t="shared" si="1"/>
        <v>GD</v>
      </c>
      <c r="AQ118" s="39">
        <f>YEAR(Table1[[#This Row],[Closed]])</f>
        <v>2021</v>
      </c>
      <c r="AR118" s="39">
        <f>YEAR(Table1[[#This Row],[Resolved]])</f>
        <v>1900</v>
      </c>
      <c r="AS118" s="39">
        <f>YEAR(Table1[[#This Row],[Created]])</f>
        <v>2021</v>
      </c>
      <c r="AT118" s="39">
        <f>DAY(Table1[[#This Row],[Resolved]])</f>
        <v>0</v>
      </c>
      <c r="AU118" s="39" t="str">
        <f>TEXT(Table1[[#This Row],[Resolved]],"MMM")</f>
        <v>Jan</v>
      </c>
      <c r="AV118" s="39">
        <f>DAY(Table1[[#This Row],[Created]])</f>
        <v>1</v>
      </c>
      <c r="AW118" s="39" t="str">
        <f>TEXT(Table1[[#This Row],[Created]],"MMM")</f>
        <v>Nov</v>
      </c>
      <c r="AX118" s="40">
        <f>VLOOKUP(Table1[[#This Row],[Assigned to]],GD_Resource[[#All],[SNOW ID Unique]:[Team]],4,0)</f>
        <v>0</v>
      </c>
    </row>
    <row r="119" spans="1:50" ht="37.5" customHeight="1" x14ac:dyDescent="0.25">
      <c r="A119" s="37" t="s">
        <v>702</v>
      </c>
      <c r="B119" s="37" t="s">
        <v>142</v>
      </c>
      <c r="C119" s="37" t="s">
        <v>703</v>
      </c>
      <c r="D119" s="37" t="s">
        <v>704</v>
      </c>
      <c r="E119" s="37" t="s">
        <v>145</v>
      </c>
      <c r="F119" s="37" t="s">
        <v>705</v>
      </c>
      <c r="G119" s="60">
        <v>44697.817152777781</v>
      </c>
      <c r="H119" s="37" t="s">
        <v>53</v>
      </c>
      <c r="I119" s="60"/>
      <c r="J119" s="37"/>
      <c r="K119" s="37"/>
      <c r="L119" s="60"/>
      <c r="M119" s="37"/>
      <c r="N119" s="60">
        <v>44501.767905092587</v>
      </c>
      <c r="O119" s="37" t="s">
        <v>706</v>
      </c>
      <c r="P119" s="38" t="b">
        <v>0</v>
      </c>
      <c r="Q119" s="37"/>
      <c r="R119" s="37"/>
      <c r="S119" s="38">
        <v>0</v>
      </c>
      <c r="T119" s="37" t="s">
        <v>128</v>
      </c>
      <c r="U119" s="37" t="s">
        <v>65</v>
      </c>
      <c r="V119" s="60"/>
      <c r="W119" s="38"/>
      <c r="X119" s="37" t="s">
        <v>322</v>
      </c>
      <c r="Y119" s="38">
        <v>0</v>
      </c>
      <c r="Z119" s="38" t="b">
        <v>1</v>
      </c>
      <c r="AA119" s="60">
        <v>44501.769479166673</v>
      </c>
      <c r="AB119" s="60">
        <v>44501.769479166673</v>
      </c>
      <c r="AC119" s="38">
        <v>4</v>
      </c>
      <c r="AD119" s="60">
        <v>44501.937199074076</v>
      </c>
      <c r="AE119" s="60">
        <v>44502.041678240741</v>
      </c>
      <c r="AF119" s="60">
        <v>44501.937199074076</v>
      </c>
      <c r="AG119" s="37"/>
      <c r="AH119" s="37" t="s">
        <v>707</v>
      </c>
      <c r="AI119" s="37"/>
      <c r="AJ119" s="16">
        <f ca="1">IF(Table1[[#This Row],[State]]="Closed","Zero",IF(Table1[[#This Row],[State]]="Resolved","Zero",TODAY()-Table1[[#This Row],[First Assigned to Osprey-Resolver]]))</f>
        <v>205.95832175925898</v>
      </c>
      <c r="AK119" s="16" t="str">
        <f ca="1">IF(Table1[[#This Row],[Days Open]]&lt;=5,"00 - 05",IF(Table1[[#This Row],[Days Open]]&lt;=15,"06 - 15",IF(Table1[[#This Row],[Days Open]]&lt;=30,"16 - 30", IF(Table1[[#This Row],[Days Open]]&lt;=60,"31 - 60",IF(Table1[[#This Row],[Days Open]]&lt;=90,"61 - 90",IF(Table1[[#This Row],[Days Open]]="Zero","Closed","&gt;91 and above"))))))</f>
        <v>&gt;91 and above</v>
      </c>
      <c r="AL119" s="39">
        <f>WEEKNUM(Table1[[#This Row],[Created]])</f>
        <v>45</v>
      </c>
      <c r="AM119" s="39">
        <f>WEEKNUM(Table1[[#This Row],[Resolved]])</f>
        <v>0</v>
      </c>
      <c r="AN119" s="39">
        <f>WEEKNUM(Table1[[#This Row],[Closed]])</f>
        <v>0</v>
      </c>
      <c r="AO119" s="39" t="str">
        <f>IFERROR(INDEX(GD_Resource[], MATCH(Table1[[#This Row],[Assigned to]], GD_Resource[SNOW ID Unique], 0), 2), "Not GD")</f>
        <v>WPP-US</v>
      </c>
      <c r="AP119" s="39" t="str">
        <f t="shared" si="1"/>
        <v>GD</v>
      </c>
      <c r="AQ119" s="39">
        <f>YEAR(Table1[[#This Row],[Closed]])</f>
        <v>1900</v>
      </c>
      <c r="AR119" s="39">
        <f>YEAR(Table1[[#This Row],[Resolved]])</f>
        <v>1900</v>
      </c>
      <c r="AS119" s="39">
        <f>YEAR(Table1[[#This Row],[Created]])</f>
        <v>2021</v>
      </c>
      <c r="AT119" s="39">
        <f>DAY(Table1[[#This Row],[Resolved]])</f>
        <v>0</v>
      </c>
      <c r="AU119" s="39" t="str">
        <f>TEXT(Table1[[#This Row],[Resolved]],"MMM")</f>
        <v>Jan</v>
      </c>
      <c r="AV119" s="39">
        <f>DAY(Table1[[#This Row],[Created]])</f>
        <v>1</v>
      </c>
      <c r="AW119" s="39" t="str">
        <f>TEXT(Table1[[#This Row],[Created]],"MMM")</f>
        <v>Nov</v>
      </c>
      <c r="AX119" s="40">
        <f>VLOOKUP(Table1[[#This Row],[Assigned to]],GD_Resource[[#All],[SNOW ID Unique]:[Team]],4,0)</f>
        <v>0</v>
      </c>
    </row>
    <row r="120" spans="1:50" ht="49.95" customHeight="1" x14ac:dyDescent="0.25">
      <c r="A120" s="37" t="s">
        <v>708</v>
      </c>
      <c r="B120" s="37" t="s">
        <v>119</v>
      </c>
      <c r="C120" s="37" t="s">
        <v>296</v>
      </c>
      <c r="D120" s="37" t="s">
        <v>297</v>
      </c>
      <c r="E120" s="37" t="s">
        <v>145</v>
      </c>
      <c r="F120" s="37" t="s">
        <v>709</v>
      </c>
      <c r="G120" s="60">
        <v>44663.830706018518</v>
      </c>
      <c r="H120" s="37" t="s">
        <v>30</v>
      </c>
      <c r="I120" s="60"/>
      <c r="J120" s="37"/>
      <c r="K120" s="37"/>
      <c r="L120" s="60"/>
      <c r="M120" s="37"/>
      <c r="N120" s="60">
        <v>44501.853206018517</v>
      </c>
      <c r="O120" s="37" t="s">
        <v>297</v>
      </c>
      <c r="P120" s="38" t="b">
        <v>0</v>
      </c>
      <c r="Q120" s="37"/>
      <c r="R120" s="37" t="s">
        <v>150</v>
      </c>
      <c r="S120" s="38">
        <v>0</v>
      </c>
      <c r="T120" s="37" t="s">
        <v>128</v>
      </c>
      <c r="U120" s="37" t="s">
        <v>65</v>
      </c>
      <c r="V120" s="60"/>
      <c r="W120" s="38"/>
      <c r="X120" s="37" t="s">
        <v>283</v>
      </c>
      <c r="Y120" s="38">
        <v>0</v>
      </c>
      <c r="Z120" s="38" t="b">
        <v>1</v>
      </c>
      <c r="AA120" s="60">
        <v>44501.885810185187</v>
      </c>
      <c r="AB120" s="60"/>
      <c r="AC120" s="38">
        <v>0</v>
      </c>
      <c r="AD120" s="60"/>
      <c r="AE120" s="60">
        <v>44501.885810185187</v>
      </c>
      <c r="AF120" s="60">
        <v>44501.853206018517</v>
      </c>
      <c r="AG120" s="37"/>
      <c r="AH120" s="37" t="s">
        <v>403</v>
      </c>
      <c r="AI120" s="37" t="s">
        <v>166</v>
      </c>
      <c r="AJ120" s="16">
        <f ca="1">IF(Table1[[#This Row],[State]]="Closed","Zero",IF(Table1[[#This Row],[State]]="Resolved","Zero",TODAY()-Table1[[#This Row],[First Assigned to Osprey-Resolver]]))</f>
        <v>206.11418981481256</v>
      </c>
      <c r="AK120" s="16" t="str">
        <f ca="1">IF(Table1[[#This Row],[Days Open]]&lt;=5,"00 - 05",IF(Table1[[#This Row],[Days Open]]&lt;=15,"06 - 15",IF(Table1[[#This Row],[Days Open]]&lt;=30,"16 - 30", IF(Table1[[#This Row],[Days Open]]&lt;=60,"31 - 60",IF(Table1[[#This Row],[Days Open]]&lt;=90,"61 - 90",IF(Table1[[#This Row],[Days Open]]="Zero","Closed","&gt;91 and above"))))))</f>
        <v>&gt;91 and above</v>
      </c>
      <c r="AL120" s="39">
        <f>WEEKNUM(Table1[[#This Row],[Created]])</f>
        <v>45</v>
      </c>
      <c r="AM120" s="39">
        <f>WEEKNUM(Table1[[#This Row],[Resolved]])</f>
        <v>0</v>
      </c>
      <c r="AN120" s="39">
        <f>WEEKNUM(Table1[[#This Row],[Closed]])</f>
        <v>0</v>
      </c>
      <c r="AO120" s="39" t="str">
        <f>IFERROR(INDEX(GD_Resource[], MATCH(Table1[[#This Row],[Assigned to]], GD_Resource[SNOW ID Unique], 0), 2), "Not GD")</f>
        <v>WPP-US</v>
      </c>
      <c r="AP120" s="39" t="str">
        <f t="shared" si="1"/>
        <v>GD</v>
      </c>
      <c r="AQ120" s="39">
        <f>YEAR(Table1[[#This Row],[Closed]])</f>
        <v>1900</v>
      </c>
      <c r="AR120" s="39">
        <f>YEAR(Table1[[#This Row],[Resolved]])</f>
        <v>1900</v>
      </c>
      <c r="AS120" s="39">
        <f>YEAR(Table1[[#This Row],[Created]])</f>
        <v>2021</v>
      </c>
      <c r="AT120" s="39">
        <f>DAY(Table1[[#This Row],[Resolved]])</f>
        <v>0</v>
      </c>
      <c r="AU120" s="39" t="str">
        <f>TEXT(Table1[[#This Row],[Resolved]],"MMM")</f>
        <v>Jan</v>
      </c>
      <c r="AV120" s="39">
        <f>DAY(Table1[[#This Row],[Created]])</f>
        <v>1</v>
      </c>
      <c r="AW120" s="39" t="str">
        <f>TEXT(Table1[[#This Row],[Created]],"MMM")</f>
        <v>Nov</v>
      </c>
      <c r="AX120" s="40">
        <f>VLOOKUP(Table1[[#This Row],[Assigned to]],GD_Resource[[#All],[SNOW ID Unique]:[Team]],4,0)</f>
        <v>0</v>
      </c>
    </row>
    <row r="121" spans="1:50" ht="49.95" customHeight="1" x14ac:dyDescent="0.25">
      <c r="A121" s="37" t="s">
        <v>710</v>
      </c>
      <c r="B121" s="37" t="s">
        <v>119</v>
      </c>
      <c r="C121" s="37" t="s">
        <v>120</v>
      </c>
      <c r="D121" s="37" t="s">
        <v>350</v>
      </c>
      <c r="E121" s="37" t="s">
        <v>13</v>
      </c>
      <c r="F121" s="37" t="s">
        <v>711</v>
      </c>
      <c r="G121" s="60">
        <v>44508.815694444442</v>
      </c>
      <c r="H121" s="37" t="s">
        <v>33</v>
      </c>
      <c r="I121" s="60"/>
      <c r="J121" s="37" t="s">
        <v>134</v>
      </c>
      <c r="K121" s="37" t="s">
        <v>712</v>
      </c>
      <c r="L121" s="60">
        <v>44508.815694444442</v>
      </c>
      <c r="M121" s="37" t="s">
        <v>33</v>
      </c>
      <c r="N121" s="60">
        <v>44501.867511574077</v>
      </c>
      <c r="O121" s="37" t="s">
        <v>713</v>
      </c>
      <c r="P121" s="38" t="b">
        <v>0</v>
      </c>
      <c r="Q121" s="37"/>
      <c r="R121" s="37" t="s">
        <v>127</v>
      </c>
      <c r="S121" s="38">
        <v>0</v>
      </c>
      <c r="T121" s="37" t="s">
        <v>128</v>
      </c>
      <c r="U121" s="37" t="s">
        <v>124</v>
      </c>
      <c r="V121" s="60"/>
      <c r="W121" s="38">
        <v>600323</v>
      </c>
      <c r="X121" s="37" t="s">
        <v>714</v>
      </c>
      <c r="Y121" s="38">
        <v>0</v>
      </c>
      <c r="Z121" s="38" t="b">
        <v>0</v>
      </c>
      <c r="AA121" s="60">
        <v>44501.885937500003</v>
      </c>
      <c r="AB121" s="60">
        <v>44501.885937500003</v>
      </c>
      <c r="AC121" s="38">
        <v>3</v>
      </c>
      <c r="AD121" s="60">
        <v>44501.886284722219</v>
      </c>
      <c r="AE121" s="60">
        <v>44502.668622685182</v>
      </c>
      <c r="AF121" s="60">
        <v>44502.665949074071</v>
      </c>
      <c r="AG121" s="37"/>
      <c r="AH121" s="37"/>
      <c r="AI121" s="37"/>
      <c r="AJ121" s="16">
        <f ca="1">IF(Table1[[#This Row],[State]]="Closed","Zero",IF(Table1[[#This Row],[State]]="Resolved","Zero",TODAY()-Table1[[#This Row],[First Assigned to Osprey-Resolver]]))</f>
        <v>205.33137731481838</v>
      </c>
      <c r="AK121" s="16" t="str">
        <f ca="1">IF(Table1[[#This Row],[Days Open]]&lt;=5,"00 - 05",IF(Table1[[#This Row],[Days Open]]&lt;=15,"06 - 15",IF(Table1[[#This Row],[Days Open]]&lt;=30,"16 - 30", IF(Table1[[#This Row],[Days Open]]&lt;=60,"31 - 60",IF(Table1[[#This Row],[Days Open]]&lt;=90,"61 - 90",IF(Table1[[#This Row],[Days Open]]="Zero","Closed","&gt;91 and above"))))))</f>
        <v>&gt;91 and above</v>
      </c>
      <c r="AL121" s="39">
        <f>WEEKNUM(Table1[[#This Row],[Created]])</f>
        <v>45</v>
      </c>
      <c r="AM121" s="39">
        <f>WEEKNUM(Table1[[#This Row],[Resolved]])</f>
        <v>0</v>
      </c>
      <c r="AN121" s="39">
        <f>WEEKNUM(Table1[[#This Row],[Closed]])</f>
        <v>46</v>
      </c>
      <c r="AO121" s="39" t="str">
        <f>IFERROR(INDEX(GD_Resource[], MATCH(Table1[[#This Row],[Assigned to]], GD_Resource[SNOW ID Unique], 0), 2), "Not GD")</f>
        <v>WPP-US</v>
      </c>
      <c r="AP121" s="39" t="str">
        <f t="shared" si="1"/>
        <v>GD</v>
      </c>
      <c r="AQ121" s="39">
        <f>YEAR(Table1[[#This Row],[Closed]])</f>
        <v>2021</v>
      </c>
      <c r="AR121" s="39">
        <f>YEAR(Table1[[#This Row],[Resolved]])</f>
        <v>1900</v>
      </c>
      <c r="AS121" s="39">
        <f>YEAR(Table1[[#This Row],[Created]])</f>
        <v>2021</v>
      </c>
      <c r="AT121" s="39">
        <f>DAY(Table1[[#This Row],[Resolved]])</f>
        <v>0</v>
      </c>
      <c r="AU121" s="39" t="str">
        <f>TEXT(Table1[[#This Row],[Resolved]],"MMM")</f>
        <v>Jan</v>
      </c>
      <c r="AV121" s="39">
        <f>DAY(Table1[[#This Row],[Created]])</f>
        <v>1</v>
      </c>
      <c r="AW121" s="39" t="str">
        <f>TEXT(Table1[[#This Row],[Created]],"MMM")</f>
        <v>Nov</v>
      </c>
      <c r="AX121" s="40">
        <f>VLOOKUP(Table1[[#This Row],[Assigned to]],GD_Resource[[#All],[SNOW ID Unique]:[Team]],4,0)</f>
        <v>0</v>
      </c>
    </row>
    <row r="122" spans="1:50" ht="49.95" customHeight="1" x14ac:dyDescent="0.25">
      <c r="A122" s="37" t="s">
        <v>715</v>
      </c>
      <c r="B122" s="37" t="s">
        <v>119</v>
      </c>
      <c r="C122" s="37" t="s">
        <v>703</v>
      </c>
      <c r="D122" s="37" t="s">
        <v>206</v>
      </c>
      <c r="E122" s="37" t="s">
        <v>145</v>
      </c>
      <c r="F122" s="37" t="s">
        <v>716</v>
      </c>
      <c r="G122" s="60">
        <v>44694.993900462963</v>
      </c>
      <c r="H122" s="37" t="s">
        <v>48</v>
      </c>
      <c r="I122" s="60"/>
      <c r="J122" s="37"/>
      <c r="K122" s="37"/>
      <c r="L122" s="60"/>
      <c r="M122" s="37"/>
      <c r="N122" s="60">
        <v>44503.546388888892</v>
      </c>
      <c r="O122" s="37" t="s">
        <v>388</v>
      </c>
      <c r="P122" s="38" t="b">
        <v>0</v>
      </c>
      <c r="Q122" s="37"/>
      <c r="R122" s="37"/>
      <c r="S122" s="38">
        <v>0</v>
      </c>
      <c r="T122" s="37" t="s">
        <v>128</v>
      </c>
      <c r="U122" s="37" t="s">
        <v>65</v>
      </c>
      <c r="V122" s="60"/>
      <c r="W122" s="38"/>
      <c r="X122" s="37" t="s">
        <v>389</v>
      </c>
      <c r="Y122" s="38">
        <v>0</v>
      </c>
      <c r="Z122" s="38" t="b">
        <v>1</v>
      </c>
      <c r="AA122" s="60">
        <v>44503.596597222233</v>
      </c>
      <c r="AB122" s="60">
        <v>44503.546701388892</v>
      </c>
      <c r="AC122" s="38">
        <v>3</v>
      </c>
      <c r="AD122" s="60">
        <v>44503.561620370368</v>
      </c>
      <c r="AE122" s="60">
        <v>44503.596597222233</v>
      </c>
      <c r="AF122" s="60">
        <v>44503.561620370368</v>
      </c>
      <c r="AG122" s="37"/>
      <c r="AH122" s="37" t="s">
        <v>717</v>
      </c>
      <c r="AI122" s="37"/>
      <c r="AJ122" s="16">
        <f ca="1">IF(Table1[[#This Row],[State]]="Closed","Zero",IF(Table1[[#This Row],[State]]="Resolved","Zero",TODAY()-Table1[[#This Row],[First Assigned to Osprey-Resolver]]))</f>
        <v>204.40340277776704</v>
      </c>
      <c r="AK122" s="16" t="str">
        <f ca="1">IF(Table1[[#This Row],[Days Open]]&lt;=5,"00 - 05",IF(Table1[[#This Row],[Days Open]]&lt;=15,"06 - 15",IF(Table1[[#This Row],[Days Open]]&lt;=30,"16 - 30", IF(Table1[[#This Row],[Days Open]]&lt;=60,"31 - 60",IF(Table1[[#This Row],[Days Open]]&lt;=90,"61 - 90",IF(Table1[[#This Row],[Days Open]]="Zero","Closed","&gt;91 and above"))))))</f>
        <v>&gt;91 and above</v>
      </c>
      <c r="AL122" s="39">
        <f>WEEKNUM(Table1[[#This Row],[Created]])</f>
        <v>45</v>
      </c>
      <c r="AM122" s="39">
        <f>WEEKNUM(Table1[[#This Row],[Resolved]])</f>
        <v>0</v>
      </c>
      <c r="AN122" s="39">
        <f>WEEKNUM(Table1[[#This Row],[Closed]])</f>
        <v>0</v>
      </c>
      <c r="AO122" s="39" t="str">
        <f>IFERROR(INDEX(GD_Resource[], MATCH(Table1[[#This Row],[Assigned to]], GD_Resource[SNOW ID Unique], 0), 2), "Not GD")</f>
        <v>Not GD</v>
      </c>
      <c r="AP122" s="39" t="str">
        <f t="shared" si="1"/>
        <v>Geo</v>
      </c>
      <c r="AQ122" s="39">
        <f>YEAR(Table1[[#This Row],[Closed]])</f>
        <v>1900</v>
      </c>
      <c r="AR122" s="39">
        <f>YEAR(Table1[[#This Row],[Resolved]])</f>
        <v>1900</v>
      </c>
      <c r="AS122" s="39">
        <f>YEAR(Table1[[#This Row],[Created]])</f>
        <v>2021</v>
      </c>
      <c r="AT122" s="39">
        <f>DAY(Table1[[#This Row],[Resolved]])</f>
        <v>0</v>
      </c>
      <c r="AU122" s="39" t="str">
        <f>TEXT(Table1[[#This Row],[Resolved]],"MMM")</f>
        <v>Jan</v>
      </c>
      <c r="AV122" s="39">
        <f>DAY(Table1[[#This Row],[Created]])</f>
        <v>3</v>
      </c>
      <c r="AW122" s="39" t="str">
        <f>TEXT(Table1[[#This Row],[Created]],"MMM")</f>
        <v>Nov</v>
      </c>
      <c r="AX122" s="40" t="e">
        <f>VLOOKUP(Table1[[#This Row],[Assigned to]],GD_Resource[[#All],[SNOW ID Unique]:[Team]],4,0)</f>
        <v>#N/A</v>
      </c>
    </row>
    <row r="123" spans="1:50" ht="49.95" customHeight="1" x14ac:dyDescent="0.25">
      <c r="A123" s="37" t="s">
        <v>718</v>
      </c>
      <c r="B123" s="37" t="s">
        <v>142</v>
      </c>
      <c r="C123" s="37" t="s">
        <v>185</v>
      </c>
      <c r="D123" s="37" t="s">
        <v>206</v>
      </c>
      <c r="E123" s="37" t="s">
        <v>13</v>
      </c>
      <c r="F123" s="37" t="s">
        <v>719</v>
      </c>
      <c r="G123" s="60">
        <v>44537.186620370368</v>
      </c>
      <c r="H123" s="37" t="s">
        <v>43</v>
      </c>
      <c r="I123" s="60"/>
      <c r="J123" s="37" t="s">
        <v>134</v>
      </c>
      <c r="K123" s="37" t="s">
        <v>720</v>
      </c>
      <c r="L123" s="60">
        <v>44537.186620370368</v>
      </c>
      <c r="M123" s="37" t="s">
        <v>48</v>
      </c>
      <c r="N123" s="60">
        <v>44505.616215277783</v>
      </c>
      <c r="O123" s="37" t="s">
        <v>721</v>
      </c>
      <c r="P123" s="38" t="b">
        <v>0</v>
      </c>
      <c r="Q123" s="37"/>
      <c r="R123" s="37" t="s">
        <v>191</v>
      </c>
      <c r="S123" s="38">
        <v>0</v>
      </c>
      <c r="T123" s="37" t="s">
        <v>128</v>
      </c>
      <c r="U123" s="37" t="s">
        <v>124</v>
      </c>
      <c r="V123" s="60"/>
      <c r="W123" s="38">
        <v>2696097</v>
      </c>
      <c r="X123" s="37" t="s">
        <v>172</v>
      </c>
      <c r="Y123" s="38">
        <v>3</v>
      </c>
      <c r="Z123" s="38" t="b">
        <v>0</v>
      </c>
      <c r="AA123" s="60">
        <v>44505.650023148148</v>
      </c>
      <c r="AB123" s="60">
        <v>44505.616689814808</v>
      </c>
      <c r="AC123" s="38">
        <v>2</v>
      </c>
      <c r="AD123" s="60">
        <v>44505.683240740742</v>
      </c>
      <c r="AE123" s="60">
        <v>44505.776076388887</v>
      </c>
      <c r="AF123" s="60">
        <v>44505.683240740742</v>
      </c>
      <c r="AG123" s="37"/>
      <c r="AH123" s="37"/>
      <c r="AI123" s="37"/>
      <c r="AJ123" s="16">
        <f ca="1">IF(Table1[[#This Row],[State]]="Closed","Zero",IF(Table1[[#This Row],[State]]="Resolved","Zero",TODAY()-Table1[[#This Row],[First Assigned to Osprey-Resolver]]))</f>
        <v>202.2239236111127</v>
      </c>
      <c r="AK123" s="16" t="str">
        <f ca="1">IF(Table1[[#This Row],[Days Open]]&lt;=5,"00 - 05",IF(Table1[[#This Row],[Days Open]]&lt;=15,"06 - 15",IF(Table1[[#This Row],[Days Open]]&lt;=30,"16 - 30", IF(Table1[[#This Row],[Days Open]]&lt;=60,"31 - 60",IF(Table1[[#This Row],[Days Open]]&lt;=90,"61 - 90",IF(Table1[[#This Row],[Days Open]]="Zero","Closed","&gt;91 and above"))))))</f>
        <v>&gt;91 and above</v>
      </c>
      <c r="AL123" s="39">
        <f>WEEKNUM(Table1[[#This Row],[Created]])</f>
        <v>45</v>
      </c>
      <c r="AM123" s="39">
        <f>WEEKNUM(Table1[[#This Row],[Resolved]])</f>
        <v>0</v>
      </c>
      <c r="AN123" s="39">
        <f>WEEKNUM(Table1[[#This Row],[Closed]])</f>
        <v>50</v>
      </c>
      <c r="AO123" s="39" t="str">
        <f>IFERROR(INDEX(GD_Resource[], MATCH(Table1[[#This Row],[Assigned to]], GD_Resource[SNOW ID Unique], 0), 2), "Not GD")</f>
        <v>Not GD</v>
      </c>
      <c r="AP123" s="39" t="str">
        <f t="shared" si="1"/>
        <v>Geo</v>
      </c>
      <c r="AQ123" s="39">
        <f>YEAR(Table1[[#This Row],[Closed]])</f>
        <v>2021</v>
      </c>
      <c r="AR123" s="39">
        <f>YEAR(Table1[[#This Row],[Resolved]])</f>
        <v>1900</v>
      </c>
      <c r="AS123" s="39">
        <f>YEAR(Table1[[#This Row],[Created]])</f>
        <v>2021</v>
      </c>
      <c r="AT123" s="39">
        <f>DAY(Table1[[#This Row],[Resolved]])</f>
        <v>0</v>
      </c>
      <c r="AU123" s="39" t="str">
        <f>TEXT(Table1[[#This Row],[Resolved]],"MMM")</f>
        <v>Jan</v>
      </c>
      <c r="AV123" s="39">
        <f>DAY(Table1[[#This Row],[Created]])</f>
        <v>5</v>
      </c>
      <c r="AW123" s="39" t="str">
        <f>TEXT(Table1[[#This Row],[Created]],"MMM")</f>
        <v>Nov</v>
      </c>
      <c r="AX123" s="40" t="e">
        <f>VLOOKUP(Table1[[#This Row],[Assigned to]],GD_Resource[[#All],[SNOW ID Unique]:[Team]],4,0)</f>
        <v>#N/A</v>
      </c>
    </row>
    <row r="124" spans="1:50" ht="49.95" customHeight="1" x14ac:dyDescent="0.25">
      <c r="A124" s="37" t="s">
        <v>722</v>
      </c>
      <c r="B124" s="37" t="s">
        <v>119</v>
      </c>
      <c r="C124" s="37" t="s">
        <v>120</v>
      </c>
      <c r="D124" s="37" t="s">
        <v>723</v>
      </c>
      <c r="E124" s="37" t="s">
        <v>13</v>
      </c>
      <c r="F124" s="37" t="s">
        <v>724</v>
      </c>
      <c r="G124" s="60">
        <v>44707.837291666663</v>
      </c>
      <c r="H124" s="37" t="s">
        <v>41</v>
      </c>
      <c r="I124" s="60"/>
      <c r="J124" s="37"/>
      <c r="K124" s="37"/>
      <c r="L124" s="60"/>
      <c r="M124" s="37"/>
      <c r="N124" s="60">
        <v>44511.719606481478</v>
      </c>
      <c r="O124" s="37" t="s">
        <v>723</v>
      </c>
      <c r="P124" s="38" t="b">
        <v>0</v>
      </c>
      <c r="Q124" s="37"/>
      <c r="R124" s="37" t="s">
        <v>127</v>
      </c>
      <c r="S124" s="38">
        <v>0</v>
      </c>
      <c r="T124" s="37" t="s">
        <v>128</v>
      </c>
      <c r="U124" s="37" t="s">
        <v>66</v>
      </c>
      <c r="V124" s="60"/>
      <c r="W124" s="38"/>
      <c r="X124" s="37" t="s">
        <v>725</v>
      </c>
      <c r="Y124" s="38">
        <v>0</v>
      </c>
      <c r="Z124" s="38" t="b">
        <v>0</v>
      </c>
      <c r="AA124" s="60">
        <v>44511.775046296287</v>
      </c>
      <c r="AB124" s="60">
        <v>44511.727569444447</v>
      </c>
      <c r="AC124" s="38">
        <v>6</v>
      </c>
      <c r="AD124" s="60">
        <v>44511.988935185182</v>
      </c>
      <c r="AE124" s="60">
        <v>44511.991481481477</v>
      </c>
      <c r="AF124" s="60">
        <v>44511.988935185182</v>
      </c>
      <c r="AG124" s="37"/>
      <c r="AH124" s="37"/>
      <c r="AI124" s="37"/>
      <c r="AJ124" s="16">
        <f ca="1">IF(Table1[[#This Row],[State]]="Closed","Zero",IF(Table1[[#This Row],[State]]="Resolved","Zero",TODAY()-Table1[[#This Row],[First Assigned to Osprey-Resolver]]))</f>
        <v>196.00851851852349</v>
      </c>
      <c r="AK124" s="16" t="str">
        <f ca="1">IF(Table1[[#This Row],[Days Open]]&lt;=5,"00 - 05",IF(Table1[[#This Row],[Days Open]]&lt;=15,"06 - 15",IF(Table1[[#This Row],[Days Open]]&lt;=30,"16 - 30", IF(Table1[[#This Row],[Days Open]]&lt;=60,"31 - 60",IF(Table1[[#This Row],[Days Open]]&lt;=90,"61 - 90",IF(Table1[[#This Row],[Days Open]]="Zero","Closed","&gt;91 and above"))))))</f>
        <v>&gt;91 and above</v>
      </c>
      <c r="AL124" s="39">
        <f>WEEKNUM(Table1[[#This Row],[Created]])</f>
        <v>46</v>
      </c>
      <c r="AM124" s="39">
        <f>WEEKNUM(Table1[[#This Row],[Resolved]])</f>
        <v>0</v>
      </c>
      <c r="AN124" s="39">
        <f>WEEKNUM(Table1[[#This Row],[Closed]])</f>
        <v>0</v>
      </c>
      <c r="AO124" s="39" t="str">
        <f>IFERROR(INDEX(GD_Resource[], MATCH(Table1[[#This Row],[Assigned to]], GD_Resource[SNOW ID Unique], 0), 2), "Not GD")</f>
        <v>Not GD</v>
      </c>
      <c r="AP124" s="39" t="str">
        <f t="shared" si="1"/>
        <v>Geo</v>
      </c>
      <c r="AQ124" s="39">
        <f>YEAR(Table1[[#This Row],[Closed]])</f>
        <v>1900</v>
      </c>
      <c r="AR124" s="39">
        <f>YEAR(Table1[[#This Row],[Resolved]])</f>
        <v>1900</v>
      </c>
      <c r="AS124" s="39">
        <f>YEAR(Table1[[#This Row],[Created]])</f>
        <v>2021</v>
      </c>
      <c r="AT124" s="39">
        <f>DAY(Table1[[#This Row],[Resolved]])</f>
        <v>0</v>
      </c>
      <c r="AU124" s="39" t="str">
        <f>TEXT(Table1[[#This Row],[Resolved]],"MMM")</f>
        <v>Jan</v>
      </c>
      <c r="AV124" s="39">
        <f>DAY(Table1[[#This Row],[Created]])</f>
        <v>11</v>
      </c>
      <c r="AW124" s="39" t="str">
        <f>TEXT(Table1[[#This Row],[Created]],"MMM")</f>
        <v>Nov</v>
      </c>
      <c r="AX124" s="40" t="e">
        <f>VLOOKUP(Table1[[#This Row],[Assigned to]],GD_Resource[[#All],[SNOW ID Unique]:[Team]],4,0)</f>
        <v>#N/A</v>
      </c>
    </row>
    <row r="125" spans="1:50" ht="49.95" customHeight="1" x14ac:dyDescent="0.25">
      <c r="A125" s="37" t="s">
        <v>726</v>
      </c>
      <c r="B125" s="37" t="s">
        <v>119</v>
      </c>
      <c r="C125" s="37" t="s">
        <v>296</v>
      </c>
      <c r="D125" s="37" t="s">
        <v>297</v>
      </c>
      <c r="E125" s="37" t="s">
        <v>145</v>
      </c>
      <c r="F125" s="37" t="s">
        <v>727</v>
      </c>
      <c r="G125" s="60">
        <v>44663.83185185185</v>
      </c>
      <c r="H125" s="37" t="s">
        <v>30</v>
      </c>
      <c r="I125" s="60"/>
      <c r="J125" s="37"/>
      <c r="K125" s="37"/>
      <c r="L125" s="60"/>
      <c r="M125" s="37"/>
      <c r="N125" s="60">
        <v>44515.971828703703</v>
      </c>
      <c r="O125" s="37" t="s">
        <v>686</v>
      </c>
      <c r="P125" s="38" t="b">
        <v>0</v>
      </c>
      <c r="Q125" s="37"/>
      <c r="R125" s="37" t="s">
        <v>150</v>
      </c>
      <c r="S125" s="38">
        <v>0</v>
      </c>
      <c r="T125" s="37" t="s">
        <v>128</v>
      </c>
      <c r="U125" s="37" t="s">
        <v>65</v>
      </c>
      <c r="V125" s="60"/>
      <c r="W125" s="38"/>
      <c r="X125" s="37" t="s">
        <v>301</v>
      </c>
      <c r="Y125" s="38">
        <v>0</v>
      </c>
      <c r="Z125" s="38" t="b">
        <v>1</v>
      </c>
      <c r="AA125" s="60">
        <v>44586.027349537027</v>
      </c>
      <c r="AB125" s="60"/>
      <c r="AC125" s="38">
        <v>0</v>
      </c>
      <c r="AD125" s="60"/>
      <c r="AE125" s="60">
        <v>44586.027349537027</v>
      </c>
      <c r="AF125" s="60">
        <v>44515.971828703703</v>
      </c>
      <c r="AG125" s="37"/>
      <c r="AH125" s="37" t="s">
        <v>403</v>
      </c>
      <c r="AI125" s="37" t="s">
        <v>166</v>
      </c>
      <c r="AJ125" s="16">
        <f ca="1">IF(Table1[[#This Row],[State]]="Closed","Zero",IF(Table1[[#This Row],[State]]="Resolved","Zero",TODAY()-Table1[[#This Row],[First Assigned to Osprey-Resolver]]))</f>
        <v>121.97265046297252</v>
      </c>
      <c r="AK125" s="16" t="str">
        <f ca="1">IF(Table1[[#This Row],[Days Open]]&lt;=5,"00 - 05",IF(Table1[[#This Row],[Days Open]]&lt;=15,"06 - 15",IF(Table1[[#This Row],[Days Open]]&lt;=30,"16 - 30", IF(Table1[[#This Row],[Days Open]]&lt;=60,"31 - 60",IF(Table1[[#This Row],[Days Open]]&lt;=90,"61 - 90",IF(Table1[[#This Row],[Days Open]]="Zero","Closed","&gt;91 and above"))))))</f>
        <v>&gt;91 and above</v>
      </c>
      <c r="AL125" s="39">
        <f>WEEKNUM(Table1[[#This Row],[Created]])</f>
        <v>47</v>
      </c>
      <c r="AM125" s="39">
        <f>WEEKNUM(Table1[[#This Row],[Resolved]])</f>
        <v>0</v>
      </c>
      <c r="AN125" s="39">
        <f>WEEKNUM(Table1[[#This Row],[Closed]])</f>
        <v>0</v>
      </c>
      <c r="AO125" s="39" t="str">
        <f>IFERROR(INDEX(GD_Resource[], MATCH(Table1[[#This Row],[Assigned to]], GD_Resource[SNOW ID Unique], 0), 2), "Not GD")</f>
        <v>WPP-US</v>
      </c>
      <c r="AP125" s="39" t="str">
        <f t="shared" si="1"/>
        <v>GD</v>
      </c>
      <c r="AQ125" s="39">
        <f>YEAR(Table1[[#This Row],[Closed]])</f>
        <v>1900</v>
      </c>
      <c r="AR125" s="39">
        <f>YEAR(Table1[[#This Row],[Resolved]])</f>
        <v>1900</v>
      </c>
      <c r="AS125" s="39">
        <f>YEAR(Table1[[#This Row],[Created]])</f>
        <v>2021</v>
      </c>
      <c r="AT125" s="39">
        <f>DAY(Table1[[#This Row],[Resolved]])</f>
        <v>0</v>
      </c>
      <c r="AU125" s="39" t="str">
        <f>TEXT(Table1[[#This Row],[Resolved]],"MMM")</f>
        <v>Jan</v>
      </c>
      <c r="AV125" s="39">
        <f>DAY(Table1[[#This Row],[Created]])</f>
        <v>15</v>
      </c>
      <c r="AW125" s="39" t="str">
        <f>TEXT(Table1[[#This Row],[Created]],"MMM")</f>
        <v>Nov</v>
      </c>
      <c r="AX125" s="40">
        <f>VLOOKUP(Table1[[#This Row],[Assigned to]],GD_Resource[[#All],[SNOW ID Unique]:[Team]],4,0)</f>
        <v>0</v>
      </c>
    </row>
    <row r="126" spans="1:50" ht="37.5" customHeight="1" x14ac:dyDescent="0.25">
      <c r="A126" s="37" t="s">
        <v>728</v>
      </c>
      <c r="B126" s="37" t="s">
        <v>119</v>
      </c>
      <c r="C126" s="37" t="s">
        <v>120</v>
      </c>
      <c r="D126" s="37" t="s">
        <v>206</v>
      </c>
      <c r="E126" s="37" t="s">
        <v>145</v>
      </c>
      <c r="F126" s="37" t="s">
        <v>729</v>
      </c>
      <c r="G126" s="60">
        <v>44531.854467592602</v>
      </c>
      <c r="H126" s="37" t="s">
        <v>272</v>
      </c>
      <c r="I126" s="60"/>
      <c r="J126" s="37" t="s">
        <v>124</v>
      </c>
      <c r="K126" s="37" t="s">
        <v>730</v>
      </c>
      <c r="L126" s="60">
        <v>44531.854467592602</v>
      </c>
      <c r="M126" s="37" t="s">
        <v>48</v>
      </c>
      <c r="N126" s="60">
        <v>44516.238819444443</v>
      </c>
      <c r="O126" s="37" t="s">
        <v>731</v>
      </c>
      <c r="P126" s="38" t="b">
        <v>1</v>
      </c>
      <c r="Q126" s="37"/>
      <c r="R126" s="37" t="s">
        <v>127</v>
      </c>
      <c r="S126" s="38">
        <v>1</v>
      </c>
      <c r="T126" s="37" t="s">
        <v>128</v>
      </c>
      <c r="U126" s="37" t="s">
        <v>124</v>
      </c>
      <c r="V126" s="60"/>
      <c r="W126" s="38">
        <v>1349192</v>
      </c>
      <c r="X126" s="37" t="s">
        <v>732</v>
      </c>
      <c r="Y126" s="38">
        <v>0</v>
      </c>
      <c r="Z126" s="38" t="b">
        <v>0</v>
      </c>
      <c r="AA126" s="60">
        <v>44516.406099537038</v>
      </c>
      <c r="AB126" s="60">
        <v>44516.239236111112</v>
      </c>
      <c r="AC126" s="38">
        <v>1</v>
      </c>
      <c r="AD126" s="60">
        <v>44516.242615740739</v>
      </c>
      <c r="AE126" s="60">
        <v>44516.406099537038</v>
      </c>
      <c r="AF126" s="60">
        <v>44516.242615740739</v>
      </c>
      <c r="AG126" s="37"/>
      <c r="AH126" s="37"/>
      <c r="AI126" s="37"/>
      <c r="AJ126" s="16">
        <f ca="1">IF(Table1[[#This Row],[State]]="Closed","Zero",IF(Table1[[#This Row],[State]]="Resolved","Zero",TODAY()-Table1[[#This Row],[First Assigned to Osprey-Resolver]]))</f>
        <v>191.59390046296176</v>
      </c>
      <c r="AK126" s="16" t="str">
        <f ca="1">IF(Table1[[#This Row],[Days Open]]&lt;=5,"00 - 05",IF(Table1[[#This Row],[Days Open]]&lt;=15,"06 - 15",IF(Table1[[#This Row],[Days Open]]&lt;=30,"16 - 30", IF(Table1[[#This Row],[Days Open]]&lt;=60,"31 - 60",IF(Table1[[#This Row],[Days Open]]&lt;=90,"61 - 90",IF(Table1[[#This Row],[Days Open]]="Zero","Closed","&gt;91 and above"))))))</f>
        <v>&gt;91 and above</v>
      </c>
      <c r="AL126" s="39">
        <f>WEEKNUM(Table1[[#This Row],[Created]])</f>
        <v>47</v>
      </c>
      <c r="AM126" s="39">
        <f>WEEKNUM(Table1[[#This Row],[Resolved]])</f>
        <v>0</v>
      </c>
      <c r="AN126" s="39">
        <f>WEEKNUM(Table1[[#This Row],[Closed]])</f>
        <v>49</v>
      </c>
      <c r="AO126" s="39" t="str">
        <f>IFERROR(INDEX(GD_Resource[], MATCH(Table1[[#This Row],[Assigned to]], GD_Resource[SNOW ID Unique], 0), 2), "Not GD")</f>
        <v>WPP-US</v>
      </c>
      <c r="AP126" s="39" t="str">
        <f t="shared" si="1"/>
        <v>GD</v>
      </c>
      <c r="AQ126" s="39">
        <f>YEAR(Table1[[#This Row],[Closed]])</f>
        <v>2021</v>
      </c>
      <c r="AR126" s="39">
        <f>YEAR(Table1[[#This Row],[Resolved]])</f>
        <v>1900</v>
      </c>
      <c r="AS126" s="39">
        <f>YEAR(Table1[[#This Row],[Created]])</f>
        <v>2021</v>
      </c>
      <c r="AT126" s="39">
        <f>DAY(Table1[[#This Row],[Resolved]])</f>
        <v>0</v>
      </c>
      <c r="AU126" s="39" t="str">
        <f>TEXT(Table1[[#This Row],[Resolved]],"MMM")</f>
        <v>Jan</v>
      </c>
      <c r="AV126" s="39">
        <f>DAY(Table1[[#This Row],[Created]])</f>
        <v>16</v>
      </c>
      <c r="AW126" s="39" t="str">
        <f>TEXT(Table1[[#This Row],[Created]],"MMM")</f>
        <v>Nov</v>
      </c>
      <c r="AX126" s="40">
        <f>VLOOKUP(Table1[[#This Row],[Assigned to]],GD_Resource[[#All],[SNOW ID Unique]:[Team]],4,0)</f>
        <v>0</v>
      </c>
    </row>
    <row r="127" spans="1:50" ht="37.5" customHeight="1" x14ac:dyDescent="0.25">
      <c r="A127" s="37" t="s">
        <v>733</v>
      </c>
      <c r="B127" s="37" t="s">
        <v>142</v>
      </c>
      <c r="C127" s="37" t="s">
        <v>185</v>
      </c>
      <c r="D127" s="37" t="s">
        <v>346</v>
      </c>
      <c r="E127" s="37" t="s">
        <v>145</v>
      </c>
      <c r="F127" s="37" t="s">
        <v>734</v>
      </c>
      <c r="G127" s="60">
        <v>44705.040046296293</v>
      </c>
      <c r="H127" s="37" t="s">
        <v>43</v>
      </c>
      <c r="I127" s="60"/>
      <c r="J127" s="37"/>
      <c r="K127" s="37"/>
      <c r="L127" s="60"/>
      <c r="M127" s="37"/>
      <c r="N127" s="60">
        <v>44516.829733796287</v>
      </c>
      <c r="O127" s="37" t="s">
        <v>735</v>
      </c>
      <c r="P127" s="38" t="b">
        <v>0</v>
      </c>
      <c r="Q127" s="37"/>
      <c r="R127" s="37" t="s">
        <v>191</v>
      </c>
      <c r="S127" s="38">
        <v>0</v>
      </c>
      <c r="T127" s="37" t="s">
        <v>128</v>
      </c>
      <c r="U127" s="37" t="s">
        <v>65</v>
      </c>
      <c r="V127" s="60"/>
      <c r="W127" s="38"/>
      <c r="X127" s="37" t="s">
        <v>736</v>
      </c>
      <c r="Y127" s="38">
        <v>0</v>
      </c>
      <c r="Z127" s="38" t="b">
        <v>1</v>
      </c>
      <c r="AA127" s="60">
        <v>44516.830821759257</v>
      </c>
      <c r="AB127" s="60">
        <v>44516.830821759257</v>
      </c>
      <c r="AC127" s="38">
        <v>5</v>
      </c>
      <c r="AD127" s="60">
        <v>44516.832858796297</v>
      </c>
      <c r="AE127" s="60">
        <v>44516.832858796297</v>
      </c>
      <c r="AF127" s="60">
        <v>44516.832858796297</v>
      </c>
      <c r="AG127" s="37" t="s">
        <v>332</v>
      </c>
      <c r="AH127" s="37" t="s">
        <v>717</v>
      </c>
      <c r="AI127" s="37" t="s">
        <v>737</v>
      </c>
      <c r="AJ127" s="16">
        <f ca="1">IF(Table1[[#This Row],[State]]="Closed","Zero",IF(Table1[[#This Row],[State]]="Resolved","Zero",TODAY()-Table1[[#This Row],[First Assigned to Osprey-Resolver]]))</f>
        <v>191.16714120370307</v>
      </c>
      <c r="AK127" s="16" t="str">
        <f ca="1">IF(Table1[[#This Row],[Days Open]]&lt;=5,"00 - 05",IF(Table1[[#This Row],[Days Open]]&lt;=15,"06 - 15",IF(Table1[[#This Row],[Days Open]]&lt;=30,"16 - 30", IF(Table1[[#This Row],[Days Open]]&lt;=60,"31 - 60",IF(Table1[[#This Row],[Days Open]]&lt;=90,"61 - 90",IF(Table1[[#This Row],[Days Open]]="Zero","Closed","&gt;91 and above"))))))</f>
        <v>&gt;91 and above</v>
      </c>
      <c r="AL127" s="39">
        <f>WEEKNUM(Table1[[#This Row],[Created]])</f>
        <v>47</v>
      </c>
      <c r="AM127" s="39">
        <f>WEEKNUM(Table1[[#This Row],[Resolved]])</f>
        <v>0</v>
      </c>
      <c r="AN127" s="39">
        <f>WEEKNUM(Table1[[#This Row],[Closed]])</f>
        <v>0</v>
      </c>
      <c r="AO127" s="39" t="str">
        <f>IFERROR(INDEX(GD_Resource[], MATCH(Table1[[#This Row],[Assigned to]], GD_Resource[SNOW ID Unique], 0), 2), "Not GD")</f>
        <v>Not GD</v>
      </c>
      <c r="AP127" s="39" t="str">
        <f t="shared" si="1"/>
        <v>Geo</v>
      </c>
      <c r="AQ127" s="39">
        <f>YEAR(Table1[[#This Row],[Closed]])</f>
        <v>1900</v>
      </c>
      <c r="AR127" s="39">
        <f>YEAR(Table1[[#This Row],[Resolved]])</f>
        <v>1900</v>
      </c>
      <c r="AS127" s="39">
        <f>YEAR(Table1[[#This Row],[Created]])</f>
        <v>2021</v>
      </c>
      <c r="AT127" s="39">
        <f>DAY(Table1[[#This Row],[Resolved]])</f>
        <v>0</v>
      </c>
      <c r="AU127" s="39" t="str">
        <f>TEXT(Table1[[#This Row],[Resolved]],"MMM")</f>
        <v>Jan</v>
      </c>
      <c r="AV127" s="39">
        <f>DAY(Table1[[#This Row],[Created]])</f>
        <v>16</v>
      </c>
      <c r="AW127" s="39" t="str">
        <f>TEXT(Table1[[#This Row],[Created]],"MMM")</f>
        <v>Nov</v>
      </c>
      <c r="AX127" s="40" t="e">
        <f>VLOOKUP(Table1[[#This Row],[Assigned to]],GD_Resource[[#All],[SNOW ID Unique]:[Team]],4,0)</f>
        <v>#N/A</v>
      </c>
    </row>
    <row r="128" spans="1:50" ht="37.5" customHeight="1" x14ac:dyDescent="0.25">
      <c r="A128" s="37" t="s">
        <v>738</v>
      </c>
      <c r="B128" s="37" t="s">
        <v>119</v>
      </c>
      <c r="C128" s="37" t="s">
        <v>703</v>
      </c>
      <c r="D128" s="37" t="s">
        <v>704</v>
      </c>
      <c r="E128" s="37" t="s">
        <v>13</v>
      </c>
      <c r="F128" s="37" t="s">
        <v>739</v>
      </c>
      <c r="G128" s="60">
        <v>44707.647141203714</v>
      </c>
      <c r="H128" s="37" t="s">
        <v>57</v>
      </c>
      <c r="I128" s="60"/>
      <c r="J128" s="37"/>
      <c r="K128" s="37"/>
      <c r="L128" s="60"/>
      <c r="M128" s="37"/>
      <c r="N128" s="60">
        <v>44519.911597222221</v>
      </c>
      <c r="O128" s="37" t="s">
        <v>740</v>
      </c>
      <c r="P128" s="38" t="b">
        <v>0</v>
      </c>
      <c r="Q128" s="37"/>
      <c r="R128" s="37"/>
      <c r="S128" s="38">
        <v>0</v>
      </c>
      <c r="T128" s="37" t="s">
        <v>128</v>
      </c>
      <c r="U128" s="37" t="s">
        <v>65</v>
      </c>
      <c r="V128" s="60"/>
      <c r="W128" s="38"/>
      <c r="X128" s="37" t="s">
        <v>741</v>
      </c>
      <c r="Y128" s="38">
        <v>0</v>
      </c>
      <c r="Z128" s="38" t="b">
        <v>1</v>
      </c>
      <c r="AA128" s="60">
        <v>44522.780011574083</v>
      </c>
      <c r="AB128" s="60">
        <v>44519.911782407413</v>
      </c>
      <c r="AC128" s="38">
        <v>3</v>
      </c>
      <c r="AD128" s="60">
        <v>44522.78738425926</v>
      </c>
      <c r="AE128" s="60">
        <v>44522.816006944442</v>
      </c>
      <c r="AF128" s="60">
        <v>44522.78738425926</v>
      </c>
      <c r="AG128" s="37"/>
      <c r="AH128" s="37" t="s">
        <v>707</v>
      </c>
      <c r="AI128" s="37"/>
      <c r="AJ128" s="16">
        <f ca="1">IF(Table1[[#This Row],[State]]="Closed","Zero",IF(Table1[[#This Row],[State]]="Resolved","Zero",TODAY()-Table1[[#This Row],[First Assigned to Osprey-Resolver]]))</f>
        <v>185.18399305555795</v>
      </c>
      <c r="AK128" s="16" t="str">
        <f ca="1">IF(Table1[[#This Row],[Days Open]]&lt;=5,"00 - 05",IF(Table1[[#This Row],[Days Open]]&lt;=15,"06 - 15",IF(Table1[[#This Row],[Days Open]]&lt;=30,"16 - 30", IF(Table1[[#This Row],[Days Open]]&lt;=60,"31 - 60",IF(Table1[[#This Row],[Days Open]]&lt;=90,"61 - 90",IF(Table1[[#This Row],[Days Open]]="Zero","Closed","&gt;91 and above"))))))</f>
        <v>&gt;91 and above</v>
      </c>
      <c r="AL128" s="39">
        <f>WEEKNUM(Table1[[#This Row],[Created]])</f>
        <v>47</v>
      </c>
      <c r="AM128" s="39">
        <f>WEEKNUM(Table1[[#This Row],[Resolved]])</f>
        <v>0</v>
      </c>
      <c r="AN128" s="39">
        <f>WEEKNUM(Table1[[#This Row],[Closed]])</f>
        <v>0</v>
      </c>
      <c r="AO128" s="39" t="str">
        <f>IFERROR(INDEX(GD_Resource[], MATCH(Table1[[#This Row],[Assigned to]], GD_Resource[SNOW ID Unique], 0), 2), "Not GD")</f>
        <v>WPP-US</v>
      </c>
      <c r="AP128" s="39" t="str">
        <f t="shared" si="1"/>
        <v>GD</v>
      </c>
      <c r="AQ128" s="39">
        <f>YEAR(Table1[[#This Row],[Closed]])</f>
        <v>1900</v>
      </c>
      <c r="AR128" s="39">
        <f>YEAR(Table1[[#This Row],[Resolved]])</f>
        <v>1900</v>
      </c>
      <c r="AS128" s="39">
        <f>YEAR(Table1[[#This Row],[Created]])</f>
        <v>2021</v>
      </c>
      <c r="AT128" s="39">
        <f>DAY(Table1[[#This Row],[Resolved]])</f>
        <v>0</v>
      </c>
      <c r="AU128" s="39" t="str">
        <f>TEXT(Table1[[#This Row],[Resolved]],"MMM")</f>
        <v>Jan</v>
      </c>
      <c r="AV128" s="39">
        <f>DAY(Table1[[#This Row],[Created]])</f>
        <v>19</v>
      </c>
      <c r="AW128" s="39" t="str">
        <f>TEXT(Table1[[#This Row],[Created]],"MMM")</f>
        <v>Nov</v>
      </c>
      <c r="AX128" s="40">
        <f>VLOOKUP(Table1[[#This Row],[Assigned to]],GD_Resource[[#All],[SNOW ID Unique]:[Team]],4,0)</f>
        <v>0</v>
      </c>
    </row>
    <row r="129" spans="1:50" ht="37.5" customHeight="1" x14ac:dyDescent="0.25">
      <c r="A129" s="37" t="s">
        <v>742</v>
      </c>
      <c r="B129" s="37" t="s">
        <v>119</v>
      </c>
      <c r="C129" s="37" t="s">
        <v>379</v>
      </c>
      <c r="D129" s="37" t="s">
        <v>380</v>
      </c>
      <c r="E129" s="37" t="s">
        <v>13</v>
      </c>
      <c r="F129" s="37" t="s">
        <v>743</v>
      </c>
      <c r="G129" s="60">
        <v>44522.666006944448</v>
      </c>
      <c r="H129" s="37" t="s">
        <v>34</v>
      </c>
      <c r="I129" s="60"/>
      <c r="J129" s="37" t="s">
        <v>134</v>
      </c>
      <c r="K129" s="37" t="s">
        <v>744</v>
      </c>
      <c r="L129" s="60">
        <v>44522.666006944448</v>
      </c>
      <c r="M129" s="37" t="s">
        <v>34</v>
      </c>
      <c r="N129" s="60">
        <v>44522.662951388891</v>
      </c>
      <c r="O129" s="37" t="s">
        <v>380</v>
      </c>
      <c r="P129" s="38" t="b">
        <v>0</v>
      </c>
      <c r="Q129" s="37"/>
      <c r="R129" s="37" t="s">
        <v>137</v>
      </c>
      <c r="S129" s="38">
        <v>0</v>
      </c>
      <c r="T129" s="37" t="s">
        <v>128</v>
      </c>
      <c r="U129" s="37" t="s">
        <v>124</v>
      </c>
      <c r="V129" s="60"/>
      <c r="W129" s="38">
        <v>264</v>
      </c>
      <c r="X129" s="37" t="s">
        <v>34</v>
      </c>
      <c r="Y129" s="38">
        <v>0</v>
      </c>
      <c r="Z129" s="38" t="b">
        <v>0</v>
      </c>
      <c r="AA129" s="60">
        <v>44522.666006944448</v>
      </c>
      <c r="AB129" s="60">
        <v>44522.662951388891</v>
      </c>
      <c r="AC129" s="38">
        <v>1</v>
      </c>
      <c r="AD129" s="60">
        <v>44522.666006944448</v>
      </c>
      <c r="AE129" s="60">
        <v>44522.666006944448</v>
      </c>
      <c r="AF129" s="60">
        <v>44522.666006944448</v>
      </c>
      <c r="AG129" s="37"/>
      <c r="AH129" s="37"/>
      <c r="AI129" s="37"/>
      <c r="AJ129" s="16">
        <f ca="1">IF(Table1[[#This Row],[State]]="Closed","Zero",IF(Table1[[#This Row],[State]]="Resolved","Zero",TODAY()-Table1[[#This Row],[First Assigned to Osprey-Resolver]]))</f>
        <v>185.33399305555213</v>
      </c>
      <c r="AK129" s="16" t="str">
        <f ca="1">IF(Table1[[#This Row],[Days Open]]&lt;=5,"00 - 05",IF(Table1[[#This Row],[Days Open]]&lt;=15,"06 - 15",IF(Table1[[#This Row],[Days Open]]&lt;=30,"16 - 30", IF(Table1[[#This Row],[Days Open]]&lt;=60,"31 - 60",IF(Table1[[#This Row],[Days Open]]&lt;=90,"61 - 90",IF(Table1[[#This Row],[Days Open]]="Zero","Closed","&gt;91 and above"))))))</f>
        <v>&gt;91 and above</v>
      </c>
      <c r="AL129" s="39">
        <f>WEEKNUM(Table1[[#This Row],[Created]])</f>
        <v>48</v>
      </c>
      <c r="AM129" s="39">
        <f>WEEKNUM(Table1[[#This Row],[Resolved]])</f>
        <v>0</v>
      </c>
      <c r="AN129" s="39">
        <f>WEEKNUM(Table1[[#This Row],[Closed]])</f>
        <v>48</v>
      </c>
      <c r="AO129" s="39" t="str">
        <f>IFERROR(INDEX(GD_Resource[], MATCH(Table1[[#This Row],[Assigned to]], GD_Resource[SNOW ID Unique], 0), 2), "Not GD")</f>
        <v>WPP-US</v>
      </c>
      <c r="AP129" s="39" t="str">
        <f t="shared" si="1"/>
        <v>GD</v>
      </c>
      <c r="AQ129" s="39">
        <f>YEAR(Table1[[#This Row],[Closed]])</f>
        <v>2021</v>
      </c>
      <c r="AR129" s="39">
        <f>YEAR(Table1[[#This Row],[Resolved]])</f>
        <v>1900</v>
      </c>
      <c r="AS129" s="39">
        <f>YEAR(Table1[[#This Row],[Created]])</f>
        <v>2021</v>
      </c>
      <c r="AT129" s="39">
        <f>DAY(Table1[[#This Row],[Resolved]])</f>
        <v>0</v>
      </c>
      <c r="AU129" s="39" t="str">
        <f>TEXT(Table1[[#This Row],[Resolved]],"MMM")</f>
        <v>Jan</v>
      </c>
      <c r="AV129" s="39">
        <f>DAY(Table1[[#This Row],[Created]])</f>
        <v>22</v>
      </c>
      <c r="AW129" s="39" t="str">
        <f>TEXT(Table1[[#This Row],[Created]],"MMM")</f>
        <v>Nov</v>
      </c>
      <c r="AX129" s="40">
        <f>VLOOKUP(Table1[[#This Row],[Assigned to]],GD_Resource[[#All],[SNOW ID Unique]:[Team]],4,0)</f>
        <v>0</v>
      </c>
    </row>
    <row r="130" spans="1:50" ht="49.95" customHeight="1" x14ac:dyDescent="0.25">
      <c r="A130" s="37" t="s">
        <v>745</v>
      </c>
      <c r="B130" s="37" t="s">
        <v>119</v>
      </c>
      <c r="C130" s="37" t="s">
        <v>185</v>
      </c>
      <c r="D130" s="37" t="s">
        <v>346</v>
      </c>
      <c r="E130" s="37" t="s">
        <v>13</v>
      </c>
      <c r="F130" s="37" t="s">
        <v>746</v>
      </c>
      <c r="G130" s="60">
        <v>44707.855324074073</v>
      </c>
      <c r="H130" s="37" t="s">
        <v>43</v>
      </c>
      <c r="I130" s="60"/>
      <c r="J130" s="37" t="s">
        <v>329</v>
      </c>
      <c r="K130" s="37" t="s">
        <v>747</v>
      </c>
      <c r="L130" s="60"/>
      <c r="M130" s="37"/>
      <c r="N130" s="60">
        <v>44523.36273148148</v>
      </c>
      <c r="O130" s="37" t="s">
        <v>267</v>
      </c>
      <c r="P130" s="38" t="b">
        <v>0</v>
      </c>
      <c r="Q130" s="37"/>
      <c r="R130" s="37" t="s">
        <v>191</v>
      </c>
      <c r="S130" s="38">
        <v>0</v>
      </c>
      <c r="T130" s="37" t="s">
        <v>128</v>
      </c>
      <c r="U130" s="37" t="s">
        <v>94</v>
      </c>
      <c r="V130" s="60">
        <v>44707.855324074073</v>
      </c>
      <c r="W130" s="38">
        <v>15940160</v>
      </c>
      <c r="X130" s="37" t="s">
        <v>268</v>
      </c>
      <c r="Y130" s="38">
        <v>0</v>
      </c>
      <c r="Z130" s="38" t="b">
        <v>0</v>
      </c>
      <c r="AA130" s="60">
        <v>44523.671666666669</v>
      </c>
      <c r="AB130" s="60">
        <v>44523.383449074077</v>
      </c>
      <c r="AC130" s="38">
        <v>1</v>
      </c>
      <c r="AD130" s="60">
        <v>44523.403819444437</v>
      </c>
      <c r="AE130" s="60">
        <v>44523.671666666669</v>
      </c>
      <c r="AF130" s="60">
        <v>44523.403819444437</v>
      </c>
      <c r="AG130" s="37"/>
      <c r="AH130" s="37"/>
      <c r="AI130" s="37"/>
      <c r="AJ130" s="16" t="str">
        <f ca="1">IF(Table1[[#This Row],[State]]="Closed","Zero",IF(Table1[[#This Row],[State]]="Resolved","Zero",TODAY()-Table1[[#This Row],[First Assigned to Osprey-Resolver]]))</f>
        <v>Zero</v>
      </c>
      <c r="AK130" s="16" t="str">
        <f ca="1">IF(Table1[[#This Row],[Days Open]]&lt;=5,"00 - 05",IF(Table1[[#This Row],[Days Open]]&lt;=15,"06 - 15",IF(Table1[[#This Row],[Days Open]]&lt;=30,"16 - 30", IF(Table1[[#This Row],[Days Open]]&lt;=60,"31 - 60",IF(Table1[[#This Row],[Days Open]]&lt;=90,"61 - 90",IF(Table1[[#This Row],[Days Open]]="Zero","Closed","&gt;91 and above"))))))</f>
        <v>Closed</v>
      </c>
      <c r="AL130" s="39">
        <f>WEEKNUM(Table1[[#This Row],[Created]])</f>
        <v>48</v>
      </c>
      <c r="AM130" s="39">
        <f>WEEKNUM(Table1[[#This Row],[Resolved]])</f>
        <v>22</v>
      </c>
      <c r="AN130" s="39">
        <f>WEEKNUM(Table1[[#This Row],[Closed]])</f>
        <v>0</v>
      </c>
      <c r="AO130" s="39" t="str">
        <f>IFERROR(INDEX(GD_Resource[], MATCH(Table1[[#This Row],[Assigned to]], GD_Resource[SNOW ID Unique], 0), 2), "Not GD")</f>
        <v>Not GD</v>
      </c>
      <c r="AP130" s="39" t="str">
        <f t="shared" ref="AP130:AP193" si="2">IF(AO130="Not GD","Geo","GD")</f>
        <v>Geo</v>
      </c>
      <c r="AQ130" s="39">
        <f>YEAR(Table1[[#This Row],[Closed]])</f>
        <v>1900</v>
      </c>
      <c r="AR130" s="39">
        <f>YEAR(Table1[[#This Row],[Resolved]])</f>
        <v>2022</v>
      </c>
      <c r="AS130" s="39">
        <f>YEAR(Table1[[#This Row],[Created]])</f>
        <v>2021</v>
      </c>
      <c r="AT130" s="39">
        <f>DAY(Table1[[#This Row],[Resolved]])</f>
        <v>26</v>
      </c>
      <c r="AU130" s="39" t="str">
        <f>TEXT(Table1[[#This Row],[Resolved]],"MMM")</f>
        <v>May</v>
      </c>
      <c r="AV130" s="39">
        <f>DAY(Table1[[#This Row],[Created]])</f>
        <v>23</v>
      </c>
      <c r="AW130" s="39" t="str">
        <f>TEXT(Table1[[#This Row],[Created]],"MMM")</f>
        <v>Nov</v>
      </c>
      <c r="AX130" s="40" t="e">
        <f>VLOOKUP(Table1[[#This Row],[Assigned to]],GD_Resource[[#All],[SNOW ID Unique]:[Team]],4,0)</f>
        <v>#N/A</v>
      </c>
    </row>
    <row r="131" spans="1:50" ht="37.5" customHeight="1" x14ac:dyDescent="0.25">
      <c r="A131" s="37" t="s">
        <v>748</v>
      </c>
      <c r="B131" s="37" t="s">
        <v>119</v>
      </c>
      <c r="C131" s="37" t="s">
        <v>339</v>
      </c>
      <c r="D131" s="37" t="s">
        <v>340</v>
      </c>
      <c r="E131" s="37" t="s">
        <v>13</v>
      </c>
      <c r="F131" s="37" t="s">
        <v>749</v>
      </c>
      <c r="G131" s="60">
        <v>44530.886874999997</v>
      </c>
      <c r="H131" s="37" t="s">
        <v>24</v>
      </c>
      <c r="I131" s="60"/>
      <c r="J131" s="37" t="s">
        <v>329</v>
      </c>
      <c r="K131" s="37" t="s">
        <v>750</v>
      </c>
      <c r="L131" s="60">
        <v>44530.886874999997</v>
      </c>
      <c r="M131" s="37" t="s">
        <v>24</v>
      </c>
      <c r="N131" s="60">
        <v>44523.67869212963</v>
      </c>
      <c r="O131" s="37" t="s">
        <v>751</v>
      </c>
      <c r="P131" s="38" t="b">
        <v>0</v>
      </c>
      <c r="Q131" s="37"/>
      <c r="R131" s="37" t="s">
        <v>217</v>
      </c>
      <c r="S131" s="38">
        <v>0</v>
      </c>
      <c r="T131" s="37" t="s">
        <v>128</v>
      </c>
      <c r="U131" s="37" t="s">
        <v>124</v>
      </c>
      <c r="V131" s="60"/>
      <c r="W131" s="38">
        <v>622787</v>
      </c>
      <c r="X131" s="37" t="s">
        <v>752</v>
      </c>
      <c r="Y131" s="38">
        <v>0</v>
      </c>
      <c r="Z131" s="38" t="b">
        <v>0</v>
      </c>
      <c r="AA131" s="60">
        <v>44523.756874999999</v>
      </c>
      <c r="AB131" s="60">
        <v>44523.67869212963</v>
      </c>
      <c r="AC131" s="38">
        <v>1</v>
      </c>
      <c r="AD131" s="60">
        <v>44523.762708333343</v>
      </c>
      <c r="AE131" s="60">
        <v>44523.792175925933</v>
      </c>
      <c r="AF131" s="60">
        <v>44523.762708333343</v>
      </c>
      <c r="AG131" s="37" t="s">
        <v>332</v>
      </c>
      <c r="AH131" s="37"/>
      <c r="AI131" s="37" t="s">
        <v>753</v>
      </c>
      <c r="AJ131" s="16">
        <f ca="1">IF(Table1[[#This Row],[State]]="Closed","Zero",IF(Table1[[#This Row],[State]]="Resolved","Zero",TODAY()-Table1[[#This Row],[First Assigned to Osprey-Resolver]]))</f>
        <v>184.20782407406659</v>
      </c>
      <c r="AK131" s="16" t="str">
        <f ca="1">IF(Table1[[#This Row],[Days Open]]&lt;=5,"00 - 05",IF(Table1[[#This Row],[Days Open]]&lt;=15,"06 - 15",IF(Table1[[#This Row],[Days Open]]&lt;=30,"16 - 30", IF(Table1[[#This Row],[Days Open]]&lt;=60,"31 - 60",IF(Table1[[#This Row],[Days Open]]&lt;=90,"61 - 90",IF(Table1[[#This Row],[Days Open]]="Zero","Closed","&gt;91 and above"))))))</f>
        <v>&gt;91 and above</v>
      </c>
      <c r="AL131" s="39">
        <f>WEEKNUM(Table1[[#This Row],[Created]])</f>
        <v>48</v>
      </c>
      <c r="AM131" s="39">
        <f>WEEKNUM(Table1[[#This Row],[Resolved]])</f>
        <v>0</v>
      </c>
      <c r="AN131" s="39">
        <f>WEEKNUM(Table1[[#This Row],[Closed]])</f>
        <v>49</v>
      </c>
      <c r="AO131" s="39" t="str">
        <f>IFERROR(INDEX(GD_Resource[], MATCH(Table1[[#This Row],[Assigned to]], GD_Resource[SNOW ID Unique], 0), 2), "Not GD")</f>
        <v>WPP-US</v>
      </c>
      <c r="AP131" s="39" t="str">
        <f t="shared" si="2"/>
        <v>GD</v>
      </c>
      <c r="AQ131" s="39">
        <f>YEAR(Table1[[#This Row],[Closed]])</f>
        <v>2021</v>
      </c>
      <c r="AR131" s="39">
        <f>YEAR(Table1[[#This Row],[Resolved]])</f>
        <v>1900</v>
      </c>
      <c r="AS131" s="39">
        <f>YEAR(Table1[[#This Row],[Created]])</f>
        <v>2021</v>
      </c>
      <c r="AT131" s="39">
        <f>DAY(Table1[[#This Row],[Resolved]])</f>
        <v>0</v>
      </c>
      <c r="AU131" s="39" t="str">
        <f>TEXT(Table1[[#This Row],[Resolved]],"MMM")</f>
        <v>Jan</v>
      </c>
      <c r="AV131" s="39">
        <f>DAY(Table1[[#This Row],[Created]])</f>
        <v>23</v>
      </c>
      <c r="AW131" s="39" t="str">
        <f>TEXT(Table1[[#This Row],[Created]],"MMM")</f>
        <v>Nov</v>
      </c>
      <c r="AX131" s="40">
        <f>VLOOKUP(Table1[[#This Row],[Assigned to]],GD_Resource[[#All],[SNOW ID Unique]:[Team]],4,0)</f>
        <v>0</v>
      </c>
    </row>
    <row r="132" spans="1:50" ht="37.5" customHeight="1" x14ac:dyDescent="0.25">
      <c r="A132" s="37" t="s">
        <v>754</v>
      </c>
      <c r="B132" s="37" t="s">
        <v>142</v>
      </c>
      <c r="C132" s="37" t="s">
        <v>120</v>
      </c>
      <c r="D132" s="37" t="s">
        <v>206</v>
      </c>
      <c r="E132" s="37" t="s">
        <v>145</v>
      </c>
      <c r="F132" s="37" t="s">
        <v>755</v>
      </c>
      <c r="G132" s="60">
        <v>44691.964837962973</v>
      </c>
      <c r="H132" s="37" t="s">
        <v>413</v>
      </c>
      <c r="I132" s="60"/>
      <c r="J132" s="37"/>
      <c r="K132" s="37"/>
      <c r="L132" s="60"/>
      <c r="M132" s="37"/>
      <c r="N132" s="60">
        <v>44527.192280092589</v>
      </c>
      <c r="O132" s="37" t="s">
        <v>706</v>
      </c>
      <c r="P132" s="38" t="b">
        <v>0</v>
      </c>
      <c r="Q132" s="37"/>
      <c r="R132" s="37" t="s">
        <v>127</v>
      </c>
      <c r="S132" s="38">
        <v>0</v>
      </c>
      <c r="T132" s="37" t="s">
        <v>128</v>
      </c>
      <c r="U132" s="37" t="s">
        <v>66</v>
      </c>
      <c r="V132" s="60"/>
      <c r="W132" s="38"/>
      <c r="X132" s="37" t="s">
        <v>322</v>
      </c>
      <c r="Y132" s="38">
        <v>0</v>
      </c>
      <c r="Z132" s="38" t="b">
        <v>0</v>
      </c>
      <c r="AA132" s="60">
        <v>44529.616226851853</v>
      </c>
      <c r="AB132" s="60">
        <v>44527.192407407398</v>
      </c>
      <c r="AC132" s="38">
        <v>3</v>
      </c>
      <c r="AD132" s="60">
        <v>44532.529733796298</v>
      </c>
      <c r="AE132" s="60">
        <v>44532.586898148147</v>
      </c>
      <c r="AF132" s="60">
        <v>44532.529733796298</v>
      </c>
      <c r="AG132" s="37"/>
      <c r="AH132" s="37"/>
      <c r="AI132" s="37"/>
      <c r="AJ132" s="16">
        <f ca="1">IF(Table1[[#This Row],[State]]="Closed","Zero",IF(Table1[[#This Row],[State]]="Resolved","Zero",TODAY()-Table1[[#This Row],[First Assigned to Osprey-Resolver]]))</f>
        <v>175.41310185185284</v>
      </c>
      <c r="AK132" s="16" t="str">
        <f ca="1">IF(Table1[[#This Row],[Days Open]]&lt;=5,"00 - 05",IF(Table1[[#This Row],[Days Open]]&lt;=15,"06 - 15",IF(Table1[[#This Row],[Days Open]]&lt;=30,"16 - 30", IF(Table1[[#This Row],[Days Open]]&lt;=60,"31 - 60",IF(Table1[[#This Row],[Days Open]]&lt;=90,"61 - 90",IF(Table1[[#This Row],[Days Open]]="Zero","Closed","&gt;91 and above"))))))</f>
        <v>&gt;91 and above</v>
      </c>
      <c r="AL132" s="39">
        <f>WEEKNUM(Table1[[#This Row],[Created]])</f>
        <v>48</v>
      </c>
      <c r="AM132" s="39">
        <f>WEEKNUM(Table1[[#This Row],[Resolved]])</f>
        <v>0</v>
      </c>
      <c r="AN132" s="39">
        <f>WEEKNUM(Table1[[#This Row],[Closed]])</f>
        <v>0</v>
      </c>
      <c r="AO132" s="39" t="str">
        <f>IFERROR(INDEX(GD_Resource[], MATCH(Table1[[#This Row],[Assigned to]], GD_Resource[SNOW ID Unique], 0), 2), "Not GD")</f>
        <v>WPP-UK</v>
      </c>
      <c r="AP132" s="39" t="str">
        <f t="shared" si="2"/>
        <v>GD</v>
      </c>
      <c r="AQ132" s="39">
        <f>YEAR(Table1[[#This Row],[Closed]])</f>
        <v>1900</v>
      </c>
      <c r="AR132" s="39">
        <f>YEAR(Table1[[#This Row],[Resolved]])</f>
        <v>1900</v>
      </c>
      <c r="AS132" s="39">
        <f>YEAR(Table1[[#This Row],[Created]])</f>
        <v>2021</v>
      </c>
      <c r="AT132" s="39">
        <f>DAY(Table1[[#This Row],[Resolved]])</f>
        <v>0</v>
      </c>
      <c r="AU132" s="39" t="str">
        <f>TEXT(Table1[[#This Row],[Resolved]],"MMM")</f>
        <v>Jan</v>
      </c>
      <c r="AV132" s="39">
        <f>DAY(Table1[[#This Row],[Created]])</f>
        <v>27</v>
      </c>
      <c r="AW132" s="39" t="str">
        <f>TEXT(Table1[[#This Row],[Created]],"MMM")</f>
        <v>Nov</v>
      </c>
      <c r="AX132" s="40">
        <f>VLOOKUP(Table1[[#This Row],[Assigned to]],GD_Resource[[#All],[SNOW ID Unique]:[Team]],4,0)</f>
        <v>0</v>
      </c>
    </row>
    <row r="133" spans="1:50" ht="49.95" customHeight="1" x14ac:dyDescent="0.25">
      <c r="A133" s="37" t="s">
        <v>756</v>
      </c>
      <c r="B133" s="37" t="s">
        <v>142</v>
      </c>
      <c r="C133" s="37" t="s">
        <v>120</v>
      </c>
      <c r="D133" s="37" t="s">
        <v>706</v>
      </c>
      <c r="E133" s="37" t="s">
        <v>145</v>
      </c>
      <c r="F133" s="37" t="s">
        <v>757</v>
      </c>
      <c r="G133" s="60">
        <v>44651.615069444437</v>
      </c>
      <c r="H133" s="37" t="s">
        <v>413</v>
      </c>
      <c r="I133" s="60"/>
      <c r="J133" s="37"/>
      <c r="K133" s="37"/>
      <c r="L133" s="60"/>
      <c r="M133" s="37"/>
      <c r="N133" s="60">
        <v>44527.196585648147</v>
      </c>
      <c r="O133" s="37" t="s">
        <v>706</v>
      </c>
      <c r="P133" s="38" t="b">
        <v>0</v>
      </c>
      <c r="Q133" s="37"/>
      <c r="R133" s="37" t="s">
        <v>127</v>
      </c>
      <c r="S133" s="38">
        <v>0</v>
      </c>
      <c r="T133" s="37" t="s">
        <v>128</v>
      </c>
      <c r="U133" s="37" t="s">
        <v>66</v>
      </c>
      <c r="V133" s="60"/>
      <c r="W133" s="38"/>
      <c r="X133" s="37" t="s">
        <v>322</v>
      </c>
      <c r="Y133" s="38">
        <v>0</v>
      </c>
      <c r="Z133" s="38" t="b">
        <v>0</v>
      </c>
      <c r="AA133" s="60">
        <v>44529.616215277783</v>
      </c>
      <c r="AB133" s="60">
        <v>44527.196712962963</v>
      </c>
      <c r="AC133" s="38">
        <v>1</v>
      </c>
      <c r="AD133" s="60">
        <v>44532.504861111112</v>
      </c>
      <c r="AE133" s="60">
        <v>44532.881354166668</v>
      </c>
      <c r="AF133" s="60">
        <v>44532.504861111112</v>
      </c>
      <c r="AG133" s="37"/>
      <c r="AH133" s="37"/>
      <c r="AI133" s="37"/>
      <c r="AJ133" s="16">
        <f ca="1">IF(Table1[[#This Row],[State]]="Closed","Zero",IF(Table1[[#This Row],[State]]="Resolved","Zero",TODAY()-Table1[[#This Row],[First Assigned to Osprey-Resolver]]))</f>
        <v>175.11864583333227</v>
      </c>
      <c r="AK133" s="16" t="str">
        <f ca="1">IF(Table1[[#This Row],[Days Open]]&lt;=5,"00 - 05",IF(Table1[[#This Row],[Days Open]]&lt;=15,"06 - 15",IF(Table1[[#This Row],[Days Open]]&lt;=30,"16 - 30", IF(Table1[[#This Row],[Days Open]]&lt;=60,"31 - 60",IF(Table1[[#This Row],[Days Open]]&lt;=90,"61 - 90",IF(Table1[[#This Row],[Days Open]]="Zero","Closed","&gt;91 and above"))))))</f>
        <v>&gt;91 and above</v>
      </c>
      <c r="AL133" s="39">
        <f>WEEKNUM(Table1[[#This Row],[Created]])</f>
        <v>48</v>
      </c>
      <c r="AM133" s="39">
        <f>WEEKNUM(Table1[[#This Row],[Resolved]])</f>
        <v>0</v>
      </c>
      <c r="AN133" s="39">
        <f>WEEKNUM(Table1[[#This Row],[Closed]])</f>
        <v>0</v>
      </c>
      <c r="AO133" s="39" t="str">
        <f>IFERROR(INDEX(GD_Resource[], MATCH(Table1[[#This Row],[Assigned to]], GD_Resource[SNOW ID Unique], 0), 2), "Not GD")</f>
        <v>WPP-UK</v>
      </c>
      <c r="AP133" s="39" t="str">
        <f t="shared" si="2"/>
        <v>GD</v>
      </c>
      <c r="AQ133" s="39">
        <f>YEAR(Table1[[#This Row],[Closed]])</f>
        <v>1900</v>
      </c>
      <c r="AR133" s="39">
        <f>YEAR(Table1[[#This Row],[Resolved]])</f>
        <v>1900</v>
      </c>
      <c r="AS133" s="39">
        <f>YEAR(Table1[[#This Row],[Created]])</f>
        <v>2021</v>
      </c>
      <c r="AT133" s="39">
        <f>DAY(Table1[[#This Row],[Resolved]])</f>
        <v>0</v>
      </c>
      <c r="AU133" s="39" t="str">
        <f>TEXT(Table1[[#This Row],[Resolved]],"MMM")</f>
        <v>Jan</v>
      </c>
      <c r="AV133" s="39">
        <f>DAY(Table1[[#This Row],[Created]])</f>
        <v>27</v>
      </c>
      <c r="AW133" s="39" t="str">
        <f>TEXT(Table1[[#This Row],[Created]],"MMM")</f>
        <v>Nov</v>
      </c>
      <c r="AX133" s="40">
        <f>VLOOKUP(Table1[[#This Row],[Assigned to]],GD_Resource[[#All],[SNOW ID Unique]:[Team]],4,0)</f>
        <v>0</v>
      </c>
    </row>
    <row r="134" spans="1:50" ht="49.95" customHeight="1" x14ac:dyDescent="0.25">
      <c r="A134" s="37" t="s">
        <v>758</v>
      </c>
      <c r="B134" s="37" t="s">
        <v>142</v>
      </c>
      <c r="C134" s="37" t="s">
        <v>120</v>
      </c>
      <c r="D134" s="37" t="s">
        <v>206</v>
      </c>
      <c r="E134" s="37" t="s">
        <v>145</v>
      </c>
      <c r="F134" s="37" t="s">
        <v>759</v>
      </c>
      <c r="G134" s="60">
        <v>44692.0231712963</v>
      </c>
      <c r="H134" s="37" t="s">
        <v>413</v>
      </c>
      <c r="I134" s="60"/>
      <c r="J134" s="37"/>
      <c r="K134" s="37"/>
      <c r="L134" s="60"/>
      <c r="M134" s="37"/>
      <c r="N134" s="60">
        <v>44529.931504629632</v>
      </c>
      <c r="O134" s="37" t="s">
        <v>740</v>
      </c>
      <c r="P134" s="38" t="b">
        <v>0</v>
      </c>
      <c r="Q134" s="37"/>
      <c r="R134" s="37" t="s">
        <v>127</v>
      </c>
      <c r="S134" s="38">
        <v>0</v>
      </c>
      <c r="T134" s="37" t="s">
        <v>128</v>
      </c>
      <c r="U134" s="37" t="s">
        <v>66</v>
      </c>
      <c r="V134" s="60"/>
      <c r="W134" s="38"/>
      <c r="X134" s="37" t="s">
        <v>741</v>
      </c>
      <c r="Y134" s="38">
        <v>0</v>
      </c>
      <c r="Z134" s="38" t="b">
        <v>0</v>
      </c>
      <c r="AA134" s="60">
        <v>44530.611354166656</v>
      </c>
      <c r="AB134" s="60">
        <v>44529.933310185188</v>
      </c>
      <c r="AC134" s="38">
        <v>1</v>
      </c>
      <c r="AD134" s="60">
        <v>44530.762106481481</v>
      </c>
      <c r="AE134" s="60">
        <v>44530.779594907413</v>
      </c>
      <c r="AF134" s="60">
        <v>44530.762106481481</v>
      </c>
      <c r="AG134" s="37"/>
      <c r="AH134" s="37"/>
      <c r="AI134" s="37"/>
      <c r="AJ134" s="16">
        <f ca="1">IF(Table1[[#This Row],[State]]="Closed","Zero",IF(Table1[[#This Row],[State]]="Resolved","Zero",TODAY()-Table1[[#This Row],[First Assigned to Osprey-Resolver]]))</f>
        <v>177.22040509258659</v>
      </c>
      <c r="AK134" s="16" t="str">
        <f ca="1">IF(Table1[[#This Row],[Days Open]]&lt;=5,"00 - 05",IF(Table1[[#This Row],[Days Open]]&lt;=15,"06 - 15",IF(Table1[[#This Row],[Days Open]]&lt;=30,"16 - 30", IF(Table1[[#This Row],[Days Open]]&lt;=60,"31 - 60",IF(Table1[[#This Row],[Days Open]]&lt;=90,"61 - 90",IF(Table1[[#This Row],[Days Open]]="Zero","Closed","&gt;91 and above"))))))</f>
        <v>&gt;91 and above</v>
      </c>
      <c r="AL134" s="39">
        <f>WEEKNUM(Table1[[#This Row],[Created]])</f>
        <v>49</v>
      </c>
      <c r="AM134" s="39">
        <f>WEEKNUM(Table1[[#This Row],[Resolved]])</f>
        <v>0</v>
      </c>
      <c r="AN134" s="39">
        <f>WEEKNUM(Table1[[#This Row],[Closed]])</f>
        <v>0</v>
      </c>
      <c r="AO134" s="39" t="str">
        <f>IFERROR(INDEX(GD_Resource[], MATCH(Table1[[#This Row],[Assigned to]], GD_Resource[SNOW ID Unique], 0), 2), "Not GD")</f>
        <v>WPP-UK</v>
      </c>
      <c r="AP134" s="39" t="str">
        <f t="shared" si="2"/>
        <v>GD</v>
      </c>
      <c r="AQ134" s="39">
        <f>YEAR(Table1[[#This Row],[Closed]])</f>
        <v>1900</v>
      </c>
      <c r="AR134" s="39">
        <f>YEAR(Table1[[#This Row],[Resolved]])</f>
        <v>1900</v>
      </c>
      <c r="AS134" s="39">
        <f>YEAR(Table1[[#This Row],[Created]])</f>
        <v>2021</v>
      </c>
      <c r="AT134" s="39">
        <f>DAY(Table1[[#This Row],[Resolved]])</f>
        <v>0</v>
      </c>
      <c r="AU134" s="39" t="str">
        <f>TEXT(Table1[[#This Row],[Resolved]],"MMM")</f>
        <v>Jan</v>
      </c>
      <c r="AV134" s="39">
        <f>DAY(Table1[[#This Row],[Created]])</f>
        <v>29</v>
      </c>
      <c r="AW134" s="39" t="str">
        <f>TEXT(Table1[[#This Row],[Created]],"MMM")</f>
        <v>Nov</v>
      </c>
      <c r="AX134" s="40">
        <f>VLOOKUP(Table1[[#This Row],[Assigned to]],GD_Resource[[#All],[SNOW ID Unique]:[Team]],4,0)</f>
        <v>0</v>
      </c>
    </row>
    <row r="135" spans="1:50" ht="37.5" customHeight="1" x14ac:dyDescent="0.25">
      <c r="A135" s="37" t="s">
        <v>760</v>
      </c>
      <c r="B135" s="37" t="s">
        <v>119</v>
      </c>
      <c r="C135" s="37" t="s">
        <v>120</v>
      </c>
      <c r="D135" s="37" t="s">
        <v>206</v>
      </c>
      <c r="E135" s="37" t="s">
        <v>145</v>
      </c>
      <c r="F135" s="37" t="s">
        <v>761</v>
      </c>
      <c r="G135" s="60">
        <v>44677.046087962961</v>
      </c>
      <c r="H135" s="37" t="s">
        <v>48</v>
      </c>
      <c r="I135" s="60"/>
      <c r="J135" s="37"/>
      <c r="K135" s="37"/>
      <c r="L135" s="60"/>
      <c r="M135" s="37"/>
      <c r="N135" s="60">
        <v>44530.550509259258</v>
      </c>
      <c r="O135" s="37" t="s">
        <v>762</v>
      </c>
      <c r="P135" s="38" t="b">
        <v>0</v>
      </c>
      <c r="Q135" s="37"/>
      <c r="R135" s="37" t="s">
        <v>127</v>
      </c>
      <c r="S135" s="38">
        <v>0</v>
      </c>
      <c r="T135" s="37" t="s">
        <v>128</v>
      </c>
      <c r="U135" s="37" t="s">
        <v>65</v>
      </c>
      <c r="V135" s="60"/>
      <c r="W135" s="38"/>
      <c r="X135" s="37" t="s">
        <v>763</v>
      </c>
      <c r="Y135" s="38">
        <v>0</v>
      </c>
      <c r="Z135" s="38" t="b">
        <v>1</v>
      </c>
      <c r="AA135" s="60">
        <v>44531.89466435185</v>
      </c>
      <c r="AB135" s="60"/>
      <c r="AC135" s="38">
        <v>1</v>
      </c>
      <c r="AD135" s="60"/>
      <c r="AE135" s="60">
        <v>44531.89466435185</v>
      </c>
      <c r="AF135" s="60">
        <v>44530.55505787037</v>
      </c>
      <c r="AG135" s="37"/>
      <c r="AH135" s="37" t="s">
        <v>707</v>
      </c>
      <c r="AI135" s="37"/>
      <c r="AJ135" s="16">
        <f ca="1">IF(Table1[[#This Row],[State]]="Closed","Zero",IF(Table1[[#This Row],[State]]="Resolved","Zero",TODAY()-Table1[[#This Row],[First Assigned to Osprey-Resolver]]))</f>
        <v>176.10533564814978</v>
      </c>
      <c r="AK135" s="16" t="str">
        <f ca="1">IF(Table1[[#This Row],[Days Open]]&lt;=5,"00 - 05",IF(Table1[[#This Row],[Days Open]]&lt;=15,"06 - 15",IF(Table1[[#This Row],[Days Open]]&lt;=30,"16 - 30", IF(Table1[[#This Row],[Days Open]]&lt;=60,"31 - 60",IF(Table1[[#This Row],[Days Open]]&lt;=90,"61 - 90",IF(Table1[[#This Row],[Days Open]]="Zero","Closed","&gt;91 and above"))))))</f>
        <v>&gt;91 and above</v>
      </c>
      <c r="AL135" s="39">
        <f>WEEKNUM(Table1[[#This Row],[Created]])</f>
        <v>49</v>
      </c>
      <c r="AM135" s="39">
        <f>WEEKNUM(Table1[[#This Row],[Resolved]])</f>
        <v>0</v>
      </c>
      <c r="AN135" s="39">
        <f>WEEKNUM(Table1[[#This Row],[Closed]])</f>
        <v>0</v>
      </c>
      <c r="AO135" s="39" t="str">
        <f>IFERROR(INDEX(GD_Resource[], MATCH(Table1[[#This Row],[Assigned to]], GD_Resource[SNOW ID Unique], 0), 2), "Not GD")</f>
        <v>Not GD</v>
      </c>
      <c r="AP135" s="39" t="str">
        <f t="shared" si="2"/>
        <v>Geo</v>
      </c>
      <c r="AQ135" s="39">
        <f>YEAR(Table1[[#This Row],[Closed]])</f>
        <v>1900</v>
      </c>
      <c r="AR135" s="39">
        <f>YEAR(Table1[[#This Row],[Resolved]])</f>
        <v>1900</v>
      </c>
      <c r="AS135" s="39">
        <f>YEAR(Table1[[#This Row],[Created]])</f>
        <v>2021</v>
      </c>
      <c r="AT135" s="39">
        <f>DAY(Table1[[#This Row],[Resolved]])</f>
        <v>0</v>
      </c>
      <c r="AU135" s="39" t="str">
        <f>TEXT(Table1[[#This Row],[Resolved]],"MMM")</f>
        <v>Jan</v>
      </c>
      <c r="AV135" s="39">
        <f>DAY(Table1[[#This Row],[Created]])</f>
        <v>30</v>
      </c>
      <c r="AW135" s="39" t="str">
        <f>TEXT(Table1[[#This Row],[Created]],"MMM")</f>
        <v>Nov</v>
      </c>
      <c r="AX135" s="40" t="e">
        <f>VLOOKUP(Table1[[#This Row],[Assigned to]],GD_Resource[[#All],[SNOW ID Unique]:[Team]],4,0)</f>
        <v>#N/A</v>
      </c>
    </row>
    <row r="136" spans="1:50" ht="37.5" customHeight="1" x14ac:dyDescent="0.25">
      <c r="A136" s="37" t="s">
        <v>764</v>
      </c>
      <c r="B136" s="37" t="s">
        <v>119</v>
      </c>
      <c r="C136" s="37" t="s">
        <v>703</v>
      </c>
      <c r="D136" s="37" t="s">
        <v>503</v>
      </c>
      <c r="E136" s="37" t="s">
        <v>145</v>
      </c>
      <c r="F136" s="37" t="s">
        <v>765</v>
      </c>
      <c r="G136" s="60">
        <v>44706.933854166673</v>
      </c>
      <c r="H136" s="37" t="s">
        <v>41</v>
      </c>
      <c r="I136" s="60"/>
      <c r="J136" s="37"/>
      <c r="K136" s="37"/>
      <c r="L136" s="60"/>
      <c r="M136" s="37"/>
      <c r="N136" s="60">
        <v>44532.937592592592</v>
      </c>
      <c r="O136" s="37" t="s">
        <v>274</v>
      </c>
      <c r="P136" s="38" t="b">
        <v>0</v>
      </c>
      <c r="Q136" s="37"/>
      <c r="R136" s="37"/>
      <c r="S136" s="38">
        <v>0</v>
      </c>
      <c r="T136" s="37" t="s">
        <v>128</v>
      </c>
      <c r="U136" s="37" t="s">
        <v>65</v>
      </c>
      <c r="V136" s="60"/>
      <c r="W136" s="38"/>
      <c r="X136" s="37" t="s">
        <v>275</v>
      </c>
      <c r="Y136" s="38">
        <v>0</v>
      </c>
      <c r="Z136" s="38" t="b">
        <v>1</v>
      </c>
      <c r="AA136" s="60">
        <v>44532.939837962957</v>
      </c>
      <c r="AB136" s="60"/>
      <c r="AC136" s="38">
        <v>2</v>
      </c>
      <c r="AD136" s="60"/>
      <c r="AE136" s="60">
        <v>44532.939837962957</v>
      </c>
      <c r="AF136" s="60">
        <v>44532.939837962957</v>
      </c>
      <c r="AG136" s="37" t="s">
        <v>332</v>
      </c>
      <c r="AH136" s="37" t="s">
        <v>250</v>
      </c>
      <c r="AI136" s="37" t="s">
        <v>766</v>
      </c>
      <c r="AJ136" s="16">
        <f ca="1">IF(Table1[[#This Row],[State]]="Closed","Zero",IF(Table1[[#This Row],[State]]="Resolved","Zero",TODAY()-Table1[[#This Row],[First Assigned to Osprey-Resolver]]))</f>
        <v>175.06016203704348</v>
      </c>
      <c r="AK136" s="16" t="str">
        <f ca="1">IF(Table1[[#This Row],[Days Open]]&lt;=5,"00 - 05",IF(Table1[[#This Row],[Days Open]]&lt;=15,"06 - 15",IF(Table1[[#This Row],[Days Open]]&lt;=30,"16 - 30", IF(Table1[[#This Row],[Days Open]]&lt;=60,"31 - 60",IF(Table1[[#This Row],[Days Open]]&lt;=90,"61 - 90",IF(Table1[[#This Row],[Days Open]]="Zero","Closed","&gt;91 and above"))))))</f>
        <v>&gt;91 and above</v>
      </c>
      <c r="AL136" s="39">
        <f>WEEKNUM(Table1[[#This Row],[Created]])</f>
        <v>49</v>
      </c>
      <c r="AM136" s="39">
        <f>WEEKNUM(Table1[[#This Row],[Resolved]])</f>
        <v>0</v>
      </c>
      <c r="AN136" s="39">
        <f>WEEKNUM(Table1[[#This Row],[Closed]])</f>
        <v>0</v>
      </c>
      <c r="AO136" s="39" t="str">
        <f>IFERROR(INDEX(GD_Resource[], MATCH(Table1[[#This Row],[Assigned to]], GD_Resource[SNOW ID Unique], 0), 2), "Not GD")</f>
        <v>Not GD</v>
      </c>
      <c r="AP136" s="39" t="str">
        <f t="shared" si="2"/>
        <v>Geo</v>
      </c>
      <c r="AQ136" s="39">
        <f>YEAR(Table1[[#This Row],[Closed]])</f>
        <v>1900</v>
      </c>
      <c r="AR136" s="39">
        <f>YEAR(Table1[[#This Row],[Resolved]])</f>
        <v>1900</v>
      </c>
      <c r="AS136" s="39">
        <f>YEAR(Table1[[#This Row],[Created]])</f>
        <v>2021</v>
      </c>
      <c r="AT136" s="39">
        <f>DAY(Table1[[#This Row],[Resolved]])</f>
        <v>0</v>
      </c>
      <c r="AU136" s="39" t="str">
        <f>TEXT(Table1[[#This Row],[Resolved]],"MMM")</f>
        <v>Jan</v>
      </c>
      <c r="AV136" s="39">
        <f>DAY(Table1[[#This Row],[Created]])</f>
        <v>2</v>
      </c>
      <c r="AW136" s="39" t="str">
        <f>TEXT(Table1[[#This Row],[Created]],"MMM")</f>
        <v>Dec</v>
      </c>
      <c r="AX136" s="40" t="e">
        <f>VLOOKUP(Table1[[#This Row],[Assigned to]],GD_Resource[[#All],[SNOW ID Unique]:[Team]],4,0)</f>
        <v>#N/A</v>
      </c>
    </row>
    <row r="137" spans="1:50" ht="49.95" customHeight="1" x14ac:dyDescent="0.25">
      <c r="A137" s="37" t="s">
        <v>767</v>
      </c>
      <c r="B137" s="37" t="s">
        <v>119</v>
      </c>
      <c r="C137" s="37" t="s">
        <v>153</v>
      </c>
      <c r="D137" s="37" t="s">
        <v>154</v>
      </c>
      <c r="E137" s="37" t="s">
        <v>145</v>
      </c>
      <c r="F137" s="37" t="s">
        <v>768</v>
      </c>
      <c r="G137" s="60">
        <v>44705.652777777781</v>
      </c>
      <c r="H137" s="37" t="s">
        <v>55</v>
      </c>
      <c r="I137" s="60"/>
      <c r="J137" s="37"/>
      <c r="K137" s="37"/>
      <c r="L137" s="60"/>
      <c r="M137" s="37"/>
      <c r="N137" s="60">
        <v>44533.676979166667</v>
      </c>
      <c r="O137" s="37" t="s">
        <v>154</v>
      </c>
      <c r="P137" s="38" t="b">
        <v>0</v>
      </c>
      <c r="Q137" s="37"/>
      <c r="R137" s="37" t="s">
        <v>150</v>
      </c>
      <c r="S137" s="38">
        <v>0</v>
      </c>
      <c r="T137" s="37" t="s">
        <v>128</v>
      </c>
      <c r="U137" s="37" t="s">
        <v>66</v>
      </c>
      <c r="V137" s="60"/>
      <c r="W137" s="38"/>
      <c r="X137" s="37" t="s">
        <v>55</v>
      </c>
      <c r="Y137" s="38">
        <v>0</v>
      </c>
      <c r="Z137" s="38" t="b">
        <v>0</v>
      </c>
      <c r="AA137" s="60">
        <v>44533.676979166667</v>
      </c>
      <c r="AB137" s="60"/>
      <c r="AC137" s="38">
        <v>0</v>
      </c>
      <c r="AD137" s="60"/>
      <c r="AE137" s="60">
        <v>44533.676979166667</v>
      </c>
      <c r="AF137" s="60">
        <v>44533.676979166667</v>
      </c>
      <c r="AG137" s="37" t="s">
        <v>139</v>
      </c>
      <c r="AH137" s="37"/>
      <c r="AI137" s="37" t="s">
        <v>582</v>
      </c>
      <c r="AJ137" s="16">
        <f ca="1">IF(Table1[[#This Row],[State]]="Closed","Zero",IF(Table1[[#This Row],[State]]="Resolved","Zero",TODAY()-Table1[[#This Row],[First Assigned to Osprey-Resolver]]))</f>
        <v>174.32302083333343</v>
      </c>
      <c r="AK137" s="16" t="str">
        <f ca="1">IF(Table1[[#This Row],[Days Open]]&lt;=5,"00 - 05",IF(Table1[[#This Row],[Days Open]]&lt;=15,"06 - 15",IF(Table1[[#This Row],[Days Open]]&lt;=30,"16 - 30", IF(Table1[[#This Row],[Days Open]]&lt;=60,"31 - 60",IF(Table1[[#This Row],[Days Open]]&lt;=90,"61 - 90",IF(Table1[[#This Row],[Days Open]]="Zero","Closed","&gt;91 and above"))))))</f>
        <v>&gt;91 and above</v>
      </c>
      <c r="AL137" s="39">
        <f>WEEKNUM(Table1[[#This Row],[Created]])</f>
        <v>49</v>
      </c>
      <c r="AM137" s="39">
        <f>WEEKNUM(Table1[[#This Row],[Resolved]])</f>
        <v>0</v>
      </c>
      <c r="AN137" s="39">
        <f>WEEKNUM(Table1[[#This Row],[Closed]])</f>
        <v>0</v>
      </c>
      <c r="AO137" s="39" t="str">
        <f>IFERROR(INDEX(GD_Resource[], MATCH(Table1[[#This Row],[Assigned to]], GD_Resource[SNOW ID Unique], 0), 2), "Not GD")</f>
        <v>WPP-US</v>
      </c>
      <c r="AP137" s="39" t="str">
        <f t="shared" si="2"/>
        <v>GD</v>
      </c>
      <c r="AQ137" s="39">
        <f>YEAR(Table1[[#This Row],[Closed]])</f>
        <v>1900</v>
      </c>
      <c r="AR137" s="39">
        <f>YEAR(Table1[[#This Row],[Resolved]])</f>
        <v>1900</v>
      </c>
      <c r="AS137" s="39">
        <f>YEAR(Table1[[#This Row],[Created]])</f>
        <v>2021</v>
      </c>
      <c r="AT137" s="39">
        <f>DAY(Table1[[#This Row],[Resolved]])</f>
        <v>0</v>
      </c>
      <c r="AU137" s="39" t="str">
        <f>TEXT(Table1[[#This Row],[Resolved]],"MMM")</f>
        <v>Jan</v>
      </c>
      <c r="AV137" s="39">
        <f>DAY(Table1[[#This Row],[Created]])</f>
        <v>3</v>
      </c>
      <c r="AW137" s="39" t="str">
        <f>TEXT(Table1[[#This Row],[Created]],"MMM")</f>
        <v>Dec</v>
      </c>
      <c r="AX137" s="40">
        <f>VLOOKUP(Table1[[#This Row],[Assigned to]],GD_Resource[[#All],[SNOW ID Unique]:[Team]],4,0)</f>
        <v>0</v>
      </c>
    </row>
    <row r="138" spans="1:50" ht="37.5" customHeight="1" x14ac:dyDescent="0.25">
      <c r="A138" s="37" t="s">
        <v>769</v>
      </c>
      <c r="B138" s="37" t="s">
        <v>142</v>
      </c>
      <c r="C138" s="37" t="s">
        <v>120</v>
      </c>
      <c r="D138" s="37" t="s">
        <v>206</v>
      </c>
      <c r="E138" s="37" t="s">
        <v>145</v>
      </c>
      <c r="F138" s="37" t="s">
        <v>770</v>
      </c>
      <c r="G138" s="60">
        <v>44621.218680555547</v>
      </c>
      <c r="H138" s="37" t="s">
        <v>48</v>
      </c>
      <c r="I138" s="60"/>
      <c r="J138" s="37" t="s">
        <v>124</v>
      </c>
      <c r="K138" s="37" t="s">
        <v>771</v>
      </c>
      <c r="L138" s="60">
        <v>44621.218680555547</v>
      </c>
      <c r="M138" s="37" t="s">
        <v>48</v>
      </c>
      <c r="N138" s="60">
        <v>44537.837546296287</v>
      </c>
      <c r="O138" s="37" t="s">
        <v>772</v>
      </c>
      <c r="P138" s="38" t="b">
        <v>0</v>
      </c>
      <c r="Q138" s="37"/>
      <c r="R138" s="37" t="s">
        <v>127</v>
      </c>
      <c r="S138" s="38">
        <v>0</v>
      </c>
      <c r="T138" s="37" t="s">
        <v>128</v>
      </c>
      <c r="U138" s="37" t="s">
        <v>124</v>
      </c>
      <c r="V138" s="60"/>
      <c r="W138" s="38">
        <v>7204371</v>
      </c>
      <c r="X138" s="37" t="s">
        <v>773</v>
      </c>
      <c r="Y138" s="38">
        <v>0</v>
      </c>
      <c r="Z138" s="38" t="b">
        <v>0</v>
      </c>
      <c r="AA138" s="60">
        <v>44537.837546296287</v>
      </c>
      <c r="AB138" s="60"/>
      <c r="AC138" s="38">
        <v>1</v>
      </c>
      <c r="AD138" s="60"/>
      <c r="AE138" s="60">
        <v>44537.837546296287</v>
      </c>
      <c r="AF138" s="60">
        <v>44537.837546296287</v>
      </c>
      <c r="AG138" s="37"/>
      <c r="AH138" s="37"/>
      <c r="AI138" s="37"/>
      <c r="AJ138" s="16">
        <f ca="1">IF(Table1[[#This Row],[State]]="Closed","Zero",IF(Table1[[#This Row],[State]]="Resolved","Zero",TODAY()-Table1[[#This Row],[First Assigned to Osprey-Resolver]]))</f>
        <v>170.16245370371325</v>
      </c>
      <c r="AK138" s="16" t="str">
        <f ca="1">IF(Table1[[#This Row],[Days Open]]&lt;=5,"00 - 05",IF(Table1[[#This Row],[Days Open]]&lt;=15,"06 - 15",IF(Table1[[#This Row],[Days Open]]&lt;=30,"16 - 30", IF(Table1[[#This Row],[Days Open]]&lt;=60,"31 - 60",IF(Table1[[#This Row],[Days Open]]&lt;=90,"61 - 90",IF(Table1[[#This Row],[Days Open]]="Zero","Closed","&gt;91 and above"))))))</f>
        <v>&gt;91 and above</v>
      </c>
      <c r="AL138" s="39">
        <f>WEEKNUM(Table1[[#This Row],[Created]])</f>
        <v>50</v>
      </c>
      <c r="AM138" s="39">
        <f>WEEKNUM(Table1[[#This Row],[Resolved]])</f>
        <v>0</v>
      </c>
      <c r="AN138" s="39">
        <f>WEEKNUM(Table1[[#This Row],[Closed]])</f>
        <v>10</v>
      </c>
      <c r="AO138" s="39" t="str">
        <f>IFERROR(INDEX(GD_Resource[], MATCH(Table1[[#This Row],[Assigned to]], GD_Resource[SNOW ID Unique], 0), 2), "Not GD")</f>
        <v>Not GD</v>
      </c>
      <c r="AP138" s="39" t="str">
        <f t="shared" si="2"/>
        <v>Geo</v>
      </c>
      <c r="AQ138" s="39">
        <f>YEAR(Table1[[#This Row],[Closed]])</f>
        <v>2022</v>
      </c>
      <c r="AR138" s="39">
        <f>YEAR(Table1[[#This Row],[Resolved]])</f>
        <v>1900</v>
      </c>
      <c r="AS138" s="39">
        <f>YEAR(Table1[[#This Row],[Created]])</f>
        <v>2021</v>
      </c>
      <c r="AT138" s="39">
        <f>DAY(Table1[[#This Row],[Resolved]])</f>
        <v>0</v>
      </c>
      <c r="AU138" s="39" t="str">
        <f>TEXT(Table1[[#This Row],[Resolved]],"MMM")</f>
        <v>Jan</v>
      </c>
      <c r="AV138" s="39">
        <f>DAY(Table1[[#This Row],[Created]])</f>
        <v>7</v>
      </c>
      <c r="AW138" s="39" t="str">
        <f>TEXT(Table1[[#This Row],[Created]],"MMM")</f>
        <v>Dec</v>
      </c>
      <c r="AX138" s="40" t="e">
        <f>VLOOKUP(Table1[[#This Row],[Assigned to]],GD_Resource[[#All],[SNOW ID Unique]:[Team]],4,0)</f>
        <v>#N/A</v>
      </c>
    </row>
    <row r="139" spans="1:50" ht="37.5" customHeight="1" x14ac:dyDescent="0.25">
      <c r="A139" s="37" t="s">
        <v>774</v>
      </c>
      <c r="B139" s="37" t="s">
        <v>142</v>
      </c>
      <c r="C139" s="37" t="s">
        <v>185</v>
      </c>
      <c r="D139" s="37" t="s">
        <v>775</v>
      </c>
      <c r="E139" s="37" t="s">
        <v>145</v>
      </c>
      <c r="F139" s="37" t="s">
        <v>776</v>
      </c>
      <c r="G139" s="60">
        <v>44700.927303240736</v>
      </c>
      <c r="H139" s="37" t="s">
        <v>16</v>
      </c>
      <c r="I139" s="60"/>
      <c r="J139" s="37"/>
      <c r="K139" s="37"/>
      <c r="L139" s="60"/>
      <c r="M139" s="37"/>
      <c r="N139" s="60">
        <v>44537.862488425933</v>
      </c>
      <c r="O139" s="37" t="s">
        <v>777</v>
      </c>
      <c r="P139" s="38" t="b">
        <v>0</v>
      </c>
      <c r="Q139" s="37"/>
      <c r="R139" s="37" t="s">
        <v>191</v>
      </c>
      <c r="S139" s="38">
        <v>0</v>
      </c>
      <c r="T139" s="37" t="s">
        <v>128</v>
      </c>
      <c r="U139" s="37" t="s">
        <v>65</v>
      </c>
      <c r="V139" s="60"/>
      <c r="W139" s="38"/>
      <c r="X139" s="37" t="s">
        <v>778</v>
      </c>
      <c r="Y139" s="38">
        <v>0</v>
      </c>
      <c r="Z139" s="38" t="b">
        <v>1</v>
      </c>
      <c r="AA139" s="60">
        <v>44538.692673611113</v>
      </c>
      <c r="AB139" s="60">
        <v>44537.863275462973</v>
      </c>
      <c r="AC139" s="38">
        <v>1</v>
      </c>
      <c r="AD139" s="60">
        <v>44538.959652777783</v>
      </c>
      <c r="AE139" s="60">
        <v>44539.401886574073</v>
      </c>
      <c r="AF139" s="60">
        <v>44538.959652777783</v>
      </c>
      <c r="AG139" s="37"/>
      <c r="AH139" s="37" t="s">
        <v>250</v>
      </c>
      <c r="AI139" s="37"/>
      <c r="AJ139" s="16">
        <f ca="1">IF(Table1[[#This Row],[State]]="Closed","Zero",IF(Table1[[#This Row],[State]]="Resolved","Zero",TODAY()-Table1[[#This Row],[First Assigned to Osprey-Resolver]]))</f>
        <v>168.59811342592729</v>
      </c>
      <c r="AK139" s="16" t="str">
        <f ca="1">IF(Table1[[#This Row],[Days Open]]&lt;=5,"00 - 05",IF(Table1[[#This Row],[Days Open]]&lt;=15,"06 - 15",IF(Table1[[#This Row],[Days Open]]&lt;=30,"16 - 30", IF(Table1[[#This Row],[Days Open]]&lt;=60,"31 - 60",IF(Table1[[#This Row],[Days Open]]&lt;=90,"61 - 90",IF(Table1[[#This Row],[Days Open]]="Zero","Closed","&gt;91 and above"))))))</f>
        <v>&gt;91 and above</v>
      </c>
      <c r="AL139" s="39">
        <f>WEEKNUM(Table1[[#This Row],[Created]])</f>
        <v>50</v>
      </c>
      <c r="AM139" s="39">
        <f>WEEKNUM(Table1[[#This Row],[Resolved]])</f>
        <v>0</v>
      </c>
      <c r="AN139" s="39">
        <f>WEEKNUM(Table1[[#This Row],[Closed]])</f>
        <v>0</v>
      </c>
      <c r="AO139" s="39" t="str">
        <f>IFERROR(INDEX(GD_Resource[], MATCH(Table1[[#This Row],[Assigned to]], GD_Resource[SNOW ID Unique], 0), 2), "Not GD")</f>
        <v>WPP-US</v>
      </c>
      <c r="AP139" s="39" t="str">
        <f t="shared" si="2"/>
        <v>GD</v>
      </c>
      <c r="AQ139" s="39">
        <f>YEAR(Table1[[#This Row],[Closed]])</f>
        <v>1900</v>
      </c>
      <c r="AR139" s="39">
        <f>YEAR(Table1[[#This Row],[Resolved]])</f>
        <v>1900</v>
      </c>
      <c r="AS139" s="39">
        <f>YEAR(Table1[[#This Row],[Created]])</f>
        <v>2021</v>
      </c>
      <c r="AT139" s="39">
        <f>DAY(Table1[[#This Row],[Resolved]])</f>
        <v>0</v>
      </c>
      <c r="AU139" s="39" t="str">
        <f>TEXT(Table1[[#This Row],[Resolved]],"MMM")</f>
        <v>Jan</v>
      </c>
      <c r="AV139" s="39">
        <f>DAY(Table1[[#This Row],[Created]])</f>
        <v>7</v>
      </c>
      <c r="AW139" s="39" t="str">
        <f>TEXT(Table1[[#This Row],[Created]],"MMM")</f>
        <v>Dec</v>
      </c>
      <c r="AX139" s="40">
        <f>VLOOKUP(Table1[[#This Row],[Assigned to]],GD_Resource[[#All],[SNOW ID Unique]:[Team]],4,0)</f>
        <v>0</v>
      </c>
    </row>
    <row r="140" spans="1:50" ht="49.95" customHeight="1" x14ac:dyDescent="0.25">
      <c r="A140" s="37" t="s">
        <v>779</v>
      </c>
      <c r="B140" s="37" t="s">
        <v>119</v>
      </c>
      <c r="C140" s="37" t="s">
        <v>253</v>
      </c>
      <c r="D140" s="37" t="s">
        <v>259</v>
      </c>
      <c r="E140" s="37" t="s">
        <v>7</v>
      </c>
      <c r="F140" s="37" t="s">
        <v>780</v>
      </c>
      <c r="G140" s="60">
        <v>44538.896921296298</v>
      </c>
      <c r="H140" s="37" t="s">
        <v>39</v>
      </c>
      <c r="I140" s="60"/>
      <c r="J140" s="37" t="s">
        <v>124</v>
      </c>
      <c r="K140" s="37" t="s">
        <v>124</v>
      </c>
      <c r="L140" s="60">
        <v>44538.896921296298</v>
      </c>
      <c r="M140" s="37" t="s">
        <v>39</v>
      </c>
      <c r="N140" s="60">
        <v>44538.870844907397</v>
      </c>
      <c r="O140" s="37" t="s">
        <v>259</v>
      </c>
      <c r="P140" s="38" t="b">
        <v>0</v>
      </c>
      <c r="Q140" s="37"/>
      <c r="R140" s="37" t="s">
        <v>150</v>
      </c>
      <c r="S140" s="38">
        <v>0</v>
      </c>
      <c r="T140" s="37" t="s">
        <v>128</v>
      </c>
      <c r="U140" s="37" t="s">
        <v>124</v>
      </c>
      <c r="V140" s="60"/>
      <c r="W140" s="38">
        <v>2403</v>
      </c>
      <c r="X140" s="37" t="s">
        <v>39</v>
      </c>
      <c r="Y140" s="38">
        <v>0</v>
      </c>
      <c r="Z140" s="38" t="b">
        <v>0</v>
      </c>
      <c r="AA140" s="60">
        <v>44538.870844907397</v>
      </c>
      <c r="AB140" s="60"/>
      <c r="AC140" s="38">
        <v>0</v>
      </c>
      <c r="AD140" s="60"/>
      <c r="AE140" s="60">
        <v>44538.870844907397</v>
      </c>
      <c r="AF140" s="60">
        <v>44538.870844907397</v>
      </c>
      <c r="AG140" s="37"/>
      <c r="AH140" s="37"/>
      <c r="AI140" s="37"/>
      <c r="AJ140" s="16">
        <f ca="1">IF(Table1[[#This Row],[State]]="Closed","Zero",IF(Table1[[#This Row],[State]]="Resolved","Zero",TODAY()-Table1[[#This Row],[First Assigned to Osprey-Resolver]]))</f>
        <v>169.12915509260347</v>
      </c>
      <c r="AK140" s="16" t="str">
        <f ca="1">IF(Table1[[#This Row],[Days Open]]&lt;=5,"00 - 05",IF(Table1[[#This Row],[Days Open]]&lt;=15,"06 - 15",IF(Table1[[#This Row],[Days Open]]&lt;=30,"16 - 30", IF(Table1[[#This Row],[Days Open]]&lt;=60,"31 - 60",IF(Table1[[#This Row],[Days Open]]&lt;=90,"61 - 90",IF(Table1[[#This Row],[Days Open]]="Zero","Closed","&gt;91 and above"))))))</f>
        <v>&gt;91 and above</v>
      </c>
      <c r="AL140" s="39">
        <f>WEEKNUM(Table1[[#This Row],[Created]])</f>
        <v>50</v>
      </c>
      <c r="AM140" s="39">
        <f>WEEKNUM(Table1[[#This Row],[Resolved]])</f>
        <v>0</v>
      </c>
      <c r="AN140" s="39">
        <f>WEEKNUM(Table1[[#This Row],[Closed]])</f>
        <v>50</v>
      </c>
      <c r="AO140" s="39" t="str">
        <f>IFERROR(INDEX(GD_Resource[], MATCH(Table1[[#This Row],[Assigned to]], GD_Resource[SNOW ID Unique], 0), 2), "Not GD")</f>
        <v>Not GD</v>
      </c>
      <c r="AP140" s="39" t="str">
        <f t="shared" si="2"/>
        <v>Geo</v>
      </c>
      <c r="AQ140" s="39">
        <f>YEAR(Table1[[#This Row],[Closed]])</f>
        <v>2021</v>
      </c>
      <c r="AR140" s="39">
        <f>YEAR(Table1[[#This Row],[Resolved]])</f>
        <v>1900</v>
      </c>
      <c r="AS140" s="39">
        <f>YEAR(Table1[[#This Row],[Created]])</f>
        <v>2021</v>
      </c>
      <c r="AT140" s="39">
        <f>DAY(Table1[[#This Row],[Resolved]])</f>
        <v>0</v>
      </c>
      <c r="AU140" s="39" t="str">
        <f>TEXT(Table1[[#This Row],[Resolved]],"MMM")</f>
        <v>Jan</v>
      </c>
      <c r="AV140" s="39">
        <f>DAY(Table1[[#This Row],[Created]])</f>
        <v>8</v>
      </c>
      <c r="AW140" s="39" t="str">
        <f>TEXT(Table1[[#This Row],[Created]],"MMM")</f>
        <v>Dec</v>
      </c>
      <c r="AX140" s="40" t="e">
        <f>VLOOKUP(Table1[[#This Row],[Assigned to]],GD_Resource[[#All],[SNOW ID Unique]:[Team]],4,0)</f>
        <v>#N/A</v>
      </c>
    </row>
    <row r="141" spans="1:50" ht="37.5" customHeight="1" x14ac:dyDescent="0.25">
      <c r="A141" s="37" t="s">
        <v>781</v>
      </c>
      <c r="B141" s="37" t="s">
        <v>119</v>
      </c>
      <c r="C141" s="37" t="s">
        <v>131</v>
      </c>
      <c r="D141" s="37" t="s">
        <v>132</v>
      </c>
      <c r="E141" s="37" t="s">
        <v>13</v>
      </c>
      <c r="F141" s="37" t="s">
        <v>782</v>
      </c>
      <c r="G141" s="60">
        <v>44581.01222222222</v>
      </c>
      <c r="H141" s="37" t="s">
        <v>42</v>
      </c>
      <c r="I141" s="60"/>
      <c r="J141" s="37" t="s">
        <v>124</v>
      </c>
      <c r="K141" s="37" t="s">
        <v>783</v>
      </c>
      <c r="L141" s="60">
        <v>44581.01222222222</v>
      </c>
      <c r="M141" s="37" t="s">
        <v>42</v>
      </c>
      <c r="N141" s="60">
        <v>44539.16915509259</v>
      </c>
      <c r="O141" s="37" t="s">
        <v>784</v>
      </c>
      <c r="P141" s="38" t="b">
        <v>1</v>
      </c>
      <c r="Q141" s="37"/>
      <c r="R141" s="37" t="s">
        <v>137</v>
      </c>
      <c r="S141" s="38">
        <v>1</v>
      </c>
      <c r="T141" s="37" t="s">
        <v>128</v>
      </c>
      <c r="U141" s="37" t="s">
        <v>124</v>
      </c>
      <c r="V141" s="60"/>
      <c r="W141" s="38">
        <v>3616533</v>
      </c>
      <c r="X141" s="37" t="s">
        <v>785</v>
      </c>
      <c r="Y141" s="38">
        <v>0</v>
      </c>
      <c r="Z141" s="38" t="b">
        <v>0</v>
      </c>
      <c r="AA141" s="60">
        <v>44539.16915509259</v>
      </c>
      <c r="AB141" s="60">
        <v>44539.16915509259</v>
      </c>
      <c r="AC141" s="38">
        <v>1</v>
      </c>
      <c r="AD141" s="60">
        <v>44539.184050925927</v>
      </c>
      <c r="AE141" s="60">
        <v>44539.491793981477</v>
      </c>
      <c r="AF141" s="60">
        <v>44539.184050925927</v>
      </c>
      <c r="AG141" s="37" t="s">
        <v>139</v>
      </c>
      <c r="AH141" s="37"/>
      <c r="AI141" s="37" t="s">
        <v>140</v>
      </c>
      <c r="AJ141" s="16">
        <f ca="1">IF(Table1[[#This Row],[State]]="Closed","Zero",IF(Table1[[#This Row],[State]]="Resolved","Zero",TODAY()-Table1[[#This Row],[First Assigned to Osprey-Resolver]]))</f>
        <v>168.5082060185232</v>
      </c>
      <c r="AK141" s="16" t="str">
        <f ca="1">IF(Table1[[#This Row],[Days Open]]&lt;=5,"00 - 05",IF(Table1[[#This Row],[Days Open]]&lt;=15,"06 - 15",IF(Table1[[#This Row],[Days Open]]&lt;=30,"16 - 30", IF(Table1[[#This Row],[Days Open]]&lt;=60,"31 - 60",IF(Table1[[#This Row],[Days Open]]&lt;=90,"61 - 90",IF(Table1[[#This Row],[Days Open]]="Zero","Closed","&gt;91 and above"))))))</f>
        <v>&gt;91 and above</v>
      </c>
      <c r="AL141" s="39">
        <f>WEEKNUM(Table1[[#This Row],[Created]])</f>
        <v>50</v>
      </c>
      <c r="AM141" s="39">
        <f>WEEKNUM(Table1[[#This Row],[Resolved]])</f>
        <v>0</v>
      </c>
      <c r="AN141" s="39">
        <f>WEEKNUM(Table1[[#This Row],[Closed]])</f>
        <v>4</v>
      </c>
      <c r="AO141" s="39" t="str">
        <f>IFERROR(INDEX(GD_Resource[], MATCH(Table1[[#This Row],[Assigned to]], GD_Resource[SNOW ID Unique], 0), 2), "Not GD")</f>
        <v>Not GD</v>
      </c>
      <c r="AP141" s="39" t="str">
        <f t="shared" si="2"/>
        <v>Geo</v>
      </c>
      <c r="AQ141" s="39">
        <f>YEAR(Table1[[#This Row],[Closed]])</f>
        <v>2022</v>
      </c>
      <c r="AR141" s="39">
        <f>YEAR(Table1[[#This Row],[Resolved]])</f>
        <v>1900</v>
      </c>
      <c r="AS141" s="39">
        <f>YEAR(Table1[[#This Row],[Created]])</f>
        <v>2021</v>
      </c>
      <c r="AT141" s="39">
        <f>DAY(Table1[[#This Row],[Resolved]])</f>
        <v>0</v>
      </c>
      <c r="AU141" s="39" t="str">
        <f>TEXT(Table1[[#This Row],[Resolved]],"MMM")</f>
        <v>Jan</v>
      </c>
      <c r="AV141" s="39">
        <f>DAY(Table1[[#This Row],[Created]])</f>
        <v>9</v>
      </c>
      <c r="AW141" s="39" t="str">
        <f>TEXT(Table1[[#This Row],[Created]],"MMM")</f>
        <v>Dec</v>
      </c>
      <c r="AX141" s="40" t="e">
        <f>VLOOKUP(Table1[[#This Row],[Assigned to]],GD_Resource[[#All],[SNOW ID Unique]:[Team]],4,0)</f>
        <v>#N/A</v>
      </c>
    </row>
    <row r="142" spans="1:50" ht="49.95" customHeight="1" x14ac:dyDescent="0.25">
      <c r="A142" s="37" t="s">
        <v>786</v>
      </c>
      <c r="B142" s="37" t="s">
        <v>142</v>
      </c>
      <c r="C142" s="37" t="s">
        <v>120</v>
      </c>
      <c r="D142" s="37" t="s">
        <v>206</v>
      </c>
      <c r="E142" s="37" t="s">
        <v>145</v>
      </c>
      <c r="F142" s="37" t="s">
        <v>787</v>
      </c>
      <c r="G142" s="60">
        <v>44691.145682870367</v>
      </c>
      <c r="H142" s="37" t="s">
        <v>275</v>
      </c>
      <c r="I142" s="60"/>
      <c r="J142" s="37"/>
      <c r="K142" s="37"/>
      <c r="L142" s="60"/>
      <c r="M142" s="37"/>
      <c r="N142" s="60">
        <v>44543.743564814817</v>
      </c>
      <c r="O142" s="37" t="s">
        <v>721</v>
      </c>
      <c r="P142" s="38" t="b">
        <v>0</v>
      </c>
      <c r="Q142" s="37"/>
      <c r="R142" s="37" t="s">
        <v>127</v>
      </c>
      <c r="S142" s="38">
        <v>0</v>
      </c>
      <c r="T142" s="37" t="s">
        <v>128</v>
      </c>
      <c r="U142" s="37" t="s">
        <v>66</v>
      </c>
      <c r="V142" s="60"/>
      <c r="W142" s="38"/>
      <c r="X142" s="37" t="s">
        <v>172</v>
      </c>
      <c r="Y142" s="38">
        <v>0</v>
      </c>
      <c r="Z142" s="38" t="b">
        <v>0</v>
      </c>
      <c r="AA142" s="60">
        <v>44543.748541666668</v>
      </c>
      <c r="AB142" s="60">
        <v>44543.743958333333</v>
      </c>
      <c r="AC142" s="38">
        <v>1</v>
      </c>
      <c r="AD142" s="60">
        <v>44544.561909722222</v>
      </c>
      <c r="AE142" s="60">
        <v>44544.574236111112</v>
      </c>
      <c r="AF142" s="60">
        <v>44544.561909722222</v>
      </c>
      <c r="AG142" s="37"/>
      <c r="AH142" s="37"/>
      <c r="AI142" s="37"/>
      <c r="AJ142" s="16">
        <f ca="1">IF(Table1[[#This Row],[State]]="Closed","Zero",IF(Table1[[#This Row],[State]]="Resolved","Zero",TODAY()-Table1[[#This Row],[First Assigned to Osprey-Resolver]]))</f>
        <v>163.42576388888847</v>
      </c>
      <c r="AK142" s="16" t="str">
        <f ca="1">IF(Table1[[#This Row],[Days Open]]&lt;=5,"00 - 05",IF(Table1[[#This Row],[Days Open]]&lt;=15,"06 - 15",IF(Table1[[#This Row],[Days Open]]&lt;=30,"16 - 30", IF(Table1[[#This Row],[Days Open]]&lt;=60,"31 - 60",IF(Table1[[#This Row],[Days Open]]&lt;=90,"61 - 90",IF(Table1[[#This Row],[Days Open]]="Zero","Closed","&gt;91 and above"))))))</f>
        <v>&gt;91 and above</v>
      </c>
      <c r="AL142" s="39">
        <f>WEEKNUM(Table1[[#This Row],[Created]])</f>
        <v>51</v>
      </c>
      <c r="AM142" s="39">
        <f>WEEKNUM(Table1[[#This Row],[Resolved]])</f>
        <v>0</v>
      </c>
      <c r="AN142" s="39">
        <f>WEEKNUM(Table1[[#This Row],[Closed]])</f>
        <v>0</v>
      </c>
      <c r="AO142" s="39" t="str">
        <f>IFERROR(INDEX(GD_Resource[], MATCH(Table1[[#This Row],[Assigned to]], GD_Resource[SNOW ID Unique], 0), 2), "Not GD")</f>
        <v>Not GD</v>
      </c>
      <c r="AP142" s="39" t="str">
        <f t="shared" si="2"/>
        <v>Geo</v>
      </c>
      <c r="AQ142" s="39">
        <f>YEAR(Table1[[#This Row],[Closed]])</f>
        <v>1900</v>
      </c>
      <c r="AR142" s="39">
        <f>YEAR(Table1[[#This Row],[Resolved]])</f>
        <v>1900</v>
      </c>
      <c r="AS142" s="39">
        <f>YEAR(Table1[[#This Row],[Created]])</f>
        <v>2021</v>
      </c>
      <c r="AT142" s="39">
        <f>DAY(Table1[[#This Row],[Resolved]])</f>
        <v>0</v>
      </c>
      <c r="AU142" s="39" t="str">
        <f>TEXT(Table1[[#This Row],[Resolved]],"MMM")</f>
        <v>Jan</v>
      </c>
      <c r="AV142" s="39">
        <f>DAY(Table1[[#This Row],[Created]])</f>
        <v>13</v>
      </c>
      <c r="AW142" s="39" t="str">
        <f>TEXT(Table1[[#This Row],[Created]],"MMM")</f>
        <v>Dec</v>
      </c>
      <c r="AX142" s="40" t="e">
        <f>VLOOKUP(Table1[[#This Row],[Assigned to]],GD_Resource[[#All],[SNOW ID Unique]:[Team]],4,0)</f>
        <v>#N/A</v>
      </c>
    </row>
    <row r="143" spans="1:50" ht="37.5" customHeight="1" x14ac:dyDescent="0.25">
      <c r="A143" s="37" t="s">
        <v>788</v>
      </c>
      <c r="B143" s="37" t="s">
        <v>119</v>
      </c>
      <c r="C143" s="37" t="s">
        <v>339</v>
      </c>
      <c r="D143" s="37" t="s">
        <v>340</v>
      </c>
      <c r="E143" s="37" t="s">
        <v>7</v>
      </c>
      <c r="F143" s="37" t="s">
        <v>789</v>
      </c>
      <c r="G143" s="60">
        <v>44565.933576388888</v>
      </c>
      <c r="H143" s="37" t="s">
        <v>430</v>
      </c>
      <c r="I143" s="60"/>
      <c r="J143" s="37" t="s">
        <v>329</v>
      </c>
      <c r="K143" s="37" t="s">
        <v>790</v>
      </c>
      <c r="L143" s="60">
        <v>44565.933576388888</v>
      </c>
      <c r="M143" s="37" t="s">
        <v>24</v>
      </c>
      <c r="N143" s="60">
        <v>44543.993171296293</v>
      </c>
      <c r="O143" s="37" t="s">
        <v>340</v>
      </c>
      <c r="P143" s="38" t="b">
        <v>0</v>
      </c>
      <c r="Q143" s="37"/>
      <c r="R143" s="37" t="s">
        <v>217</v>
      </c>
      <c r="S143" s="38">
        <v>0</v>
      </c>
      <c r="T143" s="37" t="s">
        <v>128</v>
      </c>
      <c r="U143" s="37" t="s">
        <v>124</v>
      </c>
      <c r="V143" s="60"/>
      <c r="W143" s="38">
        <v>1895993</v>
      </c>
      <c r="X143" s="37" t="s">
        <v>24</v>
      </c>
      <c r="Y143" s="38">
        <v>0</v>
      </c>
      <c r="Z143" s="38" t="b">
        <v>0</v>
      </c>
      <c r="AA143" s="60">
        <v>44543.993171296293</v>
      </c>
      <c r="AB143" s="60"/>
      <c r="AC143" s="38">
        <v>0</v>
      </c>
      <c r="AD143" s="60"/>
      <c r="AE143" s="60">
        <v>44543.993171296293</v>
      </c>
      <c r="AF143" s="60">
        <v>44543.993171296293</v>
      </c>
      <c r="AG143" s="37" t="s">
        <v>139</v>
      </c>
      <c r="AH143" s="37"/>
      <c r="AI143" s="37"/>
      <c r="AJ143" s="16">
        <f ca="1">IF(Table1[[#This Row],[State]]="Closed","Zero",IF(Table1[[#This Row],[State]]="Resolved","Zero",TODAY()-Table1[[#This Row],[First Assigned to Osprey-Resolver]]))</f>
        <v>164.00682870370656</v>
      </c>
      <c r="AK143" s="16" t="str">
        <f ca="1">IF(Table1[[#This Row],[Days Open]]&lt;=5,"00 - 05",IF(Table1[[#This Row],[Days Open]]&lt;=15,"06 - 15",IF(Table1[[#This Row],[Days Open]]&lt;=30,"16 - 30", IF(Table1[[#This Row],[Days Open]]&lt;=60,"31 - 60",IF(Table1[[#This Row],[Days Open]]&lt;=90,"61 - 90",IF(Table1[[#This Row],[Days Open]]="Zero","Closed","&gt;91 and above"))))))</f>
        <v>&gt;91 and above</v>
      </c>
      <c r="AL143" s="39">
        <f>WEEKNUM(Table1[[#This Row],[Created]])</f>
        <v>51</v>
      </c>
      <c r="AM143" s="39">
        <f>WEEKNUM(Table1[[#This Row],[Resolved]])</f>
        <v>0</v>
      </c>
      <c r="AN143" s="39">
        <f>WEEKNUM(Table1[[#This Row],[Closed]])</f>
        <v>2</v>
      </c>
      <c r="AO143" s="39" t="str">
        <f>IFERROR(INDEX(GD_Resource[], MATCH(Table1[[#This Row],[Assigned to]], GD_Resource[SNOW ID Unique], 0), 2), "Not GD")</f>
        <v>Not GD</v>
      </c>
      <c r="AP143" s="39" t="str">
        <f t="shared" si="2"/>
        <v>Geo</v>
      </c>
      <c r="AQ143" s="39">
        <f>YEAR(Table1[[#This Row],[Closed]])</f>
        <v>2022</v>
      </c>
      <c r="AR143" s="39">
        <f>YEAR(Table1[[#This Row],[Resolved]])</f>
        <v>1900</v>
      </c>
      <c r="AS143" s="39">
        <f>YEAR(Table1[[#This Row],[Created]])</f>
        <v>2021</v>
      </c>
      <c r="AT143" s="39">
        <f>DAY(Table1[[#This Row],[Resolved]])</f>
        <v>0</v>
      </c>
      <c r="AU143" s="39" t="str">
        <f>TEXT(Table1[[#This Row],[Resolved]],"MMM")</f>
        <v>Jan</v>
      </c>
      <c r="AV143" s="39">
        <f>DAY(Table1[[#This Row],[Created]])</f>
        <v>13</v>
      </c>
      <c r="AW143" s="39" t="str">
        <f>TEXT(Table1[[#This Row],[Created]],"MMM")</f>
        <v>Dec</v>
      </c>
      <c r="AX143" s="40" t="e">
        <f>VLOOKUP(Table1[[#This Row],[Assigned to]],GD_Resource[[#All],[SNOW ID Unique]:[Team]],4,0)</f>
        <v>#N/A</v>
      </c>
    </row>
    <row r="144" spans="1:50" ht="37.5" customHeight="1" x14ac:dyDescent="0.25">
      <c r="A144" s="37" t="s">
        <v>791</v>
      </c>
      <c r="B144" s="37" t="s">
        <v>142</v>
      </c>
      <c r="C144" s="37" t="s">
        <v>703</v>
      </c>
      <c r="D144" s="37" t="s">
        <v>346</v>
      </c>
      <c r="E144" s="37" t="s">
        <v>145</v>
      </c>
      <c r="F144" s="37" t="s">
        <v>792</v>
      </c>
      <c r="G144" s="60">
        <v>44705.039259259262</v>
      </c>
      <c r="H144" s="37" t="s">
        <v>43</v>
      </c>
      <c r="I144" s="60"/>
      <c r="J144" s="37"/>
      <c r="K144" s="37"/>
      <c r="L144" s="60"/>
      <c r="M144" s="37"/>
      <c r="N144" s="60">
        <v>44544.078541666669</v>
      </c>
      <c r="O144" s="37" t="s">
        <v>675</v>
      </c>
      <c r="P144" s="38" t="b">
        <v>0</v>
      </c>
      <c r="Q144" s="37"/>
      <c r="R144" s="37"/>
      <c r="S144" s="38">
        <v>0</v>
      </c>
      <c r="T144" s="37" t="s">
        <v>128</v>
      </c>
      <c r="U144" s="37" t="s">
        <v>65</v>
      </c>
      <c r="V144" s="60"/>
      <c r="W144" s="38"/>
      <c r="X144" s="37" t="s">
        <v>676</v>
      </c>
      <c r="Y144" s="38">
        <v>0</v>
      </c>
      <c r="Z144" s="38" t="b">
        <v>1</v>
      </c>
      <c r="AA144" s="60">
        <v>44544.854675925933</v>
      </c>
      <c r="AB144" s="60">
        <v>44544.078541666669</v>
      </c>
      <c r="AC144" s="38">
        <v>4</v>
      </c>
      <c r="AD144" s="60">
        <v>44545.119074074071</v>
      </c>
      <c r="AE144" s="60">
        <v>44546.422303240739</v>
      </c>
      <c r="AF144" s="60">
        <v>44545.119074074071</v>
      </c>
      <c r="AG144" s="37"/>
      <c r="AH144" s="37" t="s">
        <v>250</v>
      </c>
      <c r="AI144" s="37"/>
      <c r="AJ144" s="16">
        <f ca="1">IF(Table1[[#This Row],[State]]="Closed","Zero",IF(Table1[[#This Row],[State]]="Resolved","Zero",TODAY()-Table1[[#This Row],[First Assigned to Osprey-Resolver]]))</f>
        <v>161.57769675926102</v>
      </c>
      <c r="AK144" s="16" t="str">
        <f ca="1">IF(Table1[[#This Row],[Days Open]]&lt;=5,"00 - 05",IF(Table1[[#This Row],[Days Open]]&lt;=15,"06 - 15",IF(Table1[[#This Row],[Days Open]]&lt;=30,"16 - 30", IF(Table1[[#This Row],[Days Open]]&lt;=60,"31 - 60",IF(Table1[[#This Row],[Days Open]]&lt;=90,"61 - 90",IF(Table1[[#This Row],[Days Open]]="Zero","Closed","&gt;91 and above"))))))</f>
        <v>&gt;91 and above</v>
      </c>
      <c r="AL144" s="39">
        <f>WEEKNUM(Table1[[#This Row],[Created]])</f>
        <v>51</v>
      </c>
      <c r="AM144" s="39">
        <f>WEEKNUM(Table1[[#This Row],[Resolved]])</f>
        <v>0</v>
      </c>
      <c r="AN144" s="39">
        <f>WEEKNUM(Table1[[#This Row],[Closed]])</f>
        <v>0</v>
      </c>
      <c r="AO144" s="39" t="str">
        <f>IFERROR(INDEX(GD_Resource[], MATCH(Table1[[#This Row],[Assigned to]], GD_Resource[SNOW ID Unique], 0), 2), "Not GD")</f>
        <v>Not GD</v>
      </c>
      <c r="AP144" s="39" t="str">
        <f t="shared" si="2"/>
        <v>Geo</v>
      </c>
      <c r="AQ144" s="39">
        <f>YEAR(Table1[[#This Row],[Closed]])</f>
        <v>1900</v>
      </c>
      <c r="AR144" s="39">
        <f>YEAR(Table1[[#This Row],[Resolved]])</f>
        <v>1900</v>
      </c>
      <c r="AS144" s="39">
        <f>YEAR(Table1[[#This Row],[Created]])</f>
        <v>2021</v>
      </c>
      <c r="AT144" s="39">
        <f>DAY(Table1[[#This Row],[Resolved]])</f>
        <v>0</v>
      </c>
      <c r="AU144" s="39" t="str">
        <f>TEXT(Table1[[#This Row],[Resolved]],"MMM")</f>
        <v>Jan</v>
      </c>
      <c r="AV144" s="39">
        <f>DAY(Table1[[#This Row],[Created]])</f>
        <v>14</v>
      </c>
      <c r="AW144" s="39" t="str">
        <f>TEXT(Table1[[#This Row],[Created]],"MMM")</f>
        <v>Dec</v>
      </c>
      <c r="AX144" s="40" t="e">
        <f>VLOOKUP(Table1[[#This Row],[Assigned to]],GD_Resource[[#All],[SNOW ID Unique]:[Team]],4,0)</f>
        <v>#N/A</v>
      </c>
    </row>
    <row r="145" spans="1:50" ht="49.95" customHeight="1" x14ac:dyDescent="0.25">
      <c r="A145" s="37" t="s">
        <v>793</v>
      </c>
      <c r="B145" s="37" t="s">
        <v>119</v>
      </c>
      <c r="C145" s="37" t="s">
        <v>120</v>
      </c>
      <c r="D145" s="37" t="s">
        <v>607</v>
      </c>
      <c r="E145" s="37" t="s">
        <v>145</v>
      </c>
      <c r="F145" s="37" t="s">
        <v>794</v>
      </c>
      <c r="G145" s="60">
        <v>44704.553298611107</v>
      </c>
      <c r="H145" s="37" t="s">
        <v>413</v>
      </c>
      <c r="I145" s="60"/>
      <c r="J145" s="37" t="s">
        <v>329</v>
      </c>
      <c r="K145" s="37" t="s">
        <v>795</v>
      </c>
      <c r="L145" s="60"/>
      <c r="M145" s="37"/>
      <c r="N145" s="60">
        <v>44546.139606481483</v>
      </c>
      <c r="O145" s="37" t="s">
        <v>305</v>
      </c>
      <c r="P145" s="38" t="b">
        <v>0</v>
      </c>
      <c r="Q145" s="37"/>
      <c r="R145" s="37" t="s">
        <v>127</v>
      </c>
      <c r="S145" s="38">
        <v>0</v>
      </c>
      <c r="T145" s="37" t="s">
        <v>128</v>
      </c>
      <c r="U145" s="37" t="s">
        <v>66</v>
      </c>
      <c r="V145" s="60"/>
      <c r="W145" s="38">
        <v>2285597</v>
      </c>
      <c r="X145" s="37" t="s">
        <v>306</v>
      </c>
      <c r="Y145" s="38">
        <v>1</v>
      </c>
      <c r="Z145" s="38" t="b">
        <v>1</v>
      </c>
      <c r="AA145" s="60">
        <v>44546.223090277781</v>
      </c>
      <c r="AB145" s="60">
        <v>44546.139861111107</v>
      </c>
      <c r="AC145" s="38">
        <v>3</v>
      </c>
      <c r="AD145" s="60">
        <v>44546.223333333342</v>
      </c>
      <c r="AE145" s="60">
        <v>44546.227268518523</v>
      </c>
      <c r="AF145" s="60">
        <v>44546.223333333342</v>
      </c>
      <c r="AG145" s="37" t="s">
        <v>332</v>
      </c>
      <c r="AH145" s="37"/>
      <c r="AI145" s="37" t="s">
        <v>796</v>
      </c>
      <c r="AJ145" s="16">
        <f ca="1">IF(Table1[[#This Row],[State]]="Closed","Zero",IF(Table1[[#This Row],[State]]="Resolved","Zero",TODAY()-Table1[[#This Row],[First Assigned to Osprey-Resolver]]))</f>
        <v>161.77273148147651</v>
      </c>
      <c r="AK145" s="16" t="str">
        <f ca="1">IF(Table1[[#This Row],[Days Open]]&lt;=5,"00 - 05",IF(Table1[[#This Row],[Days Open]]&lt;=15,"06 - 15",IF(Table1[[#This Row],[Days Open]]&lt;=30,"16 - 30", IF(Table1[[#This Row],[Days Open]]&lt;=60,"31 - 60",IF(Table1[[#This Row],[Days Open]]&lt;=90,"61 - 90",IF(Table1[[#This Row],[Days Open]]="Zero","Closed","&gt;91 and above"))))))</f>
        <v>&gt;91 and above</v>
      </c>
      <c r="AL145" s="39">
        <f>WEEKNUM(Table1[[#This Row],[Created]])</f>
        <v>51</v>
      </c>
      <c r="AM145" s="39">
        <f>WEEKNUM(Table1[[#This Row],[Resolved]])</f>
        <v>0</v>
      </c>
      <c r="AN145" s="39">
        <f>WEEKNUM(Table1[[#This Row],[Closed]])</f>
        <v>0</v>
      </c>
      <c r="AO145" s="39" t="str">
        <f>IFERROR(INDEX(GD_Resource[], MATCH(Table1[[#This Row],[Assigned to]], GD_Resource[SNOW ID Unique], 0), 2), "Not GD")</f>
        <v>WPP-UK</v>
      </c>
      <c r="AP145" s="39" t="str">
        <f t="shared" si="2"/>
        <v>GD</v>
      </c>
      <c r="AQ145" s="39">
        <f>YEAR(Table1[[#This Row],[Closed]])</f>
        <v>1900</v>
      </c>
      <c r="AR145" s="39">
        <f>YEAR(Table1[[#This Row],[Resolved]])</f>
        <v>1900</v>
      </c>
      <c r="AS145" s="39">
        <f>YEAR(Table1[[#This Row],[Created]])</f>
        <v>2021</v>
      </c>
      <c r="AT145" s="39">
        <f>DAY(Table1[[#This Row],[Resolved]])</f>
        <v>0</v>
      </c>
      <c r="AU145" s="39" t="str">
        <f>TEXT(Table1[[#This Row],[Resolved]],"MMM")</f>
        <v>Jan</v>
      </c>
      <c r="AV145" s="39">
        <f>DAY(Table1[[#This Row],[Created]])</f>
        <v>16</v>
      </c>
      <c r="AW145" s="39" t="str">
        <f>TEXT(Table1[[#This Row],[Created]],"MMM")</f>
        <v>Dec</v>
      </c>
      <c r="AX145" s="40">
        <f>VLOOKUP(Table1[[#This Row],[Assigned to]],GD_Resource[[#All],[SNOW ID Unique]:[Team]],4,0)</f>
        <v>0</v>
      </c>
    </row>
    <row r="146" spans="1:50" ht="37.5" customHeight="1" x14ac:dyDescent="0.25">
      <c r="A146" s="37" t="s">
        <v>797</v>
      </c>
      <c r="B146" s="37" t="s">
        <v>119</v>
      </c>
      <c r="C146" s="37" t="s">
        <v>161</v>
      </c>
      <c r="D146" s="37" t="s">
        <v>798</v>
      </c>
      <c r="E146" s="37" t="s">
        <v>145</v>
      </c>
      <c r="F146" s="37" t="s">
        <v>799</v>
      </c>
      <c r="G146" s="60">
        <v>44547.874918981477</v>
      </c>
      <c r="H146" s="37" t="s">
        <v>800</v>
      </c>
      <c r="I146" s="60"/>
      <c r="J146" s="37" t="s">
        <v>124</v>
      </c>
      <c r="K146" s="37" t="s">
        <v>801</v>
      </c>
      <c r="L146" s="60">
        <v>44547.874918981477</v>
      </c>
      <c r="M146" s="37" t="s">
        <v>800</v>
      </c>
      <c r="N146" s="60">
        <v>44546.890567129631</v>
      </c>
      <c r="O146" s="37" t="s">
        <v>798</v>
      </c>
      <c r="P146" s="38" t="b">
        <v>0</v>
      </c>
      <c r="Q146" s="37"/>
      <c r="R146" s="37" t="s">
        <v>127</v>
      </c>
      <c r="S146" s="38">
        <v>0</v>
      </c>
      <c r="T146" s="37" t="s">
        <v>128</v>
      </c>
      <c r="U146" s="37" t="s">
        <v>124</v>
      </c>
      <c r="V146" s="60"/>
      <c r="W146" s="38">
        <v>85865</v>
      </c>
      <c r="X146" s="37" t="s">
        <v>602</v>
      </c>
      <c r="Y146" s="38">
        <v>0</v>
      </c>
      <c r="Z146" s="38" t="b">
        <v>0</v>
      </c>
      <c r="AA146" s="60">
        <v>44546.898634259262</v>
      </c>
      <c r="AB146" s="60"/>
      <c r="AC146" s="38">
        <v>0</v>
      </c>
      <c r="AD146" s="60"/>
      <c r="AE146" s="60">
        <v>44546.898634259262</v>
      </c>
      <c r="AF146" s="60">
        <v>44546.890567129631</v>
      </c>
      <c r="AG146" s="37" t="s">
        <v>139</v>
      </c>
      <c r="AH146" s="37"/>
      <c r="AI146" s="37" t="s">
        <v>166</v>
      </c>
      <c r="AJ146" s="16">
        <f ca="1">IF(Table1[[#This Row],[State]]="Closed","Zero",IF(Table1[[#This Row],[State]]="Resolved","Zero",TODAY()-Table1[[#This Row],[First Assigned to Osprey-Resolver]]))</f>
        <v>161.1013657407384</v>
      </c>
      <c r="AK146" s="16" t="str">
        <f ca="1">IF(Table1[[#This Row],[Days Open]]&lt;=5,"00 - 05",IF(Table1[[#This Row],[Days Open]]&lt;=15,"06 - 15",IF(Table1[[#This Row],[Days Open]]&lt;=30,"16 - 30", IF(Table1[[#This Row],[Days Open]]&lt;=60,"31 - 60",IF(Table1[[#This Row],[Days Open]]&lt;=90,"61 - 90",IF(Table1[[#This Row],[Days Open]]="Zero","Closed","&gt;91 and above"))))))</f>
        <v>&gt;91 and above</v>
      </c>
      <c r="AL146" s="39">
        <f>WEEKNUM(Table1[[#This Row],[Created]])</f>
        <v>51</v>
      </c>
      <c r="AM146" s="39">
        <f>WEEKNUM(Table1[[#This Row],[Resolved]])</f>
        <v>0</v>
      </c>
      <c r="AN146" s="39">
        <f>WEEKNUM(Table1[[#This Row],[Closed]])</f>
        <v>51</v>
      </c>
      <c r="AO146" s="39" t="str">
        <f>IFERROR(INDEX(GD_Resource[], MATCH(Table1[[#This Row],[Assigned to]], GD_Resource[SNOW ID Unique], 0), 2), "Not GD")</f>
        <v>WPP-US</v>
      </c>
      <c r="AP146" s="39" t="str">
        <f t="shared" si="2"/>
        <v>GD</v>
      </c>
      <c r="AQ146" s="39">
        <f>YEAR(Table1[[#This Row],[Closed]])</f>
        <v>2021</v>
      </c>
      <c r="AR146" s="39">
        <f>YEAR(Table1[[#This Row],[Resolved]])</f>
        <v>1900</v>
      </c>
      <c r="AS146" s="39">
        <f>YEAR(Table1[[#This Row],[Created]])</f>
        <v>2021</v>
      </c>
      <c r="AT146" s="39">
        <f>DAY(Table1[[#This Row],[Resolved]])</f>
        <v>0</v>
      </c>
      <c r="AU146" s="39" t="str">
        <f>TEXT(Table1[[#This Row],[Resolved]],"MMM")</f>
        <v>Jan</v>
      </c>
      <c r="AV146" s="39">
        <f>DAY(Table1[[#This Row],[Created]])</f>
        <v>16</v>
      </c>
      <c r="AW146" s="39" t="str">
        <f>TEXT(Table1[[#This Row],[Created]],"MMM")</f>
        <v>Dec</v>
      </c>
      <c r="AX146" s="40">
        <f>VLOOKUP(Table1[[#This Row],[Assigned to]],GD_Resource[[#All],[SNOW ID Unique]:[Team]],4,0)</f>
        <v>0</v>
      </c>
    </row>
    <row r="147" spans="1:50" ht="37.5" customHeight="1" x14ac:dyDescent="0.25">
      <c r="A147" s="37" t="s">
        <v>802</v>
      </c>
      <c r="B147" s="37" t="s">
        <v>119</v>
      </c>
      <c r="C147" s="37" t="s">
        <v>339</v>
      </c>
      <c r="D147" s="37" t="s">
        <v>340</v>
      </c>
      <c r="E147" s="37" t="s">
        <v>13</v>
      </c>
      <c r="F147" s="37" t="s">
        <v>803</v>
      </c>
      <c r="G147" s="60">
        <v>44550.934988425928</v>
      </c>
      <c r="H147" s="37" t="s">
        <v>24</v>
      </c>
      <c r="I147" s="60"/>
      <c r="J147" s="37" t="s">
        <v>134</v>
      </c>
      <c r="K147" s="37" t="s">
        <v>804</v>
      </c>
      <c r="L147" s="60">
        <v>44550.934988425928</v>
      </c>
      <c r="M147" s="37" t="s">
        <v>24</v>
      </c>
      <c r="N147" s="60">
        <v>44550.825289351851</v>
      </c>
      <c r="O147" s="37" t="s">
        <v>805</v>
      </c>
      <c r="P147" s="38" t="b">
        <v>0</v>
      </c>
      <c r="Q147" s="37"/>
      <c r="R147" s="37" t="s">
        <v>217</v>
      </c>
      <c r="S147" s="38">
        <v>0</v>
      </c>
      <c r="T147" s="37" t="s">
        <v>128</v>
      </c>
      <c r="U147" s="37" t="s">
        <v>124</v>
      </c>
      <c r="V147" s="60"/>
      <c r="W147" s="38">
        <v>9478</v>
      </c>
      <c r="X147" s="37" t="s">
        <v>806</v>
      </c>
      <c r="Y147" s="38">
        <v>0</v>
      </c>
      <c r="Z147" s="38" t="b">
        <v>0</v>
      </c>
      <c r="AA147" s="60">
        <v>44550.860972222217</v>
      </c>
      <c r="AB147" s="60">
        <v>44550.831284722219</v>
      </c>
      <c r="AC147" s="38">
        <v>2</v>
      </c>
      <c r="AD147" s="60">
        <v>44550.864675925928</v>
      </c>
      <c r="AE147" s="60">
        <v>44550.934988425928</v>
      </c>
      <c r="AF147" s="60">
        <v>44550.864675925928</v>
      </c>
      <c r="AG147" s="37"/>
      <c r="AH147" s="37"/>
      <c r="AI147" s="37"/>
      <c r="AJ147" s="16">
        <f ca="1">IF(Table1[[#This Row],[State]]="Closed","Zero",IF(Table1[[#This Row],[State]]="Resolved","Zero",TODAY()-Table1[[#This Row],[First Assigned to Osprey-Resolver]]))</f>
        <v>157.06501157407183</v>
      </c>
      <c r="AK147" s="16" t="str">
        <f ca="1">IF(Table1[[#This Row],[Days Open]]&lt;=5,"00 - 05",IF(Table1[[#This Row],[Days Open]]&lt;=15,"06 - 15",IF(Table1[[#This Row],[Days Open]]&lt;=30,"16 - 30", IF(Table1[[#This Row],[Days Open]]&lt;=60,"31 - 60",IF(Table1[[#This Row],[Days Open]]&lt;=90,"61 - 90",IF(Table1[[#This Row],[Days Open]]="Zero","Closed","&gt;91 and above"))))))</f>
        <v>&gt;91 and above</v>
      </c>
      <c r="AL147" s="39">
        <f>WEEKNUM(Table1[[#This Row],[Created]])</f>
        <v>52</v>
      </c>
      <c r="AM147" s="39">
        <f>WEEKNUM(Table1[[#This Row],[Resolved]])</f>
        <v>0</v>
      </c>
      <c r="AN147" s="39">
        <f>WEEKNUM(Table1[[#This Row],[Closed]])</f>
        <v>52</v>
      </c>
      <c r="AO147" s="39" t="str">
        <f>IFERROR(INDEX(GD_Resource[], MATCH(Table1[[#This Row],[Assigned to]], GD_Resource[SNOW ID Unique], 0), 2), "Not GD")</f>
        <v>WPP-US</v>
      </c>
      <c r="AP147" s="39" t="str">
        <f t="shared" si="2"/>
        <v>GD</v>
      </c>
      <c r="AQ147" s="39">
        <f>YEAR(Table1[[#This Row],[Closed]])</f>
        <v>2021</v>
      </c>
      <c r="AR147" s="39">
        <f>YEAR(Table1[[#This Row],[Resolved]])</f>
        <v>1900</v>
      </c>
      <c r="AS147" s="39">
        <f>YEAR(Table1[[#This Row],[Created]])</f>
        <v>2021</v>
      </c>
      <c r="AT147" s="39">
        <f>DAY(Table1[[#This Row],[Resolved]])</f>
        <v>0</v>
      </c>
      <c r="AU147" s="39" t="str">
        <f>TEXT(Table1[[#This Row],[Resolved]],"MMM")</f>
        <v>Jan</v>
      </c>
      <c r="AV147" s="39">
        <f>DAY(Table1[[#This Row],[Created]])</f>
        <v>20</v>
      </c>
      <c r="AW147" s="39" t="str">
        <f>TEXT(Table1[[#This Row],[Created]],"MMM")</f>
        <v>Dec</v>
      </c>
      <c r="AX147" s="40">
        <f>VLOOKUP(Table1[[#This Row],[Assigned to]],GD_Resource[[#All],[SNOW ID Unique]:[Team]],4,0)</f>
        <v>0</v>
      </c>
    </row>
    <row r="148" spans="1:50" ht="49.95" customHeight="1" x14ac:dyDescent="0.25">
      <c r="A148" s="37" t="s">
        <v>807</v>
      </c>
      <c r="B148" s="37" t="s">
        <v>119</v>
      </c>
      <c r="C148" s="37" t="s">
        <v>120</v>
      </c>
      <c r="D148" s="37" t="s">
        <v>206</v>
      </c>
      <c r="E148" s="37" t="s">
        <v>145</v>
      </c>
      <c r="F148" s="37" t="s">
        <v>808</v>
      </c>
      <c r="G148" s="60">
        <v>44698.103807870371</v>
      </c>
      <c r="H148" s="37" t="s">
        <v>413</v>
      </c>
      <c r="I148" s="60"/>
      <c r="J148" s="37"/>
      <c r="K148" s="37"/>
      <c r="L148" s="60"/>
      <c r="M148" s="37"/>
      <c r="N148" s="60">
        <v>44552.618194444447</v>
      </c>
      <c r="O148" s="37" t="s">
        <v>809</v>
      </c>
      <c r="P148" s="38" t="b">
        <v>0</v>
      </c>
      <c r="Q148" s="37"/>
      <c r="R148" s="37" t="s">
        <v>127</v>
      </c>
      <c r="S148" s="38">
        <v>0</v>
      </c>
      <c r="T148" s="37" t="s">
        <v>128</v>
      </c>
      <c r="U148" s="37" t="s">
        <v>66</v>
      </c>
      <c r="V148" s="60"/>
      <c r="W148" s="38"/>
      <c r="X148" s="37" t="s">
        <v>810</v>
      </c>
      <c r="Y148" s="38">
        <v>0</v>
      </c>
      <c r="Z148" s="38" t="b">
        <v>0</v>
      </c>
      <c r="AA148" s="60">
        <v>44552.681909722232</v>
      </c>
      <c r="AB148" s="60">
        <v>44552.618564814817</v>
      </c>
      <c r="AC148" s="38">
        <v>3</v>
      </c>
      <c r="AD148" s="60">
        <v>44552.620636574073</v>
      </c>
      <c r="AE148" s="60">
        <v>44552.681909722232</v>
      </c>
      <c r="AF148" s="60">
        <v>44552.620636574073</v>
      </c>
      <c r="AG148" s="37" t="s">
        <v>811</v>
      </c>
      <c r="AH148" s="37"/>
      <c r="AI148" s="37" t="s">
        <v>812</v>
      </c>
      <c r="AJ148" s="16">
        <f ca="1">IF(Table1[[#This Row],[State]]="Closed","Zero",IF(Table1[[#This Row],[State]]="Resolved","Zero",TODAY()-Table1[[#This Row],[First Assigned to Osprey-Resolver]]))</f>
        <v>155.31809027776762</v>
      </c>
      <c r="AK148" s="16" t="str">
        <f ca="1">IF(Table1[[#This Row],[Days Open]]&lt;=5,"00 - 05",IF(Table1[[#This Row],[Days Open]]&lt;=15,"06 - 15",IF(Table1[[#This Row],[Days Open]]&lt;=30,"16 - 30", IF(Table1[[#This Row],[Days Open]]&lt;=60,"31 - 60",IF(Table1[[#This Row],[Days Open]]&lt;=90,"61 - 90",IF(Table1[[#This Row],[Days Open]]="Zero","Closed","&gt;91 and above"))))))</f>
        <v>&gt;91 and above</v>
      </c>
      <c r="AL148" s="39">
        <f>WEEKNUM(Table1[[#This Row],[Created]])</f>
        <v>52</v>
      </c>
      <c r="AM148" s="39">
        <f>WEEKNUM(Table1[[#This Row],[Resolved]])</f>
        <v>0</v>
      </c>
      <c r="AN148" s="39">
        <f>WEEKNUM(Table1[[#This Row],[Closed]])</f>
        <v>0</v>
      </c>
      <c r="AO148" s="39" t="str">
        <f>IFERROR(INDEX(GD_Resource[], MATCH(Table1[[#This Row],[Assigned to]], GD_Resource[SNOW ID Unique], 0), 2), "Not GD")</f>
        <v>WPP-UK</v>
      </c>
      <c r="AP148" s="39" t="str">
        <f t="shared" si="2"/>
        <v>GD</v>
      </c>
      <c r="AQ148" s="39">
        <f>YEAR(Table1[[#This Row],[Closed]])</f>
        <v>1900</v>
      </c>
      <c r="AR148" s="39">
        <f>YEAR(Table1[[#This Row],[Resolved]])</f>
        <v>1900</v>
      </c>
      <c r="AS148" s="39">
        <f>YEAR(Table1[[#This Row],[Created]])</f>
        <v>2021</v>
      </c>
      <c r="AT148" s="39">
        <f>DAY(Table1[[#This Row],[Resolved]])</f>
        <v>0</v>
      </c>
      <c r="AU148" s="39" t="str">
        <f>TEXT(Table1[[#This Row],[Resolved]],"MMM")</f>
        <v>Jan</v>
      </c>
      <c r="AV148" s="39">
        <f>DAY(Table1[[#This Row],[Created]])</f>
        <v>22</v>
      </c>
      <c r="AW148" s="39" t="str">
        <f>TEXT(Table1[[#This Row],[Created]],"MMM")</f>
        <v>Dec</v>
      </c>
      <c r="AX148" s="40">
        <f>VLOOKUP(Table1[[#This Row],[Assigned to]],GD_Resource[[#All],[SNOW ID Unique]:[Team]],4,0)</f>
        <v>0</v>
      </c>
    </row>
    <row r="149" spans="1:50" ht="37.5" customHeight="1" x14ac:dyDescent="0.25">
      <c r="A149" s="37" t="s">
        <v>813</v>
      </c>
      <c r="B149" s="37" t="s">
        <v>119</v>
      </c>
      <c r="C149" s="37" t="s">
        <v>120</v>
      </c>
      <c r="D149" s="37" t="s">
        <v>206</v>
      </c>
      <c r="E149" s="37" t="s">
        <v>145</v>
      </c>
      <c r="F149" s="37" t="s">
        <v>814</v>
      </c>
      <c r="G149" s="60">
        <v>44587.801446759258</v>
      </c>
      <c r="H149" s="37" t="s">
        <v>41</v>
      </c>
      <c r="I149" s="60"/>
      <c r="J149" s="37" t="s">
        <v>124</v>
      </c>
      <c r="K149" s="37" t="s">
        <v>815</v>
      </c>
      <c r="L149" s="60">
        <v>44587.801446759258</v>
      </c>
      <c r="M149" s="37" t="s">
        <v>48</v>
      </c>
      <c r="N149" s="60">
        <v>44552.70517361111</v>
      </c>
      <c r="O149" s="37" t="s">
        <v>816</v>
      </c>
      <c r="P149" s="38" t="b">
        <v>0</v>
      </c>
      <c r="Q149" s="37"/>
      <c r="R149" s="37" t="s">
        <v>127</v>
      </c>
      <c r="S149" s="38">
        <v>0</v>
      </c>
      <c r="T149" s="37" t="s">
        <v>128</v>
      </c>
      <c r="U149" s="37" t="s">
        <v>124</v>
      </c>
      <c r="V149" s="60"/>
      <c r="W149" s="38">
        <v>3032318</v>
      </c>
      <c r="X149" s="37" t="s">
        <v>817</v>
      </c>
      <c r="Y149" s="38">
        <v>0</v>
      </c>
      <c r="Z149" s="38" t="b">
        <v>0</v>
      </c>
      <c r="AA149" s="60">
        <v>44552.73201388889</v>
      </c>
      <c r="AB149" s="60">
        <v>44552.73201388889</v>
      </c>
      <c r="AC149" s="38">
        <v>1</v>
      </c>
      <c r="AD149" s="60">
        <v>44552.763368055559</v>
      </c>
      <c r="AE149" s="60">
        <v>44552.784733796303</v>
      </c>
      <c r="AF149" s="60">
        <v>44552.763368055559</v>
      </c>
      <c r="AG149" s="37" t="s">
        <v>332</v>
      </c>
      <c r="AH149" s="37"/>
      <c r="AI149" s="37" t="s">
        <v>818</v>
      </c>
      <c r="AJ149" s="16">
        <f ca="1">IF(Table1[[#This Row],[State]]="Closed","Zero",IF(Table1[[#This Row],[State]]="Resolved","Zero",TODAY()-Table1[[#This Row],[First Assigned to Osprey-Resolver]]))</f>
        <v>155.21526620369696</v>
      </c>
      <c r="AK149" s="16" t="str">
        <f ca="1">IF(Table1[[#This Row],[Days Open]]&lt;=5,"00 - 05",IF(Table1[[#This Row],[Days Open]]&lt;=15,"06 - 15",IF(Table1[[#This Row],[Days Open]]&lt;=30,"16 - 30", IF(Table1[[#This Row],[Days Open]]&lt;=60,"31 - 60",IF(Table1[[#This Row],[Days Open]]&lt;=90,"61 - 90",IF(Table1[[#This Row],[Days Open]]="Zero","Closed","&gt;91 and above"))))))</f>
        <v>&gt;91 and above</v>
      </c>
      <c r="AL149" s="39">
        <f>WEEKNUM(Table1[[#This Row],[Created]])</f>
        <v>52</v>
      </c>
      <c r="AM149" s="39">
        <f>WEEKNUM(Table1[[#This Row],[Resolved]])</f>
        <v>0</v>
      </c>
      <c r="AN149" s="39">
        <f>WEEKNUM(Table1[[#This Row],[Closed]])</f>
        <v>5</v>
      </c>
      <c r="AO149" s="39" t="str">
        <f>IFERROR(INDEX(GD_Resource[], MATCH(Table1[[#This Row],[Assigned to]], GD_Resource[SNOW ID Unique], 0), 2), "Not GD")</f>
        <v>Not GD</v>
      </c>
      <c r="AP149" s="39" t="str">
        <f t="shared" si="2"/>
        <v>Geo</v>
      </c>
      <c r="AQ149" s="39">
        <f>YEAR(Table1[[#This Row],[Closed]])</f>
        <v>2022</v>
      </c>
      <c r="AR149" s="39">
        <f>YEAR(Table1[[#This Row],[Resolved]])</f>
        <v>1900</v>
      </c>
      <c r="AS149" s="39">
        <f>YEAR(Table1[[#This Row],[Created]])</f>
        <v>2021</v>
      </c>
      <c r="AT149" s="39">
        <f>DAY(Table1[[#This Row],[Resolved]])</f>
        <v>0</v>
      </c>
      <c r="AU149" s="39" t="str">
        <f>TEXT(Table1[[#This Row],[Resolved]],"MMM")</f>
        <v>Jan</v>
      </c>
      <c r="AV149" s="39">
        <f>DAY(Table1[[#This Row],[Created]])</f>
        <v>22</v>
      </c>
      <c r="AW149" s="39" t="str">
        <f>TEXT(Table1[[#This Row],[Created]],"MMM")</f>
        <v>Dec</v>
      </c>
      <c r="AX149" s="40" t="e">
        <f>VLOOKUP(Table1[[#This Row],[Assigned to]],GD_Resource[[#All],[SNOW ID Unique]:[Team]],4,0)</f>
        <v>#N/A</v>
      </c>
    </row>
    <row r="150" spans="1:50" ht="37.5" customHeight="1" x14ac:dyDescent="0.25">
      <c r="A150" s="37" t="s">
        <v>819</v>
      </c>
      <c r="B150" s="37" t="s">
        <v>142</v>
      </c>
      <c r="C150" s="37" t="s">
        <v>185</v>
      </c>
      <c r="D150" s="37" t="s">
        <v>206</v>
      </c>
      <c r="E150" s="37" t="s">
        <v>145</v>
      </c>
      <c r="F150" s="37" t="s">
        <v>820</v>
      </c>
      <c r="G150" s="60">
        <v>44701.898298611108</v>
      </c>
      <c r="H150" s="37" t="s">
        <v>763</v>
      </c>
      <c r="I150" s="60"/>
      <c r="J150" s="37"/>
      <c r="K150" s="37"/>
      <c r="L150" s="60"/>
      <c r="M150" s="37"/>
      <c r="N150" s="60">
        <v>44567.653287037043</v>
      </c>
      <c r="O150" s="37" t="s">
        <v>772</v>
      </c>
      <c r="P150" s="38" t="b">
        <v>0</v>
      </c>
      <c r="Q150" s="37"/>
      <c r="R150" s="37" t="s">
        <v>191</v>
      </c>
      <c r="S150" s="38">
        <v>0</v>
      </c>
      <c r="T150" s="37" t="s">
        <v>128</v>
      </c>
      <c r="U150" s="37" t="s">
        <v>66</v>
      </c>
      <c r="V150" s="60"/>
      <c r="W150" s="38"/>
      <c r="X150" s="37" t="s">
        <v>773</v>
      </c>
      <c r="Y150" s="38">
        <v>0</v>
      </c>
      <c r="Z150" s="38" t="b">
        <v>0</v>
      </c>
      <c r="AA150" s="60">
        <v>44567.653287037043</v>
      </c>
      <c r="AB150" s="60"/>
      <c r="AC150" s="38">
        <v>1</v>
      </c>
      <c r="AD150" s="60"/>
      <c r="AE150" s="60">
        <v>44567.653287037043</v>
      </c>
      <c r="AF150" s="60">
        <v>44567.653287037043</v>
      </c>
      <c r="AG150" s="37"/>
      <c r="AH150" s="37"/>
      <c r="AI150" s="37"/>
      <c r="AJ150" s="16">
        <f ca="1">IF(Table1[[#This Row],[State]]="Closed","Zero",IF(Table1[[#This Row],[State]]="Resolved","Zero",TODAY()-Table1[[#This Row],[First Assigned to Osprey-Resolver]]))</f>
        <v>140.3467129629571</v>
      </c>
      <c r="AK150" s="16" t="str">
        <f ca="1">IF(Table1[[#This Row],[Days Open]]&lt;=5,"00 - 05",IF(Table1[[#This Row],[Days Open]]&lt;=15,"06 - 15",IF(Table1[[#This Row],[Days Open]]&lt;=30,"16 - 30", IF(Table1[[#This Row],[Days Open]]&lt;=60,"31 - 60",IF(Table1[[#This Row],[Days Open]]&lt;=90,"61 - 90",IF(Table1[[#This Row],[Days Open]]="Zero","Closed","&gt;91 and above"))))))</f>
        <v>&gt;91 and above</v>
      </c>
      <c r="AL150" s="39">
        <f>WEEKNUM(Table1[[#This Row],[Created]])</f>
        <v>2</v>
      </c>
      <c r="AM150" s="39">
        <f>WEEKNUM(Table1[[#This Row],[Resolved]])</f>
        <v>0</v>
      </c>
      <c r="AN150" s="39">
        <f>WEEKNUM(Table1[[#This Row],[Closed]])</f>
        <v>0</v>
      </c>
      <c r="AO150" s="39" t="str">
        <f>IFERROR(INDEX(GD_Resource[], MATCH(Table1[[#This Row],[Assigned to]], GD_Resource[SNOW ID Unique], 0), 2), "Not GD")</f>
        <v>Not GD</v>
      </c>
      <c r="AP150" s="39" t="str">
        <f t="shared" si="2"/>
        <v>Geo</v>
      </c>
      <c r="AQ150" s="39">
        <f>YEAR(Table1[[#This Row],[Closed]])</f>
        <v>1900</v>
      </c>
      <c r="AR150" s="39">
        <f>YEAR(Table1[[#This Row],[Resolved]])</f>
        <v>1900</v>
      </c>
      <c r="AS150" s="39">
        <f>YEAR(Table1[[#This Row],[Created]])</f>
        <v>2022</v>
      </c>
      <c r="AT150" s="39">
        <f>DAY(Table1[[#This Row],[Resolved]])</f>
        <v>0</v>
      </c>
      <c r="AU150" s="39" t="str">
        <f>TEXT(Table1[[#This Row],[Resolved]],"MMM")</f>
        <v>Jan</v>
      </c>
      <c r="AV150" s="39">
        <f>DAY(Table1[[#This Row],[Created]])</f>
        <v>6</v>
      </c>
      <c r="AW150" s="39" t="str">
        <f>TEXT(Table1[[#This Row],[Created]],"MMM")</f>
        <v>Jan</v>
      </c>
      <c r="AX150" s="40" t="e">
        <f>VLOOKUP(Table1[[#This Row],[Assigned to]],GD_Resource[[#All],[SNOW ID Unique]:[Team]],4,0)</f>
        <v>#N/A</v>
      </c>
    </row>
    <row r="151" spans="1:50" ht="49.95" customHeight="1" x14ac:dyDescent="0.25">
      <c r="A151" s="37" t="s">
        <v>821</v>
      </c>
      <c r="B151" s="37" t="s">
        <v>142</v>
      </c>
      <c r="C151" s="37" t="s">
        <v>703</v>
      </c>
      <c r="D151" s="37" t="s">
        <v>822</v>
      </c>
      <c r="E151" s="37" t="s">
        <v>145</v>
      </c>
      <c r="F151" s="37" t="s">
        <v>823</v>
      </c>
      <c r="G151" s="60">
        <v>44705.809988425928</v>
      </c>
      <c r="H151" s="37" t="s">
        <v>43</v>
      </c>
      <c r="I151" s="60"/>
      <c r="J151" s="37"/>
      <c r="K151" s="37"/>
      <c r="L151" s="60"/>
      <c r="M151" s="37"/>
      <c r="N151" s="60">
        <v>44567.668240740742</v>
      </c>
      <c r="O151" s="37" t="s">
        <v>772</v>
      </c>
      <c r="P151" s="38" t="b">
        <v>0</v>
      </c>
      <c r="Q151" s="37"/>
      <c r="R151" s="37"/>
      <c r="S151" s="38">
        <v>0</v>
      </c>
      <c r="T151" s="37" t="s">
        <v>128</v>
      </c>
      <c r="U151" s="37" t="s">
        <v>65</v>
      </c>
      <c r="V151" s="60"/>
      <c r="W151" s="38"/>
      <c r="X151" s="37" t="s">
        <v>773</v>
      </c>
      <c r="Y151" s="38">
        <v>0</v>
      </c>
      <c r="Z151" s="38" t="b">
        <v>1</v>
      </c>
      <c r="AA151" s="60">
        <v>44567.668240740742</v>
      </c>
      <c r="AB151" s="60"/>
      <c r="AC151" s="38">
        <v>4</v>
      </c>
      <c r="AD151" s="60"/>
      <c r="AE151" s="60">
        <v>44567.668240740742</v>
      </c>
      <c r="AF151" s="60">
        <v>44567.668240740742</v>
      </c>
      <c r="AG151" s="37"/>
      <c r="AH151" s="37" t="s">
        <v>717</v>
      </c>
      <c r="AI151" s="37"/>
      <c r="AJ151" s="16">
        <f ca="1">IF(Table1[[#This Row],[State]]="Closed","Zero",IF(Table1[[#This Row],[State]]="Resolved","Zero",TODAY()-Table1[[#This Row],[First Assigned to Osprey-Resolver]]))</f>
        <v>140.33175925925752</v>
      </c>
      <c r="AK151" s="16" t="str">
        <f ca="1">IF(Table1[[#This Row],[Days Open]]&lt;=5,"00 - 05",IF(Table1[[#This Row],[Days Open]]&lt;=15,"06 - 15",IF(Table1[[#This Row],[Days Open]]&lt;=30,"16 - 30", IF(Table1[[#This Row],[Days Open]]&lt;=60,"31 - 60",IF(Table1[[#This Row],[Days Open]]&lt;=90,"61 - 90",IF(Table1[[#This Row],[Days Open]]="Zero","Closed","&gt;91 and above"))))))</f>
        <v>&gt;91 and above</v>
      </c>
      <c r="AL151" s="39">
        <f>WEEKNUM(Table1[[#This Row],[Created]])</f>
        <v>2</v>
      </c>
      <c r="AM151" s="39">
        <f>WEEKNUM(Table1[[#This Row],[Resolved]])</f>
        <v>0</v>
      </c>
      <c r="AN151" s="39">
        <f>WEEKNUM(Table1[[#This Row],[Closed]])</f>
        <v>0</v>
      </c>
      <c r="AO151" s="39" t="str">
        <f>IFERROR(INDEX(GD_Resource[], MATCH(Table1[[#This Row],[Assigned to]], GD_Resource[SNOW ID Unique], 0), 2), "Not GD")</f>
        <v>Not GD</v>
      </c>
      <c r="AP151" s="39" t="str">
        <f t="shared" si="2"/>
        <v>Geo</v>
      </c>
      <c r="AQ151" s="39">
        <f>YEAR(Table1[[#This Row],[Closed]])</f>
        <v>1900</v>
      </c>
      <c r="AR151" s="39">
        <f>YEAR(Table1[[#This Row],[Resolved]])</f>
        <v>1900</v>
      </c>
      <c r="AS151" s="39">
        <f>YEAR(Table1[[#This Row],[Created]])</f>
        <v>2022</v>
      </c>
      <c r="AT151" s="39">
        <f>DAY(Table1[[#This Row],[Resolved]])</f>
        <v>0</v>
      </c>
      <c r="AU151" s="39" t="str">
        <f>TEXT(Table1[[#This Row],[Resolved]],"MMM")</f>
        <v>Jan</v>
      </c>
      <c r="AV151" s="39">
        <f>DAY(Table1[[#This Row],[Created]])</f>
        <v>6</v>
      </c>
      <c r="AW151" s="39" t="str">
        <f>TEXT(Table1[[#This Row],[Created]],"MMM")</f>
        <v>Jan</v>
      </c>
      <c r="AX151" s="40" t="e">
        <f>VLOOKUP(Table1[[#This Row],[Assigned to]],GD_Resource[[#All],[SNOW ID Unique]:[Team]],4,0)</f>
        <v>#N/A</v>
      </c>
    </row>
    <row r="152" spans="1:50" ht="37.5" customHeight="1" x14ac:dyDescent="0.25">
      <c r="A152" s="37" t="s">
        <v>824</v>
      </c>
      <c r="B152" s="37" t="s">
        <v>119</v>
      </c>
      <c r="C152" s="37" t="s">
        <v>703</v>
      </c>
      <c r="D152" s="37" t="s">
        <v>206</v>
      </c>
      <c r="E152" s="37" t="s">
        <v>13</v>
      </c>
      <c r="F152" s="37" t="s">
        <v>825</v>
      </c>
      <c r="G152" s="60">
        <v>44673.088935185187</v>
      </c>
      <c r="H152" s="37" t="s">
        <v>48</v>
      </c>
      <c r="I152" s="60"/>
      <c r="J152" s="37"/>
      <c r="K152" s="37"/>
      <c r="L152" s="60"/>
      <c r="M152" s="37"/>
      <c r="N152" s="60">
        <v>44568.027037037027</v>
      </c>
      <c r="O152" s="37" t="s">
        <v>274</v>
      </c>
      <c r="P152" s="38" t="b">
        <v>0</v>
      </c>
      <c r="Q152" s="37"/>
      <c r="R152" s="37"/>
      <c r="S152" s="38">
        <v>0</v>
      </c>
      <c r="T152" s="37" t="s">
        <v>128</v>
      </c>
      <c r="U152" s="37" t="s">
        <v>65</v>
      </c>
      <c r="V152" s="60"/>
      <c r="W152" s="38"/>
      <c r="X152" s="37" t="s">
        <v>275</v>
      </c>
      <c r="Y152" s="38">
        <v>0</v>
      </c>
      <c r="Z152" s="38" t="b">
        <v>1</v>
      </c>
      <c r="AA152" s="60">
        <v>44568.029050925928</v>
      </c>
      <c r="AB152" s="60"/>
      <c r="AC152" s="38">
        <v>2</v>
      </c>
      <c r="AD152" s="60"/>
      <c r="AE152" s="60">
        <v>44568.029050925928</v>
      </c>
      <c r="AF152" s="60">
        <v>44568.029050925928</v>
      </c>
      <c r="AG152" s="37" t="s">
        <v>332</v>
      </c>
      <c r="AH152" s="37" t="s">
        <v>403</v>
      </c>
      <c r="AI152" s="37" t="s">
        <v>826</v>
      </c>
      <c r="AJ152" s="16">
        <f ca="1">IF(Table1[[#This Row],[State]]="Closed","Zero",IF(Table1[[#This Row],[State]]="Resolved","Zero",TODAY()-Table1[[#This Row],[First Assigned to Osprey-Resolver]]))</f>
        <v>139.97094907407154</v>
      </c>
      <c r="AK152" s="16" t="str">
        <f ca="1">IF(Table1[[#This Row],[Days Open]]&lt;=5,"00 - 05",IF(Table1[[#This Row],[Days Open]]&lt;=15,"06 - 15",IF(Table1[[#This Row],[Days Open]]&lt;=30,"16 - 30", IF(Table1[[#This Row],[Days Open]]&lt;=60,"31 - 60",IF(Table1[[#This Row],[Days Open]]&lt;=90,"61 - 90",IF(Table1[[#This Row],[Days Open]]="Zero","Closed","&gt;91 and above"))))))</f>
        <v>&gt;91 and above</v>
      </c>
      <c r="AL152" s="39">
        <f>WEEKNUM(Table1[[#This Row],[Created]])</f>
        <v>2</v>
      </c>
      <c r="AM152" s="39">
        <f>WEEKNUM(Table1[[#This Row],[Resolved]])</f>
        <v>0</v>
      </c>
      <c r="AN152" s="39">
        <f>WEEKNUM(Table1[[#This Row],[Closed]])</f>
        <v>0</v>
      </c>
      <c r="AO152" s="39" t="str">
        <f>IFERROR(INDEX(GD_Resource[], MATCH(Table1[[#This Row],[Assigned to]], GD_Resource[SNOW ID Unique], 0), 2), "Not GD")</f>
        <v>Not GD</v>
      </c>
      <c r="AP152" s="39" t="str">
        <f t="shared" si="2"/>
        <v>Geo</v>
      </c>
      <c r="AQ152" s="39">
        <f>YEAR(Table1[[#This Row],[Closed]])</f>
        <v>1900</v>
      </c>
      <c r="AR152" s="39">
        <f>YEAR(Table1[[#This Row],[Resolved]])</f>
        <v>1900</v>
      </c>
      <c r="AS152" s="39">
        <f>YEAR(Table1[[#This Row],[Created]])</f>
        <v>2022</v>
      </c>
      <c r="AT152" s="39">
        <f>DAY(Table1[[#This Row],[Resolved]])</f>
        <v>0</v>
      </c>
      <c r="AU152" s="39" t="str">
        <f>TEXT(Table1[[#This Row],[Resolved]],"MMM")</f>
        <v>Jan</v>
      </c>
      <c r="AV152" s="39">
        <f>DAY(Table1[[#This Row],[Created]])</f>
        <v>7</v>
      </c>
      <c r="AW152" s="39" t="str">
        <f>TEXT(Table1[[#This Row],[Created]],"MMM")</f>
        <v>Jan</v>
      </c>
      <c r="AX152" s="40" t="e">
        <f>VLOOKUP(Table1[[#This Row],[Assigned to]],GD_Resource[[#All],[SNOW ID Unique]:[Team]],4,0)</f>
        <v>#N/A</v>
      </c>
    </row>
    <row r="153" spans="1:50" ht="49.95" customHeight="1" x14ac:dyDescent="0.25">
      <c r="A153" s="37" t="s">
        <v>827</v>
      </c>
      <c r="B153" s="37" t="s">
        <v>119</v>
      </c>
      <c r="C153" s="37" t="s">
        <v>703</v>
      </c>
      <c r="D153" s="37" t="s">
        <v>503</v>
      </c>
      <c r="E153" s="37" t="s">
        <v>145</v>
      </c>
      <c r="F153" s="37" t="s">
        <v>828</v>
      </c>
      <c r="G153" s="60">
        <v>44706.928622685176</v>
      </c>
      <c r="H153" s="37" t="s">
        <v>41</v>
      </c>
      <c r="I153" s="60"/>
      <c r="J153" s="37"/>
      <c r="K153" s="37"/>
      <c r="L153" s="60"/>
      <c r="M153" s="37"/>
      <c r="N153" s="60">
        <v>44568.046238425923</v>
      </c>
      <c r="O153" s="37" t="s">
        <v>274</v>
      </c>
      <c r="P153" s="38" t="b">
        <v>0</v>
      </c>
      <c r="Q153" s="37"/>
      <c r="R153" s="37"/>
      <c r="S153" s="38">
        <v>0</v>
      </c>
      <c r="T153" s="37" t="s">
        <v>128</v>
      </c>
      <c r="U153" s="37" t="s">
        <v>65</v>
      </c>
      <c r="V153" s="60"/>
      <c r="W153" s="38"/>
      <c r="X153" s="37" t="s">
        <v>275</v>
      </c>
      <c r="Y153" s="38">
        <v>0</v>
      </c>
      <c r="Z153" s="38" t="b">
        <v>1</v>
      </c>
      <c r="AA153" s="60">
        <v>44568.04959490741</v>
      </c>
      <c r="AB153" s="60"/>
      <c r="AC153" s="38">
        <v>2</v>
      </c>
      <c r="AD153" s="60"/>
      <c r="AE153" s="60">
        <v>44568.04959490741</v>
      </c>
      <c r="AF153" s="60">
        <v>44568.04959490741</v>
      </c>
      <c r="AG153" s="37" t="s">
        <v>829</v>
      </c>
      <c r="AH153" s="37" t="s">
        <v>707</v>
      </c>
      <c r="AI153" s="37"/>
      <c r="AJ153" s="16">
        <f ca="1">IF(Table1[[#This Row],[State]]="Closed","Zero",IF(Table1[[#This Row],[State]]="Resolved","Zero",TODAY()-Table1[[#This Row],[First Assigned to Osprey-Resolver]]))</f>
        <v>139.95040509258979</v>
      </c>
      <c r="AK153" s="16" t="str">
        <f ca="1">IF(Table1[[#This Row],[Days Open]]&lt;=5,"00 - 05",IF(Table1[[#This Row],[Days Open]]&lt;=15,"06 - 15",IF(Table1[[#This Row],[Days Open]]&lt;=30,"16 - 30", IF(Table1[[#This Row],[Days Open]]&lt;=60,"31 - 60",IF(Table1[[#This Row],[Days Open]]&lt;=90,"61 - 90",IF(Table1[[#This Row],[Days Open]]="Zero","Closed","&gt;91 and above"))))))</f>
        <v>&gt;91 and above</v>
      </c>
      <c r="AL153" s="39">
        <f>WEEKNUM(Table1[[#This Row],[Created]])</f>
        <v>2</v>
      </c>
      <c r="AM153" s="39">
        <f>WEEKNUM(Table1[[#This Row],[Resolved]])</f>
        <v>0</v>
      </c>
      <c r="AN153" s="39">
        <f>WEEKNUM(Table1[[#This Row],[Closed]])</f>
        <v>0</v>
      </c>
      <c r="AO153" s="39" t="str">
        <f>IFERROR(INDEX(GD_Resource[], MATCH(Table1[[#This Row],[Assigned to]], GD_Resource[SNOW ID Unique], 0), 2), "Not GD")</f>
        <v>Not GD</v>
      </c>
      <c r="AP153" s="39" t="str">
        <f t="shared" si="2"/>
        <v>Geo</v>
      </c>
      <c r="AQ153" s="39">
        <f>YEAR(Table1[[#This Row],[Closed]])</f>
        <v>1900</v>
      </c>
      <c r="AR153" s="39">
        <f>YEAR(Table1[[#This Row],[Resolved]])</f>
        <v>1900</v>
      </c>
      <c r="AS153" s="39">
        <f>YEAR(Table1[[#This Row],[Created]])</f>
        <v>2022</v>
      </c>
      <c r="AT153" s="39">
        <f>DAY(Table1[[#This Row],[Resolved]])</f>
        <v>0</v>
      </c>
      <c r="AU153" s="39" t="str">
        <f>TEXT(Table1[[#This Row],[Resolved]],"MMM")</f>
        <v>Jan</v>
      </c>
      <c r="AV153" s="39">
        <f>DAY(Table1[[#This Row],[Created]])</f>
        <v>7</v>
      </c>
      <c r="AW153" s="39" t="str">
        <f>TEXT(Table1[[#This Row],[Created]],"MMM")</f>
        <v>Jan</v>
      </c>
      <c r="AX153" s="40" t="e">
        <f>VLOOKUP(Table1[[#This Row],[Assigned to]],GD_Resource[[#All],[SNOW ID Unique]:[Team]],4,0)</f>
        <v>#N/A</v>
      </c>
    </row>
    <row r="154" spans="1:50" ht="37.5" customHeight="1" x14ac:dyDescent="0.25">
      <c r="A154" s="37" t="s">
        <v>830</v>
      </c>
      <c r="B154" s="37" t="s">
        <v>119</v>
      </c>
      <c r="C154" s="37" t="s">
        <v>120</v>
      </c>
      <c r="D154" s="37" t="s">
        <v>503</v>
      </c>
      <c r="E154" s="37" t="s">
        <v>145</v>
      </c>
      <c r="F154" s="37" t="s">
        <v>831</v>
      </c>
      <c r="G154" s="60">
        <v>44692.977002314823</v>
      </c>
      <c r="H154" s="37" t="s">
        <v>41</v>
      </c>
      <c r="I154" s="60"/>
      <c r="J154" s="37"/>
      <c r="K154" s="37"/>
      <c r="L154" s="60"/>
      <c r="M154" s="37"/>
      <c r="N154" s="60">
        <v>44571.844074074077</v>
      </c>
      <c r="O154" s="37" t="s">
        <v>721</v>
      </c>
      <c r="P154" s="38" t="b">
        <v>0</v>
      </c>
      <c r="Q154" s="37"/>
      <c r="R154" s="37" t="s">
        <v>127</v>
      </c>
      <c r="S154" s="38">
        <v>0</v>
      </c>
      <c r="T154" s="37" t="s">
        <v>128</v>
      </c>
      <c r="U154" s="37" t="s">
        <v>66</v>
      </c>
      <c r="V154" s="60"/>
      <c r="W154" s="38"/>
      <c r="X154" s="37" t="s">
        <v>172</v>
      </c>
      <c r="Y154" s="38">
        <v>0</v>
      </c>
      <c r="Z154" s="38" t="b">
        <v>1</v>
      </c>
      <c r="AA154" s="60">
        <v>44574.739791666667</v>
      </c>
      <c r="AB154" s="60">
        <v>44571.845381944448</v>
      </c>
      <c r="AC154" s="38">
        <v>1</v>
      </c>
      <c r="AD154" s="60">
        <v>44574.764988425923</v>
      </c>
      <c r="AE154" s="60">
        <v>44574.780613425923</v>
      </c>
      <c r="AF154" s="60">
        <v>44574.764988425923</v>
      </c>
      <c r="AG154" s="37"/>
      <c r="AH154" s="37"/>
      <c r="AI154" s="37"/>
      <c r="AJ154" s="16">
        <f ca="1">IF(Table1[[#This Row],[State]]="Closed","Zero",IF(Table1[[#This Row],[State]]="Resolved","Zero",TODAY()-Table1[[#This Row],[First Assigned to Osprey-Resolver]]))</f>
        <v>133.21938657407736</v>
      </c>
      <c r="AK154" s="16" t="str">
        <f ca="1">IF(Table1[[#This Row],[Days Open]]&lt;=5,"00 - 05",IF(Table1[[#This Row],[Days Open]]&lt;=15,"06 - 15",IF(Table1[[#This Row],[Days Open]]&lt;=30,"16 - 30", IF(Table1[[#This Row],[Days Open]]&lt;=60,"31 - 60",IF(Table1[[#This Row],[Days Open]]&lt;=90,"61 - 90",IF(Table1[[#This Row],[Days Open]]="Zero","Closed","&gt;91 and above"))))))</f>
        <v>&gt;91 and above</v>
      </c>
      <c r="AL154" s="39">
        <f>WEEKNUM(Table1[[#This Row],[Created]])</f>
        <v>3</v>
      </c>
      <c r="AM154" s="39">
        <f>WEEKNUM(Table1[[#This Row],[Resolved]])</f>
        <v>0</v>
      </c>
      <c r="AN154" s="39">
        <f>WEEKNUM(Table1[[#This Row],[Closed]])</f>
        <v>0</v>
      </c>
      <c r="AO154" s="39" t="str">
        <f>IFERROR(INDEX(GD_Resource[], MATCH(Table1[[#This Row],[Assigned to]], GD_Resource[SNOW ID Unique], 0), 2), "Not GD")</f>
        <v>Not GD</v>
      </c>
      <c r="AP154" s="39" t="str">
        <f t="shared" si="2"/>
        <v>Geo</v>
      </c>
      <c r="AQ154" s="39">
        <f>YEAR(Table1[[#This Row],[Closed]])</f>
        <v>1900</v>
      </c>
      <c r="AR154" s="39">
        <f>YEAR(Table1[[#This Row],[Resolved]])</f>
        <v>1900</v>
      </c>
      <c r="AS154" s="39">
        <f>YEAR(Table1[[#This Row],[Created]])</f>
        <v>2022</v>
      </c>
      <c r="AT154" s="39">
        <f>DAY(Table1[[#This Row],[Resolved]])</f>
        <v>0</v>
      </c>
      <c r="AU154" s="39" t="str">
        <f>TEXT(Table1[[#This Row],[Resolved]],"MMM")</f>
        <v>Jan</v>
      </c>
      <c r="AV154" s="39">
        <f>DAY(Table1[[#This Row],[Created]])</f>
        <v>10</v>
      </c>
      <c r="AW154" s="39" t="str">
        <f>TEXT(Table1[[#This Row],[Created]],"MMM")</f>
        <v>Jan</v>
      </c>
      <c r="AX154" s="40" t="e">
        <f>VLOOKUP(Table1[[#This Row],[Assigned to]],GD_Resource[[#All],[SNOW ID Unique]:[Team]],4,0)</f>
        <v>#N/A</v>
      </c>
    </row>
    <row r="155" spans="1:50" ht="37.5" customHeight="1" x14ac:dyDescent="0.25">
      <c r="A155" s="37" t="s">
        <v>832</v>
      </c>
      <c r="B155" s="37" t="s">
        <v>119</v>
      </c>
      <c r="C155" s="37" t="s">
        <v>454</v>
      </c>
      <c r="D155" s="37" t="s">
        <v>833</v>
      </c>
      <c r="E155" s="37" t="s">
        <v>145</v>
      </c>
      <c r="F155" s="37" t="s">
        <v>834</v>
      </c>
      <c r="G155" s="60">
        <v>44700.844317129631</v>
      </c>
      <c r="H155" s="37" t="s">
        <v>17</v>
      </c>
      <c r="I155" s="60"/>
      <c r="J155" s="37"/>
      <c r="K155" s="37"/>
      <c r="L155" s="60"/>
      <c r="M155" s="37"/>
      <c r="N155" s="60">
        <v>44571.882465277777</v>
      </c>
      <c r="O155" s="37" t="s">
        <v>835</v>
      </c>
      <c r="P155" s="38" t="b">
        <v>0</v>
      </c>
      <c r="Q155" s="37"/>
      <c r="R155" s="37" t="s">
        <v>217</v>
      </c>
      <c r="S155" s="38">
        <v>0</v>
      </c>
      <c r="T155" s="37" t="s">
        <v>128</v>
      </c>
      <c r="U155" s="37" t="s">
        <v>66</v>
      </c>
      <c r="V155" s="60"/>
      <c r="W155" s="38"/>
      <c r="X155" s="37" t="s">
        <v>399</v>
      </c>
      <c r="Y155" s="38">
        <v>0</v>
      </c>
      <c r="Z155" s="38" t="b">
        <v>0</v>
      </c>
      <c r="AA155" s="60">
        <v>44571.882465277777</v>
      </c>
      <c r="AB155" s="60"/>
      <c r="AC155" s="38">
        <v>0</v>
      </c>
      <c r="AD155" s="60"/>
      <c r="AE155" s="60">
        <v>44571.882465277777</v>
      </c>
      <c r="AF155" s="60">
        <v>44571.882465277777</v>
      </c>
      <c r="AG155" s="37"/>
      <c r="AH155" s="37"/>
      <c r="AI155" s="37" t="s">
        <v>159</v>
      </c>
      <c r="AJ155" s="16">
        <f ca="1">IF(Table1[[#This Row],[State]]="Closed","Zero",IF(Table1[[#This Row],[State]]="Resolved","Zero",TODAY()-Table1[[#This Row],[First Assigned to Osprey-Resolver]]))</f>
        <v>136.11753472222335</v>
      </c>
      <c r="AK155" s="16" t="str">
        <f ca="1">IF(Table1[[#This Row],[Days Open]]&lt;=5,"00 - 05",IF(Table1[[#This Row],[Days Open]]&lt;=15,"06 - 15",IF(Table1[[#This Row],[Days Open]]&lt;=30,"16 - 30", IF(Table1[[#This Row],[Days Open]]&lt;=60,"31 - 60",IF(Table1[[#This Row],[Days Open]]&lt;=90,"61 - 90",IF(Table1[[#This Row],[Days Open]]="Zero","Closed","&gt;91 and above"))))))</f>
        <v>&gt;91 and above</v>
      </c>
      <c r="AL155" s="39">
        <f>WEEKNUM(Table1[[#This Row],[Created]])</f>
        <v>3</v>
      </c>
      <c r="AM155" s="39">
        <f>WEEKNUM(Table1[[#This Row],[Resolved]])</f>
        <v>0</v>
      </c>
      <c r="AN155" s="39">
        <f>WEEKNUM(Table1[[#This Row],[Closed]])</f>
        <v>0</v>
      </c>
      <c r="AO155" s="39" t="str">
        <f>IFERROR(INDEX(GD_Resource[], MATCH(Table1[[#This Row],[Assigned to]], GD_Resource[SNOW ID Unique], 0), 2), "Not GD")</f>
        <v>WPP-US</v>
      </c>
      <c r="AP155" s="39" t="str">
        <f t="shared" si="2"/>
        <v>GD</v>
      </c>
      <c r="AQ155" s="39">
        <f>YEAR(Table1[[#This Row],[Closed]])</f>
        <v>1900</v>
      </c>
      <c r="AR155" s="39">
        <f>YEAR(Table1[[#This Row],[Resolved]])</f>
        <v>1900</v>
      </c>
      <c r="AS155" s="39">
        <f>YEAR(Table1[[#This Row],[Created]])</f>
        <v>2022</v>
      </c>
      <c r="AT155" s="39">
        <f>DAY(Table1[[#This Row],[Resolved]])</f>
        <v>0</v>
      </c>
      <c r="AU155" s="39" t="str">
        <f>TEXT(Table1[[#This Row],[Resolved]],"MMM")</f>
        <v>Jan</v>
      </c>
      <c r="AV155" s="39">
        <f>DAY(Table1[[#This Row],[Created]])</f>
        <v>10</v>
      </c>
      <c r="AW155" s="39" t="str">
        <f>TEXT(Table1[[#This Row],[Created]],"MMM")</f>
        <v>Jan</v>
      </c>
      <c r="AX155" s="40">
        <f>VLOOKUP(Table1[[#This Row],[Assigned to]],GD_Resource[[#All],[SNOW ID Unique]:[Team]],4,0)</f>
        <v>0</v>
      </c>
    </row>
    <row r="156" spans="1:50" ht="37.5" customHeight="1" x14ac:dyDescent="0.25">
      <c r="A156" s="37" t="s">
        <v>836</v>
      </c>
      <c r="B156" s="37" t="s">
        <v>119</v>
      </c>
      <c r="C156" s="37" t="s">
        <v>253</v>
      </c>
      <c r="D156" s="37" t="s">
        <v>463</v>
      </c>
      <c r="E156" s="37" t="s">
        <v>13</v>
      </c>
      <c r="F156" s="37" t="s">
        <v>837</v>
      </c>
      <c r="G156" s="60">
        <v>44588.889710648153</v>
      </c>
      <c r="H156" s="37" t="s">
        <v>9</v>
      </c>
      <c r="I156" s="60"/>
      <c r="J156" s="37" t="s">
        <v>134</v>
      </c>
      <c r="K156" s="37" t="s">
        <v>838</v>
      </c>
      <c r="L156" s="60">
        <v>44588.889710648153</v>
      </c>
      <c r="M156" s="37" t="s">
        <v>9</v>
      </c>
      <c r="N156" s="60">
        <v>44573.264907407407</v>
      </c>
      <c r="O156" s="37" t="s">
        <v>839</v>
      </c>
      <c r="P156" s="38" t="b">
        <v>0</v>
      </c>
      <c r="Q156" s="37"/>
      <c r="R156" s="37" t="s">
        <v>150</v>
      </c>
      <c r="S156" s="38">
        <v>0</v>
      </c>
      <c r="T156" s="37" t="s">
        <v>128</v>
      </c>
      <c r="U156" s="37" t="s">
        <v>124</v>
      </c>
      <c r="V156" s="60"/>
      <c r="W156" s="38">
        <v>1349983</v>
      </c>
      <c r="X156" s="37" t="s">
        <v>840</v>
      </c>
      <c r="Y156" s="38">
        <v>0</v>
      </c>
      <c r="Z156" s="38" t="b">
        <v>0</v>
      </c>
      <c r="AA156" s="60">
        <v>44573.865972222222</v>
      </c>
      <c r="AB156" s="60">
        <v>44573.265393518523</v>
      </c>
      <c r="AC156" s="38">
        <v>1</v>
      </c>
      <c r="AD156" s="60">
        <v>44573.931087962963</v>
      </c>
      <c r="AE156" s="60">
        <v>44573.953553240739</v>
      </c>
      <c r="AF156" s="60">
        <v>44573.931087962963</v>
      </c>
      <c r="AG156" s="37"/>
      <c r="AH156" s="37"/>
      <c r="AI156" s="37"/>
      <c r="AJ156" s="16">
        <f ca="1">IF(Table1[[#This Row],[State]]="Closed","Zero",IF(Table1[[#This Row],[State]]="Resolved","Zero",TODAY()-Table1[[#This Row],[First Assigned to Osprey-Resolver]]))</f>
        <v>134.04644675926102</v>
      </c>
      <c r="AK156" s="16" t="str">
        <f ca="1">IF(Table1[[#This Row],[Days Open]]&lt;=5,"00 - 05",IF(Table1[[#This Row],[Days Open]]&lt;=15,"06 - 15",IF(Table1[[#This Row],[Days Open]]&lt;=30,"16 - 30", IF(Table1[[#This Row],[Days Open]]&lt;=60,"31 - 60",IF(Table1[[#This Row],[Days Open]]&lt;=90,"61 - 90",IF(Table1[[#This Row],[Days Open]]="Zero","Closed","&gt;91 and above"))))))</f>
        <v>&gt;91 and above</v>
      </c>
      <c r="AL156" s="39">
        <f>WEEKNUM(Table1[[#This Row],[Created]])</f>
        <v>3</v>
      </c>
      <c r="AM156" s="39">
        <f>WEEKNUM(Table1[[#This Row],[Resolved]])</f>
        <v>0</v>
      </c>
      <c r="AN156" s="39">
        <f>WEEKNUM(Table1[[#This Row],[Closed]])</f>
        <v>5</v>
      </c>
      <c r="AO156" s="39" t="str">
        <f>IFERROR(INDEX(GD_Resource[], MATCH(Table1[[#This Row],[Assigned to]], GD_Resource[SNOW ID Unique], 0), 2), "Not GD")</f>
        <v>WPP-US</v>
      </c>
      <c r="AP156" s="39" t="str">
        <f t="shared" si="2"/>
        <v>GD</v>
      </c>
      <c r="AQ156" s="39">
        <f>YEAR(Table1[[#This Row],[Closed]])</f>
        <v>2022</v>
      </c>
      <c r="AR156" s="39">
        <f>YEAR(Table1[[#This Row],[Resolved]])</f>
        <v>1900</v>
      </c>
      <c r="AS156" s="39">
        <f>YEAR(Table1[[#This Row],[Created]])</f>
        <v>2022</v>
      </c>
      <c r="AT156" s="39">
        <f>DAY(Table1[[#This Row],[Resolved]])</f>
        <v>0</v>
      </c>
      <c r="AU156" s="39" t="str">
        <f>TEXT(Table1[[#This Row],[Resolved]],"MMM")</f>
        <v>Jan</v>
      </c>
      <c r="AV156" s="39">
        <f>DAY(Table1[[#This Row],[Created]])</f>
        <v>12</v>
      </c>
      <c r="AW156" s="39" t="str">
        <f>TEXT(Table1[[#This Row],[Created]],"MMM")</f>
        <v>Jan</v>
      </c>
      <c r="AX156" s="40">
        <f>VLOOKUP(Table1[[#This Row],[Assigned to]],GD_Resource[[#All],[SNOW ID Unique]:[Team]],4,0)</f>
        <v>0</v>
      </c>
    </row>
    <row r="157" spans="1:50" ht="37.5" customHeight="1" x14ac:dyDescent="0.25">
      <c r="A157" s="37" t="s">
        <v>841</v>
      </c>
      <c r="B157" s="37" t="s">
        <v>142</v>
      </c>
      <c r="C157" s="37" t="s">
        <v>703</v>
      </c>
      <c r="D157" s="37" t="s">
        <v>206</v>
      </c>
      <c r="E157" s="37" t="s">
        <v>13</v>
      </c>
      <c r="F157" s="37" t="s">
        <v>842</v>
      </c>
      <c r="G157" s="60">
        <v>44700.927025462966</v>
      </c>
      <c r="H157" s="37" t="s">
        <v>48</v>
      </c>
      <c r="I157" s="60"/>
      <c r="J157" s="37"/>
      <c r="K157" s="37"/>
      <c r="L157" s="60"/>
      <c r="M157" s="37"/>
      <c r="N157" s="60">
        <v>44575.584456018521</v>
      </c>
      <c r="O157" s="37" t="s">
        <v>816</v>
      </c>
      <c r="P157" s="38" t="b">
        <v>0</v>
      </c>
      <c r="Q157" s="37"/>
      <c r="R157" s="37"/>
      <c r="S157" s="38">
        <v>0</v>
      </c>
      <c r="T157" s="37" t="s">
        <v>128</v>
      </c>
      <c r="U157" s="37" t="s">
        <v>65</v>
      </c>
      <c r="V157" s="60"/>
      <c r="W157" s="38"/>
      <c r="X157" s="37" t="s">
        <v>817</v>
      </c>
      <c r="Y157" s="38">
        <v>0</v>
      </c>
      <c r="Z157" s="38" t="b">
        <v>1</v>
      </c>
      <c r="AA157" s="60">
        <v>44575.591493055559</v>
      </c>
      <c r="AB157" s="60">
        <v>44575.591493055559</v>
      </c>
      <c r="AC157" s="38">
        <v>2</v>
      </c>
      <c r="AD157" s="60">
        <v>44575.665034722217</v>
      </c>
      <c r="AE157" s="60">
        <v>44575.673946759263</v>
      </c>
      <c r="AF157" s="60">
        <v>44575.665034722217</v>
      </c>
      <c r="AG157" s="37" t="s">
        <v>332</v>
      </c>
      <c r="AH157" s="37" t="s">
        <v>707</v>
      </c>
      <c r="AI157" s="37" t="s">
        <v>818</v>
      </c>
      <c r="AJ157" s="16">
        <f ca="1">IF(Table1[[#This Row],[State]]="Closed","Zero",IF(Table1[[#This Row],[State]]="Resolved","Zero",TODAY()-Table1[[#This Row],[First Assigned to Osprey-Resolver]]))</f>
        <v>132.32605324073666</v>
      </c>
      <c r="AK157" s="16" t="str">
        <f ca="1">IF(Table1[[#This Row],[Days Open]]&lt;=5,"00 - 05",IF(Table1[[#This Row],[Days Open]]&lt;=15,"06 - 15",IF(Table1[[#This Row],[Days Open]]&lt;=30,"16 - 30", IF(Table1[[#This Row],[Days Open]]&lt;=60,"31 - 60",IF(Table1[[#This Row],[Days Open]]&lt;=90,"61 - 90",IF(Table1[[#This Row],[Days Open]]="Zero","Closed","&gt;91 and above"))))))</f>
        <v>&gt;91 and above</v>
      </c>
      <c r="AL157" s="39">
        <f>WEEKNUM(Table1[[#This Row],[Created]])</f>
        <v>3</v>
      </c>
      <c r="AM157" s="39">
        <f>WEEKNUM(Table1[[#This Row],[Resolved]])</f>
        <v>0</v>
      </c>
      <c r="AN157" s="39">
        <f>WEEKNUM(Table1[[#This Row],[Closed]])</f>
        <v>0</v>
      </c>
      <c r="AO157" s="39" t="str">
        <f>IFERROR(INDEX(GD_Resource[], MATCH(Table1[[#This Row],[Assigned to]], GD_Resource[SNOW ID Unique], 0), 2), "Not GD")</f>
        <v>Not GD</v>
      </c>
      <c r="AP157" s="39" t="str">
        <f t="shared" si="2"/>
        <v>Geo</v>
      </c>
      <c r="AQ157" s="39">
        <f>YEAR(Table1[[#This Row],[Closed]])</f>
        <v>1900</v>
      </c>
      <c r="AR157" s="39">
        <f>YEAR(Table1[[#This Row],[Resolved]])</f>
        <v>1900</v>
      </c>
      <c r="AS157" s="39">
        <f>YEAR(Table1[[#This Row],[Created]])</f>
        <v>2022</v>
      </c>
      <c r="AT157" s="39">
        <f>DAY(Table1[[#This Row],[Resolved]])</f>
        <v>0</v>
      </c>
      <c r="AU157" s="39" t="str">
        <f>TEXT(Table1[[#This Row],[Resolved]],"MMM")</f>
        <v>Jan</v>
      </c>
      <c r="AV157" s="39">
        <f>DAY(Table1[[#This Row],[Created]])</f>
        <v>14</v>
      </c>
      <c r="AW157" s="39" t="str">
        <f>TEXT(Table1[[#This Row],[Created]],"MMM")</f>
        <v>Jan</v>
      </c>
      <c r="AX157" s="40" t="e">
        <f>VLOOKUP(Table1[[#This Row],[Assigned to]],GD_Resource[[#All],[SNOW ID Unique]:[Team]],4,0)</f>
        <v>#N/A</v>
      </c>
    </row>
    <row r="158" spans="1:50" ht="37.5" customHeight="1" x14ac:dyDescent="0.25">
      <c r="A158" s="37" t="s">
        <v>843</v>
      </c>
      <c r="B158" s="37" t="s">
        <v>119</v>
      </c>
      <c r="C158" s="37" t="s">
        <v>120</v>
      </c>
      <c r="D158" s="37" t="s">
        <v>844</v>
      </c>
      <c r="E158" s="37" t="s">
        <v>13</v>
      </c>
      <c r="F158" s="37" t="s">
        <v>845</v>
      </c>
      <c r="G158" s="60">
        <v>44707.82671296296</v>
      </c>
      <c r="H158" s="37" t="s">
        <v>57</v>
      </c>
      <c r="I158" s="60"/>
      <c r="J158" s="37" t="s">
        <v>329</v>
      </c>
      <c r="K158" s="37" t="s">
        <v>846</v>
      </c>
      <c r="L158" s="60"/>
      <c r="M158" s="37"/>
      <c r="N158" s="60">
        <v>44579.502442129633</v>
      </c>
      <c r="O158" s="37" t="s">
        <v>267</v>
      </c>
      <c r="P158" s="38" t="b">
        <v>0</v>
      </c>
      <c r="Q158" s="37"/>
      <c r="R158" s="37" t="s">
        <v>191</v>
      </c>
      <c r="S158" s="38">
        <v>0</v>
      </c>
      <c r="T158" s="37" t="s">
        <v>128</v>
      </c>
      <c r="U158" s="37" t="s">
        <v>65</v>
      </c>
      <c r="V158" s="60"/>
      <c r="W158" s="38">
        <v>5742472</v>
      </c>
      <c r="X158" s="37" t="s">
        <v>268</v>
      </c>
      <c r="Y158" s="38">
        <v>2</v>
      </c>
      <c r="Z158" s="38" t="b">
        <v>1</v>
      </c>
      <c r="AA158" s="60">
        <v>44579.557175925933</v>
      </c>
      <c r="AB158" s="60">
        <v>44579.509062500001</v>
      </c>
      <c r="AC158" s="38">
        <v>4</v>
      </c>
      <c r="AD158" s="60">
        <v>44579.517395833333</v>
      </c>
      <c r="AE158" s="60">
        <v>44579.557175925933</v>
      </c>
      <c r="AF158" s="60">
        <v>44579.517395833333</v>
      </c>
      <c r="AG158" s="37"/>
      <c r="AH158" s="37" t="s">
        <v>250</v>
      </c>
      <c r="AI158" s="37"/>
      <c r="AJ158" s="16">
        <f ca="1">IF(Table1[[#This Row],[State]]="Closed","Zero",IF(Table1[[#This Row],[State]]="Resolved","Zero",TODAY()-Table1[[#This Row],[First Assigned to Osprey-Resolver]]))</f>
        <v>128.44282407406718</v>
      </c>
      <c r="AK158" s="16" t="str">
        <f ca="1">IF(Table1[[#This Row],[Days Open]]&lt;=5,"00 - 05",IF(Table1[[#This Row],[Days Open]]&lt;=15,"06 - 15",IF(Table1[[#This Row],[Days Open]]&lt;=30,"16 - 30", IF(Table1[[#This Row],[Days Open]]&lt;=60,"31 - 60",IF(Table1[[#This Row],[Days Open]]&lt;=90,"61 - 90",IF(Table1[[#This Row],[Days Open]]="Zero","Closed","&gt;91 and above"))))))</f>
        <v>&gt;91 and above</v>
      </c>
      <c r="AL158" s="39">
        <f>WEEKNUM(Table1[[#This Row],[Created]])</f>
        <v>4</v>
      </c>
      <c r="AM158" s="39">
        <f>WEEKNUM(Table1[[#This Row],[Resolved]])</f>
        <v>0</v>
      </c>
      <c r="AN158" s="39">
        <f>WEEKNUM(Table1[[#This Row],[Closed]])</f>
        <v>0</v>
      </c>
      <c r="AO158" s="39" t="str">
        <f>IFERROR(INDEX(GD_Resource[], MATCH(Table1[[#This Row],[Assigned to]], GD_Resource[SNOW ID Unique], 0), 2), "Not GD")</f>
        <v>WPP-US</v>
      </c>
      <c r="AP158" s="39" t="str">
        <f t="shared" si="2"/>
        <v>GD</v>
      </c>
      <c r="AQ158" s="39">
        <f>YEAR(Table1[[#This Row],[Closed]])</f>
        <v>1900</v>
      </c>
      <c r="AR158" s="39">
        <f>YEAR(Table1[[#This Row],[Resolved]])</f>
        <v>1900</v>
      </c>
      <c r="AS158" s="39">
        <f>YEAR(Table1[[#This Row],[Created]])</f>
        <v>2022</v>
      </c>
      <c r="AT158" s="39">
        <f>DAY(Table1[[#This Row],[Resolved]])</f>
        <v>0</v>
      </c>
      <c r="AU158" s="39" t="str">
        <f>TEXT(Table1[[#This Row],[Resolved]],"MMM")</f>
        <v>Jan</v>
      </c>
      <c r="AV158" s="39">
        <f>DAY(Table1[[#This Row],[Created]])</f>
        <v>18</v>
      </c>
      <c r="AW158" s="39" t="str">
        <f>TEXT(Table1[[#This Row],[Created]],"MMM")</f>
        <v>Jan</v>
      </c>
      <c r="AX158" s="40">
        <f>VLOOKUP(Table1[[#This Row],[Assigned to]],GD_Resource[[#All],[SNOW ID Unique]:[Team]],4,0)</f>
        <v>0</v>
      </c>
    </row>
    <row r="159" spans="1:50" ht="37.5" customHeight="1" x14ac:dyDescent="0.25">
      <c r="A159" s="37" t="s">
        <v>847</v>
      </c>
      <c r="B159" s="37" t="s">
        <v>119</v>
      </c>
      <c r="C159" s="37" t="s">
        <v>120</v>
      </c>
      <c r="D159" s="37" t="s">
        <v>267</v>
      </c>
      <c r="E159" s="37" t="s">
        <v>13</v>
      </c>
      <c r="F159" s="37" t="s">
        <v>848</v>
      </c>
      <c r="G159" s="60">
        <v>44705.85429398148</v>
      </c>
      <c r="H159" s="37" t="s">
        <v>53</v>
      </c>
      <c r="I159" s="60"/>
      <c r="J159" s="37" t="s">
        <v>329</v>
      </c>
      <c r="K159" s="37" t="s">
        <v>849</v>
      </c>
      <c r="L159" s="60"/>
      <c r="M159" s="37"/>
      <c r="N159" s="60">
        <v>44579.710034722222</v>
      </c>
      <c r="O159" s="37" t="s">
        <v>267</v>
      </c>
      <c r="P159" s="38" t="b">
        <v>1</v>
      </c>
      <c r="Q159" s="37"/>
      <c r="R159" s="37" t="s">
        <v>127</v>
      </c>
      <c r="S159" s="38">
        <v>2</v>
      </c>
      <c r="T159" s="37" t="s">
        <v>128</v>
      </c>
      <c r="U159" s="37" t="s">
        <v>66</v>
      </c>
      <c r="V159" s="60"/>
      <c r="W159" s="38">
        <v>10871700</v>
      </c>
      <c r="X159" s="37" t="s">
        <v>268</v>
      </c>
      <c r="Y159" s="38">
        <v>1</v>
      </c>
      <c r="Z159" s="38" t="b">
        <v>0</v>
      </c>
      <c r="AA159" s="60">
        <v>44579.844571759262</v>
      </c>
      <c r="AB159" s="60"/>
      <c r="AC159" s="38">
        <v>1</v>
      </c>
      <c r="AD159" s="60"/>
      <c r="AE159" s="60">
        <v>44579.844571759262</v>
      </c>
      <c r="AF159" s="60">
        <v>44579.716365740736</v>
      </c>
      <c r="AG159" s="37" t="s">
        <v>139</v>
      </c>
      <c r="AH159" s="37"/>
      <c r="AI159" s="37"/>
      <c r="AJ159" s="16">
        <f ca="1">IF(Table1[[#This Row],[State]]="Closed","Zero",IF(Table1[[#This Row],[State]]="Resolved","Zero",TODAY()-Table1[[#This Row],[First Assigned to Osprey-Resolver]]))</f>
        <v>128.15542824073782</v>
      </c>
      <c r="AK159" s="16" t="str">
        <f ca="1">IF(Table1[[#This Row],[Days Open]]&lt;=5,"00 - 05",IF(Table1[[#This Row],[Days Open]]&lt;=15,"06 - 15",IF(Table1[[#This Row],[Days Open]]&lt;=30,"16 - 30", IF(Table1[[#This Row],[Days Open]]&lt;=60,"31 - 60",IF(Table1[[#This Row],[Days Open]]&lt;=90,"61 - 90",IF(Table1[[#This Row],[Days Open]]="Zero","Closed","&gt;91 and above"))))))</f>
        <v>&gt;91 and above</v>
      </c>
      <c r="AL159" s="39">
        <f>WEEKNUM(Table1[[#This Row],[Created]])</f>
        <v>4</v>
      </c>
      <c r="AM159" s="39">
        <f>WEEKNUM(Table1[[#This Row],[Resolved]])</f>
        <v>0</v>
      </c>
      <c r="AN159" s="39">
        <f>WEEKNUM(Table1[[#This Row],[Closed]])</f>
        <v>0</v>
      </c>
      <c r="AO159" s="39" t="str">
        <f>IFERROR(INDEX(GD_Resource[], MATCH(Table1[[#This Row],[Assigned to]], GD_Resource[SNOW ID Unique], 0), 2), "Not GD")</f>
        <v>WPP-US</v>
      </c>
      <c r="AP159" s="39" t="str">
        <f t="shared" si="2"/>
        <v>GD</v>
      </c>
      <c r="AQ159" s="39">
        <f>YEAR(Table1[[#This Row],[Closed]])</f>
        <v>1900</v>
      </c>
      <c r="AR159" s="39">
        <f>YEAR(Table1[[#This Row],[Resolved]])</f>
        <v>1900</v>
      </c>
      <c r="AS159" s="39">
        <f>YEAR(Table1[[#This Row],[Created]])</f>
        <v>2022</v>
      </c>
      <c r="AT159" s="39">
        <f>DAY(Table1[[#This Row],[Resolved]])</f>
        <v>0</v>
      </c>
      <c r="AU159" s="39" t="str">
        <f>TEXT(Table1[[#This Row],[Resolved]],"MMM")</f>
        <v>Jan</v>
      </c>
      <c r="AV159" s="39">
        <f>DAY(Table1[[#This Row],[Created]])</f>
        <v>18</v>
      </c>
      <c r="AW159" s="39" t="str">
        <f>TEXT(Table1[[#This Row],[Created]],"MMM")</f>
        <v>Jan</v>
      </c>
      <c r="AX159" s="40">
        <f>VLOOKUP(Table1[[#This Row],[Assigned to]],GD_Resource[[#All],[SNOW ID Unique]:[Team]],4,0)</f>
        <v>0</v>
      </c>
    </row>
    <row r="160" spans="1:50" ht="37.5" customHeight="1" x14ac:dyDescent="0.25">
      <c r="A160" s="37" t="s">
        <v>850</v>
      </c>
      <c r="B160" s="37" t="s">
        <v>119</v>
      </c>
      <c r="C160" s="37" t="s">
        <v>703</v>
      </c>
      <c r="D160" s="37" t="s">
        <v>762</v>
      </c>
      <c r="E160" s="37" t="s">
        <v>145</v>
      </c>
      <c r="F160" s="37" t="s">
        <v>851</v>
      </c>
      <c r="G160" s="60">
        <v>44704.49454861111</v>
      </c>
      <c r="H160" s="37" t="s">
        <v>15</v>
      </c>
      <c r="I160" s="60"/>
      <c r="J160" s="37"/>
      <c r="K160" s="37"/>
      <c r="L160" s="60"/>
      <c r="M160" s="37"/>
      <c r="N160" s="60">
        <v>44579.814027777778</v>
      </c>
      <c r="O160" s="37" t="s">
        <v>267</v>
      </c>
      <c r="P160" s="38" t="b">
        <v>0</v>
      </c>
      <c r="Q160" s="37"/>
      <c r="R160" s="37"/>
      <c r="S160" s="38">
        <v>0</v>
      </c>
      <c r="T160" s="37" t="s">
        <v>128</v>
      </c>
      <c r="U160" s="37" t="s">
        <v>65</v>
      </c>
      <c r="V160" s="60"/>
      <c r="W160" s="38"/>
      <c r="X160" s="37" t="s">
        <v>268</v>
      </c>
      <c r="Y160" s="38">
        <v>0</v>
      </c>
      <c r="Z160" s="38" t="b">
        <v>1</v>
      </c>
      <c r="AA160" s="60">
        <v>44580.212280092594</v>
      </c>
      <c r="AB160" s="60">
        <v>44579.820717592593</v>
      </c>
      <c r="AC160" s="38">
        <v>2</v>
      </c>
      <c r="AD160" s="60">
        <v>44579.910590277781</v>
      </c>
      <c r="AE160" s="60">
        <v>44580.212280092594</v>
      </c>
      <c r="AF160" s="60">
        <v>44579.910590277781</v>
      </c>
      <c r="AG160" s="37"/>
      <c r="AH160" s="37" t="s">
        <v>707</v>
      </c>
      <c r="AI160" s="37"/>
      <c r="AJ160" s="16">
        <f ca="1">IF(Table1[[#This Row],[State]]="Closed","Zero",IF(Table1[[#This Row],[State]]="Resolved","Zero",TODAY()-Table1[[#This Row],[First Assigned to Osprey-Resolver]]))</f>
        <v>127.78771990740643</v>
      </c>
      <c r="AK160" s="16" t="str">
        <f ca="1">IF(Table1[[#This Row],[Days Open]]&lt;=5,"00 - 05",IF(Table1[[#This Row],[Days Open]]&lt;=15,"06 - 15",IF(Table1[[#This Row],[Days Open]]&lt;=30,"16 - 30", IF(Table1[[#This Row],[Days Open]]&lt;=60,"31 - 60",IF(Table1[[#This Row],[Days Open]]&lt;=90,"61 - 90",IF(Table1[[#This Row],[Days Open]]="Zero","Closed","&gt;91 and above"))))))</f>
        <v>&gt;91 and above</v>
      </c>
      <c r="AL160" s="39">
        <f>WEEKNUM(Table1[[#This Row],[Created]])</f>
        <v>4</v>
      </c>
      <c r="AM160" s="39">
        <f>WEEKNUM(Table1[[#This Row],[Resolved]])</f>
        <v>0</v>
      </c>
      <c r="AN160" s="39">
        <f>WEEKNUM(Table1[[#This Row],[Closed]])</f>
        <v>0</v>
      </c>
      <c r="AO160" s="39" t="str">
        <f>IFERROR(INDEX(GD_Resource[], MATCH(Table1[[#This Row],[Assigned to]], GD_Resource[SNOW ID Unique], 0), 2), "Not GD")</f>
        <v>WPP-US</v>
      </c>
      <c r="AP160" s="39" t="str">
        <f t="shared" si="2"/>
        <v>GD</v>
      </c>
      <c r="AQ160" s="39">
        <f>YEAR(Table1[[#This Row],[Closed]])</f>
        <v>1900</v>
      </c>
      <c r="AR160" s="39">
        <f>YEAR(Table1[[#This Row],[Resolved]])</f>
        <v>1900</v>
      </c>
      <c r="AS160" s="39">
        <f>YEAR(Table1[[#This Row],[Created]])</f>
        <v>2022</v>
      </c>
      <c r="AT160" s="39">
        <f>DAY(Table1[[#This Row],[Resolved]])</f>
        <v>0</v>
      </c>
      <c r="AU160" s="39" t="str">
        <f>TEXT(Table1[[#This Row],[Resolved]],"MMM")</f>
        <v>Jan</v>
      </c>
      <c r="AV160" s="39">
        <f>DAY(Table1[[#This Row],[Created]])</f>
        <v>18</v>
      </c>
      <c r="AW160" s="39" t="str">
        <f>TEXT(Table1[[#This Row],[Created]],"MMM")</f>
        <v>Jan</v>
      </c>
      <c r="AX160" s="40">
        <f>VLOOKUP(Table1[[#This Row],[Assigned to]],GD_Resource[[#All],[SNOW ID Unique]:[Team]],4,0)</f>
        <v>0</v>
      </c>
    </row>
    <row r="161" spans="1:50" ht="49.95" customHeight="1" x14ac:dyDescent="0.25">
      <c r="A161" s="37" t="s">
        <v>852</v>
      </c>
      <c r="B161" s="37" t="s">
        <v>119</v>
      </c>
      <c r="C161" s="37" t="s">
        <v>120</v>
      </c>
      <c r="D161" s="37" t="s">
        <v>206</v>
      </c>
      <c r="E161" s="37" t="s">
        <v>145</v>
      </c>
      <c r="F161" s="37" t="s">
        <v>853</v>
      </c>
      <c r="G161" s="60">
        <v>44699.831921296303</v>
      </c>
      <c r="H161" s="37" t="s">
        <v>413</v>
      </c>
      <c r="I161" s="60"/>
      <c r="J161" s="37"/>
      <c r="K161" s="37"/>
      <c r="L161" s="60"/>
      <c r="M161" s="37"/>
      <c r="N161" s="60">
        <v>44581.526805555557</v>
      </c>
      <c r="O161" s="37" t="s">
        <v>854</v>
      </c>
      <c r="P161" s="38" t="b">
        <v>0</v>
      </c>
      <c r="Q161" s="37"/>
      <c r="R161" s="37"/>
      <c r="S161" s="38">
        <v>0</v>
      </c>
      <c r="T161" s="37" t="s">
        <v>128</v>
      </c>
      <c r="U161" s="37" t="s">
        <v>65</v>
      </c>
      <c r="V161" s="60"/>
      <c r="W161" s="38"/>
      <c r="X161" s="37" t="s">
        <v>855</v>
      </c>
      <c r="Y161" s="38">
        <v>0</v>
      </c>
      <c r="Z161" s="38" t="b">
        <v>1</v>
      </c>
      <c r="AA161" s="60">
        <v>44581.588043981479</v>
      </c>
      <c r="AB161" s="60">
        <v>44581.529467592591</v>
      </c>
      <c r="AC161" s="38">
        <v>4</v>
      </c>
      <c r="AD161" s="60">
        <v>44581.568113425928</v>
      </c>
      <c r="AE161" s="60">
        <v>44581.588043981479</v>
      </c>
      <c r="AF161" s="60">
        <v>44581.568113425928</v>
      </c>
      <c r="AG161" s="37"/>
      <c r="AH161" s="37" t="s">
        <v>158</v>
      </c>
      <c r="AI161" s="37"/>
      <c r="AJ161" s="16">
        <f ca="1">IF(Table1[[#This Row],[State]]="Closed","Zero",IF(Table1[[#This Row],[State]]="Resolved","Zero",TODAY()-Table1[[#This Row],[First Assigned to Osprey-Resolver]]))</f>
        <v>126.41195601852087</v>
      </c>
      <c r="AK161" s="16" t="str">
        <f ca="1">IF(Table1[[#This Row],[Days Open]]&lt;=5,"00 - 05",IF(Table1[[#This Row],[Days Open]]&lt;=15,"06 - 15",IF(Table1[[#This Row],[Days Open]]&lt;=30,"16 - 30", IF(Table1[[#This Row],[Days Open]]&lt;=60,"31 - 60",IF(Table1[[#This Row],[Days Open]]&lt;=90,"61 - 90",IF(Table1[[#This Row],[Days Open]]="Zero","Closed","&gt;91 and above"))))))</f>
        <v>&gt;91 and above</v>
      </c>
      <c r="AL161" s="39">
        <f>WEEKNUM(Table1[[#This Row],[Created]])</f>
        <v>4</v>
      </c>
      <c r="AM161" s="39">
        <f>WEEKNUM(Table1[[#This Row],[Resolved]])</f>
        <v>0</v>
      </c>
      <c r="AN161" s="39">
        <f>WEEKNUM(Table1[[#This Row],[Closed]])</f>
        <v>0</v>
      </c>
      <c r="AO161" s="39" t="str">
        <f>IFERROR(INDEX(GD_Resource[], MATCH(Table1[[#This Row],[Assigned to]], GD_Resource[SNOW ID Unique], 0), 2), "Not GD")</f>
        <v>WPP-UK</v>
      </c>
      <c r="AP161" s="39" t="str">
        <f t="shared" si="2"/>
        <v>GD</v>
      </c>
      <c r="AQ161" s="39">
        <f>YEAR(Table1[[#This Row],[Closed]])</f>
        <v>1900</v>
      </c>
      <c r="AR161" s="39">
        <f>YEAR(Table1[[#This Row],[Resolved]])</f>
        <v>1900</v>
      </c>
      <c r="AS161" s="39">
        <f>YEAR(Table1[[#This Row],[Created]])</f>
        <v>2022</v>
      </c>
      <c r="AT161" s="39">
        <f>DAY(Table1[[#This Row],[Resolved]])</f>
        <v>0</v>
      </c>
      <c r="AU161" s="39" t="str">
        <f>TEXT(Table1[[#This Row],[Resolved]],"MMM")</f>
        <v>Jan</v>
      </c>
      <c r="AV161" s="39">
        <f>DAY(Table1[[#This Row],[Created]])</f>
        <v>20</v>
      </c>
      <c r="AW161" s="39" t="str">
        <f>TEXT(Table1[[#This Row],[Created]],"MMM")</f>
        <v>Jan</v>
      </c>
      <c r="AX161" s="40">
        <f>VLOOKUP(Table1[[#This Row],[Assigned to]],GD_Resource[[#All],[SNOW ID Unique]:[Team]],4,0)</f>
        <v>0</v>
      </c>
    </row>
    <row r="162" spans="1:50" ht="62.7" customHeight="1" x14ac:dyDescent="0.25">
      <c r="A162" s="37" t="s">
        <v>856</v>
      </c>
      <c r="B162" s="37" t="s">
        <v>119</v>
      </c>
      <c r="C162" s="37" t="s">
        <v>703</v>
      </c>
      <c r="D162" s="37" t="s">
        <v>607</v>
      </c>
      <c r="E162" s="37" t="s">
        <v>145</v>
      </c>
      <c r="F162" s="37" t="s">
        <v>857</v>
      </c>
      <c r="G162" s="60">
        <v>44708.131712962961</v>
      </c>
      <c r="H162" s="37" t="s">
        <v>53</v>
      </c>
      <c r="I162" s="60"/>
      <c r="J162" s="37"/>
      <c r="K162" s="37"/>
      <c r="L162" s="60"/>
      <c r="M162" s="37"/>
      <c r="N162" s="60">
        <v>44581.81722222222</v>
      </c>
      <c r="O162" s="37" t="s">
        <v>305</v>
      </c>
      <c r="P162" s="38" t="b">
        <v>0</v>
      </c>
      <c r="Q162" s="37"/>
      <c r="R162" s="37" t="s">
        <v>127</v>
      </c>
      <c r="S162" s="38">
        <v>0</v>
      </c>
      <c r="T162" s="37" t="s">
        <v>128</v>
      </c>
      <c r="U162" s="37" t="s">
        <v>66</v>
      </c>
      <c r="V162" s="60"/>
      <c r="W162" s="38"/>
      <c r="X162" s="37" t="s">
        <v>306</v>
      </c>
      <c r="Y162" s="38">
        <v>0</v>
      </c>
      <c r="Z162" s="38" t="b">
        <v>0</v>
      </c>
      <c r="AA162" s="60">
        <v>44581.954502314817</v>
      </c>
      <c r="AB162" s="60">
        <v>44581.817604166667</v>
      </c>
      <c r="AC162" s="38">
        <v>2</v>
      </c>
      <c r="AD162" s="60">
        <v>44581.916863425933</v>
      </c>
      <c r="AE162" s="60">
        <v>44581.954502314817</v>
      </c>
      <c r="AF162" s="60">
        <v>44581.916863425933</v>
      </c>
      <c r="AG162" s="37" t="s">
        <v>332</v>
      </c>
      <c r="AH162" s="37"/>
      <c r="AI162" s="37" t="s">
        <v>796</v>
      </c>
      <c r="AJ162" s="16">
        <f ca="1">IF(Table1[[#This Row],[State]]="Closed","Zero",IF(Table1[[#This Row],[State]]="Resolved","Zero",TODAY()-Table1[[#This Row],[First Assigned to Osprey-Resolver]]))</f>
        <v>126.04549768518336</v>
      </c>
      <c r="AK162" s="16" t="str">
        <f ca="1">IF(Table1[[#This Row],[Days Open]]&lt;=5,"00 - 05",IF(Table1[[#This Row],[Days Open]]&lt;=15,"06 - 15",IF(Table1[[#This Row],[Days Open]]&lt;=30,"16 - 30", IF(Table1[[#This Row],[Days Open]]&lt;=60,"31 - 60",IF(Table1[[#This Row],[Days Open]]&lt;=90,"61 - 90",IF(Table1[[#This Row],[Days Open]]="Zero","Closed","&gt;91 and above"))))))</f>
        <v>&gt;91 and above</v>
      </c>
      <c r="AL162" s="39">
        <f>WEEKNUM(Table1[[#This Row],[Created]])</f>
        <v>4</v>
      </c>
      <c r="AM162" s="39">
        <f>WEEKNUM(Table1[[#This Row],[Resolved]])</f>
        <v>0</v>
      </c>
      <c r="AN162" s="39">
        <f>WEEKNUM(Table1[[#This Row],[Closed]])</f>
        <v>0</v>
      </c>
      <c r="AO162" s="39" t="str">
        <f>IFERROR(INDEX(GD_Resource[], MATCH(Table1[[#This Row],[Assigned to]], GD_Resource[SNOW ID Unique], 0), 2), "Not GD")</f>
        <v>WPP-US</v>
      </c>
      <c r="AP162" s="39" t="str">
        <f t="shared" si="2"/>
        <v>GD</v>
      </c>
      <c r="AQ162" s="39">
        <f>YEAR(Table1[[#This Row],[Closed]])</f>
        <v>1900</v>
      </c>
      <c r="AR162" s="39">
        <f>YEAR(Table1[[#This Row],[Resolved]])</f>
        <v>1900</v>
      </c>
      <c r="AS162" s="39">
        <f>YEAR(Table1[[#This Row],[Created]])</f>
        <v>2022</v>
      </c>
      <c r="AT162" s="39">
        <f>DAY(Table1[[#This Row],[Resolved]])</f>
        <v>0</v>
      </c>
      <c r="AU162" s="39" t="str">
        <f>TEXT(Table1[[#This Row],[Resolved]],"MMM")</f>
        <v>Jan</v>
      </c>
      <c r="AV162" s="39">
        <f>DAY(Table1[[#This Row],[Created]])</f>
        <v>20</v>
      </c>
      <c r="AW162" s="39" t="str">
        <f>TEXT(Table1[[#This Row],[Created]],"MMM")</f>
        <v>Jan</v>
      </c>
      <c r="AX162" s="40">
        <f>VLOOKUP(Table1[[#This Row],[Assigned to]],GD_Resource[[#All],[SNOW ID Unique]:[Team]],4,0)</f>
        <v>0</v>
      </c>
    </row>
    <row r="163" spans="1:50" ht="37.5" customHeight="1" x14ac:dyDescent="0.25">
      <c r="A163" s="37" t="s">
        <v>858</v>
      </c>
      <c r="B163" s="37" t="s">
        <v>142</v>
      </c>
      <c r="C163" s="37" t="s">
        <v>703</v>
      </c>
      <c r="D163" s="37" t="s">
        <v>206</v>
      </c>
      <c r="E163" s="37" t="s">
        <v>145</v>
      </c>
      <c r="F163" s="37" t="s">
        <v>859</v>
      </c>
      <c r="G163" s="60">
        <v>44691.9059375</v>
      </c>
      <c r="H163" s="37" t="s">
        <v>48</v>
      </c>
      <c r="I163" s="60"/>
      <c r="J163" s="37" t="s">
        <v>124</v>
      </c>
      <c r="K163" s="37" t="s">
        <v>860</v>
      </c>
      <c r="L163" s="60">
        <v>44691.9059375</v>
      </c>
      <c r="M163" s="37" t="s">
        <v>48</v>
      </c>
      <c r="N163" s="60">
        <v>44585.699502314812</v>
      </c>
      <c r="O163" s="37" t="s">
        <v>330</v>
      </c>
      <c r="P163" s="38" t="b">
        <v>0</v>
      </c>
      <c r="Q163" s="37"/>
      <c r="R163" s="37"/>
      <c r="S163" s="38">
        <v>0</v>
      </c>
      <c r="T163" s="37" t="s">
        <v>128</v>
      </c>
      <c r="U163" s="37" t="s">
        <v>124</v>
      </c>
      <c r="V163" s="60"/>
      <c r="W163" s="38">
        <v>9176236</v>
      </c>
      <c r="X163" s="37" t="s">
        <v>331</v>
      </c>
      <c r="Y163" s="38">
        <v>0</v>
      </c>
      <c r="Z163" s="38" t="b">
        <v>0</v>
      </c>
      <c r="AA163" s="60">
        <v>44585.703043981477</v>
      </c>
      <c r="AB163" s="60">
        <v>44585.703043981477</v>
      </c>
      <c r="AC163" s="38">
        <v>2</v>
      </c>
      <c r="AD163" s="60">
        <v>44585.706712962958</v>
      </c>
      <c r="AE163" s="60">
        <v>44585.745671296303</v>
      </c>
      <c r="AF163" s="60">
        <v>44585.706712962958</v>
      </c>
      <c r="AG163" s="37" t="s">
        <v>332</v>
      </c>
      <c r="AH163" s="37"/>
      <c r="AI163" s="37" t="s">
        <v>333</v>
      </c>
      <c r="AJ163" s="16">
        <f ca="1">IF(Table1[[#This Row],[State]]="Closed","Zero",IF(Table1[[#This Row],[State]]="Resolved","Zero",TODAY()-Table1[[#This Row],[First Assigned to Osprey-Resolver]]))</f>
        <v>122.25432870369696</v>
      </c>
      <c r="AK163" s="16" t="str">
        <f ca="1">IF(Table1[[#This Row],[Days Open]]&lt;=5,"00 - 05",IF(Table1[[#This Row],[Days Open]]&lt;=15,"06 - 15",IF(Table1[[#This Row],[Days Open]]&lt;=30,"16 - 30", IF(Table1[[#This Row],[Days Open]]&lt;=60,"31 - 60",IF(Table1[[#This Row],[Days Open]]&lt;=90,"61 - 90",IF(Table1[[#This Row],[Days Open]]="Zero","Closed","&gt;91 and above"))))))</f>
        <v>&gt;91 and above</v>
      </c>
      <c r="AL163" s="39">
        <f>WEEKNUM(Table1[[#This Row],[Created]])</f>
        <v>5</v>
      </c>
      <c r="AM163" s="39">
        <f>WEEKNUM(Table1[[#This Row],[Resolved]])</f>
        <v>0</v>
      </c>
      <c r="AN163" s="39">
        <f>WEEKNUM(Table1[[#This Row],[Closed]])</f>
        <v>20</v>
      </c>
      <c r="AO163" s="39" t="str">
        <f>IFERROR(INDEX(GD_Resource[], MATCH(Table1[[#This Row],[Assigned to]], GD_Resource[SNOW ID Unique], 0), 2), "Not GD")</f>
        <v>Not GD</v>
      </c>
      <c r="AP163" s="39" t="str">
        <f t="shared" si="2"/>
        <v>Geo</v>
      </c>
      <c r="AQ163" s="39">
        <f>YEAR(Table1[[#This Row],[Closed]])</f>
        <v>2022</v>
      </c>
      <c r="AR163" s="39">
        <f>YEAR(Table1[[#This Row],[Resolved]])</f>
        <v>1900</v>
      </c>
      <c r="AS163" s="39">
        <f>YEAR(Table1[[#This Row],[Created]])</f>
        <v>2022</v>
      </c>
      <c r="AT163" s="39">
        <f>DAY(Table1[[#This Row],[Resolved]])</f>
        <v>0</v>
      </c>
      <c r="AU163" s="39" t="str">
        <f>TEXT(Table1[[#This Row],[Resolved]],"MMM")</f>
        <v>Jan</v>
      </c>
      <c r="AV163" s="39">
        <f>DAY(Table1[[#This Row],[Created]])</f>
        <v>24</v>
      </c>
      <c r="AW163" s="39" t="str">
        <f>TEXT(Table1[[#This Row],[Created]],"MMM")</f>
        <v>Jan</v>
      </c>
      <c r="AX163" s="40" t="e">
        <f>VLOOKUP(Table1[[#This Row],[Assigned to]],GD_Resource[[#All],[SNOW ID Unique]:[Team]],4,0)</f>
        <v>#N/A</v>
      </c>
    </row>
    <row r="164" spans="1:50" ht="49.95" customHeight="1" x14ac:dyDescent="0.25">
      <c r="A164" s="37" t="s">
        <v>861</v>
      </c>
      <c r="B164" s="37" t="s">
        <v>119</v>
      </c>
      <c r="C164" s="37" t="s">
        <v>120</v>
      </c>
      <c r="D164" s="37" t="s">
        <v>762</v>
      </c>
      <c r="E164" s="37" t="s">
        <v>13</v>
      </c>
      <c r="F164" s="37" t="s">
        <v>862</v>
      </c>
      <c r="G164" s="60">
        <v>44708.29960648148</v>
      </c>
      <c r="H164" s="37" t="s">
        <v>48</v>
      </c>
      <c r="I164" s="60"/>
      <c r="J164" s="37"/>
      <c r="K164" s="37"/>
      <c r="L164" s="60"/>
      <c r="M164" s="37"/>
      <c r="N164" s="60">
        <v>44585.728576388887</v>
      </c>
      <c r="O164" s="37" t="s">
        <v>762</v>
      </c>
      <c r="P164" s="38" t="b">
        <v>0</v>
      </c>
      <c r="Q164" s="37"/>
      <c r="R164" s="37" t="s">
        <v>127</v>
      </c>
      <c r="S164" s="38">
        <v>0</v>
      </c>
      <c r="T164" s="37" t="s">
        <v>128</v>
      </c>
      <c r="U164" s="37" t="s">
        <v>66</v>
      </c>
      <c r="V164" s="60"/>
      <c r="W164" s="38"/>
      <c r="X164" s="37" t="s">
        <v>763</v>
      </c>
      <c r="Y164" s="38">
        <v>0</v>
      </c>
      <c r="Z164" s="38" t="b">
        <v>1</v>
      </c>
      <c r="AA164" s="60">
        <v>44586.422013888892</v>
      </c>
      <c r="AB164" s="60">
        <v>44585.729942129627</v>
      </c>
      <c r="AC164" s="38">
        <v>1</v>
      </c>
      <c r="AD164" s="60">
        <v>44586.269282407397</v>
      </c>
      <c r="AE164" s="60">
        <v>44586.422013888892</v>
      </c>
      <c r="AF164" s="60">
        <v>44586.269282407397</v>
      </c>
      <c r="AG164" s="37"/>
      <c r="AH164" s="37"/>
      <c r="AI164" s="37"/>
      <c r="AJ164" s="16">
        <f ca="1">IF(Table1[[#This Row],[State]]="Closed","Zero",IF(Table1[[#This Row],[State]]="Resolved","Zero",TODAY()-Table1[[#This Row],[First Assigned to Osprey-Resolver]]))</f>
        <v>121.57798611110775</v>
      </c>
      <c r="AK164" s="16" t="str">
        <f ca="1">IF(Table1[[#This Row],[Days Open]]&lt;=5,"00 - 05",IF(Table1[[#This Row],[Days Open]]&lt;=15,"06 - 15",IF(Table1[[#This Row],[Days Open]]&lt;=30,"16 - 30", IF(Table1[[#This Row],[Days Open]]&lt;=60,"31 - 60",IF(Table1[[#This Row],[Days Open]]&lt;=90,"61 - 90",IF(Table1[[#This Row],[Days Open]]="Zero","Closed","&gt;91 and above"))))))</f>
        <v>&gt;91 and above</v>
      </c>
      <c r="AL164" s="39">
        <f>WEEKNUM(Table1[[#This Row],[Created]])</f>
        <v>5</v>
      </c>
      <c r="AM164" s="39">
        <f>WEEKNUM(Table1[[#This Row],[Resolved]])</f>
        <v>0</v>
      </c>
      <c r="AN164" s="39">
        <f>WEEKNUM(Table1[[#This Row],[Closed]])</f>
        <v>0</v>
      </c>
      <c r="AO164" s="39" t="str">
        <f>IFERROR(INDEX(GD_Resource[], MATCH(Table1[[#This Row],[Assigned to]], GD_Resource[SNOW ID Unique], 0), 2), "Not GD")</f>
        <v>Not GD</v>
      </c>
      <c r="AP164" s="39" t="str">
        <f t="shared" si="2"/>
        <v>Geo</v>
      </c>
      <c r="AQ164" s="39">
        <f>YEAR(Table1[[#This Row],[Closed]])</f>
        <v>1900</v>
      </c>
      <c r="AR164" s="39">
        <f>YEAR(Table1[[#This Row],[Resolved]])</f>
        <v>1900</v>
      </c>
      <c r="AS164" s="39">
        <f>YEAR(Table1[[#This Row],[Created]])</f>
        <v>2022</v>
      </c>
      <c r="AT164" s="39">
        <f>DAY(Table1[[#This Row],[Resolved]])</f>
        <v>0</v>
      </c>
      <c r="AU164" s="39" t="str">
        <f>TEXT(Table1[[#This Row],[Resolved]],"MMM")</f>
        <v>Jan</v>
      </c>
      <c r="AV164" s="39">
        <f>DAY(Table1[[#This Row],[Created]])</f>
        <v>24</v>
      </c>
      <c r="AW164" s="39" t="str">
        <f>TEXT(Table1[[#This Row],[Created]],"MMM")</f>
        <v>Jan</v>
      </c>
      <c r="AX164" s="40" t="e">
        <f>VLOOKUP(Table1[[#This Row],[Assigned to]],GD_Resource[[#All],[SNOW ID Unique]:[Team]],4,0)</f>
        <v>#N/A</v>
      </c>
    </row>
    <row r="165" spans="1:50" ht="37.5" customHeight="1" x14ac:dyDescent="0.25">
      <c r="A165" s="37" t="s">
        <v>863</v>
      </c>
      <c r="B165" s="37" t="s">
        <v>119</v>
      </c>
      <c r="C165" s="37" t="s">
        <v>143</v>
      </c>
      <c r="D165" s="37" t="s">
        <v>177</v>
      </c>
      <c r="E165" s="37" t="s">
        <v>13</v>
      </c>
      <c r="F165" s="37" t="s">
        <v>864</v>
      </c>
      <c r="G165" s="60">
        <v>44594.620671296303</v>
      </c>
      <c r="H165" s="37" t="s">
        <v>179</v>
      </c>
      <c r="I165" s="60"/>
      <c r="J165" s="37" t="s">
        <v>134</v>
      </c>
      <c r="K165" s="37" t="s">
        <v>865</v>
      </c>
      <c r="L165" s="60">
        <v>44594.620682870373</v>
      </c>
      <c r="M165" s="37" t="s">
        <v>179</v>
      </c>
      <c r="N165" s="60">
        <v>44587.320543981477</v>
      </c>
      <c r="O165" s="37" t="s">
        <v>282</v>
      </c>
      <c r="P165" s="38" t="b">
        <v>0</v>
      </c>
      <c r="Q165" s="37"/>
      <c r="R165" s="37" t="s">
        <v>191</v>
      </c>
      <c r="S165" s="38">
        <v>0</v>
      </c>
      <c r="T165" s="37" t="s">
        <v>128</v>
      </c>
      <c r="U165" s="37" t="s">
        <v>124</v>
      </c>
      <c r="V165" s="60"/>
      <c r="W165" s="38">
        <v>630732</v>
      </c>
      <c r="X165" s="37" t="s">
        <v>283</v>
      </c>
      <c r="Y165" s="38">
        <v>0</v>
      </c>
      <c r="Z165" s="38" t="b">
        <v>0</v>
      </c>
      <c r="AA165" s="60">
        <v>44592.957453703697</v>
      </c>
      <c r="AB165" s="60">
        <v>44587.33085648148</v>
      </c>
      <c r="AC165" s="38">
        <v>1</v>
      </c>
      <c r="AD165" s="60">
        <v>44594.052858796298</v>
      </c>
      <c r="AE165" s="60">
        <v>44594.448935185188</v>
      </c>
      <c r="AF165" s="60">
        <v>44594.052858796298</v>
      </c>
      <c r="AG165" s="37"/>
      <c r="AH165" s="37"/>
      <c r="AI165" s="37"/>
      <c r="AJ165" s="16">
        <f ca="1">IF(Table1[[#This Row],[State]]="Closed","Zero",IF(Table1[[#This Row],[State]]="Resolved","Zero",TODAY()-Table1[[#This Row],[First Assigned to Osprey-Resolver]]))</f>
        <v>113.55106481481198</v>
      </c>
      <c r="AK165" s="16" t="str">
        <f ca="1">IF(Table1[[#This Row],[Days Open]]&lt;=5,"00 - 05",IF(Table1[[#This Row],[Days Open]]&lt;=15,"06 - 15",IF(Table1[[#This Row],[Days Open]]&lt;=30,"16 - 30", IF(Table1[[#This Row],[Days Open]]&lt;=60,"31 - 60",IF(Table1[[#This Row],[Days Open]]&lt;=90,"61 - 90",IF(Table1[[#This Row],[Days Open]]="Zero","Closed","&gt;91 and above"))))))</f>
        <v>&gt;91 and above</v>
      </c>
      <c r="AL165" s="39">
        <f>WEEKNUM(Table1[[#This Row],[Created]])</f>
        <v>5</v>
      </c>
      <c r="AM165" s="39">
        <f>WEEKNUM(Table1[[#This Row],[Resolved]])</f>
        <v>0</v>
      </c>
      <c r="AN165" s="39">
        <f>WEEKNUM(Table1[[#This Row],[Closed]])</f>
        <v>6</v>
      </c>
      <c r="AO165" s="39" t="str">
        <f>IFERROR(INDEX(GD_Resource[], MATCH(Table1[[#This Row],[Assigned to]], GD_Resource[SNOW ID Unique], 0), 2), "Not GD")</f>
        <v>WPP-US</v>
      </c>
      <c r="AP165" s="39" t="str">
        <f t="shared" si="2"/>
        <v>GD</v>
      </c>
      <c r="AQ165" s="39">
        <f>YEAR(Table1[[#This Row],[Closed]])</f>
        <v>2022</v>
      </c>
      <c r="AR165" s="39">
        <f>YEAR(Table1[[#This Row],[Resolved]])</f>
        <v>1900</v>
      </c>
      <c r="AS165" s="39">
        <f>YEAR(Table1[[#This Row],[Created]])</f>
        <v>2022</v>
      </c>
      <c r="AT165" s="39">
        <f>DAY(Table1[[#This Row],[Resolved]])</f>
        <v>0</v>
      </c>
      <c r="AU165" s="39" t="str">
        <f>TEXT(Table1[[#This Row],[Resolved]],"MMM")</f>
        <v>Jan</v>
      </c>
      <c r="AV165" s="39">
        <f>DAY(Table1[[#This Row],[Created]])</f>
        <v>26</v>
      </c>
      <c r="AW165" s="39" t="str">
        <f>TEXT(Table1[[#This Row],[Created]],"MMM")</f>
        <v>Jan</v>
      </c>
      <c r="AX165" s="40">
        <f>VLOOKUP(Table1[[#This Row],[Assigned to]],GD_Resource[[#All],[SNOW ID Unique]:[Team]],4,0)</f>
        <v>0</v>
      </c>
    </row>
    <row r="166" spans="1:50" ht="37.5" customHeight="1" x14ac:dyDescent="0.25">
      <c r="A166" s="37" t="s">
        <v>866</v>
      </c>
      <c r="B166" s="37" t="s">
        <v>119</v>
      </c>
      <c r="C166" s="37" t="s">
        <v>120</v>
      </c>
      <c r="D166" s="37" t="s">
        <v>206</v>
      </c>
      <c r="E166" s="37" t="s">
        <v>145</v>
      </c>
      <c r="F166" s="37" t="s">
        <v>867</v>
      </c>
      <c r="G166" s="60">
        <v>44658.762546296297</v>
      </c>
      <c r="H166" s="37" t="s">
        <v>413</v>
      </c>
      <c r="I166" s="60"/>
      <c r="J166" s="37"/>
      <c r="K166" s="37"/>
      <c r="L166" s="60"/>
      <c r="M166" s="37"/>
      <c r="N166" s="60">
        <v>44588.742986111109</v>
      </c>
      <c r="O166" s="37" t="s">
        <v>868</v>
      </c>
      <c r="P166" s="38" t="b">
        <v>0</v>
      </c>
      <c r="Q166" s="37"/>
      <c r="R166" s="37" t="s">
        <v>127</v>
      </c>
      <c r="S166" s="38">
        <v>0</v>
      </c>
      <c r="T166" s="37" t="s">
        <v>128</v>
      </c>
      <c r="U166" s="37" t="s">
        <v>66</v>
      </c>
      <c r="V166" s="60"/>
      <c r="W166" s="38"/>
      <c r="X166" s="37" t="s">
        <v>869</v>
      </c>
      <c r="Y166" s="38">
        <v>0</v>
      </c>
      <c r="Z166" s="38" t="b">
        <v>0</v>
      </c>
      <c r="AA166" s="60">
        <v>44588.755567129629</v>
      </c>
      <c r="AB166" s="60">
        <v>44588.74355324074</v>
      </c>
      <c r="AC166" s="38">
        <v>3</v>
      </c>
      <c r="AD166" s="60">
        <v>44588.760740740741</v>
      </c>
      <c r="AE166" s="60">
        <v>44588.857199074067</v>
      </c>
      <c r="AF166" s="60">
        <v>44588.760740740741</v>
      </c>
      <c r="AG166" s="37" t="s">
        <v>332</v>
      </c>
      <c r="AH166" s="37"/>
      <c r="AI166" s="37" t="s">
        <v>870</v>
      </c>
      <c r="AJ166" s="16">
        <f ca="1">IF(Table1[[#This Row],[State]]="Closed","Zero",IF(Table1[[#This Row],[State]]="Resolved","Zero",TODAY()-Table1[[#This Row],[First Assigned to Osprey-Resolver]]))</f>
        <v>119.14280092593253</v>
      </c>
      <c r="AK166" s="16" t="str">
        <f ca="1">IF(Table1[[#This Row],[Days Open]]&lt;=5,"00 - 05",IF(Table1[[#This Row],[Days Open]]&lt;=15,"06 - 15",IF(Table1[[#This Row],[Days Open]]&lt;=30,"16 - 30", IF(Table1[[#This Row],[Days Open]]&lt;=60,"31 - 60",IF(Table1[[#This Row],[Days Open]]&lt;=90,"61 - 90",IF(Table1[[#This Row],[Days Open]]="Zero","Closed","&gt;91 and above"))))))</f>
        <v>&gt;91 and above</v>
      </c>
      <c r="AL166" s="39">
        <f>WEEKNUM(Table1[[#This Row],[Created]])</f>
        <v>5</v>
      </c>
      <c r="AM166" s="39">
        <f>WEEKNUM(Table1[[#This Row],[Resolved]])</f>
        <v>0</v>
      </c>
      <c r="AN166" s="39">
        <f>WEEKNUM(Table1[[#This Row],[Closed]])</f>
        <v>0</v>
      </c>
      <c r="AO166" s="39" t="str">
        <f>IFERROR(INDEX(GD_Resource[], MATCH(Table1[[#This Row],[Assigned to]], GD_Resource[SNOW ID Unique], 0), 2), "Not GD")</f>
        <v>WPP-UK</v>
      </c>
      <c r="AP166" s="39" t="str">
        <f t="shared" si="2"/>
        <v>GD</v>
      </c>
      <c r="AQ166" s="39">
        <f>YEAR(Table1[[#This Row],[Closed]])</f>
        <v>1900</v>
      </c>
      <c r="AR166" s="39">
        <f>YEAR(Table1[[#This Row],[Resolved]])</f>
        <v>1900</v>
      </c>
      <c r="AS166" s="39">
        <f>YEAR(Table1[[#This Row],[Created]])</f>
        <v>2022</v>
      </c>
      <c r="AT166" s="39">
        <f>DAY(Table1[[#This Row],[Resolved]])</f>
        <v>0</v>
      </c>
      <c r="AU166" s="39" t="str">
        <f>TEXT(Table1[[#This Row],[Resolved]],"MMM")</f>
        <v>Jan</v>
      </c>
      <c r="AV166" s="39">
        <f>DAY(Table1[[#This Row],[Created]])</f>
        <v>27</v>
      </c>
      <c r="AW166" s="39" t="str">
        <f>TEXT(Table1[[#This Row],[Created]],"MMM")</f>
        <v>Jan</v>
      </c>
      <c r="AX166" s="40">
        <f>VLOOKUP(Table1[[#This Row],[Assigned to]],GD_Resource[[#All],[SNOW ID Unique]:[Team]],4,0)</f>
        <v>0</v>
      </c>
    </row>
    <row r="167" spans="1:50" ht="37.5" customHeight="1" x14ac:dyDescent="0.25">
      <c r="A167" s="37" t="s">
        <v>871</v>
      </c>
      <c r="B167" s="37" t="s">
        <v>142</v>
      </c>
      <c r="C167" s="37" t="s">
        <v>185</v>
      </c>
      <c r="D167" s="37" t="s">
        <v>206</v>
      </c>
      <c r="E167" s="37" t="s">
        <v>13</v>
      </c>
      <c r="F167" s="37" t="s">
        <v>872</v>
      </c>
      <c r="G167" s="60">
        <v>44694.807638888888</v>
      </c>
      <c r="H167" s="37" t="s">
        <v>873</v>
      </c>
      <c r="I167" s="60"/>
      <c r="J167" s="37"/>
      <c r="K167" s="37"/>
      <c r="L167" s="60"/>
      <c r="M167" s="37"/>
      <c r="N167" s="60">
        <v>44588.831226851849</v>
      </c>
      <c r="O167" s="37" t="s">
        <v>874</v>
      </c>
      <c r="P167" s="38" t="b">
        <v>0</v>
      </c>
      <c r="Q167" s="37"/>
      <c r="R167" s="37" t="s">
        <v>191</v>
      </c>
      <c r="S167" s="38">
        <v>0</v>
      </c>
      <c r="T167" s="37" t="s">
        <v>128</v>
      </c>
      <c r="U167" s="37" t="s">
        <v>66</v>
      </c>
      <c r="V167" s="60"/>
      <c r="W167" s="38"/>
      <c r="X167" s="37" t="s">
        <v>875</v>
      </c>
      <c r="Y167" s="38">
        <v>0</v>
      </c>
      <c r="Z167" s="38" t="b">
        <v>1</v>
      </c>
      <c r="AA167" s="60">
        <v>44588.83320601852</v>
      </c>
      <c r="AB167" s="60">
        <v>44588.83320601852</v>
      </c>
      <c r="AC167" s="38">
        <v>2</v>
      </c>
      <c r="AD167" s="60">
        <v>44588.833993055552</v>
      </c>
      <c r="AE167" s="60">
        <v>44588.976354166669</v>
      </c>
      <c r="AF167" s="60">
        <v>44588.833993055552</v>
      </c>
      <c r="AG167" s="37" t="s">
        <v>332</v>
      </c>
      <c r="AH167" s="37"/>
      <c r="AI167" s="37" t="s">
        <v>876</v>
      </c>
      <c r="AJ167" s="16">
        <f ca="1">IF(Table1[[#This Row],[State]]="Closed","Zero",IF(Table1[[#This Row],[State]]="Resolved","Zero",TODAY()-Table1[[#This Row],[First Assigned to Osprey-Resolver]]))</f>
        <v>119.0236458333311</v>
      </c>
      <c r="AK167" s="16" t="str">
        <f ca="1">IF(Table1[[#This Row],[Days Open]]&lt;=5,"00 - 05",IF(Table1[[#This Row],[Days Open]]&lt;=15,"06 - 15",IF(Table1[[#This Row],[Days Open]]&lt;=30,"16 - 30", IF(Table1[[#This Row],[Days Open]]&lt;=60,"31 - 60",IF(Table1[[#This Row],[Days Open]]&lt;=90,"61 - 90",IF(Table1[[#This Row],[Days Open]]="Zero","Closed","&gt;91 and above"))))))</f>
        <v>&gt;91 and above</v>
      </c>
      <c r="AL167" s="39">
        <f>WEEKNUM(Table1[[#This Row],[Created]])</f>
        <v>5</v>
      </c>
      <c r="AM167" s="39">
        <f>WEEKNUM(Table1[[#This Row],[Resolved]])</f>
        <v>0</v>
      </c>
      <c r="AN167" s="39">
        <f>WEEKNUM(Table1[[#This Row],[Closed]])</f>
        <v>0</v>
      </c>
      <c r="AO167" s="39" t="str">
        <f>IFERROR(INDEX(GD_Resource[], MATCH(Table1[[#This Row],[Assigned to]], GD_Resource[SNOW ID Unique], 0), 2), "Not GD")</f>
        <v>Not GD</v>
      </c>
      <c r="AP167" s="39" t="str">
        <f t="shared" si="2"/>
        <v>Geo</v>
      </c>
      <c r="AQ167" s="39">
        <f>YEAR(Table1[[#This Row],[Closed]])</f>
        <v>1900</v>
      </c>
      <c r="AR167" s="39">
        <f>YEAR(Table1[[#This Row],[Resolved]])</f>
        <v>1900</v>
      </c>
      <c r="AS167" s="39">
        <f>YEAR(Table1[[#This Row],[Created]])</f>
        <v>2022</v>
      </c>
      <c r="AT167" s="39">
        <f>DAY(Table1[[#This Row],[Resolved]])</f>
        <v>0</v>
      </c>
      <c r="AU167" s="39" t="str">
        <f>TEXT(Table1[[#This Row],[Resolved]],"MMM")</f>
        <v>Jan</v>
      </c>
      <c r="AV167" s="39">
        <f>DAY(Table1[[#This Row],[Created]])</f>
        <v>27</v>
      </c>
      <c r="AW167" s="39" t="str">
        <f>TEXT(Table1[[#This Row],[Created]],"MMM")</f>
        <v>Jan</v>
      </c>
      <c r="AX167" s="40" t="e">
        <f>VLOOKUP(Table1[[#This Row],[Assigned to]],GD_Resource[[#All],[SNOW ID Unique]:[Team]],4,0)</f>
        <v>#N/A</v>
      </c>
    </row>
    <row r="168" spans="1:50" ht="49.95" customHeight="1" x14ac:dyDescent="0.25">
      <c r="A168" s="37" t="s">
        <v>877</v>
      </c>
      <c r="B168" s="37" t="s">
        <v>119</v>
      </c>
      <c r="C168" s="37" t="s">
        <v>161</v>
      </c>
      <c r="D168" s="37" t="s">
        <v>798</v>
      </c>
      <c r="E168" s="37" t="s">
        <v>145</v>
      </c>
      <c r="F168" s="37" t="s">
        <v>878</v>
      </c>
      <c r="G168" s="60">
        <v>44589.890810185178</v>
      </c>
      <c r="H168" s="37"/>
      <c r="I168" s="60"/>
      <c r="J168" s="37" t="s">
        <v>124</v>
      </c>
      <c r="K168" s="37" t="s">
        <v>879</v>
      </c>
      <c r="L168" s="60">
        <v>44589.890810185178</v>
      </c>
      <c r="M168" s="37" t="s">
        <v>800</v>
      </c>
      <c r="N168" s="60">
        <v>44589.763287037043</v>
      </c>
      <c r="O168" s="37" t="s">
        <v>798</v>
      </c>
      <c r="P168" s="38" t="b">
        <v>0</v>
      </c>
      <c r="Q168" s="37"/>
      <c r="R168" s="37" t="s">
        <v>127</v>
      </c>
      <c r="S168" s="38">
        <v>0</v>
      </c>
      <c r="T168" s="37" t="s">
        <v>128</v>
      </c>
      <c r="U168" s="37" t="s">
        <v>124</v>
      </c>
      <c r="V168" s="60"/>
      <c r="W168" s="38">
        <v>12278</v>
      </c>
      <c r="X168" s="37" t="s">
        <v>602</v>
      </c>
      <c r="Y168" s="38">
        <v>0</v>
      </c>
      <c r="Z168" s="38" t="b">
        <v>0</v>
      </c>
      <c r="AA168" s="60"/>
      <c r="AB168" s="60"/>
      <c r="AC168" s="38">
        <v>0</v>
      </c>
      <c r="AD168" s="60"/>
      <c r="AE168" s="60"/>
      <c r="AF168" s="60">
        <v>44589.763287037043</v>
      </c>
      <c r="AG168" s="37" t="s">
        <v>139</v>
      </c>
      <c r="AH168" s="37"/>
      <c r="AI168" s="37" t="s">
        <v>166</v>
      </c>
      <c r="AJ168" s="16">
        <f ca="1">IF(Table1[[#This Row],[State]]="Closed","Zero",IF(Table1[[#This Row],[State]]="Resolved","Zero",TODAY()-Table1[[#This Row],[First Assigned to Osprey-Resolver]]))</f>
        <v>44708</v>
      </c>
      <c r="AK168" s="16" t="str">
        <f ca="1">IF(Table1[[#This Row],[Days Open]]&lt;=5,"00 - 05",IF(Table1[[#This Row],[Days Open]]&lt;=15,"06 - 15",IF(Table1[[#This Row],[Days Open]]&lt;=30,"16 - 30", IF(Table1[[#This Row],[Days Open]]&lt;=60,"31 - 60",IF(Table1[[#This Row],[Days Open]]&lt;=90,"61 - 90",IF(Table1[[#This Row],[Days Open]]="Zero","Closed","&gt;91 and above"))))))</f>
        <v>&gt;91 and above</v>
      </c>
      <c r="AL168" s="39">
        <f>WEEKNUM(Table1[[#This Row],[Created]])</f>
        <v>5</v>
      </c>
      <c r="AM168" s="39">
        <f>WEEKNUM(Table1[[#This Row],[Resolved]])</f>
        <v>0</v>
      </c>
      <c r="AN168" s="39">
        <f>WEEKNUM(Table1[[#This Row],[Closed]])</f>
        <v>5</v>
      </c>
      <c r="AO168" s="39" t="str">
        <f>IFERROR(INDEX(GD_Resource[], MATCH(Table1[[#This Row],[Assigned to]], GD_Resource[SNOW ID Unique], 0), 2), "Not GD")</f>
        <v>Not GD</v>
      </c>
      <c r="AP168" s="39" t="str">
        <f t="shared" si="2"/>
        <v>Geo</v>
      </c>
      <c r="AQ168" s="39">
        <f>YEAR(Table1[[#This Row],[Closed]])</f>
        <v>2022</v>
      </c>
      <c r="AR168" s="39">
        <f>YEAR(Table1[[#This Row],[Resolved]])</f>
        <v>1900</v>
      </c>
      <c r="AS168" s="39">
        <f>YEAR(Table1[[#This Row],[Created]])</f>
        <v>2022</v>
      </c>
      <c r="AT168" s="39">
        <f>DAY(Table1[[#This Row],[Resolved]])</f>
        <v>0</v>
      </c>
      <c r="AU168" s="39" t="str">
        <f>TEXT(Table1[[#This Row],[Resolved]],"MMM")</f>
        <v>Jan</v>
      </c>
      <c r="AV168" s="39">
        <f>DAY(Table1[[#This Row],[Created]])</f>
        <v>28</v>
      </c>
      <c r="AW168" s="39" t="str">
        <f>TEXT(Table1[[#This Row],[Created]],"MMM")</f>
        <v>Jan</v>
      </c>
      <c r="AX168" s="40" t="e">
        <f>VLOOKUP(Table1[[#This Row],[Assigned to]],GD_Resource[[#All],[SNOW ID Unique]:[Team]],4,0)</f>
        <v>#N/A</v>
      </c>
    </row>
    <row r="169" spans="1:50" ht="62.7" customHeight="1" x14ac:dyDescent="0.25">
      <c r="A169" s="37" t="s">
        <v>880</v>
      </c>
      <c r="B169" s="37" t="s">
        <v>119</v>
      </c>
      <c r="C169" s="37" t="s">
        <v>120</v>
      </c>
      <c r="D169" s="37" t="s">
        <v>704</v>
      </c>
      <c r="E169" s="37" t="s">
        <v>13</v>
      </c>
      <c r="F169" s="37" t="s">
        <v>881</v>
      </c>
      <c r="G169" s="60">
        <v>44707.638518518521</v>
      </c>
      <c r="H169" s="37" t="s">
        <v>53</v>
      </c>
      <c r="I169" s="60"/>
      <c r="J169" s="37"/>
      <c r="K169" s="37"/>
      <c r="L169" s="60"/>
      <c r="M169" s="37"/>
      <c r="N169" s="60">
        <v>44592.765335648153</v>
      </c>
      <c r="O169" s="37" t="s">
        <v>267</v>
      </c>
      <c r="P169" s="38" t="b">
        <v>1</v>
      </c>
      <c r="Q169" s="37"/>
      <c r="R169" s="37" t="s">
        <v>127</v>
      </c>
      <c r="S169" s="38">
        <v>2</v>
      </c>
      <c r="T169" s="37" t="s">
        <v>128</v>
      </c>
      <c r="U169" s="37" t="s">
        <v>65</v>
      </c>
      <c r="V169" s="60"/>
      <c r="W169" s="38"/>
      <c r="X169" s="37" t="s">
        <v>268</v>
      </c>
      <c r="Y169" s="38">
        <v>0</v>
      </c>
      <c r="Z169" s="38" t="b">
        <v>1</v>
      </c>
      <c r="AA169" s="60">
        <v>44592.801388888889</v>
      </c>
      <c r="AB169" s="60">
        <v>44592.779074074067</v>
      </c>
      <c r="AC169" s="38">
        <v>1</v>
      </c>
      <c r="AD169" s="60">
        <v>44592.793726851851</v>
      </c>
      <c r="AE169" s="60">
        <v>44592.801388888889</v>
      </c>
      <c r="AF169" s="60">
        <v>44592.793726851851</v>
      </c>
      <c r="AG169" s="37" t="s">
        <v>139</v>
      </c>
      <c r="AH169" s="37" t="s">
        <v>882</v>
      </c>
      <c r="AI169" s="37"/>
      <c r="AJ169" s="16">
        <f ca="1">IF(Table1[[#This Row],[State]]="Closed","Zero",IF(Table1[[#This Row],[State]]="Resolved","Zero",TODAY()-Table1[[#This Row],[First Assigned to Osprey-Resolver]]))</f>
        <v>115.19861111111095</v>
      </c>
      <c r="AK169" s="16" t="str">
        <f ca="1">IF(Table1[[#This Row],[Days Open]]&lt;=5,"00 - 05",IF(Table1[[#This Row],[Days Open]]&lt;=15,"06 - 15",IF(Table1[[#This Row],[Days Open]]&lt;=30,"16 - 30", IF(Table1[[#This Row],[Days Open]]&lt;=60,"31 - 60",IF(Table1[[#This Row],[Days Open]]&lt;=90,"61 - 90",IF(Table1[[#This Row],[Days Open]]="Zero","Closed","&gt;91 and above"))))))</f>
        <v>&gt;91 and above</v>
      </c>
      <c r="AL169" s="39">
        <f>WEEKNUM(Table1[[#This Row],[Created]])</f>
        <v>6</v>
      </c>
      <c r="AM169" s="39">
        <f>WEEKNUM(Table1[[#This Row],[Resolved]])</f>
        <v>0</v>
      </c>
      <c r="AN169" s="39">
        <f>WEEKNUM(Table1[[#This Row],[Closed]])</f>
        <v>0</v>
      </c>
      <c r="AO169" s="39" t="str">
        <f>IFERROR(INDEX(GD_Resource[], MATCH(Table1[[#This Row],[Assigned to]], GD_Resource[SNOW ID Unique], 0), 2), "Not GD")</f>
        <v>WPP-US</v>
      </c>
      <c r="AP169" s="39" t="str">
        <f t="shared" si="2"/>
        <v>GD</v>
      </c>
      <c r="AQ169" s="39">
        <f>YEAR(Table1[[#This Row],[Closed]])</f>
        <v>1900</v>
      </c>
      <c r="AR169" s="39">
        <f>YEAR(Table1[[#This Row],[Resolved]])</f>
        <v>1900</v>
      </c>
      <c r="AS169" s="39">
        <f>YEAR(Table1[[#This Row],[Created]])</f>
        <v>2022</v>
      </c>
      <c r="AT169" s="39">
        <f>DAY(Table1[[#This Row],[Resolved]])</f>
        <v>0</v>
      </c>
      <c r="AU169" s="39" t="str">
        <f>TEXT(Table1[[#This Row],[Resolved]],"MMM")</f>
        <v>Jan</v>
      </c>
      <c r="AV169" s="39">
        <f>DAY(Table1[[#This Row],[Created]])</f>
        <v>31</v>
      </c>
      <c r="AW169" s="39" t="str">
        <f>TEXT(Table1[[#This Row],[Created]],"MMM")</f>
        <v>Jan</v>
      </c>
      <c r="AX169" s="40">
        <f>VLOOKUP(Table1[[#This Row],[Assigned to]],GD_Resource[[#All],[SNOW ID Unique]:[Team]],4,0)</f>
        <v>0</v>
      </c>
    </row>
    <row r="170" spans="1:50" ht="49.95" customHeight="1" x14ac:dyDescent="0.25">
      <c r="A170" s="37" t="s">
        <v>883</v>
      </c>
      <c r="B170" s="37" t="s">
        <v>142</v>
      </c>
      <c r="C170" s="37" t="s">
        <v>120</v>
      </c>
      <c r="D170" s="37" t="s">
        <v>503</v>
      </c>
      <c r="E170" s="37" t="s">
        <v>145</v>
      </c>
      <c r="F170" s="37" t="s">
        <v>884</v>
      </c>
      <c r="G170" s="60">
        <v>44692.9766087963</v>
      </c>
      <c r="H170" s="37" t="s">
        <v>41</v>
      </c>
      <c r="I170" s="60"/>
      <c r="J170" s="37"/>
      <c r="K170" s="37"/>
      <c r="L170" s="60"/>
      <c r="M170" s="37"/>
      <c r="N170" s="60">
        <v>44592.945138888892</v>
      </c>
      <c r="O170" s="37" t="s">
        <v>706</v>
      </c>
      <c r="P170" s="38" t="b">
        <v>0</v>
      </c>
      <c r="Q170" s="37"/>
      <c r="R170" s="37" t="s">
        <v>127</v>
      </c>
      <c r="S170" s="38">
        <v>0</v>
      </c>
      <c r="T170" s="37" t="s">
        <v>128</v>
      </c>
      <c r="U170" s="37" t="s">
        <v>66</v>
      </c>
      <c r="V170" s="60"/>
      <c r="W170" s="38"/>
      <c r="X170" s="37" t="s">
        <v>322</v>
      </c>
      <c r="Y170" s="38">
        <v>0</v>
      </c>
      <c r="Z170" s="38" t="b">
        <v>0</v>
      </c>
      <c r="AA170" s="60">
        <v>44592.98510416667</v>
      </c>
      <c r="AB170" s="60">
        <v>44592.9452662037</v>
      </c>
      <c r="AC170" s="38">
        <v>1</v>
      </c>
      <c r="AD170" s="60">
        <v>44592.979178240741</v>
      </c>
      <c r="AE170" s="60">
        <v>44592.98510416667</v>
      </c>
      <c r="AF170" s="60">
        <v>44592.979178240741</v>
      </c>
      <c r="AG170" s="37"/>
      <c r="AH170" s="37"/>
      <c r="AI170" s="37"/>
      <c r="AJ170" s="16">
        <f ca="1">IF(Table1[[#This Row],[State]]="Closed","Zero",IF(Table1[[#This Row],[State]]="Resolved","Zero",TODAY()-Table1[[#This Row],[First Assigned to Osprey-Resolver]]))</f>
        <v>115.01489583333023</v>
      </c>
      <c r="AK170" s="16" t="str">
        <f ca="1">IF(Table1[[#This Row],[Days Open]]&lt;=5,"00 - 05",IF(Table1[[#This Row],[Days Open]]&lt;=15,"06 - 15",IF(Table1[[#This Row],[Days Open]]&lt;=30,"16 - 30", IF(Table1[[#This Row],[Days Open]]&lt;=60,"31 - 60",IF(Table1[[#This Row],[Days Open]]&lt;=90,"61 - 90",IF(Table1[[#This Row],[Days Open]]="Zero","Closed","&gt;91 and above"))))))</f>
        <v>&gt;91 and above</v>
      </c>
      <c r="AL170" s="39">
        <f>WEEKNUM(Table1[[#This Row],[Created]])</f>
        <v>6</v>
      </c>
      <c r="AM170" s="39">
        <f>WEEKNUM(Table1[[#This Row],[Resolved]])</f>
        <v>0</v>
      </c>
      <c r="AN170" s="39">
        <f>WEEKNUM(Table1[[#This Row],[Closed]])</f>
        <v>0</v>
      </c>
      <c r="AO170" s="39" t="str">
        <f>IFERROR(INDEX(GD_Resource[], MATCH(Table1[[#This Row],[Assigned to]], GD_Resource[SNOW ID Unique], 0), 2), "Not GD")</f>
        <v>Not GD</v>
      </c>
      <c r="AP170" s="39" t="str">
        <f t="shared" si="2"/>
        <v>Geo</v>
      </c>
      <c r="AQ170" s="39">
        <f>YEAR(Table1[[#This Row],[Closed]])</f>
        <v>1900</v>
      </c>
      <c r="AR170" s="39">
        <f>YEAR(Table1[[#This Row],[Resolved]])</f>
        <v>1900</v>
      </c>
      <c r="AS170" s="39">
        <f>YEAR(Table1[[#This Row],[Created]])</f>
        <v>2022</v>
      </c>
      <c r="AT170" s="39">
        <f>DAY(Table1[[#This Row],[Resolved]])</f>
        <v>0</v>
      </c>
      <c r="AU170" s="39" t="str">
        <f>TEXT(Table1[[#This Row],[Resolved]],"MMM")</f>
        <v>Jan</v>
      </c>
      <c r="AV170" s="39">
        <f>DAY(Table1[[#This Row],[Created]])</f>
        <v>31</v>
      </c>
      <c r="AW170" s="39" t="str">
        <f>TEXT(Table1[[#This Row],[Created]],"MMM")</f>
        <v>Jan</v>
      </c>
      <c r="AX170" s="40" t="e">
        <f>VLOOKUP(Table1[[#This Row],[Assigned to]],GD_Resource[[#All],[SNOW ID Unique]:[Team]],4,0)</f>
        <v>#N/A</v>
      </c>
    </row>
    <row r="171" spans="1:50" ht="49.95" customHeight="1" x14ac:dyDescent="0.25">
      <c r="A171" s="37" t="s">
        <v>885</v>
      </c>
      <c r="B171" s="37" t="s">
        <v>119</v>
      </c>
      <c r="C171" s="37" t="s">
        <v>242</v>
      </c>
      <c r="D171" s="37" t="s">
        <v>886</v>
      </c>
      <c r="E171" s="37" t="s">
        <v>13</v>
      </c>
      <c r="F171" s="37" t="s">
        <v>887</v>
      </c>
      <c r="G171" s="60">
        <v>44707.607152777768</v>
      </c>
      <c r="H171" s="37" t="s">
        <v>36</v>
      </c>
      <c r="I171" s="60"/>
      <c r="J171" s="37"/>
      <c r="K171" s="37"/>
      <c r="L171" s="60"/>
      <c r="M171" s="37"/>
      <c r="N171" s="60">
        <v>44593.272407407407</v>
      </c>
      <c r="O171" s="37" t="s">
        <v>888</v>
      </c>
      <c r="P171" s="38" t="b">
        <v>0</v>
      </c>
      <c r="Q171" s="37"/>
      <c r="R171" s="37" t="s">
        <v>150</v>
      </c>
      <c r="S171" s="38">
        <v>0</v>
      </c>
      <c r="T171" s="37" t="s">
        <v>128</v>
      </c>
      <c r="U171" s="37" t="s">
        <v>66</v>
      </c>
      <c r="V171" s="60"/>
      <c r="W171" s="38"/>
      <c r="X171" s="37" t="s">
        <v>889</v>
      </c>
      <c r="Y171" s="38">
        <v>0</v>
      </c>
      <c r="Z171" s="38" t="b">
        <v>1</v>
      </c>
      <c r="AA171" s="60">
        <v>44595.844675925917</v>
      </c>
      <c r="AB171" s="60">
        <v>44593.272407407407</v>
      </c>
      <c r="AC171" s="38">
        <v>3</v>
      </c>
      <c r="AD171" s="60">
        <v>44595.89340277778</v>
      </c>
      <c r="AE171" s="60">
        <v>44596.781365740739</v>
      </c>
      <c r="AF171" s="60">
        <v>44596.781365740739</v>
      </c>
      <c r="AG171" s="37"/>
      <c r="AH171" s="37"/>
      <c r="AI171" s="37"/>
      <c r="AJ171" s="16">
        <f ca="1">IF(Table1[[#This Row],[State]]="Closed","Zero",IF(Table1[[#This Row],[State]]="Resolved","Zero",TODAY()-Table1[[#This Row],[First Assigned to Osprey-Resolver]]))</f>
        <v>111.21863425926131</v>
      </c>
      <c r="AK171" s="16" t="str">
        <f ca="1">IF(Table1[[#This Row],[Days Open]]&lt;=5,"00 - 05",IF(Table1[[#This Row],[Days Open]]&lt;=15,"06 - 15",IF(Table1[[#This Row],[Days Open]]&lt;=30,"16 - 30", IF(Table1[[#This Row],[Days Open]]&lt;=60,"31 - 60",IF(Table1[[#This Row],[Days Open]]&lt;=90,"61 - 90",IF(Table1[[#This Row],[Days Open]]="Zero","Closed","&gt;91 and above"))))))</f>
        <v>&gt;91 and above</v>
      </c>
      <c r="AL171" s="39">
        <f>WEEKNUM(Table1[[#This Row],[Created]])</f>
        <v>6</v>
      </c>
      <c r="AM171" s="39">
        <f>WEEKNUM(Table1[[#This Row],[Resolved]])</f>
        <v>0</v>
      </c>
      <c r="AN171" s="39">
        <f>WEEKNUM(Table1[[#This Row],[Closed]])</f>
        <v>0</v>
      </c>
      <c r="AO171" s="39" t="str">
        <f>IFERROR(INDEX(GD_Resource[], MATCH(Table1[[#This Row],[Assigned to]], GD_Resource[SNOW ID Unique], 0), 2), "Not GD")</f>
        <v>WPP-US</v>
      </c>
      <c r="AP171" s="39" t="str">
        <f t="shared" si="2"/>
        <v>GD</v>
      </c>
      <c r="AQ171" s="39">
        <f>YEAR(Table1[[#This Row],[Closed]])</f>
        <v>1900</v>
      </c>
      <c r="AR171" s="39">
        <f>YEAR(Table1[[#This Row],[Resolved]])</f>
        <v>1900</v>
      </c>
      <c r="AS171" s="39">
        <f>YEAR(Table1[[#This Row],[Created]])</f>
        <v>2022</v>
      </c>
      <c r="AT171" s="39">
        <f>DAY(Table1[[#This Row],[Resolved]])</f>
        <v>0</v>
      </c>
      <c r="AU171" s="39" t="str">
        <f>TEXT(Table1[[#This Row],[Resolved]],"MMM")</f>
        <v>Jan</v>
      </c>
      <c r="AV171" s="39">
        <f>DAY(Table1[[#This Row],[Created]])</f>
        <v>1</v>
      </c>
      <c r="AW171" s="39" t="str">
        <f>TEXT(Table1[[#This Row],[Created]],"MMM")</f>
        <v>Feb</v>
      </c>
      <c r="AX171" s="40">
        <f>VLOOKUP(Table1[[#This Row],[Assigned to]],GD_Resource[[#All],[SNOW ID Unique]:[Team]],4,0)</f>
        <v>0</v>
      </c>
    </row>
    <row r="172" spans="1:50" ht="49.95" customHeight="1" x14ac:dyDescent="0.25">
      <c r="A172" s="37" t="s">
        <v>890</v>
      </c>
      <c r="B172" s="37" t="s">
        <v>119</v>
      </c>
      <c r="C172" s="37" t="s">
        <v>161</v>
      </c>
      <c r="D172" s="37" t="s">
        <v>356</v>
      </c>
      <c r="E172" s="37" t="s">
        <v>145</v>
      </c>
      <c r="F172" s="37" t="s">
        <v>891</v>
      </c>
      <c r="G172" s="60">
        <v>44700.343159722222</v>
      </c>
      <c r="H172" s="37" t="s">
        <v>11</v>
      </c>
      <c r="I172" s="60"/>
      <c r="J172" s="37"/>
      <c r="K172" s="37"/>
      <c r="L172" s="60"/>
      <c r="M172" s="37"/>
      <c r="N172" s="60">
        <v>44594.860925925917</v>
      </c>
      <c r="O172" s="37" t="s">
        <v>356</v>
      </c>
      <c r="P172" s="38" t="b">
        <v>0</v>
      </c>
      <c r="Q172" s="37"/>
      <c r="R172" s="37" t="s">
        <v>127</v>
      </c>
      <c r="S172" s="38">
        <v>0</v>
      </c>
      <c r="T172" s="37" t="s">
        <v>128</v>
      </c>
      <c r="U172" s="37" t="s">
        <v>66</v>
      </c>
      <c r="V172" s="60"/>
      <c r="W172" s="38"/>
      <c r="X172" s="37" t="s">
        <v>892</v>
      </c>
      <c r="Y172" s="38">
        <v>0</v>
      </c>
      <c r="Z172" s="38" t="b">
        <v>0</v>
      </c>
      <c r="AA172" s="60">
        <v>44652.262569444443</v>
      </c>
      <c r="AB172" s="60"/>
      <c r="AC172" s="38">
        <v>0</v>
      </c>
      <c r="AD172" s="60"/>
      <c r="AE172" s="60">
        <v>44652.262569444443</v>
      </c>
      <c r="AF172" s="60">
        <v>44594.860925925917</v>
      </c>
      <c r="AG172" s="37" t="s">
        <v>139</v>
      </c>
      <c r="AH172" s="37"/>
      <c r="AI172" s="37" t="s">
        <v>166</v>
      </c>
      <c r="AJ172" s="16">
        <f ca="1">IF(Table1[[#This Row],[State]]="Closed","Zero",IF(Table1[[#This Row],[State]]="Resolved","Zero",TODAY()-Table1[[#This Row],[First Assigned to Osprey-Resolver]]))</f>
        <v>55.737430555556784</v>
      </c>
      <c r="AK172" s="16" t="str">
        <f ca="1">IF(Table1[[#This Row],[Days Open]]&lt;=5,"00 - 05",IF(Table1[[#This Row],[Days Open]]&lt;=15,"06 - 15",IF(Table1[[#This Row],[Days Open]]&lt;=30,"16 - 30", IF(Table1[[#This Row],[Days Open]]&lt;=60,"31 - 60",IF(Table1[[#This Row],[Days Open]]&lt;=90,"61 - 90",IF(Table1[[#This Row],[Days Open]]="Zero","Closed","&gt;91 and above"))))))</f>
        <v>31 - 60</v>
      </c>
      <c r="AL172" s="39">
        <f>WEEKNUM(Table1[[#This Row],[Created]])</f>
        <v>6</v>
      </c>
      <c r="AM172" s="39">
        <f>WEEKNUM(Table1[[#This Row],[Resolved]])</f>
        <v>0</v>
      </c>
      <c r="AN172" s="39">
        <f>WEEKNUM(Table1[[#This Row],[Closed]])</f>
        <v>0</v>
      </c>
      <c r="AO172" s="39" t="str">
        <f>IFERROR(INDEX(GD_Resource[], MATCH(Table1[[#This Row],[Assigned to]], GD_Resource[SNOW ID Unique], 0), 2), "Not GD")</f>
        <v>Not GD</v>
      </c>
      <c r="AP172" s="39" t="str">
        <f t="shared" si="2"/>
        <v>Geo</v>
      </c>
      <c r="AQ172" s="39">
        <f>YEAR(Table1[[#This Row],[Closed]])</f>
        <v>1900</v>
      </c>
      <c r="AR172" s="39">
        <f>YEAR(Table1[[#This Row],[Resolved]])</f>
        <v>1900</v>
      </c>
      <c r="AS172" s="39">
        <f>YEAR(Table1[[#This Row],[Created]])</f>
        <v>2022</v>
      </c>
      <c r="AT172" s="39">
        <f>DAY(Table1[[#This Row],[Resolved]])</f>
        <v>0</v>
      </c>
      <c r="AU172" s="39" t="str">
        <f>TEXT(Table1[[#This Row],[Resolved]],"MMM")</f>
        <v>Jan</v>
      </c>
      <c r="AV172" s="39">
        <f>DAY(Table1[[#This Row],[Created]])</f>
        <v>2</v>
      </c>
      <c r="AW172" s="39" t="str">
        <f>TEXT(Table1[[#This Row],[Created]],"MMM")</f>
        <v>Feb</v>
      </c>
      <c r="AX172" s="40" t="e">
        <f>VLOOKUP(Table1[[#This Row],[Assigned to]],GD_Resource[[#All],[SNOW ID Unique]:[Team]],4,0)</f>
        <v>#N/A</v>
      </c>
    </row>
    <row r="173" spans="1:50" ht="49.95" customHeight="1" x14ac:dyDescent="0.25">
      <c r="A173" s="37" t="s">
        <v>893</v>
      </c>
      <c r="B173" s="37" t="s">
        <v>119</v>
      </c>
      <c r="C173" s="37" t="s">
        <v>120</v>
      </c>
      <c r="D173" s="37" t="s">
        <v>894</v>
      </c>
      <c r="E173" s="37" t="s">
        <v>145</v>
      </c>
      <c r="F173" s="37" t="s">
        <v>895</v>
      </c>
      <c r="G173" s="60">
        <v>44699.726805555547</v>
      </c>
      <c r="H173" s="37" t="s">
        <v>413</v>
      </c>
      <c r="I173" s="60"/>
      <c r="J173" s="37"/>
      <c r="K173" s="37"/>
      <c r="L173" s="60"/>
      <c r="M173" s="37"/>
      <c r="N173" s="60">
        <v>44594.933935185189</v>
      </c>
      <c r="O173" s="37" t="s">
        <v>305</v>
      </c>
      <c r="P173" s="38" t="b">
        <v>0</v>
      </c>
      <c r="Q173" s="37"/>
      <c r="R173" s="37" t="s">
        <v>127</v>
      </c>
      <c r="S173" s="38">
        <v>0</v>
      </c>
      <c r="T173" s="37" t="s">
        <v>128</v>
      </c>
      <c r="U173" s="37" t="s">
        <v>65</v>
      </c>
      <c r="V173" s="60"/>
      <c r="W173" s="38"/>
      <c r="X173" s="37" t="s">
        <v>306</v>
      </c>
      <c r="Y173" s="38">
        <v>0</v>
      </c>
      <c r="Z173" s="38" t="b">
        <v>1</v>
      </c>
      <c r="AA173" s="60">
        <v>44595.028425925928</v>
      </c>
      <c r="AB173" s="60">
        <v>44594.934282407397</v>
      </c>
      <c r="AC173" s="38">
        <v>1</v>
      </c>
      <c r="AD173" s="60">
        <v>44595.018611111111</v>
      </c>
      <c r="AE173" s="60">
        <v>44595.028425925928</v>
      </c>
      <c r="AF173" s="60">
        <v>44595.018611111111</v>
      </c>
      <c r="AG173" s="37" t="s">
        <v>332</v>
      </c>
      <c r="AH173" s="37" t="s">
        <v>250</v>
      </c>
      <c r="AI173" s="37" t="s">
        <v>796</v>
      </c>
      <c r="AJ173" s="16">
        <f ca="1">IF(Table1[[#This Row],[State]]="Closed","Zero",IF(Table1[[#This Row],[State]]="Resolved","Zero",TODAY()-Table1[[#This Row],[First Assigned to Osprey-Resolver]]))</f>
        <v>112.97157407407212</v>
      </c>
      <c r="AK173" s="16" t="str">
        <f ca="1">IF(Table1[[#This Row],[Days Open]]&lt;=5,"00 - 05",IF(Table1[[#This Row],[Days Open]]&lt;=15,"06 - 15",IF(Table1[[#This Row],[Days Open]]&lt;=30,"16 - 30", IF(Table1[[#This Row],[Days Open]]&lt;=60,"31 - 60",IF(Table1[[#This Row],[Days Open]]&lt;=90,"61 - 90",IF(Table1[[#This Row],[Days Open]]="Zero","Closed","&gt;91 and above"))))))</f>
        <v>&gt;91 and above</v>
      </c>
      <c r="AL173" s="39">
        <f>WEEKNUM(Table1[[#This Row],[Created]])</f>
        <v>6</v>
      </c>
      <c r="AM173" s="39">
        <f>WEEKNUM(Table1[[#This Row],[Resolved]])</f>
        <v>0</v>
      </c>
      <c r="AN173" s="39">
        <f>WEEKNUM(Table1[[#This Row],[Closed]])</f>
        <v>0</v>
      </c>
      <c r="AO173" s="39" t="str">
        <f>IFERROR(INDEX(GD_Resource[], MATCH(Table1[[#This Row],[Assigned to]], GD_Resource[SNOW ID Unique], 0), 2), "Not GD")</f>
        <v>WPP-UK</v>
      </c>
      <c r="AP173" s="39" t="str">
        <f t="shared" si="2"/>
        <v>GD</v>
      </c>
      <c r="AQ173" s="39">
        <f>YEAR(Table1[[#This Row],[Closed]])</f>
        <v>1900</v>
      </c>
      <c r="AR173" s="39">
        <f>YEAR(Table1[[#This Row],[Resolved]])</f>
        <v>1900</v>
      </c>
      <c r="AS173" s="39">
        <f>YEAR(Table1[[#This Row],[Created]])</f>
        <v>2022</v>
      </c>
      <c r="AT173" s="39">
        <f>DAY(Table1[[#This Row],[Resolved]])</f>
        <v>0</v>
      </c>
      <c r="AU173" s="39" t="str">
        <f>TEXT(Table1[[#This Row],[Resolved]],"MMM")</f>
        <v>Jan</v>
      </c>
      <c r="AV173" s="39">
        <f>DAY(Table1[[#This Row],[Created]])</f>
        <v>2</v>
      </c>
      <c r="AW173" s="39" t="str">
        <f>TEXT(Table1[[#This Row],[Created]],"MMM")</f>
        <v>Feb</v>
      </c>
      <c r="AX173" s="40">
        <f>VLOOKUP(Table1[[#This Row],[Assigned to]],GD_Resource[[#All],[SNOW ID Unique]:[Team]],4,0)</f>
        <v>0</v>
      </c>
    </row>
    <row r="174" spans="1:50" ht="37.5" customHeight="1" x14ac:dyDescent="0.25">
      <c r="A174" s="37" t="s">
        <v>896</v>
      </c>
      <c r="B174" s="37" t="s">
        <v>119</v>
      </c>
      <c r="C174" s="37" t="s">
        <v>185</v>
      </c>
      <c r="D174" s="37" t="s">
        <v>897</v>
      </c>
      <c r="E174" s="37" t="s">
        <v>145</v>
      </c>
      <c r="F174" s="37" t="s">
        <v>898</v>
      </c>
      <c r="G174" s="60">
        <v>44707.536203703698</v>
      </c>
      <c r="H174" s="37" t="s">
        <v>70</v>
      </c>
      <c r="I174" s="60"/>
      <c r="J174" s="37"/>
      <c r="K174" s="37"/>
      <c r="L174" s="60"/>
      <c r="M174" s="37"/>
      <c r="N174" s="60">
        <v>44595.157986111109</v>
      </c>
      <c r="O174" s="37" t="s">
        <v>552</v>
      </c>
      <c r="P174" s="38" t="b">
        <v>0</v>
      </c>
      <c r="Q174" s="37"/>
      <c r="R174" s="37" t="s">
        <v>191</v>
      </c>
      <c r="S174" s="38">
        <v>0</v>
      </c>
      <c r="T174" s="37" t="s">
        <v>128</v>
      </c>
      <c r="U174" s="37" t="s">
        <v>66</v>
      </c>
      <c r="V174" s="60"/>
      <c r="W174" s="38"/>
      <c r="X174" s="37" t="s">
        <v>553</v>
      </c>
      <c r="Y174" s="38">
        <v>0</v>
      </c>
      <c r="Z174" s="38" t="b">
        <v>1</v>
      </c>
      <c r="AA174" s="60">
        <v>44595.162152777782</v>
      </c>
      <c r="AB174" s="60"/>
      <c r="AC174" s="38">
        <v>1</v>
      </c>
      <c r="AD174" s="60"/>
      <c r="AE174" s="60">
        <v>44595.162152777782</v>
      </c>
      <c r="AF174" s="60">
        <v>44595.162152777782</v>
      </c>
      <c r="AG174" s="37"/>
      <c r="AH174" s="37"/>
      <c r="AI174" s="37"/>
      <c r="AJ174" s="16">
        <f ca="1">IF(Table1[[#This Row],[State]]="Closed","Zero",IF(Table1[[#This Row],[State]]="Resolved","Zero",TODAY()-Table1[[#This Row],[First Assigned to Osprey-Resolver]]))</f>
        <v>112.83784722221753</v>
      </c>
      <c r="AK174" s="16" t="str">
        <f ca="1">IF(Table1[[#This Row],[Days Open]]&lt;=5,"00 - 05",IF(Table1[[#This Row],[Days Open]]&lt;=15,"06 - 15",IF(Table1[[#This Row],[Days Open]]&lt;=30,"16 - 30", IF(Table1[[#This Row],[Days Open]]&lt;=60,"31 - 60",IF(Table1[[#This Row],[Days Open]]&lt;=90,"61 - 90",IF(Table1[[#This Row],[Days Open]]="Zero","Closed","&gt;91 and above"))))))</f>
        <v>&gt;91 and above</v>
      </c>
      <c r="AL174" s="39">
        <f>WEEKNUM(Table1[[#This Row],[Created]])</f>
        <v>6</v>
      </c>
      <c r="AM174" s="39">
        <f>WEEKNUM(Table1[[#This Row],[Resolved]])</f>
        <v>0</v>
      </c>
      <c r="AN174" s="39">
        <f>WEEKNUM(Table1[[#This Row],[Closed]])</f>
        <v>0</v>
      </c>
      <c r="AO174" s="39" t="str">
        <f>IFERROR(INDEX(GD_Resource[], MATCH(Table1[[#This Row],[Assigned to]], GD_Resource[SNOW ID Unique], 0), 2), "Not GD")</f>
        <v>WPP-US</v>
      </c>
      <c r="AP174" s="39" t="str">
        <f t="shared" si="2"/>
        <v>GD</v>
      </c>
      <c r="AQ174" s="39">
        <f>YEAR(Table1[[#This Row],[Closed]])</f>
        <v>1900</v>
      </c>
      <c r="AR174" s="39">
        <f>YEAR(Table1[[#This Row],[Resolved]])</f>
        <v>1900</v>
      </c>
      <c r="AS174" s="39">
        <f>YEAR(Table1[[#This Row],[Created]])</f>
        <v>2022</v>
      </c>
      <c r="AT174" s="39">
        <f>DAY(Table1[[#This Row],[Resolved]])</f>
        <v>0</v>
      </c>
      <c r="AU174" s="39" t="str">
        <f>TEXT(Table1[[#This Row],[Resolved]],"MMM")</f>
        <v>Jan</v>
      </c>
      <c r="AV174" s="39">
        <f>DAY(Table1[[#This Row],[Created]])</f>
        <v>3</v>
      </c>
      <c r="AW174" s="39" t="str">
        <f>TEXT(Table1[[#This Row],[Created]],"MMM")</f>
        <v>Feb</v>
      </c>
      <c r="AX174" s="40">
        <f>VLOOKUP(Table1[[#This Row],[Assigned to]],GD_Resource[[#All],[SNOW ID Unique]:[Team]],4,0)</f>
        <v>0</v>
      </c>
    </row>
    <row r="175" spans="1:50" ht="37.5" customHeight="1" x14ac:dyDescent="0.25">
      <c r="A175" s="37" t="s">
        <v>899</v>
      </c>
      <c r="B175" s="37" t="s">
        <v>119</v>
      </c>
      <c r="C175" s="37" t="s">
        <v>185</v>
      </c>
      <c r="D175" s="37" t="s">
        <v>206</v>
      </c>
      <c r="E175" s="37" t="s">
        <v>145</v>
      </c>
      <c r="F175" s="37" t="s">
        <v>900</v>
      </c>
      <c r="G175" s="60">
        <v>44692.051249999997</v>
      </c>
      <c r="H175" s="37" t="s">
        <v>763</v>
      </c>
      <c r="I175" s="60"/>
      <c r="J175" s="37"/>
      <c r="K175" s="37"/>
      <c r="L175" s="60"/>
      <c r="M175" s="37"/>
      <c r="N175" s="60">
        <v>44596.593171296299</v>
      </c>
      <c r="O175" s="37" t="s">
        <v>901</v>
      </c>
      <c r="P175" s="38" t="b">
        <v>0</v>
      </c>
      <c r="Q175" s="37"/>
      <c r="R175" s="37" t="s">
        <v>191</v>
      </c>
      <c r="S175" s="38">
        <v>0</v>
      </c>
      <c r="T175" s="37" t="s">
        <v>128</v>
      </c>
      <c r="U175" s="37" t="s">
        <v>65</v>
      </c>
      <c r="V175" s="60"/>
      <c r="W175" s="38"/>
      <c r="X175" s="37" t="s">
        <v>902</v>
      </c>
      <c r="Y175" s="38">
        <v>0</v>
      </c>
      <c r="Z175" s="38" t="b">
        <v>1</v>
      </c>
      <c r="AA175" s="60">
        <v>44599.903182870366</v>
      </c>
      <c r="AB175" s="60">
        <v>44596.593657407408</v>
      </c>
      <c r="AC175" s="38">
        <v>1</v>
      </c>
      <c r="AD175" s="60">
        <v>44596.757962962962</v>
      </c>
      <c r="AE175" s="60">
        <v>44599.903182870366</v>
      </c>
      <c r="AF175" s="60">
        <v>44596.757962962962</v>
      </c>
      <c r="AG175" s="37"/>
      <c r="AH175" s="37" t="s">
        <v>250</v>
      </c>
      <c r="AI175" s="37"/>
      <c r="AJ175" s="16">
        <f ca="1">IF(Table1[[#This Row],[State]]="Closed","Zero",IF(Table1[[#This Row],[State]]="Resolved","Zero",TODAY()-Table1[[#This Row],[First Assigned to Osprey-Resolver]]))</f>
        <v>108.09681712963356</v>
      </c>
      <c r="AK175" s="16" t="str">
        <f ca="1">IF(Table1[[#This Row],[Days Open]]&lt;=5,"00 - 05",IF(Table1[[#This Row],[Days Open]]&lt;=15,"06 - 15",IF(Table1[[#This Row],[Days Open]]&lt;=30,"16 - 30", IF(Table1[[#This Row],[Days Open]]&lt;=60,"31 - 60",IF(Table1[[#This Row],[Days Open]]&lt;=90,"61 - 90",IF(Table1[[#This Row],[Days Open]]="Zero","Closed","&gt;91 and above"))))))</f>
        <v>&gt;91 and above</v>
      </c>
      <c r="AL175" s="39">
        <f>WEEKNUM(Table1[[#This Row],[Created]])</f>
        <v>6</v>
      </c>
      <c r="AM175" s="39">
        <f>WEEKNUM(Table1[[#This Row],[Resolved]])</f>
        <v>0</v>
      </c>
      <c r="AN175" s="39">
        <f>WEEKNUM(Table1[[#This Row],[Closed]])</f>
        <v>0</v>
      </c>
      <c r="AO175" s="39" t="str">
        <f>IFERROR(INDEX(GD_Resource[], MATCH(Table1[[#This Row],[Assigned to]], GD_Resource[SNOW ID Unique], 0), 2), "Not GD")</f>
        <v>Not GD</v>
      </c>
      <c r="AP175" s="39" t="str">
        <f t="shared" si="2"/>
        <v>Geo</v>
      </c>
      <c r="AQ175" s="39">
        <f>YEAR(Table1[[#This Row],[Closed]])</f>
        <v>1900</v>
      </c>
      <c r="AR175" s="39">
        <f>YEAR(Table1[[#This Row],[Resolved]])</f>
        <v>1900</v>
      </c>
      <c r="AS175" s="39">
        <f>YEAR(Table1[[#This Row],[Created]])</f>
        <v>2022</v>
      </c>
      <c r="AT175" s="39">
        <f>DAY(Table1[[#This Row],[Resolved]])</f>
        <v>0</v>
      </c>
      <c r="AU175" s="39" t="str">
        <f>TEXT(Table1[[#This Row],[Resolved]],"MMM")</f>
        <v>Jan</v>
      </c>
      <c r="AV175" s="39">
        <f>DAY(Table1[[#This Row],[Created]])</f>
        <v>4</v>
      </c>
      <c r="AW175" s="39" t="str">
        <f>TEXT(Table1[[#This Row],[Created]],"MMM")</f>
        <v>Feb</v>
      </c>
      <c r="AX175" s="40" t="e">
        <f>VLOOKUP(Table1[[#This Row],[Assigned to]],GD_Resource[[#All],[SNOW ID Unique]:[Team]],4,0)</f>
        <v>#N/A</v>
      </c>
    </row>
    <row r="176" spans="1:50" ht="49.95" customHeight="1" x14ac:dyDescent="0.25">
      <c r="A176" s="37" t="s">
        <v>903</v>
      </c>
      <c r="B176" s="37" t="s">
        <v>119</v>
      </c>
      <c r="C176" s="37" t="s">
        <v>185</v>
      </c>
      <c r="D176" s="37" t="s">
        <v>346</v>
      </c>
      <c r="E176" s="37" t="s">
        <v>145</v>
      </c>
      <c r="F176" s="37" t="s">
        <v>904</v>
      </c>
      <c r="G176" s="60">
        <v>44707.791273148148</v>
      </c>
      <c r="H176" s="37" t="s">
        <v>19</v>
      </c>
      <c r="I176" s="60"/>
      <c r="J176" s="37" t="s">
        <v>329</v>
      </c>
      <c r="K176" s="37" t="s">
        <v>905</v>
      </c>
      <c r="L176" s="60"/>
      <c r="M176" s="37"/>
      <c r="N176" s="60">
        <v>44597.051666666674</v>
      </c>
      <c r="O176" s="37" t="s">
        <v>292</v>
      </c>
      <c r="P176" s="38" t="b">
        <v>1</v>
      </c>
      <c r="Q176" s="37"/>
      <c r="R176" s="37" t="s">
        <v>191</v>
      </c>
      <c r="S176" s="38">
        <v>3</v>
      </c>
      <c r="T176" s="37" t="s">
        <v>128</v>
      </c>
      <c r="U176" s="37" t="s">
        <v>94</v>
      </c>
      <c r="V176" s="60">
        <v>44707.791273148148</v>
      </c>
      <c r="W176" s="38">
        <v>9567902</v>
      </c>
      <c r="X176" s="37" t="s">
        <v>199</v>
      </c>
      <c r="Y176" s="38">
        <v>0</v>
      </c>
      <c r="Z176" s="38" t="b">
        <v>0</v>
      </c>
      <c r="AA176" s="60">
        <v>44599.572916666657</v>
      </c>
      <c r="AB176" s="60">
        <v>44599.572916666657</v>
      </c>
      <c r="AC176" s="38">
        <v>2</v>
      </c>
      <c r="AD176" s="60">
        <v>44599.724988425929</v>
      </c>
      <c r="AE176" s="60">
        <v>44599.813101851847</v>
      </c>
      <c r="AF176" s="60">
        <v>44599.724988425929</v>
      </c>
      <c r="AG176" s="37" t="s">
        <v>200</v>
      </c>
      <c r="AH176" s="37"/>
      <c r="AI176" s="37" t="s">
        <v>201</v>
      </c>
      <c r="AJ176" s="16" t="str">
        <f ca="1">IF(Table1[[#This Row],[State]]="Closed","Zero",IF(Table1[[#This Row],[State]]="Resolved","Zero",TODAY()-Table1[[#This Row],[First Assigned to Osprey-Resolver]]))</f>
        <v>Zero</v>
      </c>
      <c r="AK176" s="16" t="str">
        <f ca="1">IF(Table1[[#This Row],[Days Open]]&lt;=5,"00 - 05",IF(Table1[[#This Row],[Days Open]]&lt;=15,"06 - 15",IF(Table1[[#This Row],[Days Open]]&lt;=30,"16 - 30", IF(Table1[[#This Row],[Days Open]]&lt;=60,"31 - 60",IF(Table1[[#This Row],[Days Open]]&lt;=90,"61 - 90",IF(Table1[[#This Row],[Days Open]]="Zero","Closed","&gt;91 and above"))))))</f>
        <v>Closed</v>
      </c>
      <c r="AL176" s="39">
        <f>WEEKNUM(Table1[[#This Row],[Created]])</f>
        <v>6</v>
      </c>
      <c r="AM176" s="39">
        <f>WEEKNUM(Table1[[#This Row],[Resolved]])</f>
        <v>22</v>
      </c>
      <c r="AN176" s="39">
        <f>WEEKNUM(Table1[[#This Row],[Closed]])</f>
        <v>0</v>
      </c>
      <c r="AO176" s="39" t="str">
        <f>IFERROR(INDEX(GD_Resource[], MATCH(Table1[[#This Row],[Assigned to]], GD_Resource[SNOW ID Unique], 0), 2), "Not GD")</f>
        <v>WPP-US</v>
      </c>
      <c r="AP176" s="39" t="str">
        <f t="shared" si="2"/>
        <v>GD</v>
      </c>
      <c r="AQ176" s="39">
        <f>YEAR(Table1[[#This Row],[Closed]])</f>
        <v>1900</v>
      </c>
      <c r="AR176" s="39">
        <f>YEAR(Table1[[#This Row],[Resolved]])</f>
        <v>2022</v>
      </c>
      <c r="AS176" s="39">
        <f>YEAR(Table1[[#This Row],[Created]])</f>
        <v>2022</v>
      </c>
      <c r="AT176" s="39">
        <f>DAY(Table1[[#This Row],[Resolved]])</f>
        <v>26</v>
      </c>
      <c r="AU176" s="39" t="str">
        <f>TEXT(Table1[[#This Row],[Resolved]],"MMM")</f>
        <v>May</v>
      </c>
      <c r="AV176" s="39">
        <f>DAY(Table1[[#This Row],[Created]])</f>
        <v>5</v>
      </c>
      <c r="AW176" s="39" t="str">
        <f>TEXT(Table1[[#This Row],[Created]],"MMM")</f>
        <v>Feb</v>
      </c>
      <c r="AX176" s="40">
        <f>VLOOKUP(Table1[[#This Row],[Assigned to]],GD_Resource[[#All],[SNOW ID Unique]:[Team]],4,0)</f>
        <v>0</v>
      </c>
    </row>
    <row r="177" spans="1:50" ht="49.95" customHeight="1" x14ac:dyDescent="0.25">
      <c r="A177" s="37" t="s">
        <v>906</v>
      </c>
      <c r="B177" s="37" t="s">
        <v>119</v>
      </c>
      <c r="C177" s="37" t="s">
        <v>454</v>
      </c>
      <c r="D177" s="37" t="s">
        <v>833</v>
      </c>
      <c r="E177" s="37" t="s">
        <v>145</v>
      </c>
      <c r="F177" s="37" t="s">
        <v>907</v>
      </c>
      <c r="G177" s="60">
        <v>44700.842997685177</v>
      </c>
      <c r="H177" s="37" t="s">
        <v>17</v>
      </c>
      <c r="I177" s="60"/>
      <c r="J177" s="37"/>
      <c r="K177" s="37"/>
      <c r="L177" s="60"/>
      <c r="M177" s="37"/>
      <c r="N177" s="60">
        <v>44601.935706018521</v>
      </c>
      <c r="O177" s="37" t="s">
        <v>835</v>
      </c>
      <c r="P177" s="38" t="b">
        <v>0</v>
      </c>
      <c r="Q177" s="37"/>
      <c r="R177" s="37" t="s">
        <v>217</v>
      </c>
      <c r="S177" s="38">
        <v>0</v>
      </c>
      <c r="T177" s="37" t="s">
        <v>128</v>
      </c>
      <c r="U177" s="37" t="s">
        <v>66</v>
      </c>
      <c r="V177" s="60"/>
      <c r="W177" s="38"/>
      <c r="X177" s="37" t="s">
        <v>399</v>
      </c>
      <c r="Y177" s="38">
        <v>0</v>
      </c>
      <c r="Z177" s="38" t="b">
        <v>0</v>
      </c>
      <c r="AA177" s="60">
        <v>44601.935706018521</v>
      </c>
      <c r="AB177" s="60"/>
      <c r="AC177" s="38">
        <v>0</v>
      </c>
      <c r="AD177" s="60"/>
      <c r="AE177" s="60">
        <v>44601.935706018521</v>
      </c>
      <c r="AF177" s="60">
        <v>44601.935706018521</v>
      </c>
      <c r="AG177" s="37"/>
      <c r="AH177" s="37"/>
      <c r="AI177" s="37" t="s">
        <v>159</v>
      </c>
      <c r="AJ177" s="16">
        <f ca="1">IF(Table1[[#This Row],[State]]="Closed","Zero",IF(Table1[[#This Row],[State]]="Resolved","Zero",TODAY()-Table1[[#This Row],[First Assigned to Osprey-Resolver]]))</f>
        <v>106.06429398147884</v>
      </c>
      <c r="AK177" s="16" t="str">
        <f ca="1">IF(Table1[[#This Row],[Days Open]]&lt;=5,"00 - 05",IF(Table1[[#This Row],[Days Open]]&lt;=15,"06 - 15",IF(Table1[[#This Row],[Days Open]]&lt;=30,"16 - 30", IF(Table1[[#This Row],[Days Open]]&lt;=60,"31 - 60",IF(Table1[[#This Row],[Days Open]]&lt;=90,"61 - 90",IF(Table1[[#This Row],[Days Open]]="Zero","Closed","&gt;91 and above"))))))</f>
        <v>&gt;91 and above</v>
      </c>
      <c r="AL177" s="39">
        <f>WEEKNUM(Table1[[#This Row],[Created]])</f>
        <v>7</v>
      </c>
      <c r="AM177" s="39">
        <f>WEEKNUM(Table1[[#This Row],[Resolved]])</f>
        <v>0</v>
      </c>
      <c r="AN177" s="39">
        <f>WEEKNUM(Table1[[#This Row],[Closed]])</f>
        <v>0</v>
      </c>
      <c r="AO177" s="39" t="str">
        <f>IFERROR(INDEX(GD_Resource[], MATCH(Table1[[#This Row],[Assigned to]], GD_Resource[SNOW ID Unique], 0), 2), "Not GD")</f>
        <v>WPP-US</v>
      </c>
      <c r="AP177" s="39" t="str">
        <f t="shared" si="2"/>
        <v>GD</v>
      </c>
      <c r="AQ177" s="39">
        <f>YEAR(Table1[[#This Row],[Closed]])</f>
        <v>1900</v>
      </c>
      <c r="AR177" s="39">
        <f>YEAR(Table1[[#This Row],[Resolved]])</f>
        <v>1900</v>
      </c>
      <c r="AS177" s="39">
        <f>YEAR(Table1[[#This Row],[Created]])</f>
        <v>2022</v>
      </c>
      <c r="AT177" s="39">
        <f>DAY(Table1[[#This Row],[Resolved]])</f>
        <v>0</v>
      </c>
      <c r="AU177" s="39" t="str">
        <f>TEXT(Table1[[#This Row],[Resolved]],"MMM")</f>
        <v>Jan</v>
      </c>
      <c r="AV177" s="39">
        <f>DAY(Table1[[#This Row],[Created]])</f>
        <v>9</v>
      </c>
      <c r="AW177" s="39" t="str">
        <f>TEXT(Table1[[#This Row],[Created]],"MMM")</f>
        <v>Feb</v>
      </c>
      <c r="AX177" s="40">
        <f>VLOOKUP(Table1[[#This Row],[Assigned to]],GD_Resource[[#All],[SNOW ID Unique]:[Team]],4,0)</f>
        <v>0</v>
      </c>
    </row>
    <row r="178" spans="1:50" ht="49.95" customHeight="1" x14ac:dyDescent="0.25">
      <c r="A178" s="37" t="s">
        <v>908</v>
      </c>
      <c r="B178" s="37" t="s">
        <v>142</v>
      </c>
      <c r="C178" s="37" t="s">
        <v>379</v>
      </c>
      <c r="D178" s="37" t="s">
        <v>380</v>
      </c>
      <c r="E178" s="37" t="s">
        <v>13</v>
      </c>
      <c r="F178" s="37" t="s">
        <v>909</v>
      </c>
      <c r="G178" s="60">
        <v>44614.908854166657</v>
      </c>
      <c r="H178" s="37" t="s">
        <v>34</v>
      </c>
      <c r="I178" s="60"/>
      <c r="J178" s="37" t="s">
        <v>134</v>
      </c>
      <c r="K178" s="37" t="s">
        <v>910</v>
      </c>
      <c r="L178" s="60">
        <v>44614.908854166657</v>
      </c>
      <c r="M178" s="37" t="s">
        <v>34</v>
      </c>
      <c r="N178" s="60">
        <v>44601.98060185185</v>
      </c>
      <c r="O178" s="37" t="s">
        <v>911</v>
      </c>
      <c r="P178" s="38" t="b">
        <v>0</v>
      </c>
      <c r="Q178" s="37"/>
      <c r="R178" s="37" t="s">
        <v>137</v>
      </c>
      <c r="S178" s="38">
        <v>0</v>
      </c>
      <c r="T178" s="37" t="s">
        <v>128</v>
      </c>
      <c r="U178" s="37" t="s">
        <v>124</v>
      </c>
      <c r="V178" s="60"/>
      <c r="W178" s="38">
        <v>1118090</v>
      </c>
      <c r="X178" s="37" t="s">
        <v>912</v>
      </c>
      <c r="Y178" s="38">
        <v>0</v>
      </c>
      <c r="Z178" s="38" t="b">
        <v>0</v>
      </c>
      <c r="AA178" s="60">
        <v>44613.857361111113</v>
      </c>
      <c r="AB178" s="60">
        <v>44601.98060185185</v>
      </c>
      <c r="AC178" s="38">
        <v>3</v>
      </c>
      <c r="AD178" s="60">
        <v>44613.840856481482</v>
      </c>
      <c r="AE178" s="60">
        <v>44613.857361111113</v>
      </c>
      <c r="AF178" s="60">
        <v>44613.840856481482</v>
      </c>
      <c r="AG178" s="37"/>
      <c r="AH178" s="37"/>
      <c r="AI178" s="37"/>
      <c r="AJ178" s="16">
        <f ca="1">IF(Table1[[#This Row],[State]]="Closed","Zero",IF(Table1[[#This Row],[State]]="Resolved","Zero",TODAY()-Table1[[#This Row],[First Assigned to Osprey-Resolver]]))</f>
        <v>94.142638888886722</v>
      </c>
      <c r="AK178" s="16" t="str">
        <f ca="1">IF(Table1[[#This Row],[Days Open]]&lt;=5,"00 - 05",IF(Table1[[#This Row],[Days Open]]&lt;=15,"06 - 15",IF(Table1[[#This Row],[Days Open]]&lt;=30,"16 - 30", IF(Table1[[#This Row],[Days Open]]&lt;=60,"31 - 60",IF(Table1[[#This Row],[Days Open]]&lt;=90,"61 - 90",IF(Table1[[#This Row],[Days Open]]="Zero","Closed","&gt;91 and above"))))))</f>
        <v>&gt;91 and above</v>
      </c>
      <c r="AL178" s="39">
        <f>WEEKNUM(Table1[[#This Row],[Created]])</f>
        <v>7</v>
      </c>
      <c r="AM178" s="39">
        <f>WEEKNUM(Table1[[#This Row],[Resolved]])</f>
        <v>0</v>
      </c>
      <c r="AN178" s="39">
        <f>WEEKNUM(Table1[[#This Row],[Closed]])</f>
        <v>9</v>
      </c>
      <c r="AO178" s="39" t="str">
        <f>IFERROR(INDEX(GD_Resource[], MATCH(Table1[[#This Row],[Assigned to]], GD_Resource[SNOW ID Unique], 0), 2), "Not GD")</f>
        <v>WPP-US</v>
      </c>
      <c r="AP178" s="39" t="str">
        <f t="shared" si="2"/>
        <v>GD</v>
      </c>
      <c r="AQ178" s="39">
        <f>YEAR(Table1[[#This Row],[Closed]])</f>
        <v>2022</v>
      </c>
      <c r="AR178" s="39">
        <f>YEAR(Table1[[#This Row],[Resolved]])</f>
        <v>1900</v>
      </c>
      <c r="AS178" s="39">
        <f>YEAR(Table1[[#This Row],[Created]])</f>
        <v>2022</v>
      </c>
      <c r="AT178" s="39">
        <f>DAY(Table1[[#This Row],[Resolved]])</f>
        <v>0</v>
      </c>
      <c r="AU178" s="39" t="str">
        <f>TEXT(Table1[[#This Row],[Resolved]],"MMM")</f>
        <v>Jan</v>
      </c>
      <c r="AV178" s="39">
        <f>DAY(Table1[[#This Row],[Created]])</f>
        <v>9</v>
      </c>
      <c r="AW178" s="39" t="str">
        <f>TEXT(Table1[[#This Row],[Created]],"MMM")</f>
        <v>Feb</v>
      </c>
      <c r="AX178" s="40">
        <f>VLOOKUP(Table1[[#This Row],[Assigned to]],GD_Resource[[#All],[SNOW ID Unique]:[Team]],4,0)</f>
        <v>0</v>
      </c>
    </row>
    <row r="179" spans="1:50" ht="100.2" customHeight="1" x14ac:dyDescent="0.25">
      <c r="A179" s="37" t="s">
        <v>913</v>
      </c>
      <c r="B179" s="37" t="s">
        <v>142</v>
      </c>
      <c r="C179" s="37" t="s">
        <v>379</v>
      </c>
      <c r="D179" s="37" t="s">
        <v>380</v>
      </c>
      <c r="E179" s="37" t="s">
        <v>13</v>
      </c>
      <c r="F179" s="37" t="s">
        <v>914</v>
      </c>
      <c r="G179" s="60">
        <v>44614.85119212963</v>
      </c>
      <c r="H179" s="37" t="s">
        <v>34</v>
      </c>
      <c r="I179" s="60"/>
      <c r="J179" s="37" t="s">
        <v>134</v>
      </c>
      <c r="K179" s="37" t="s">
        <v>915</v>
      </c>
      <c r="L179" s="60">
        <v>44614.85119212963</v>
      </c>
      <c r="M179" s="37" t="s">
        <v>34</v>
      </c>
      <c r="N179" s="60">
        <v>44602.004895833343</v>
      </c>
      <c r="O179" s="37" t="s">
        <v>911</v>
      </c>
      <c r="P179" s="38" t="b">
        <v>0</v>
      </c>
      <c r="Q179" s="37"/>
      <c r="R179" s="37" t="s">
        <v>137</v>
      </c>
      <c r="S179" s="38">
        <v>0</v>
      </c>
      <c r="T179" s="37" t="s">
        <v>128</v>
      </c>
      <c r="U179" s="37" t="s">
        <v>124</v>
      </c>
      <c r="V179" s="60"/>
      <c r="W179" s="38">
        <v>1111387</v>
      </c>
      <c r="X179" s="37" t="s">
        <v>912</v>
      </c>
      <c r="Y179" s="38">
        <v>0</v>
      </c>
      <c r="Z179" s="38" t="b">
        <v>0</v>
      </c>
      <c r="AA179" s="60">
        <v>44613.858032407406</v>
      </c>
      <c r="AB179" s="60">
        <v>44602.004895833343</v>
      </c>
      <c r="AC179" s="38">
        <v>3</v>
      </c>
      <c r="AD179" s="60">
        <v>44613.824097222219</v>
      </c>
      <c r="AE179" s="60">
        <v>44613.858032407406</v>
      </c>
      <c r="AF179" s="60">
        <v>44613.824097222219</v>
      </c>
      <c r="AG179" s="37"/>
      <c r="AH179" s="37"/>
      <c r="AI179" s="37"/>
      <c r="AJ179" s="16">
        <f ca="1">IF(Table1[[#This Row],[State]]="Closed","Zero",IF(Table1[[#This Row],[State]]="Resolved","Zero",TODAY()-Table1[[#This Row],[First Assigned to Osprey-Resolver]]))</f>
        <v>94.141967592593573</v>
      </c>
      <c r="AK179" s="16" t="str">
        <f ca="1">IF(Table1[[#This Row],[Days Open]]&lt;=5,"00 - 05",IF(Table1[[#This Row],[Days Open]]&lt;=15,"06 - 15",IF(Table1[[#This Row],[Days Open]]&lt;=30,"16 - 30", IF(Table1[[#This Row],[Days Open]]&lt;=60,"31 - 60",IF(Table1[[#This Row],[Days Open]]&lt;=90,"61 - 90",IF(Table1[[#This Row],[Days Open]]="Zero","Closed","&gt;91 and above"))))))</f>
        <v>&gt;91 and above</v>
      </c>
      <c r="AL179" s="39">
        <f>WEEKNUM(Table1[[#This Row],[Created]])</f>
        <v>7</v>
      </c>
      <c r="AM179" s="39">
        <f>WEEKNUM(Table1[[#This Row],[Resolved]])</f>
        <v>0</v>
      </c>
      <c r="AN179" s="39">
        <f>WEEKNUM(Table1[[#This Row],[Closed]])</f>
        <v>9</v>
      </c>
      <c r="AO179" s="39" t="str">
        <f>IFERROR(INDEX(GD_Resource[], MATCH(Table1[[#This Row],[Assigned to]], GD_Resource[SNOW ID Unique], 0), 2), "Not GD")</f>
        <v>WPP-US</v>
      </c>
      <c r="AP179" s="39" t="str">
        <f t="shared" si="2"/>
        <v>GD</v>
      </c>
      <c r="AQ179" s="39">
        <f>YEAR(Table1[[#This Row],[Closed]])</f>
        <v>2022</v>
      </c>
      <c r="AR179" s="39">
        <f>YEAR(Table1[[#This Row],[Resolved]])</f>
        <v>1900</v>
      </c>
      <c r="AS179" s="39">
        <f>YEAR(Table1[[#This Row],[Created]])</f>
        <v>2022</v>
      </c>
      <c r="AT179" s="39">
        <f>DAY(Table1[[#This Row],[Resolved]])</f>
        <v>0</v>
      </c>
      <c r="AU179" s="39" t="str">
        <f>TEXT(Table1[[#This Row],[Resolved]],"MMM")</f>
        <v>Jan</v>
      </c>
      <c r="AV179" s="39">
        <f>DAY(Table1[[#This Row],[Created]])</f>
        <v>10</v>
      </c>
      <c r="AW179" s="39" t="str">
        <f>TEXT(Table1[[#This Row],[Created]],"MMM")</f>
        <v>Feb</v>
      </c>
      <c r="AX179" s="40">
        <f>VLOOKUP(Table1[[#This Row],[Assigned to]],GD_Resource[[#All],[SNOW ID Unique]:[Team]],4,0)</f>
        <v>0</v>
      </c>
    </row>
    <row r="180" spans="1:50" ht="37.5" customHeight="1" x14ac:dyDescent="0.25">
      <c r="A180" s="37" t="s">
        <v>916</v>
      </c>
      <c r="B180" s="37" t="s">
        <v>119</v>
      </c>
      <c r="C180" s="37" t="s">
        <v>242</v>
      </c>
      <c r="D180" s="37" t="s">
        <v>213</v>
      </c>
      <c r="E180" s="37" t="s">
        <v>145</v>
      </c>
      <c r="F180" s="37" t="s">
        <v>917</v>
      </c>
      <c r="G180" s="60">
        <v>44701.929062499999</v>
      </c>
      <c r="H180" s="37" t="s">
        <v>248</v>
      </c>
      <c r="I180" s="60"/>
      <c r="J180" s="37"/>
      <c r="K180" s="37"/>
      <c r="L180" s="60"/>
      <c r="M180" s="37"/>
      <c r="N180" s="60">
        <v>44602.250428240739</v>
      </c>
      <c r="O180" s="37" t="s">
        <v>888</v>
      </c>
      <c r="P180" s="38" t="b">
        <v>0</v>
      </c>
      <c r="Q180" s="37"/>
      <c r="R180" s="37" t="s">
        <v>150</v>
      </c>
      <c r="S180" s="38">
        <v>0</v>
      </c>
      <c r="T180" s="37" t="s">
        <v>128</v>
      </c>
      <c r="U180" s="37" t="s">
        <v>66</v>
      </c>
      <c r="V180" s="60"/>
      <c r="W180" s="38"/>
      <c r="X180" s="37" t="s">
        <v>889</v>
      </c>
      <c r="Y180" s="38">
        <v>0</v>
      </c>
      <c r="Z180" s="38" t="b">
        <v>0</v>
      </c>
      <c r="AA180" s="60">
        <v>44602.259965277779</v>
      </c>
      <c r="AB180" s="60">
        <v>44602.250439814823</v>
      </c>
      <c r="AC180" s="38">
        <v>2</v>
      </c>
      <c r="AD180" s="60">
        <v>44602.259965277779</v>
      </c>
      <c r="AE180" s="60">
        <v>44602.259965277779</v>
      </c>
      <c r="AF180" s="60">
        <v>44602.259965277779</v>
      </c>
      <c r="AG180" s="37" t="s">
        <v>139</v>
      </c>
      <c r="AH180" s="37"/>
      <c r="AI180" s="37" t="s">
        <v>251</v>
      </c>
      <c r="AJ180" s="16">
        <f ca="1">IF(Table1[[#This Row],[State]]="Closed","Zero",IF(Table1[[#This Row],[State]]="Resolved","Zero",TODAY()-Table1[[#This Row],[First Assigned to Osprey-Resolver]]))</f>
        <v>105.74003472222103</v>
      </c>
      <c r="AK180" s="16" t="str">
        <f ca="1">IF(Table1[[#This Row],[Days Open]]&lt;=5,"00 - 05",IF(Table1[[#This Row],[Days Open]]&lt;=15,"06 - 15",IF(Table1[[#This Row],[Days Open]]&lt;=30,"16 - 30", IF(Table1[[#This Row],[Days Open]]&lt;=60,"31 - 60",IF(Table1[[#This Row],[Days Open]]&lt;=90,"61 - 90",IF(Table1[[#This Row],[Days Open]]="Zero","Closed","&gt;91 and above"))))))</f>
        <v>&gt;91 and above</v>
      </c>
      <c r="AL180" s="39">
        <f>WEEKNUM(Table1[[#This Row],[Created]])</f>
        <v>7</v>
      </c>
      <c r="AM180" s="39">
        <f>WEEKNUM(Table1[[#This Row],[Resolved]])</f>
        <v>0</v>
      </c>
      <c r="AN180" s="39">
        <f>WEEKNUM(Table1[[#This Row],[Closed]])</f>
        <v>0</v>
      </c>
      <c r="AO180" s="39" t="str">
        <f>IFERROR(INDEX(GD_Resource[], MATCH(Table1[[#This Row],[Assigned to]], GD_Resource[SNOW ID Unique], 0), 2), "Not GD")</f>
        <v>Not GD</v>
      </c>
      <c r="AP180" s="39" t="str">
        <f t="shared" si="2"/>
        <v>Geo</v>
      </c>
      <c r="AQ180" s="39">
        <f>YEAR(Table1[[#This Row],[Closed]])</f>
        <v>1900</v>
      </c>
      <c r="AR180" s="39">
        <f>YEAR(Table1[[#This Row],[Resolved]])</f>
        <v>1900</v>
      </c>
      <c r="AS180" s="39">
        <f>YEAR(Table1[[#This Row],[Created]])</f>
        <v>2022</v>
      </c>
      <c r="AT180" s="39">
        <f>DAY(Table1[[#This Row],[Resolved]])</f>
        <v>0</v>
      </c>
      <c r="AU180" s="39" t="str">
        <f>TEXT(Table1[[#This Row],[Resolved]],"MMM")</f>
        <v>Jan</v>
      </c>
      <c r="AV180" s="39">
        <f>DAY(Table1[[#This Row],[Created]])</f>
        <v>10</v>
      </c>
      <c r="AW180" s="39" t="str">
        <f>TEXT(Table1[[#This Row],[Created]],"MMM")</f>
        <v>Feb</v>
      </c>
      <c r="AX180" s="40" t="e">
        <f>VLOOKUP(Table1[[#This Row],[Assigned to]],GD_Resource[[#All],[SNOW ID Unique]:[Team]],4,0)</f>
        <v>#N/A</v>
      </c>
    </row>
    <row r="181" spans="1:50" ht="37.5" customHeight="1" x14ac:dyDescent="0.25">
      <c r="A181" s="37" t="s">
        <v>918</v>
      </c>
      <c r="B181" s="37" t="s">
        <v>119</v>
      </c>
      <c r="C181" s="37" t="s">
        <v>703</v>
      </c>
      <c r="D181" s="37" t="s">
        <v>503</v>
      </c>
      <c r="E181" s="37" t="s">
        <v>13</v>
      </c>
      <c r="F181" s="37" t="s">
        <v>919</v>
      </c>
      <c r="G181" s="60">
        <v>44706.927361111113</v>
      </c>
      <c r="H181" s="37" t="s">
        <v>41</v>
      </c>
      <c r="I181" s="60"/>
      <c r="J181" s="37" t="s">
        <v>920</v>
      </c>
      <c r="K181" s="37" t="s">
        <v>921</v>
      </c>
      <c r="L181" s="60"/>
      <c r="M181" s="37"/>
      <c r="N181" s="60">
        <v>44602.978043981479</v>
      </c>
      <c r="O181" s="37" t="s">
        <v>503</v>
      </c>
      <c r="P181" s="38" t="b">
        <v>0</v>
      </c>
      <c r="Q181" s="37"/>
      <c r="R181" s="37"/>
      <c r="S181" s="38">
        <v>0</v>
      </c>
      <c r="T181" s="37" t="s">
        <v>128</v>
      </c>
      <c r="U181" s="37" t="s">
        <v>94</v>
      </c>
      <c r="V181" s="60">
        <v>44706.927361111113</v>
      </c>
      <c r="W181" s="38">
        <v>8983493</v>
      </c>
      <c r="X181" s="37" t="s">
        <v>275</v>
      </c>
      <c r="Y181" s="38">
        <v>0</v>
      </c>
      <c r="Z181" s="38" t="b">
        <v>0</v>
      </c>
      <c r="AA181" s="60">
        <v>44602.978043981479</v>
      </c>
      <c r="AB181" s="60"/>
      <c r="AC181" s="38">
        <v>1</v>
      </c>
      <c r="AD181" s="60"/>
      <c r="AE181" s="60">
        <v>44602.978043981479</v>
      </c>
      <c r="AF181" s="60">
        <v>44602.978043981479</v>
      </c>
      <c r="AG181" s="37" t="s">
        <v>139</v>
      </c>
      <c r="AH181" s="37"/>
      <c r="AI181" s="37"/>
      <c r="AJ181" s="16" t="str">
        <f ca="1">IF(Table1[[#This Row],[State]]="Closed","Zero",IF(Table1[[#This Row],[State]]="Resolved","Zero",TODAY()-Table1[[#This Row],[First Assigned to Osprey-Resolver]]))</f>
        <v>Zero</v>
      </c>
      <c r="AK181" s="16" t="str">
        <f ca="1">IF(Table1[[#This Row],[Days Open]]&lt;=5,"00 - 05",IF(Table1[[#This Row],[Days Open]]&lt;=15,"06 - 15",IF(Table1[[#This Row],[Days Open]]&lt;=30,"16 - 30", IF(Table1[[#This Row],[Days Open]]&lt;=60,"31 - 60",IF(Table1[[#This Row],[Days Open]]&lt;=90,"61 - 90",IF(Table1[[#This Row],[Days Open]]="Zero","Closed","&gt;91 and above"))))))</f>
        <v>Closed</v>
      </c>
      <c r="AL181" s="39">
        <f>WEEKNUM(Table1[[#This Row],[Created]])</f>
        <v>7</v>
      </c>
      <c r="AM181" s="39">
        <f>WEEKNUM(Table1[[#This Row],[Resolved]])</f>
        <v>22</v>
      </c>
      <c r="AN181" s="39">
        <f>WEEKNUM(Table1[[#This Row],[Closed]])</f>
        <v>0</v>
      </c>
      <c r="AO181" s="39" t="str">
        <f>IFERROR(INDEX(GD_Resource[], MATCH(Table1[[#This Row],[Assigned to]], GD_Resource[SNOW ID Unique], 0), 2), "Not GD")</f>
        <v>Not GD</v>
      </c>
      <c r="AP181" s="39" t="str">
        <f t="shared" si="2"/>
        <v>Geo</v>
      </c>
      <c r="AQ181" s="39">
        <f>YEAR(Table1[[#This Row],[Closed]])</f>
        <v>1900</v>
      </c>
      <c r="AR181" s="39">
        <f>YEAR(Table1[[#This Row],[Resolved]])</f>
        <v>2022</v>
      </c>
      <c r="AS181" s="39">
        <f>YEAR(Table1[[#This Row],[Created]])</f>
        <v>2022</v>
      </c>
      <c r="AT181" s="39">
        <f>DAY(Table1[[#This Row],[Resolved]])</f>
        <v>25</v>
      </c>
      <c r="AU181" s="39" t="str">
        <f>TEXT(Table1[[#This Row],[Resolved]],"MMM")</f>
        <v>May</v>
      </c>
      <c r="AV181" s="39">
        <f>DAY(Table1[[#This Row],[Created]])</f>
        <v>10</v>
      </c>
      <c r="AW181" s="39" t="str">
        <f>TEXT(Table1[[#This Row],[Created]],"MMM")</f>
        <v>Feb</v>
      </c>
      <c r="AX181" s="40" t="e">
        <f>VLOOKUP(Table1[[#This Row],[Assigned to]],GD_Resource[[#All],[SNOW ID Unique]:[Team]],4,0)</f>
        <v>#N/A</v>
      </c>
    </row>
    <row r="182" spans="1:50" ht="37.5" customHeight="1" x14ac:dyDescent="0.25">
      <c r="A182" s="37" t="s">
        <v>922</v>
      </c>
      <c r="B182" s="37" t="s">
        <v>119</v>
      </c>
      <c r="C182" s="37" t="s">
        <v>379</v>
      </c>
      <c r="D182" s="37" t="s">
        <v>380</v>
      </c>
      <c r="E182" s="37" t="s">
        <v>7</v>
      </c>
      <c r="F182" s="37" t="s">
        <v>923</v>
      </c>
      <c r="G182" s="60">
        <v>44606.70685185185</v>
      </c>
      <c r="H182" s="37" t="s">
        <v>34</v>
      </c>
      <c r="I182" s="60"/>
      <c r="J182" s="37" t="s">
        <v>134</v>
      </c>
      <c r="K182" s="37" t="s">
        <v>924</v>
      </c>
      <c r="L182" s="60">
        <v>44606.70685185185</v>
      </c>
      <c r="M182" s="37" t="s">
        <v>34</v>
      </c>
      <c r="N182" s="60">
        <v>44603.525370370371</v>
      </c>
      <c r="O182" s="37" t="s">
        <v>925</v>
      </c>
      <c r="P182" s="38" t="b">
        <v>0</v>
      </c>
      <c r="Q182" s="37"/>
      <c r="R182" s="37" t="s">
        <v>137</v>
      </c>
      <c r="S182" s="38">
        <v>0</v>
      </c>
      <c r="T182" s="37" t="s">
        <v>128</v>
      </c>
      <c r="U182" s="37" t="s">
        <v>124</v>
      </c>
      <c r="V182" s="60"/>
      <c r="W182" s="38">
        <v>274880</v>
      </c>
      <c r="X182" s="37" t="s">
        <v>926</v>
      </c>
      <c r="Y182" s="38">
        <v>0</v>
      </c>
      <c r="Z182" s="38" t="b">
        <v>0</v>
      </c>
      <c r="AA182" s="60">
        <v>44603.633287037039</v>
      </c>
      <c r="AB182" s="60">
        <v>44603.529178240737</v>
      </c>
      <c r="AC182" s="38">
        <v>6</v>
      </c>
      <c r="AD182" s="60">
        <v>44603.555439814823</v>
      </c>
      <c r="AE182" s="60">
        <v>44606.706041666657</v>
      </c>
      <c r="AF182" s="60">
        <v>44605.991203703707</v>
      </c>
      <c r="AG182" s="37"/>
      <c r="AH182" s="37"/>
      <c r="AI182" s="37"/>
      <c r="AJ182" s="16">
        <f ca="1">IF(Table1[[#This Row],[State]]="Closed","Zero",IF(Table1[[#This Row],[State]]="Resolved","Zero",TODAY()-Table1[[#This Row],[First Assigned to Osprey-Resolver]]))</f>
        <v>101.29395833334274</v>
      </c>
      <c r="AK182" s="16" t="str">
        <f ca="1">IF(Table1[[#This Row],[Days Open]]&lt;=5,"00 - 05",IF(Table1[[#This Row],[Days Open]]&lt;=15,"06 - 15",IF(Table1[[#This Row],[Days Open]]&lt;=30,"16 - 30", IF(Table1[[#This Row],[Days Open]]&lt;=60,"31 - 60",IF(Table1[[#This Row],[Days Open]]&lt;=90,"61 - 90",IF(Table1[[#This Row],[Days Open]]="Zero","Closed","&gt;91 and above"))))))</f>
        <v>&gt;91 and above</v>
      </c>
      <c r="AL182" s="39">
        <f>WEEKNUM(Table1[[#This Row],[Created]])</f>
        <v>7</v>
      </c>
      <c r="AM182" s="39">
        <f>WEEKNUM(Table1[[#This Row],[Resolved]])</f>
        <v>0</v>
      </c>
      <c r="AN182" s="39">
        <f>WEEKNUM(Table1[[#This Row],[Closed]])</f>
        <v>8</v>
      </c>
      <c r="AO182" s="39" t="str">
        <f>IFERROR(INDEX(GD_Resource[], MATCH(Table1[[#This Row],[Assigned to]], GD_Resource[SNOW ID Unique], 0), 2), "Not GD")</f>
        <v>WPP-US</v>
      </c>
      <c r="AP182" s="39" t="str">
        <f t="shared" si="2"/>
        <v>GD</v>
      </c>
      <c r="AQ182" s="39">
        <f>YEAR(Table1[[#This Row],[Closed]])</f>
        <v>2022</v>
      </c>
      <c r="AR182" s="39">
        <f>YEAR(Table1[[#This Row],[Resolved]])</f>
        <v>1900</v>
      </c>
      <c r="AS182" s="39">
        <f>YEAR(Table1[[#This Row],[Created]])</f>
        <v>2022</v>
      </c>
      <c r="AT182" s="39">
        <f>DAY(Table1[[#This Row],[Resolved]])</f>
        <v>0</v>
      </c>
      <c r="AU182" s="39" t="str">
        <f>TEXT(Table1[[#This Row],[Resolved]],"MMM")</f>
        <v>Jan</v>
      </c>
      <c r="AV182" s="39">
        <f>DAY(Table1[[#This Row],[Created]])</f>
        <v>11</v>
      </c>
      <c r="AW182" s="39" t="str">
        <f>TEXT(Table1[[#This Row],[Created]],"MMM")</f>
        <v>Feb</v>
      </c>
      <c r="AX182" s="40">
        <f>VLOOKUP(Table1[[#This Row],[Assigned to]],GD_Resource[[#All],[SNOW ID Unique]:[Team]],4,0)</f>
        <v>0</v>
      </c>
    </row>
    <row r="183" spans="1:50" ht="49.95" customHeight="1" x14ac:dyDescent="0.25">
      <c r="A183" s="37" t="s">
        <v>927</v>
      </c>
      <c r="B183" s="37" t="s">
        <v>119</v>
      </c>
      <c r="C183" s="37" t="s">
        <v>379</v>
      </c>
      <c r="D183" s="37" t="s">
        <v>380</v>
      </c>
      <c r="E183" s="37" t="s">
        <v>13</v>
      </c>
      <c r="F183" s="37" t="s">
        <v>928</v>
      </c>
      <c r="G183" s="60">
        <v>44606.753055555557</v>
      </c>
      <c r="H183" s="37" t="s">
        <v>34</v>
      </c>
      <c r="I183" s="60"/>
      <c r="J183" s="37" t="s">
        <v>134</v>
      </c>
      <c r="K183" s="37" t="s">
        <v>924</v>
      </c>
      <c r="L183" s="60">
        <v>44606.753055555557</v>
      </c>
      <c r="M183" s="37" t="s">
        <v>34</v>
      </c>
      <c r="N183" s="60">
        <v>44603.526863425926</v>
      </c>
      <c r="O183" s="37" t="s">
        <v>929</v>
      </c>
      <c r="P183" s="38" t="b">
        <v>0</v>
      </c>
      <c r="Q183" s="37"/>
      <c r="R183" s="37" t="s">
        <v>137</v>
      </c>
      <c r="S183" s="38">
        <v>0</v>
      </c>
      <c r="T183" s="37" t="s">
        <v>128</v>
      </c>
      <c r="U183" s="37" t="s">
        <v>124</v>
      </c>
      <c r="V183" s="60"/>
      <c r="W183" s="38">
        <v>278743</v>
      </c>
      <c r="X183" s="37" t="s">
        <v>930</v>
      </c>
      <c r="Y183" s="38">
        <v>0</v>
      </c>
      <c r="Z183" s="38" t="b">
        <v>0</v>
      </c>
      <c r="AA183" s="60">
        <v>44603.633900462963</v>
      </c>
      <c r="AB183" s="60">
        <v>44603.526863425926</v>
      </c>
      <c r="AC183" s="38">
        <v>6</v>
      </c>
      <c r="AD183" s="60">
        <v>44603.573703703703</v>
      </c>
      <c r="AE183" s="60">
        <v>44606.751493055563</v>
      </c>
      <c r="AF183" s="60">
        <v>44605.989965277768</v>
      </c>
      <c r="AG183" s="37"/>
      <c r="AH183" s="37"/>
      <c r="AI183" s="37"/>
      <c r="AJ183" s="16">
        <f ca="1">IF(Table1[[#This Row],[State]]="Closed","Zero",IF(Table1[[#This Row],[State]]="Resolved","Zero",TODAY()-Table1[[#This Row],[First Assigned to Osprey-Resolver]]))</f>
        <v>101.24850694443739</v>
      </c>
      <c r="AK183" s="16" t="str">
        <f ca="1">IF(Table1[[#This Row],[Days Open]]&lt;=5,"00 - 05",IF(Table1[[#This Row],[Days Open]]&lt;=15,"06 - 15",IF(Table1[[#This Row],[Days Open]]&lt;=30,"16 - 30", IF(Table1[[#This Row],[Days Open]]&lt;=60,"31 - 60",IF(Table1[[#This Row],[Days Open]]&lt;=90,"61 - 90",IF(Table1[[#This Row],[Days Open]]="Zero","Closed","&gt;91 and above"))))))</f>
        <v>&gt;91 and above</v>
      </c>
      <c r="AL183" s="39">
        <f>WEEKNUM(Table1[[#This Row],[Created]])</f>
        <v>7</v>
      </c>
      <c r="AM183" s="39">
        <f>WEEKNUM(Table1[[#This Row],[Resolved]])</f>
        <v>0</v>
      </c>
      <c r="AN183" s="39">
        <f>WEEKNUM(Table1[[#This Row],[Closed]])</f>
        <v>8</v>
      </c>
      <c r="AO183" s="39" t="str">
        <f>IFERROR(INDEX(GD_Resource[], MATCH(Table1[[#This Row],[Assigned to]], GD_Resource[SNOW ID Unique], 0), 2), "Not GD")</f>
        <v>WPP-US</v>
      </c>
      <c r="AP183" s="39" t="str">
        <f t="shared" si="2"/>
        <v>GD</v>
      </c>
      <c r="AQ183" s="39">
        <f>YEAR(Table1[[#This Row],[Closed]])</f>
        <v>2022</v>
      </c>
      <c r="AR183" s="39">
        <f>YEAR(Table1[[#This Row],[Resolved]])</f>
        <v>1900</v>
      </c>
      <c r="AS183" s="39">
        <f>YEAR(Table1[[#This Row],[Created]])</f>
        <v>2022</v>
      </c>
      <c r="AT183" s="39">
        <f>DAY(Table1[[#This Row],[Resolved]])</f>
        <v>0</v>
      </c>
      <c r="AU183" s="39" t="str">
        <f>TEXT(Table1[[#This Row],[Resolved]],"MMM")</f>
        <v>Jan</v>
      </c>
      <c r="AV183" s="39">
        <f>DAY(Table1[[#This Row],[Created]])</f>
        <v>11</v>
      </c>
      <c r="AW183" s="39" t="str">
        <f>TEXT(Table1[[#This Row],[Created]],"MMM")</f>
        <v>Feb</v>
      </c>
      <c r="AX183" s="40">
        <f>VLOOKUP(Table1[[#This Row],[Assigned to]],GD_Resource[[#All],[SNOW ID Unique]:[Team]],4,0)</f>
        <v>0</v>
      </c>
    </row>
    <row r="184" spans="1:50" ht="49.95" customHeight="1" x14ac:dyDescent="0.25">
      <c r="A184" s="37" t="s">
        <v>931</v>
      </c>
      <c r="B184" s="37" t="s">
        <v>119</v>
      </c>
      <c r="C184" s="37" t="s">
        <v>185</v>
      </c>
      <c r="D184" s="37" t="s">
        <v>398</v>
      </c>
      <c r="E184" s="37" t="s">
        <v>145</v>
      </c>
      <c r="F184" s="37" t="s">
        <v>932</v>
      </c>
      <c r="G184" s="60">
        <v>44707.614930555559</v>
      </c>
      <c r="H184" s="37" t="s">
        <v>28</v>
      </c>
      <c r="I184" s="60"/>
      <c r="J184" s="37" t="s">
        <v>329</v>
      </c>
      <c r="K184" s="37" t="s">
        <v>933</v>
      </c>
      <c r="L184" s="60"/>
      <c r="M184" s="37"/>
      <c r="N184" s="60">
        <v>44603.721770833326</v>
      </c>
      <c r="O184" s="37" t="s">
        <v>934</v>
      </c>
      <c r="P184" s="38" t="b">
        <v>0</v>
      </c>
      <c r="Q184" s="37"/>
      <c r="R184" s="37" t="s">
        <v>191</v>
      </c>
      <c r="S184" s="38">
        <v>0</v>
      </c>
      <c r="T184" s="37" t="s">
        <v>128</v>
      </c>
      <c r="U184" s="37" t="s">
        <v>94</v>
      </c>
      <c r="V184" s="60">
        <v>44707.614930555559</v>
      </c>
      <c r="W184" s="38">
        <v>8976369</v>
      </c>
      <c r="X184" s="37" t="s">
        <v>935</v>
      </c>
      <c r="Y184" s="38">
        <v>0</v>
      </c>
      <c r="Z184" s="38" t="b">
        <v>0</v>
      </c>
      <c r="AA184" s="60">
        <v>44606.509942129633</v>
      </c>
      <c r="AB184" s="60"/>
      <c r="AC184" s="38">
        <v>1</v>
      </c>
      <c r="AD184" s="60"/>
      <c r="AE184" s="60">
        <v>44606.509942129633</v>
      </c>
      <c r="AF184" s="60">
        <v>44603.833460648151</v>
      </c>
      <c r="AG184" s="37" t="s">
        <v>332</v>
      </c>
      <c r="AH184" s="37"/>
      <c r="AI184" s="37" t="s">
        <v>936</v>
      </c>
      <c r="AJ184" s="16" t="str">
        <f ca="1">IF(Table1[[#This Row],[State]]="Closed","Zero",IF(Table1[[#This Row],[State]]="Resolved","Zero",TODAY()-Table1[[#This Row],[First Assigned to Osprey-Resolver]]))</f>
        <v>Zero</v>
      </c>
      <c r="AK184" s="16" t="str">
        <f ca="1">IF(Table1[[#This Row],[Days Open]]&lt;=5,"00 - 05",IF(Table1[[#This Row],[Days Open]]&lt;=15,"06 - 15",IF(Table1[[#This Row],[Days Open]]&lt;=30,"16 - 30", IF(Table1[[#This Row],[Days Open]]&lt;=60,"31 - 60",IF(Table1[[#This Row],[Days Open]]&lt;=90,"61 - 90",IF(Table1[[#This Row],[Days Open]]="Zero","Closed","&gt;91 and above"))))))</f>
        <v>Closed</v>
      </c>
      <c r="AL184" s="39">
        <f>WEEKNUM(Table1[[#This Row],[Created]])</f>
        <v>7</v>
      </c>
      <c r="AM184" s="39">
        <f>WEEKNUM(Table1[[#This Row],[Resolved]])</f>
        <v>22</v>
      </c>
      <c r="AN184" s="39">
        <f>WEEKNUM(Table1[[#This Row],[Closed]])</f>
        <v>0</v>
      </c>
      <c r="AO184" s="39" t="str">
        <f>IFERROR(INDEX(GD_Resource[], MATCH(Table1[[#This Row],[Assigned to]], GD_Resource[SNOW ID Unique], 0), 2), "Not GD")</f>
        <v>WPP-US</v>
      </c>
      <c r="AP184" s="39" t="str">
        <f t="shared" si="2"/>
        <v>GD</v>
      </c>
      <c r="AQ184" s="39">
        <f>YEAR(Table1[[#This Row],[Closed]])</f>
        <v>1900</v>
      </c>
      <c r="AR184" s="39">
        <f>YEAR(Table1[[#This Row],[Resolved]])</f>
        <v>2022</v>
      </c>
      <c r="AS184" s="39">
        <f>YEAR(Table1[[#This Row],[Created]])</f>
        <v>2022</v>
      </c>
      <c r="AT184" s="39">
        <f>DAY(Table1[[#This Row],[Resolved]])</f>
        <v>26</v>
      </c>
      <c r="AU184" s="39" t="str">
        <f>TEXT(Table1[[#This Row],[Resolved]],"MMM")</f>
        <v>May</v>
      </c>
      <c r="AV184" s="39">
        <f>DAY(Table1[[#This Row],[Created]])</f>
        <v>11</v>
      </c>
      <c r="AW184" s="39" t="str">
        <f>TEXT(Table1[[#This Row],[Created]],"MMM")</f>
        <v>Feb</v>
      </c>
      <c r="AX184" s="40">
        <f>VLOOKUP(Table1[[#This Row],[Assigned to]],GD_Resource[[#All],[SNOW ID Unique]:[Team]],4,0)</f>
        <v>0</v>
      </c>
    </row>
    <row r="185" spans="1:50" ht="49.95" customHeight="1" x14ac:dyDescent="0.25">
      <c r="A185" s="37" t="s">
        <v>937</v>
      </c>
      <c r="B185" s="37" t="s">
        <v>119</v>
      </c>
      <c r="C185" s="37" t="s">
        <v>379</v>
      </c>
      <c r="D185" s="37" t="s">
        <v>380</v>
      </c>
      <c r="E185" s="37" t="s">
        <v>7</v>
      </c>
      <c r="F185" s="37" t="s">
        <v>938</v>
      </c>
      <c r="G185" s="60">
        <v>44607.787662037037</v>
      </c>
      <c r="H185" s="37" t="s">
        <v>34</v>
      </c>
      <c r="I185" s="60"/>
      <c r="J185" s="37" t="s">
        <v>124</v>
      </c>
      <c r="K185" s="37" t="s">
        <v>939</v>
      </c>
      <c r="L185" s="60">
        <v>44607.787673611107</v>
      </c>
      <c r="M185" s="37" t="s">
        <v>34</v>
      </c>
      <c r="N185" s="60">
        <v>44603.782476851848</v>
      </c>
      <c r="O185" s="37" t="s">
        <v>940</v>
      </c>
      <c r="P185" s="38" t="b">
        <v>0</v>
      </c>
      <c r="Q185" s="37"/>
      <c r="R185" s="37" t="s">
        <v>137</v>
      </c>
      <c r="S185" s="38">
        <v>0</v>
      </c>
      <c r="T185" s="37" t="s">
        <v>128</v>
      </c>
      <c r="U185" s="37" t="s">
        <v>124</v>
      </c>
      <c r="V185" s="60"/>
      <c r="W185" s="38">
        <v>346049</v>
      </c>
      <c r="X185" s="37" t="s">
        <v>941</v>
      </c>
      <c r="Y185" s="38">
        <v>0</v>
      </c>
      <c r="Z185" s="38" t="b">
        <v>0</v>
      </c>
      <c r="AA185" s="60">
        <v>44603.819976851853</v>
      </c>
      <c r="AB185" s="60">
        <v>44603.784629629627</v>
      </c>
      <c r="AC185" s="38">
        <v>1</v>
      </c>
      <c r="AD185" s="60">
        <v>44607.783090277779</v>
      </c>
      <c r="AE185" s="60">
        <v>44607.786666666667</v>
      </c>
      <c r="AF185" s="60">
        <v>44607.783090277779</v>
      </c>
      <c r="AG185" s="37"/>
      <c r="AH185" s="37"/>
      <c r="AI185" s="37"/>
      <c r="AJ185" s="16">
        <f ca="1">IF(Table1[[#This Row],[State]]="Closed","Zero",IF(Table1[[#This Row],[State]]="Resolved","Zero",TODAY()-Table1[[#This Row],[First Assigned to Osprey-Resolver]]))</f>
        <v>100.21333333333314</v>
      </c>
      <c r="AK185" s="16" t="str">
        <f ca="1">IF(Table1[[#This Row],[Days Open]]&lt;=5,"00 - 05",IF(Table1[[#This Row],[Days Open]]&lt;=15,"06 - 15",IF(Table1[[#This Row],[Days Open]]&lt;=30,"16 - 30", IF(Table1[[#This Row],[Days Open]]&lt;=60,"31 - 60",IF(Table1[[#This Row],[Days Open]]&lt;=90,"61 - 90",IF(Table1[[#This Row],[Days Open]]="Zero","Closed","&gt;91 and above"))))))</f>
        <v>&gt;91 and above</v>
      </c>
      <c r="AL185" s="39">
        <f>WEEKNUM(Table1[[#This Row],[Created]])</f>
        <v>7</v>
      </c>
      <c r="AM185" s="39">
        <f>WEEKNUM(Table1[[#This Row],[Resolved]])</f>
        <v>0</v>
      </c>
      <c r="AN185" s="39">
        <f>WEEKNUM(Table1[[#This Row],[Closed]])</f>
        <v>8</v>
      </c>
      <c r="AO185" s="39" t="str">
        <f>IFERROR(INDEX(GD_Resource[], MATCH(Table1[[#This Row],[Assigned to]], GD_Resource[SNOW ID Unique], 0), 2), "Not GD")</f>
        <v>WPP-US</v>
      </c>
      <c r="AP185" s="39" t="str">
        <f t="shared" si="2"/>
        <v>GD</v>
      </c>
      <c r="AQ185" s="39">
        <f>YEAR(Table1[[#This Row],[Closed]])</f>
        <v>2022</v>
      </c>
      <c r="AR185" s="39">
        <f>YEAR(Table1[[#This Row],[Resolved]])</f>
        <v>1900</v>
      </c>
      <c r="AS185" s="39">
        <f>YEAR(Table1[[#This Row],[Created]])</f>
        <v>2022</v>
      </c>
      <c r="AT185" s="39">
        <f>DAY(Table1[[#This Row],[Resolved]])</f>
        <v>0</v>
      </c>
      <c r="AU185" s="39" t="str">
        <f>TEXT(Table1[[#This Row],[Resolved]],"MMM")</f>
        <v>Jan</v>
      </c>
      <c r="AV185" s="39">
        <f>DAY(Table1[[#This Row],[Created]])</f>
        <v>11</v>
      </c>
      <c r="AW185" s="39" t="str">
        <f>TEXT(Table1[[#This Row],[Created]],"MMM")</f>
        <v>Feb</v>
      </c>
      <c r="AX185" s="40">
        <f>VLOOKUP(Table1[[#This Row],[Assigned to]],GD_Resource[[#All],[SNOW ID Unique]:[Team]],4,0)</f>
        <v>0</v>
      </c>
    </row>
    <row r="186" spans="1:50" ht="49.95" customHeight="1" x14ac:dyDescent="0.25">
      <c r="A186" s="37" t="s">
        <v>942</v>
      </c>
      <c r="B186" s="37" t="s">
        <v>142</v>
      </c>
      <c r="C186" s="37" t="s">
        <v>703</v>
      </c>
      <c r="D186" s="37" t="s">
        <v>706</v>
      </c>
      <c r="E186" s="37" t="s">
        <v>145</v>
      </c>
      <c r="F186" s="37" t="s">
        <v>943</v>
      </c>
      <c r="G186" s="60">
        <v>44704.641134259262</v>
      </c>
      <c r="H186" s="37" t="s">
        <v>26</v>
      </c>
      <c r="I186" s="60"/>
      <c r="J186" s="37"/>
      <c r="K186" s="37"/>
      <c r="L186" s="60"/>
      <c r="M186" s="37"/>
      <c r="N186" s="60">
        <v>44603.815185185187</v>
      </c>
      <c r="O186" s="37" t="s">
        <v>706</v>
      </c>
      <c r="P186" s="38" t="b">
        <v>0</v>
      </c>
      <c r="Q186" s="37"/>
      <c r="R186" s="37"/>
      <c r="S186" s="38">
        <v>0</v>
      </c>
      <c r="T186" s="37" t="s">
        <v>128</v>
      </c>
      <c r="U186" s="37" t="s">
        <v>65</v>
      </c>
      <c r="V186" s="60"/>
      <c r="W186" s="38"/>
      <c r="X186" s="37" t="s">
        <v>322</v>
      </c>
      <c r="Y186" s="38">
        <v>0</v>
      </c>
      <c r="Z186" s="38" t="b">
        <v>1</v>
      </c>
      <c r="AA186" s="60">
        <v>44603.824884259258</v>
      </c>
      <c r="AB186" s="60">
        <v>44603.815462962957</v>
      </c>
      <c r="AC186" s="38">
        <v>4</v>
      </c>
      <c r="AD186" s="60">
        <v>44603.847048611111</v>
      </c>
      <c r="AE186" s="60">
        <v>44603.850185185183</v>
      </c>
      <c r="AF186" s="60">
        <v>44603.847048611111</v>
      </c>
      <c r="AG186" s="37"/>
      <c r="AH186" s="37" t="s">
        <v>717</v>
      </c>
      <c r="AI186" s="37"/>
      <c r="AJ186" s="16">
        <f ca="1">IF(Table1[[#This Row],[State]]="Closed","Zero",IF(Table1[[#This Row],[State]]="Resolved","Zero",TODAY()-Table1[[#This Row],[First Assigned to Osprey-Resolver]]))</f>
        <v>104.14981481481664</v>
      </c>
      <c r="AK186" s="16" t="str">
        <f ca="1">IF(Table1[[#This Row],[Days Open]]&lt;=5,"00 - 05",IF(Table1[[#This Row],[Days Open]]&lt;=15,"06 - 15",IF(Table1[[#This Row],[Days Open]]&lt;=30,"16 - 30", IF(Table1[[#This Row],[Days Open]]&lt;=60,"31 - 60",IF(Table1[[#This Row],[Days Open]]&lt;=90,"61 - 90",IF(Table1[[#This Row],[Days Open]]="Zero","Closed","&gt;91 and above"))))))</f>
        <v>&gt;91 and above</v>
      </c>
      <c r="AL186" s="39">
        <f>WEEKNUM(Table1[[#This Row],[Created]])</f>
        <v>7</v>
      </c>
      <c r="AM186" s="39">
        <f>WEEKNUM(Table1[[#This Row],[Resolved]])</f>
        <v>0</v>
      </c>
      <c r="AN186" s="39">
        <f>WEEKNUM(Table1[[#This Row],[Closed]])</f>
        <v>0</v>
      </c>
      <c r="AO186" s="39" t="str">
        <f>IFERROR(INDEX(GD_Resource[], MATCH(Table1[[#This Row],[Assigned to]], GD_Resource[SNOW ID Unique], 0), 2), "Not GD")</f>
        <v>WPP-US</v>
      </c>
      <c r="AP186" s="39" t="str">
        <f t="shared" si="2"/>
        <v>GD</v>
      </c>
      <c r="AQ186" s="39">
        <f>YEAR(Table1[[#This Row],[Closed]])</f>
        <v>1900</v>
      </c>
      <c r="AR186" s="39">
        <f>YEAR(Table1[[#This Row],[Resolved]])</f>
        <v>1900</v>
      </c>
      <c r="AS186" s="39">
        <f>YEAR(Table1[[#This Row],[Created]])</f>
        <v>2022</v>
      </c>
      <c r="AT186" s="39">
        <f>DAY(Table1[[#This Row],[Resolved]])</f>
        <v>0</v>
      </c>
      <c r="AU186" s="39" t="str">
        <f>TEXT(Table1[[#This Row],[Resolved]],"MMM")</f>
        <v>Jan</v>
      </c>
      <c r="AV186" s="39">
        <f>DAY(Table1[[#This Row],[Created]])</f>
        <v>11</v>
      </c>
      <c r="AW186" s="39" t="str">
        <f>TEXT(Table1[[#This Row],[Created]],"MMM")</f>
        <v>Feb</v>
      </c>
      <c r="AX186" s="40">
        <f>VLOOKUP(Table1[[#This Row],[Assigned to]],GD_Resource[[#All],[SNOW ID Unique]:[Team]],4,0)</f>
        <v>0</v>
      </c>
    </row>
    <row r="187" spans="1:50" ht="37.5" customHeight="1" x14ac:dyDescent="0.25">
      <c r="A187" s="37" t="s">
        <v>944</v>
      </c>
      <c r="B187" s="37" t="s">
        <v>142</v>
      </c>
      <c r="C187" s="37" t="s">
        <v>379</v>
      </c>
      <c r="D187" s="37" t="s">
        <v>380</v>
      </c>
      <c r="E187" s="37" t="s">
        <v>13</v>
      </c>
      <c r="F187" s="37" t="s">
        <v>945</v>
      </c>
      <c r="G187" s="60">
        <v>44606.866423611107</v>
      </c>
      <c r="H187" s="37" t="s">
        <v>34</v>
      </c>
      <c r="I187" s="60"/>
      <c r="J187" s="37" t="s">
        <v>124</v>
      </c>
      <c r="K187" s="37" t="s">
        <v>939</v>
      </c>
      <c r="L187" s="60">
        <v>44606.866423611107</v>
      </c>
      <c r="M187" s="37" t="s">
        <v>34</v>
      </c>
      <c r="N187" s="60">
        <v>44603.894282407397</v>
      </c>
      <c r="O187" s="37" t="s">
        <v>946</v>
      </c>
      <c r="P187" s="38" t="b">
        <v>0</v>
      </c>
      <c r="Q187" s="37"/>
      <c r="R187" s="37" t="s">
        <v>137</v>
      </c>
      <c r="S187" s="38">
        <v>0</v>
      </c>
      <c r="T187" s="37" t="s">
        <v>128</v>
      </c>
      <c r="U187" s="37" t="s">
        <v>124</v>
      </c>
      <c r="V187" s="60"/>
      <c r="W187" s="38">
        <v>256793</v>
      </c>
      <c r="X187" s="37" t="s">
        <v>947</v>
      </c>
      <c r="Y187" s="38">
        <v>0</v>
      </c>
      <c r="Z187" s="38" t="b">
        <v>0</v>
      </c>
      <c r="AA187" s="60">
        <v>44603.896666666667</v>
      </c>
      <c r="AB187" s="60">
        <v>44603.896666666667</v>
      </c>
      <c r="AC187" s="38">
        <v>2</v>
      </c>
      <c r="AD187" s="60">
        <v>44603.898773148147</v>
      </c>
      <c r="AE187" s="60">
        <v>44606.86546296296</v>
      </c>
      <c r="AF187" s="60">
        <v>44603.898773148147</v>
      </c>
      <c r="AG187" s="37"/>
      <c r="AH187" s="37"/>
      <c r="AI187" s="37"/>
      <c r="AJ187" s="16">
        <f ca="1">IF(Table1[[#This Row],[State]]="Closed","Zero",IF(Table1[[#This Row],[State]]="Resolved","Zero",TODAY()-Table1[[#This Row],[First Assigned to Osprey-Resolver]]))</f>
        <v>101.13453703703999</v>
      </c>
      <c r="AK187" s="16" t="str">
        <f ca="1">IF(Table1[[#This Row],[Days Open]]&lt;=5,"00 - 05",IF(Table1[[#This Row],[Days Open]]&lt;=15,"06 - 15",IF(Table1[[#This Row],[Days Open]]&lt;=30,"16 - 30", IF(Table1[[#This Row],[Days Open]]&lt;=60,"31 - 60",IF(Table1[[#This Row],[Days Open]]&lt;=90,"61 - 90",IF(Table1[[#This Row],[Days Open]]="Zero","Closed","&gt;91 and above"))))))</f>
        <v>&gt;91 and above</v>
      </c>
      <c r="AL187" s="39">
        <f>WEEKNUM(Table1[[#This Row],[Created]])</f>
        <v>7</v>
      </c>
      <c r="AM187" s="39">
        <f>WEEKNUM(Table1[[#This Row],[Resolved]])</f>
        <v>0</v>
      </c>
      <c r="AN187" s="39">
        <f>WEEKNUM(Table1[[#This Row],[Closed]])</f>
        <v>8</v>
      </c>
      <c r="AO187" s="39" t="str">
        <f>IFERROR(INDEX(GD_Resource[], MATCH(Table1[[#This Row],[Assigned to]], GD_Resource[SNOW ID Unique], 0), 2), "Not GD")</f>
        <v>WPP-US</v>
      </c>
      <c r="AP187" s="39" t="str">
        <f t="shared" si="2"/>
        <v>GD</v>
      </c>
      <c r="AQ187" s="39">
        <f>YEAR(Table1[[#This Row],[Closed]])</f>
        <v>2022</v>
      </c>
      <c r="AR187" s="39">
        <f>YEAR(Table1[[#This Row],[Resolved]])</f>
        <v>1900</v>
      </c>
      <c r="AS187" s="39">
        <f>YEAR(Table1[[#This Row],[Created]])</f>
        <v>2022</v>
      </c>
      <c r="AT187" s="39">
        <f>DAY(Table1[[#This Row],[Resolved]])</f>
        <v>0</v>
      </c>
      <c r="AU187" s="39" t="str">
        <f>TEXT(Table1[[#This Row],[Resolved]],"MMM")</f>
        <v>Jan</v>
      </c>
      <c r="AV187" s="39">
        <f>DAY(Table1[[#This Row],[Created]])</f>
        <v>11</v>
      </c>
      <c r="AW187" s="39" t="str">
        <f>TEXT(Table1[[#This Row],[Created]],"MMM")</f>
        <v>Feb</v>
      </c>
      <c r="AX187" s="40">
        <f>VLOOKUP(Table1[[#This Row],[Assigned to]],GD_Resource[[#All],[SNOW ID Unique]:[Team]],4,0)</f>
        <v>0</v>
      </c>
    </row>
    <row r="188" spans="1:50" ht="62.7" customHeight="1" x14ac:dyDescent="0.25">
      <c r="A188" s="37" t="s">
        <v>948</v>
      </c>
      <c r="B188" s="37" t="s">
        <v>119</v>
      </c>
      <c r="C188" s="37" t="s">
        <v>379</v>
      </c>
      <c r="D188" s="37" t="s">
        <v>380</v>
      </c>
      <c r="E188" s="37" t="s">
        <v>13</v>
      </c>
      <c r="F188" s="37" t="s">
        <v>949</v>
      </c>
      <c r="G188" s="60">
        <v>44609.751331018517</v>
      </c>
      <c r="H188" s="37" t="s">
        <v>34</v>
      </c>
      <c r="I188" s="60"/>
      <c r="J188" s="37" t="s">
        <v>134</v>
      </c>
      <c r="K188" s="37" t="s">
        <v>939</v>
      </c>
      <c r="L188" s="60">
        <v>44609.751331018517</v>
      </c>
      <c r="M188" s="37" t="s">
        <v>34</v>
      </c>
      <c r="N188" s="60">
        <v>44606.629837962973</v>
      </c>
      <c r="O188" s="37" t="s">
        <v>950</v>
      </c>
      <c r="P188" s="38" t="b">
        <v>0</v>
      </c>
      <c r="Q188" s="37"/>
      <c r="R188" s="37" t="s">
        <v>137</v>
      </c>
      <c r="S188" s="38">
        <v>0</v>
      </c>
      <c r="T188" s="37" t="s">
        <v>128</v>
      </c>
      <c r="U188" s="37" t="s">
        <v>124</v>
      </c>
      <c r="V188" s="60"/>
      <c r="W188" s="38">
        <v>269697</v>
      </c>
      <c r="X188" s="37" t="s">
        <v>951</v>
      </c>
      <c r="Y188" s="38">
        <v>0</v>
      </c>
      <c r="Z188" s="38" t="b">
        <v>0</v>
      </c>
      <c r="AA188" s="60">
        <v>44606.742326388892</v>
      </c>
      <c r="AB188" s="60">
        <v>44606.644305555557</v>
      </c>
      <c r="AC188" s="38">
        <v>2</v>
      </c>
      <c r="AD188" s="60">
        <v>44609.654699074083</v>
      </c>
      <c r="AE188" s="60">
        <v>44609.657025462962</v>
      </c>
      <c r="AF188" s="60">
        <v>44609.654699074083</v>
      </c>
      <c r="AG188" s="37"/>
      <c r="AH188" s="37"/>
      <c r="AI188" s="37"/>
      <c r="AJ188" s="16">
        <f ca="1">IF(Table1[[#This Row],[State]]="Closed","Zero",IF(Table1[[#This Row],[State]]="Resolved","Zero",TODAY()-Table1[[#This Row],[First Assigned to Osprey-Resolver]]))</f>
        <v>98.342974537037662</v>
      </c>
      <c r="AK188" s="16" t="str">
        <f ca="1">IF(Table1[[#This Row],[Days Open]]&lt;=5,"00 - 05",IF(Table1[[#This Row],[Days Open]]&lt;=15,"06 - 15",IF(Table1[[#This Row],[Days Open]]&lt;=30,"16 - 30", IF(Table1[[#This Row],[Days Open]]&lt;=60,"31 - 60",IF(Table1[[#This Row],[Days Open]]&lt;=90,"61 - 90",IF(Table1[[#This Row],[Days Open]]="Zero","Closed","&gt;91 and above"))))))</f>
        <v>&gt;91 and above</v>
      </c>
      <c r="AL188" s="39">
        <f>WEEKNUM(Table1[[#This Row],[Created]])</f>
        <v>8</v>
      </c>
      <c r="AM188" s="39">
        <f>WEEKNUM(Table1[[#This Row],[Resolved]])</f>
        <v>0</v>
      </c>
      <c r="AN188" s="39">
        <f>WEEKNUM(Table1[[#This Row],[Closed]])</f>
        <v>8</v>
      </c>
      <c r="AO188" s="39" t="str">
        <f>IFERROR(INDEX(GD_Resource[], MATCH(Table1[[#This Row],[Assigned to]], GD_Resource[SNOW ID Unique], 0), 2), "Not GD")</f>
        <v>WPP-US</v>
      </c>
      <c r="AP188" s="39" t="str">
        <f t="shared" si="2"/>
        <v>GD</v>
      </c>
      <c r="AQ188" s="39">
        <f>YEAR(Table1[[#This Row],[Closed]])</f>
        <v>2022</v>
      </c>
      <c r="AR188" s="39">
        <f>YEAR(Table1[[#This Row],[Resolved]])</f>
        <v>1900</v>
      </c>
      <c r="AS188" s="39">
        <f>YEAR(Table1[[#This Row],[Created]])</f>
        <v>2022</v>
      </c>
      <c r="AT188" s="39">
        <f>DAY(Table1[[#This Row],[Resolved]])</f>
        <v>0</v>
      </c>
      <c r="AU188" s="39" t="str">
        <f>TEXT(Table1[[#This Row],[Resolved]],"MMM")</f>
        <v>Jan</v>
      </c>
      <c r="AV188" s="39">
        <f>DAY(Table1[[#This Row],[Created]])</f>
        <v>14</v>
      </c>
      <c r="AW188" s="39" t="str">
        <f>TEXT(Table1[[#This Row],[Created]],"MMM")</f>
        <v>Feb</v>
      </c>
      <c r="AX188" s="40">
        <f>VLOOKUP(Table1[[#This Row],[Assigned to]],GD_Resource[[#All],[SNOW ID Unique]:[Team]],4,0)</f>
        <v>0</v>
      </c>
    </row>
    <row r="189" spans="1:50" ht="37.5" customHeight="1" x14ac:dyDescent="0.25">
      <c r="A189" s="37" t="s">
        <v>952</v>
      </c>
      <c r="B189" s="37" t="s">
        <v>119</v>
      </c>
      <c r="C189" s="37" t="s">
        <v>454</v>
      </c>
      <c r="D189" s="37" t="s">
        <v>835</v>
      </c>
      <c r="E189" s="37" t="s">
        <v>145</v>
      </c>
      <c r="F189" s="37" t="s">
        <v>953</v>
      </c>
      <c r="G189" s="60">
        <v>44693.620092592602</v>
      </c>
      <c r="H189" s="37" t="s">
        <v>17</v>
      </c>
      <c r="I189" s="60"/>
      <c r="J189" s="37"/>
      <c r="K189" s="37"/>
      <c r="L189" s="60"/>
      <c r="M189" s="37"/>
      <c r="N189" s="60">
        <v>44606.639791666668</v>
      </c>
      <c r="O189" s="37" t="s">
        <v>835</v>
      </c>
      <c r="P189" s="38" t="b">
        <v>0</v>
      </c>
      <c r="Q189" s="37"/>
      <c r="R189" s="37" t="s">
        <v>217</v>
      </c>
      <c r="S189" s="38">
        <v>0</v>
      </c>
      <c r="T189" s="37" t="s">
        <v>128</v>
      </c>
      <c r="U189" s="37" t="s">
        <v>66</v>
      </c>
      <c r="V189" s="60"/>
      <c r="W189" s="38"/>
      <c r="X189" s="37" t="s">
        <v>399</v>
      </c>
      <c r="Y189" s="38">
        <v>0</v>
      </c>
      <c r="Z189" s="38" t="b">
        <v>0</v>
      </c>
      <c r="AA189" s="60">
        <v>44606.640740740739</v>
      </c>
      <c r="AB189" s="60"/>
      <c r="AC189" s="38">
        <v>0</v>
      </c>
      <c r="AD189" s="60"/>
      <c r="AE189" s="60">
        <v>44606.640740740739</v>
      </c>
      <c r="AF189" s="60">
        <v>44606.639791666668</v>
      </c>
      <c r="AG189" s="37"/>
      <c r="AH189" s="37"/>
      <c r="AI189" s="37" t="s">
        <v>159</v>
      </c>
      <c r="AJ189" s="16">
        <f ca="1">IF(Table1[[#This Row],[State]]="Closed","Zero",IF(Table1[[#This Row],[State]]="Resolved","Zero",TODAY()-Table1[[#This Row],[First Assigned to Osprey-Resolver]]))</f>
        <v>101.35925925926131</v>
      </c>
      <c r="AK189" s="16" t="str">
        <f ca="1">IF(Table1[[#This Row],[Days Open]]&lt;=5,"00 - 05",IF(Table1[[#This Row],[Days Open]]&lt;=15,"06 - 15",IF(Table1[[#This Row],[Days Open]]&lt;=30,"16 - 30", IF(Table1[[#This Row],[Days Open]]&lt;=60,"31 - 60",IF(Table1[[#This Row],[Days Open]]&lt;=90,"61 - 90",IF(Table1[[#This Row],[Days Open]]="Zero","Closed","&gt;91 and above"))))))</f>
        <v>&gt;91 and above</v>
      </c>
      <c r="AL189" s="39">
        <f>WEEKNUM(Table1[[#This Row],[Created]])</f>
        <v>8</v>
      </c>
      <c r="AM189" s="39">
        <f>WEEKNUM(Table1[[#This Row],[Resolved]])</f>
        <v>0</v>
      </c>
      <c r="AN189" s="39">
        <f>WEEKNUM(Table1[[#This Row],[Closed]])</f>
        <v>0</v>
      </c>
      <c r="AO189" s="39" t="str">
        <f>IFERROR(INDEX(GD_Resource[], MATCH(Table1[[#This Row],[Assigned to]], GD_Resource[SNOW ID Unique], 0), 2), "Not GD")</f>
        <v>WPP-US</v>
      </c>
      <c r="AP189" s="39" t="str">
        <f t="shared" si="2"/>
        <v>GD</v>
      </c>
      <c r="AQ189" s="39">
        <f>YEAR(Table1[[#This Row],[Closed]])</f>
        <v>1900</v>
      </c>
      <c r="AR189" s="39">
        <f>YEAR(Table1[[#This Row],[Resolved]])</f>
        <v>1900</v>
      </c>
      <c r="AS189" s="39">
        <f>YEAR(Table1[[#This Row],[Created]])</f>
        <v>2022</v>
      </c>
      <c r="AT189" s="39">
        <f>DAY(Table1[[#This Row],[Resolved]])</f>
        <v>0</v>
      </c>
      <c r="AU189" s="39" t="str">
        <f>TEXT(Table1[[#This Row],[Resolved]],"MMM")</f>
        <v>Jan</v>
      </c>
      <c r="AV189" s="39">
        <f>DAY(Table1[[#This Row],[Created]])</f>
        <v>14</v>
      </c>
      <c r="AW189" s="39" t="str">
        <f>TEXT(Table1[[#This Row],[Created]],"MMM")</f>
        <v>Feb</v>
      </c>
      <c r="AX189" s="40">
        <f>VLOOKUP(Table1[[#This Row],[Assigned to]],GD_Resource[[#All],[SNOW ID Unique]:[Team]],4,0)</f>
        <v>0</v>
      </c>
    </row>
    <row r="190" spans="1:50" ht="37.5" customHeight="1" x14ac:dyDescent="0.25">
      <c r="A190" s="37" t="s">
        <v>954</v>
      </c>
      <c r="B190" s="37" t="s">
        <v>119</v>
      </c>
      <c r="C190" s="37" t="s">
        <v>379</v>
      </c>
      <c r="D190" s="37" t="s">
        <v>955</v>
      </c>
      <c r="E190" s="37" t="s">
        <v>13</v>
      </c>
      <c r="F190" s="37" t="s">
        <v>956</v>
      </c>
      <c r="G190" s="60">
        <v>44609.609097222223</v>
      </c>
      <c r="H190" s="37" t="s">
        <v>34</v>
      </c>
      <c r="I190" s="60"/>
      <c r="J190" s="37" t="s">
        <v>134</v>
      </c>
      <c r="K190" s="37" t="s">
        <v>939</v>
      </c>
      <c r="L190" s="60">
        <v>44606.866840277777</v>
      </c>
      <c r="M190" s="37" t="s">
        <v>34</v>
      </c>
      <c r="N190" s="60">
        <v>44606.715949074067</v>
      </c>
      <c r="O190" s="37" t="s">
        <v>955</v>
      </c>
      <c r="P190" s="38" t="b">
        <v>0</v>
      </c>
      <c r="Q190" s="37"/>
      <c r="R190" s="37" t="s">
        <v>137</v>
      </c>
      <c r="S190" s="38">
        <v>0</v>
      </c>
      <c r="T190" s="37" t="s">
        <v>128</v>
      </c>
      <c r="U190" s="37" t="s">
        <v>124</v>
      </c>
      <c r="V190" s="60"/>
      <c r="W190" s="38">
        <v>13037</v>
      </c>
      <c r="X190" s="37" t="s">
        <v>957</v>
      </c>
      <c r="Y190" s="38">
        <v>0</v>
      </c>
      <c r="Z190" s="38" t="b">
        <v>0</v>
      </c>
      <c r="AA190" s="60">
        <v>44606.731493055559</v>
      </c>
      <c r="AB190" s="60">
        <v>44606.731493055559</v>
      </c>
      <c r="AC190" s="38">
        <v>2</v>
      </c>
      <c r="AD190" s="60">
        <v>44606.835104166668</v>
      </c>
      <c r="AE190" s="60">
        <v>44606.83734953704</v>
      </c>
      <c r="AF190" s="60">
        <v>44606.835104166668</v>
      </c>
      <c r="AG190" s="37" t="s">
        <v>332</v>
      </c>
      <c r="AH190" s="37"/>
      <c r="AI190" s="37" t="s">
        <v>958</v>
      </c>
      <c r="AJ190" s="16">
        <f ca="1">IF(Table1[[#This Row],[State]]="Closed","Zero",IF(Table1[[#This Row],[State]]="Resolved","Zero",TODAY()-Table1[[#This Row],[First Assigned to Osprey-Resolver]]))</f>
        <v>101.1626504629603</v>
      </c>
      <c r="AK190" s="16" t="str">
        <f ca="1">IF(Table1[[#This Row],[Days Open]]&lt;=5,"00 - 05",IF(Table1[[#This Row],[Days Open]]&lt;=15,"06 - 15",IF(Table1[[#This Row],[Days Open]]&lt;=30,"16 - 30", IF(Table1[[#This Row],[Days Open]]&lt;=60,"31 - 60",IF(Table1[[#This Row],[Days Open]]&lt;=90,"61 - 90",IF(Table1[[#This Row],[Days Open]]="Zero","Closed","&gt;91 and above"))))))</f>
        <v>&gt;91 and above</v>
      </c>
      <c r="AL190" s="39">
        <f>WEEKNUM(Table1[[#This Row],[Created]])</f>
        <v>8</v>
      </c>
      <c r="AM190" s="39">
        <f>WEEKNUM(Table1[[#This Row],[Resolved]])</f>
        <v>0</v>
      </c>
      <c r="AN190" s="39">
        <f>WEEKNUM(Table1[[#This Row],[Closed]])</f>
        <v>8</v>
      </c>
      <c r="AO190" s="39" t="str">
        <f>IFERROR(INDEX(GD_Resource[], MATCH(Table1[[#This Row],[Assigned to]], GD_Resource[SNOW ID Unique], 0), 2), "Not GD")</f>
        <v>WPP-US</v>
      </c>
      <c r="AP190" s="39" t="str">
        <f t="shared" si="2"/>
        <v>GD</v>
      </c>
      <c r="AQ190" s="39">
        <f>YEAR(Table1[[#This Row],[Closed]])</f>
        <v>2022</v>
      </c>
      <c r="AR190" s="39">
        <f>YEAR(Table1[[#This Row],[Resolved]])</f>
        <v>1900</v>
      </c>
      <c r="AS190" s="39">
        <f>YEAR(Table1[[#This Row],[Created]])</f>
        <v>2022</v>
      </c>
      <c r="AT190" s="39">
        <f>DAY(Table1[[#This Row],[Resolved]])</f>
        <v>0</v>
      </c>
      <c r="AU190" s="39" t="str">
        <f>TEXT(Table1[[#This Row],[Resolved]],"MMM")</f>
        <v>Jan</v>
      </c>
      <c r="AV190" s="39">
        <f>DAY(Table1[[#This Row],[Created]])</f>
        <v>14</v>
      </c>
      <c r="AW190" s="39" t="str">
        <f>TEXT(Table1[[#This Row],[Created]],"MMM")</f>
        <v>Feb</v>
      </c>
      <c r="AX190" s="40">
        <f>VLOOKUP(Table1[[#This Row],[Assigned to]],GD_Resource[[#All],[SNOW ID Unique]:[Team]],4,0)</f>
        <v>0</v>
      </c>
    </row>
    <row r="191" spans="1:50" ht="37.5" customHeight="1" x14ac:dyDescent="0.25">
      <c r="A191" s="37" t="s">
        <v>959</v>
      </c>
      <c r="B191" s="37" t="s">
        <v>142</v>
      </c>
      <c r="C191" s="37" t="s">
        <v>379</v>
      </c>
      <c r="D191" s="37" t="s">
        <v>380</v>
      </c>
      <c r="E191" s="37" t="s">
        <v>13</v>
      </c>
      <c r="F191" s="37" t="s">
        <v>960</v>
      </c>
      <c r="G191" s="60">
        <v>44607.852384259262</v>
      </c>
      <c r="H191" s="37" t="s">
        <v>34</v>
      </c>
      <c r="I191" s="60"/>
      <c r="J191" s="37" t="s">
        <v>134</v>
      </c>
      <c r="K191" s="37" t="s">
        <v>939</v>
      </c>
      <c r="L191" s="60">
        <v>44607.852384259262</v>
      </c>
      <c r="M191" s="37" t="s">
        <v>34</v>
      </c>
      <c r="N191" s="60">
        <v>44606.752997685187</v>
      </c>
      <c r="O191" s="37" t="s">
        <v>961</v>
      </c>
      <c r="P191" s="38" t="b">
        <v>0</v>
      </c>
      <c r="Q191" s="37"/>
      <c r="R191" s="37" t="s">
        <v>137</v>
      </c>
      <c r="S191" s="38">
        <v>0</v>
      </c>
      <c r="T191" s="37" t="s">
        <v>128</v>
      </c>
      <c r="U191" s="37" t="s">
        <v>124</v>
      </c>
      <c r="V191" s="60"/>
      <c r="W191" s="38">
        <v>94987</v>
      </c>
      <c r="X191" s="37" t="s">
        <v>962</v>
      </c>
      <c r="Y191" s="38">
        <v>0</v>
      </c>
      <c r="Z191" s="38" t="b">
        <v>0</v>
      </c>
      <c r="AA191" s="60">
        <v>44607.576203703713</v>
      </c>
      <c r="AB191" s="60">
        <v>44606.768958333327</v>
      </c>
      <c r="AC191" s="38">
        <v>2</v>
      </c>
      <c r="AD191" s="60">
        <v>44607.624050925922</v>
      </c>
      <c r="AE191" s="60">
        <v>44607.851805555547</v>
      </c>
      <c r="AF191" s="60">
        <v>44607.624050925922</v>
      </c>
      <c r="AG191" s="37"/>
      <c r="AH191" s="37"/>
      <c r="AI191" s="37"/>
      <c r="AJ191" s="16">
        <f ca="1">IF(Table1[[#This Row],[State]]="Closed","Zero",IF(Table1[[#This Row],[State]]="Resolved","Zero",TODAY()-Table1[[#This Row],[First Assigned to Osprey-Resolver]]))</f>
        <v>100.14819444445311</v>
      </c>
      <c r="AK191" s="16" t="str">
        <f ca="1">IF(Table1[[#This Row],[Days Open]]&lt;=5,"00 - 05",IF(Table1[[#This Row],[Days Open]]&lt;=15,"06 - 15",IF(Table1[[#This Row],[Days Open]]&lt;=30,"16 - 30", IF(Table1[[#This Row],[Days Open]]&lt;=60,"31 - 60",IF(Table1[[#This Row],[Days Open]]&lt;=90,"61 - 90",IF(Table1[[#This Row],[Days Open]]="Zero","Closed","&gt;91 and above"))))))</f>
        <v>&gt;91 and above</v>
      </c>
      <c r="AL191" s="39">
        <f>WEEKNUM(Table1[[#This Row],[Created]])</f>
        <v>8</v>
      </c>
      <c r="AM191" s="39">
        <f>WEEKNUM(Table1[[#This Row],[Resolved]])</f>
        <v>0</v>
      </c>
      <c r="AN191" s="39">
        <f>WEEKNUM(Table1[[#This Row],[Closed]])</f>
        <v>8</v>
      </c>
      <c r="AO191" s="39" t="str">
        <f>IFERROR(INDEX(GD_Resource[], MATCH(Table1[[#This Row],[Assigned to]], GD_Resource[SNOW ID Unique], 0), 2), "Not GD")</f>
        <v>WPP-US</v>
      </c>
      <c r="AP191" s="39" t="str">
        <f t="shared" si="2"/>
        <v>GD</v>
      </c>
      <c r="AQ191" s="39">
        <f>YEAR(Table1[[#This Row],[Closed]])</f>
        <v>2022</v>
      </c>
      <c r="AR191" s="39">
        <f>YEAR(Table1[[#This Row],[Resolved]])</f>
        <v>1900</v>
      </c>
      <c r="AS191" s="39">
        <f>YEAR(Table1[[#This Row],[Created]])</f>
        <v>2022</v>
      </c>
      <c r="AT191" s="39">
        <f>DAY(Table1[[#This Row],[Resolved]])</f>
        <v>0</v>
      </c>
      <c r="AU191" s="39" t="str">
        <f>TEXT(Table1[[#This Row],[Resolved]],"MMM")</f>
        <v>Jan</v>
      </c>
      <c r="AV191" s="39">
        <f>DAY(Table1[[#This Row],[Created]])</f>
        <v>14</v>
      </c>
      <c r="AW191" s="39" t="str">
        <f>TEXT(Table1[[#This Row],[Created]],"MMM")</f>
        <v>Feb</v>
      </c>
      <c r="AX191" s="40">
        <f>VLOOKUP(Table1[[#This Row],[Assigned to]],GD_Resource[[#All],[SNOW ID Unique]:[Team]],4,0)</f>
        <v>0</v>
      </c>
    </row>
    <row r="192" spans="1:50" ht="49.95" customHeight="1" x14ac:dyDescent="0.25">
      <c r="A192" s="37" t="s">
        <v>963</v>
      </c>
      <c r="B192" s="37" t="s">
        <v>142</v>
      </c>
      <c r="C192" s="37" t="s">
        <v>379</v>
      </c>
      <c r="D192" s="37" t="s">
        <v>380</v>
      </c>
      <c r="E192" s="37" t="s">
        <v>13</v>
      </c>
      <c r="F192" s="37" t="s">
        <v>964</v>
      </c>
      <c r="G192" s="60">
        <v>44608.893865740742</v>
      </c>
      <c r="H192" s="37" t="s">
        <v>34</v>
      </c>
      <c r="I192" s="60"/>
      <c r="J192" s="37" t="s">
        <v>134</v>
      </c>
      <c r="K192" s="37" t="s">
        <v>939</v>
      </c>
      <c r="L192" s="60">
        <v>44608.893865740742</v>
      </c>
      <c r="M192" s="37" t="s">
        <v>34</v>
      </c>
      <c r="N192" s="60">
        <v>44606.873888888891</v>
      </c>
      <c r="O192" s="37" t="s">
        <v>965</v>
      </c>
      <c r="P192" s="38" t="b">
        <v>0</v>
      </c>
      <c r="Q192" s="37"/>
      <c r="R192" s="37" t="s">
        <v>137</v>
      </c>
      <c r="S192" s="38">
        <v>0</v>
      </c>
      <c r="T192" s="37" t="s">
        <v>128</v>
      </c>
      <c r="U192" s="37" t="s">
        <v>124</v>
      </c>
      <c r="V192" s="60"/>
      <c r="W192" s="38">
        <v>174526</v>
      </c>
      <c r="X192" s="37" t="s">
        <v>966</v>
      </c>
      <c r="Y192" s="38">
        <v>0</v>
      </c>
      <c r="Z192" s="38" t="b">
        <v>0</v>
      </c>
      <c r="AA192" s="60">
        <v>44607.624548611107</v>
      </c>
      <c r="AB192" s="60">
        <v>44606.894780092603</v>
      </c>
      <c r="AC192" s="38">
        <v>2</v>
      </c>
      <c r="AD192" s="60">
        <v>44607.696134259262</v>
      </c>
      <c r="AE192" s="60">
        <v>44608.893125000002</v>
      </c>
      <c r="AF192" s="60">
        <v>44607.696134259262</v>
      </c>
      <c r="AG192" s="37"/>
      <c r="AH192" s="37"/>
      <c r="AI192" s="37"/>
      <c r="AJ192" s="16">
        <f ca="1">IF(Table1[[#This Row],[State]]="Closed","Zero",IF(Table1[[#This Row],[State]]="Resolved","Zero",TODAY()-Table1[[#This Row],[First Assigned to Osprey-Resolver]]))</f>
        <v>99.106874999997672</v>
      </c>
      <c r="AK192" s="16" t="str">
        <f ca="1">IF(Table1[[#This Row],[Days Open]]&lt;=5,"00 - 05",IF(Table1[[#This Row],[Days Open]]&lt;=15,"06 - 15",IF(Table1[[#This Row],[Days Open]]&lt;=30,"16 - 30", IF(Table1[[#This Row],[Days Open]]&lt;=60,"31 - 60",IF(Table1[[#This Row],[Days Open]]&lt;=90,"61 - 90",IF(Table1[[#This Row],[Days Open]]="Zero","Closed","&gt;91 and above"))))))</f>
        <v>&gt;91 and above</v>
      </c>
      <c r="AL192" s="39">
        <f>WEEKNUM(Table1[[#This Row],[Created]])</f>
        <v>8</v>
      </c>
      <c r="AM192" s="39">
        <f>WEEKNUM(Table1[[#This Row],[Resolved]])</f>
        <v>0</v>
      </c>
      <c r="AN192" s="39">
        <f>WEEKNUM(Table1[[#This Row],[Closed]])</f>
        <v>8</v>
      </c>
      <c r="AO192" s="39" t="str">
        <f>IFERROR(INDEX(GD_Resource[], MATCH(Table1[[#This Row],[Assigned to]], GD_Resource[SNOW ID Unique], 0), 2), "Not GD")</f>
        <v>WPP-US</v>
      </c>
      <c r="AP192" s="39" t="str">
        <f t="shared" si="2"/>
        <v>GD</v>
      </c>
      <c r="AQ192" s="39">
        <f>YEAR(Table1[[#This Row],[Closed]])</f>
        <v>2022</v>
      </c>
      <c r="AR192" s="39">
        <f>YEAR(Table1[[#This Row],[Resolved]])</f>
        <v>1900</v>
      </c>
      <c r="AS192" s="39">
        <f>YEAR(Table1[[#This Row],[Created]])</f>
        <v>2022</v>
      </c>
      <c r="AT192" s="39">
        <f>DAY(Table1[[#This Row],[Resolved]])</f>
        <v>0</v>
      </c>
      <c r="AU192" s="39" t="str">
        <f>TEXT(Table1[[#This Row],[Resolved]],"MMM")</f>
        <v>Jan</v>
      </c>
      <c r="AV192" s="39">
        <f>DAY(Table1[[#This Row],[Created]])</f>
        <v>14</v>
      </c>
      <c r="AW192" s="39" t="str">
        <f>TEXT(Table1[[#This Row],[Created]],"MMM")</f>
        <v>Feb</v>
      </c>
      <c r="AX192" s="40">
        <f>VLOOKUP(Table1[[#This Row],[Assigned to]],GD_Resource[[#All],[SNOW ID Unique]:[Team]],4,0)</f>
        <v>0</v>
      </c>
    </row>
    <row r="193" spans="1:50" ht="37.5" customHeight="1" x14ac:dyDescent="0.25">
      <c r="A193" s="37" t="s">
        <v>967</v>
      </c>
      <c r="B193" s="37" t="s">
        <v>119</v>
      </c>
      <c r="C193" s="37" t="s">
        <v>379</v>
      </c>
      <c r="D193" s="37" t="s">
        <v>380</v>
      </c>
      <c r="E193" s="37" t="s">
        <v>13</v>
      </c>
      <c r="F193" s="37" t="s">
        <v>968</v>
      </c>
      <c r="G193" s="60">
        <v>44607.787291666667</v>
      </c>
      <c r="H193" s="37" t="s">
        <v>34</v>
      </c>
      <c r="I193" s="60"/>
      <c r="J193" s="37" t="s">
        <v>124</v>
      </c>
      <c r="K193" s="37" t="s">
        <v>939</v>
      </c>
      <c r="L193" s="60">
        <v>44607.787291666667</v>
      </c>
      <c r="M193" s="37" t="s">
        <v>34</v>
      </c>
      <c r="N193" s="60">
        <v>44606.883229166669</v>
      </c>
      <c r="O193" s="37" t="s">
        <v>969</v>
      </c>
      <c r="P193" s="38" t="b">
        <v>0</v>
      </c>
      <c r="Q193" s="37"/>
      <c r="R193" s="37" t="s">
        <v>137</v>
      </c>
      <c r="S193" s="38">
        <v>0</v>
      </c>
      <c r="T193" s="37" t="s">
        <v>128</v>
      </c>
      <c r="U193" s="37" t="s">
        <v>124</v>
      </c>
      <c r="V193" s="60"/>
      <c r="W193" s="38">
        <v>78111</v>
      </c>
      <c r="X193" s="37" t="s">
        <v>970</v>
      </c>
      <c r="Y193" s="38">
        <v>0</v>
      </c>
      <c r="Z193" s="38" t="b">
        <v>0</v>
      </c>
      <c r="AA193" s="60">
        <v>44607.626585648148</v>
      </c>
      <c r="AB193" s="60">
        <v>44606.895266203697</v>
      </c>
      <c r="AC193" s="38">
        <v>2</v>
      </c>
      <c r="AD193" s="60">
        <v>44607.698136574072</v>
      </c>
      <c r="AE193" s="60">
        <v>44607.786550925928</v>
      </c>
      <c r="AF193" s="60">
        <v>44607.698136574072</v>
      </c>
      <c r="AG193" s="37"/>
      <c r="AH193" s="37"/>
      <c r="AI193" s="37"/>
      <c r="AJ193" s="16">
        <f ca="1">IF(Table1[[#This Row],[State]]="Closed","Zero",IF(Table1[[#This Row],[State]]="Resolved","Zero",TODAY()-Table1[[#This Row],[First Assigned to Osprey-Resolver]]))</f>
        <v>100.21344907407183</v>
      </c>
      <c r="AK193" s="16" t="str">
        <f ca="1">IF(Table1[[#This Row],[Days Open]]&lt;=5,"00 - 05",IF(Table1[[#This Row],[Days Open]]&lt;=15,"06 - 15",IF(Table1[[#This Row],[Days Open]]&lt;=30,"16 - 30", IF(Table1[[#This Row],[Days Open]]&lt;=60,"31 - 60",IF(Table1[[#This Row],[Days Open]]&lt;=90,"61 - 90",IF(Table1[[#This Row],[Days Open]]="Zero","Closed","&gt;91 and above"))))))</f>
        <v>&gt;91 and above</v>
      </c>
      <c r="AL193" s="39">
        <f>WEEKNUM(Table1[[#This Row],[Created]])</f>
        <v>8</v>
      </c>
      <c r="AM193" s="39">
        <f>WEEKNUM(Table1[[#This Row],[Resolved]])</f>
        <v>0</v>
      </c>
      <c r="AN193" s="39">
        <f>WEEKNUM(Table1[[#This Row],[Closed]])</f>
        <v>8</v>
      </c>
      <c r="AO193" s="39" t="str">
        <f>IFERROR(INDEX(GD_Resource[], MATCH(Table1[[#This Row],[Assigned to]], GD_Resource[SNOW ID Unique], 0), 2), "Not GD")</f>
        <v>WPP-US</v>
      </c>
      <c r="AP193" s="39" t="str">
        <f t="shared" si="2"/>
        <v>GD</v>
      </c>
      <c r="AQ193" s="39">
        <f>YEAR(Table1[[#This Row],[Closed]])</f>
        <v>2022</v>
      </c>
      <c r="AR193" s="39">
        <f>YEAR(Table1[[#This Row],[Resolved]])</f>
        <v>1900</v>
      </c>
      <c r="AS193" s="39">
        <f>YEAR(Table1[[#This Row],[Created]])</f>
        <v>2022</v>
      </c>
      <c r="AT193" s="39">
        <f>DAY(Table1[[#This Row],[Resolved]])</f>
        <v>0</v>
      </c>
      <c r="AU193" s="39" t="str">
        <f>TEXT(Table1[[#This Row],[Resolved]],"MMM")</f>
        <v>Jan</v>
      </c>
      <c r="AV193" s="39">
        <f>DAY(Table1[[#This Row],[Created]])</f>
        <v>14</v>
      </c>
      <c r="AW193" s="39" t="str">
        <f>TEXT(Table1[[#This Row],[Created]],"MMM")</f>
        <v>Feb</v>
      </c>
      <c r="AX193" s="40">
        <f>VLOOKUP(Table1[[#This Row],[Assigned to]],GD_Resource[[#All],[SNOW ID Unique]:[Team]],4,0)</f>
        <v>0</v>
      </c>
    </row>
    <row r="194" spans="1:50" ht="49.95" customHeight="1" x14ac:dyDescent="0.25">
      <c r="A194" s="37" t="s">
        <v>971</v>
      </c>
      <c r="B194" s="37" t="s">
        <v>142</v>
      </c>
      <c r="C194" s="37" t="s">
        <v>120</v>
      </c>
      <c r="D194" s="37" t="s">
        <v>324</v>
      </c>
      <c r="E194" s="37" t="s">
        <v>13</v>
      </c>
      <c r="F194" s="37" t="s">
        <v>972</v>
      </c>
      <c r="G194" s="60">
        <v>44698.839039351849</v>
      </c>
      <c r="H194" s="37" t="s">
        <v>41</v>
      </c>
      <c r="I194" s="60"/>
      <c r="J194" s="37" t="s">
        <v>329</v>
      </c>
      <c r="K194" s="37" t="s">
        <v>972</v>
      </c>
      <c r="L194" s="60"/>
      <c r="M194" s="37"/>
      <c r="N194" s="60">
        <v>44606.893449074072</v>
      </c>
      <c r="O194" s="37" t="s">
        <v>330</v>
      </c>
      <c r="P194" s="38" t="b">
        <v>0</v>
      </c>
      <c r="Q194" s="37"/>
      <c r="R194" s="37" t="s">
        <v>127</v>
      </c>
      <c r="S194" s="38">
        <v>0</v>
      </c>
      <c r="T194" s="37" t="s">
        <v>128</v>
      </c>
      <c r="U194" s="37" t="s">
        <v>66</v>
      </c>
      <c r="V194" s="60"/>
      <c r="W194" s="38">
        <v>1439255</v>
      </c>
      <c r="X194" s="37" t="s">
        <v>331</v>
      </c>
      <c r="Y194" s="38">
        <v>1</v>
      </c>
      <c r="Z194" s="38" t="b">
        <v>0</v>
      </c>
      <c r="AA194" s="60">
        <v>44606.910370370373</v>
      </c>
      <c r="AB194" s="60">
        <v>44606.910370370373</v>
      </c>
      <c r="AC194" s="38">
        <v>1</v>
      </c>
      <c r="AD194" s="60">
        <v>44606.925138888888</v>
      </c>
      <c r="AE194" s="60">
        <v>44606.926261574074</v>
      </c>
      <c r="AF194" s="60">
        <v>44606.925138888888</v>
      </c>
      <c r="AG194" s="37" t="s">
        <v>332</v>
      </c>
      <c r="AH194" s="37"/>
      <c r="AI194" s="37" t="s">
        <v>333</v>
      </c>
      <c r="AJ194" s="16">
        <f ca="1">IF(Table1[[#This Row],[State]]="Closed","Zero",IF(Table1[[#This Row],[State]]="Resolved","Zero",TODAY()-Table1[[#This Row],[First Assigned to Osprey-Resolver]]))</f>
        <v>101.07373842592642</v>
      </c>
      <c r="AK194" s="16" t="str">
        <f ca="1">IF(Table1[[#This Row],[Days Open]]&lt;=5,"00 - 05",IF(Table1[[#This Row],[Days Open]]&lt;=15,"06 - 15",IF(Table1[[#This Row],[Days Open]]&lt;=30,"16 - 30", IF(Table1[[#This Row],[Days Open]]&lt;=60,"31 - 60",IF(Table1[[#This Row],[Days Open]]&lt;=90,"61 - 90",IF(Table1[[#This Row],[Days Open]]="Zero","Closed","&gt;91 and above"))))))</f>
        <v>&gt;91 and above</v>
      </c>
      <c r="AL194" s="39">
        <f>WEEKNUM(Table1[[#This Row],[Created]])</f>
        <v>8</v>
      </c>
      <c r="AM194" s="39">
        <f>WEEKNUM(Table1[[#This Row],[Resolved]])</f>
        <v>0</v>
      </c>
      <c r="AN194" s="39">
        <f>WEEKNUM(Table1[[#This Row],[Closed]])</f>
        <v>0</v>
      </c>
      <c r="AO194" s="39" t="str">
        <f>IFERROR(INDEX(GD_Resource[], MATCH(Table1[[#This Row],[Assigned to]], GD_Resource[SNOW ID Unique], 0), 2), "Not GD")</f>
        <v>Not GD</v>
      </c>
      <c r="AP194" s="39" t="str">
        <f t="shared" ref="AP194:AP257" si="3">IF(AO194="Not GD","Geo","GD")</f>
        <v>Geo</v>
      </c>
      <c r="AQ194" s="39">
        <f>YEAR(Table1[[#This Row],[Closed]])</f>
        <v>1900</v>
      </c>
      <c r="AR194" s="39">
        <f>YEAR(Table1[[#This Row],[Resolved]])</f>
        <v>1900</v>
      </c>
      <c r="AS194" s="39">
        <f>YEAR(Table1[[#This Row],[Created]])</f>
        <v>2022</v>
      </c>
      <c r="AT194" s="39">
        <f>DAY(Table1[[#This Row],[Resolved]])</f>
        <v>0</v>
      </c>
      <c r="AU194" s="39" t="str">
        <f>TEXT(Table1[[#This Row],[Resolved]],"MMM")</f>
        <v>Jan</v>
      </c>
      <c r="AV194" s="39">
        <f>DAY(Table1[[#This Row],[Created]])</f>
        <v>14</v>
      </c>
      <c r="AW194" s="39" t="str">
        <f>TEXT(Table1[[#This Row],[Created]],"MMM")</f>
        <v>Feb</v>
      </c>
      <c r="AX194" s="40" t="e">
        <f>VLOOKUP(Table1[[#This Row],[Assigned to]],GD_Resource[[#All],[SNOW ID Unique]:[Team]],4,0)</f>
        <v>#N/A</v>
      </c>
    </row>
    <row r="195" spans="1:50" ht="62.7" customHeight="1" x14ac:dyDescent="0.25">
      <c r="A195" s="37" t="s">
        <v>973</v>
      </c>
      <c r="B195" s="37" t="s">
        <v>119</v>
      </c>
      <c r="C195" s="37" t="s">
        <v>703</v>
      </c>
      <c r="D195" s="37" t="s">
        <v>206</v>
      </c>
      <c r="E195" s="37" t="s">
        <v>13</v>
      </c>
      <c r="F195" s="37" t="s">
        <v>974</v>
      </c>
      <c r="G195" s="60">
        <v>44670.066365740742</v>
      </c>
      <c r="H195" s="37" t="s">
        <v>48</v>
      </c>
      <c r="I195" s="60"/>
      <c r="J195" s="37"/>
      <c r="K195" s="37"/>
      <c r="L195" s="60"/>
      <c r="M195" s="37"/>
      <c r="N195" s="60">
        <v>44607.391493055547</v>
      </c>
      <c r="O195" s="37" t="s">
        <v>762</v>
      </c>
      <c r="P195" s="38" t="b">
        <v>0</v>
      </c>
      <c r="Q195" s="37"/>
      <c r="R195" s="37"/>
      <c r="S195" s="38">
        <v>0</v>
      </c>
      <c r="T195" s="37" t="s">
        <v>128</v>
      </c>
      <c r="U195" s="37" t="s">
        <v>65</v>
      </c>
      <c r="V195" s="60"/>
      <c r="W195" s="38"/>
      <c r="X195" s="37" t="s">
        <v>763</v>
      </c>
      <c r="Y195" s="38">
        <v>0</v>
      </c>
      <c r="Z195" s="38" t="b">
        <v>1</v>
      </c>
      <c r="AA195" s="60">
        <v>44607.422939814824</v>
      </c>
      <c r="AB195" s="60"/>
      <c r="AC195" s="38">
        <v>2</v>
      </c>
      <c r="AD195" s="60"/>
      <c r="AE195" s="60">
        <v>44607.422939814824</v>
      </c>
      <c r="AF195" s="60">
        <v>44607.392800925933</v>
      </c>
      <c r="AG195" s="37"/>
      <c r="AH195" s="37" t="s">
        <v>158</v>
      </c>
      <c r="AI195" s="37"/>
      <c r="AJ195" s="16">
        <f ca="1">IF(Table1[[#This Row],[State]]="Closed","Zero",IF(Table1[[#This Row],[State]]="Resolved","Zero",TODAY()-Table1[[#This Row],[First Assigned to Osprey-Resolver]]))</f>
        <v>100.57706018517638</v>
      </c>
      <c r="AK195" s="16" t="str">
        <f ca="1">IF(Table1[[#This Row],[Days Open]]&lt;=5,"00 - 05",IF(Table1[[#This Row],[Days Open]]&lt;=15,"06 - 15",IF(Table1[[#This Row],[Days Open]]&lt;=30,"16 - 30", IF(Table1[[#This Row],[Days Open]]&lt;=60,"31 - 60",IF(Table1[[#This Row],[Days Open]]&lt;=90,"61 - 90",IF(Table1[[#This Row],[Days Open]]="Zero","Closed","&gt;91 and above"))))))</f>
        <v>&gt;91 and above</v>
      </c>
      <c r="AL195" s="39">
        <f>WEEKNUM(Table1[[#This Row],[Created]])</f>
        <v>8</v>
      </c>
      <c r="AM195" s="39">
        <f>WEEKNUM(Table1[[#This Row],[Resolved]])</f>
        <v>0</v>
      </c>
      <c r="AN195" s="39">
        <f>WEEKNUM(Table1[[#This Row],[Closed]])</f>
        <v>0</v>
      </c>
      <c r="AO195" s="39" t="str">
        <f>IFERROR(INDEX(GD_Resource[], MATCH(Table1[[#This Row],[Assigned to]], GD_Resource[SNOW ID Unique], 0), 2), "Not GD")</f>
        <v>Not GD</v>
      </c>
      <c r="AP195" s="39" t="str">
        <f t="shared" si="3"/>
        <v>Geo</v>
      </c>
      <c r="AQ195" s="39">
        <f>YEAR(Table1[[#This Row],[Closed]])</f>
        <v>1900</v>
      </c>
      <c r="AR195" s="39">
        <f>YEAR(Table1[[#This Row],[Resolved]])</f>
        <v>1900</v>
      </c>
      <c r="AS195" s="39">
        <f>YEAR(Table1[[#This Row],[Created]])</f>
        <v>2022</v>
      </c>
      <c r="AT195" s="39">
        <f>DAY(Table1[[#This Row],[Resolved]])</f>
        <v>0</v>
      </c>
      <c r="AU195" s="39" t="str">
        <f>TEXT(Table1[[#This Row],[Resolved]],"MMM")</f>
        <v>Jan</v>
      </c>
      <c r="AV195" s="39">
        <f>DAY(Table1[[#This Row],[Created]])</f>
        <v>15</v>
      </c>
      <c r="AW195" s="39" t="str">
        <f>TEXT(Table1[[#This Row],[Created]],"MMM")</f>
        <v>Feb</v>
      </c>
      <c r="AX195" s="40" t="e">
        <f>VLOOKUP(Table1[[#This Row],[Assigned to]],GD_Resource[[#All],[SNOW ID Unique]:[Team]],4,0)</f>
        <v>#N/A</v>
      </c>
    </row>
    <row r="196" spans="1:50" ht="37.5" customHeight="1" x14ac:dyDescent="0.25">
      <c r="A196" s="37" t="s">
        <v>975</v>
      </c>
      <c r="B196" s="37" t="s">
        <v>119</v>
      </c>
      <c r="C196" s="37" t="s">
        <v>161</v>
      </c>
      <c r="D196" s="37" t="s">
        <v>162</v>
      </c>
      <c r="E196" s="37" t="s">
        <v>145</v>
      </c>
      <c r="F196" s="37" t="s">
        <v>976</v>
      </c>
      <c r="G196" s="60">
        <v>44638.349212962959</v>
      </c>
      <c r="H196" s="37" t="s">
        <v>12</v>
      </c>
      <c r="I196" s="60"/>
      <c r="J196" s="37"/>
      <c r="K196" s="37"/>
      <c r="L196" s="60"/>
      <c r="M196" s="37"/>
      <c r="N196" s="60">
        <v>44609.933275462958</v>
      </c>
      <c r="O196" s="37" t="s">
        <v>696</v>
      </c>
      <c r="P196" s="38" t="b">
        <v>0</v>
      </c>
      <c r="Q196" s="37"/>
      <c r="R196" s="37" t="s">
        <v>127</v>
      </c>
      <c r="S196" s="38">
        <v>0</v>
      </c>
      <c r="T196" s="37" t="s">
        <v>128</v>
      </c>
      <c r="U196" s="37" t="s">
        <v>66</v>
      </c>
      <c r="V196" s="60"/>
      <c r="W196" s="38"/>
      <c r="X196" s="37" t="s">
        <v>977</v>
      </c>
      <c r="Y196" s="38">
        <v>0</v>
      </c>
      <c r="Z196" s="38" t="b">
        <v>0</v>
      </c>
      <c r="AA196" s="60">
        <v>44617.781574074077</v>
      </c>
      <c r="AB196" s="60"/>
      <c r="AC196" s="38">
        <v>0</v>
      </c>
      <c r="AD196" s="60"/>
      <c r="AE196" s="60">
        <v>44617.781574074077</v>
      </c>
      <c r="AF196" s="60">
        <v>44609.933275462958</v>
      </c>
      <c r="AG196" s="37"/>
      <c r="AH196" s="37"/>
      <c r="AI196" s="37" t="s">
        <v>166</v>
      </c>
      <c r="AJ196" s="16">
        <f ca="1">IF(Table1[[#This Row],[State]]="Closed","Zero",IF(Table1[[#This Row],[State]]="Resolved","Zero",TODAY()-Table1[[#This Row],[First Assigned to Osprey-Resolver]]))</f>
        <v>90.218425925922929</v>
      </c>
      <c r="AK196" s="16" t="str">
        <f ca="1">IF(Table1[[#This Row],[Days Open]]&lt;=5,"00 - 05",IF(Table1[[#This Row],[Days Open]]&lt;=15,"06 - 15",IF(Table1[[#This Row],[Days Open]]&lt;=30,"16 - 30", IF(Table1[[#This Row],[Days Open]]&lt;=60,"31 - 60",IF(Table1[[#This Row],[Days Open]]&lt;=90,"61 - 90",IF(Table1[[#This Row],[Days Open]]="Zero","Closed","&gt;91 and above"))))))</f>
        <v>&gt;91 and above</v>
      </c>
      <c r="AL196" s="39">
        <f>WEEKNUM(Table1[[#This Row],[Created]])</f>
        <v>8</v>
      </c>
      <c r="AM196" s="39">
        <f>WEEKNUM(Table1[[#This Row],[Resolved]])</f>
        <v>0</v>
      </c>
      <c r="AN196" s="39">
        <f>WEEKNUM(Table1[[#This Row],[Closed]])</f>
        <v>0</v>
      </c>
      <c r="AO196" s="39" t="str">
        <f>IFERROR(INDEX(GD_Resource[], MATCH(Table1[[#This Row],[Assigned to]], GD_Resource[SNOW ID Unique], 0), 2), "Not GD")</f>
        <v>Not GD</v>
      </c>
      <c r="AP196" s="39" t="str">
        <f t="shared" si="3"/>
        <v>Geo</v>
      </c>
      <c r="AQ196" s="39">
        <f>YEAR(Table1[[#This Row],[Closed]])</f>
        <v>1900</v>
      </c>
      <c r="AR196" s="39">
        <f>YEAR(Table1[[#This Row],[Resolved]])</f>
        <v>1900</v>
      </c>
      <c r="AS196" s="39">
        <f>YEAR(Table1[[#This Row],[Created]])</f>
        <v>2022</v>
      </c>
      <c r="AT196" s="39">
        <f>DAY(Table1[[#This Row],[Resolved]])</f>
        <v>0</v>
      </c>
      <c r="AU196" s="39" t="str">
        <f>TEXT(Table1[[#This Row],[Resolved]],"MMM")</f>
        <v>Jan</v>
      </c>
      <c r="AV196" s="39">
        <f>DAY(Table1[[#This Row],[Created]])</f>
        <v>17</v>
      </c>
      <c r="AW196" s="39" t="str">
        <f>TEXT(Table1[[#This Row],[Created]],"MMM")</f>
        <v>Feb</v>
      </c>
      <c r="AX196" s="40" t="e">
        <f>VLOOKUP(Table1[[#This Row],[Assigned to]],GD_Resource[[#All],[SNOW ID Unique]:[Team]],4,0)</f>
        <v>#N/A</v>
      </c>
    </row>
    <row r="197" spans="1:50" ht="37.5" customHeight="1" x14ac:dyDescent="0.25">
      <c r="A197" s="37" t="s">
        <v>978</v>
      </c>
      <c r="B197" s="37" t="s">
        <v>119</v>
      </c>
      <c r="C197" s="37" t="s">
        <v>153</v>
      </c>
      <c r="D197" s="37" t="s">
        <v>664</v>
      </c>
      <c r="E197" s="37" t="s">
        <v>145</v>
      </c>
      <c r="F197" s="37" t="s">
        <v>979</v>
      </c>
      <c r="G197" s="60">
        <v>44705.844768518517</v>
      </c>
      <c r="H197" s="37" t="s">
        <v>666</v>
      </c>
      <c r="I197" s="60"/>
      <c r="J197" s="37"/>
      <c r="K197" s="37"/>
      <c r="L197" s="60"/>
      <c r="M197" s="37"/>
      <c r="N197" s="60">
        <v>44609.987222222233</v>
      </c>
      <c r="O197" s="37" t="s">
        <v>980</v>
      </c>
      <c r="P197" s="38" t="b">
        <v>0</v>
      </c>
      <c r="Q197" s="37"/>
      <c r="R197" s="37" t="s">
        <v>150</v>
      </c>
      <c r="S197" s="38">
        <v>0</v>
      </c>
      <c r="T197" s="37" t="s">
        <v>128</v>
      </c>
      <c r="U197" s="37" t="s">
        <v>65</v>
      </c>
      <c r="V197" s="60"/>
      <c r="W197" s="38"/>
      <c r="X197" s="37" t="s">
        <v>981</v>
      </c>
      <c r="Y197" s="38">
        <v>0</v>
      </c>
      <c r="Z197" s="38" t="b">
        <v>1</v>
      </c>
      <c r="AA197" s="60">
        <v>44610.648969907408</v>
      </c>
      <c r="AB197" s="60">
        <v>44609.997870370367</v>
      </c>
      <c r="AC197" s="38">
        <v>1</v>
      </c>
      <c r="AD197" s="60">
        <v>44610.648969907408</v>
      </c>
      <c r="AE197" s="60">
        <v>44610.648969907408</v>
      </c>
      <c r="AF197" s="60">
        <v>44610.648969907408</v>
      </c>
      <c r="AG197" s="37" t="s">
        <v>139</v>
      </c>
      <c r="AH197" s="37" t="s">
        <v>250</v>
      </c>
      <c r="AI197" s="37" t="s">
        <v>582</v>
      </c>
      <c r="AJ197" s="16">
        <f ca="1">IF(Table1[[#This Row],[State]]="Closed","Zero",IF(Table1[[#This Row],[State]]="Resolved","Zero",TODAY()-Table1[[#This Row],[First Assigned to Osprey-Resolver]]))</f>
        <v>97.351030092591827</v>
      </c>
      <c r="AK197" s="16" t="str">
        <f ca="1">IF(Table1[[#This Row],[Days Open]]&lt;=5,"00 - 05",IF(Table1[[#This Row],[Days Open]]&lt;=15,"06 - 15",IF(Table1[[#This Row],[Days Open]]&lt;=30,"16 - 30", IF(Table1[[#This Row],[Days Open]]&lt;=60,"31 - 60",IF(Table1[[#This Row],[Days Open]]&lt;=90,"61 - 90",IF(Table1[[#This Row],[Days Open]]="Zero","Closed","&gt;91 and above"))))))</f>
        <v>&gt;91 and above</v>
      </c>
      <c r="AL197" s="39">
        <f>WEEKNUM(Table1[[#This Row],[Created]])</f>
        <v>8</v>
      </c>
      <c r="AM197" s="39">
        <f>WEEKNUM(Table1[[#This Row],[Resolved]])</f>
        <v>0</v>
      </c>
      <c r="AN197" s="39">
        <f>WEEKNUM(Table1[[#This Row],[Closed]])</f>
        <v>0</v>
      </c>
      <c r="AO197" s="39" t="str">
        <f>IFERROR(INDEX(GD_Resource[], MATCH(Table1[[#This Row],[Assigned to]], GD_Resource[SNOW ID Unique], 0), 2), "Not GD")</f>
        <v>WPP-US</v>
      </c>
      <c r="AP197" s="39" t="str">
        <f t="shared" si="3"/>
        <v>GD</v>
      </c>
      <c r="AQ197" s="39">
        <f>YEAR(Table1[[#This Row],[Closed]])</f>
        <v>1900</v>
      </c>
      <c r="AR197" s="39">
        <f>YEAR(Table1[[#This Row],[Resolved]])</f>
        <v>1900</v>
      </c>
      <c r="AS197" s="39">
        <f>YEAR(Table1[[#This Row],[Created]])</f>
        <v>2022</v>
      </c>
      <c r="AT197" s="39">
        <f>DAY(Table1[[#This Row],[Resolved]])</f>
        <v>0</v>
      </c>
      <c r="AU197" s="39" t="str">
        <f>TEXT(Table1[[#This Row],[Resolved]],"MMM")</f>
        <v>Jan</v>
      </c>
      <c r="AV197" s="39">
        <f>DAY(Table1[[#This Row],[Created]])</f>
        <v>17</v>
      </c>
      <c r="AW197" s="39" t="str">
        <f>TEXT(Table1[[#This Row],[Created]],"MMM")</f>
        <v>Feb</v>
      </c>
      <c r="AX197" s="40">
        <f>VLOOKUP(Table1[[#This Row],[Assigned to]],GD_Resource[[#All],[SNOW ID Unique]:[Team]],4,0)</f>
        <v>0</v>
      </c>
    </row>
    <row r="198" spans="1:50" ht="37.5" customHeight="1" x14ac:dyDescent="0.25">
      <c r="A198" s="37" t="s">
        <v>982</v>
      </c>
      <c r="B198" s="37" t="s">
        <v>119</v>
      </c>
      <c r="C198" s="37" t="s">
        <v>143</v>
      </c>
      <c r="D198" s="37" t="s">
        <v>213</v>
      </c>
      <c r="E198" s="37" t="s">
        <v>13</v>
      </c>
      <c r="F198" s="37" t="s">
        <v>983</v>
      </c>
      <c r="G198" s="60">
        <v>44699.848645833343</v>
      </c>
      <c r="H198" s="37" t="s">
        <v>40</v>
      </c>
      <c r="I198" s="60"/>
      <c r="J198" s="37" t="s">
        <v>124</v>
      </c>
      <c r="K198" s="37" t="s">
        <v>984</v>
      </c>
      <c r="L198" s="60">
        <v>44699.848645833343</v>
      </c>
      <c r="M198" s="37" t="s">
        <v>40</v>
      </c>
      <c r="N198" s="60">
        <v>44610.067962962959</v>
      </c>
      <c r="O198" s="37" t="s">
        <v>213</v>
      </c>
      <c r="P198" s="38" t="b">
        <v>0</v>
      </c>
      <c r="Q198" s="37"/>
      <c r="R198" s="37" t="s">
        <v>150</v>
      </c>
      <c r="S198" s="38">
        <v>0</v>
      </c>
      <c r="T198" s="37" t="s">
        <v>128</v>
      </c>
      <c r="U198" s="37" t="s">
        <v>124</v>
      </c>
      <c r="V198" s="60"/>
      <c r="W198" s="38">
        <v>7757131</v>
      </c>
      <c r="X198" s="37" t="s">
        <v>620</v>
      </c>
      <c r="Y198" s="38">
        <v>0</v>
      </c>
      <c r="Z198" s="38" t="b">
        <v>0</v>
      </c>
      <c r="AA198" s="60">
        <v>44610.067962962959</v>
      </c>
      <c r="AB198" s="60"/>
      <c r="AC198" s="38">
        <v>0</v>
      </c>
      <c r="AD198" s="60"/>
      <c r="AE198" s="60">
        <v>44610.067962962959</v>
      </c>
      <c r="AF198" s="60">
        <v>44610.067962962959</v>
      </c>
      <c r="AG198" s="37"/>
      <c r="AH198" s="37"/>
      <c r="AI198" s="37"/>
      <c r="AJ198" s="16">
        <f ca="1">IF(Table1[[#This Row],[State]]="Closed","Zero",IF(Table1[[#This Row],[State]]="Resolved","Zero",TODAY()-Table1[[#This Row],[First Assigned to Osprey-Resolver]]))</f>
        <v>97.932037037040573</v>
      </c>
      <c r="AK198" s="16" t="str">
        <f ca="1">IF(Table1[[#This Row],[Days Open]]&lt;=5,"00 - 05",IF(Table1[[#This Row],[Days Open]]&lt;=15,"06 - 15",IF(Table1[[#This Row],[Days Open]]&lt;=30,"16 - 30", IF(Table1[[#This Row],[Days Open]]&lt;=60,"31 - 60",IF(Table1[[#This Row],[Days Open]]&lt;=90,"61 - 90",IF(Table1[[#This Row],[Days Open]]="Zero","Closed","&gt;91 and above"))))))</f>
        <v>&gt;91 and above</v>
      </c>
      <c r="AL198" s="39">
        <f>WEEKNUM(Table1[[#This Row],[Created]])</f>
        <v>8</v>
      </c>
      <c r="AM198" s="39">
        <f>WEEKNUM(Table1[[#This Row],[Resolved]])</f>
        <v>0</v>
      </c>
      <c r="AN198" s="39">
        <f>WEEKNUM(Table1[[#This Row],[Closed]])</f>
        <v>21</v>
      </c>
      <c r="AO198" s="39" t="str">
        <f>IFERROR(INDEX(GD_Resource[], MATCH(Table1[[#This Row],[Assigned to]], GD_Resource[SNOW ID Unique], 0), 2), "Not GD")</f>
        <v>Not GD</v>
      </c>
      <c r="AP198" s="39" t="str">
        <f t="shared" si="3"/>
        <v>Geo</v>
      </c>
      <c r="AQ198" s="39">
        <f>YEAR(Table1[[#This Row],[Closed]])</f>
        <v>2022</v>
      </c>
      <c r="AR198" s="39">
        <f>YEAR(Table1[[#This Row],[Resolved]])</f>
        <v>1900</v>
      </c>
      <c r="AS198" s="39">
        <f>YEAR(Table1[[#This Row],[Created]])</f>
        <v>2022</v>
      </c>
      <c r="AT198" s="39">
        <f>DAY(Table1[[#This Row],[Resolved]])</f>
        <v>0</v>
      </c>
      <c r="AU198" s="39" t="str">
        <f>TEXT(Table1[[#This Row],[Resolved]],"MMM")</f>
        <v>Jan</v>
      </c>
      <c r="AV198" s="39">
        <f>DAY(Table1[[#This Row],[Created]])</f>
        <v>18</v>
      </c>
      <c r="AW198" s="39" t="str">
        <f>TEXT(Table1[[#This Row],[Created]],"MMM")</f>
        <v>Feb</v>
      </c>
      <c r="AX198" s="40" t="e">
        <f>VLOOKUP(Table1[[#This Row],[Assigned to]],GD_Resource[[#All],[SNOW ID Unique]:[Team]],4,0)</f>
        <v>#N/A</v>
      </c>
    </row>
    <row r="199" spans="1:50" ht="37.5" customHeight="1" x14ac:dyDescent="0.25">
      <c r="A199" s="37" t="s">
        <v>985</v>
      </c>
      <c r="B199" s="37" t="s">
        <v>119</v>
      </c>
      <c r="C199" s="37" t="s">
        <v>161</v>
      </c>
      <c r="D199" s="37" t="s">
        <v>986</v>
      </c>
      <c r="E199" s="37" t="s">
        <v>145</v>
      </c>
      <c r="F199" s="37" t="s">
        <v>987</v>
      </c>
      <c r="G199" s="60">
        <v>44610.866412037038</v>
      </c>
      <c r="H199" s="37"/>
      <c r="I199" s="60"/>
      <c r="J199" s="37" t="s">
        <v>124</v>
      </c>
      <c r="K199" s="37" t="s">
        <v>988</v>
      </c>
      <c r="L199" s="60">
        <v>44610.866412037038</v>
      </c>
      <c r="M199" s="37" t="s">
        <v>989</v>
      </c>
      <c r="N199" s="60">
        <v>44610.630266203712</v>
      </c>
      <c r="O199" s="37" t="s">
        <v>986</v>
      </c>
      <c r="P199" s="38" t="b">
        <v>0</v>
      </c>
      <c r="Q199" s="37"/>
      <c r="R199" s="37" t="s">
        <v>127</v>
      </c>
      <c r="S199" s="38">
        <v>0</v>
      </c>
      <c r="T199" s="37" t="s">
        <v>128</v>
      </c>
      <c r="U199" s="37" t="s">
        <v>124</v>
      </c>
      <c r="V199" s="60"/>
      <c r="W199" s="38">
        <v>21964</v>
      </c>
      <c r="X199" s="37" t="s">
        <v>527</v>
      </c>
      <c r="Y199" s="38">
        <v>0</v>
      </c>
      <c r="Z199" s="38" t="b">
        <v>0</v>
      </c>
      <c r="AA199" s="60"/>
      <c r="AB199" s="60"/>
      <c r="AC199" s="38">
        <v>0</v>
      </c>
      <c r="AD199" s="60"/>
      <c r="AE199" s="60"/>
      <c r="AF199" s="60">
        <v>44610.630266203712</v>
      </c>
      <c r="AG199" s="37"/>
      <c r="AH199" s="37"/>
      <c r="AI199" s="37" t="s">
        <v>166</v>
      </c>
      <c r="AJ199" s="16">
        <f ca="1">IF(Table1[[#This Row],[State]]="Closed","Zero",IF(Table1[[#This Row],[State]]="Resolved","Zero",TODAY()-Table1[[#This Row],[First Assigned to Osprey-Resolver]]))</f>
        <v>44708</v>
      </c>
      <c r="AK199" s="16" t="str">
        <f ca="1">IF(Table1[[#This Row],[Days Open]]&lt;=5,"00 - 05",IF(Table1[[#This Row],[Days Open]]&lt;=15,"06 - 15",IF(Table1[[#This Row],[Days Open]]&lt;=30,"16 - 30", IF(Table1[[#This Row],[Days Open]]&lt;=60,"31 - 60",IF(Table1[[#This Row],[Days Open]]&lt;=90,"61 - 90",IF(Table1[[#This Row],[Days Open]]="Zero","Closed","&gt;91 and above"))))))</f>
        <v>&gt;91 and above</v>
      </c>
      <c r="AL199" s="39">
        <f>WEEKNUM(Table1[[#This Row],[Created]])</f>
        <v>8</v>
      </c>
      <c r="AM199" s="39">
        <f>WEEKNUM(Table1[[#This Row],[Resolved]])</f>
        <v>0</v>
      </c>
      <c r="AN199" s="39">
        <f>WEEKNUM(Table1[[#This Row],[Closed]])</f>
        <v>8</v>
      </c>
      <c r="AO199" s="39" t="str">
        <f>IFERROR(INDEX(GD_Resource[], MATCH(Table1[[#This Row],[Assigned to]], GD_Resource[SNOW ID Unique], 0), 2), "Not GD")</f>
        <v>Not GD</v>
      </c>
      <c r="AP199" s="39" t="str">
        <f t="shared" si="3"/>
        <v>Geo</v>
      </c>
      <c r="AQ199" s="39">
        <f>YEAR(Table1[[#This Row],[Closed]])</f>
        <v>2022</v>
      </c>
      <c r="AR199" s="39">
        <f>YEAR(Table1[[#This Row],[Resolved]])</f>
        <v>1900</v>
      </c>
      <c r="AS199" s="39">
        <f>YEAR(Table1[[#This Row],[Created]])</f>
        <v>2022</v>
      </c>
      <c r="AT199" s="39">
        <f>DAY(Table1[[#This Row],[Resolved]])</f>
        <v>0</v>
      </c>
      <c r="AU199" s="39" t="str">
        <f>TEXT(Table1[[#This Row],[Resolved]],"MMM")</f>
        <v>Jan</v>
      </c>
      <c r="AV199" s="39">
        <f>DAY(Table1[[#This Row],[Created]])</f>
        <v>18</v>
      </c>
      <c r="AW199" s="39" t="str">
        <f>TEXT(Table1[[#This Row],[Created]],"MMM")</f>
        <v>Feb</v>
      </c>
      <c r="AX199" s="40" t="e">
        <f>VLOOKUP(Table1[[#This Row],[Assigned to]],GD_Resource[[#All],[SNOW ID Unique]:[Team]],4,0)</f>
        <v>#N/A</v>
      </c>
    </row>
    <row r="200" spans="1:50" ht="37.5" customHeight="1" x14ac:dyDescent="0.25">
      <c r="A200" s="37" t="s">
        <v>990</v>
      </c>
      <c r="B200" s="37" t="s">
        <v>119</v>
      </c>
      <c r="C200" s="37" t="s">
        <v>703</v>
      </c>
      <c r="D200" s="37" t="s">
        <v>991</v>
      </c>
      <c r="E200" s="37" t="s">
        <v>13</v>
      </c>
      <c r="F200" s="37" t="s">
        <v>992</v>
      </c>
      <c r="G200" s="60">
        <v>44706.50267361111</v>
      </c>
      <c r="H200" s="37" t="s">
        <v>54</v>
      </c>
      <c r="I200" s="60"/>
      <c r="J200" s="37"/>
      <c r="K200" s="37"/>
      <c r="L200" s="60"/>
      <c r="M200" s="37"/>
      <c r="N200" s="60">
        <v>44614.456655092603</v>
      </c>
      <c r="O200" s="37" t="s">
        <v>267</v>
      </c>
      <c r="P200" s="38" t="b">
        <v>0</v>
      </c>
      <c r="Q200" s="37"/>
      <c r="R200" s="37"/>
      <c r="S200" s="38">
        <v>0</v>
      </c>
      <c r="T200" s="37" t="s">
        <v>128</v>
      </c>
      <c r="U200" s="37" t="s">
        <v>65</v>
      </c>
      <c r="V200" s="60"/>
      <c r="W200" s="38"/>
      <c r="X200" s="37" t="s">
        <v>268</v>
      </c>
      <c r="Y200" s="38">
        <v>0</v>
      </c>
      <c r="Z200" s="38" t="b">
        <v>1</v>
      </c>
      <c r="AA200" s="60">
        <v>44617.512152777781</v>
      </c>
      <c r="AB200" s="60"/>
      <c r="AC200" s="38">
        <v>2</v>
      </c>
      <c r="AD200" s="60"/>
      <c r="AE200" s="60">
        <v>44617.512152777781</v>
      </c>
      <c r="AF200" s="60">
        <v>44614.461296296293</v>
      </c>
      <c r="AG200" s="37"/>
      <c r="AH200" s="37" t="s">
        <v>707</v>
      </c>
      <c r="AI200" s="37"/>
      <c r="AJ200" s="16">
        <f ca="1">IF(Table1[[#This Row],[State]]="Closed","Zero",IF(Table1[[#This Row],[State]]="Resolved","Zero",TODAY()-Table1[[#This Row],[First Assigned to Osprey-Resolver]]))</f>
        <v>90.487847222218988</v>
      </c>
      <c r="AK200" s="16" t="str">
        <f ca="1">IF(Table1[[#This Row],[Days Open]]&lt;=5,"00 - 05",IF(Table1[[#This Row],[Days Open]]&lt;=15,"06 - 15",IF(Table1[[#This Row],[Days Open]]&lt;=30,"16 - 30", IF(Table1[[#This Row],[Days Open]]&lt;=60,"31 - 60",IF(Table1[[#This Row],[Days Open]]&lt;=90,"61 - 90",IF(Table1[[#This Row],[Days Open]]="Zero","Closed","&gt;91 and above"))))))</f>
        <v>&gt;91 and above</v>
      </c>
      <c r="AL200" s="39">
        <f>WEEKNUM(Table1[[#This Row],[Created]])</f>
        <v>9</v>
      </c>
      <c r="AM200" s="39">
        <f>WEEKNUM(Table1[[#This Row],[Resolved]])</f>
        <v>0</v>
      </c>
      <c r="AN200" s="39">
        <f>WEEKNUM(Table1[[#This Row],[Closed]])</f>
        <v>0</v>
      </c>
      <c r="AO200" s="39" t="str">
        <f>IFERROR(INDEX(GD_Resource[], MATCH(Table1[[#This Row],[Assigned to]], GD_Resource[SNOW ID Unique], 0), 2), "Not GD")</f>
        <v>WPP-US</v>
      </c>
      <c r="AP200" s="39" t="str">
        <f t="shared" si="3"/>
        <v>GD</v>
      </c>
      <c r="AQ200" s="39">
        <f>YEAR(Table1[[#This Row],[Closed]])</f>
        <v>1900</v>
      </c>
      <c r="AR200" s="39">
        <f>YEAR(Table1[[#This Row],[Resolved]])</f>
        <v>1900</v>
      </c>
      <c r="AS200" s="39">
        <f>YEAR(Table1[[#This Row],[Created]])</f>
        <v>2022</v>
      </c>
      <c r="AT200" s="39">
        <f>DAY(Table1[[#This Row],[Resolved]])</f>
        <v>0</v>
      </c>
      <c r="AU200" s="39" t="str">
        <f>TEXT(Table1[[#This Row],[Resolved]],"MMM")</f>
        <v>Jan</v>
      </c>
      <c r="AV200" s="39">
        <f>DAY(Table1[[#This Row],[Created]])</f>
        <v>22</v>
      </c>
      <c r="AW200" s="39" t="str">
        <f>TEXT(Table1[[#This Row],[Created]],"MMM")</f>
        <v>Feb</v>
      </c>
      <c r="AX200" s="40">
        <f>VLOOKUP(Table1[[#This Row],[Assigned to]],GD_Resource[[#All],[SNOW ID Unique]:[Team]],4,0)</f>
        <v>0</v>
      </c>
    </row>
    <row r="201" spans="1:50" ht="37.5" customHeight="1" x14ac:dyDescent="0.25">
      <c r="A201" s="37" t="s">
        <v>993</v>
      </c>
      <c r="B201" s="37" t="s">
        <v>119</v>
      </c>
      <c r="C201" s="37" t="s">
        <v>703</v>
      </c>
      <c r="D201" s="37" t="s">
        <v>704</v>
      </c>
      <c r="E201" s="37" t="s">
        <v>13</v>
      </c>
      <c r="F201" s="37" t="s">
        <v>994</v>
      </c>
      <c r="G201" s="60">
        <v>44707.642291666663</v>
      </c>
      <c r="H201" s="37" t="s">
        <v>33</v>
      </c>
      <c r="I201" s="60"/>
      <c r="J201" s="37"/>
      <c r="K201" s="37"/>
      <c r="L201" s="60"/>
      <c r="M201" s="37"/>
      <c r="N201" s="60">
        <v>44615.6016087963</v>
      </c>
      <c r="O201" s="37" t="s">
        <v>995</v>
      </c>
      <c r="P201" s="38" t="b">
        <v>0</v>
      </c>
      <c r="Q201" s="37"/>
      <c r="R201" s="37"/>
      <c r="S201" s="38">
        <v>0</v>
      </c>
      <c r="T201" s="37" t="s">
        <v>128</v>
      </c>
      <c r="U201" s="37" t="s">
        <v>65</v>
      </c>
      <c r="V201" s="60"/>
      <c r="W201" s="38"/>
      <c r="X201" s="37" t="s">
        <v>996</v>
      </c>
      <c r="Y201" s="38">
        <v>0</v>
      </c>
      <c r="Z201" s="38" t="b">
        <v>1</v>
      </c>
      <c r="AA201" s="60">
        <v>44615.665347222217</v>
      </c>
      <c r="AB201" s="60">
        <v>44615.602511574078</v>
      </c>
      <c r="AC201" s="38">
        <v>2</v>
      </c>
      <c r="AD201" s="60">
        <v>44615.666076388887</v>
      </c>
      <c r="AE201" s="60">
        <v>44615.669166666667</v>
      </c>
      <c r="AF201" s="60">
        <v>44615.666076388887</v>
      </c>
      <c r="AG201" s="37" t="s">
        <v>332</v>
      </c>
      <c r="AH201" s="37" t="s">
        <v>250</v>
      </c>
      <c r="AI201" s="37" t="s">
        <v>997</v>
      </c>
      <c r="AJ201" s="16">
        <f ca="1">IF(Table1[[#This Row],[State]]="Closed","Zero",IF(Table1[[#This Row],[State]]="Resolved","Zero",TODAY()-Table1[[#This Row],[First Assigned to Osprey-Resolver]]))</f>
        <v>92.33083333333343</v>
      </c>
      <c r="AK201" s="16" t="str">
        <f ca="1">IF(Table1[[#This Row],[Days Open]]&lt;=5,"00 - 05",IF(Table1[[#This Row],[Days Open]]&lt;=15,"06 - 15",IF(Table1[[#This Row],[Days Open]]&lt;=30,"16 - 30", IF(Table1[[#This Row],[Days Open]]&lt;=60,"31 - 60",IF(Table1[[#This Row],[Days Open]]&lt;=90,"61 - 90",IF(Table1[[#This Row],[Days Open]]="Zero","Closed","&gt;91 and above"))))))</f>
        <v>&gt;91 and above</v>
      </c>
      <c r="AL201" s="39">
        <f>WEEKNUM(Table1[[#This Row],[Created]])</f>
        <v>9</v>
      </c>
      <c r="AM201" s="39">
        <f>WEEKNUM(Table1[[#This Row],[Resolved]])</f>
        <v>0</v>
      </c>
      <c r="AN201" s="39">
        <f>WEEKNUM(Table1[[#This Row],[Closed]])</f>
        <v>0</v>
      </c>
      <c r="AO201" s="39" t="str">
        <f>IFERROR(INDEX(GD_Resource[], MATCH(Table1[[#This Row],[Assigned to]], GD_Resource[SNOW ID Unique], 0), 2), "Not GD")</f>
        <v>WPP-US</v>
      </c>
      <c r="AP201" s="39" t="str">
        <f t="shared" si="3"/>
        <v>GD</v>
      </c>
      <c r="AQ201" s="39">
        <f>YEAR(Table1[[#This Row],[Closed]])</f>
        <v>1900</v>
      </c>
      <c r="AR201" s="39">
        <f>YEAR(Table1[[#This Row],[Resolved]])</f>
        <v>1900</v>
      </c>
      <c r="AS201" s="39">
        <f>YEAR(Table1[[#This Row],[Created]])</f>
        <v>2022</v>
      </c>
      <c r="AT201" s="39">
        <f>DAY(Table1[[#This Row],[Resolved]])</f>
        <v>0</v>
      </c>
      <c r="AU201" s="39" t="str">
        <f>TEXT(Table1[[#This Row],[Resolved]],"MMM")</f>
        <v>Jan</v>
      </c>
      <c r="AV201" s="39">
        <f>DAY(Table1[[#This Row],[Created]])</f>
        <v>23</v>
      </c>
      <c r="AW201" s="39" t="str">
        <f>TEXT(Table1[[#This Row],[Created]],"MMM")</f>
        <v>Feb</v>
      </c>
      <c r="AX201" s="40">
        <f>VLOOKUP(Table1[[#This Row],[Assigned to]],GD_Resource[[#All],[SNOW ID Unique]:[Team]],4,0)</f>
        <v>0</v>
      </c>
    </row>
    <row r="202" spans="1:50" ht="37.5" customHeight="1" x14ac:dyDescent="0.25">
      <c r="A202" s="37" t="s">
        <v>998</v>
      </c>
      <c r="B202" s="37" t="s">
        <v>119</v>
      </c>
      <c r="C202" s="37" t="s">
        <v>185</v>
      </c>
      <c r="D202" s="37" t="s">
        <v>346</v>
      </c>
      <c r="E202" s="37" t="s">
        <v>13</v>
      </c>
      <c r="F202" s="37" t="s">
        <v>999</v>
      </c>
      <c r="G202" s="60">
        <v>44621.092418981483</v>
      </c>
      <c r="H202" s="37" t="s">
        <v>43</v>
      </c>
      <c r="I202" s="60"/>
      <c r="J202" s="37" t="s">
        <v>124</v>
      </c>
      <c r="K202" s="37" t="s">
        <v>1000</v>
      </c>
      <c r="L202" s="60">
        <v>44621.092418981483</v>
      </c>
      <c r="M202" s="37" t="s">
        <v>43</v>
      </c>
      <c r="N202" s="60">
        <v>44621.089953703697</v>
      </c>
      <c r="O202" s="37" t="s">
        <v>346</v>
      </c>
      <c r="P202" s="38" t="b">
        <v>0</v>
      </c>
      <c r="Q202" s="37"/>
      <c r="R202" s="37" t="s">
        <v>191</v>
      </c>
      <c r="S202" s="38">
        <v>0</v>
      </c>
      <c r="T202" s="37" t="s">
        <v>128</v>
      </c>
      <c r="U202" s="37" t="s">
        <v>124</v>
      </c>
      <c r="V202" s="60"/>
      <c r="W202" s="38">
        <v>213</v>
      </c>
      <c r="X202" s="37" t="s">
        <v>43</v>
      </c>
      <c r="Y202" s="38">
        <v>0</v>
      </c>
      <c r="Z202" s="38" t="b">
        <v>0</v>
      </c>
      <c r="AA202" s="60">
        <v>44621.091828703713</v>
      </c>
      <c r="AB202" s="60">
        <v>44621.089953703697</v>
      </c>
      <c r="AC202" s="38">
        <v>1</v>
      </c>
      <c r="AD202" s="60">
        <v>44621.091828703713</v>
      </c>
      <c r="AE202" s="60">
        <v>44621.091828703713</v>
      </c>
      <c r="AF202" s="60">
        <v>44621.091828703713</v>
      </c>
      <c r="AG202" s="37"/>
      <c r="AH202" s="37"/>
      <c r="AI202" s="37"/>
      <c r="AJ202" s="16">
        <f ca="1">IF(Table1[[#This Row],[State]]="Closed","Zero",IF(Table1[[#This Row],[State]]="Resolved","Zero",TODAY()-Table1[[#This Row],[First Assigned to Osprey-Resolver]]))</f>
        <v>86.908171296287037</v>
      </c>
      <c r="AK202" s="16" t="str">
        <f ca="1">IF(Table1[[#This Row],[Days Open]]&lt;=5,"00 - 05",IF(Table1[[#This Row],[Days Open]]&lt;=15,"06 - 15",IF(Table1[[#This Row],[Days Open]]&lt;=30,"16 - 30", IF(Table1[[#This Row],[Days Open]]&lt;=60,"31 - 60",IF(Table1[[#This Row],[Days Open]]&lt;=90,"61 - 90",IF(Table1[[#This Row],[Days Open]]="Zero","Closed","&gt;91 and above"))))))</f>
        <v>61 - 90</v>
      </c>
      <c r="AL202" s="39">
        <f>WEEKNUM(Table1[[#This Row],[Created]])</f>
        <v>10</v>
      </c>
      <c r="AM202" s="39">
        <f>WEEKNUM(Table1[[#This Row],[Resolved]])</f>
        <v>0</v>
      </c>
      <c r="AN202" s="39">
        <f>WEEKNUM(Table1[[#This Row],[Closed]])</f>
        <v>10</v>
      </c>
      <c r="AO202" s="39" t="str">
        <f>IFERROR(INDEX(GD_Resource[], MATCH(Table1[[#This Row],[Assigned to]], GD_Resource[SNOW ID Unique], 0), 2), "Not GD")</f>
        <v>Not GD</v>
      </c>
      <c r="AP202" s="39" t="str">
        <f t="shared" si="3"/>
        <v>Geo</v>
      </c>
      <c r="AQ202" s="39">
        <f>YEAR(Table1[[#This Row],[Closed]])</f>
        <v>2022</v>
      </c>
      <c r="AR202" s="39">
        <f>YEAR(Table1[[#This Row],[Resolved]])</f>
        <v>1900</v>
      </c>
      <c r="AS202" s="39">
        <f>YEAR(Table1[[#This Row],[Created]])</f>
        <v>2022</v>
      </c>
      <c r="AT202" s="39">
        <f>DAY(Table1[[#This Row],[Resolved]])</f>
        <v>0</v>
      </c>
      <c r="AU202" s="39" t="str">
        <f>TEXT(Table1[[#This Row],[Resolved]],"MMM")</f>
        <v>Jan</v>
      </c>
      <c r="AV202" s="39">
        <f>DAY(Table1[[#This Row],[Created]])</f>
        <v>1</v>
      </c>
      <c r="AW202" s="39" t="str">
        <f>TEXT(Table1[[#This Row],[Created]],"MMM")</f>
        <v>Mar</v>
      </c>
      <c r="AX202" s="40" t="e">
        <f>VLOOKUP(Table1[[#This Row],[Assigned to]],GD_Resource[[#All],[SNOW ID Unique]:[Team]],4,0)</f>
        <v>#N/A</v>
      </c>
    </row>
    <row r="203" spans="1:50" ht="37.5" customHeight="1" x14ac:dyDescent="0.25">
      <c r="A203" s="37" t="s">
        <v>1001</v>
      </c>
      <c r="B203" s="37" t="s">
        <v>142</v>
      </c>
      <c r="C203" s="37" t="s">
        <v>120</v>
      </c>
      <c r="D203" s="37" t="s">
        <v>1002</v>
      </c>
      <c r="E203" s="37" t="s">
        <v>13</v>
      </c>
      <c r="F203" s="37" t="s">
        <v>1003</v>
      </c>
      <c r="G203" s="60">
        <v>44652.711759259262</v>
      </c>
      <c r="H203" s="37" t="s">
        <v>15</v>
      </c>
      <c r="I203" s="60"/>
      <c r="J203" s="37" t="s">
        <v>124</v>
      </c>
      <c r="K203" s="37" t="s">
        <v>1004</v>
      </c>
      <c r="L203" s="60">
        <v>44652.711759259262</v>
      </c>
      <c r="M203" s="37" t="s">
        <v>15</v>
      </c>
      <c r="N203" s="60">
        <v>44621.815092592587</v>
      </c>
      <c r="O203" s="37" t="s">
        <v>1005</v>
      </c>
      <c r="P203" s="38" t="b">
        <v>0</v>
      </c>
      <c r="Q203" s="37"/>
      <c r="R203" s="37" t="s">
        <v>127</v>
      </c>
      <c r="S203" s="38">
        <v>0</v>
      </c>
      <c r="T203" s="37" t="s">
        <v>128</v>
      </c>
      <c r="U203" s="37" t="s">
        <v>124</v>
      </c>
      <c r="V203" s="60"/>
      <c r="W203" s="38">
        <v>2669472</v>
      </c>
      <c r="X203" s="37" t="s">
        <v>1006</v>
      </c>
      <c r="Y203" s="38">
        <v>0</v>
      </c>
      <c r="Z203" s="38" t="b">
        <v>0</v>
      </c>
      <c r="AA203" s="60">
        <v>44621.822546296287</v>
      </c>
      <c r="AB203" s="60">
        <v>44621.815266203703</v>
      </c>
      <c r="AC203" s="38">
        <v>1</v>
      </c>
      <c r="AD203" s="60">
        <v>44621.949062500003</v>
      </c>
      <c r="AE203" s="60">
        <v>44621.954131944447</v>
      </c>
      <c r="AF203" s="60">
        <v>44621.949062500003</v>
      </c>
      <c r="AG203" s="37"/>
      <c r="AH203" s="37"/>
      <c r="AI203" s="37"/>
      <c r="AJ203" s="16">
        <f ca="1">IF(Table1[[#This Row],[State]]="Closed","Zero",IF(Table1[[#This Row],[State]]="Resolved","Zero",TODAY()-Table1[[#This Row],[First Assigned to Osprey-Resolver]]))</f>
        <v>86.045868055553001</v>
      </c>
      <c r="AK203" s="16" t="str">
        <f ca="1">IF(Table1[[#This Row],[Days Open]]&lt;=5,"00 - 05",IF(Table1[[#This Row],[Days Open]]&lt;=15,"06 - 15",IF(Table1[[#This Row],[Days Open]]&lt;=30,"16 - 30", IF(Table1[[#This Row],[Days Open]]&lt;=60,"31 - 60",IF(Table1[[#This Row],[Days Open]]&lt;=90,"61 - 90",IF(Table1[[#This Row],[Days Open]]="Zero","Closed","&gt;91 and above"))))))</f>
        <v>61 - 90</v>
      </c>
      <c r="AL203" s="39">
        <f>WEEKNUM(Table1[[#This Row],[Created]])</f>
        <v>10</v>
      </c>
      <c r="AM203" s="39">
        <f>WEEKNUM(Table1[[#This Row],[Resolved]])</f>
        <v>0</v>
      </c>
      <c r="AN203" s="39">
        <f>WEEKNUM(Table1[[#This Row],[Closed]])</f>
        <v>14</v>
      </c>
      <c r="AO203" s="39" t="str">
        <f>IFERROR(INDEX(GD_Resource[], MATCH(Table1[[#This Row],[Assigned to]], GD_Resource[SNOW ID Unique], 0), 2), "Not GD")</f>
        <v>WPP-US</v>
      </c>
      <c r="AP203" s="39" t="str">
        <f t="shared" si="3"/>
        <v>GD</v>
      </c>
      <c r="AQ203" s="39">
        <f>YEAR(Table1[[#This Row],[Closed]])</f>
        <v>2022</v>
      </c>
      <c r="AR203" s="39">
        <f>YEAR(Table1[[#This Row],[Resolved]])</f>
        <v>1900</v>
      </c>
      <c r="AS203" s="39">
        <f>YEAR(Table1[[#This Row],[Created]])</f>
        <v>2022</v>
      </c>
      <c r="AT203" s="39">
        <f>DAY(Table1[[#This Row],[Resolved]])</f>
        <v>0</v>
      </c>
      <c r="AU203" s="39" t="str">
        <f>TEXT(Table1[[#This Row],[Resolved]],"MMM")</f>
        <v>Jan</v>
      </c>
      <c r="AV203" s="39">
        <f>DAY(Table1[[#This Row],[Created]])</f>
        <v>1</v>
      </c>
      <c r="AW203" s="39" t="str">
        <f>TEXT(Table1[[#This Row],[Created]],"MMM")</f>
        <v>Mar</v>
      </c>
      <c r="AX203" s="40">
        <f>VLOOKUP(Table1[[#This Row],[Assigned to]],GD_Resource[[#All],[SNOW ID Unique]:[Team]],4,0)</f>
        <v>0</v>
      </c>
    </row>
    <row r="204" spans="1:50" ht="37.5" customHeight="1" x14ac:dyDescent="0.25">
      <c r="A204" s="37" t="s">
        <v>1007</v>
      </c>
      <c r="B204" s="37" t="s">
        <v>142</v>
      </c>
      <c r="C204" s="37" t="s">
        <v>120</v>
      </c>
      <c r="D204" s="37" t="s">
        <v>1008</v>
      </c>
      <c r="E204" s="37" t="s">
        <v>13</v>
      </c>
      <c r="F204" s="37" t="s">
        <v>1009</v>
      </c>
      <c r="G204" s="60">
        <v>44707.554293981477</v>
      </c>
      <c r="H204" s="37" t="s">
        <v>20</v>
      </c>
      <c r="I204" s="60"/>
      <c r="J204" s="37" t="s">
        <v>329</v>
      </c>
      <c r="K204" s="37" t="s">
        <v>1010</v>
      </c>
      <c r="L204" s="60"/>
      <c r="M204" s="37"/>
      <c r="N204" s="60">
        <v>44621.836030092592</v>
      </c>
      <c r="O204" s="37" t="s">
        <v>721</v>
      </c>
      <c r="P204" s="38" t="b">
        <v>0</v>
      </c>
      <c r="Q204" s="37"/>
      <c r="R204" s="37" t="s">
        <v>127</v>
      </c>
      <c r="S204" s="38">
        <v>0</v>
      </c>
      <c r="T204" s="37" t="s">
        <v>128</v>
      </c>
      <c r="U204" s="37" t="s">
        <v>65</v>
      </c>
      <c r="V204" s="60"/>
      <c r="W204" s="38">
        <v>2269041</v>
      </c>
      <c r="X204" s="37" t="s">
        <v>172</v>
      </c>
      <c r="Y204" s="38">
        <v>2</v>
      </c>
      <c r="Z204" s="38" t="b">
        <v>1</v>
      </c>
      <c r="AA204" s="60">
        <v>44621.865104166667</v>
      </c>
      <c r="AB204" s="60">
        <v>44621.83630787037</v>
      </c>
      <c r="AC204" s="38">
        <v>1</v>
      </c>
      <c r="AD204" s="60">
        <v>44621.885127314818</v>
      </c>
      <c r="AE204" s="60">
        <v>44621.895405092589</v>
      </c>
      <c r="AF204" s="60">
        <v>44621.885127314818</v>
      </c>
      <c r="AG204" s="37"/>
      <c r="AH204" s="37" t="s">
        <v>882</v>
      </c>
      <c r="AI204" s="37"/>
      <c r="AJ204" s="16">
        <f ca="1">IF(Table1[[#This Row],[State]]="Closed","Zero",IF(Table1[[#This Row],[State]]="Resolved","Zero",TODAY()-Table1[[#This Row],[First Assigned to Osprey-Resolver]]))</f>
        <v>86.104594907410501</v>
      </c>
      <c r="AK204" s="16" t="str">
        <f ca="1">IF(Table1[[#This Row],[Days Open]]&lt;=5,"00 - 05",IF(Table1[[#This Row],[Days Open]]&lt;=15,"06 - 15",IF(Table1[[#This Row],[Days Open]]&lt;=30,"16 - 30", IF(Table1[[#This Row],[Days Open]]&lt;=60,"31 - 60",IF(Table1[[#This Row],[Days Open]]&lt;=90,"61 - 90",IF(Table1[[#This Row],[Days Open]]="Zero","Closed","&gt;91 and above"))))))</f>
        <v>61 - 90</v>
      </c>
      <c r="AL204" s="39">
        <f>WEEKNUM(Table1[[#This Row],[Created]])</f>
        <v>10</v>
      </c>
      <c r="AM204" s="39">
        <f>WEEKNUM(Table1[[#This Row],[Resolved]])</f>
        <v>0</v>
      </c>
      <c r="AN204" s="39">
        <f>WEEKNUM(Table1[[#This Row],[Closed]])</f>
        <v>0</v>
      </c>
      <c r="AO204" s="39" t="str">
        <f>IFERROR(INDEX(GD_Resource[], MATCH(Table1[[#This Row],[Assigned to]], GD_Resource[SNOW ID Unique], 0), 2), "Not GD")</f>
        <v>WPP-US</v>
      </c>
      <c r="AP204" s="39" t="str">
        <f t="shared" si="3"/>
        <v>GD</v>
      </c>
      <c r="AQ204" s="39">
        <f>YEAR(Table1[[#This Row],[Closed]])</f>
        <v>1900</v>
      </c>
      <c r="AR204" s="39">
        <f>YEAR(Table1[[#This Row],[Resolved]])</f>
        <v>1900</v>
      </c>
      <c r="AS204" s="39">
        <f>YEAR(Table1[[#This Row],[Created]])</f>
        <v>2022</v>
      </c>
      <c r="AT204" s="39">
        <f>DAY(Table1[[#This Row],[Resolved]])</f>
        <v>0</v>
      </c>
      <c r="AU204" s="39" t="str">
        <f>TEXT(Table1[[#This Row],[Resolved]],"MMM")</f>
        <v>Jan</v>
      </c>
      <c r="AV204" s="39">
        <f>DAY(Table1[[#This Row],[Created]])</f>
        <v>1</v>
      </c>
      <c r="AW204" s="39" t="str">
        <f>TEXT(Table1[[#This Row],[Created]],"MMM")</f>
        <v>Mar</v>
      </c>
      <c r="AX204" s="40">
        <f>VLOOKUP(Table1[[#This Row],[Assigned to]],GD_Resource[[#All],[SNOW ID Unique]:[Team]],4,0)</f>
        <v>0</v>
      </c>
    </row>
    <row r="205" spans="1:50" ht="49.95" customHeight="1" x14ac:dyDescent="0.25">
      <c r="A205" s="37" t="s">
        <v>1011</v>
      </c>
      <c r="B205" s="37" t="s">
        <v>119</v>
      </c>
      <c r="C205" s="37" t="s">
        <v>143</v>
      </c>
      <c r="D205" s="37" t="s">
        <v>213</v>
      </c>
      <c r="E205" s="37" t="s">
        <v>145</v>
      </c>
      <c r="F205" s="37" t="s">
        <v>1012</v>
      </c>
      <c r="G205" s="60">
        <v>44678.956620370373</v>
      </c>
      <c r="H205" s="37" t="s">
        <v>40</v>
      </c>
      <c r="I205" s="60"/>
      <c r="J205" s="37"/>
      <c r="K205" s="37"/>
      <c r="L205" s="60"/>
      <c r="M205" s="37"/>
      <c r="N205" s="60">
        <v>44622.036458333343</v>
      </c>
      <c r="O205" s="37" t="s">
        <v>213</v>
      </c>
      <c r="P205" s="38" t="b">
        <v>0</v>
      </c>
      <c r="Q205" s="37"/>
      <c r="R205" s="37" t="s">
        <v>217</v>
      </c>
      <c r="S205" s="38">
        <v>0</v>
      </c>
      <c r="T205" s="37" t="s">
        <v>128</v>
      </c>
      <c r="U205" s="37" t="s">
        <v>66</v>
      </c>
      <c r="V205" s="60"/>
      <c r="W205" s="38"/>
      <c r="X205" s="37" t="s">
        <v>283</v>
      </c>
      <c r="Y205" s="38">
        <v>0</v>
      </c>
      <c r="Z205" s="38" t="b">
        <v>0</v>
      </c>
      <c r="AA205" s="60">
        <v>44622.036458333343</v>
      </c>
      <c r="AB205" s="60"/>
      <c r="AC205" s="38">
        <v>0</v>
      </c>
      <c r="AD205" s="60"/>
      <c r="AE205" s="60">
        <v>44622.036458333343</v>
      </c>
      <c r="AF205" s="60">
        <v>44622.036458333343</v>
      </c>
      <c r="AG205" s="37"/>
      <c r="AH205" s="37"/>
      <c r="AI205" s="37" t="s">
        <v>166</v>
      </c>
      <c r="AJ205" s="16">
        <f ca="1">IF(Table1[[#This Row],[State]]="Closed","Zero",IF(Table1[[#This Row],[State]]="Resolved","Zero",TODAY()-Table1[[#This Row],[First Assigned to Osprey-Resolver]]))</f>
        <v>85.963541666656965</v>
      </c>
      <c r="AK205" s="16" t="str">
        <f ca="1">IF(Table1[[#This Row],[Days Open]]&lt;=5,"00 - 05",IF(Table1[[#This Row],[Days Open]]&lt;=15,"06 - 15",IF(Table1[[#This Row],[Days Open]]&lt;=30,"16 - 30", IF(Table1[[#This Row],[Days Open]]&lt;=60,"31 - 60",IF(Table1[[#This Row],[Days Open]]&lt;=90,"61 - 90",IF(Table1[[#This Row],[Days Open]]="Zero","Closed","&gt;91 and above"))))))</f>
        <v>61 - 90</v>
      </c>
      <c r="AL205" s="39">
        <f>WEEKNUM(Table1[[#This Row],[Created]])</f>
        <v>10</v>
      </c>
      <c r="AM205" s="39">
        <f>WEEKNUM(Table1[[#This Row],[Resolved]])</f>
        <v>0</v>
      </c>
      <c r="AN205" s="39">
        <f>WEEKNUM(Table1[[#This Row],[Closed]])</f>
        <v>0</v>
      </c>
      <c r="AO205" s="39" t="str">
        <f>IFERROR(INDEX(GD_Resource[], MATCH(Table1[[#This Row],[Assigned to]], GD_Resource[SNOW ID Unique], 0), 2), "Not GD")</f>
        <v>Not GD</v>
      </c>
      <c r="AP205" s="39" t="str">
        <f t="shared" si="3"/>
        <v>Geo</v>
      </c>
      <c r="AQ205" s="39">
        <f>YEAR(Table1[[#This Row],[Closed]])</f>
        <v>1900</v>
      </c>
      <c r="AR205" s="39">
        <f>YEAR(Table1[[#This Row],[Resolved]])</f>
        <v>1900</v>
      </c>
      <c r="AS205" s="39">
        <f>YEAR(Table1[[#This Row],[Created]])</f>
        <v>2022</v>
      </c>
      <c r="AT205" s="39">
        <f>DAY(Table1[[#This Row],[Resolved]])</f>
        <v>0</v>
      </c>
      <c r="AU205" s="39" t="str">
        <f>TEXT(Table1[[#This Row],[Resolved]],"MMM")</f>
        <v>Jan</v>
      </c>
      <c r="AV205" s="39">
        <f>DAY(Table1[[#This Row],[Created]])</f>
        <v>2</v>
      </c>
      <c r="AW205" s="39" t="str">
        <f>TEXT(Table1[[#This Row],[Created]],"MMM")</f>
        <v>Mar</v>
      </c>
      <c r="AX205" s="40" t="e">
        <f>VLOOKUP(Table1[[#This Row],[Assigned to]],GD_Resource[[#All],[SNOW ID Unique]:[Team]],4,0)</f>
        <v>#N/A</v>
      </c>
    </row>
    <row r="206" spans="1:50" ht="62.7" customHeight="1" x14ac:dyDescent="0.25">
      <c r="A206" s="37" t="s">
        <v>1013</v>
      </c>
      <c r="B206" s="37" t="s">
        <v>119</v>
      </c>
      <c r="C206" s="37" t="s">
        <v>185</v>
      </c>
      <c r="D206" s="37" t="s">
        <v>206</v>
      </c>
      <c r="E206" s="37" t="s">
        <v>13</v>
      </c>
      <c r="F206" s="37" t="s">
        <v>1014</v>
      </c>
      <c r="G206" s="60">
        <v>44691.141006944446</v>
      </c>
      <c r="H206" s="37" t="s">
        <v>873</v>
      </c>
      <c r="I206" s="60"/>
      <c r="J206" s="37" t="s">
        <v>542</v>
      </c>
      <c r="K206" s="37" t="s">
        <v>1015</v>
      </c>
      <c r="L206" s="60"/>
      <c r="M206" s="37"/>
      <c r="N206" s="60">
        <v>44622.058356481481</v>
      </c>
      <c r="O206" s="37" t="s">
        <v>1016</v>
      </c>
      <c r="P206" s="38" t="b">
        <v>0</v>
      </c>
      <c r="Q206" s="37"/>
      <c r="R206" s="37" t="s">
        <v>191</v>
      </c>
      <c r="S206" s="38">
        <v>0</v>
      </c>
      <c r="T206" s="37" t="s">
        <v>128</v>
      </c>
      <c r="U206" s="37" t="s">
        <v>66</v>
      </c>
      <c r="V206" s="60"/>
      <c r="W206" s="38">
        <v>1980175</v>
      </c>
      <c r="X206" s="37" t="s">
        <v>873</v>
      </c>
      <c r="Y206" s="38">
        <v>1</v>
      </c>
      <c r="Z206" s="38" t="b">
        <v>0</v>
      </c>
      <c r="AA206" s="60">
        <v>44623.548159722217</v>
      </c>
      <c r="AB206" s="60">
        <v>44622.060717592591</v>
      </c>
      <c r="AC206" s="38">
        <v>2</v>
      </c>
      <c r="AD206" s="60">
        <v>44622.184351851851</v>
      </c>
      <c r="AE206" s="60">
        <v>44623.548159722217</v>
      </c>
      <c r="AF206" s="60">
        <v>44622.184351851851</v>
      </c>
      <c r="AG206" s="37" t="s">
        <v>139</v>
      </c>
      <c r="AH206" s="37"/>
      <c r="AI206" s="37"/>
      <c r="AJ206" s="16">
        <f ca="1">IF(Table1[[#This Row],[State]]="Closed","Zero",IF(Table1[[#This Row],[State]]="Resolved","Zero",TODAY()-Table1[[#This Row],[First Assigned to Osprey-Resolver]]))</f>
        <v>84.451840277783049</v>
      </c>
      <c r="AK206" s="16" t="str">
        <f ca="1">IF(Table1[[#This Row],[Days Open]]&lt;=5,"00 - 05",IF(Table1[[#This Row],[Days Open]]&lt;=15,"06 - 15",IF(Table1[[#This Row],[Days Open]]&lt;=30,"16 - 30", IF(Table1[[#This Row],[Days Open]]&lt;=60,"31 - 60",IF(Table1[[#This Row],[Days Open]]&lt;=90,"61 - 90",IF(Table1[[#This Row],[Days Open]]="Zero","Closed","&gt;91 and above"))))))</f>
        <v>61 - 90</v>
      </c>
      <c r="AL206" s="39">
        <f>WEEKNUM(Table1[[#This Row],[Created]])</f>
        <v>10</v>
      </c>
      <c r="AM206" s="39">
        <f>WEEKNUM(Table1[[#This Row],[Resolved]])</f>
        <v>0</v>
      </c>
      <c r="AN206" s="39">
        <f>WEEKNUM(Table1[[#This Row],[Closed]])</f>
        <v>0</v>
      </c>
      <c r="AO206" s="39" t="str">
        <f>IFERROR(INDEX(GD_Resource[], MATCH(Table1[[#This Row],[Assigned to]], GD_Resource[SNOW ID Unique], 0), 2), "Not GD")</f>
        <v>Not GD</v>
      </c>
      <c r="AP206" s="39" t="str">
        <f t="shared" si="3"/>
        <v>Geo</v>
      </c>
      <c r="AQ206" s="39">
        <f>YEAR(Table1[[#This Row],[Closed]])</f>
        <v>1900</v>
      </c>
      <c r="AR206" s="39">
        <f>YEAR(Table1[[#This Row],[Resolved]])</f>
        <v>1900</v>
      </c>
      <c r="AS206" s="39">
        <f>YEAR(Table1[[#This Row],[Created]])</f>
        <v>2022</v>
      </c>
      <c r="AT206" s="39">
        <f>DAY(Table1[[#This Row],[Resolved]])</f>
        <v>0</v>
      </c>
      <c r="AU206" s="39" t="str">
        <f>TEXT(Table1[[#This Row],[Resolved]],"MMM")</f>
        <v>Jan</v>
      </c>
      <c r="AV206" s="39">
        <f>DAY(Table1[[#This Row],[Created]])</f>
        <v>2</v>
      </c>
      <c r="AW206" s="39" t="str">
        <f>TEXT(Table1[[#This Row],[Created]],"MMM")</f>
        <v>Mar</v>
      </c>
      <c r="AX206" s="40" t="e">
        <f>VLOOKUP(Table1[[#This Row],[Assigned to]],GD_Resource[[#All],[SNOW ID Unique]:[Team]],4,0)</f>
        <v>#N/A</v>
      </c>
    </row>
    <row r="207" spans="1:50" ht="49.95" customHeight="1" x14ac:dyDescent="0.25">
      <c r="A207" s="37" t="s">
        <v>1017</v>
      </c>
      <c r="B207" s="37" t="s">
        <v>142</v>
      </c>
      <c r="C207" s="37" t="s">
        <v>433</v>
      </c>
      <c r="D207" s="37" t="s">
        <v>1018</v>
      </c>
      <c r="E207" s="37" t="s">
        <v>145</v>
      </c>
      <c r="F207" s="37" t="s">
        <v>1019</v>
      </c>
      <c r="G207" s="60">
        <v>44705.689699074072</v>
      </c>
      <c r="H207" s="37" t="s">
        <v>35</v>
      </c>
      <c r="I207" s="60"/>
      <c r="J207" s="37"/>
      <c r="K207" s="37"/>
      <c r="L207" s="60"/>
      <c r="M207" s="37"/>
      <c r="N207" s="60">
        <v>44623.061597222222</v>
      </c>
      <c r="O207" s="37" t="s">
        <v>1020</v>
      </c>
      <c r="P207" s="38" t="b">
        <v>0</v>
      </c>
      <c r="Q207" s="37"/>
      <c r="R207" s="37" t="s">
        <v>217</v>
      </c>
      <c r="S207" s="38">
        <v>0</v>
      </c>
      <c r="T207" s="37" t="s">
        <v>128</v>
      </c>
      <c r="U207" s="37" t="s">
        <v>65</v>
      </c>
      <c r="V207" s="60"/>
      <c r="W207" s="38"/>
      <c r="X207" s="37" t="s">
        <v>1021</v>
      </c>
      <c r="Y207" s="38">
        <v>0</v>
      </c>
      <c r="Z207" s="38" t="b">
        <v>1</v>
      </c>
      <c r="AA207" s="60">
        <v>44623.074837962973</v>
      </c>
      <c r="AB207" s="60">
        <v>44623.074837962973</v>
      </c>
      <c r="AC207" s="38">
        <v>1</v>
      </c>
      <c r="AD207" s="60">
        <v>44623.076504629629</v>
      </c>
      <c r="AE207" s="60">
        <v>44623.085393518522</v>
      </c>
      <c r="AF207" s="60">
        <v>44623.076504629629</v>
      </c>
      <c r="AG207" s="37"/>
      <c r="AH207" s="37" t="s">
        <v>250</v>
      </c>
      <c r="AI207" s="37" t="s">
        <v>582</v>
      </c>
      <c r="AJ207" s="16">
        <f ca="1">IF(Table1[[#This Row],[State]]="Closed","Zero",IF(Table1[[#This Row],[State]]="Resolved","Zero",TODAY()-Table1[[#This Row],[First Assigned to Osprey-Resolver]]))</f>
        <v>84.914606481477676</v>
      </c>
      <c r="AK207" s="16" t="str">
        <f ca="1">IF(Table1[[#This Row],[Days Open]]&lt;=5,"00 - 05",IF(Table1[[#This Row],[Days Open]]&lt;=15,"06 - 15",IF(Table1[[#This Row],[Days Open]]&lt;=30,"16 - 30", IF(Table1[[#This Row],[Days Open]]&lt;=60,"31 - 60",IF(Table1[[#This Row],[Days Open]]&lt;=90,"61 - 90",IF(Table1[[#This Row],[Days Open]]="Zero","Closed","&gt;91 and above"))))))</f>
        <v>61 - 90</v>
      </c>
      <c r="AL207" s="39">
        <f>WEEKNUM(Table1[[#This Row],[Created]])</f>
        <v>10</v>
      </c>
      <c r="AM207" s="39">
        <f>WEEKNUM(Table1[[#This Row],[Resolved]])</f>
        <v>0</v>
      </c>
      <c r="AN207" s="39">
        <f>WEEKNUM(Table1[[#This Row],[Closed]])</f>
        <v>0</v>
      </c>
      <c r="AO207" s="39" t="str">
        <f>IFERROR(INDEX(GD_Resource[], MATCH(Table1[[#This Row],[Assigned to]], GD_Resource[SNOW ID Unique], 0), 2), "Not GD")</f>
        <v>WPP-US</v>
      </c>
      <c r="AP207" s="39" t="str">
        <f t="shared" si="3"/>
        <v>GD</v>
      </c>
      <c r="AQ207" s="39">
        <f>YEAR(Table1[[#This Row],[Closed]])</f>
        <v>1900</v>
      </c>
      <c r="AR207" s="39">
        <f>YEAR(Table1[[#This Row],[Resolved]])</f>
        <v>1900</v>
      </c>
      <c r="AS207" s="39">
        <f>YEAR(Table1[[#This Row],[Created]])</f>
        <v>2022</v>
      </c>
      <c r="AT207" s="39">
        <f>DAY(Table1[[#This Row],[Resolved]])</f>
        <v>0</v>
      </c>
      <c r="AU207" s="39" t="str">
        <f>TEXT(Table1[[#This Row],[Resolved]],"MMM")</f>
        <v>Jan</v>
      </c>
      <c r="AV207" s="39">
        <f>DAY(Table1[[#This Row],[Created]])</f>
        <v>3</v>
      </c>
      <c r="AW207" s="39" t="str">
        <f>TEXT(Table1[[#This Row],[Created]],"MMM")</f>
        <v>Mar</v>
      </c>
      <c r="AX207" s="40">
        <f>VLOOKUP(Table1[[#This Row],[Assigned to]],GD_Resource[[#All],[SNOW ID Unique]:[Team]],4,0)</f>
        <v>0</v>
      </c>
    </row>
    <row r="208" spans="1:50" ht="49.95" customHeight="1" x14ac:dyDescent="0.25">
      <c r="A208" s="37" t="s">
        <v>1022</v>
      </c>
      <c r="B208" s="37" t="s">
        <v>119</v>
      </c>
      <c r="C208" s="37" t="s">
        <v>161</v>
      </c>
      <c r="D208" s="37" t="s">
        <v>356</v>
      </c>
      <c r="E208" s="37" t="s">
        <v>145</v>
      </c>
      <c r="F208" s="37" t="s">
        <v>1023</v>
      </c>
      <c r="G208" s="60">
        <v>44698.158819444441</v>
      </c>
      <c r="H208" s="37" t="s">
        <v>11</v>
      </c>
      <c r="I208" s="60"/>
      <c r="J208" s="37"/>
      <c r="K208" s="37"/>
      <c r="L208" s="60"/>
      <c r="M208" s="37"/>
      <c r="N208" s="60">
        <v>44624.031793981478</v>
      </c>
      <c r="O208" s="37" t="s">
        <v>356</v>
      </c>
      <c r="P208" s="38" t="b">
        <v>0</v>
      </c>
      <c r="Q208" s="37"/>
      <c r="R208" s="37" t="s">
        <v>127</v>
      </c>
      <c r="S208" s="38">
        <v>0</v>
      </c>
      <c r="T208" s="37" t="s">
        <v>128</v>
      </c>
      <c r="U208" s="37" t="s">
        <v>66</v>
      </c>
      <c r="V208" s="60"/>
      <c r="W208" s="38"/>
      <c r="X208" s="37" t="s">
        <v>1024</v>
      </c>
      <c r="Y208" s="38">
        <v>0</v>
      </c>
      <c r="Z208" s="38" t="b">
        <v>0</v>
      </c>
      <c r="AA208" s="60">
        <v>44630.856354166674</v>
      </c>
      <c r="AB208" s="60"/>
      <c r="AC208" s="38">
        <v>0</v>
      </c>
      <c r="AD208" s="60"/>
      <c r="AE208" s="60">
        <v>44630.856354166674</v>
      </c>
      <c r="AF208" s="60">
        <v>44624.031793981478</v>
      </c>
      <c r="AG208" s="37" t="s">
        <v>139</v>
      </c>
      <c r="AH208" s="37"/>
      <c r="AI208" s="37" t="s">
        <v>166</v>
      </c>
      <c r="AJ208" s="16">
        <f ca="1">IF(Table1[[#This Row],[State]]="Closed","Zero",IF(Table1[[#This Row],[State]]="Resolved","Zero",TODAY()-Table1[[#This Row],[First Assigned to Osprey-Resolver]]))</f>
        <v>77.143645833326445</v>
      </c>
      <c r="AK208" s="16" t="str">
        <f ca="1">IF(Table1[[#This Row],[Days Open]]&lt;=5,"00 - 05",IF(Table1[[#This Row],[Days Open]]&lt;=15,"06 - 15",IF(Table1[[#This Row],[Days Open]]&lt;=30,"16 - 30", IF(Table1[[#This Row],[Days Open]]&lt;=60,"31 - 60",IF(Table1[[#This Row],[Days Open]]&lt;=90,"61 - 90",IF(Table1[[#This Row],[Days Open]]="Zero","Closed","&gt;91 and above"))))))</f>
        <v>61 - 90</v>
      </c>
      <c r="AL208" s="39">
        <f>WEEKNUM(Table1[[#This Row],[Created]])</f>
        <v>10</v>
      </c>
      <c r="AM208" s="39">
        <f>WEEKNUM(Table1[[#This Row],[Resolved]])</f>
        <v>0</v>
      </c>
      <c r="AN208" s="39">
        <f>WEEKNUM(Table1[[#This Row],[Closed]])</f>
        <v>0</v>
      </c>
      <c r="AO208" s="39" t="str">
        <f>IFERROR(INDEX(GD_Resource[], MATCH(Table1[[#This Row],[Assigned to]], GD_Resource[SNOW ID Unique], 0), 2), "Not GD")</f>
        <v>Not GD</v>
      </c>
      <c r="AP208" s="39" t="str">
        <f t="shared" si="3"/>
        <v>Geo</v>
      </c>
      <c r="AQ208" s="39">
        <f>YEAR(Table1[[#This Row],[Closed]])</f>
        <v>1900</v>
      </c>
      <c r="AR208" s="39">
        <f>YEAR(Table1[[#This Row],[Resolved]])</f>
        <v>1900</v>
      </c>
      <c r="AS208" s="39">
        <f>YEAR(Table1[[#This Row],[Created]])</f>
        <v>2022</v>
      </c>
      <c r="AT208" s="39">
        <f>DAY(Table1[[#This Row],[Resolved]])</f>
        <v>0</v>
      </c>
      <c r="AU208" s="39" t="str">
        <f>TEXT(Table1[[#This Row],[Resolved]],"MMM")</f>
        <v>Jan</v>
      </c>
      <c r="AV208" s="39">
        <f>DAY(Table1[[#This Row],[Created]])</f>
        <v>4</v>
      </c>
      <c r="AW208" s="39" t="str">
        <f>TEXT(Table1[[#This Row],[Created]],"MMM")</f>
        <v>Mar</v>
      </c>
      <c r="AX208" s="40" t="e">
        <f>VLOOKUP(Table1[[#This Row],[Assigned to]],GD_Resource[[#All],[SNOW ID Unique]:[Team]],4,0)</f>
        <v>#N/A</v>
      </c>
    </row>
    <row r="209" spans="1:50" ht="37.5" customHeight="1" x14ac:dyDescent="0.25">
      <c r="A209" s="37" t="s">
        <v>1025</v>
      </c>
      <c r="B209" s="37" t="s">
        <v>119</v>
      </c>
      <c r="C209" s="37" t="s">
        <v>703</v>
      </c>
      <c r="D209" s="37" t="s">
        <v>206</v>
      </c>
      <c r="E209" s="37" t="s">
        <v>145</v>
      </c>
      <c r="F209" s="37" t="s">
        <v>1026</v>
      </c>
      <c r="G209" s="60">
        <v>44701.80672453704</v>
      </c>
      <c r="H209" s="37" t="s">
        <v>48</v>
      </c>
      <c r="I209" s="60"/>
      <c r="J209" s="37"/>
      <c r="K209" s="37"/>
      <c r="L209" s="60"/>
      <c r="M209" s="37"/>
      <c r="N209" s="60">
        <v>44624.866932870369</v>
      </c>
      <c r="O209" s="37" t="s">
        <v>681</v>
      </c>
      <c r="P209" s="38" t="b">
        <v>0</v>
      </c>
      <c r="Q209" s="37"/>
      <c r="R209" s="37"/>
      <c r="S209" s="38">
        <v>0</v>
      </c>
      <c r="T209" s="37" t="s">
        <v>128</v>
      </c>
      <c r="U209" s="37" t="s">
        <v>65</v>
      </c>
      <c r="V209" s="60"/>
      <c r="W209" s="38"/>
      <c r="X209" s="37" t="s">
        <v>682</v>
      </c>
      <c r="Y209" s="38">
        <v>0</v>
      </c>
      <c r="Z209" s="38" t="b">
        <v>1</v>
      </c>
      <c r="AA209" s="60">
        <v>44624.932037037041</v>
      </c>
      <c r="AB209" s="60">
        <v>44624.868310185193</v>
      </c>
      <c r="AC209" s="38">
        <v>2</v>
      </c>
      <c r="AD209" s="60">
        <v>44624.928668981483</v>
      </c>
      <c r="AE209" s="60">
        <v>44624.932037037041</v>
      </c>
      <c r="AF209" s="60">
        <v>44624.928668981483</v>
      </c>
      <c r="AG209" s="37"/>
      <c r="AH209" s="37" t="s">
        <v>403</v>
      </c>
      <c r="AI209" s="37"/>
      <c r="AJ209" s="16">
        <f ca="1">IF(Table1[[#This Row],[State]]="Closed","Zero",IF(Table1[[#This Row],[State]]="Resolved","Zero",TODAY()-Table1[[#This Row],[First Assigned to Osprey-Resolver]]))</f>
        <v>83.067962962959427</v>
      </c>
      <c r="AK209" s="16" t="str">
        <f ca="1">IF(Table1[[#This Row],[Days Open]]&lt;=5,"00 - 05",IF(Table1[[#This Row],[Days Open]]&lt;=15,"06 - 15",IF(Table1[[#This Row],[Days Open]]&lt;=30,"16 - 30", IF(Table1[[#This Row],[Days Open]]&lt;=60,"31 - 60",IF(Table1[[#This Row],[Days Open]]&lt;=90,"61 - 90",IF(Table1[[#This Row],[Days Open]]="Zero","Closed","&gt;91 and above"))))))</f>
        <v>61 - 90</v>
      </c>
      <c r="AL209" s="39">
        <f>WEEKNUM(Table1[[#This Row],[Created]])</f>
        <v>10</v>
      </c>
      <c r="AM209" s="39">
        <f>WEEKNUM(Table1[[#This Row],[Resolved]])</f>
        <v>0</v>
      </c>
      <c r="AN209" s="39">
        <f>WEEKNUM(Table1[[#This Row],[Closed]])</f>
        <v>0</v>
      </c>
      <c r="AO209" s="39" t="str">
        <f>IFERROR(INDEX(GD_Resource[], MATCH(Table1[[#This Row],[Assigned to]], GD_Resource[SNOW ID Unique], 0), 2), "Not GD")</f>
        <v>Not GD</v>
      </c>
      <c r="AP209" s="39" t="str">
        <f t="shared" si="3"/>
        <v>Geo</v>
      </c>
      <c r="AQ209" s="39">
        <f>YEAR(Table1[[#This Row],[Closed]])</f>
        <v>1900</v>
      </c>
      <c r="AR209" s="39">
        <f>YEAR(Table1[[#This Row],[Resolved]])</f>
        <v>1900</v>
      </c>
      <c r="AS209" s="39">
        <f>YEAR(Table1[[#This Row],[Created]])</f>
        <v>2022</v>
      </c>
      <c r="AT209" s="39">
        <f>DAY(Table1[[#This Row],[Resolved]])</f>
        <v>0</v>
      </c>
      <c r="AU209" s="39" t="str">
        <f>TEXT(Table1[[#This Row],[Resolved]],"MMM")</f>
        <v>Jan</v>
      </c>
      <c r="AV209" s="39">
        <f>DAY(Table1[[#This Row],[Created]])</f>
        <v>4</v>
      </c>
      <c r="AW209" s="39" t="str">
        <f>TEXT(Table1[[#This Row],[Created]],"MMM")</f>
        <v>Mar</v>
      </c>
      <c r="AX209" s="40" t="e">
        <f>VLOOKUP(Table1[[#This Row],[Assigned to]],GD_Resource[[#All],[SNOW ID Unique]:[Team]],4,0)</f>
        <v>#N/A</v>
      </c>
    </row>
    <row r="210" spans="1:50" ht="37.5" customHeight="1" x14ac:dyDescent="0.25">
      <c r="A210" s="37" t="s">
        <v>1027</v>
      </c>
      <c r="B210" s="37" t="s">
        <v>119</v>
      </c>
      <c r="C210" s="37" t="s">
        <v>143</v>
      </c>
      <c r="D210" s="37" t="s">
        <v>213</v>
      </c>
      <c r="E210" s="37" t="s">
        <v>13</v>
      </c>
      <c r="F210" s="37" t="s">
        <v>1028</v>
      </c>
      <c r="G210" s="60">
        <v>44642.991678240738</v>
      </c>
      <c r="H210" s="37" t="s">
        <v>40</v>
      </c>
      <c r="I210" s="60"/>
      <c r="J210" s="37" t="s">
        <v>124</v>
      </c>
      <c r="K210" s="37" t="s">
        <v>1029</v>
      </c>
      <c r="L210" s="60">
        <v>44642.991689814808</v>
      </c>
      <c r="M210" s="37" t="s">
        <v>40</v>
      </c>
      <c r="N210" s="60">
        <v>44625.040763888886</v>
      </c>
      <c r="O210" s="37" t="s">
        <v>213</v>
      </c>
      <c r="P210" s="38" t="b">
        <v>0</v>
      </c>
      <c r="Q210" s="37"/>
      <c r="R210" s="37" t="s">
        <v>150</v>
      </c>
      <c r="S210" s="38">
        <v>0</v>
      </c>
      <c r="T210" s="37" t="s">
        <v>128</v>
      </c>
      <c r="U210" s="37" t="s">
        <v>124</v>
      </c>
      <c r="V210" s="60"/>
      <c r="W210" s="38">
        <v>1551454</v>
      </c>
      <c r="X210" s="37" t="s">
        <v>301</v>
      </c>
      <c r="Y210" s="38">
        <v>0</v>
      </c>
      <c r="Z210" s="38" t="b">
        <v>0</v>
      </c>
      <c r="AA210" s="60">
        <v>44625.040763888886</v>
      </c>
      <c r="AB210" s="60"/>
      <c r="AC210" s="38">
        <v>0</v>
      </c>
      <c r="AD210" s="60"/>
      <c r="AE210" s="60">
        <v>44625.040763888886</v>
      </c>
      <c r="AF210" s="60">
        <v>44625.040763888886</v>
      </c>
      <c r="AG210" s="37"/>
      <c r="AH210" s="37"/>
      <c r="AI210" s="37"/>
      <c r="AJ210" s="16">
        <f ca="1">IF(Table1[[#This Row],[State]]="Closed","Zero",IF(Table1[[#This Row],[State]]="Resolved","Zero",TODAY()-Table1[[#This Row],[First Assigned to Osprey-Resolver]]))</f>
        <v>82.959236111113569</v>
      </c>
      <c r="AK210" s="16" t="str">
        <f ca="1">IF(Table1[[#This Row],[Days Open]]&lt;=5,"00 - 05",IF(Table1[[#This Row],[Days Open]]&lt;=15,"06 - 15",IF(Table1[[#This Row],[Days Open]]&lt;=30,"16 - 30", IF(Table1[[#This Row],[Days Open]]&lt;=60,"31 - 60",IF(Table1[[#This Row],[Days Open]]&lt;=90,"61 - 90",IF(Table1[[#This Row],[Days Open]]="Zero","Closed","&gt;91 and above"))))))</f>
        <v>61 - 90</v>
      </c>
      <c r="AL210" s="39">
        <f>WEEKNUM(Table1[[#This Row],[Created]])</f>
        <v>10</v>
      </c>
      <c r="AM210" s="39">
        <f>WEEKNUM(Table1[[#This Row],[Resolved]])</f>
        <v>0</v>
      </c>
      <c r="AN210" s="39">
        <f>WEEKNUM(Table1[[#This Row],[Closed]])</f>
        <v>13</v>
      </c>
      <c r="AO210" s="39" t="str">
        <f>IFERROR(INDEX(GD_Resource[], MATCH(Table1[[#This Row],[Assigned to]], GD_Resource[SNOW ID Unique], 0), 2), "Not GD")</f>
        <v>Not GD</v>
      </c>
      <c r="AP210" s="39" t="str">
        <f t="shared" si="3"/>
        <v>Geo</v>
      </c>
      <c r="AQ210" s="39">
        <f>YEAR(Table1[[#This Row],[Closed]])</f>
        <v>2022</v>
      </c>
      <c r="AR210" s="39">
        <f>YEAR(Table1[[#This Row],[Resolved]])</f>
        <v>1900</v>
      </c>
      <c r="AS210" s="39">
        <f>YEAR(Table1[[#This Row],[Created]])</f>
        <v>2022</v>
      </c>
      <c r="AT210" s="39">
        <f>DAY(Table1[[#This Row],[Resolved]])</f>
        <v>0</v>
      </c>
      <c r="AU210" s="39" t="str">
        <f>TEXT(Table1[[#This Row],[Resolved]],"MMM")</f>
        <v>Jan</v>
      </c>
      <c r="AV210" s="39">
        <f>DAY(Table1[[#This Row],[Created]])</f>
        <v>5</v>
      </c>
      <c r="AW210" s="39" t="str">
        <f>TEXT(Table1[[#This Row],[Created]],"MMM")</f>
        <v>Mar</v>
      </c>
      <c r="AX210" s="40" t="e">
        <f>VLOOKUP(Table1[[#This Row],[Assigned to]],GD_Resource[[#All],[SNOW ID Unique]:[Team]],4,0)</f>
        <v>#N/A</v>
      </c>
    </row>
    <row r="211" spans="1:50" ht="37.5" customHeight="1" x14ac:dyDescent="0.25">
      <c r="A211" s="37" t="s">
        <v>1030</v>
      </c>
      <c r="B211" s="37" t="s">
        <v>119</v>
      </c>
      <c r="C211" s="37" t="s">
        <v>185</v>
      </c>
      <c r="D211" s="37" t="s">
        <v>1031</v>
      </c>
      <c r="E211" s="37" t="s">
        <v>13</v>
      </c>
      <c r="F211" s="37" t="s">
        <v>1032</v>
      </c>
      <c r="G211" s="60">
        <v>44698.557118055563</v>
      </c>
      <c r="H211" s="37" t="s">
        <v>16</v>
      </c>
      <c r="I211" s="60"/>
      <c r="J211" s="37"/>
      <c r="K211" s="37"/>
      <c r="L211" s="60"/>
      <c r="M211" s="37"/>
      <c r="N211" s="60">
        <v>44627.664641203701</v>
      </c>
      <c r="O211" s="37" t="s">
        <v>1033</v>
      </c>
      <c r="P211" s="38" t="b">
        <v>0</v>
      </c>
      <c r="Q211" s="37"/>
      <c r="R211" s="37" t="s">
        <v>191</v>
      </c>
      <c r="S211" s="38">
        <v>0</v>
      </c>
      <c r="T211" s="37" t="s">
        <v>128</v>
      </c>
      <c r="U211" s="37" t="s">
        <v>65</v>
      </c>
      <c r="V211" s="60"/>
      <c r="W211" s="38"/>
      <c r="X211" s="37" t="s">
        <v>1034</v>
      </c>
      <c r="Y211" s="38">
        <v>0</v>
      </c>
      <c r="Z211" s="38" t="b">
        <v>1</v>
      </c>
      <c r="AA211" s="60">
        <v>44627.668773148151</v>
      </c>
      <c r="AB211" s="60"/>
      <c r="AC211" s="38">
        <v>2</v>
      </c>
      <c r="AD211" s="60"/>
      <c r="AE211" s="60">
        <v>44627.668773148151</v>
      </c>
      <c r="AF211" s="60">
        <v>44627.66611111111</v>
      </c>
      <c r="AG211" s="37" t="s">
        <v>332</v>
      </c>
      <c r="AH211" s="37" t="s">
        <v>250</v>
      </c>
      <c r="AI211" s="37" t="s">
        <v>796</v>
      </c>
      <c r="AJ211" s="16">
        <f ca="1">IF(Table1[[#This Row],[State]]="Closed","Zero",IF(Table1[[#This Row],[State]]="Resolved","Zero",TODAY()-Table1[[#This Row],[First Assigned to Osprey-Resolver]]))</f>
        <v>80.331226851849351</v>
      </c>
      <c r="AK211" s="16" t="str">
        <f ca="1">IF(Table1[[#This Row],[Days Open]]&lt;=5,"00 - 05",IF(Table1[[#This Row],[Days Open]]&lt;=15,"06 - 15",IF(Table1[[#This Row],[Days Open]]&lt;=30,"16 - 30", IF(Table1[[#This Row],[Days Open]]&lt;=60,"31 - 60",IF(Table1[[#This Row],[Days Open]]&lt;=90,"61 - 90",IF(Table1[[#This Row],[Days Open]]="Zero","Closed","&gt;91 and above"))))))</f>
        <v>61 - 90</v>
      </c>
      <c r="AL211" s="39">
        <f>WEEKNUM(Table1[[#This Row],[Created]])</f>
        <v>11</v>
      </c>
      <c r="AM211" s="39">
        <f>WEEKNUM(Table1[[#This Row],[Resolved]])</f>
        <v>0</v>
      </c>
      <c r="AN211" s="39">
        <f>WEEKNUM(Table1[[#This Row],[Closed]])</f>
        <v>0</v>
      </c>
      <c r="AO211" s="39" t="str">
        <f>IFERROR(INDEX(GD_Resource[], MATCH(Table1[[#This Row],[Assigned to]], GD_Resource[SNOW ID Unique], 0), 2), "Not GD")</f>
        <v>WPP-US</v>
      </c>
      <c r="AP211" s="39" t="str">
        <f t="shared" si="3"/>
        <v>GD</v>
      </c>
      <c r="AQ211" s="39">
        <f>YEAR(Table1[[#This Row],[Closed]])</f>
        <v>1900</v>
      </c>
      <c r="AR211" s="39">
        <f>YEAR(Table1[[#This Row],[Resolved]])</f>
        <v>1900</v>
      </c>
      <c r="AS211" s="39">
        <f>YEAR(Table1[[#This Row],[Created]])</f>
        <v>2022</v>
      </c>
      <c r="AT211" s="39">
        <f>DAY(Table1[[#This Row],[Resolved]])</f>
        <v>0</v>
      </c>
      <c r="AU211" s="39" t="str">
        <f>TEXT(Table1[[#This Row],[Resolved]],"MMM")</f>
        <v>Jan</v>
      </c>
      <c r="AV211" s="39">
        <f>DAY(Table1[[#This Row],[Created]])</f>
        <v>7</v>
      </c>
      <c r="AW211" s="39" t="str">
        <f>TEXT(Table1[[#This Row],[Created]],"MMM")</f>
        <v>Mar</v>
      </c>
      <c r="AX211" s="40">
        <f>VLOOKUP(Table1[[#This Row],[Assigned to]],GD_Resource[[#All],[SNOW ID Unique]:[Team]],4,0)</f>
        <v>0</v>
      </c>
    </row>
    <row r="212" spans="1:50" ht="37.5" customHeight="1" x14ac:dyDescent="0.25">
      <c r="A212" s="37" t="s">
        <v>1035</v>
      </c>
      <c r="B212" s="37" t="s">
        <v>119</v>
      </c>
      <c r="C212" s="37" t="s">
        <v>703</v>
      </c>
      <c r="D212" s="37" t="s">
        <v>346</v>
      </c>
      <c r="E212" s="37" t="s">
        <v>13</v>
      </c>
      <c r="F212" s="37" t="s">
        <v>1036</v>
      </c>
      <c r="G212" s="60">
        <v>44705.040694444448</v>
      </c>
      <c r="H212" s="37" t="s">
        <v>43</v>
      </c>
      <c r="I212" s="60"/>
      <c r="J212" s="37"/>
      <c r="K212" s="37"/>
      <c r="L212" s="60"/>
      <c r="M212" s="37"/>
      <c r="N212" s="60">
        <v>44627.708483796298</v>
      </c>
      <c r="O212" s="37" t="s">
        <v>267</v>
      </c>
      <c r="P212" s="38" t="b">
        <v>0</v>
      </c>
      <c r="Q212" s="37"/>
      <c r="R212" s="37"/>
      <c r="S212" s="38">
        <v>0</v>
      </c>
      <c r="T212" s="37" t="s">
        <v>128</v>
      </c>
      <c r="U212" s="37" t="s">
        <v>65</v>
      </c>
      <c r="V212" s="60"/>
      <c r="W212" s="38"/>
      <c r="X212" s="37" t="s">
        <v>268</v>
      </c>
      <c r="Y212" s="38">
        <v>0</v>
      </c>
      <c r="Z212" s="38" t="b">
        <v>1</v>
      </c>
      <c r="AA212" s="60">
        <v>44628.058321759258</v>
      </c>
      <c r="AB212" s="60">
        <v>44627.717094907413</v>
      </c>
      <c r="AC212" s="38">
        <v>3</v>
      </c>
      <c r="AD212" s="60">
        <v>44627.719224537039</v>
      </c>
      <c r="AE212" s="60">
        <v>44628.058321759258</v>
      </c>
      <c r="AF212" s="60">
        <v>44627.719224537039</v>
      </c>
      <c r="AG212" s="37"/>
      <c r="AH212" s="37" t="s">
        <v>707</v>
      </c>
      <c r="AI212" s="37"/>
      <c r="AJ212" s="16">
        <f ca="1">IF(Table1[[#This Row],[State]]="Closed","Zero",IF(Table1[[#This Row],[State]]="Resolved","Zero",TODAY()-Table1[[#This Row],[First Assigned to Osprey-Resolver]]))</f>
        <v>79.941678240742476</v>
      </c>
      <c r="AK212" s="16" t="str">
        <f ca="1">IF(Table1[[#This Row],[Days Open]]&lt;=5,"00 - 05",IF(Table1[[#This Row],[Days Open]]&lt;=15,"06 - 15",IF(Table1[[#This Row],[Days Open]]&lt;=30,"16 - 30", IF(Table1[[#This Row],[Days Open]]&lt;=60,"31 - 60",IF(Table1[[#This Row],[Days Open]]&lt;=90,"61 - 90",IF(Table1[[#This Row],[Days Open]]="Zero","Closed","&gt;91 and above"))))))</f>
        <v>61 - 90</v>
      </c>
      <c r="AL212" s="39">
        <f>WEEKNUM(Table1[[#This Row],[Created]])</f>
        <v>11</v>
      </c>
      <c r="AM212" s="39">
        <f>WEEKNUM(Table1[[#This Row],[Resolved]])</f>
        <v>0</v>
      </c>
      <c r="AN212" s="39">
        <f>WEEKNUM(Table1[[#This Row],[Closed]])</f>
        <v>0</v>
      </c>
      <c r="AO212" s="39" t="str">
        <f>IFERROR(INDEX(GD_Resource[], MATCH(Table1[[#This Row],[Assigned to]], GD_Resource[SNOW ID Unique], 0), 2), "Not GD")</f>
        <v>Not GD</v>
      </c>
      <c r="AP212" s="39" t="str">
        <f t="shared" si="3"/>
        <v>Geo</v>
      </c>
      <c r="AQ212" s="39">
        <f>YEAR(Table1[[#This Row],[Closed]])</f>
        <v>1900</v>
      </c>
      <c r="AR212" s="39">
        <f>YEAR(Table1[[#This Row],[Resolved]])</f>
        <v>1900</v>
      </c>
      <c r="AS212" s="39">
        <f>YEAR(Table1[[#This Row],[Created]])</f>
        <v>2022</v>
      </c>
      <c r="AT212" s="39">
        <f>DAY(Table1[[#This Row],[Resolved]])</f>
        <v>0</v>
      </c>
      <c r="AU212" s="39" t="str">
        <f>TEXT(Table1[[#This Row],[Resolved]],"MMM")</f>
        <v>Jan</v>
      </c>
      <c r="AV212" s="39">
        <f>DAY(Table1[[#This Row],[Created]])</f>
        <v>7</v>
      </c>
      <c r="AW212" s="39" t="str">
        <f>TEXT(Table1[[#This Row],[Created]],"MMM")</f>
        <v>Mar</v>
      </c>
      <c r="AX212" s="40" t="e">
        <f>VLOOKUP(Table1[[#This Row],[Assigned to]],GD_Resource[[#All],[SNOW ID Unique]:[Team]],4,0)</f>
        <v>#N/A</v>
      </c>
    </row>
    <row r="213" spans="1:50" ht="37.5" customHeight="1" x14ac:dyDescent="0.25">
      <c r="A213" s="37" t="s">
        <v>1037</v>
      </c>
      <c r="B213" s="37" t="s">
        <v>142</v>
      </c>
      <c r="C213" s="37" t="s">
        <v>185</v>
      </c>
      <c r="D213" s="37" t="s">
        <v>346</v>
      </c>
      <c r="E213" s="37" t="s">
        <v>145</v>
      </c>
      <c r="F213" s="37" t="s">
        <v>1038</v>
      </c>
      <c r="G213" s="60">
        <v>44707.796307870369</v>
      </c>
      <c r="H213" s="37" t="s">
        <v>19</v>
      </c>
      <c r="I213" s="60"/>
      <c r="J213" s="37" t="s">
        <v>329</v>
      </c>
      <c r="K213" s="37" t="s">
        <v>1039</v>
      </c>
      <c r="L213" s="60"/>
      <c r="M213" s="37"/>
      <c r="N213" s="60">
        <v>44628.742789351847</v>
      </c>
      <c r="O213" s="37" t="s">
        <v>1040</v>
      </c>
      <c r="P213" s="38" t="b">
        <v>0</v>
      </c>
      <c r="Q213" s="37"/>
      <c r="R213" s="37" t="s">
        <v>191</v>
      </c>
      <c r="S213" s="38">
        <v>0</v>
      </c>
      <c r="T213" s="37" t="s">
        <v>128</v>
      </c>
      <c r="U213" s="37" t="s">
        <v>94</v>
      </c>
      <c r="V213" s="60">
        <v>44707.796307870369</v>
      </c>
      <c r="W213" s="38">
        <v>6830224</v>
      </c>
      <c r="X213" s="37" t="s">
        <v>1041</v>
      </c>
      <c r="Y213" s="38">
        <v>0</v>
      </c>
      <c r="Z213" s="38" t="b">
        <v>0</v>
      </c>
      <c r="AA213" s="60">
        <v>44628.784236111111</v>
      </c>
      <c r="AB213" s="60">
        <v>44628.743009259262</v>
      </c>
      <c r="AC213" s="38">
        <v>2</v>
      </c>
      <c r="AD213" s="60">
        <v>44628.789918981478</v>
      </c>
      <c r="AE213" s="60">
        <v>44628.899050925917</v>
      </c>
      <c r="AF213" s="60">
        <v>44628.789918981478</v>
      </c>
      <c r="AG213" s="37"/>
      <c r="AH213" s="37"/>
      <c r="AI213" s="37"/>
      <c r="AJ213" s="16" t="str">
        <f ca="1">IF(Table1[[#This Row],[State]]="Closed","Zero",IF(Table1[[#This Row],[State]]="Resolved","Zero",TODAY()-Table1[[#This Row],[First Assigned to Osprey-Resolver]]))</f>
        <v>Zero</v>
      </c>
      <c r="AK213" s="16" t="str">
        <f ca="1">IF(Table1[[#This Row],[Days Open]]&lt;=5,"00 - 05",IF(Table1[[#This Row],[Days Open]]&lt;=15,"06 - 15",IF(Table1[[#This Row],[Days Open]]&lt;=30,"16 - 30", IF(Table1[[#This Row],[Days Open]]&lt;=60,"31 - 60",IF(Table1[[#This Row],[Days Open]]&lt;=90,"61 - 90",IF(Table1[[#This Row],[Days Open]]="Zero","Closed","&gt;91 and above"))))))</f>
        <v>Closed</v>
      </c>
      <c r="AL213" s="39">
        <f>WEEKNUM(Table1[[#This Row],[Created]])</f>
        <v>11</v>
      </c>
      <c r="AM213" s="39">
        <f>WEEKNUM(Table1[[#This Row],[Resolved]])</f>
        <v>22</v>
      </c>
      <c r="AN213" s="39">
        <f>WEEKNUM(Table1[[#This Row],[Closed]])</f>
        <v>0</v>
      </c>
      <c r="AO213" s="39" t="str">
        <f>IFERROR(INDEX(GD_Resource[], MATCH(Table1[[#This Row],[Assigned to]], GD_Resource[SNOW ID Unique], 0), 2), "Not GD")</f>
        <v>WPP-US</v>
      </c>
      <c r="AP213" s="39" t="str">
        <f t="shared" si="3"/>
        <v>GD</v>
      </c>
      <c r="AQ213" s="39">
        <f>YEAR(Table1[[#This Row],[Closed]])</f>
        <v>1900</v>
      </c>
      <c r="AR213" s="39">
        <f>YEAR(Table1[[#This Row],[Resolved]])</f>
        <v>2022</v>
      </c>
      <c r="AS213" s="39">
        <f>YEAR(Table1[[#This Row],[Created]])</f>
        <v>2022</v>
      </c>
      <c r="AT213" s="39">
        <f>DAY(Table1[[#This Row],[Resolved]])</f>
        <v>26</v>
      </c>
      <c r="AU213" s="39" t="str">
        <f>TEXT(Table1[[#This Row],[Resolved]],"MMM")</f>
        <v>May</v>
      </c>
      <c r="AV213" s="39">
        <f>DAY(Table1[[#This Row],[Created]])</f>
        <v>8</v>
      </c>
      <c r="AW213" s="39" t="str">
        <f>TEXT(Table1[[#This Row],[Created]],"MMM")</f>
        <v>Mar</v>
      </c>
      <c r="AX213" s="40">
        <f>VLOOKUP(Table1[[#This Row],[Assigned to]],GD_Resource[[#All],[SNOW ID Unique]:[Team]],4,0)</f>
        <v>0</v>
      </c>
    </row>
    <row r="214" spans="1:50" ht="37.5" customHeight="1" x14ac:dyDescent="0.25">
      <c r="A214" s="37" t="s">
        <v>1042</v>
      </c>
      <c r="B214" s="37" t="s">
        <v>119</v>
      </c>
      <c r="C214" s="37" t="s">
        <v>131</v>
      </c>
      <c r="D214" s="37" t="s">
        <v>132</v>
      </c>
      <c r="E214" s="37" t="s">
        <v>13</v>
      </c>
      <c r="F214" s="37" t="s">
        <v>1043</v>
      </c>
      <c r="G214" s="60">
        <v>44630.1174537037</v>
      </c>
      <c r="H214" s="37" t="s">
        <v>56</v>
      </c>
      <c r="I214" s="60"/>
      <c r="J214" s="37" t="s">
        <v>134</v>
      </c>
      <c r="K214" s="37" t="s">
        <v>1044</v>
      </c>
      <c r="L214" s="60">
        <v>44630.1174537037</v>
      </c>
      <c r="M214" s="37" t="s">
        <v>42</v>
      </c>
      <c r="N214" s="60">
        <v>44628.828217592592</v>
      </c>
      <c r="O214" s="37" t="s">
        <v>1045</v>
      </c>
      <c r="P214" s="38" t="b">
        <v>0</v>
      </c>
      <c r="Q214" s="37"/>
      <c r="R214" s="37" t="s">
        <v>137</v>
      </c>
      <c r="S214" s="38">
        <v>0</v>
      </c>
      <c r="T214" s="37" t="s">
        <v>128</v>
      </c>
      <c r="U214" s="37" t="s">
        <v>124</v>
      </c>
      <c r="V214" s="60"/>
      <c r="W214" s="38">
        <v>56439</v>
      </c>
      <c r="X214" s="37" t="s">
        <v>1046</v>
      </c>
      <c r="Y214" s="38">
        <v>1</v>
      </c>
      <c r="Z214" s="38" t="b">
        <v>0</v>
      </c>
      <c r="AA214" s="60">
        <v>44628.828217592592</v>
      </c>
      <c r="AB214" s="60">
        <v>44628.828217592592</v>
      </c>
      <c r="AC214" s="38">
        <v>1</v>
      </c>
      <c r="AD214" s="60">
        <v>44628.830138888887</v>
      </c>
      <c r="AE214" s="60">
        <v>44629.371030092603</v>
      </c>
      <c r="AF214" s="60">
        <v>44628.830138888887</v>
      </c>
      <c r="AG214" s="37" t="s">
        <v>139</v>
      </c>
      <c r="AH214" s="37"/>
      <c r="AI214" s="37" t="s">
        <v>140</v>
      </c>
      <c r="AJ214" s="16">
        <f ca="1">IF(Table1[[#This Row],[State]]="Closed","Zero",IF(Table1[[#This Row],[State]]="Resolved","Zero",TODAY()-Table1[[#This Row],[First Assigned to Osprey-Resolver]]))</f>
        <v>78.628969907396822</v>
      </c>
      <c r="AK214" s="16" t="str">
        <f ca="1">IF(Table1[[#This Row],[Days Open]]&lt;=5,"00 - 05",IF(Table1[[#This Row],[Days Open]]&lt;=15,"06 - 15",IF(Table1[[#This Row],[Days Open]]&lt;=30,"16 - 30", IF(Table1[[#This Row],[Days Open]]&lt;=60,"31 - 60",IF(Table1[[#This Row],[Days Open]]&lt;=90,"61 - 90",IF(Table1[[#This Row],[Days Open]]="Zero","Closed","&gt;91 and above"))))))</f>
        <v>61 - 90</v>
      </c>
      <c r="AL214" s="39">
        <f>WEEKNUM(Table1[[#This Row],[Created]])</f>
        <v>11</v>
      </c>
      <c r="AM214" s="39">
        <f>WEEKNUM(Table1[[#This Row],[Resolved]])</f>
        <v>0</v>
      </c>
      <c r="AN214" s="39">
        <f>WEEKNUM(Table1[[#This Row],[Closed]])</f>
        <v>11</v>
      </c>
      <c r="AO214" s="39" t="str">
        <f>IFERROR(INDEX(GD_Resource[], MATCH(Table1[[#This Row],[Assigned to]], GD_Resource[SNOW ID Unique], 0), 2), "Not GD")</f>
        <v>WPP-US</v>
      </c>
      <c r="AP214" s="39" t="str">
        <f t="shared" si="3"/>
        <v>GD</v>
      </c>
      <c r="AQ214" s="39">
        <f>YEAR(Table1[[#This Row],[Closed]])</f>
        <v>2022</v>
      </c>
      <c r="AR214" s="39">
        <f>YEAR(Table1[[#This Row],[Resolved]])</f>
        <v>1900</v>
      </c>
      <c r="AS214" s="39">
        <f>YEAR(Table1[[#This Row],[Created]])</f>
        <v>2022</v>
      </c>
      <c r="AT214" s="39">
        <f>DAY(Table1[[#This Row],[Resolved]])</f>
        <v>0</v>
      </c>
      <c r="AU214" s="39" t="str">
        <f>TEXT(Table1[[#This Row],[Resolved]],"MMM")</f>
        <v>Jan</v>
      </c>
      <c r="AV214" s="39">
        <f>DAY(Table1[[#This Row],[Created]])</f>
        <v>8</v>
      </c>
      <c r="AW214" s="39" t="str">
        <f>TEXT(Table1[[#This Row],[Created]],"MMM")</f>
        <v>Mar</v>
      </c>
      <c r="AX214" s="40">
        <f>VLOOKUP(Table1[[#This Row],[Assigned to]],GD_Resource[[#All],[SNOW ID Unique]:[Team]],4,0)</f>
        <v>0</v>
      </c>
    </row>
    <row r="215" spans="1:50" ht="37.5" customHeight="1" x14ac:dyDescent="0.25">
      <c r="A215" s="37" t="s">
        <v>1047</v>
      </c>
      <c r="B215" s="37" t="s">
        <v>142</v>
      </c>
      <c r="C215" s="37" t="s">
        <v>633</v>
      </c>
      <c r="D215" s="37" t="s">
        <v>213</v>
      </c>
      <c r="E215" s="37" t="s">
        <v>145</v>
      </c>
      <c r="F215" s="37" t="s">
        <v>1048</v>
      </c>
      <c r="G215" s="60">
        <v>44701.915509259263</v>
      </c>
      <c r="H215" s="37" t="s">
        <v>248</v>
      </c>
      <c r="I215" s="60"/>
      <c r="J215" s="37"/>
      <c r="K215" s="37"/>
      <c r="L215" s="60"/>
      <c r="M215" s="37"/>
      <c r="N215" s="60">
        <v>44628.931493055563</v>
      </c>
      <c r="O215" s="37" t="s">
        <v>1049</v>
      </c>
      <c r="P215" s="38" t="b">
        <v>0</v>
      </c>
      <c r="Q215" s="37"/>
      <c r="R215" s="37" t="s">
        <v>191</v>
      </c>
      <c r="S215" s="38">
        <v>0</v>
      </c>
      <c r="T215" s="37" t="s">
        <v>128</v>
      </c>
      <c r="U215" s="37" t="s">
        <v>66</v>
      </c>
      <c r="V215" s="60"/>
      <c r="W215" s="38"/>
      <c r="X215" s="37" t="s">
        <v>1050</v>
      </c>
      <c r="Y215" s="38">
        <v>0</v>
      </c>
      <c r="Z215" s="38" t="b">
        <v>0</v>
      </c>
      <c r="AA215" s="60">
        <v>44629.036180555559</v>
      </c>
      <c r="AB215" s="60">
        <v>44628.936053240737</v>
      </c>
      <c r="AC215" s="38">
        <v>3</v>
      </c>
      <c r="AD215" s="60">
        <v>44629.089421296303</v>
      </c>
      <c r="AE215" s="60">
        <v>44634.604664351849</v>
      </c>
      <c r="AF215" s="60">
        <v>44631.992986111109</v>
      </c>
      <c r="AG215" s="37"/>
      <c r="AH215" s="37"/>
      <c r="AI215" s="37" t="s">
        <v>251</v>
      </c>
      <c r="AJ215" s="16">
        <f ca="1">IF(Table1[[#This Row],[State]]="Closed","Zero",IF(Table1[[#This Row],[State]]="Resolved","Zero",TODAY()-Table1[[#This Row],[First Assigned to Osprey-Resolver]]))</f>
        <v>73.395335648150649</v>
      </c>
      <c r="AK215" s="16" t="str">
        <f ca="1">IF(Table1[[#This Row],[Days Open]]&lt;=5,"00 - 05",IF(Table1[[#This Row],[Days Open]]&lt;=15,"06 - 15",IF(Table1[[#This Row],[Days Open]]&lt;=30,"16 - 30", IF(Table1[[#This Row],[Days Open]]&lt;=60,"31 - 60",IF(Table1[[#This Row],[Days Open]]&lt;=90,"61 - 90",IF(Table1[[#This Row],[Days Open]]="Zero","Closed","&gt;91 and above"))))))</f>
        <v>61 - 90</v>
      </c>
      <c r="AL215" s="39">
        <f>WEEKNUM(Table1[[#This Row],[Created]])</f>
        <v>11</v>
      </c>
      <c r="AM215" s="39">
        <f>WEEKNUM(Table1[[#This Row],[Resolved]])</f>
        <v>0</v>
      </c>
      <c r="AN215" s="39">
        <f>WEEKNUM(Table1[[#This Row],[Closed]])</f>
        <v>0</v>
      </c>
      <c r="AO215" s="39" t="str">
        <f>IFERROR(INDEX(GD_Resource[], MATCH(Table1[[#This Row],[Assigned to]], GD_Resource[SNOW ID Unique], 0), 2), "Not GD")</f>
        <v>Not GD</v>
      </c>
      <c r="AP215" s="39" t="str">
        <f t="shared" si="3"/>
        <v>Geo</v>
      </c>
      <c r="AQ215" s="39">
        <f>YEAR(Table1[[#This Row],[Closed]])</f>
        <v>1900</v>
      </c>
      <c r="AR215" s="39">
        <f>YEAR(Table1[[#This Row],[Resolved]])</f>
        <v>1900</v>
      </c>
      <c r="AS215" s="39">
        <f>YEAR(Table1[[#This Row],[Created]])</f>
        <v>2022</v>
      </c>
      <c r="AT215" s="39">
        <f>DAY(Table1[[#This Row],[Resolved]])</f>
        <v>0</v>
      </c>
      <c r="AU215" s="39" t="str">
        <f>TEXT(Table1[[#This Row],[Resolved]],"MMM")</f>
        <v>Jan</v>
      </c>
      <c r="AV215" s="39">
        <f>DAY(Table1[[#This Row],[Created]])</f>
        <v>8</v>
      </c>
      <c r="AW215" s="39" t="str">
        <f>TEXT(Table1[[#This Row],[Created]],"MMM")</f>
        <v>Mar</v>
      </c>
      <c r="AX215" s="40" t="e">
        <f>VLOOKUP(Table1[[#This Row],[Assigned to]],GD_Resource[[#All],[SNOW ID Unique]:[Team]],4,0)</f>
        <v>#N/A</v>
      </c>
    </row>
    <row r="216" spans="1:50" ht="49.95" customHeight="1" x14ac:dyDescent="0.25">
      <c r="A216" s="37" t="s">
        <v>1051</v>
      </c>
      <c r="B216" s="37" t="s">
        <v>142</v>
      </c>
      <c r="C216" s="37" t="s">
        <v>703</v>
      </c>
      <c r="D216" s="37" t="s">
        <v>206</v>
      </c>
      <c r="E216" s="37" t="s">
        <v>145</v>
      </c>
      <c r="F216" s="37" t="s">
        <v>1052</v>
      </c>
      <c r="G216" s="60">
        <v>44692.098356481481</v>
      </c>
      <c r="H216" s="37" t="s">
        <v>48</v>
      </c>
      <c r="I216" s="60"/>
      <c r="J216" s="37"/>
      <c r="K216" s="37"/>
      <c r="L216" s="60"/>
      <c r="M216" s="37"/>
      <c r="N216" s="60">
        <v>44629.877025462964</v>
      </c>
      <c r="O216" s="37" t="s">
        <v>675</v>
      </c>
      <c r="P216" s="38" t="b">
        <v>0</v>
      </c>
      <c r="Q216" s="37"/>
      <c r="R216" s="37"/>
      <c r="S216" s="38">
        <v>0</v>
      </c>
      <c r="T216" s="37" t="s">
        <v>128</v>
      </c>
      <c r="U216" s="37" t="s">
        <v>65</v>
      </c>
      <c r="V216" s="60"/>
      <c r="W216" s="38"/>
      <c r="X216" s="37" t="s">
        <v>676</v>
      </c>
      <c r="Y216" s="38">
        <v>0</v>
      </c>
      <c r="Z216" s="38" t="b">
        <v>1</v>
      </c>
      <c r="AA216" s="60">
        <v>44629.998136574082</v>
      </c>
      <c r="AB216" s="60">
        <v>44629.877025462964</v>
      </c>
      <c r="AC216" s="38">
        <v>2</v>
      </c>
      <c r="AD216" s="60">
        <v>44629.990057870367</v>
      </c>
      <c r="AE216" s="60">
        <v>44629.998136574082</v>
      </c>
      <c r="AF216" s="60">
        <v>44629.990057870367</v>
      </c>
      <c r="AG216" s="37"/>
      <c r="AH216" s="37" t="s">
        <v>707</v>
      </c>
      <c r="AI216" s="37"/>
      <c r="AJ216" s="16">
        <f ca="1">IF(Table1[[#This Row],[State]]="Closed","Zero",IF(Table1[[#This Row],[State]]="Resolved","Zero",TODAY()-Table1[[#This Row],[First Assigned to Osprey-Resolver]]))</f>
        <v>78.001863425917691</v>
      </c>
      <c r="AK216" s="16" t="str">
        <f ca="1">IF(Table1[[#This Row],[Days Open]]&lt;=5,"00 - 05",IF(Table1[[#This Row],[Days Open]]&lt;=15,"06 - 15",IF(Table1[[#This Row],[Days Open]]&lt;=30,"16 - 30", IF(Table1[[#This Row],[Days Open]]&lt;=60,"31 - 60",IF(Table1[[#This Row],[Days Open]]&lt;=90,"61 - 90",IF(Table1[[#This Row],[Days Open]]="Zero","Closed","&gt;91 and above"))))))</f>
        <v>61 - 90</v>
      </c>
      <c r="AL216" s="39">
        <f>WEEKNUM(Table1[[#This Row],[Created]])</f>
        <v>11</v>
      </c>
      <c r="AM216" s="39">
        <f>WEEKNUM(Table1[[#This Row],[Resolved]])</f>
        <v>0</v>
      </c>
      <c r="AN216" s="39">
        <f>WEEKNUM(Table1[[#This Row],[Closed]])</f>
        <v>0</v>
      </c>
      <c r="AO216" s="39" t="str">
        <f>IFERROR(INDEX(GD_Resource[], MATCH(Table1[[#This Row],[Assigned to]], GD_Resource[SNOW ID Unique], 0), 2), "Not GD")</f>
        <v>Not GD</v>
      </c>
      <c r="AP216" s="39" t="str">
        <f t="shared" si="3"/>
        <v>Geo</v>
      </c>
      <c r="AQ216" s="39">
        <f>YEAR(Table1[[#This Row],[Closed]])</f>
        <v>1900</v>
      </c>
      <c r="AR216" s="39">
        <f>YEAR(Table1[[#This Row],[Resolved]])</f>
        <v>1900</v>
      </c>
      <c r="AS216" s="39">
        <f>YEAR(Table1[[#This Row],[Created]])</f>
        <v>2022</v>
      </c>
      <c r="AT216" s="39">
        <f>DAY(Table1[[#This Row],[Resolved]])</f>
        <v>0</v>
      </c>
      <c r="AU216" s="39" t="str">
        <f>TEXT(Table1[[#This Row],[Resolved]],"MMM")</f>
        <v>Jan</v>
      </c>
      <c r="AV216" s="39">
        <f>DAY(Table1[[#This Row],[Created]])</f>
        <v>9</v>
      </c>
      <c r="AW216" s="39" t="str">
        <f>TEXT(Table1[[#This Row],[Created]],"MMM")</f>
        <v>Mar</v>
      </c>
      <c r="AX216" s="40" t="e">
        <f>VLOOKUP(Table1[[#This Row],[Assigned to]],GD_Resource[[#All],[SNOW ID Unique]:[Team]],4,0)</f>
        <v>#N/A</v>
      </c>
    </row>
    <row r="217" spans="1:50" ht="37.5" customHeight="1" x14ac:dyDescent="0.25">
      <c r="A217" s="37" t="s">
        <v>1053</v>
      </c>
      <c r="B217" s="37" t="s">
        <v>119</v>
      </c>
      <c r="C217" s="37" t="s">
        <v>633</v>
      </c>
      <c r="D217" s="37" t="s">
        <v>309</v>
      </c>
      <c r="E217" s="37" t="s">
        <v>145</v>
      </c>
      <c r="F217" s="37" t="s">
        <v>1054</v>
      </c>
      <c r="G217" s="60">
        <v>44676.969953703701</v>
      </c>
      <c r="H217" s="37" t="s">
        <v>248</v>
      </c>
      <c r="I217" s="60"/>
      <c r="J217" s="37"/>
      <c r="K217" s="37"/>
      <c r="L217" s="60"/>
      <c r="M217" s="37"/>
      <c r="N217" s="60">
        <v>44629.892048611109</v>
      </c>
      <c r="O217" s="37" t="s">
        <v>670</v>
      </c>
      <c r="P217" s="38" t="b">
        <v>0</v>
      </c>
      <c r="Q217" s="37"/>
      <c r="R217" s="37" t="s">
        <v>217</v>
      </c>
      <c r="S217" s="38">
        <v>0</v>
      </c>
      <c r="T217" s="37" t="s">
        <v>128</v>
      </c>
      <c r="U217" s="37" t="s">
        <v>66</v>
      </c>
      <c r="V217" s="60"/>
      <c r="W217" s="38"/>
      <c r="X217" s="37" t="s">
        <v>671</v>
      </c>
      <c r="Y217" s="38">
        <v>0</v>
      </c>
      <c r="Z217" s="38" t="b">
        <v>0</v>
      </c>
      <c r="AA217" s="60">
        <v>44630.195162037038</v>
      </c>
      <c r="AB217" s="60"/>
      <c r="AC217" s="38">
        <v>1</v>
      </c>
      <c r="AD217" s="60"/>
      <c r="AE217" s="60">
        <v>44630.195162037038</v>
      </c>
      <c r="AF217" s="60">
        <v>44629.89539351852</v>
      </c>
      <c r="AG217" s="37"/>
      <c r="AH217" s="37"/>
      <c r="AI217" s="37" t="s">
        <v>251</v>
      </c>
      <c r="AJ217" s="16">
        <f ca="1">IF(Table1[[#This Row],[State]]="Closed","Zero",IF(Table1[[#This Row],[State]]="Resolved","Zero",TODAY()-Table1[[#This Row],[First Assigned to Osprey-Resolver]]))</f>
        <v>77.804837962961756</v>
      </c>
      <c r="AK217" s="16" t="str">
        <f ca="1">IF(Table1[[#This Row],[Days Open]]&lt;=5,"00 - 05",IF(Table1[[#This Row],[Days Open]]&lt;=15,"06 - 15",IF(Table1[[#This Row],[Days Open]]&lt;=30,"16 - 30", IF(Table1[[#This Row],[Days Open]]&lt;=60,"31 - 60",IF(Table1[[#This Row],[Days Open]]&lt;=90,"61 - 90",IF(Table1[[#This Row],[Days Open]]="Zero","Closed","&gt;91 and above"))))))</f>
        <v>61 - 90</v>
      </c>
      <c r="AL217" s="39">
        <f>WEEKNUM(Table1[[#This Row],[Created]])</f>
        <v>11</v>
      </c>
      <c r="AM217" s="39">
        <f>WEEKNUM(Table1[[#This Row],[Resolved]])</f>
        <v>0</v>
      </c>
      <c r="AN217" s="39">
        <f>WEEKNUM(Table1[[#This Row],[Closed]])</f>
        <v>0</v>
      </c>
      <c r="AO217" s="39" t="str">
        <f>IFERROR(INDEX(GD_Resource[], MATCH(Table1[[#This Row],[Assigned to]], GD_Resource[SNOW ID Unique], 0), 2), "Not GD")</f>
        <v>Not GD</v>
      </c>
      <c r="AP217" s="39" t="str">
        <f t="shared" si="3"/>
        <v>Geo</v>
      </c>
      <c r="AQ217" s="39">
        <f>YEAR(Table1[[#This Row],[Closed]])</f>
        <v>1900</v>
      </c>
      <c r="AR217" s="39">
        <f>YEAR(Table1[[#This Row],[Resolved]])</f>
        <v>1900</v>
      </c>
      <c r="AS217" s="39">
        <f>YEAR(Table1[[#This Row],[Created]])</f>
        <v>2022</v>
      </c>
      <c r="AT217" s="39">
        <f>DAY(Table1[[#This Row],[Resolved]])</f>
        <v>0</v>
      </c>
      <c r="AU217" s="39" t="str">
        <f>TEXT(Table1[[#This Row],[Resolved]],"MMM")</f>
        <v>Jan</v>
      </c>
      <c r="AV217" s="39">
        <f>DAY(Table1[[#This Row],[Created]])</f>
        <v>9</v>
      </c>
      <c r="AW217" s="39" t="str">
        <f>TEXT(Table1[[#This Row],[Created]],"MMM")</f>
        <v>Mar</v>
      </c>
      <c r="AX217" s="40" t="e">
        <f>VLOOKUP(Table1[[#This Row],[Assigned to]],GD_Resource[[#All],[SNOW ID Unique]:[Team]],4,0)</f>
        <v>#N/A</v>
      </c>
    </row>
    <row r="218" spans="1:50" ht="37.5" customHeight="1" x14ac:dyDescent="0.25">
      <c r="A218" s="37" t="s">
        <v>1055</v>
      </c>
      <c r="B218" s="37" t="s">
        <v>119</v>
      </c>
      <c r="C218" s="37" t="s">
        <v>633</v>
      </c>
      <c r="D218" s="37" t="s">
        <v>213</v>
      </c>
      <c r="E218" s="37" t="s">
        <v>145</v>
      </c>
      <c r="F218" s="37" t="s">
        <v>1056</v>
      </c>
      <c r="G218" s="60">
        <v>44705.795046296298</v>
      </c>
      <c r="H218" s="37" t="s">
        <v>248</v>
      </c>
      <c r="I218" s="60"/>
      <c r="J218" s="37" t="s">
        <v>329</v>
      </c>
      <c r="K218" s="37" t="s">
        <v>669</v>
      </c>
      <c r="L218" s="60"/>
      <c r="M218" s="37"/>
      <c r="N218" s="60">
        <v>44629.893831018519</v>
      </c>
      <c r="O218" s="37" t="s">
        <v>670</v>
      </c>
      <c r="P218" s="38" t="b">
        <v>0</v>
      </c>
      <c r="Q218" s="37"/>
      <c r="R218" s="37" t="s">
        <v>217</v>
      </c>
      <c r="S218" s="38">
        <v>0</v>
      </c>
      <c r="T218" s="37" t="s">
        <v>128</v>
      </c>
      <c r="U218" s="37" t="s">
        <v>94</v>
      </c>
      <c r="V218" s="60">
        <v>44705.795057870368</v>
      </c>
      <c r="W218" s="38">
        <v>6557865</v>
      </c>
      <c r="X218" s="37" t="s">
        <v>671</v>
      </c>
      <c r="Y218" s="38">
        <v>0</v>
      </c>
      <c r="Z218" s="38" t="b">
        <v>0</v>
      </c>
      <c r="AA218" s="60">
        <v>44630.020798611113</v>
      </c>
      <c r="AB218" s="60"/>
      <c r="AC218" s="38">
        <v>1</v>
      </c>
      <c r="AD218" s="60"/>
      <c r="AE218" s="60">
        <v>44630.020798611113</v>
      </c>
      <c r="AF218" s="60">
        <v>44629.895983796298</v>
      </c>
      <c r="AG218" s="37"/>
      <c r="AH218" s="37"/>
      <c r="AI218" s="37" t="s">
        <v>251</v>
      </c>
      <c r="AJ218" s="16" t="str">
        <f ca="1">IF(Table1[[#This Row],[State]]="Closed","Zero",IF(Table1[[#This Row],[State]]="Resolved","Zero",TODAY()-Table1[[#This Row],[First Assigned to Osprey-Resolver]]))</f>
        <v>Zero</v>
      </c>
      <c r="AK218" s="16" t="str">
        <f ca="1">IF(Table1[[#This Row],[Days Open]]&lt;=5,"00 - 05",IF(Table1[[#This Row],[Days Open]]&lt;=15,"06 - 15",IF(Table1[[#This Row],[Days Open]]&lt;=30,"16 - 30", IF(Table1[[#This Row],[Days Open]]&lt;=60,"31 - 60",IF(Table1[[#This Row],[Days Open]]&lt;=90,"61 - 90",IF(Table1[[#This Row],[Days Open]]="Zero","Closed","&gt;91 and above"))))))</f>
        <v>Closed</v>
      </c>
      <c r="AL218" s="39">
        <f>WEEKNUM(Table1[[#This Row],[Created]])</f>
        <v>11</v>
      </c>
      <c r="AM218" s="39">
        <f>WEEKNUM(Table1[[#This Row],[Resolved]])</f>
        <v>22</v>
      </c>
      <c r="AN218" s="39">
        <f>WEEKNUM(Table1[[#This Row],[Closed]])</f>
        <v>0</v>
      </c>
      <c r="AO218" s="39" t="str">
        <f>IFERROR(INDEX(GD_Resource[], MATCH(Table1[[#This Row],[Assigned to]], GD_Resource[SNOW ID Unique], 0), 2), "Not GD")</f>
        <v>Not GD</v>
      </c>
      <c r="AP218" s="39" t="str">
        <f t="shared" si="3"/>
        <v>Geo</v>
      </c>
      <c r="AQ218" s="39">
        <f>YEAR(Table1[[#This Row],[Closed]])</f>
        <v>1900</v>
      </c>
      <c r="AR218" s="39">
        <f>YEAR(Table1[[#This Row],[Resolved]])</f>
        <v>2022</v>
      </c>
      <c r="AS218" s="39">
        <f>YEAR(Table1[[#This Row],[Created]])</f>
        <v>2022</v>
      </c>
      <c r="AT218" s="39">
        <f>DAY(Table1[[#This Row],[Resolved]])</f>
        <v>24</v>
      </c>
      <c r="AU218" s="39" t="str">
        <f>TEXT(Table1[[#This Row],[Resolved]],"MMM")</f>
        <v>May</v>
      </c>
      <c r="AV218" s="39">
        <f>DAY(Table1[[#This Row],[Created]])</f>
        <v>9</v>
      </c>
      <c r="AW218" s="39" t="str">
        <f>TEXT(Table1[[#This Row],[Created]],"MMM")</f>
        <v>Mar</v>
      </c>
      <c r="AX218" s="40" t="e">
        <f>VLOOKUP(Table1[[#This Row],[Assigned to]],GD_Resource[[#All],[SNOW ID Unique]:[Team]],4,0)</f>
        <v>#N/A</v>
      </c>
    </row>
    <row r="219" spans="1:50" ht="49.95" customHeight="1" x14ac:dyDescent="0.25">
      <c r="A219" s="37" t="s">
        <v>1057</v>
      </c>
      <c r="B219" s="37" t="s">
        <v>119</v>
      </c>
      <c r="C219" s="37" t="s">
        <v>120</v>
      </c>
      <c r="D219" s="37" t="s">
        <v>1002</v>
      </c>
      <c r="E219" s="37" t="s">
        <v>13</v>
      </c>
      <c r="F219" s="37" t="s">
        <v>1058</v>
      </c>
      <c r="G219" s="60">
        <v>44635.603055555563</v>
      </c>
      <c r="H219" s="37" t="s">
        <v>15</v>
      </c>
      <c r="I219" s="60"/>
      <c r="J219" s="37" t="s">
        <v>124</v>
      </c>
      <c r="K219" s="37" t="s">
        <v>1004</v>
      </c>
      <c r="L219" s="60">
        <v>44635.603055555563</v>
      </c>
      <c r="M219" s="37" t="s">
        <v>15</v>
      </c>
      <c r="N219" s="60">
        <v>44629.954097222217</v>
      </c>
      <c r="O219" s="37" t="s">
        <v>267</v>
      </c>
      <c r="P219" s="38" t="b">
        <v>0</v>
      </c>
      <c r="Q219" s="37"/>
      <c r="R219" s="37" t="s">
        <v>127</v>
      </c>
      <c r="S219" s="38">
        <v>0</v>
      </c>
      <c r="T219" s="37" t="s">
        <v>128</v>
      </c>
      <c r="U219" s="37" t="s">
        <v>124</v>
      </c>
      <c r="V219" s="60"/>
      <c r="W219" s="38">
        <v>488070</v>
      </c>
      <c r="X219" s="37" t="s">
        <v>268</v>
      </c>
      <c r="Y219" s="38">
        <v>0</v>
      </c>
      <c r="Z219" s="38" t="b">
        <v>0</v>
      </c>
      <c r="AA219" s="60">
        <v>44629.975706018522</v>
      </c>
      <c r="AB219" s="60">
        <v>44629.966319444437</v>
      </c>
      <c r="AC219" s="38">
        <v>1</v>
      </c>
      <c r="AD219" s="60">
        <v>44629.973969907413</v>
      </c>
      <c r="AE219" s="60">
        <v>44629.975706018522</v>
      </c>
      <c r="AF219" s="60">
        <v>44629.973969907413</v>
      </c>
      <c r="AG219" s="37"/>
      <c r="AH219" s="37"/>
      <c r="AI219" s="37"/>
      <c r="AJ219" s="16">
        <f ca="1">IF(Table1[[#This Row],[State]]="Closed","Zero",IF(Table1[[#This Row],[State]]="Resolved","Zero",TODAY()-Table1[[#This Row],[First Assigned to Osprey-Resolver]]))</f>
        <v>78.024293981477967</v>
      </c>
      <c r="AK219" s="16" t="str">
        <f ca="1">IF(Table1[[#This Row],[Days Open]]&lt;=5,"00 - 05",IF(Table1[[#This Row],[Days Open]]&lt;=15,"06 - 15",IF(Table1[[#This Row],[Days Open]]&lt;=30,"16 - 30", IF(Table1[[#This Row],[Days Open]]&lt;=60,"31 - 60",IF(Table1[[#This Row],[Days Open]]&lt;=90,"61 - 90",IF(Table1[[#This Row],[Days Open]]="Zero","Closed","&gt;91 and above"))))))</f>
        <v>61 - 90</v>
      </c>
      <c r="AL219" s="39">
        <f>WEEKNUM(Table1[[#This Row],[Created]])</f>
        <v>11</v>
      </c>
      <c r="AM219" s="39">
        <f>WEEKNUM(Table1[[#This Row],[Resolved]])</f>
        <v>0</v>
      </c>
      <c r="AN219" s="39">
        <f>WEEKNUM(Table1[[#This Row],[Closed]])</f>
        <v>12</v>
      </c>
      <c r="AO219" s="39" t="str">
        <f>IFERROR(INDEX(GD_Resource[], MATCH(Table1[[#This Row],[Assigned to]], GD_Resource[SNOW ID Unique], 0), 2), "Not GD")</f>
        <v>WPP-US</v>
      </c>
      <c r="AP219" s="39" t="str">
        <f t="shared" si="3"/>
        <v>GD</v>
      </c>
      <c r="AQ219" s="39">
        <f>YEAR(Table1[[#This Row],[Closed]])</f>
        <v>2022</v>
      </c>
      <c r="AR219" s="39">
        <f>YEAR(Table1[[#This Row],[Resolved]])</f>
        <v>1900</v>
      </c>
      <c r="AS219" s="39">
        <f>YEAR(Table1[[#This Row],[Created]])</f>
        <v>2022</v>
      </c>
      <c r="AT219" s="39">
        <f>DAY(Table1[[#This Row],[Resolved]])</f>
        <v>0</v>
      </c>
      <c r="AU219" s="39" t="str">
        <f>TEXT(Table1[[#This Row],[Resolved]],"MMM")</f>
        <v>Jan</v>
      </c>
      <c r="AV219" s="39">
        <f>DAY(Table1[[#This Row],[Created]])</f>
        <v>9</v>
      </c>
      <c r="AW219" s="39" t="str">
        <f>TEXT(Table1[[#This Row],[Created]],"MMM")</f>
        <v>Mar</v>
      </c>
      <c r="AX219" s="40">
        <f>VLOOKUP(Table1[[#This Row],[Assigned to]],GD_Resource[[#All],[SNOW ID Unique]:[Team]],4,0)</f>
        <v>0</v>
      </c>
    </row>
    <row r="220" spans="1:50" ht="37.5" customHeight="1" x14ac:dyDescent="0.25">
      <c r="A220" s="37" t="s">
        <v>1059</v>
      </c>
      <c r="B220" s="37" t="s">
        <v>119</v>
      </c>
      <c r="C220" s="37" t="s">
        <v>161</v>
      </c>
      <c r="D220" s="37" t="s">
        <v>356</v>
      </c>
      <c r="E220" s="37" t="s">
        <v>145</v>
      </c>
      <c r="F220" s="37" t="s">
        <v>1060</v>
      </c>
      <c r="G220" s="60">
        <v>44644.822905092587</v>
      </c>
      <c r="H220" s="37"/>
      <c r="I220" s="60"/>
      <c r="J220" s="37" t="s">
        <v>134</v>
      </c>
      <c r="K220" s="37" t="s">
        <v>1061</v>
      </c>
      <c r="L220" s="60">
        <v>44644.822905092587</v>
      </c>
      <c r="M220" s="37" t="s">
        <v>11</v>
      </c>
      <c r="N220" s="60">
        <v>44630.181400462963</v>
      </c>
      <c r="O220" s="37" t="s">
        <v>356</v>
      </c>
      <c r="P220" s="38" t="b">
        <v>0</v>
      </c>
      <c r="Q220" s="37"/>
      <c r="R220" s="37" t="s">
        <v>127</v>
      </c>
      <c r="S220" s="38">
        <v>0</v>
      </c>
      <c r="T220" s="37" t="s">
        <v>128</v>
      </c>
      <c r="U220" s="37" t="s">
        <v>124</v>
      </c>
      <c r="V220" s="60"/>
      <c r="W220" s="38">
        <v>1265531</v>
      </c>
      <c r="X220" s="37" t="s">
        <v>1024</v>
      </c>
      <c r="Y220" s="38">
        <v>0</v>
      </c>
      <c r="Z220" s="38" t="b">
        <v>0</v>
      </c>
      <c r="AA220" s="60"/>
      <c r="AB220" s="60"/>
      <c r="AC220" s="38">
        <v>0</v>
      </c>
      <c r="AD220" s="60"/>
      <c r="AE220" s="60"/>
      <c r="AF220" s="60">
        <v>44630.181400462963</v>
      </c>
      <c r="AG220" s="37" t="s">
        <v>139</v>
      </c>
      <c r="AH220" s="37"/>
      <c r="AI220" s="37" t="s">
        <v>166</v>
      </c>
      <c r="AJ220" s="16">
        <f ca="1">IF(Table1[[#This Row],[State]]="Closed","Zero",IF(Table1[[#This Row],[State]]="Resolved","Zero",TODAY()-Table1[[#This Row],[First Assigned to Osprey-Resolver]]))</f>
        <v>44708</v>
      </c>
      <c r="AK220" s="16" t="str">
        <f ca="1">IF(Table1[[#This Row],[Days Open]]&lt;=5,"00 - 05",IF(Table1[[#This Row],[Days Open]]&lt;=15,"06 - 15",IF(Table1[[#This Row],[Days Open]]&lt;=30,"16 - 30", IF(Table1[[#This Row],[Days Open]]&lt;=60,"31 - 60",IF(Table1[[#This Row],[Days Open]]&lt;=90,"61 - 90",IF(Table1[[#This Row],[Days Open]]="Zero","Closed","&gt;91 and above"))))))</f>
        <v>&gt;91 and above</v>
      </c>
      <c r="AL220" s="39">
        <f>WEEKNUM(Table1[[#This Row],[Created]])</f>
        <v>11</v>
      </c>
      <c r="AM220" s="39">
        <f>WEEKNUM(Table1[[#This Row],[Resolved]])</f>
        <v>0</v>
      </c>
      <c r="AN220" s="39">
        <f>WEEKNUM(Table1[[#This Row],[Closed]])</f>
        <v>13</v>
      </c>
      <c r="AO220" s="39" t="str">
        <f>IFERROR(INDEX(GD_Resource[], MATCH(Table1[[#This Row],[Assigned to]], GD_Resource[SNOW ID Unique], 0), 2), "Not GD")</f>
        <v>Not GD</v>
      </c>
      <c r="AP220" s="39" t="str">
        <f t="shared" si="3"/>
        <v>Geo</v>
      </c>
      <c r="AQ220" s="39">
        <f>YEAR(Table1[[#This Row],[Closed]])</f>
        <v>2022</v>
      </c>
      <c r="AR220" s="39">
        <f>YEAR(Table1[[#This Row],[Resolved]])</f>
        <v>1900</v>
      </c>
      <c r="AS220" s="39">
        <f>YEAR(Table1[[#This Row],[Created]])</f>
        <v>2022</v>
      </c>
      <c r="AT220" s="39">
        <f>DAY(Table1[[#This Row],[Resolved]])</f>
        <v>0</v>
      </c>
      <c r="AU220" s="39" t="str">
        <f>TEXT(Table1[[#This Row],[Resolved]],"MMM")</f>
        <v>Jan</v>
      </c>
      <c r="AV220" s="39">
        <f>DAY(Table1[[#This Row],[Created]])</f>
        <v>10</v>
      </c>
      <c r="AW220" s="39" t="str">
        <f>TEXT(Table1[[#This Row],[Created]],"MMM")</f>
        <v>Mar</v>
      </c>
      <c r="AX220" s="40" t="e">
        <f>VLOOKUP(Table1[[#This Row],[Assigned to]],GD_Resource[[#All],[SNOW ID Unique]:[Team]],4,0)</f>
        <v>#N/A</v>
      </c>
    </row>
    <row r="221" spans="1:50" ht="62.7" customHeight="1" x14ac:dyDescent="0.25">
      <c r="A221" s="37" t="s">
        <v>1062</v>
      </c>
      <c r="B221" s="37" t="s">
        <v>119</v>
      </c>
      <c r="C221" s="37" t="s">
        <v>161</v>
      </c>
      <c r="D221" s="37" t="s">
        <v>356</v>
      </c>
      <c r="E221" s="37" t="s">
        <v>13</v>
      </c>
      <c r="F221" s="37" t="s">
        <v>1063</v>
      </c>
      <c r="G221" s="60">
        <v>44631.051157407397</v>
      </c>
      <c r="H221" s="37" t="s">
        <v>11</v>
      </c>
      <c r="I221" s="60"/>
      <c r="J221" s="37" t="s">
        <v>124</v>
      </c>
      <c r="K221" s="37" t="s">
        <v>1064</v>
      </c>
      <c r="L221" s="60">
        <v>44631.051157407397</v>
      </c>
      <c r="M221" s="37" t="s">
        <v>11</v>
      </c>
      <c r="N221" s="60">
        <v>44631.007615740738</v>
      </c>
      <c r="O221" s="37" t="s">
        <v>601</v>
      </c>
      <c r="P221" s="38" t="b">
        <v>0</v>
      </c>
      <c r="Q221" s="37"/>
      <c r="R221" s="37" t="s">
        <v>127</v>
      </c>
      <c r="S221" s="38">
        <v>0</v>
      </c>
      <c r="T221" s="37" t="s">
        <v>128</v>
      </c>
      <c r="U221" s="37" t="s">
        <v>124</v>
      </c>
      <c r="V221" s="60"/>
      <c r="W221" s="38">
        <v>3762</v>
      </c>
      <c r="X221" s="37" t="s">
        <v>602</v>
      </c>
      <c r="Y221" s="38">
        <v>0</v>
      </c>
      <c r="Z221" s="38" t="b">
        <v>0</v>
      </c>
      <c r="AA221" s="60">
        <v>44631.05064814815</v>
      </c>
      <c r="AB221" s="60">
        <v>44631.018125000002</v>
      </c>
      <c r="AC221" s="38">
        <v>1</v>
      </c>
      <c r="AD221" s="60">
        <v>44631.05064814815</v>
      </c>
      <c r="AE221" s="60">
        <v>44631.05064814815</v>
      </c>
      <c r="AF221" s="60">
        <v>44631.05064814815</v>
      </c>
      <c r="AG221" s="37" t="s">
        <v>139</v>
      </c>
      <c r="AH221" s="37"/>
      <c r="AI221" s="37" t="s">
        <v>166</v>
      </c>
      <c r="AJ221" s="16">
        <f ca="1">IF(Table1[[#This Row],[State]]="Closed","Zero",IF(Table1[[#This Row],[State]]="Resolved","Zero",TODAY()-Table1[[#This Row],[First Assigned to Osprey-Resolver]]))</f>
        <v>76.949351851850224</v>
      </c>
      <c r="AK221" s="16" t="str">
        <f ca="1">IF(Table1[[#This Row],[Days Open]]&lt;=5,"00 - 05",IF(Table1[[#This Row],[Days Open]]&lt;=15,"06 - 15",IF(Table1[[#This Row],[Days Open]]&lt;=30,"16 - 30", IF(Table1[[#This Row],[Days Open]]&lt;=60,"31 - 60",IF(Table1[[#This Row],[Days Open]]&lt;=90,"61 - 90",IF(Table1[[#This Row],[Days Open]]="Zero","Closed","&gt;91 and above"))))))</f>
        <v>61 - 90</v>
      </c>
      <c r="AL221" s="39">
        <f>WEEKNUM(Table1[[#This Row],[Created]])</f>
        <v>11</v>
      </c>
      <c r="AM221" s="39">
        <f>WEEKNUM(Table1[[#This Row],[Resolved]])</f>
        <v>0</v>
      </c>
      <c r="AN221" s="39">
        <f>WEEKNUM(Table1[[#This Row],[Closed]])</f>
        <v>11</v>
      </c>
      <c r="AO221" s="39" t="str">
        <f>IFERROR(INDEX(GD_Resource[], MATCH(Table1[[#This Row],[Assigned to]], GD_Resource[SNOW ID Unique], 0), 2), "Not GD")</f>
        <v>Not GD</v>
      </c>
      <c r="AP221" s="39" t="str">
        <f t="shared" si="3"/>
        <v>Geo</v>
      </c>
      <c r="AQ221" s="39">
        <f>YEAR(Table1[[#This Row],[Closed]])</f>
        <v>2022</v>
      </c>
      <c r="AR221" s="39">
        <f>YEAR(Table1[[#This Row],[Resolved]])</f>
        <v>1900</v>
      </c>
      <c r="AS221" s="39">
        <f>YEAR(Table1[[#This Row],[Created]])</f>
        <v>2022</v>
      </c>
      <c r="AT221" s="39">
        <f>DAY(Table1[[#This Row],[Resolved]])</f>
        <v>0</v>
      </c>
      <c r="AU221" s="39" t="str">
        <f>TEXT(Table1[[#This Row],[Resolved]],"MMM")</f>
        <v>Jan</v>
      </c>
      <c r="AV221" s="39">
        <f>DAY(Table1[[#This Row],[Created]])</f>
        <v>11</v>
      </c>
      <c r="AW221" s="39" t="str">
        <f>TEXT(Table1[[#This Row],[Created]],"MMM")</f>
        <v>Mar</v>
      </c>
      <c r="AX221" s="40" t="e">
        <f>VLOOKUP(Table1[[#This Row],[Assigned to]],GD_Resource[[#All],[SNOW ID Unique]:[Team]],4,0)</f>
        <v>#N/A</v>
      </c>
    </row>
    <row r="222" spans="1:50" ht="37.5" customHeight="1" x14ac:dyDescent="0.25">
      <c r="A222" s="37" t="s">
        <v>1065</v>
      </c>
      <c r="B222" s="37" t="s">
        <v>119</v>
      </c>
      <c r="C222" s="37" t="s">
        <v>1066</v>
      </c>
      <c r="D222" s="37" t="s">
        <v>1067</v>
      </c>
      <c r="E222" s="37" t="s">
        <v>145</v>
      </c>
      <c r="F222" s="37" t="s">
        <v>1068</v>
      </c>
      <c r="G222" s="60">
        <v>44680.734270833331</v>
      </c>
      <c r="H222" s="37" t="s">
        <v>1069</v>
      </c>
      <c r="I222" s="60"/>
      <c r="J222" s="37"/>
      <c r="K222" s="37"/>
      <c r="L222" s="60"/>
      <c r="M222" s="37"/>
      <c r="N222" s="60">
        <v>44631.875625000001</v>
      </c>
      <c r="O222" s="37" t="s">
        <v>772</v>
      </c>
      <c r="P222" s="38" t="b">
        <v>0</v>
      </c>
      <c r="Q222" s="37"/>
      <c r="R222" s="37" t="s">
        <v>137</v>
      </c>
      <c r="S222" s="38">
        <v>0</v>
      </c>
      <c r="T222" s="37" t="s">
        <v>128</v>
      </c>
      <c r="U222" s="37" t="s">
        <v>66</v>
      </c>
      <c r="V222" s="60"/>
      <c r="W222" s="38"/>
      <c r="X222" s="37" t="s">
        <v>773</v>
      </c>
      <c r="Y222" s="38">
        <v>0</v>
      </c>
      <c r="Z222" s="38" t="b">
        <v>0</v>
      </c>
      <c r="AA222" s="60">
        <v>44631.875625000001</v>
      </c>
      <c r="AB222" s="60"/>
      <c r="AC222" s="38">
        <v>1</v>
      </c>
      <c r="AD222" s="60"/>
      <c r="AE222" s="60">
        <v>44631.875625000001</v>
      </c>
      <c r="AF222" s="60">
        <v>44631.875625000001</v>
      </c>
      <c r="AG222" s="37"/>
      <c r="AH222" s="37"/>
      <c r="AI222" s="37"/>
      <c r="AJ222" s="16">
        <f ca="1">IF(Table1[[#This Row],[State]]="Closed","Zero",IF(Table1[[#This Row],[State]]="Resolved","Zero",TODAY()-Table1[[#This Row],[First Assigned to Osprey-Resolver]]))</f>
        <v>76.124374999999418</v>
      </c>
      <c r="AK222" s="16" t="str">
        <f ca="1">IF(Table1[[#This Row],[Days Open]]&lt;=5,"00 - 05",IF(Table1[[#This Row],[Days Open]]&lt;=15,"06 - 15",IF(Table1[[#This Row],[Days Open]]&lt;=30,"16 - 30", IF(Table1[[#This Row],[Days Open]]&lt;=60,"31 - 60",IF(Table1[[#This Row],[Days Open]]&lt;=90,"61 - 90",IF(Table1[[#This Row],[Days Open]]="Zero","Closed","&gt;91 and above"))))))</f>
        <v>61 - 90</v>
      </c>
      <c r="AL222" s="39">
        <f>WEEKNUM(Table1[[#This Row],[Created]])</f>
        <v>11</v>
      </c>
      <c r="AM222" s="39">
        <f>WEEKNUM(Table1[[#This Row],[Resolved]])</f>
        <v>0</v>
      </c>
      <c r="AN222" s="39">
        <f>WEEKNUM(Table1[[#This Row],[Closed]])</f>
        <v>0</v>
      </c>
      <c r="AO222" s="39" t="str">
        <f>IFERROR(INDEX(GD_Resource[], MATCH(Table1[[#This Row],[Assigned to]], GD_Resource[SNOW ID Unique], 0), 2), "Not GD")</f>
        <v>WPP-US</v>
      </c>
      <c r="AP222" s="39" t="str">
        <f t="shared" si="3"/>
        <v>GD</v>
      </c>
      <c r="AQ222" s="39">
        <f>YEAR(Table1[[#This Row],[Closed]])</f>
        <v>1900</v>
      </c>
      <c r="AR222" s="39">
        <f>YEAR(Table1[[#This Row],[Resolved]])</f>
        <v>1900</v>
      </c>
      <c r="AS222" s="39">
        <f>YEAR(Table1[[#This Row],[Created]])</f>
        <v>2022</v>
      </c>
      <c r="AT222" s="39">
        <f>DAY(Table1[[#This Row],[Resolved]])</f>
        <v>0</v>
      </c>
      <c r="AU222" s="39" t="str">
        <f>TEXT(Table1[[#This Row],[Resolved]],"MMM")</f>
        <v>Jan</v>
      </c>
      <c r="AV222" s="39">
        <f>DAY(Table1[[#This Row],[Created]])</f>
        <v>11</v>
      </c>
      <c r="AW222" s="39" t="str">
        <f>TEXT(Table1[[#This Row],[Created]],"MMM")</f>
        <v>Mar</v>
      </c>
      <c r="AX222" s="40">
        <f>VLOOKUP(Table1[[#This Row],[Assigned to]],GD_Resource[[#All],[SNOW ID Unique]:[Team]],4,0)</f>
        <v>0</v>
      </c>
    </row>
    <row r="223" spans="1:50" ht="37.5" customHeight="1" x14ac:dyDescent="0.25">
      <c r="A223" s="37" t="s">
        <v>1070</v>
      </c>
      <c r="B223" s="37" t="s">
        <v>119</v>
      </c>
      <c r="C223" s="37" t="s">
        <v>143</v>
      </c>
      <c r="D223" s="37" t="s">
        <v>213</v>
      </c>
      <c r="E223" s="37" t="s">
        <v>145</v>
      </c>
      <c r="F223" s="37" t="s">
        <v>1071</v>
      </c>
      <c r="G223" s="60">
        <v>44701.934386574067</v>
      </c>
      <c r="H223" s="37" t="s">
        <v>40</v>
      </c>
      <c r="I223" s="60"/>
      <c r="J223" s="37"/>
      <c r="K223" s="37"/>
      <c r="L223" s="60"/>
      <c r="M223" s="37"/>
      <c r="N223" s="60">
        <v>44634.952199074083</v>
      </c>
      <c r="O223" s="37" t="s">
        <v>213</v>
      </c>
      <c r="P223" s="38" t="b">
        <v>0</v>
      </c>
      <c r="Q223" s="37"/>
      <c r="R223" s="37" t="s">
        <v>150</v>
      </c>
      <c r="S223" s="38">
        <v>0</v>
      </c>
      <c r="T223" s="37" t="s">
        <v>128</v>
      </c>
      <c r="U223" s="37" t="s">
        <v>66</v>
      </c>
      <c r="V223" s="60"/>
      <c r="W223" s="38"/>
      <c r="X223" s="37" t="s">
        <v>151</v>
      </c>
      <c r="Y223" s="38">
        <v>0</v>
      </c>
      <c r="Z223" s="38" t="b">
        <v>0</v>
      </c>
      <c r="AA223" s="60">
        <v>44634.952199074083</v>
      </c>
      <c r="AB223" s="60"/>
      <c r="AC223" s="38">
        <v>0</v>
      </c>
      <c r="AD223" s="60"/>
      <c r="AE223" s="60">
        <v>44634.952199074083</v>
      </c>
      <c r="AF223" s="60">
        <v>44634.952199074083</v>
      </c>
      <c r="AG223" s="37"/>
      <c r="AH223" s="37"/>
      <c r="AI223" s="37" t="s">
        <v>166</v>
      </c>
      <c r="AJ223" s="16">
        <f ca="1">IF(Table1[[#This Row],[State]]="Closed","Zero",IF(Table1[[#This Row],[State]]="Resolved","Zero",TODAY()-Table1[[#This Row],[First Assigned to Osprey-Resolver]]))</f>
        <v>73.047800925916818</v>
      </c>
      <c r="AK223" s="16" t="str">
        <f ca="1">IF(Table1[[#This Row],[Days Open]]&lt;=5,"00 - 05",IF(Table1[[#This Row],[Days Open]]&lt;=15,"06 - 15",IF(Table1[[#This Row],[Days Open]]&lt;=30,"16 - 30", IF(Table1[[#This Row],[Days Open]]&lt;=60,"31 - 60",IF(Table1[[#This Row],[Days Open]]&lt;=90,"61 - 90",IF(Table1[[#This Row],[Days Open]]="Zero","Closed","&gt;91 and above"))))))</f>
        <v>61 - 90</v>
      </c>
      <c r="AL223" s="39">
        <f>WEEKNUM(Table1[[#This Row],[Created]])</f>
        <v>12</v>
      </c>
      <c r="AM223" s="39">
        <f>WEEKNUM(Table1[[#This Row],[Resolved]])</f>
        <v>0</v>
      </c>
      <c r="AN223" s="39">
        <f>WEEKNUM(Table1[[#This Row],[Closed]])</f>
        <v>0</v>
      </c>
      <c r="AO223" s="39" t="str">
        <f>IFERROR(INDEX(GD_Resource[], MATCH(Table1[[#This Row],[Assigned to]], GD_Resource[SNOW ID Unique], 0), 2), "Not GD")</f>
        <v>Not GD</v>
      </c>
      <c r="AP223" s="39" t="str">
        <f t="shared" si="3"/>
        <v>Geo</v>
      </c>
      <c r="AQ223" s="39">
        <f>YEAR(Table1[[#This Row],[Closed]])</f>
        <v>1900</v>
      </c>
      <c r="AR223" s="39">
        <f>YEAR(Table1[[#This Row],[Resolved]])</f>
        <v>1900</v>
      </c>
      <c r="AS223" s="39">
        <f>YEAR(Table1[[#This Row],[Created]])</f>
        <v>2022</v>
      </c>
      <c r="AT223" s="39">
        <f>DAY(Table1[[#This Row],[Resolved]])</f>
        <v>0</v>
      </c>
      <c r="AU223" s="39" t="str">
        <f>TEXT(Table1[[#This Row],[Resolved]],"MMM")</f>
        <v>Jan</v>
      </c>
      <c r="AV223" s="39">
        <f>DAY(Table1[[#This Row],[Created]])</f>
        <v>14</v>
      </c>
      <c r="AW223" s="39" t="str">
        <f>TEXT(Table1[[#This Row],[Created]],"MMM")</f>
        <v>Mar</v>
      </c>
      <c r="AX223" s="40" t="e">
        <f>VLOOKUP(Table1[[#This Row],[Assigned to]],GD_Resource[[#All],[SNOW ID Unique]:[Team]],4,0)</f>
        <v>#N/A</v>
      </c>
    </row>
    <row r="224" spans="1:50" ht="37.5" customHeight="1" x14ac:dyDescent="0.25">
      <c r="A224" s="37" t="s">
        <v>1072</v>
      </c>
      <c r="B224" s="37" t="s">
        <v>119</v>
      </c>
      <c r="C224" s="37" t="s">
        <v>143</v>
      </c>
      <c r="D224" s="37" t="s">
        <v>213</v>
      </c>
      <c r="E224" s="37" t="s">
        <v>145</v>
      </c>
      <c r="F224" s="37" t="s">
        <v>1073</v>
      </c>
      <c r="G224" s="60">
        <v>44699.890057870369</v>
      </c>
      <c r="H224" s="37" t="s">
        <v>40</v>
      </c>
      <c r="I224" s="60"/>
      <c r="J224" s="37"/>
      <c r="K224" s="37"/>
      <c r="L224" s="60"/>
      <c r="M224" s="37"/>
      <c r="N224" s="60">
        <v>44634.957407407397</v>
      </c>
      <c r="O224" s="37" t="s">
        <v>213</v>
      </c>
      <c r="P224" s="38" t="b">
        <v>0</v>
      </c>
      <c r="Q224" s="37"/>
      <c r="R224" s="37" t="s">
        <v>150</v>
      </c>
      <c r="S224" s="38">
        <v>0</v>
      </c>
      <c r="T224" s="37" t="s">
        <v>128</v>
      </c>
      <c r="U224" s="37" t="s">
        <v>65</v>
      </c>
      <c r="V224" s="60"/>
      <c r="W224" s="38"/>
      <c r="X224" s="37" t="s">
        <v>301</v>
      </c>
      <c r="Y224" s="38">
        <v>0</v>
      </c>
      <c r="Z224" s="38" t="b">
        <v>1</v>
      </c>
      <c r="AA224" s="60">
        <v>44634.957407407397</v>
      </c>
      <c r="AB224" s="60"/>
      <c r="AC224" s="38">
        <v>0</v>
      </c>
      <c r="AD224" s="60"/>
      <c r="AE224" s="60">
        <v>44634.957407407397</v>
      </c>
      <c r="AF224" s="60">
        <v>44634.957407407397</v>
      </c>
      <c r="AG224" s="37"/>
      <c r="AH224" s="37" t="s">
        <v>250</v>
      </c>
      <c r="AI224" s="37" t="s">
        <v>166</v>
      </c>
      <c r="AJ224" s="16">
        <f ca="1">IF(Table1[[#This Row],[State]]="Closed","Zero",IF(Table1[[#This Row],[State]]="Resolved","Zero",TODAY()-Table1[[#This Row],[First Assigned to Osprey-Resolver]]))</f>
        <v>73.042592592602887</v>
      </c>
      <c r="AK224" s="16" t="str">
        <f ca="1">IF(Table1[[#This Row],[Days Open]]&lt;=5,"00 - 05",IF(Table1[[#This Row],[Days Open]]&lt;=15,"06 - 15",IF(Table1[[#This Row],[Days Open]]&lt;=30,"16 - 30", IF(Table1[[#This Row],[Days Open]]&lt;=60,"31 - 60",IF(Table1[[#This Row],[Days Open]]&lt;=90,"61 - 90",IF(Table1[[#This Row],[Days Open]]="Zero","Closed","&gt;91 and above"))))))</f>
        <v>61 - 90</v>
      </c>
      <c r="AL224" s="39">
        <f>WEEKNUM(Table1[[#This Row],[Created]])</f>
        <v>12</v>
      </c>
      <c r="AM224" s="39">
        <f>WEEKNUM(Table1[[#This Row],[Resolved]])</f>
        <v>0</v>
      </c>
      <c r="AN224" s="39">
        <f>WEEKNUM(Table1[[#This Row],[Closed]])</f>
        <v>0</v>
      </c>
      <c r="AO224" s="39" t="str">
        <f>IFERROR(INDEX(GD_Resource[], MATCH(Table1[[#This Row],[Assigned to]], GD_Resource[SNOW ID Unique], 0), 2), "Not GD")</f>
        <v>Not GD</v>
      </c>
      <c r="AP224" s="39" t="str">
        <f t="shared" si="3"/>
        <v>Geo</v>
      </c>
      <c r="AQ224" s="39">
        <f>YEAR(Table1[[#This Row],[Closed]])</f>
        <v>1900</v>
      </c>
      <c r="AR224" s="39">
        <f>YEAR(Table1[[#This Row],[Resolved]])</f>
        <v>1900</v>
      </c>
      <c r="AS224" s="39">
        <f>YEAR(Table1[[#This Row],[Created]])</f>
        <v>2022</v>
      </c>
      <c r="AT224" s="39">
        <f>DAY(Table1[[#This Row],[Resolved]])</f>
        <v>0</v>
      </c>
      <c r="AU224" s="39" t="str">
        <f>TEXT(Table1[[#This Row],[Resolved]],"MMM")</f>
        <v>Jan</v>
      </c>
      <c r="AV224" s="39">
        <f>DAY(Table1[[#This Row],[Created]])</f>
        <v>14</v>
      </c>
      <c r="AW224" s="39" t="str">
        <f>TEXT(Table1[[#This Row],[Created]],"MMM")</f>
        <v>Mar</v>
      </c>
      <c r="AX224" s="40" t="e">
        <f>VLOOKUP(Table1[[#This Row],[Assigned to]],GD_Resource[[#All],[SNOW ID Unique]:[Team]],4,0)</f>
        <v>#N/A</v>
      </c>
    </row>
    <row r="225" spans="1:50" ht="62.7" customHeight="1" x14ac:dyDescent="0.25">
      <c r="A225" s="37" t="s">
        <v>1074</v>
      </c>
      <c r="B225" s="37" t="s">
        <v>119</v>
      </c>
      <c r="C225" s="37" t="s">
        <v>120</v>
      </c>
      <c r="D225" s="37" t="s">
        <v>721</v>
      </c>
      <c r="E225" s="37" t="s">
        <v>145</v>
      </c>
      <c r="F225" s="37" t="s">
        <v>1075</v>
      </c>
      <c r="G225" s="60">
        <v>44698.592094907413</v>
      </c>
      <c r="H225" s="37" t="s">
        <v>48</v>
      </c>
      <c r="I225" s="60"/>
      <c r="J225" s="37"/>
      <c r="K225" s="37"/>
      <c r="L225" s="60"/>
      <c r="M225" s="37"/>
      <c r="N225" s="60">
        <v>44635.733599537038</v>
      </c>
      <c r="O225" s="37" t="s">
        <v>721</v>
      </c>
      <c r="P225" s="38" t="b">
        <v>0</v>
      </c>
      <c r="Q225" s="37"/>
      <c r="R225" s="37" t="s">
        <v>127</v>
      </c>
      <c r="S225" s="38">
        <v>0</v>
      </c>
      <c r="T225" s="37" t="s">
        <v>128</v>
      </c>
      <c r="U225" s="37" t="s">
        <v>66</v>
      </c>
      <c r="V225" s="60"/>
      <c r="W225" s="38"/>
      <c r="X225" s="37" t="s">
        <v>172</v>
      </c>
      <c r="Y225" s="38">
        <v>0</v>
      </c>
      <c r="Z225" s="38" t="b">
        <v>0</v>
      </c>
      <c r="AA225" s="60">
        <v>44635.824490740742</v>
      </c>
      <c r="AB225" s="60">
        <v>44635.733923611107</v>
      </c>
      <c r="AC225" s="38">
        <v>1</v>
      </c>
      <c r="AD225" s="60">
        <v>44635.857708333337</v>
      </c>
      <c r="AE225" s="60">
        <v>44635.881643518522</v>
      </c>
      <c r="AF225" s="60">
        <v>44635.857708333337</v>
      </c>
      <c r="AG225" s="37"/>
      <c r="AH225" s="37"/>
      <c r="AI225" s="37"/>
      <c r="AJ225" s="16">
        <f ca="1">IF(Table1[[#This Row],[State]]="Closed","Zero",IF(Table1[[#This Row],[State]]="Resolved","Zero",TODAY()-Table1[[#This Row],[First Assigned to Osprey-Resolver]]))</f>
        <v>72.118356481478259</v>
      </c>
      <c r="AK225" s="16" t="str">
        <f ca="1">IF(Table1[[#This Row],[Days Open]]&lt;=5,"00 - 05",IF(Table1[[#This Row],[Days Open]]&lt;=15,"06 - 15",IF(Table1[[#This Row],[Days Open]]&lt;=30,"16 - 30", IF(Table1[[#This Row],[Days Open]]&lt;=60,"31 - 60",IF(Table1[[#This Row],[Days Open]]&lt;=90,"61 - 90",IF(Table1[[#This Row],[Days Open]]="Zero","Closed","&gt;91 and above"))))))</f>
        <v>61 - 90</v>
      </c>
      <c r="AL225" s="39">
        <f>WEEKNUM(Table1[[#This Row],[Created]])</f>
        <v>12</v>
      </c>
      <c r="AM225" s="39">
        <f>WEEKNUM(Table1[[#This Row],[Resolved]])</f>
        <v>0</v>
      </c>
      <c r="AN225" s="39">
        <f>WEEKNUM(Table1[[#This Row],[Closed]])</f>
        <v>0</v>
      </c>
      <c r="AO225" s="39" t="str">
        <f>IFERROR(INDEX(GD_Resource[], MATCH(Table1[[#This Row],[Assigned to]], GD_Resource[SNOW ID Unique], 0), 2), "Not GD")</f>
        <v>Not GD</v>
      </c>
      <c r="AP225" s="39" t="str">
        <f t="shared" si="3"/>
        <v>Geo</v>
      </c>
      <c r="AQ225" s="39">
        <f>YEAR(Table1[[#This Row],[Closed]])</f>
        <v>1900</v>
      </c>
      <c r="AR225" s="39">
        <f>YEAR(Table1[[#This Row],[Resolved]])</f>
        <v>1900</v>
      </c>
      <c r="AS225" s="39">
        <f>YEAR(Table1[[#This Row],[Created]])</f>
        <v>2022</v>
      </c>
      <c r="AT225" s="39">
        <f>DAY(Table1[[#This Row],[Resolved]])</f>
        <v>0</v>
      </c>
      <c r="AU225" s="39" t="str">
        <f>TEXT(Table1[[#This Row],[Resolved]],"MMM")</f>
        <v>Jan</v>
      </c>
      <c r="AV225" s="39">
        <f>DAY(Table1[[#This Row],[Created]])</f>
        <v>15</v>
      </c>
      <c r="AW225" s="39" t="str">
        <f>TEXT(Table1[[#This Row],[Created]],"MMM")</f>
        <v>Mar</v>
      </c>
      <c r="AX225" s="40" t="e">
        <f>VLOOKUP(Table1[[#This Row],[Assigned to]],GD_Resource[[#All],[SNOW ID Unique]:[Team]],4,0)</f>
        <v>#N/A</v>
      </c>
    </row>
    <row r="226" spans="1:50" ht="49.95" customHeight="1" x14ac:dyDescent="0.25">
      <c r="A226" s="37" t="s">
        <v>1076</v>
      </c>
      <c r="B226" s="37" t="s">
        <v>119</v>
      </c>
      <c r="C226" s="37" t="s">
        <v>339</v>
      </c>
      <c r="D226" s="37" t="s">
        <v>428</v>
      </c>
      <c r="E226" s="37" t="s">
        <v>13</v>
      </c>
      <c r="F226" s="37" t="s">
        <v>1077</v>
      </c>
      <c r="G226" s="60">
        <v>44638.087905092587</v>
      </c>
      <c r="H226" s="37" t="s">
        <v>430</v>
      </c>
      <c r="I226" s="60"/>
      <c r="J226" s="37" t="s">
        <v>124</v>
      </c>
      <c r="K226" s="37" t="s">
        <v>1078</v>
      </c>
      <c r="L226" s="60">
        <v>44638.087905092587</v>
      </c>
      <c r="M226" s="37" t="s">
        <v>430</v>
      </c>
      <c r="N226" s="60">
        <v>44637.096215277779</v>
      </c>
      <c r="O226" s="37" t="s">
        <v>428</v>
      </c>
      <c r="P226" s="38" t="b">
        <v>0</v>
      </c>
      <c r="Q226" s="37"/>
      <c r="R226" s="37" t="s">
        <v>217</v>
      </c>
      <c r="S226" s="38">
        <v>0</v>
      </c>
      <c r="T226" s="37" t="s">
        <v>128</v>
      </c>
      <c r="U226" s="37" t="s">
        <v>124</v>
      </c>
      <c r="V226" s="60"/>
      <c r="W226" s="38">
        <v>85720</v>
      </c>
      <c r="X226" s="37" t="s">
        <v>430</v>
      </c>
      <c r="Y226" s="38">
        <v>0</v>
      </c>
      <c r="Z226" s="38" t="b">
        <v>0</v>
      </c>
      <c r="AA226" s="60">
        <v>44637.096215277779</v>
      </c>
      <c r="AB226" s="60"/>
      <c r="AC226" s="38">
        <v>0</v>
      </c>
      <c r="AD226" s="60"/>
      <c r="AE226" s="60">
        <v>44637.096215277779</v>
      </c>
      <c r="AF226" s="60">
        <v>44637.096215277779</v>
      </c>
      <c r="AG226" s="37"/>
      <c r="AH226" s="37"/>
      <c r="AI226" s="37"/>
      <c r="AJ226" s="16">
        <f ca="1">IF(Table1[[#This Row],[State]]="Closed","Zero",IF(Table1[[#This Row],[State]]="Resolved","Zero",TODAY()-Table1[[#This Row],[First Assigned to Osprey-Resolver]]))</f>
        <v>70.903784722220735</v>
      </c>
      <c r="AK226" s="16" t="str">
        <f ca="1">IF(Table1[[#This Row],[Days Open]]&lt;=5,"00 - 05",IF(Table1[[#This Row],[Days Open]]&lt;=15,"06 - 15",IF(Table1[[#This Row],[Days Open]]&lt;=30,"16 - 30", IF(Table1[[#This Row],[Days Open]]&lt;=60,"31 - 60",IF(Table1[[#This Row],[Days Open]]&lt;=90,"61 - 90",IF(Table1[[#This Row],[Days Open]]="Zero","Closed","&gt;91 and above"))))))</f>
        <v>61 - 90</v>
      </c>
      <c r="AL226" s="39">
        <f>WEEKNUM(Table1[[#This Row],[Created]])</f>
        <v>12</v>
      </c>
      <c r="AM226" s="39">
        <f>WEEKNUM(Table1[[#This Row],[Resolved]])</f>
        <v>0</v>
      </c>
      <c r="AN226" s="39">
        <f>WEEKNUM(Table1[[#This Row],[Closed]])</f>
        <v>12</v>
      </c>
      <c r="AO226" s="39" t="str">
        <f>IFERROR(INDEX(GD_Resource[], MATCH(Table1[[#This Row],[Assigned to]], GD_Resource[SNOW ID Unique], 0), 2), "Not GD")</f>
        <v>Not GD</v>
      </c>
      <c r="AP226" s="39" t="str">
        <f t="shared" si="3"/>
        <v>Geo</v>
      </c>
      <c r="AQ226" s="39">
        <f>YEAR(Table1[[#This Row],[Closed]])</f>
        <v>2022</v>
      </c>
      <c r="AR226" s="39">
        <f>YEAR(Table1[[#This Row],[Resolved]])</f>
        <v>1900</v>
      </c>
      <c r="AS226" s="39">
        <f>YEAR(Table1[[#This Row],[Created]])</f>
        <v>2022</v>
      </c>
      <c r="AT226" s="39">
        <f>DAY(Table1[[#This Row],[Resolved]])</f>
        <v>0</v>
      </c>
      <c r="AU226" s="39" t="str">
        <f>TEXT(Table1[[#This Row],[Resolved]],"MMM")</f>
        <v>Jan</v>
      </c>
      <c r="AV226" s="39">
        <f>DAY(Table1[[#This Row],[Created]])</f>
        <v>17</v>
      </c>
      <c r="AW226" s="39" t="str">
        <f>TEXT(Table1[[#This Row],[Created]],"MMM")</f>
        <v>Mar</v>
      </c>
      <c r="AX226" s="40" t="e">
        <f>VLOOKUP(Table1[[#This Row],[Assigned to]],GD_Resource[[#All],[SNOW ID Unique]:[Team]],4,0)</f>
        <v>#N/A</v>
      </c>
    </row>
    <row r="227" spans="1:50" ht="37.5" customHeight="1" x14ac:dyDescent="0.25">
      <c r="A227" s="37" t="s">
        <v>1079</v>
      </c>
      <c r="B227" s="37" t="s">
        <v>119</v>
      </c>
      <c r="C227" s="37" t="s">
        <v>433</v>
      </c>
      <c r="D227" s="37" t="s">
        <v>1018</v>
      </c>
      <c r="E227" s="37" t="s">
        <v>145</v>
      </c>
      <c r="F227" s="37" t="s">
        <v>1080</v>
      </c>
      <c r="G227" s="60">
        <v>44704.822465277779</v>
      </c>
      <c r="H227" s="37" t="s">
        <v>35</v>
      </c>
      <c r="I227" s="60"/>
      <c r="J227" s="37"/>
      <c r="K227" s="37"/>
      <c r="L227" s="60"/>
      <c r="M227" s="37"/>
      <c r="N227" s="60">
        <v>44638.251261574071</v>
      </c>
      <c r="O227" s="37" t="s">
        <v>1018</v>
      </c>
      <c r="P227" s="38" t="b">
        <v>0</v>
      </c>
      <c r="Q227" s="37"/>
      <c r="R227" s="37" t="s">
        <v>217</v>
      </c>
      <c r="S227" s="38">
        <v>0</v>
      </c>
      <c r="T227" s="37" t="s">
        <v>128</v>
      </c>
      <c r="U227" s="37" t="s">
        <v>66</v>
      </c>
      <c r="V227" s="60"/>
      <c r="W227" s="38"/>
      <c r="X227" s="37" t="s">
        <v>1081</v>
      </c>
      <c r="Y227" s="38">
        <v>0</v>
      </c>
      <c r="Z227" s="38" t="b">
        <v>1</v>
      </c>
      <c r="AA227" s="60">
        <v>44638.251261574071</v>
      </c>
      <c r="AB227" s="60"/>
      <c r="AC227" s="38">
        <v>0</v>
      </c>
      <c r="AD227" s="60"/>
      <c r="AE227" s="60">
        <v>44638.251261574071</v>
      </c>
      <c r="AF227" s="60">
        <v>44638.251261574071</v>
      </c>
      <c r="AG227" s="37"/>
      <c r="AH227" s="37" t="s">
        <v>1082</v>
      </c>
      <c r="AI227" s="37" t="s">
        <v>582</v>
      </c>
      <c r="AJ227" s="16">
        <f ca="1">IF(Table1[[#This Row],[State]]="Closed","Zero",IF(Table1[[#This Row],[State]]="Resolved","Zero",TODAY()-Table1[[#This Row],[First Assigned to Osprey-Resolver]]))</f>
        <v>69.748738425929332</v>
      </c>
      <c r="AK227" s="16" t="str">
        <f ca="1">IF(Table1[[#This Row],[Days Open]]&lt;=5,"00 - 05",IF(Table1[[#This Row],[Days Open]]&lt;=15,"06 - 15",IF(Table1[[#This Row],[Days Open]]&lt;=30,"16 - 30", IF(Table1[[#This Row],[Days Open]]&lt;=60,"31 - 60",IF(Table1[[#This Row],[Days Open]]&lt;=90,"61 - 90",IF(Table1[[#This Row],[Days Open]]="Zero","Closed","&gt;91 and above"))))))</f>
        <v>61 - 90</v>
      </c>
      <c r="AL227" s="39">
        <f>WEEKNUM(Table1[[#This Row],[Created]])</f>
        <v>12</v>
      </c>
      <c r="AM227" s="39">
        <f>WEEKNUM(Table1[[#This Row],[Resolved]])</f>
        <v>0</v>
      </c>
      <c r="AN227" s="39">
        <f>WEEKNUM(Table1[[#This Row],[Closed]])</f>
        <v>0</v>
      </c>
      <c r="AO227" s="39" t="str">
        <f>IFERROR(INDEX(GD_Resource[], MATCH(Table1[[#This Row],[Assigned to]], GD_Resource[SNOW ID Unique], 0), 2), "Not GD")</f>
        <v>WPP-US</v>
      </c>
      <c r="AP227" s="39" t="str">
        <f t="shared" si="3"/>
        <v>GD</v>
      </c>
      <c r="AQ227" s="39">
        <f>YEAR(Table1[[#This Row],[Closed]])</f>
        <v>1900</v>
      </c>
      <c r="AR227" s="39">
        <f>YEAR(Table1[[#This Row],[Resolved]])</f>
        <v>1900</v>
      </c>
      <c r="AS227" s="39">
        <f>YEAR(Table1[[#This Row],[Created]])</f>
        <v>2022</v>
      </c>
      <c r="AT227" s="39">
        <f>DAY(Table1[[#This Row],[Resolved]])</f>
        <v>0</v>
      </c>
      <c r="AU227" s="39" t="str">
        <f>TEXT(Table1[[#This Row],[Resolved]],"MMM")</f>
        <v>Jan</v>
      </c>
      <c r="AV227" s="39">
        <f>DAY(Table1[[#This Row],[Created]])</f>
        <v>18</v>
      </c>
      <c r="AW227" s="39" t="str">
        <f>TEXT(Table1[[#This Row],[Created]],"MMM")</f>
        <v>Mar</v>
      </c>
      <c r="AX227" s="40">
        <f>VLOOKUP(Table1[[#This Row],[Assigned to]],GD_Resource[[#All],[SNOW ID Unique]:[Team]],4,0)</f>
        <v>0</v>
      </c>
    </row>
    <row r="228" spans="1:50" ht="162.44999999999999" customHeight="1" x14ac:dyDescent="0.25">
      <c r="A228" s="37" t="s">
        <v>1083</v>
      </c>
      <c r="B228" s="37" t="s">
        <v>142</v>
      </c>
      <c r="C228" s="37" t="s">
        <v>120</v>
      </c>
      <c r="D228" s="37" t="s">
        <v>206</v>
      </c>
      <c r="E228" s="37" t="s">
        <v>145</v>
      </c>
      <c r="F228" s="37" t="s">
        <v>1084</v>
      </c>
      <c r="G228" s="60">
        <v>44692.979328703703</v>
      </c>
      <c r="H228" s="37" t="s">
        <v>48</v>
      </c>
      <c r="I228" s="60"/>
      <c r="J228" s="37"/>
      <c r="K228" s="37"/>
      <c r="L228" s="60"/>
      <c r="M228" s="37"/>
      <c r="N228" s="60">
        <v>44638.669965277782</v>
      </c>
      <c r="O228" s="37" t="s">
        <v>1040</v>
      </c>
      <c r="P228" s="38" t="b">
        <v>0</v>
      </c>
      <c r="Q228" s="37"/>
      <c r="R228" s="37" t="s">
        <v>127</v>
      </c>
      <c r="S228" s="38">
        <v>0</v>
      </c>
      <c r="T228" s="37" t="s">
        <v>128</v>
      </c>
      <c r="U228" s="37" t="s">
        <v>65</v>
      </c>
      <c r="V228" s="60"/>
      <c r="W228" s="38"/>
      <c r="X228" s="37" t="s">
        <v>1041</v>
      </c>
      <c r="Y228" s="38">
        <v>0</v>
      </c>
      <c r="Z228" s="38" t="b">
        <v>1</v>
      </c>
      <c r="AA228" s="60">
        <v>44638.69835648148</v>
      </c>
      <c r="AB228" s="60">
        <v>44638.670590277783</v>
      </c>
      <c r="AC228" s="38">
        <v>1</v>
      </c>
      <c r="AD228" s="60">
        <v>44638.70208333333</v>
      </c>
      <c r="AE228" s="60">
        <v>44638.725266203714</v>
      </c>
      <c r="AF228" s="60">
        <v>44638.70208333333</v>
      </c>
      <c r="AG228" s="37"/>
      <c r="AH228" s="37" t="s">
        <v>250</v>
      </c>
      <c r="AI228" s="37"/>
      <c r="AJ228" s="16">
        <f ca="1">IF(Table1[[#This Row],[State]]="Closed","Zero",IF(Table1[[#This Row],[State]]="Resolved","Zero",TODAY()-Table1[[#This Row],[First Assigned to Osprey-Resolver]]))</f>
        <v>69.274733796286455</v>
      </c>
      <c r="AK228" s="16" t="str">
        <f ca="1">IF(Table1[[#This Row],[Days Open]]&lt;=5,"00 - 05",IF(Table1[[#This Row],[Days Open]]&lt;=15,"06 - 15",IF(Table1[[#This Row],[Days Open]]&lt;=30,"16 - 30", IF(Table1[[#This Row],[Days Open]]&lt;=60,"31 - 60",IF(Table1[[#This Row],[Days Open]]&lt;=90,"61 - 90",IF(Table1[[#This Row],[Days Open]]="Zero","Closed","&gt;91 and above"))))))</f>
        <v>61 - 90</v>
      </c>
      <c r="AL228" s="39">
        <f>WEEKNUM(Table1[[#This Row],[Created]])</f>
        <v>12</v>
      </c>
      <c r="AM228" s="39">
        <f>WEEKNUM(Table1[[#This Row],[Resolved]])</f>
        <v>0</v>
      </c>
      <c r="AN228" s="39">
        <f>WEEKNUM(Table1[[#This Row],[Closed]])</f>
        <v>0</v>
      </c>
      <c r="AO228" s="39" t="str">
        <f>IFERROR(INDEX(GD_Resource[], MATCH(Table1[[#This Row],[Assigned to]], GD_Resource[SNOW ID Unique], 0), 2), "Not GD")</f>
        <v>Not GD</v>
      </c>
      <c r="AP228" s="39" t="str">
        <f t="shared" si="3"/>
        <v>Geo</v>
      </c>
      <c r="AQ228" s="39">
        <f>YEAR(Table1[[#This Row],[Closed]])</f>
        <v>1900</v>
      </c>
      <c r="AR228" s="39">
        <f>YEAR(Table1[[#This Row],[Resolved]])</f>
        <v>1900</v>
      </c>
      <c r="AS228" s="39">
        <f>YEAR(Table1[[#This Row],[Created]])</f>
        <v>2022</v>
      </c>
      <c r="AT228" s="39">
        <f>DAY(Table1[[#This Row],[Resolved]])</f>
        <v>0</v>
      </c>
      <c r="AU228" s="39" t="str">
        <f>TEXT(Table1[[#This Row],[Resolved]],"MMM")</f>
        <v>Jan</v>
      </c>
      <c r="AV228" s="39">
        <f>DAY(Table1[[#This Row],[Created]])</f>
        <v>18</v>
      </c>
      <c r="AW228" s="39" t="str">
        <f>TEXT(Table1[[#This Row],[Created]],"MMM")</f>
        <v>Mar</v>
      </c>
      <c r="AX228" s="40" t="e">
        <f>VLOOKUP(Table1[[#This Row],[Assigned to]],GD_Resource[[#All],[SNOW ID Unique]:[Team]],4,0)</f>
        <v>#N/A</v>
      </c>
    </row>
    <row r="229" spans="1:50" ht="49.95" customHeight="1" x14ac:dyDescent="0.25">
      <c r="A229" s="37" t="s">
        <v>1085</v>
      </c>
      <c r="B229" s="37" t="s">
        <v>119</v>
      </c>
      <c r="C229" s="37" t="s">
        <v>153</v>
      </c>
      <c r="D229" s="37" t="s">
        <v>154</v>
      </c>
      <c r="E229" s="37" t="s">
        <v>145</v>
      </c>
      <c r="F229" s="37" t="s">
        <v>1086</v>
      </c>
      <c r="G229" s="60">
        <v>44705.665196759262</v>
      </c>
      <c r="H229" s="37" t="s">
        <v>55</v>
      </c>
      <c r="I229" s="60"/>
      <c r="J229" s="37"/>
      <c r="K229" s="37"/>
      <c r="L229" s="60"/>
      <c r="M229" s="37"/>
      <c r="N229" s="60">
        <v>44643.630659722221</v>
      </c>
      <c r="O229" s="37" t="s">
        <v>154</v>
      </c>
      <c r="P229" s="38" t="b">
        <v>0</v>
      </c>
      <c r="Q229" s="37"/>
      <c r="R229" s="37" t="s">
        <v>150</v>
      </c>
      <c r="S229" s="38">
        <v>0</v>
      </c>
      <c r="T229" s="37" t="s">
        <v>128</v>
      </c>
      <c r="U229" s="37" t="s">
        <v>66</v>
      </c>
      <c r="V229" s="60"/>
      <c r="W229" s="38"/>
      <c r="X229" s="37" t="s">
        <v>981</v>
      </c>
      <c r="Y229" s="38">
        <v>0</v>
      </c>
      <c r="Z229" s="38" t="b">
        <v>0</v>
      </c>
      <c r="AA229" s="60">
        <v>44643.630659722221</v>
      </c>
      <c r="AB229" s="60"/>
      <c r="AC229" s="38">
        <v>0</v>
      </c>
      <c r="AD229" s="60"/>
      <c r="AE229" s="60">
        <v>44643.630659722221</v>
      </c>
      <c r="AF229" s="60">
        <v>44643.630659722221</v>
      </c>
      <c r="AG229" s="37" t="s">
        <v>139</v>
      </c>
      <c r="AH229" s="37"/>
      <c r="AI229" s="37" t="s">
        <v>582</v>
      </c>
      <c r="AJ229" s="16">
        <f ca="1">IF(Table1[[#This Row],[State]]="Closed","Zero",IF(Table1[[#This Row],[State]]="Resolved","Zero",TODAY()-Table1[[#This Row],[First Assigned to Osprey-Resolver]]))</f>
        <v>64.369340277778974</v>
      </c>
      <c r="AK229" s="16" t="str">
        <f ca="1">IF(Table1[[#This Row],[Days Open]]&lt;=5,"00 - 05",IF(Table1[[#This Row],[Days Open]]&lt;=15,"06 - 15",IF(Table1[[#This Row],[Days Open]]&lt;=30,"16 - 30", IF(Table1[[#This Row],[Days Open]]&lt;=60,"31 - 60",IF(Table1[[#This Row],[Days Open]]&lt;=90,"61 - 90",IF(Table1[[#This Row],[Days Open]]="Zero","Closed","&gt;91 and above"))))))</f>
        <v>61 - 90</v>
      </c>
      <c r="AL229" s="39">
        <f>WEEKNUM(Table1[[#This Row],[Created]])</f>
        <v>13</v>
      </c>
      <c r="AM229" s="39">
        <f>WEEKNUM(Table1[[#This Row],[Resolved]])</f>
        <v>0</v>
      </c>
      <c r="AN229" s="39">
        <f>WEEKNUM(Table1[[#This Row],[Closed]])</f>
        <v>0</v>
      </c>
      <c r="AO229" s="39" t="str">
        <f>IFERROR(INDEX(GD_Resource[], MATCH(Table1[[#This Row],[Assigned to]], GD_Resource[SNOW ID Unique], 0), 2), "Not GD")</f>
        <v>WPP-US</v>
      </c>
      <c r="AP229" s="39" t="str">
        <f t="shared" si="3"/>
        <v>GD</v>
      </c>
      <c r="AQ229" s="39">
        <f>YEAR(Table1[[#This Row],[Closed]])</f>
        <v>1900</v>
      </c>
      <c r="AR229" s="39">
        <f>YEAR(Table1[[#This Row],[Resolved]])</f>
        <v>1900</v>
      </c>
      <c r="AS229" s="39">
        <f>YEAR(Table1[[#This Row],[Created]])</f>
        <v>2022</v>
      </c>
      <c r="AT229" s="39">
        <f>DAY(Table1[[#This Row],[Resolved]])</f>
        <v>0</v>
      </c>
      <c r="AU229" s="39" t="str">
        <f>TEXT(Table1[[#This Row],[Resolved]],"MMM")</f>
        <v>Jan</v>
      </c>
      <c r="AV229" s="39">
        <f>DAY(Table1[[#This Row],[Created]])</f>
        <v>23</v>
      </c>
      <c r="AW229" s="39" t="str">
        <f>TEXT(Table1[[#This Row],[Created]],"MMM")</f>
        <v>Mar</v>
      </c>
      <c r="AX229" s="40">
        <f>VLOOKUP(Table1[[#This Row],[Assigned to]],GD_Resource[[#All],[SNOW ID Unique]:[Team]],4,0)</f>
        <v>0</v>
      </c>
    </row>
    <row r="230" spans="1:50" ht="37.5" customHeight="1" x14ac:dyDescent="0.25">
      <c r="A230" s="37" t="s">
        <v>1087</v>
      </c>
      <c r="B230" s="37" t="s">
        <v>119</v>
      </c>
      <c r="C230" s="37" t="s">
        <v>242</v>
      </c>
      <c r="D230" s="37" t="s">
        <v>530</v>
      </c>
      <c r="E230" s="37" t="s">
        <v>13</v>
      </c>
      <c r="F230" s="37" t="s">
        <v>1088</v>
      </c>
      <c r="G230" s="60">
        <v>44648.983414351853</v>
      </c>
      <c r="H230" s="37" t="s">
        <v>27</v>
      </c>
      <c r="I230" s="60"/>
      <c r="J230" s="37" t="s">
        <v>124</v>
      </c>
      <c r="K230" s="37" t="s">
        <v>1089</v>
      </c>
      <c r="L230" s="60">
        <v>44648.983414351853</v>
      </c>
      <c r="M230" s="37" t="s">
        <v>27</v>
      </c>
      <c r="N230" s="60">
        <v>44644.019895833328</v>
      </c>
      <c r="O230" s="37" t="s">
        <v>1090</v>
      </c>
      <c r="P230" s="38" t="b">
        <v>0</v>
      </c>
      <c r="Q230" s="37"/>
      <c r="R230" s="37" t="s">
        <v>150</v>
      </c>
      <c r="S230" s="38">
        <v>0</v>
      </c>
      <c r="T230" s="37" t="s">
        <v>128</v>
      </c>
      <c r="U230" s="37" t="s">
        <v>124</v>
      </c>
      <c r="V230" s="60"/>
      <c r="W230" s="38">
        <v>428848</v>
      </c>
      <c r="X230" s="37" t="s">
        <v>1091</v>
      </c>
      <c r="Y230" s="38">
        <v>0</v>
      </c>
      <c r="Z230" s="38" t="b">
        <v>0</v>
      </c>
      <c r="AA230" s="60">
        <v>44644.389965277784</v>
      </c>
      <c r="AB230" s="60">
        <v>44644.039907407408</v>
      </c>
      <c r="AC230" s="38">
        <v>1</v>
      </c>
      <c r="AD230" s="60">
        <v>44644.11577546296</v>
      </c>
      <c r="AE230" s="60">
        <v>44644.389965277784</v>
      </c>
      <c r="AF230" s="60">
        <v>44644.11577546296</v>
      </c>
      <c r="AG230" s="37"/>
      <c r="AH230" s="37"/>
      <c r="AI230" s="37"/>
      <c r="AJ230" s="16">
        <f ca="1">IF(Table1[[#This Row],[State]]="Closed","Zero",IF(Table1[[#This Row],[State]]="Resolved","Zero",TODAY()-Table1[[#This Row],[First Assigned to Osprey-Resolver]]))</f>
        <v>63.610034722216369</v>
      </c>
      <c r="AK230" s="16" t="str">
        <f ca="1">IF(Table1[[#This Row],[Days Open]]&lt;=5,"00 - 05",IF(Table1[[#This Row],[Days Open]]&lt;=15,"06 - 15",IF(Table1[[#This Row],[Days Open]]&lt;=30,"16 - 30", IF(Table1[[#This Row],[Days Open]]&lt;=60,"31 - 60",IF(Table1[[#This Row],[Days Open]]&lt;=90,"61 - 90",IF(Table1[[#This Row],[Days Open]]="Zero","Closed","&gt;91 and above"))))))</f>
        <v>61 - 90</v>
      </c>
      <c r="AL230" s="39">
        <f>WEEKNUM(Table1[[#This Row],[Created]])</f>
        <v>13</v>
      </c>
      <c r="AM230" s="39">
        <f>WEEKNUM(Table1[[#This Row],[Resolved]])</f>
        <v>0</v>
      </c>
      <c r="AN230" s="39">
        <f>WEEKNUM(Table1[[#This Row],[Closed]])</f>
        <v>14</v>
      </c>
      <c r="AO230" s="39" t="str">
        <f>IFERROR(INDEX(GD_Resource[], MATCH(Table1[[#This Row],[Assigned to]], GD_Resource[SNOW ID Unique], 0), 2), "Not GD")</f>
        <v>WPP-US</v>
      </c>
      <c r="AP230" s="39" t="str">
        <f t="shared" si="3"/>
        <v>GD</v>
      </c>
      <c r="AQ230" s="39">
        <f>YEAR(Table1[[#This Row],[Closed]])</f>
        <v>2022</v>
      </c>
      <c r="AR230" s="39">
        <f>YEAR(Table1[[#This Row],[Resolved]])</f>
        <v>1900</v>
      </c>
      <c r="AS230" s="39">
        <f>YEAR(Table1[[#This Row],[Created]])</f>
        <v>2022</v>
      </c>
      <c r="AT230" s="39">
        <f>DAY(Table1[[#This Row],[Resolved]])</f>
        <v>0</v>
      </c>
      <c r="AU230" s="39" t="str">
        <f>TEXT(Table1[[#This Row],[Resolved]],"MMM")</f>
        <v>Jan</v>
      </c>
      <c r="AV230" s="39">
        <f>DAY(Table1[[#This Row],[Created]])</f>
        <v>24</v>
      </c>
      <c r="AW230" s="39" t="str">
        <f>TEXT(Table1[[#This Row],[Created]],"MMM")</f>
        <v>Mar</v>
      </c>
      <c r="AX230" s="40">
        <f>VLOOKUP(Table1[[#This Row],[Assigned to]],GD_Resource[[#All],[SNOW ID Unique]:[Team]],4,0)</f>
        <v>0</v>
      </c>
    </row>
    <row r="231" spans="1:50" ht="49.95" customHeight="1" x14ac:dyDescent="0.25">
      <c r="A231" s="37" t="s">
        <v>1092</v>
      </c>
      <c r="B231" s="37" t="s">
        <v>119</v>
      </c>
      <c r="C231" s="37" t="s">
        <v>242</v>
      </c>
      <c r="D231" s="37" t="s">
        <v>530</v>
      </c>
      <c r="E231" s="37" t="s">
        <v>13</v>
      </c>
      <c r="F231" s="37" t="s">
        <v>1088</v>
      </c>
      <c r="G231" s="60">
        <v>44648.985127314823</v>
      </c>
      <c r="H231" s="37" t="s">
        <v>27</v>
      </c>
      <c r="I231" s="60"/>
      <c r="J231" s="37" t="s">
        <v>124</v>
      </c>
      <c r="K231" s="37" t="s">
        <v>1089</v>
      </c>
      <c r="L231" s="60">
        <v>44648.985127314823</v>
      </c>
      <c r="M231" s="37" t="s">
        <v>27</v>
      </c>
      <c r="N231" s="60">
        <v>44644.025613425933</v>
      </c>
      <c r="O231" s="37" t="s">
        <v>1090</v>
      </c>
      <c r="P231" s="38" t="b">
        <v>0</v>
      </c>
      <c r="Q231" s="37"/>
      <c r="R231" s="37" t="s">
        <v>150</v>
      </c>
      <c r="S231" s="38">
        <v>0</v>
      </c>
      <c r="T231" s="37" t="s">
        <v>128</v>
      </c>
      <c r="U231" s="37" t="s">
        <v>124</v>
      </c>
      <c r="V231" s="60"/>
      <c r="W231" s="38">
        <v>428502</v>
      </c>
      <c r="X231" s="37" t="s">
        <v>1091</v>
      </c>
      <c r="Y231" s="38">
        <v>0</v>
      </c>
      <c r="Z231" s="38" t="b">
        <v>0</v>
      </c>
      <c r="AA231" s="60">
        <v>44644.388449074067</v>
      </c>
      <c r="AB231" s="60">
        <v>44644.039710648147</v>
      </c>
      <c r="AC231" s="38">
        <v>1</v>
      </c>
      <c r="AD231" s="60">
        <v>44644.115763888891</v>
      </c>
      <c r="AE231" s="60">
        <v>44644.388449074067</v>
      </c>
      <c r="AF231" s="60">
        <v>44644.115763888891</v>
      </c>
      <c r="AG231" s="37"/>
      <c r="AH231" s="37"/>
      <c r="AI231" s="37"/>
      <c r="AJ231" s="16">
        <f ca="1">IF(Table1[[#This Row],[State]]="Closed","Zero",IF(Table1[[#This Row],[State]]="Resolved","Zero",TODAY()-Table1[[#This Row],[First Assigned to Osprey-Resolver]]))</f>
        <v>63.611550925932534</v>
      </c>
      <c r="AK231" s="16" t="str">
        <f ca="1">IF(Table1[[#This Row],[Days Open]]&lt;=5,"00 - 05",IF(Table1[[#This Row],[Days Open]]&lt;=15,"06 - 15",IF(Table1[[#This Row],[Days Open]]&lt;=30,"16 - 30", IF(Table1[[#This Row],[Days Open]]&lt;=60,"31 - 60",IF(Table1[[#This Row],[Days Open]]&lt;=90,"61 - 90",IF(Table1[[#This Row],[Days Open]]="Zero","Closed","&gt;91 and above"))))))</f>
        <v>61 - 90</v>
      </c>
      <c r="AL231" s="39">
        <f>WEEKNUM(Table1[[#This Row],[Created]])</f>
        <v>13</v>
      </c>
      <c r="AM231" s="39">
        <f>WEEKNUM(Table1[[#This Row],[Resolved]])</f>
        <v>0</v>
      </c>
      <c r="AN231" s="39">
        <f>WEEKNUM(Table1[[#This Row],[Closed]])</f>
        <v>14</v>
      </c>
      <c r="AO231" s="39" t="str">
        <f>IFERROR(INDEX(GD_Resource[], MATCH(Table1[[#This Row],[Assigned to]], GD_Resource[SNOW ID Unique], 0), 2), "Not GD")</f>
        <v>WPP-US</v>
      </c>
      <c r="AP231" s="39" t="str">
        <f t="shared" si="3"/>
        <v>GD</v>
      </c>
      <c r="AQ231" s="39">
        <f>YEAR(Table1[[#This Row],[Closed]])</f>
        <v>2022</v>
      </c>
      <c r="AR231" s="39">
        <f>YEAR(Table1[[#This Row],[Resolved]])</f>
        <v>1900</v>
      </c>
      <c r="AS231" s="39">
        <f>YEAR(Table1[[#This Row],[Created]])</f>
        <v>2022</v>
      </c>
      <c r="AT231" s="39">
        <f>DAY(Table1[[#This Row],[Resolved]])</f>
        <v>0</v>
      </c>
      <c r="AU231" s="39" t="str">
        <f>TEXT(Table1[[#This Row],[Resolved]],"MMM")</f>
        <v>Jan</v>
      </c>
      <c r="AV231" s="39">
        <f>DAY(Table1[[#This Row],[Created]])</f>
        <v>24</v>
      </c>
      <c r="AW231" s="39" t="str">
        <f>TEXT(Table1[[#This Row],[Created]],"MMM")</f>
        <v>Mar</v>
      </c>
      <c r="AX231" s="40">
        <f>VLOOKUP(Table1[[#This Row],[Assigned to]],GD_Resource[[#All],[SNOW ID Unique]:[Team]],4,0)</f>
        <v>0</v>
      </c>
    </row>
    <row r="232" spans="1:50" ht="37.5" customHeight="1" x14ac:dyDescent="0.25">
      <c r="A232" s="37" t="s">
        <v>1093</v>
      </c>
      <c r="B232" s="37" t="s">
        <v>119</v>
      </c>
      <c r="C232" s="37" t="s">
        <v>253</v>
      </c>
      <c r="D232" s="37" t="s">
        <v>1094</v>
      </c>
      <c r="E232" s="37" t="s">
        <v>13</v>
      </c>
      <c r="F232" s="37" t="s">
        <v>1095</v>
      </c>
      <c r="G232" s="60">
        <v>44701.728356481479</v>
      </c>
      <c r="H232" s="37" t="s">
        <v>8</v>
      </c>
      <c r="I232" s="60"/>
      <c r="J232" s="37"/>
      <c r="K232" s="37"/>
      <c r="L232" s="60"/>
      <c r="M232" s="37"/>
      <c r="N232" s="60">
        <v>44644.094895833332</v>
      </c>
      <c r="O232" s="37" t="s">
        <v>1096</v>
      </c>
      <c r="P232" s="38" t="b">
        <v>0</v>
      </c>
      <c r="Q232" s="37"/>
      <c r="R232" s="37" t="s">
        <v>150</v>
      </c>
      <c r="S232" s="38">
        <v>0</v>
      </c>
      <c r="T232" s="37" t="s">
        <v>128</v>
      </c>
      <c r="U232" s="37" t="s">
        <v>65</v>
      </c>
      <c r="V232" s="60"/>
      <c r="W232" s="38"/>
      <c r="X232" s="37" t="s">
        <v>1097</v>
      </c>
      <c r="Y232" s="38">
        <v>0</v>
      </c>
      <c r="Z232" s="38" t="b">
        <v>1</v>
      </c>
      <c r="AA232" s="60">
        <v>44644.165694444448</v>
      </c>
      <c r="AB232" s="60">
        <v>44644.102268518523</v>
      </c>
      <c r="AC232" s="38">
        <v>1</v>
      </c>
      <c r="AD232" s="60">
        <v>44644.111643518518</v>
      </c>
      <c r="AE232" s="60">
        <v>44644.165694444448</v>
      </c>
      <c r="AF232" s="60">
        <v>44644.111643518518</v>
      </c>
      <c r="AG232" s="37"/>
      <c r="AH232" s="37" t="s">
        <v>250</v>
      </c>
      <c r="AI232" s="37"/>
      <c r="AJ232" s="16">
        <f ca="1">IF(Table1[[#This Row],[State]]="Closed","Zero",IF(Table1[[#This Row],[State]]="Resolved","Zero",TODAY()-Table1[[#This Row],[First Assigned to Osprey-Resolver]]))</f>
        <v>63.834305555552419</v>
      </c>
      <c r="AK232" s="16" t="str">
        <f ca="1">IF(Table1[[#This Row],[Days Open]]&lt;=5,"00 - 05",IF(Table1[[#This Row],[Days Open]]&lt;=15,"06 - 15",IF(Table1[[#This Row],[Days Open]]&lt;=30,"16 - 30", IF(Table1[[#This Row],[Days Open]]&lt;=60,"31 - 60",IF(Table1[[#This Row],[Days Open]]&lt;=90,"61 - 90",IF(Table1[[#This Row],[Days Open]]="Zero","Closed","&gt;91 and above"))))))</f>
        <v>61 - 90</v>
      </c>
      <c r="AL232" s="39">
        <f>WEEKNUM(Table1[[#This Row],[Created]])</f>
        <v>13</v>
      </c>
      <c r="AM232" s="39">
        <f>WEEKNUM(Table1[[#This Row],[Resolved]])</f>
        <v>0</v>
      </c>
      <c r="AN232" s="39">
        <f>WEEKNUM(Table1[[#This Row],[Closed]])</f>
        <v>0</v>
      </c>
      <c r="AO232" s="39" t="str">
        <f>IFERROR(INDEX(GD_Resource[], MATCH(Table1[[#This Row],[Assigned to]], GD_Resource[SNOW ID Unique], 0), 2), "Not GD")</f>
        <v>WPP-US</v>
      </c>
      <c r="AP232" s="39" t="str">
        <f t="shared" si="3"/>
        <v>GD</v>
      </c>
      <c r="AQ232" s="39">
        <f>YEAR(Table1[[#This Row],[Closed]])</f>
        <v>1900</v>
      </c>
      <c r="AR232" s="39">
        <f>YEAR(Table1[[#This Row],[Resolved]])</f>
        <v>1900</v>
      </c>
      <c r="AS232" s="39">
        <f>YEAR(Table1[[#This Row],[Created]])</f>
        <v>2022</v>
      </c>
      <c r="AT232" s="39">
        <f>DAY(Table1[[#This Row],[Resolved]])</f>
        <v>0</v>
      </c>
      <c r="AU232" s="39" t="str">
        <f>TEXT(Table1[[#This Row],[Resolved]],"MMM")</f>
        <v>Jan</v>
      </c>
      <c r="AV232" s="39">
        <f>DAY(Table1[[#This Row],[Created]])</f>
        <v>24</v>
      </c>
      <c r="AW232" s="39" t="str">
        <f>TEXT(Table1[[#This Row],[Created]],"MMM")</f>
        <v>Mar</v>
      </c>
      <c r="AX232" s="40">
        <f>VLOOKUP(Table1[[#This Row],[Assigned to]],GD_Resource[[#All],[SNOW ID Unique]:[Team]],4,0)</f>
        <v>0</v>
      </c>
    </row>
    <row r="233" spans="1:50" ht="49.95" customHeight="1" x14ac:dyDescent="0.25">
      <c r="A233" s="37" t="s">
        <v>1098</v>
      </c>
      <c r="B233" s="37" t="s">
        <v>119</v>
      </c>
      <c r="C233" s="37" t="s">
        <v>185</v>
      </c>
      <c r="D233" s="37" t="s">
        <v>775</v>
      </c>
      <c r="E233" s="37" t="s">
        <v>13</v>
      </c>
      <c r="F233" s="37" t="s">
        <v>1099</v>
      </c>
      <c r="G233" s="60">
        <v>44707.838773148149</v>
      </c>
      <c r="H233" s="37" t="s">
        <v>16</v>
      </c>
      <c r="I233" s="60"/>
      <c r="J233" s="37" t="s">
        <v>329</v>
      </c>
      <c r="K233" s="37" t="s">
        <v>1100</v>
      </c>
      <c r="L233" s="60"/>
      <c r="M233" s="37"/>
      <c r="N233" s="60">
        <v>44644.516944444447</v>
      </c>
      <c r="O233" s="37" t="s">
        <v>1101</v>
      </c>
      <c r="P233" s="38" t="b">
        <v>0</v>
      </c>
      <c r="Q233" s="37"/>
      <c r="R233" s="37" t="s">
        <v>191</v>
      </c>
      <c r="S233" s="38">
        <v>0</v>
      </c>
      <c r="T233" s="37" t="s">
        <v>128</v>
      </c>
      <c r="U233" s="37" t="s">
        <v>94</v>
      </c>
      <c r="V233" s="60">
        <v>44707.838773148149</v>
      </c>
      <c r="W233" s="38">
        <v>5471006</v>
      </c>
      <c r="X233" s="37" t="s">
        <v>1102</v>
      </c>
      <c r="Y233" s="38">
        <v>0</v>
      </c>
      <c r="Z233" s="38" t="b">
        <v>0</v>
      </c>
      <c r="AA233" s="60">
        <v>44644.557743055557</v>
      </c>
      <c r="AB233" s="60">
        <v>44644.516944444447</v>
      </c>
      <c r="AC233" s="38">
        <v>2</v>
      </c>
      <c r="AD233" s="60">
        <v>44644.51935185185</v>
      </c>
      <c r="AE233" s="60">
        <v>44644.557743055557</v>
      </c>
      <c r="AF233" s="60">
        <v>44644.51935185185</v>
      </c>
      <c r="AG233" s="37"/>
      <c r="AH233" s="37"/>
      <c r="AI233" s="37"/>
      <c r="AJ233" s="16" t="str">
        <f ca="1">IF(Table1[[#This Row],[State]]="Closed","Zero",IF(Table1[[#This Row],[State]]="Resolved","Zero",TODAY()-Table1[[#This Row],[First Assigned to Osprey-Resolver]]))</f>
        <v>Zero</v>
      </c>
      <c r="AK233" s="16" t="str">
        <f ca="1">IF(Table1[[#This Row],[Days Open]]&lt;=5,"00 - 05",IF(Table1[[#This Row],[Days Open]]&lt;=15,"06 - 15",IF(Table1[[#This Row],[Days Open]]&lt;=30,"16 - 30", IF(Table1[[#This Row],[Days Open]]&lt;=60,"31 - 60",IF(Table1[[#This Row],[Days Open]]&lt;=90,"61 - 90",IF(Table1[[#This Row],[Days Open]]="Zero","Closed","&gt;91 and above"))))))</f>
        <v>Closed</v>
      </c>
      <c r="AL233" s="39">
        <f>WEEKNUM(Table1[[#This Row],[Created]])</f>
        <v>13</v>
      </c>
      <c r="AM233" s="39">
        <f>WEEKNUM(Table1[[#This Row],[Resolved]])</f>
        <v>22</v>
      </c>
      <c r="AN233" s="39">
        <f>WEEKNUM(Table1[[#This Row],[Closed]])</f>
        <v>0</v>
      </c>
      <c r="AO233" s="39" t="str">
        <f>IFERROR(INDEX(GD_Resource[], MATCH(Table1[[#This Row],[Assigned to]], GD_Resource[SNOW ID Unique], 0), 2), "Not GD")</f>
        <v>WPP-US</v>
      </c>
      <c r="AP233" s="39" t="str">
        <f t="shared" si="3"/>
        <v>GD</v>
      </c>
      <c r="AQ233" s="39">
        <f>YEAR(Table1[[#This Row],[Closed]])</f>
        <v>1900</v>
      </c>
      <c r="AR233" s="39">
        <f>YEAR(Table1[[#This Row],[Resolved]])</f>
        <v>2022</v>
      </c>
      <c r="AS233" s="39">
        <f>YEAR(Table1[[#This Row],[Created]])</f>
        <v>2022</v>
      </c>
      <c r="AT233" s="39">
        <f>DAY(Table1[[#This Row],[Resolved]])</f>
        <v>26</v>
      </c>
      <c r="AU233" s="39" t="str">
        <f>TEXT(Table1[[#This Row],[Resolved]],"MMM")</f>
        <v>May</v>
      </c>
      <c r="AV233" s="39">
        <f>DAY(Table1[[#This Row],[Created]])</f>
        <v>24</v>
      </c>
      <c r="AW233" s="39" t="str">
        <f>TEXT(Table1[[#This Row],[Created]],"MMM")</f>
        <v>Mar</v>
      </c>
      <c r="AX233" s="40">
        <f>VLOOKUP(Table1[[#This Row],[Assigned to]],GD_Resource[[#All],[SNOW ID Unique]:[Team]],4,0)</f>
        <v>0</v>
      </c>
    </row>
    <row r="234" spans="1:50" ht="49.95" customHeight="1" x14ac:dyDescent="0.25">
      <c r="A234" s="37" t="s">
        <v>1103</v>
      </c>
      <c r="B234" s="37" t="s">
        <v>119</v>
      </c>
      <c r="C234" s="37" t="s">
        <v>633</v>
      </c>
      <c r="D234" s="37" t="s">
        <v>1104</v>
      </c>
      <c r="E234" s="37" t="s">
        <v>13</v>
      </c>
      <c r="F234" s="37" t="s">
        <v>1105</v>
      </c>
      <c r="G234" s="60">
        <v>44691.854803240742</v>
      </c>
      <c r="H234" s="37" t="s">
        <v>248</v>
      </c>
      <c r="I234" s="60"/>
      <c r="J234" s="37"/>
      <c r="K234" s="37"/>
      <c r="L234" s="60"/>
      <c r="M234" s="37"/>
      <c r="N234" s="60">
        <v>44644.783159722218</v>
      </c>
      <c r="O234" s="37" t="s">
        <v>1049</v>
      </c>
      <c r="P234" s="38" t="b">
        <v>0</v>
      </c>
      <c r="Q234" s="37"/>
      <c r="R234" s="37" t="s">
        <v>191</v>
      </c>
      <c r="S234" s="38">
        <v>0</v>
      </c>
      <c r="T234" s="37" t="s">
        <v>128</v>
      </c>
      <c r="U234" s="37" t="s">
        <v>66</v>
      </c>
      <c r="V234" s="60"/>
      <c r="W234" s="38"/>
      <c r="X234" s="37" t="s">
        <v>1050</v>
      </c>
      <c r="Y234" s="38">
        <v>0</v>
      </c>
      <c r="Z234" s="38" t="b">
        <v>0</v>
      </c>
      <c r="AA234" s="60">
        <v>44644.791689814818</v>
      </c>
      <c r="AB234" s="60">
        <v>44644.789930555547</v>
      </c>
      <c r="AC234" s="38">
        <v>1</v>
      </c>
      <c r="AD234" s="60">
        <v>44644.791689814818</v>
      </c>
      <c r="AE234" s="60">
        <v>44644.791689814818</v>
      </c>
      <c r="AF234" s="60">
        <v>44644.791689814818</v>
      </c>
      <c r="AG234" s="37"/>
      <c r="AH234" s="37"/>
      <c r="AI234" s="37" t="s">
        <v>257</v>
      </c>
      <c r="AJ234" s="16">
        <f ca="1">IF(Table1[[#This Row],[State]]="Closed","Zero",IF(Table1[[#This Row],[State]]="Resolved","Zero",TODAY()-Table1[[#This Row],[First Assigned to Osprey-Resolver]]))</f>
        <v>63.208310185182199</v>
      </c>
      <c r="AK234" s="16" t="str">
        <f ca="1">IF(Table1[[#This Row],[Days Open]]&lt;=5,"00 - 05",IF(Table1[[#This Row],[Days Open]]&lt;=15,"06 - 15",IF(Table1[[#This Row],[Days Open]]&lt;=30,"16 - 30", IF(Table1[[#This Row],[Days Open]]&lt;=60,"31 - 60",IF(Table1[[#This Row],[Days Open]]&lt;=90,"61 - 90",IF(Table1[[#This Row],[Days Open]]="Zero","Closed","&gt;91 and above"))))))</f>
        <v>61 - 90</v>
      </c>
      <c r="AL234" s="39">
        <f>WEEKNUM(Table1[[#This Row],[Created]])</f>
        <v>13</v>
      </c>
      <c r="AM234" s="39">
        <f>WEEKNUM(Table1[[#This Row],[Resolved]])</f>
        <v>0</v>
      </c>
      <c r="AN234" s="39">
        <f>WEEKNUM(Table1[[#This Row],[Closed]])</f>
        <v>0</v>
      </c>
      <c r="AO234" s="39" t="str">
        <f>IFERROR(INDEX(GD_Resource[], MATCH(Table1[[#This Row],[Assigned to]], GD_Resource[SNOW ID Unique], 0), 2), "Not GD")</f>
        <v>Not GD</v>
      </c>
      <c r="AP234" s="39" t="str">
        <f t="shared" si="3"/>
        <v>Geo</v>
      </c>
      <c r="AQ234" s="39">
        <f>YEAR(Table1[[#This Row],[Closed]])</f>
        <v>1900</v>
      </c>
      <c r="AR234" s="39">
        <f>YEAR(Table1[[#This Row],[Resolved]])</f>
        <v>1900</v>
      </c>
      <c r="AS234" s="39">
        <f>YEAR(Table1[[#This Row],[Created]])</f>
        <v>2022</v>
      </c>
      <c r="AT234" s="39">
        <f>DAY(Table1[[#This Row],[Resolved]])</f>
        <v>0</v>
      </c>
      <c r="AU234" s="39" t="str">
        <f>TEXT(Table1[[#This Row],[Resolved]],"MMM")</f>
        <v>Jan</v>
      </c>
      <c r="AV234" s="39">
        <f>DAY(Table1[[#This Row],[Created]])</f>
        <v>24</v>
      </c>
      <c r="AW234" s="39" t="str">
        <f>TEXT(Table1[[#This Row],[Created]],"MMM")</f>
        <v>Mar</v>
      </c>
      <c r="AX234" s="40" t="e">
        <f>VLOOKUP(Table1[[#This Row],[Assigned to]],GD_Resource[[#All],[SNOW ID Unique]:[Team]],4,0)</f>
        <v>#N/A</v>
      </c>
    </row>
    <row r="235" spans="1:50" ht="49.95" customHeight="1" x14ac:dyDescent="0.25">
      <c r="A235" s="37" t="s">
        <v>1106</v>
      </c>
      <c r="B235" s="37" t="s">
        <v>119</v>
      </c>
      <c r="C235" s="37" t="s">
        <v>703</v>
      </c>
      <c r="D235" s="37" t="s">
        <v>346</v>
      </c>
      <c r="E235" s="37" t="s">
        <v>13</v>
      </c>
      <c r="F235" s="37" t="s">
        <v>1107</v>
      </c>
      <c r="G235" s="60">
        <v>44706.821215277778</v>
      </c>
      <c r="H235" s="37" t="s">
        <v>43</v>
      </c>
      <c r="I235" s="60"/>
      <c r="J235" s="37" t="s">
        <v>329</v>
      </c>
      <c r="K235" s="37" t="s">
        <v>1108</v>
      </c>
      <c r="L235" s="60"/>
      <c r="M235" s="37"/>
      <c r="N235" s="60">
        <v>44645.658842592587</v>
      </c>
      <c r="O235" s="37" t="s">
        <v>735</v>
      </c>
      <c r="P235" s="38" t="b">
        <v>0</v>
      </c>
      <c r="Q235" s="37"/>
      <c r="R235" s="37"/>
      <c r="S235" s="38">
        <v>0</v>
      </c>
      <c r="T235" s="37" t="s">
        <v>128</v>
      </c>
      <c r="U235" s="37" t="s">
        <v>94</v>
      </c>
      <c r="V235" s="60">
        <v>44706.821215277778</v>
      </c>
      <c r="W235" s="38">
        <v>5284429</v>
      </c>
      <c r="X235" s="37" t="s">
        <v>736</v>
      </c>
      <c r="Y235" s="38">
        <v>0</v>
      </c>
      <c r="Z235" s="38" t="b">
        <v>0</v>
      </c>
      <c r="AA235" s="60">
        <v>44645.69740740741</v>
      </c>
      <c r="AB235" s="60">
        <v>44645.664074074077</v>
      </c>
      <c r="AC235" s="38">
        <v>3</v>
      </c>
      <c r="AD235" s="60">
        <v>44645.700462962966</v>
      </c>
      <c r="AE235" s="60">
        <v>44645.702997685177</v>
      </c>
      <c r="AF235" s="60">
        <v>44645.700462962966</v>
      </c>
      <c r="AG235" s="37" t="s">
        <v>332</v>
      </c>
      <c r="AH235" s="37"/>
      <c r="AI235" s="37" t="s">
        <v>737</v>
      </c>
      <c r="AJ235" s="16" t="str">
        <f ca="1">IF(Table1[[#This Row],[State]]="Closed","Zero",IF(Table1[[#This Row],[State]]="Resolved","Zero",TODAY()-Table1[[#This Row],[First Assigned to Osprey-Resolver]]))</f>
        <v>Zero</v>
      </c>
      <c r="AK235" s="16" t="str">
        <f ca="1">IF(Table1[[#This Row],[Days Open]]&lt;=5,"00 - 05",IF(Table1[[#This Row],[Days Open]]&lt;=15,"06 - 15",IF(Table1[[#This Row],[Days Open]]&lt;=30,"16 - 30", IF(Table1[[#This Row],[Days Open]]&lt;=60,"31 - 60",IF(Table1[[#This Row],[Days Open]]&lt;=90,"61 - 90",IF(Table1[[#This Row],[Days Open]]="Zero","Closed","&gt;91 and above"))))))</f>
        <v>Closed</v>
      </c>
      <c r="AL235" s="39">
        <f>WEEKNUM(Table1[[#This Row],[Created]])</f>
        <v>13</v>
      </c>
      <c r="AM235" s="39">
        <f>WEEKNUM(Table1[[#This Row],[Resolved]])</f>
        <v>22</v>
      </c>
      <c r="AN235" s="39">
        <f>WEEKNUM(Table1[[#This Row],[Closed]])</f>
        <v>0</v>
      </c>
      <c r="AO235" s="39" t="str">
        <f>IFERROR(INDEX(GD_Resource[], MATCH(Table1[[#This Row],[Assigned to]], GD_Resource[SNOW ID Unique], 0), 2), "Not GD")</f>
        <v>Not GD</v>
      </c>
      <c r="AP235" s="39" t="str">
        <f t="shared" si="3"/>
        <v>Geo</v>
      </c>
      <c r="AQ235" s="39">
        <f>YEAR(Table1[[#This Row],[Closed]])</f>
        <v>1900</v>
      </c>
      <c r="AR235" s="39">
        <f>YEAR(Table1[[#This Row],[Resolved]])</f>
        <v>2022</v>
      </c>
      <c r="AS235" s="39">
        <f>YEAR(Table1[[#This Row],[Created]])</f>
        <v>2022</v>
      </c>
      <c r="AT235" s="39">
        <f>DAY(Table1[[#This Row],[Resolved]])</f>
        <v>25</v>
      </c>
      <c r="AU235" s="39" t="str">
        <f>TEXT(Table1[[#This Row],[Resolved]],"MMM")</f>
        <v>May</v>
      </c>
      <c r="AV235" s="39">
        <f>DAY(Table1[[#This Row],[Created]])</f>
        <v>25</v>
      </c>
      <c r="AW235" s="39" t="str">
        <f>TEXT(Table1[[#This Row],[Created]],"MMM")</f>
        <v>Mar</v>
      </c>
      <c r="AX235" s="40" t="e">
        <f>VLOOKUP(Table1[[#This Row],[Assigned to]],GD_Resource[[#All],[SNOW ID Unique]:[Team]],4,0)</f>
        <v>#N/A</v>
      </c>
    </row>
    <row r="236" spans="1:50" ht="37.5" customHeight="1" x14ac:dyDescent="0.25">
      <c r="A236" s="37" t="s">
        <v>1109</v>
      </c>
      <c r="B236" s="37" t="s">
        <v>142</v>
      </c>
      <c r="C236" s="37" t="s">
        <v>703</v>
      </c>
      <c r="D236" s="37" t="s">
        <v>324</v>
      </c>
      <c r="E236" s="37" t="s">
        <v>13</v>
      </c>
      <c r="F236" s="37" t="s">
        <v>1110</v>
      </c>
      <c r="G236" s="60">
        <v>44705.574942129628</v>
      </c>
      <c r="H236" s="37" t="s">
        <v>26</v>
      </c>
      <c r="I236" s="60"/>
      <c r="J236" s="37"/>
      <c r="K236" s="37"/>
      <c r="L236" s="60"/>
      <c r="M236" s="37"/>
      <c r="N236" s="60">
        <v>44645.67869212963</v>
      </c>
      <c r="O236" s="37" t="s">
        <v>706</v>
      </c>
      <c r="P236" s="38" t="b">
        <v>0</v>
      </c>
      <c r="Q236" s="37"/>
      <c r="R236" s="37"/>
      <c r="S236" s="38">
        <v>0</v>
      </c>
      <c r="T236" s="37" t="s">
        <v>128</v>
      </c>
      <c r="U236" s="37" t="s">
        <v>65</v>
      </c>
      <c r="V236" s="60"/>
      <c r="W236" s="38"/>
      <c r="X236" s="37" t="s">
        <v>322</v>
      </c>
      <c r="Y236" s="38">
        <v>0</v>
      </c>
      <c r="Z236" s="38" t="b">
        <v>1</v>
      </c>
      <c r="AA236" s="60">
        <v>44645.731979166667</v>
      </c>
      <c r="AB236" s="60">
        <v>44645.679212962961</v>
      </c>
      <c r="AC236" s="38">
        <v>2</v>
      </c>
      <c r="AD236" s="60">
        <v>44645.772546296299</v>
      </c>
      <c r="AE236" s="60">
        <v>44645.884456018517</v>
      </c>
      <c r="AF236" s="60">
        <v>44645.772546296299</v>
      </c>
      <c r="AG236" s="37"/>
      <c r="AH236" s="37" t="s">
        <v>707</v>
      </c>
      <c r="AI236" s="37"/>
      <c r="AJ236" s="16">
        <f ca="1">IF(Table1[[#This Row],[State]]="Closed","Zero",IF(Table1[[#This Row],[State]]="Resolved","Zero",TODAY()-Table1[[#This Row],[First Assigned to Osprey-Resolver]]))</f>
        <v>62.115543981482915</v>
      </c>
      <c r="AK236" s="16" t="str">
        <f ca="1">IF(Table1[[#This Row],[Days Open]]&lt;=5,"00 - 05",IF(Table1[[#This Row],[Days Open]]&lt;=15,"06 - 15",IF(Table1[[#This Row],[Days Open]]&lt;=30,"16 - 30", IF(Table1[[#This Row],[Days Open]]&lt;=60,"31 - 60",IF(Table1[[#This Row],[Days Open]]&lt;=90,"61 - 90",IF(Table1[[#This Row],[Days Open]]="Zero","Closed","&gt;91 and above"))))))</f>
        <v>61 - 90</v>
      </c>
      <c r="AL236" s="39">
        <f>WEEKNUM(Table1[[#This Row],[Created]])</f>
        <v>13</v>
      </c>
      <c r="AM236" s="39">
        <f>WEEKNUM(Table1[[#This Row],[Resolved]])</f>
        <v>0</v>
      </c>
      <c r="AN236" s="39">
        <f>WEEKNUM(Table1[[#This Row],[Closed]])</f>
        <v>0</v>
      </c>
      <c r="AO236" s="39" t="str">
        <f>IFERROR(INDEX(GD_Resource[], MATCH(Table1[[#This Row],[Assigned to]], GD_Resource[SNOW ID Unique], 0), 2), "Not GD")</f>
        <v>WPP-US</v>
      </c>
      <c r="AP236" s="39" t="str">
        <f t="shared" si="3"/>
        <v>GD</v>
      </c>
      <c r="AQ236" s="39">
        <f>YEAR(Table1[[#This Row],[Closed]])</f>
        <v>1900</v>
      </c>
      <c r="AR236" s="39">
        <f>YEAR(Table1[[#This Row],[Resolved]])</f>
        <v>1900</v>
      </c>
      <c r="AS236" s="39">
        <f>YEAR(Table1[[#This Row],[Created]])</f>
        <v>2022</v>
      </c>
      <c r="AT236" s="39">
        <f>DAY(Table1[[#This Row],[Resolved]])</f>
        <v>0</v>
      </c>
      <c r="AU236" s="39" t="str">
        <f>TEXT(Table1[[#This Row],[Resolved]],"MMM")</f>
        <v>Jan</v>
      </c>
      <c r="AV236" s="39">
        <f>DAY(Table1[[#This Row],[Created]])</f>
        <v>25</v>
      </c>
      <c r="AW236" s="39" t="str">
        <f>TEXT(Table1[[#This Row],[Created]],"MMM")</f>
        <v>Mar</v>
      </c>
      <c r="AX236" s="40">
        <f>VLOOKUP(Table1[[#This Row],[Assigned to]],GD_Resource[[#All],[SNOW ID Unique]:[Team]],4,0)</f>
        <v>0</v>
      </c>
    </row>
    <row r="237" spans="1:50" ht="37.5" customHeight="1" x14ac:dyDescent="0.25">
      <c r="A237" s="37" t="s">
        <v>1111</v>
      </c>
      <c r="B237" s="37" t="s">
        <v>119</v>
      </c>
      <c r="C237" s="37" t="s">
        <v>703</v>
      </c>
      <c r="D237" s="37" t="s">
        <v>350</v>
      </c>
      <c r="E237" s="37" t="s">
        <v>13</v>
      </c>
      <c r="F237" s="37" t="s">
        <v>1112</v>
      </c>
      <c r="G237" s="60">
        <v>44708.015740740739</v>
      </c>
      <c r="H237" s="37" t="s">
        <v>57</v>
      </c>
      <c r="I237" s="60"/>
      <c r="J237" s="37"/>
      <c r="K237" s="37"/>
      <c r="L237" s="60"/>
      <c r="M237" s="37"/>
      <c r="N237" s="60">
        <v>44645.786608796298</v>
      </c>
      <c r="O237" s="37" t="s">
        <v>1113</v>
      </c>
      <c r="P237" s="38" t="b">
        <v>1</v>
      </c>
      <c r="Q237" s="37"/>
      <c r="R237" s="37"/>
      <c r="S237" s="38">
        <v>1</v>
      </c>
      <c r="T237" s="37" t="s">
        <v>128</v>
      </c>
      <c r="U237" s="37" t="s">
        <v>65</v>
      </c>
      <c r="V237" s="60"/>
      <c r="W237" s="38"/>
      <c r="X237" s="37" t="s">
        <v>1114</v>
      </c>
      <c r="Y237" s="38">
        <v>0</v>
      </c>
      <c r="Z237" s="38" t="b">
        <v>1</v>
      </c>
      <c r="AA237" s="60">
        <v>44645.826180555552</v>
      </c>
      <c r="AB237" s="60">
        <v>44645.787037037036</v>
      </c>
      <c r="AC237" s="38">
        <v>2</v>
      </c>
      <c r="AD237" s="60">
        <v>44645.789722222216</v>
      </c>
      <c r="AE237" s="60">
        <v>44645.826180555552</v>
      </c>
      <c r="AF237" s="60">
        <v>44645.789722222216</v>
      </c>
      <c r="AG237" s="37" t="s">
        <v>332</v>
      </c>
      <c r="AH237" s="37" t="s">
        <v>707</v>
      </c>
      <c r="AI237" s="37" t="s">
        <v>796</v>
      </c>
      <c r="AJ237" s="16">
        <f ca="1">IF(Table1[[#This Row],[State]]="Closed","Zero",IF(Table1[[#This Row],[State]]="Resolved","Zero",TODAY()-Table1[[#This Row],[First Assigned to Osprey-Resolver]]))</f>
        <v>62.173819444447872</v>
      </c>
      <c r="AK237" s="16" t="str">
        <f ca="1">IF(Table1[[#This Row],[Days Open]]&lt;=5,"00 - 05",IF(Table1[[#This Row],[Days Open]]&lt;=15,"06 - 15",IF(Table1[[#This Row],[Days Open]]&lt;=30,"16 - 30", IF(Table1[[#This Row],[Days Open]]&lt;=60,"31 - 60",IF(Table1[[#This Row],[Days Open]]&lt;=90,"61 - 90",IF(Table1[[#This Row],[Days Open]]="Zero","Closed","&gt;91 and above"))))))</f>
        <v>61 - 90</v>
      </c>
      <c r="AL237" s="39">
        <f>WEEKNUM(Table1[[#This Row],[Created]])</f>
        <v>13</v>
      </c>
      <c r="AM237" s="39">
        <f>WEEKNUM(Table1[[#This Row],[Resolved]])</f>
        <v>0</v>
      </c>
      <c r="AN237" s="39">
        <f>WEEKNUM(Table1[[#This Row],[Closed]])</f>
        <v>0</v>
      </c>
      <c r="AO237" s="39" t="str">
        <f>IFERROR(INDEX(GD_Resource[], MATCH(Table1[[#This Row],[Assigned to]], GD_Resource[SNOW ID Unique], 0), 2), "Not GD")</f>
        <v>WPP-US</v>
      </c>
      <c r="AP237" s="39" t="str">
        <f t="shared" si="3"/>
        <v>GD</v>
      </c>
      <c r="AQ237" s="39">
        <f>YEAR(Table1[[#This Row],[Closed]])</f>
        <v>1900</v>
      </c>
      <c r="AR237" s="39">
        <f>YEAR(Table1[[#This Row],[Resolved]])</f>
        <v>1900</v>
      </c>
      <c r="AS237" s="39">
        <f>YEAR(Table1[[#This Row],[Created]])</f>
        <v>2022</v>
      </c>
      <c r="AT237" s="39">
        <f>DAY(Table1[[#This Row],[Resolved]])</f>
        <v>0</v>
      </c>
      <c r="AU237" s="39" t="str">
        <f>TEXT(Table1[[#This Row],[Resolved]],"MMM")</f>
        <v>Jan</v>
      </c>
      <c r="AV237" s="39">
        <f>DAY(Table1[[#This Row],[Created]])</f>
        <v>25</v>
      </c>
      <c r="AW237" s="39" t="str">
        <f>TEXT(Table1[[#This Row],[Created]],"MMM")</f>
        <v>Mar</v>
      </c>
      <c r="AX237" s="40">
        <f>VLOOKUP(Table1[[#This Row],[Assigned to]],GD_Resource[[#All],[SNOW ID Unique]:[Team]],4,0)</f>
        <v>0</v>
      </c>
    </row>
    <row r="238" spans="1:50" ht="49.95" customHeight="1" x14ac:dyDescent="0.25">
      <c r="A238" s="37" t="s">
        <v>1115</v>
      </c>
      <c r="B238" s="37" t="s">
        <v>119</v>
      </c>
      <c r="C238" s="37" t="s">
        <v>703</v>
      </c>
      <c r="D238" s="37" t="s">
        <v>346</v>
      </c>
      <c r="E238" s="37" t="s">
        <v>13</v>
      </c>
      <c r="F238" s="37" t="s">
        <v>1116</v>
      </c>
      <c r="G238" s="60">
        <v>44706.024467592593</v>
      </c>
      <c r="H238" s="37" t="s">
        <v>43</v>
      </c>
      <c r="I238" s="60"/>
      <c r="J238" s="37" t="s">
        <v>329</v>
      </c>
      <c r="K238" s="37" t="s">
        <v>1117</v>
      </c>
      <c r="L238" s="60"/>
      <c r="M238" s="37"/>
      <c r="N238" s="60">
        <v>44648.846759259257</v>
      </c>
      <c r="O238" s="37" t="s">
        <v>721</v>
      </c>
      <c r="P238" s="38" t="b">
        <v>0</v>
      </c>
      <c r="Q238" s="37"/>
      <c r="R238" s="37"/>
      <c r="S238" s="38">
        <v>0</v>
      </c>
      <c r="T238" s="37" t="s">
        <v>128</v>
      </c>
      <c r="U238" s="37" t="s">
        <v>94</v>
      </c>
      <c r="V238" s="60">
        <v>44706.02447916667</v>
      </c>
      <c r="W238" s="38">
        <v>4940155</v>
      </c>
      <c r="X238" s="37" t="s">
        <v>172</v>
      </c>
      <c r="Y238" s="38">
        <v>0</v>
      </c>
      <c r="Z238" s="38" t="b">
        <v>0</v>
      </c>
      <c r="AA238" s="60">
        <v>44648.870069444441</v>
      </c>
      <c r="AB238" s="60">
        <v>44648.847118055557</v>
      </c>
      <c r="AC238" s="38">
        <v>5</v>
      </c>
      <c r="AD238" s="60">
        <v>44648.887442129628</v>
      </c>
      <c r="AE238" s="60">
        <v>44648.889652777783</v>
      </c>
      <c r="AF238" s="60">
        <v>44648.887442129628</v>
      </c>
      <c r="AG238" s="37"/>
      <c r="AH238" s="37"/>
      <c r="AI238" s="37"/>
      <c r="AJ238" s="16" t="str">
        <f ca="1">IF(Table1[[#This Row],[State]]="Closed","Zero",IF(Table1[[#This Row],[State]]="Resolved","Zero",TODAY()-Table1[[#This Row],[First Assigned to Osprey-Resolver]]))</f>
        <v>Zero</v>
      </c>
      <c r="AK238" s="16" t="str">
        <f ca="1">IF(Table1[[#This Row],[Days Open]]&lt;=5,"00 - 05",IF(Table1[[#This Row],[Days Open]]&lt;=15,"06 - 15",IF(Table1[[#This Row],[Days Open]]&lt;=30,"16 - 30", IF(Table1[[#This Row],[Days Open]]&lt;=60,"31 - 60",IF(Table1[[#This Row],[Days Open]]&lt;=90,"61 - 90",IF(Table1[[#This Row],[Days Open]]="Zero","Closed","&gt;91 and above"))))))</f>
        <v>Closed</v>
      </c>
      <c r="AL238" s="39">
        <f>WEEKNUM(Table1[[#This Row],[Created]])</f>
        <v>14</v>
      </c>
      <c r="AM238" s="39">
        <f>WEEKNUM(Table1[[#This Row],[Resolved]])</f>
        <v>22</v>
      </c>
      <c r="AN238" s="39">
        <f>WEEKNUM(Table1[[#This Row],[Closed]])</f>
        <v>0</v>
      </c>
      <c r="AO238" s="39" t="str">
        <f>IFERROR(INDEX(GD_Resource[], MATCH(Table1[[#This Row],[Assigned to]], GD_Resource[SNOW ID Unique], 0), 2), "Not GD")</f>
        <v>Not GD</v>
      </c>
      <c r="AP238" s="39" t="str">
        <f t="shared" si="3"/>
        <v>Geo</v>
      </c>
      <c r="AQ238" s="39">
        <f>YEAR(Table1[[#This Row],[Closed]])</f>
        <v>1900</v>
      </c>
      <c r="AR238" s="39">
        <f>YEAR(Table1[[#This Row],[Resolved]])</f>
        <v>2022</v>
      </c>
      <c r="AS238" s="39">
        <f>YEAR(Table1[[#This Row],[Created]])</f>
        <v>2022</v>
      </c>
      <c r="AT238" s="39">
        <f>DAY(Table1[[#This Row],[Resolved]])</f>
        <v>25</v>
      </c>
      <c r="AU238" s="39" t="str">
        <f>TEXT(Table1[[#This Row],[Resolved]],"MMM")</f>
        <v>May</v>
      </c>
      <c r="AV238" s="39">
        <f>DAY(Table1[[#This Row],[Created]])</f>
        <v>28</v>
      </c>
      <c r="AW238" s="39" t="str">
        <f>TEXT(Table1[[#This Row],[Created]],"MMM")</f>
        <v>Mar</v>
      </c>
      <c r="AX238" s="40" t="e">
        <f>VLOOKUP(Table1[[#This Row],[Assigned to]],GD_Resource[[#All],[SNOW ID Unique]:[Team]],4,0)</f>
        <v>#N/A</v>
      </c>
    </row>
    <row r="239" spans="1:50" ht="49.95" customHeight="1" x14ac:dyDescent="0.25">
      <c r="A239" s="37" t="s">
        <v>1118</v>
      </c>
      <c r="B239" s="37" t="s">
        <v>119</v>
      </c>
      <c r="C239" s="37" t="s">
        <v>253</v>
      </c>
      <c r="D239" s="37" t="s">
        <v>259</v>
      </c>
      <c r="E239" s="37" t="s">
        <v>145</v>
      </c>
      <c r="F239" s="37" t="s">
        <v>1119</v>
      </c>
      <c r="G239" s="60">
        <v>44648.890439814822</v>
      </c>
      <c r="H239" s="37" t="s">
        <v>39</v>
      </c>
      <c r="I239" s="60"/>
      <c r="J239" s="37" t="s">
        <v>124</v>
      </c>
      <c r="K239" s="37" t="s">
        <v>1120</v>
      </c>
      <c r="L239" s="60">
        <v>44648.890439814822</v>
      </c>
      <c r="M239" s="37" t="s">
        <v>39</v>
      </c>
      <c r="N239" s="60">
        <v>44648.881886574083</v>
      </c>
      <c r="O239" s="37" t="s">
        <v>259</v>
      </c>
      <c r="P239" s="38" t="b">
        <v>0</v>
      </c>
      <c r="Q239" s="37"/>
      <c r="R239" s="37" t="s">
        <v>150</v>
      </c>
      <c r="S239" s="38">
        <v>0</v>
      </c>
      <c r="T239" s="37" t="s">
        <v>128</v>
      </c>
      <c r="U239" s="37" t="s">
        <v>124</v>
      </c>
      <c r="V239" s="60"/>
      <c r="W239" s="38">
        <v>832</v>
      </c>
      <c r="X239" s="37" t="s">
        <v>39</v>
      </c>
      <c r="Y239" s="38">
        <v>0</v>
      </c>
      <c r="Z239" s="38" t="b">
        <v>0</v>
      </c>
      <c r="AA239" s="60">
        <v>44648.881886574083</v>
      </c>
      <c r="AB239" s="60"/>
      <c r="AC239" s="38">
        <v>0</v>
      </c>
      <c r="AD239" s="60"/>
      <c r="AE239" s="60">
        <v>44648.881886574083</v>
      </c>
      <c r="AF239" s="60">
        <v>44648.881886574083</v>
      </c>
      <c r="AG239" s="37"/>
      <c r="AH239" s="37"/>
      <c r="AI239" s="37" t="s">
        <v>257</v>
      </c>
      <c r="AJ239" s="16">
        <f ca="1">IF(Table1[[#This Row],[State]]="Closed","Zero",IF(Table1[[#This Row],[State]]="Resolved","Zero",TODAY()-Table1[[#This Row],[First Assigned to Osprey-Resolver]]))</f>
        <v>59.118113425916818</v>
      </c>
      <c r="AK239" s="16" t="str">
        <f ca="1">IF(Table1[[#This Row],[Days Open]]&lt;=5,"00 - 05",IF(Table1[[#This Row],[Days Open]]&lt;=15,"06 - 15",IF(Table1[[#This Row],[Days Open]]&lt;=30,"16 - 30", IF(Table1[[#This Row],[Days Open]]&lt;=60,"31 - 60",IF(Table1[[#This Row],[Days Open]]&lt;=90,"61 - 90",IF(Table1[[#This Row],[Days Open]]="Zero","Closed","&gt;91 and above"))))))</f>
        <v>31 - 60</v>
      </c>
      <c r="AL239" s="39">
        <f>WEEKNUM(Table1[[#This Row],[Created]])</f>
        <v>14</v>
      </c>
      <c r="AM239" s="39">
        <f>WEEKNUM(Table1[[#This Row],[Resolved]])</f>
        <v>0</v>
      </c>
      <c r="AN239" s="39">
        <f>WEEKNUM(Table1[[#This Row],[Closed]])</f>
        <v>14</v>
      </c>
      <c r="AO239" s="39" t="str">
        <f>IFERROR(INDEX(GD_Resource[], MATCH(Table1[[#This Row],[Assigned to]], GD_Resource[SNOW ID Unique], 0), 2), "Not GD")</f>
        <v>Not GD</v>
      </c>
      <c r="AP239" s="39" t="str">
        <f t="shared" si="3"/>
        <v>Geo</v>
      </c>
      <c r="AQ239" s="39">
        <f>YEAR(Table1[[#This Row],[Closed]])</f>
        <v>2022</v>
      </c>
      <c r="AR239" s="39">
        <f>YEAR(Table1[[#This Row],[Resolved]])</f>
        <v>1900</v>
      </c>
      <c r="AS239" s="39">
        <f>YEAR(Table1[[#This Row],[Created]])</f>
        <v>2022</v>
      </c>
      <c r="AT239" s="39">
        <f>DAY(Table1[[#This Row],[Resolved]])</f>
        <v>0</v>
      </c>
      <c r="AU239" s="39" t="str">
        <f>TEXT(Table1[[#This Row],[Resolved]],"MMM")</f>
        <v>Jan</v>
      </c>
      <c r="AV239" s="39">
        <f>DAY(Table1[[#This Row],[Created]])</f>
        <v>28</v>
      </c>
      <c r="AW239" s="39" t="str">
        <f>TEXT(Table1[[#This Row],[Created]],"MMM")</f>
        <v>Mar</v>
      </c>
      <c r="AX239" s="40" t="e">
        <f>VLOOKUP(Table1[[#This Row],[Assigned to]],GD_Resource[[#All],[SNOW ID Unique]:[Team]],4,0)</f>
        <v>#N/A</v>
      </c>
    </row>
    <row r="240" spans="1:50" ht="37.5" customHeight="1" x14ac:dyDescent="0.25">
      <c r="A240" s="37" t="s">
        <v>1121</v>
      </c>
      <c r="B240" s="37" t="s">
        <v>119</v>
      </c>
      <c r="C240" s="37" t="s">
        <v>703</v>
      </c>
      <c r="D240" s="37" t="s">
        <v>350</v>
      </c>
      <c r="E240" s="37" t="s">
        <v>13</v>
      </c>
      <c r="F240" s="37" t="s">
        <v>1122</v>
      </c>
      <c r="G240" s="60">
        <v>44708.015740740739</v>
      </c>
      <c r="H240" s="37" t="s">
        <v>33</v>
      </c>
      <c r="I240" s="60"/>
      <c r="J240" s="37"/>
      <c r="K240" s="37"/>
      <c r="L240" s="60"/>
      <c r="M240" s="37"/>
      <c r="N240" s="60">
        <v>44649.59747685185</v>
      </c>
      <c r="O240" s="37" t="s">
        <v>721</v>
      </c>
      <c r="P240" s="38" t="b">
        <v>0</v>
      </c>
      <c r="Q240" s="37"/>
      <c r="R240" s="37"/>
      <c r="S240" s="38">
        <v>0</v>
      </c>
      <c r="T240" s="37" t="s">
        <v>128</v>
      </c>
      <c r="U240" s="37" t="s">
        <v>65</v>
      </c>
      <c r="V240" s="60"/>
      <c r="W240" s="38"/>
      <c r="X240" s="37" t="s">
        <v>172</v>
      </c>
      <c r="Y240" s="38">
        <v>0</v>
      </c>
      <c r="Z240" s="38" t="b">
        <v>1</v>
      </c>
      <c r="AA240" s="60">
        <v>44649.606226851851</v>
      </c>
      <c r="AB240" s="60">
        <v>44649.597800925927</v>
      </c>
      <c r="AC240" s="38">
        <v>2</v>
      </c>
      <c r="AD240" s="60">
        <v>44649.635196759264</v>
      </c>
      <c r="AE240" s="60">
        <v>44649.638379629629</v>
      </c>
      <c r="AF240" s="60">
        <v>44649.635196759264</v>
      </c>
      <c r="AG240" s="37"/>
      <c r="AH240" s="37" t="s">
        <v>707</v>
      </c>
      <c r="AI240" s="37"/>
      <c r="AJ240" s="16">
        <f ca="1">IF(Table1[[#This Row],[State]]="Closed","Zero",IF(Table1[[#This Row],[State]]="Resolved","Zero",TODAY()-Table1[[#This Row],[First Assigned to Osprey-Resolver]]))</f>
        <v>58.361620370371384</v>
      </c>
      <c r="AK240" s="16" t="str">
        <f ca="1">IF(Table1[[#This Row],[Days Open]]&lt;=5,"00 - 05",IF(Table1[[#This Row],[Days Open]]&lt;=15,"06 - 15",IF(Table1[[#This Row],[Days Open]]&lt;=30,"16 - 30", IF(Table1[[#This Row],[Days Open]]&lt;=60,"31 - 60",IF(Table1[[#This Row],[Days Open]]&lt;=90,"61 - 90",IF(Table1[[#This Row],[Days Open]]="Zero","Closed","&gt;91 and above"))))))</f>
        <v>31 - 60</v>
      </c>
      <c r="AL240" s="39">
        <f>WEEKNUM(Table1[[#This Row],[Created]])</f>
        <v>14</v>
      </c>
      <c r="AM240" s="39">
        <f>WEEKNUM(Table1[[#This Row],[Resolved]])</f>
        <v>0</v>
      </c>
      <c r="AN240" s="39">
        <f>WEEKNUM(Table1[[#This Row],[Closed]])</f>
        <v>0</v>
      </c>
      <c r="AO240" s="39" t="str">
        <f>IFERROR(INDEX(GD_Resource[], MATCH(Table1[[#This Row],[Assigned to]], GD_Resource[SNOW ID Unique], 0), 2), "Not GD")</f>
        <v>WPP-US</v>
      </c>
      <c r="AP240" s="39" t="str">
        <f t="shared" si="3"/>
        <v>GD</v>
      </c>
      <c r="AQ240" s="39">
        <f>YEAR(Table1[[#This Row],[Closed]])</f>
        <v>1900</v>
      </c>
      <c r="AR240" s="39">
        <f>YEAR(Table1[[#This Row],[Resolved]])</f>
        <v>1900</v>
      </c>
      <c r="AS240" s="39">
        <f>YEAR(Table1[[#This Row],[Created]])</f>
        <v>2022</v>
      </c>
      <c r="AT240" s="39">
        <f>DAY(Table1[[#This Row],[Resolved]])</f>
        <v>0</v>
      </c>
      <c r="AU240" s="39" t="str">
        <f>TEXT(Table1[[#This Row],[Resolved]],"MMM")</f>
        <v>Jan</v>
      </c>
      <c r="AV240" s="39">
        <f>DAY(Table1[[#This Row],[Created]])</f>
        <v>29</v>
      </c>
      <c r="AW240" s="39" t="str">
        <f>TEXT(Table1[[#This Row],[Created]],"MMM")</f>
        <v>Mar</v>
      </c>
      <c r="AX240" s="40">
        <f>VLOOKUP(Table1[[#This Row],[Assigned to]],GD_Resource[[#All],[SNOW ID Unique]:[Team]],4,0)</f>
        <v>0</v>
      </c>
    </row>
    <row r="241" spans="1:50" ht="37.5" customHeight="1" x14ac:dyDescent="0.25">
      <c r="A241" s="37" t="s">
        <v>1123</v>
      </c>
      <c r="B241" s="37" t="s">
        <v>119</v>
      </c>
      <c r="C241" s="37" t="s">
        <v>185</v>
      </c>
      <c r="D241" s="37" t="s">
        <v>398</v>
      </c>
      <c r="E241" s="37" t="s">
        <v>145</v>
      </c>
      <c r="F241" s="37" t="s">
        <v>1124</v>
      </c>
      <c r="G241" s="60">
        <v>44707.865717592591</v>
      </c>
      <c r="H241" s="37" t="s">
        <v>28</v>
      </c>
      <c r="I241" s="60"/>
      <c r="J241" s="37"/>
      <c r="K241" s="37"/>
      <c r="L241" s="60"/>
      <c r="M241" s="37"/>
      <c r="N241" s="60">
        <v>44649.795092592591</v>
      </c>
      <c r="O241" s="37" t="s">
        <v>934</v>
      </c>
      <c r="P241" s="38" t="b">
        <v>0</v>
      </c>
      <c r="Q241" s="37"/>
      <c r="R241" s="37" t="s">
        <v>191</v>
      </c>
      <c r="S241" s="38">
        <v>0</v>
      </c>
      <c r="T241" s="37" t="s">
        <v>128</v>
      </c>
      <c r="U241" s="37" t="s">
        <v>66</v>
      </c>
      <c r="V241" s="60"/>
      <c r="W241" s="38"/>
      <c r="X241" s="37" t="s">
        <v>935</v>
      </c>
      <c r="Y241" s="38">
        <v>0</v>
      </c>
      <c r="Z241" s="38" t="b">
        <v>0</v>
      </c>
      <c r="AA241" s="60">
        <v>44650.567615740743</v>
      </c>
      <c r="AB241" s="60">
        <v>44649.795277777783</v>
      </c>
      <c r="AC241" s="38">
        <v>3</v>
      </c>
      <c r="AD241" s="60">
        <v>44649.802060185182</v>
      </c>
      <c r="AE241" s="60">
        <v>44650.567615740743</v>
      </c>
      <c r="AF241" s="60">
        <v>44649.802060185182</v>
      </c>
      <c r="AG241" s="37" t="s">
        <v>332</v>
      </c>
      <c r="AH241" s="37"/>
      <c r="AI241" s="37"/>
      <c r="AJ241" s="16">
        <f ca="1">IF(Table1[[#This Row],[State]]="Closed","Zero",IF(Table1[[#This Row],[State]]="Resolved","Zero",TODAY()-Table1[[#This Row],[First Assigned to Osprey-Resolver]]))</f>
        <v>57.432384259256651</v>
      </c>
      <c r="AK241" s="16" t="str">
        <f ca="1">IF(Table1[[#This Row],[Days Open]]&lt;=5,"00 - 05",IF(Table1[[#This Row],[Days Open]]&lt;=15,"06 - 15",IF(Table1[[#This Row],[Days Open]]&lt;=30,"16 - 30", IF(Table1[[#This Row],[Days Open]]&lt;=60,"31 - 60",IF(Table1[[#This Row],[Days Open]]&lt;=90,"61 - 90",IF(Table1[[#This Row],[Days Open]]="Zero","Closed","&gt;91 and above"))))))</f>
        <v>31 - 60</v>
      </c>
      <c r="AL241" s="39">
        <f>WEEKNUM(Table1[[#This Row],[Created]])</f>
        <v>14</v>
      </c>
      <c r="AM241" s="39">
        <f>WEEKNUM(Table1[[#This Row],[Resolved]])</f>
        <v>0</v>
      </c>
      <c r="AN241" s="39">
        <f>WEEKNUM(Table1[[#This Row],[Closed]])</f>
        <v>0</v>
      </c>
      <c r="AO241" s="39" t="str">
        <f>IFERROR(INDEX(GD_Resource[], MATCH(Table1[[#This Row],[Assigned to]], GD_Resource[SNOW ID Unique], 0), 2), "Not GD")</f>
        <v>WPP-US</v>
      </c>
      <c r="AP241" s="39" t="str">
        <f t="shared" si="3"/>
        <v>GD</v>
      </c>
      <c r="AQ241" s="39">
        <f>YEAR(Table1[[#This Row],[Closed]])</f>
        <v>1900</v>
      </c>
      <c r="AR241" s="39">
        <f>YEAR(Table1[[#This Row],[Resolved]])</f>
        <v>1900</v>
      </c>
      <c r="AS241" s="39">
        <f>YEAR(Table1[[#This Row],[Created]])</f>
        <v>2022</v>
      </c>
      <c r="AT241" s="39">
        <f>DAY(Table1[[#This Row],[Resolved]])</f>
        <v>0</v>
      </c>
      <c r="AU241" s="39" t="str">
        <f>TEXT(Table1[[#This Row],[Resolved]],"MMM")</f>
        <v>Jan</v>
      </c>
      <c r="AV241" s="39">
        <f>DAY(Table1[[#This Row],[Created]])</f>
        <v>29</v>
      </c>
      <c r="AW241" s="39" t="str">
        <f>TEXT(Table1[[#This Row],[Created]],"MMM")</f>
        <v>Mar</v>
      </c>
      <c r="AX241" s="40">
        <f>VLOOKUP(Table1[[#This Row],[Assigned to]],GD_Resource[[#All],[SNOW ID Unique]:[Team]],4,0)</f>
        <v>0</v>
      </c>
    </row>
    <row r="242" spans="1:50" ht="49.95" customHeight="1" x14ac:dyDescent="0.25">
      <c r="A242" s="37" t="s">
        <v>1125</v>
      </c>
      <c r="B242" s="37" t="s">
        <v>119</v>
      </c>
      <c r="C242" s="37" t="s">
        <v>120</v>
      </c>
      <c r="D242" s="37" t="s">
        <v>1002</v>
      </c>
      <c r="E242" s="37" t="s">
        <v>13</v>
      </c>
      <c r="F242" s="37" t="s">
        <v>1126</v>
      </c>
      <c r="G242" s="60">
        <v>44704.484155092592</v>
      </c>
      <c r="H242" s="37" t="s">
        <v>15</v>
      </c>
      <c r="I242" s="60"/>
      <c r="J242" s="37" t="s">
        <v>329</v>
      </c>
      <c r="K242" s="37" t="s">
        <v>1127</v>
      </c>
      <c r="L242" s="60"/>
      <c r="M242" s="37"/>
      <c r="N242" s="60">
        <v>44650.524675925917</v>
      </c>
      <c r="O242" s="37" t="s">
        <v>1128</v>
      </c>
      <c r="P242" s="38" t="b">
        <v>0</v>
      </c>
      <c r="Q242" s="37"/>
      <c r="R242" s="37" t="s">
        <v>127</v>
      </c>
      <c r="S242" s="38">
        <v>0</v>
      </c>
      <c r="T242" s="37" t="s">
        <v>128</v>
      </c>
      <c r="U242" s="37" t="s">
        <v>94</v>
      </c>
      <c r="V242" s="60">
        <v>44704.484155092592</v>
      </c>
      <c r="W242" s="38">
        <v>4662099</v>
      </c>
      <c r="X242" s="37" t="s">
        <v>1129</v>
      </c>
      <c r="Y242" s="38">
        <v>1</v>
      </c>
      <c r="Z242" s="38" t="b">
        <v>0</v>
      </c>
      <c r="AA242" s="60">
        <v>44650.528495370367</v>
      </c>
      <c r="AB242" s="60">
        <v>44650.528495370367</v>
      </c>
      <c r="AC242" s="38">
        <v>1</v>
      </c>
      <c r="AD242" s="60">
        <v>44650.582152777781</v>
      </c>
      <c r="AE242" s="60">
        <v>44650.58861111111</v>
      </c>
      <c r="AF242" s="60">
        <v>44650.582152777781</v>
      </c>
      <c r="AG242" s="37"/>
      <c r="AH242" s="37"/>
      <c r="AI242" s="37"/>
      <c r="AJ242" s="16" t="str">
        <f ca="1">IF(Table1[[#This Row],[State]]="Closed","Zero",IF(Table1[[#This Row],[State]]="Resolved","Zero",TODAY()-Table1[[#This Row],[First Assigned to Osprey-Resolver]]))</f>
        <v>Zero</v>
      </c>
      <c r="AK242" s="16" t="str">
        <f ca="1">IF(Table1[[#This Row],[Days Open]]&lt;=5,"00 - 05",IF(Table1[[#This Row],[Days Open]]&lt;=15,"06 - 15",IF(Table1[[#This Row],[Days Open]]&lt;=30,"16 - 30", IF(Table1[[#This Row],[Days Open]]&lt;=60,"31 - 60",IF(Table1[[#This Row],[Days Open]]&lt;=90,"61 - 90",IF(Table1[[#This Row],[Days Open]]="Zero","Closed","&gt;91 and above"))))))</f>
        <v>Closed</v>
      </c>
      <c r="AL242" s="39">
        <f>WEEKNUM(Table1[[#This Row],[Created]])</f>
        <v>14</v>
      </c>
      <c r="AM242" s="39">
        <f>WEEKNUM(Table1[[#This Row],[Resolved]])</f>
        <v>22</v>
      </c>
      <c r="AN242" s="39">
        <f>WEEKNUM(Table1[[#This Row],[Closed]])</f>
        <v>0</v>
      </c>
      <c r="AO242" s="39" t="str">
        <f>IFERROR(INDEX(GD_Resource[], MATCH(Table1[[#This Row],[Assigned to]], GD_Resource[SNOW ID Unique], 0), 2), "Not GD")</f>
        <v>WPP-US</v>
      </c>
      <c r="AP242" s="39" t="str">
        <f t="shared" si="3"/>
        <v>GD</v>
      </c>
      <c r="AQ242" s="39">
        <f>YEAR(Table1[[#This Row],[Closed]])</f>
        <v>1900</v>
      </c>
      <c r="AR242" s="39">
        <f>YEAR(Table1[[#This Row],[Resolved]])</f>
        <v>2022</v>
      </c>
      <c r="AS242" s="39">
        <f>YEAR(Table1[[#This Row],[Created]])</f>
        <v>2022</v>
      </c>
      <c r="AT242" s="39">
        <f>DAY(Table1[[#This Row],[Resolved]])</f>
        <v>23</v>
      </c>
      <c r="AU242" s="39" t="str">
        <f>TEXT(Table1[[#This Row],[Resolved]],"MMM")</f>
        <v>May</v>
      </c>
      <c r="AV242" s="39">
        <f>DAY(Table1[[#This Row],[Created]])</f>
        <v>30</v>
      </c>
      <c r="AW242" s="39" t="str">
        <f>TEXT(Table1[[#This Row],[Created]],"MMM")</f>
        <v>Mar</v>
      </c>
      <c r="AX242" s="40">
        <f>VLOOKUP(Table1[[#This Row],[Assigned to]],GD_Resource[[#All],[SNOW ID Unique]:[Team]],4,0)</f>
        <v>0</v>
      </c>
    </row>
    <row r="243" spans="1:50" ht="37.5" customHeight="1" x14ac:dyDescent="0.25">
      <c r="A243" s="37" t="s">
        <v>1130</v>
      </c>
      <c r="B243" s="37" t="s">
        <v>119</v>
      </c>
      <c r="C243" s="37" t="s">
        <v>161</v>
      </c>
      <c r="D243" s="37" t="s">
        <v>798</v>
      </c>
      <c r="E243" s="37" t="s">
        <v>13</v>
      </c>
      <c r="F243" s="37" t="s">
        <v>1131</v>
      </c>
      <c r="G243" s="60">
        <v>44650.712106481478</v>
      </c>
      <c r="H243" s="37" t="s">
        <v>800</v>
      </c>
      <c r="I243" s="60"/>
      <c r="J243" s="37" t="s">
        <v>124</v>
      </c>
      <c r="K243" s="37" t="s">
        <v>1132</v>
      </c>
      <c r="L243" s="60">
        <v>44650.712118055562</v>
      </c>
      <c r="M243" s="37" t="s">
        <v>800</v>
      </c>
      <c r="N243" s="60">
        <v>44650.707546296297</v>
      </c>
      <c r="O243" s="37" t="s">
        <v>798</v>
      </c>
      <c r="P243" s="38" t="b">
        <v>0</v>
      </c>
      <c r="Q243" s="37"/>
      <c r="R243" s="37" t="s">
        <v>127</v>
      </c>
      <c r="S243" s="38">
        <v>0</v>
      </c>
      <c r="T243" s="37" t="s">
        <v>128</v>
      </c>
      <c r="U243" s="37" t="s">
        <v>124</v>
      </c>
      <c r="V243" s="60"/>
      <c r="W243" s="38">
        <v>1224</v>
      </c>
      <c r="X243" s="37" t="s">
        <v>602</v>
      </c>
      <c r="Y243" s="38">
        <v>0</v>
      </c>
      <c r="Z243" s="38" t="b">
        <v>0</v>
      </c>
      <c r="AA243" s="60">
        <v>44650.707546296297</v>
      </c>
      <c r="AB243" s="60"/>
      <c r="AC243" s="38">
        <v>0</v>
      </c>
      <c r="AD243" s="60"/>
      <c r="AE243" s="60">
        <v>44650.707546296297</v>
      </c>
      <c r="AF243" s="60">
        <v>44650.707546296297</v>
      </c>
      <c r="AG243" s="37" t="s">
        <v>139</v>
      </c>
      <c r="AH243" s="37"/>
      <c r="AI243" s="37" t="s">
        <v>166</v>
      </c>
      <c r="AJ243" s="16">
        <f ca="1">IF(Table1[[#This Row],[State]]="Closed","Zero",IF(Table1[[#This Row],[State]]="Resolved","Zero",TODAY()-Table1[[#This Row],[First Assigned to Osprey-Resolver]]))</f>
        <v>57.292453703703359</v>
      </c>
      <c r="AK243" s="16" t="str">
        <f ca="1">IF(Table1[[#This Row],[Days Open]]&lt;=5,"00 - 05",IF(Table1[[#This Row],[Days Open]]&lt;=15,"06 - 15",IF(Table1[[#This Row],[Days Open]]&lt;=30,"16 - 30", IF(Table1[[#This Row],[Days Open]]&lt;=60,"31 - 60",IF(Table1[[#This Row],[Days Open]]&lt;=90,"61 - 90",IF(Table1[[#This Row],[Days Open]]="Zero","Closed","&gt;91 and above"))))))</f>
        <v>31 - 60</v>
      </c>
      <c r="AL243" s="39">
        <f>WEEKNUM(Table1[[#This Row],[Created]])</f>
        <v>14</v>
      </c>
      <c r="AM243" s="39">
        <f>WEEKNUM(Table1[[#This Row],[Resolved]])</f>
        <v>0</v>
      </c>
      <c r="AN243" s="39">
        <f>WEEKNUM(Table1[[#This Row],[Closed]])</f>
        <v>14</v>
      </c>
      <c r="AO243" s="39" t="str">
        <f>IFERROR(INDEX(GD_Resource[], MATCH(Table1[[#This Row],[Assigned to]], GD_Resource[SNOW ID Unique], 0), 2), "Not GD")</f>
        <v>WPP-US</v>
      </c>
      <c r="AP243" s="39" t="str">
        <f t="shared" si="3"/>
        <v>GD</v>
      </c>
      <c r="AQ243" s="39">
        <f>YEAR(Table1[[#This Row],[Closed]])</f>
        <v>2022</v>
      </c>
      <c r="AR243" s="39">
        <f>YEAR(Table1[[#This Row],[Resolved]])</f>
        <v>1900</v>
      </c>
      <c r="AS243" s="39">
        <f>YEAR(Table1[[#This Row],[Created]])</f>
        <v>2022</v>
      </c>
      <c r="AT243" s="39">
        <f>DAY(Table1[[#This Row],[Resolved]])</f>
        <v>0</v>
      </c>
      <c r="AU243" s="39" t="str">
        <f>TEXT(Table1[[#This Row],[Resolved]],"MMM")</f>
        <v>Jan</v>
      </c>
      <c r="AV243" s="39">
        <f>DAY(Table1[[#This Row],[Created]])</f>
        <v>30</v>
      </c>
      <c r="AW243" s="39" t="str">
        <f>TEXT(Table1[[#This Row],[Created]],"MMM")</f>
        <v>Mar</v>
      </c>
      <c r="AX243" s="40">
        <f>VLOOKUP(Table1[[#This Row],[Assigned to]],GD_Resource[[#All],[SNOW ID Unique]:[Team]],4,0)</f>
        <v>0</v>
      </c>
    </row>
    <row r="244" spans="1:50" ht="37.5" customHeight="1" x14ac:dyDescent="0.25">
      <c r="A244" s="37" t="s">
        <v>1133</v>
      </c>
      <c r="B244" s="37" t="s">
        <v>119</v>
      </c>
      <c r="C244" s="37" t="s">
        <v>703</v>
      </c>
      <c r="D244" s="37" t="s">
        <v>206</v>
      </c>
      <c r="E244" s="37" t="s">
        <v>13</v>
      </c>
      <c r="F244" s="37" t="s">
        <v>1134</v>
      </c>
      <c r="G244" s="60">
        <v>44707.806770833333</v>
      </c>
      <c r="H244" s="37" t="s">
        <v>57</v>
      </c>
      <c r="I244" s="60"/>
      <c r="J244" s="37"/>
      <c r="K244" s="37"/>
      <c r="L244" s="60"/>
      <c r="M244" s="37"/>
      <c r="N244" s="60">
        <v>44650.731053240743</v>
      </c>
      <c r="O244" s="37" t="s">
        <v>654</v>
      </c>
      <c r="P244" s="38" t="b">
        <v>0</v>
      </c>
      <c r="Q244" s="37"/>
      <c r="R244" s="37"/>
      <c r="S244" s="38">
        <v>0</v>
      </c>
      <c r="T244" s="37" t="s">
        <v>128</v>
      </c>
      <c r="U244" s="37" t="s">
        <v>65</v>
      </c>
      <c r="V244" s="60"/>
      <c r="W244" s="38"/>
      <c r="X244" s="37" t="s">
        <v>655</v>
      </c>
      <c r="Y244" s="38">
        <v>0</v>
      </c>
      <c r="Z244" s="38" t="b">
        <v>1</v>
      </c>
      <c r="AA244" s="60">
        <v>44651.394629629627</v>
      </c>
      <c r="AB244" s="60">
        <v>44650.731307870366</v>
      </c>
      <c r="AC244" s="38">
        <v>2</v>
      </c>
      <c r="AD244" s="60">
        <v>44650.98232638889</v>
      </c>
      <c r="AE244" s="60">
        <v>44651.394629629627</v>
      </c>
      <c r="AF244" s="60">
        <v>44650.98232638889</v>
      </c>
      <c r="AG244" s="37" t="s">
        <v>332</v>
      </c>
      <c r="AH244" s="37" t="s">
        <v>707</v>
      </c>
      <c r="AI244" s="37" t="s">
        <v>656</v>
      </c>
      <c r="AJ244" s="16">
        <f ca="1">IF(Table1[[#This Row],[State]]="Closed","Zero",IF(Table1[[#This Row],[State]]="Resolved","Zero",TODAY()-Table1[[#This Row],[First Assigned to Osprey-Resolver]]))</f>
        <v>56.605370370372839</v>
      </c>
      <c r="AK244" s="16" t="str">
        <f ca="1">IF(Table1[[#This Row],[Days Open]]&lt;=5,"00 - 05",IF(Table1[[#This Row],[Days Open]]&lt;=15,"06 - 15",IF(Table1[[#This Row],[Days Open]]&lt;=30,"16 - 30", IF(Table1[[#This Row],[Days Open]]&lt;=60,"31 - 60",IF(Table1[[#This Row],[Days Open]]&lt;=90,"61 - 90",IF(Table1[[#This Row],[Days Open]]="Zero","Closed","&gt;91 and above"))))))</f>
        <v>31 - 60</v>
      </c>
      <c r="AL244" s="39">
        <f>WEEKNUM(Table1[[#This Row],[Created]])</f>
        <v>14</v>
      </c>
      <c r="AM244" s="39">
        <f>WEEKNUM(Table1[[#This Row],[Resolved]])</f>
        <v>0</v>
      </c>
      <c r="AN244" s="39">
        <f>WEEKNUM(Table1[[#This Row],[Closed]])</f>
        <v>0</v>
      </c>
      <c r="AO244" s="39" t="str">
        <f>IFERROR(INDEX(GD_Resource[], MATCH(Table1[[#This Row],[Assigned to]], GD_Resource[SNOW ID Unique], 0), 2), "Not GD")</f>
        <v>WPP-US</v>
      </c>
      <c r="AP244" s="39" t="str">
        <f t="shared" si="3"/>
        <v>GD</v>
      </c>
      <c r="AQ244" s="39">
        <f>YEAR(Table1[[#This Row],[Closed]])</f>
        <v>1900</v>
      </c>
      <c r="AR244" s="39">
        <f>YEAR(Table1[[#This Row],[Resolved]])</f>
        <v>1900</v>
      </c>
      <c r="AS244" s="39">
        <f>YEAR(Table1[[#This Row],[Created]])</f>
        <v>2022</v>
      </c>
      <c r="AT244" s="39">
        <f>DAY(Table1[[#This Row],[Resolved]])</f>
        <v>0</v>
      </c>
      <c r="AU244" s="39" t="str">
        <f>TEXT(Table1[[#This Row],[Resolved]],"MMM")</f>
        <v>Jan</v>
      </c>
      <c r="AV244" s="39">
        <f>DAY(Table1[[#This Row],[Created]])</f>
        <v>30</v>
      </c>
      <c r="AW244" s="39" t="str">
        <f>TEXT(Table1[[#This Row],[Created]],"MMM")</f>
        <v>Mar</v>
      </c>
      <c r="AX244" s="40">
        <f>VLOOKUP(Table1[[#This Row],[Assigned to]],GD_Resource[[#All],[SNOW ID Unique]:[Team]],4,0)</f>
        <v>0</v>
      </c>
    </row>
    <row r="245" spans="1:50" ht="37.5" customHeight="1" x14ac:dyDescent="0.25">
      <c r="A245" s="37" t="s">
        <v>1135</v>
      </c>
      <c r="B245" s="37" t="s">
        <v>119</v>
      </c>
      <c r="C245" s="37" t="s">
        <v>185</v>
      </c>
      <c r="D245" s="37" t="s">
        <v>897</v>
      </c>
      <c r="E245" s="37" t="s">
        <v>145</v>
      </c>
      <c r="F245" s="37" t="s">
        <v>1136</v>
      </c>
      <c r="G245" s="60">
        <v>44704.763842592591</v>
      </c>
      <c r="H245" s="37" t="s">
        <v>70</v>
      </c>
      <c r="I245" s="60"/>
      <c r="J245" s="37"/>
      <c r="K245" s="37"/>
      <c r="L245" s="60"/>
      <c r="M245" s="37"/>
      <c r="N245" s="60">
        <v>44650.742094907408</v>
      </c>
      <c r="O245" s="37" t="s">
        <v>1137</v>
      </c>
      <c r="P245" s="38" t="b">
        <v>0</v>
      </c>
      <c r="Q245" s="37"/>
      <c r="R245" s="37" t="s">
        <v>191</v>
      </c>
      <c r="S245" s="38">
        <v>0</v>
      </c>
      <c r="T245" s="37" t="s">
        <v>128</v>
      </c>
      <c r="U245" s="37" t="s">
        <v>65</v>
      </c>
      <c r="V245" s="60"/>
      <c r="W245" s="38"/>
      <c r="X245" s="37" t="s">
        <v>1138</v>
      </c>
      <c r="Y245" s="38">
        <v>0</v>
      </c>
      <c r="Z245" s="38" t="b">
        <v>1</v>
      </c>
      <c r="AA245" s="60">
        <v>44650.753530092603</v>
      </c>
      <c r="AB245" s="60">
        <v>44650.747893518521</v>
      </c>
      <c r="AC245" s="38">
        <v>2</v>
      </c>
      <c r="AD245" s="60">
        <v>44650.812939814823</v>
      </c>
      <c r="AE245" s="60">
        <v>44650.819224537037</v>
      </c>
      <c r="AF245" s="60">
        <v>44650.812939814823</v>
      </c>
      <c r="AG245" s="37" t="s">
        <v>332</v>
      </c>
      <c r="AH245" s="37" t="s">
        <v>717</v>
      </c>
      <c r="AI245" s="37" t="s">
        <v>1139</v>
      </c>
      <c r="AJ245" s="16">
        <f ca="1">IF(Table1[[#This Row],[State]]="Closed","Zero",IF(Table1[[#This Row],[State]]="Resolved","Zero",TODAY()-Table1[[#This Row],[First Assigned to Osprey-Resolver]]))</f>
        <v>57.180775462962629</v>
      </c>
      <c r="AK245" s="16" t="str">
        <f ca="1">IF(Table1[[#This Row],[Days Open]]&lt;=5,"00 - 05",IF(Table1[[#This Row],[Days Open]]&lt;=15,"06 - 15",IF(Table1[[#This Row],[Days Open]]&lt;=30,"16 - 30", IF(Table1[[#This Row],[Days Open]]&lt;=60,"31 - 60",IF(Table1[[#This Row],[Days Open]]&lt;=90,"61 - 90",IF(Table1[[#This Row],[Days Open]]="Zero","Closed","&gt;91 and above"))))))</f>
        <v>31 - 60</v>
      </c>
      <c r="AL245" s="39">
        <f>WEEKNUM(Table1[[#This Row],[Created]])</f>
        <v>14</v>
      </c>
      <c r="AM245" s="39">
        <f>WEEKNUM(Table1[[#This Row],[Resolved]])</f>
        <v>0</v>
      </c>
      <c r="AN245" s="39">
        <f>WEEKNUM(Table1[[#This Row],[Closed]])</f>
        <v>0</v>
      </c>
      <c r="AO245" s="39" t="str">
        <f>IFERROR(INDEX(GD_Resource[], MATCH(Table1[[#This Row],[Assigned to]], GD_Resource[SNOW ID Unique], 0), 2), "Not GD")</f>
        <v>WPP-US</v>
      </c>
      <c r="AP245" s="39" t="str">
        <f t="shared" si="3"/>
        <v>GD</v>
      </c>
      <c r="AQ245" s="39">
        <f>YEAR(Table1[[#This Row],[Closed]])</f>
        <v>1900</v>
      </c>
      <c r="AR245" s="39">
        <f>YEAR(Table1[[#This Row],[Resolved]])</f>
        <v>1900</v>
      </c>
      <c r="AS245" s="39">
        <f>YEAR(Table1[[#This Row],[Created]])</f>
        <v>2022</v>
      </c>
      <c r="AT245" s="39">
        <f>DAY(Table1[[#This Row],[Resolved]])</f>
        <v>0</v>
      </c>
      <c r="AU245" s="39" t="str">
        <f>TEXT(Table1[[#This Row],[Resolved]],"MMM")</f>
        <v>Jan</v>
      </c>
      <c r="AV245" s="39">
        <f>DAY(Table1[[#This Row],[Created]])</f>
        <v>30</v>
      </c>
      <c r="AW245" s="39" t="str">
        <f>TEXT(Table1[[#This Row],[Created]],"MMM")</f>
        <v>Mar</v>
      </c>
      <c r="AX245" s="40">
        <f>VLOOKUP(Table1[[#This Row],[Assigned to]],GD_Resource[[#All],[SNOW ID Unique]:[Team]],4,0)</f>
        <v>0</v>
      </c>
    </row>
    <row r="246" spans="1:50" ht="37.5" customHeight="1" x14ac:dyDescent="0.25">
      <c r="A246" s="37" t="s">
        <v>1140</v>
      </c>
      <c r="B246" s="37" t="s">
        <v>119</v>
      </c>
      <c r="C246" s="37" t="s">
        <v>703</v>
      </c>
      <c r="D246" s="37" t="s">
        <v>1141</v>
      </c>
      <c r="E246" s="37" t="s">
        <v>13</v>
      </c>
      <c r="F246" s="37" t="s">
        <v>1142</v>
      </c>
      <c r="G246" s="60">
        <v>44707.632361111107</v>
      </c>
      <c r="H246" s="37" t="s">
        <v>57</v>
      </c>
      <c r="I246" s="60"/>
      <c r="J246" s="37"/>
      <c r="K246" s="37"/>
      <c r="L246" s="60"/>
      <c r="M246" s="37"/>
      <c r="N246" s="60">
        <v>44650.80064814815</v>
      </c>
      <c r="O246" s="37" t="s">
        <v>706</v>
      </c>
      <c r="P246" s="38" t="b">
        <v>0</v>
      </c>
      <c r="Q246" s="37"/>
      <c r="R246" s="37"/>
      <c r="S246" s="38">
        <v>0</v>
      </c>
      <c r="T246" s="37" t="s">
        <v>128</v>
      </c>
      <c r="U246" s="37" t="s">
        <v>65</v>
      </c>
      <c r="V246" s="60"/>
      <c r="W246" s="38"/>
      <c r="X246" s="37" t="s">
        <v>322</v>
      </c>
      <c r="Y246" s="38">
        <v>0</v>
      </c>
      <c r="Z246" s="38" t="b">
        <v>1</v>
      </c>
      <c r="AA246" s="60">
        <v>44650.835335648153</v>
      </c>
      <c r="AB246" s="60">
        <v>44650.801134259258</v>
      </c>
      <c r="AC246" s="38">
        <v>2</v>
      </c>
      <c r="AD246" s="60">
        <v>44650.846504629633</v>
      </c>
      <c r="AE246" s="60">
        <v>44651.301423611112</v>
      </c>
      <c r="AF246" s="60">
        <v>44650.846504629633</v>
      </c>
      <c r="AG246" s="37"/>
      <c r="AH246" s="37" t="s">
        <v>882</v>
      </c>
      <c r="AI246" s="37"/>
      <c r="AJ246" s="16">
        <f ca="1">IF(Table1[[#This Row],[State]]="Closed","Zero",IF(Table1[[#This Row],[State]]="Resolved","Zero",TODAY()-Table1[[#This Row],[First Assigned to Osprey-Resolver]]))</f>
        <v>56.698576388887886</v>
      </c>
      <c r="AK246" s="16" t="str">
        <f ca="1">IF(Table1[[#This Row],[Days Open]]&lt;=5,"00 - 05",IF(Table1[[#This Row],[Days Open]]&lt;=15,"06 - 15",IF(Table1[[#This Row],[Days Open]]&lt;=30,"16 - 30", IF(Table1[[#This Row],[Days Open]]&lt;=60,"31 - 60",IF(Table1[[#This Row],[Days Open]]&lt;=90,"61 - 90",IF(Table1[[#This Row],[Days Open]]="Zero","Closed","&gt;91 and above"))))))</f>
        <v>31 - 60</v>
      </c>
      <c r="AL246" s="39">
        <f>WEEKNUM(Table1[[#This Row],[Created]])</f>
        <v>14</v>
      </c>
      <c r="AM246" s="39">
        <f>WEEKNUM(Table1[[#This Row],[Resolved]])</f>
        <v>0</v>
      </c>
      <c r="AN246" s="39">
        <f>WEEKNUM(Table1[[#This Row],[Closed]])</f>
        <v>0</v>
      </c>
      <c r="AO246" s="39" t="str">
        <f>IFERROR(INDEX(GD_Resource[], MATCH(Table1[[#This Row],[Assigned to]], GD_Resource[SNOW ID Unique], 0), 2), "Not GD")</f>
        <v>WPP-US</v>
      </c>
      <c r="AP246" s="39" t="str">
        <f t="shared" si="3"/>
        <v>GD</v>
      </c>
      <c r="AQ246" s="39">
        <f>YEAR(Table1[[#This Row],[Closed]])</f>
        <v>1900</v>
      </c>
      <c r="AR246" s="39">
        <f>YEAR(Table1[[#This Row],[Resolved]])</f>
        <v>1900</v>
      </c>
      <c r="AS246" s="39">
        <f>YEAR(Table1[[#This Row],[Created]])</f>
        <v>2022</v>
      </c>
      <c r="AT246" s="39">
        <f>DAY(Table1[[#This Row],[Resolved]])</f>
        <v>0</v>
      </c>
      <c r="AU246" s="39" t="str">
        <f>TEXT(Table1[[#This Row],[Resolved]],"MMM")</f>
        <v>Jan</v>
      </c>
      <c r="AV246" s="39">
        <f>DAY(Table1[[#This Row],[Created]])</f>
        <v>30</v>
      </c>
      <c r="AW246" s="39" t="str">
        <f>TEXT(Table1[[#This Row],[Created]],"MMM")</f>
        <v>Mar</v>
      </c>
      <c r="AX246" s="40">
        <f>VLOOKUP(Table1[[#This Row],[Assigned to]],GD_Resource[[#All],[SNOW ID Unique]:[Team]],4,0)</f>
        <v>0</v>
      </c>
    </row>
    <row r="247" spans="1:50" ht="49.95" customHeight="1" x14ac:dyDescent="0.25">
      <c r="A247" s="37" t="s">
        <v>1143</v>
      </c>
      <c r="B247" s="37" t="s">
        <v>119</v>
      </c>
      <c r="C247" s="37" t="s">
        <v>161</v>
      </c>
      <c r="D247" s="37" t="s">
        <v>398</v>
      </c>
      <c r="E247" s="37" t="s">
        <v>145</v>
      </c>
      <c r="F247" s="37" t="s">
        <v>1144</v>
      </c>
      <c r="G247" s="60">
        <v>44687.807870370372</v>
      </c>
      <c r="H247" s="37" t="s">
        <v>28</v>
      </c>
      <c r="I247" s="60"/>
      <c r="J247" s="37"/>
      <c r="K247" s="37"/>
      <c r="L247" s="60"/>
      <c r="M247" s="37"/>
      <c r="N247" s="60">
        <v>44650.855787037042</v>
      </c>
      <c r="O247" s="37" t="s">
        <v>162</v>
      </c>
      <c r="P247" s="38" t="b">
        <v>0</v>
      </c>
      <c r="Q247" s="37"/>
      <c r="R247" s="37" t="s">
        <v>127</v>
      </c>
      <c r="S247" s="38">
        <v>0</v>
      </c>
      <c r="T247" s="37" t="s">
        <v>128</v>
      </c>
      <c r="U247" s="37" t="s">
        <v>66</v>
      </c>
      <c r="V247" s="60"/>
      <c r="W247" s="38"/>
      <c r="X247" s="37" t="s">
        <v>977</v>
      </c>
      <c r="Y247" s="38">
        <v>0</v>
      </c>
      <c r="Z247" s="38" t="b">
        <v>0</v>
      </c>
      <c r="AA247" s="60">
        <v>44652.830462962957</v>
      </c>
      <c r="AB247" s="60"/>
      <c r="AC247" s="38">
        <v>0</v>
      </c>
      <c r="AD247" s="60"/>
      <c r="AE247" s="60">
        <v>44652.830462962957</v>
      </c>
      <c r="AF247" s="60">
        <v>44650.855787037042</v>
      </c>
      <c r="AG247" s="37" t="s">
        <v>139</v>
      </c>
      <c r="AH247" s="37"/>
      <c r="AI247" s="37" t="s">
        <v>166</v>
      </c>
      <c r="AJ247" s="16">
        <f ca="1">IF(Table1[[#This Row],[State]]="Closed","Zero",IF(Table1[[#This Row],[State]]="Resolved","Zero",TODAY()-Table1[[#This Row],[First Assigned to Osprey-Resolver]]))</f>
        <v>55.169537037043483</v>
      </c>
      <c r="AK247" s="16" t="str">
        <f ca="1">IF(Table1[[#This Row],[Days Open]]&lt;=5,"00 - 05",IF(Table1[[#This Row],[Days Open]]&lt;=15,"06 - 15",IF(Table1[[#This Row],[Days Open]]&lt;=30,"16 - 30", IF(Table1[[#This Row],[Days Open]]&lt;=60,"31 - 60",IF(Table1[[#This Row],[Days Open]]&lt;=90,"61 - 90",IF(Table1[[#This Row],[Days Open]]="Zero","Closed","&gt;91 and above"))))))</f>
        <v>31 - 60</v>
      </c>
      <c r="AL247" s="39">
        <f>WEEKNUM(Table1[[#This Row],[Created]])</f>
        <v>14</v>
      </c>
      <c r="AM247" s="39">
        <f>WEEKNUM(Table1[[#This Row],[Resolved]])</f>
        <v>0</v>
      </c>
      <c r="AN247" s="39">
        <f>WEEKNUM(Table1[[#This Row],[Closed]])</f>
        <v>0</v>
      </c>
      <c r="AO247" s="39" t="str">
        <f>IFERROR(INDEX(GD_Resource[], MATCH(Table1[[#This Row],[Assigned to]], GD_Resource[SNOW ID Unique], 0), 2), "Not GD")</f>
        <v>WPP-US</v>
      </c>
      <c r="AP247" s="39" t="str">
        <f t="shared" si="3"/>
        <v>GD</v>
      </c>
      <c r="AQ247" s="39">
        <f>YEAR(Table1[[#This Row],[Closed]])</f>
        <v>1900</v>
      </c>
      <c r="AR247" s="39">
        <f>YEAR(Table1[[#This Row],[Resolved]])</f>
        <v>1900</v>
      </c>
      <c r="AS247" s="39">
        <f>YEAR(Table1[[#This Row],[Created]])</f>
        <v>2022</v>
      </c>
      <c r="AT247" s="39">
        <f>DAY(Table1[[#This Row],[Resolved]])</f>
        <v>0</v>
      </c>
      <c r="AU247" s="39" t="str">
        <f>TEXT(Table1[[#This Row],[Resolved]],"MMM")</f>
        <v>Jan</v>
      </c>
      <c r="AV247" s="39">
        <f>DAY(Table1[[#This Row],[Created]])</f>
        <v>30</v>
      </c>
      <c r="AW247" s="39" t="str">
        <f>TEXT(Table1[[#This Row],[Created]],"MMM")</f>
        <v>Mar</v>
      </c>
      <c r="AX247" s="40">
        <f>VLOOKUP(Table1[[#This Row],[Assigned to]],GD_Resource[[#All],[SNOW ID Unique]:[Team]],4,0)</f>
        <v>0</v>
      </c>
    </row>
    <row r="248" spans="1:50" ht="37.5" customHeight="1" x14ac:dyDescent="0.25">
      <c r="A248" s="37" t="s">
        <v>1145</v>
      </c>
      <c r="B248" s="37" t="s">
        <v>119</v>
      </c>
      <c r="C248" s="37" t="s">
        <v>308</v>
      </c>
      <c r="D248" s="37" t="s">
        <v>309</v>
      </c>
      <c r="E248" s="37" t="s">
        <v>13</v>
      </c>
      <c r="F248" s="37" t="s">
        <v>1146</v>
      </c>
      <c r="G248" s="60">
        <v>44707.815532407411</v>
      </c>
      <c r="H248" s="37" t="s">
        <v>248</v>
      </c>
      <c r="I248" s="60"/>
      <c r="J248" s="37" t="s">
        <v>329</v>
      </c>
      <c r="K248" s="37" t="s">
        <v>1147</v>
      </c>
      <c r="L248" s="60"/>
      <c r="M248" s="37"/>
      <c r="N248" s="60">
        <v>44650.867268518523</v>
      </c>
      <c r="O248" s="37" t="s">
        <v>1148</v>
      </c>
      <c r="P248" s="38" t="b">
        <v>0</v>
      </c>
      <c r="Q248" s="37"/>
      <c r="R248" s="37" t="s">
        <v>137</v>
      </c>
      <c r="S248" s="38">
        <v>0</v>
      </c>
      <c r="T248" s="37" t="s">
        <v>128</v>
      </c>
      <c r="U248" s="37" t="s">
        <v>65</v>
      </c>
      <c r="V248" s="60"/>
      <c r="W248" s="38">
        <v>17022</v>
      </c>
      <c r="X248" s="37" t="s">
        <v>1149</v>
      </c>
      <c r="Y248" s="38">
        <v>1</v>
      </c>
      <c r="Z248" s="38" t="b">
        <v>1</v>
      </c>
      <c r="AA248" s="60">
        <v>44650.8903125</v>
      </c>
      <c r="AB248" s="60">
        <v>44650.873344907413</v>
      </c>
      <c r="AC248" s="38">
        <v>8</v>
      </c>
      <c r="AD248" s="60">
        <v>44656.983541666668</v>
      </c>
      <c r="AE248" s="60">
        <v>44685.623159722221</v>
      </c>
      <c r="AF248" s="60">
        <v>44656.983541666668</v>
      </c>
      <c r="AG248" s="37"/>
      <c r="AH248" s="37" t="s">
        <v>250</v>
      </c>
      <c r="AI248" s="37"/>
      <c r="AJ248" s="16">
        <f ca="1">IF(Table1[[#This Row],[State]]="Closed","Zero",IF(Table1[[#This Row],[State]]="Resolved","Zero",TODAY()-Table1[[#This Row],[First Assigned to Osprey-Resolver]]))</f>
        <v>22.376840277778683</v>
      </c>
      <c r="AK248" s="16" t="str">
        <f ca="1">IF(Table1[[#This Row],[Days Open]]&lt;=5,"00 - 05",IF(Table1[[#This Row],[Days Open]]&lt;=15,"06 - 15",IF(Table1[[#This Row],[Days Open]]&lt;=30,"16 - 30", IF(Table1[[#This Row],[Days Open]]&lt;=60,"31 - 60",IF(Table1[[#This Row],[Days Open]]&lt;=90,"61 - 90",IF(Table1[[#This Row],[Days Open]]="Zero","Closed","&gt;91 and above"))))))</f>
        <v>16 - 30</v>
      </c>
      <c r="AL248" s="39">
        <f>WEEKNUM(Table1[[#This Row],[Created]])</f>
        <v>14</v>
      </c>
      <c r="AM248" s="39">
        <f>WEEKNUM(Table1[[#This Row],[Resolved]])</f>
        <v>0</v>
      </c>
      <c r="AN248" s="39">
        <f>WEEKNUM(Table1[[#This Row],[Closed]])</f>
        <v>0</v>
      </c>
      <c r="AO248" s="39" t="str">
        <f>IFERROR(INDEX(GD_Resource[], MATCH(Table1[[#This Row],[Assigned to]], GD_Resource[SNOW ID Unique], 0), 2), "Not GD")</f>
        <v>Not GD</v>
      </c>
      <c r="AP248" s="39" t="str">
        <f t="shared" si="3"/>
        <v>Geo</v>
      </c>
      <c r="AQ248" s="39">
        <f>YEAR(Table1[[#This Row],[Closed]])</f>
        <v>1900</v>
      </c>
      <c r="AR248" s="39">
        <f>YEAR(Table1[[#This Row],[Resolved]])</f>
        <v>1900</v>
      </c>
      <c r="AS248" s="39">
        <f>YEAR(Table1[[#This Row],[Created]])</f>
        <v>2022</v>
      </c>
      <c r="AT248" s="39">
        <f>DAY(Table1[[#This Row],[Resolved]])</f>
        <v>0</v>
      </c>
      <c r="AU248" s="39" t="str">
        <f>TEXT(Table1[[#This Row],[Resolved]],"MMM")</f>
        <v>Jan</v>
      </c>
      <c r="AV248" s="39">
        <f>DAY(Table1[[#This Row],[Created]])</f>
        <v>30</v>
      </c>
      <c r="AW248" s="39" t="str">
        <f>TEXT(Table1[[#This Row],[Created]],"MMM")</f>
        <v>Mar</v>
      </c>
      <c r="AX248" s="40" t="e">
        <f>VLOOKUP(Table1[[#This Row],[Assigned to]],GD_Resource[[#All],[SNOW ID Unique]:[Team]],4,0)</f>
        <v>#N/A</v>
      </c>
    </row>
    <row r="249" spans="1:50" ht="37.5" customHeight="1" x14ac:dyDescent="0.25">
      <c r="A249" s="37" t="s">
        <v>1150</v>
      </c>
      <c r="B249" s="37" t="s">
        <v>142</v>
      </c>
      <c r="C249" s="37" t="s">
        <v>242</v>
      </c>
      <c r="D249" s="37" t="s">
        <v>886</v>
      </c>
      <c r="E249" s="37" t="s">
        <v>13</v>
      </c>
      <c r="F249" s="37" t="s">
        <v>1151</v>
      </c>
      <c r="G249" s="60">
        <v>44707.605243055557</v>
      </c>
      <c r="H249" s="37" t="s">
        <v>36</v>
      </c>
      <c r="I249" s="60"/>
      <c r="J249" s="37"/>
      <c r="K249" s="37"/>
      <c r="L249" s="60"/>
      <c r="M249" s="37"/>
      <c r="N249" s="60">
        <v>44651.056828703702</v>
      </c>
      <c r="O249" s="37" t="s">
        <v>1152</v>
      </c>
      <c r="P249" s="38" t="b">
        <v>0</v>
      </c>
      <c r="Q249" s="37"/>
      <c r="R249" s="37" t="s">
        <v>150</v>
      </c>
      <c r="S249" s="38">
        <v>0</v>
      </c>
      <c r="T249" s="37" t="s">
        <v>128</v>
      </c>
      <c r="U249" s="37" t="s">
        <v>66</v>
      </c>
      <c r="V249" s="60"/>
      <c r="W249" s="38"/>
      <c r="X249" s="37" t="s">
        <v>1153</v>
      </c>
      <c r="Y249" s="38">
        <v>0</v>
      </c>
      <c r="Z249" s="38" t="b">
        <v>0</v>
      </c>
      <c r="AA249" s="60">
        <v>44651.058749999997</v>
      </c>
      <c r="AB249" s="60">
        <v>44651.058749999997</v>
      </c>
      <c r="AC249" s="38">
        <v>1</v>
      </c>
      <c r="AD249" s="60">
        <v>44651.086041666669</v>
      </c>
      <c r="AE249" s="60">
        <v>44651.573692129627</v>
      </c>
      <c r="AF249" s="60">
        <v>44651.086041666669</v>
      </c>
      <c r="AG249" s="37"/>
      <c r="AH249" s="37"/>
      <c r="AI249" s="37"/>
      <c r="AJ249" s="16">
        <f ca="1">IF(Table1[[#This Row],[State]]="Closed","Zero",IF(Table1[[#This Row],[State]]="Resolved","Zero",TODAY()-Table1[[#This Row],[First Assigned to Osprey-Resolver]]))</f>
        <v>56.426307870373421</v>
      </c>
      <c r="AK249" s="16" t="str">
        <f ca="1">IF(Table1[[#This Row],[Days Open]]&lt;=5,"00 - 05",IF(Table1[[#This Row],[Days Open]]&lt;=15,"06 - 15",IF(Table1[[#This Row],[Days Open]]&lt;=30,"16 - 30", IF(Table1[[#This Row],[Days Open]]&lt;=60,"31 - 60",IF(Table1[[#This Row],[Days Open]]&lt;=90,"61 - 90",IF(Table1[[#This Row],[Days Open]]="Zero","Closed","&gt;91 and above"))))))</f>
        <v>31 - 60</v>
      </c>
      <c r="AL249" s="39">
        <f>WEEKNUM(Table1[[#This Row],[Created]])</f>
        <v>14</v>
      </c>
      <c r="AM249" s="39">
        <f>WEEKNUM(Table1[[#This Row],[Resolved]])</f>
        <v>0</v>
      </c>
      <c r="AN249" s="39">
        <f>WEEKNUM(Table1[[#This Row],[Closed]])</f>
        <v>0</v>
      </c>
      <c r="AO249" s="39" t="str">
        <f>IFERROR(INDEX(GD_Resource[], MATCH(Table1[[#This Row],[Assigned to]], GD_Resource[SNOW ID Unique], 0), 2), "Not GD")</f>
        <v>WPP-US</v>
      </c>
      <c r="AP249" s="39" t="str">
        <f t="shared" si="3"/>
        <v>GD</v>
      </c>
      <c r="AQ249" s="39">
        <f>YEAR(Table1[[#This Row],[Closed]])</f>
        <v>1900</v>
      </c>
      <c r="AR249" s="39">
        <f>YEAR(Table1[[#This Row],[Resolved]])</f>
        <v>1900</v>
      </c>
      <c r="AS249" s="39">
        <f>YEAR(Table1[[#This Row],[Created]])</f>
        <v>2022</v>
      </c>
      <c r="AT249" s="39">
        <f>DAY(Table1[[#This Row],[Resolved]])</f>
        <v>0</v>
      </c>
      <c r="AU249" s="39" t="str">
        <f>TEXT(Table1[[#This Row],[Resolved]],"MMM")</f>
        <v>Jan</v>
      </c>
      <c r="AV249" s="39">
        <f>DAY(Table1[[#This Row],[Created]])</f>
        <v>31</v>
      </c>
      <c r="AW249" s="39" t="str">
        <f>TEXT(Table1[[#This Row],[Created]],"MMM")</f>
        <v>Mar</v>
      </c>
      <c r="AX249" s="40">
        <f>VLOOKUP(Table1[[#This Row],[Assigned to]],GD_Resource[[#All],[SNOW ID Unique]:[Team]],4,0)</f>
        <v>0</v>
      </c>
    </row>
    <row r="250" spans="1:50" ht="37.5" customHeight="1" x14ac:dyDescent="0.25">
      <c r="A250" s="37" t="s">
        <v>1154</v>
      </c>
      <c r="B250" s="37" t="s">
        <v>142</v>
      </c>
      <c r="C250" s="37" t="s">
        <v>242</v>
      </c>
      <c r="D250" s="37" t="s">
        <v>530</v>
      </c>
      <c r="E250" s="37" t="s">
        <v>13</v>
      </c>
      <c r="F250" s="37" t="s">
        <v>1155</v>
      </c>
      <c r="G250" s="60">
        <v>44705.299131944441</v>
      </c>
      <c r="H250" s="37" t="s">
        <v>27</v>
      </c>
      <c r="I250" s="60"/>
      <c r="J250" s="37"/>
      <c r="K250" s="37"/>
      <c r="L250" s="60"/>
      <c r="M250" s="37"/>
      <c r="N250" s="60">
        <v>44651.05740740741</v>
      </c>
      <c r="O250" s="37" t="s">
        <v>1152</v>
      </c>
      <c r="P250" s="38" t="b">
        <v>0</v>
      </c>
      <c r="Q250" s="37"/>
      <c r="R250" s="37" t="s">
        <v>150</v>
      </c>
      <c r="S250" s="38">
        <v>0</v>
      </c>
      <c r="T250" s="37" t="s">
        <v>128</v>
      </c>
      <c r="U250" s="37" t="s">
        <v>66</v>
      </c>
      <c r="V250" s="60"/>
      <c r="W250" s="38"/>
      <c r="X250" s="37" t="s">
        <v>1153</v>
      </c>
      <c r="Y250" s="38">
        <v>0</v>
      </c>
      <c r="Z250" s="38" t="b">
        <v>1</v>
      </c>
      <c r="AA250" s="60">
        <v>44651.058738425927</v>
      </c>
      <c r="AB250" s="60">
        <v>44651.058738425927</v>
      </c>
      <c r="AC250" s="38">
        <v>1</v>
      </c>
      <c r="AD250" s="60">
        <v>44651.08525462963</v>
      </c>
      <c r="AE250" s="60">
        <v>44651.575254629628</v>
      </c>
      <c r="AF250" s="60">
        <v>44651.08525462963</v>
      </c>
      <c r="AG250" s="37"/>
      <c r="AH250" s="37"/>
      <c r="AI250" s="37"/>
      <c r="AJ250" s="16">
        <f ca="1">IF(Table1[[#This Row],[State]]="Closed","Zero",IF(Table1[[#This Row],[State]]="Resolved","Zero",TODAY()-Table1[[#This Row],[First Assigned to Osprey-Resolver]]))</f>
        <v>56.424745370371966</v>
      </c>
      <c r="AK250" s="16" t="str">
        <f ca="1">IF(Table1[[#This Row],[Days Open]]&lt;=5,"00 - 05",IF(Table1[[#This Row],[Days Open]]&lt;=15,"06 - 15",IF(Table1[[#This Row],[Days Open]]&lt;=30,"16 - 30", IF(Table1[[#This Row],[Days Open]]&lt;=60,"31 - 60",IF(Table1[[#This Row],[Days Open]]&lt;=90,"61 - 90",IF(Table1[[#This Row],[Days Open]]="Zero","Closed","&gt;91 and above"))))))</f>
        <v>31 - 60</v>
      </c>
      <c r="AL250" s="39">
        <f>WEEKNUM(Table1[[#This Row],[Created]])</f>
        <v>14</v>
      </c>
      <c r="AM250" s="39">
        <f>WEEKNUM(Table1[[#This Row],[Resolved]])</f>
        <v>0</v>
      </c>
      <c r="AN250" s="39">
        <f>WEEKNUM(Table1[[#This Row],[Closed]])</f>
        <v>0</v>
      </c>
      <c r="AO250" s="39" t="str">
        <f>IFERROR(INDEX(GD_Resource[], MATCH(Table1[[#This Row],[Assigned to]], GD_Resource[SNOW ID Unique], 0), 2), "Not GD")</f>
        <v>WPP-US</v>
      </c>
      <c r="AP250" s="39" t="str">
        <f t="shared" si="3"/>
        <v>GD</v>
      </c>
      <c r="AQ250" s="39">
        <f>YEAR(Table1[[#This Row],[Closed]])</f>
        <v>1900</v>
      </c>
      <c r="AR250" s="39">
        <f>YEAR(Table1[[#This Row],[Resolved]])</f>
        <v>1900</v>
      </c>
      <c r="AS250" s="39">
        <f>YEAR(Table1[[#This Row],[Created]])</f>
        <v>2022</v>
      </c>
      <c r="AT250" s="39">
        <f>DAY(Table1[[#This Row],[Resolved]])</f>
        <v>0</v>
      </c>
      <c r="AU250" s="39" t="str">
        <f>TEXT(Table1[[#This Row],[Resolved]],"MMM")</f>
        <v>Jan</v>
      </c>
      <c r="AV250" s="39">
        <f>DAY(Table1[[#This Row],[Created]])</f>
        <v>31</v>
      </c>
      <c r="AW250" s="39" t="str">
        <f>TEXT(Table1[[#This Row],[Created]],"MMM")</f>
        <v>Mar</v>
      </c>
      <c r="AX250" s="40">
        <f>VLOOKUP(Table1[[#This Row],[Assigned to]],GD_Resource[[#All],[SNOW ID Unique]:[Team]],4,0)</f>
        <v>0</v>
      </c>
    </row>
    <row r="251" spans="1:50" ht="49.95" customHeight="1" x14ac:dyDescent="0.25">
      <c r="A251" s="37" t="s">
        <v>1156</v>
      </c>
      <c r="B251" s="37" t="s">
        <v>142</v>
      </c>
      <c r="C251" s="37" t="s">
        <v>242</v>
      </c>
      <c r="D251" s="37" t="s">
        <v>886</v>
      </c>
      <c r="E251" s="37" t="s">
        <v>13</v>
      </c>
      <c r="F251" s="37" t="s">
        <v>1157</v>
      </c>
      <c r="G251" s="60">
        <v>44707.605543981481</v>
      </c>
      <c r="H251" s="37" t="s">
        <v>36</v>
      </c>
      <c r="I251" s="60"/>
      <c r="J251" s="37"/>
      <c r="K251" s="37"/>
      <c r="L251" s="60"/>
      <c r="M251" s="37"/>
      <c r="N251" s="60">
        <v>44651.802256944437</v>
      </c>
      <c r="O251" s="37" t="s">
        <v>1152</v>
      </c>
      <c r="P251" s="38" t="b">
        <v>0</v>
      </c>
      <c r="Q251" s="37"/>
      <c r="R251" s="37" t="s">
        <v>150</v>
      </c>
      <c r="S251" s="38">
        <v>0</v>
      </c>
      <c r="T251" s="37" t="s">
        <v>128</v>
      </c>
      <c r="U251" s="37" t="s">
        <v>66</v>
      </c>
      <c r="V251" s="60"/>
      <c r="W251" s="38"/>
      <c r="X251" s="37" t="s">
        <v>1153</v>
      </c>
      <c r="Y251" s="38">
        <v>0</v>
      </c>
      <c r="Z251" s="38" t="b">
        <v>0</v>
      </c>
      <c r="AA251" s="60">
        <v>44651.82371527778</v>
      </c>
      <c r="AB251" s="60">
        <v>44651.817175925928</v>
      </c>
      <c r="AC251" s="38">
        <v>2</v>
      </c>
      <c r="AD251" s="60">
        <v>44651.82644675926</v>
      </c>
      <c r="AE251" s="60">
        <v>44652.746134259258</v>
      </c>
      <c r="AF251" s="60">
        <v>44652.007569444453</v>
      </c>
      <c r="AG251" s="37"/>
      <c r="AH251" s="37"/>
      <c r="AI251" s="37"/>
      <c r="AJ251" s="16">
        <f ca="1">IF(Table1[[#This Row],[State]]="Closed","Zero",IF(Table1[[#This Row],[State]]="Resolved","Zero",TODAY()-Table1[[#This Row],[First Assigned to Osprey-Resolver]]))</f>
        <v>55.253865740742185</v>
      </c>
      <c r="AK251" s="16" t="str">
        <f ca="1">IF(Table1[[#This Row],[Days Open]]&lt;=5,"00 - 05",IF(Table1[[#This Row],[Days Open]]&lt;=15,"06 - 15",IF(Table1[[#This Row],[Days Open]]&lt;=30,"16 - 30", IF(Table1[[#This Row],[Days Open]]&lt;=60,"31 - 60",IF(Table1[[#This Row],[Days Open]]&lt;=90,"61 - 90",IF(Table1[[#This Row],[Days Open]]="Zero","Closed","&gt;91 and above"))))))</f>
        <v>31 - 60</v>
      </c>
      <c r="AL251" s="39">
        <f>WEEKNUM(Table1[[#This Row],[Created]])</f>
        <v>14</v>
      </c>
      <c r="AM251" s="39">
        <f>WEEKNUM(Table1[[#This Row],[Resolved]])</f>
        <v>0</v>
      </c>
      <c r="AN251" s="39">
        <f>WEEKNUM(Table1[[#This Row],[Closed]])</f>
        <v>0</v>
      </c>
      <c r="AO251" s="39" t="str">
        <f>IFERROR(INDEX(GD_Resource[], MATCH(Table1[[#This Row],[Assigned to]], GD_Resource[SNOW ID Unique], 0), 2), "Not GD")</f>
        <v>WPP-US</v>
      </c>
      <c r="AP251" s="39" t="str">
        <f t="shared" si="3"/>
        <v>GD</v>
      </c>
      <c r="AQ251" s="39">
        <f>YEAR(Table1[[#This Row],[Closed]])</f>
        <v>1900</v>
      </c>
      <c r="AR251" s="39">
        <f>YEAR(Table1[[#This Row],[Resolved]])</f>
        <v>1900</v>
      </c>
      <c r="AS251" s="39">
        <f>YEAR(Table1[[#This Row],[Created]])</f>
        <v>2022</v>
      </c>
      <c r="AT251" s="39">
        <f>DAY(Table1[[#This Row],[Resolved]])</f>
        <v>0</v>
      </c>
      <c r="AU251" s="39" t="str">
        <f>TEXT(Table1[[#This Row],[Resolved]],"MMM")</f>
        <v>Jan</v>
      </c>
      <c r="AV251" s="39">
        <f>DAY(Table1[[#This Row],[Created]])</f>
        <v>31</v>
      </c>
      <c r="AW251" s="39" t="str">
        <f>TEXT(Table1[[#This Row],[Created]],"MMM")</f>
        <v>Mar</v>
      </c>
      <c r="AX251" s="40">
        <f>VLOOKUP(Table1[[#This Row],[Assigned to]],GD_Resource[[#All],[SNOW ID Unique]:[Team]],4,0)</f>
        <v>0</v>
      </c>
    </row>
    <row r="252" spans="1:50" ht="62.7" customHeight="1" x14ac:dyDescent="0.25">
      <c r="A252" s="37" t="s">
        <v>1158</v>
      </c>
      <c r="B252" s="37" t="s">
        <v>119</v>
      </c>
      <c r="C252" s="37" t="s">
        <v>242</v>
      </c>
      <c r="D252" s="37" t="s">
        <v>886</v>
      </c>
      <c r="E252" s="37" t="s">
        <v>13</v>
      </c>
      <c r="F252" s="37" t="s">
        <v>1159</v>
      </c>
      <c r="G252" s="60">
        <v>44652.747523148151</v>
      </c>
      <c r="H252" s="37" t="s">
        <v>36</v>
      </c>
      <c r="I252" s="60"/>
      <c r="J252" s="37" t="s">
        <v>134</v>
      </c>
      <c r="K252" s="37" t="s">
        <v>1160</v>
      </c>
      <c r="L252" s="60">
        <v>44652.747523148151</v>
      </c>
      <c r="M252" s="37" t="s">
        <v>36</v>
      </c>
      <c r="N252" s="60">
        <v>44651.940266203703</v>
      </c>
      <c r="O252" s="37" t="s">
        <v>1152</v>
      </c>
      <c r="P252" s="38" t="b">
        <v>0</v>
      </c>
      <c r="Q252" s="37"/>
      <c r="R252" s="37" t="s">
        <v>150</v>
      </c>
      <c r="S252" s="38">
        <v>0</v>
      </c>
      <c r="T252" s="37" t="s">
        <v>128</v>
      </c>
      <c r="U252" s="37" t="s">
        <v>124</v>
      </c>
      <c r="V252" s="60"/>
      <c r="W252" s="38">
        <v>69747</v>
      </c>
      <c r="X252" s="37" t="s">
        <v>1153</v>
      </c>
      <c r="Y252" s="38">
        <v>0</v>
      </c>
      <c r="Z252" s="38" t="b">
        <v>0</v>
      </c>
      <c r="AA252" s="60">
        <v>44652.747523148151</v>
      </c>
      <c r="AB252" s="60"/>
      <c r="AC252" s="38">
        <v>1</v>
      </c>
      <c r="AD252" s="60"/>
      <c r="AE252" s="60">
        <v>44652.747523148151</v>
      </c>
      <c r="AF252" s="60">
        <v>44651.955057870371</v>
      </c>
      <c r="AG252" s="37"/>
      <c r="AH252" s="37"/>
      <c r="AI252" s="37"/>
      <c r="AJ252" s="16">
        <f ca="1">IF(Table1[[#This Row],[State]]="Closed","Zero",IF(Table1[[#This Row],[State]]="Resolved","Zero",TODAY()-Table1[[#This Row],[First Assigned to Osprey-Resolver]]))</f>
        <v>55.252476851848769</v>
      </c>
      <c r="AK252" s="16" t="str">
        <f ca="1">IF(Table1[[#This Row],[Days Open]]&lt;=5,"00 - 05",IF(Table1[[#This Row],[Days Open]]&lt;=15,"06 - 15",IF(Table1[[#This Row],[Days Open]]&lt;=30,"16 - 30", IF(Table1[[#This Row],[Days Open]]&lt;=60,"31 - 60",IF(Table1[[#This Row],[Days Open]]&lt;=90,"61 - 90",IF(Table1[[#This Row],[Days Open]]="Zero","Closed","&gt;91 and above"))))))</f>
        <v>31 - 60</v>
      </c>
      <c r="AL252" s="39">
        <f>WEEKNUM(Table1[[#This Row],[Created]])</f>
        <v>14</v>
      </c>
      <c r="AM252" s="39">
        <f>WEEKNUM(Table1[[#This Row],[Resolved]])</f>
        <v>0</v>
      </c>
      <c r="AN252" s="39">
        <f>WEEKNUM(Table1[[#This Row],[Closed]])</f>
        <v>14</v>
      </c>
      <c r="AO252" s="39" t="str">
        <f>IFERROR(INDEX(GD_Resource[], MATCH(Table1[[#This Row],[Assigned to]], GD_Resource[SNOW ID Unique], 0), 2), "Not GD")</f>
        <v>WPP-US</v>
      </c>
      <c r="AP252" s="39" t="str">
        <f t="shared" si="3"/>
        <v>GD</v>
      </c>
      <c r="AQ252" s="39">
        <f>YEAR(Table1[[#This Row],[Closed]])</f>
        <v>2022</v>
      </c>
      <c r="AR252" s="39">
        <f>YEAR(Table1[[#This Row],[Resolved]])</f>
        <v>1900</v>
      </c>
      <c r="AS252" s="39">
        <f>YEAR(Table1[[#This Row],[Created]])</f>
        <v>2022</v>
      </c>
      <c r="AT252" s="39">
        <f>DAY(Table1[[#This Row],[Resolved]])</f>
        <v>0</v>
      </c>
      <c r="AU252" s="39" t="str">
        <f>TEXT(Table1[[#This Row],[Resolved]],"MMM")</f>
        <v>Jan</v>
      </c>
      <c r="AV252" s="39">
        <f>DAY(Table1[[#This Row],[Created]])</f>
        <v>31</v>
      </c>
      <c r="AW252" s="39" t="str">
        <f>TEXT(Table1[[#This Row],[Created]],"MMM")</f>
        <v>Mar</v>
      </c>
      <c r="AX252" s="40">
        <f>VLOOKUP(Table1[[#This Row],[Assigned to]],GD_Resource[[#All],[SNOW ID Unique]:[Team]],4,0)</f>
        <v>0</v>
      </c>
    </row>
    <row r="253" spans="1:50" ht="37.5" customHeight="1" x14ac:dyDescent="0.25">
      <c r="A253" s="37" t="s">
        <v>1161</v>
      </c>
      <c r="B253" s="37" t="s">
        <v>119</v>
      </c>
      <c r="C253" s="37" t="s">
        <v>242</v>
      </c>
      <c r="D253" s="37" t="s">
        <v>886</v>
      </c>
      <c r="E253" s="37" t="s">
        <v>13</v>
      </c>
      <c r="F253" s="37" t="s">
        <v>1162</v>
      </c>
      <c r="G253" s="60">
        <v>44652.748576388891</v>
      </c>
      <c r="H253" s="37" t="s">
        <v>36</v>
      </c>
      <c r="I253" s="60"/>
      <c r="J253" s="37" t="s">
        <v>124</v>
      </c>
      <c r="K253" s="37" t="s">
        <v>1163</v>
      </c>
      <c r="L253" s="60">
        <v>44652.748576388891</v>
      </c>
      <c r="M253" s="37" t="s">
        <v>36</v>
      </c>
      <c r="N253" s="60">
        <v>44651.940983796303</v>
      </c>
      <c r="O253" s="37" t="s">
        <v>1152</v>
      </c>
      <c r="P253" s="38" t="b">
        <v>0</v>
      </c>
      <c r="Q253" s="37"/>
      <c r="R253" s="37" t="s">
        <v>150</v>
      </c>
      <c r="S253" s="38">
        <v>0</v>
      </c>
      <c r="T253" s="37" t="s">
        <v>128</v>
      </c>
      <c r="U253" s="37" t="s">
        <v>124</v>
      </c>
      <c r="V253" s="60"/>
      <c r="W253" s="38">
        <v>69776</v>
      </c>
      <c r="X253" s="37" t="s">
        <v>1153</v>
      </c>
      <c r="Y253" s="38">
        <v>0</v>
      </c>
      <c r="Z253" s="38" t="b">
        <v>0</v>
      </c>
      <c r="AA253" s="60">
        <v>44652.748576388891</v>
      </c>
      <c r="AB253" s="60"/>
      <c r="AC253" s="38">
        <v>1</v>
      </c>
      <c r="AD253" s="60"/>
      <c r="AE253" s="60">
        <v>44652.748576388891</v>
      </c>
      <c r="AF253" s="60">
        <v>44651.955057870371</v>
      </c>
      <c r="AG253" s="37"/>
      <c r="AH253" s="37"/>
      <c r="AI253" s="37"/>
      <c r="AJ253" s="16">
        <f ca="1">IF(Table1[[#This Row],[State]]="Closed","Zero",IF(Table1[[#This Row],[State]]="Resolved","Zero",TODAY()-Table1[[#This Row],[First Assigned to Osprey-Resolver]]))</f>
        <v>55.251423611109203</v>
      </c>
      <c r="AK253" s="16" t="str">
        <f ca="1">IF(Table1[[#This Row],[Days Open]]&lt;=5,"00 - 05",IF(Table1[[#This Row],[Days Open]]&lt;=15,"06 - 15",IF(Table1[[#This Row],[Days Open]]&lt;=30,"16 - 30", IF(Table1[[#This Row],[Days Open]]&lt;=60,"31 - 60",IF(Table1[[#This Row],[Days Open]]&lt;=90,"61 - 90",IF(Table1[[#This Row],[Days Open]]="Zero","Closed","&gt;91 and above"))))))</f>
        <v>31 - 60</v>
      </c>
      <c r="AL253" s="39">
        <f>WEEKNUM(Table1[[#This Row],[Created]])</f>
        <v>14</v>
      </c>
      <c r="AM253" s="39">
        <f>WEEKNUM(Table1[[#This Row],[Resolved]])</f>
        <v>0</v>
      </c>
      <c r="AN253" s="39">
        <f>WEEKNUM(Table1[[#This Row],[Closed]])</f>
        <v>14</v>
      </c>
      <c r="AO253" s="39" t="str">
        <f>IFERROR(INDEX(GD_Resource[], MATCH(Table1[[#This Row],[Assigned to]], GD_Resource[SNOW ID Unique], 0), 2), "Not GD")</f>
        <v>WPP-US</v>
      </c>
      <c r="AP253" s="39" t="str">
        <f t="shared" si="3"/>
        <v>GD</v>
      </c>
      <c r="AQ253" s="39">
        <f>YEAR(Table1[[#This Row],[Closed]])</f>
        <v>2022</v>
      </c>
      <c r="AR253" s="39">
        <f>YEAR(Table1[[#This Row],[Resolved]])</f>
        <v>1900</v>
      </c>
      <c r="AS253" s="39">
        <f>YEAR(Table1[[#This Row],[Created]])</f>
        <v>2022</v>
      </c>
      <c r="AT253" s="39">
        <f>DAY(Table1[[#This Row],[Resolved]])</f>
        <v>0</v>
      </c>
      <c r="AU253" s="39" t="str">
        <f>TEXT(Table1[[#This Row],[Resolved]],"MMM")</f>
        <v>Jan</v>
      </c>
      <c r="AV253" s="39">
        <f>DAY(Table1[[#This Row],[Created]])</f>
        <v>31</v>
      </c>
      <c r="AW253" s="39" t="str">
        <f>TEXT(Table1[[#This Row],[Created]],"MMM")</f>
        <v>Mar</v>
      </c>
      <c r="AX253" s="40">
        <f>VLOOKUP(Table1[[#This Row],[Assigned to]],GD_Resource[[#All],[SNOW ID Unique]:[Team]],4,0)</f>
        <v>0</v>
      </c>
    </row>
    <row r="254" spans="1:50" ht="37.5" customHeight="1" x14ac:dyDescent="0.25">
      <c r="A254" s="37" t="s">
        <v>1164</v>
      </c>
      <c r="B254" s="37" t="s">
        <v>119</v>
      </c>
      <c r="C254" s="37" t="s">
        <v>242</v>
      </c>
      <c r="D254" s="37" t="s">
        <v>886</v>
      </c>
      <c r="E254" s="37" t="s">
        <v>13</v>
      </c>
      <c r="F254" s="37" t="s">
        <v>1157</v>
      </c>
      <c r="G254" s="60">
        <v>44652.74931712963</v>
      </c>
      <c r="H254" s="37" t="s">
        <v>36</v>
      </c>
      <c r="I254" s="60"/>
      <c r="J254" s="37" t="s">
        <v>124</v>
      </c>
      <c r="K254" s="37" t="s">
        <v>1165</v>
      </c>
      <c r="L254" s="60">
        <v>44652.74931712963</v>
      </c>
      <c r="M254" s="37" t="s">
        <v>36</v>
      </c>
      <c r="N254" s="60">
        <v>44651.953738425917</v>
      </c>
      <c r="O254" s="37" t="s">
        <v>1152</v>
      </c>
      <c r="P254" s="38" t="b">
        <v>0</v>
      </c>
      <c r="Q254" s="37"/>
      <c r="R254" s="37" t="s">
        <v>150</v>
      </c>
      <c r="S254" s="38">
        <v>0</v>
      </c>
      <c r="T254" s="37" t="s">
        <v>128</v>
      </c>
      <c r="U254" s="37" t="s">
        <v>124</v>
      </c>
      <c r="V254" s="60"/>
      <c r="W254" s="38">
        <v>68738</v>
      </c>
      <c r="X254" s="37" t="s">
        <v>1153</v>
      </c>
      <c r="Y254" s="38">
        <v>0</v>
      </c>
      <c r="Z254" s="38" t="b">
        <v>0</v>
      </c>
      <c r="AA254" s="60">
        <v>44652.74931712963</v>
      </c>
      <c r="AB254" s="60">
        <v>44651.957071759258</v>
      </c>
      <c r="AC254" s="38">
        <v>1</v>
      </c>
      <c r="AD254" s="60">
        <v>44651.957245370373</v>
      </c>
      <c r="AE254" s="60">
        <v>44652.74931712963</v>
      </c>
      <c r="AF254" s="60">
        <v>44651.957245370373</v>
      </c>
      <c r="AG254" s="37"/>
      <c r="AH254" s="37"/>
      <c r="AI254" s="37"/>
      <c r="AJ254" s="16">
        <f ca="1">IF(Table1[[#This Row],[State]]="Closed","Zero",IF(Table1[[#This Row],[State]]="Resolved","Zero",TODAY()-Table1[[#This Row],[First Assigned to Osprey-Resolver]]))</f>
        <v>55.250682870369928</v>
      </c>
      <c r="AK254" s="16" t="str">
        <f ca="1">IF(Table1[[#This Row],[Days Open]]&lt;=5,"00 - 05",IF(Table1[[#This Row],[Days Open]]&lt;=15,"06 - 15",IF(Table1[[#This Row],[Days Open]]&lt;=30,"16 - 30", IF(Table1[[#This Row],[Days Open]]&lt;=60,"31 - 60",IF(Table1[[#This Row],[Days Open]]&lt;=90,"61 - 90",IF(Table1[[#This Row],[Days Open]]="Zero","Closed","&gt;91 and above"))))))</f>
        <v>31 - 60</v>
      </c>
      <c r="AL254" s="39">
        <f>WEEKNUM(Table1[[#This Row],[Created]])</f>
        <v>14</v>
      </c>
      <c r="AM254" s="39">
        <f>WEEKNUM(Table1[[#This Row],[Resolved]])</f>
        <v>0</v>
      </c>
      <c r="AN254" s="39">
        <f>WEEKNUM(Table1[[#This Row],[Closed]])</f>
        <v>14</v>
      </c>
      <c r="AO254" s="39" t="str">
        <f>IFERROR(INDEX(GD_Resource[], MATCH(Table1[[#This Row],[Assigned to]], GD_Resource[SNOW ID Unique], 0), 2), "Not GD")</f>
        <v>WPP-US</v>
      </c>
      <c r="AP254" s="39" t="str">
        <f t="shared" si="3"/>
        <v>GD</v>
      </c>
      <c r="AQ254" s="39">
        <f>YEAR(Table1[[#This Row],[Closed]])</f>
        <v>2022</v>
      </c>
      <c r="AR254" s="39">
        <f>YEAR(Table1[[#This Row],[Resolved]])</f>
        <v>1900</v>
      </c>
      <c r="AS254" s="39">
        <f>YEAR(Table1[[#This Row],[Created]])</f>
        <v>2022</v>
      </c>
      <c r="AT254" s="39">
        <f>DAY(Table1[[#This Row],[Resolved]])</f>
        <v>0</v>
      </c>
      <c r="AU254" s="39" t="str">
        <f>TEXT(Table1[[#This Row],[Resolved]],"MMM")</f>
        <v>Jan</v>
      </c>
      <c r="AV254" s="39">
        <f>DAY(Table1[[#This Row],[Created]])</f>
        <v>31</v>
      </c>
      <c r="AW254" s="39" t="str">
        <f>TEXT(Table1[[#This Row],[Created]],"MMM")</f>
        <v>Mar</v>
      </c>
      <c r="AX254" s="40">
        <f>VLOOKUP(Table1[[#This Row],[Assigned to]],GD_Resource[[#All],[SNOW ID Unique]:[Team]],4,0)</f>
        <v>0</v>
      </c>
    </row>
    <row r="255" spans="1:50" ht="37.5" customHeight="1" x14ac:dyDescent="0.25">
      <c r="A255" s="37" t="s">
        <v>1166</v>
      </c>
      <c r="B255" s="37" t="s">
        <v>119</v>
      </c>
      <c r="C255" s="37" t="s">
        <v>242</v>
      </c>
      <c r="D255" s="37" t="s">
        <v>530</v>
      </c>
      <c r="E255" s="37" t="s">
        <v>13</v>
      </c>
      <c r="F255" s="37" t="s">
        <v>1167</v>
      </c>
      <c r="G255" s="60">
        <v>44705.299212962957</v>
      </c>
      <c r="H255" s="37" t="s">
        <v>27</v>
      </c>
      <c r="I255" s="60"/>
      <c r="J255" s="37" t="s">
        <v>329</v>
      </c>
      <c r="K255" s="37" t="s">
        <v>1168</v>
      </c>
      <c r="L255" s="60"/>
      <c r="M255" s="37"/>
      <c r="N255" s="60">
        <v>44651.955648148149</v>
      </c>
      <c r="O255" s="37" t="s">
        <v>1152</v>
      </c>
      <c r="P255" s="38" t="b">
        <v>0</v>
      </c>
      <c r="Q255" s="37"/>
      <c r="R255" s="37" t="s">
        <v>150</v>
      </c>
      <c r="S255" s="38">
        <v>0</v>
      </c>
      <c r="T255" s="37" t="s">
        <v>128</v>
      </c>
      <c r="U255" s="37" t="s">
        <v>66</v>
      </c>
      <c r="V255" s="60"/>
      <c r="W255" s="38">
        <v>401978</v>
      </c>
      <c r="X255" s="37" t="s">
        <v>1153</v>
      </c>
      <c r="Y255" s="38">
        <v>1</v>
      </c>
      <c r="Z255" s="38" t="b">
        <v>1</v>
      </c>
      <c r="AA255" s="60">
        <v>44652.745358796303</v>
      </c>
      <c r="AB255" s="60"/>
      <c r="AC255" s="38">
        <v>1</v>
      </c>
      <c r="AD255" s="60"/>
      <c r="AE255" s="60">
        <v>44652.745358796303</v>
      </c>
      <c r="AF255" s="60">
        <v>44651.957233796304</v>
      </c>
      <c r="AG255" s="37"/>
      <c r="AH255" s="37"/>
      <c r="AI255" s="37"/>
      <c r="AJ255" s="16">
        <f ca="1">IF(Table1[[#This Row],[State]]="Closed","Zero",IF(Table1[[#This Row],[State]]="Resolved","Zero",TODAY()-Table1[[#This Row],[First Assigned to Osprey-Resolver]]))</f>
        <v>55.254641203697247</v>
      </c>
      <c r="AK255" s="16" t="str">
        <f ca="1">IF(Table1[[#This Row],[Days Open]]&lt;=5,"00 - 05",IF(Table1[[#This Row],[Days Open]]&lt;=15,"06 - 15",IF(Table1[[#This Row],[Days Open]]&lt;=30,"16 - 30", IF(Table1[[#This Row],[Days Open]]&lt;=60,"31 - 60",IF(Table1[[#This Row],[Days Open]]&lt;=90,"61 - 90",IF(Table1[[#This Row],[Days Open]]="Zero","Closed","&gt;91 and above"))))))</f>
        <v>31 - 60</v>
      </c>
      <c r="AL255" s="39">
        <f>WEEKNUM(Table1[[#This Row],[Created]])</f>
        <v>14</v>
      </c>
      <c r="AM255" s="39">
        <f>WEEKNUM(Table1[[#This Row],[Resolved]])</f>
        <v>0</v>
      </c>
      <c r="AN255" s="39">
        <f>WEEKNUM(Table1[[#This Row],[Closed]])</f>
        <v>0</v>
      </c>
      <c r="AO255" s="39" t="str">
        <f>IFERROR(INDEX(GD_Resource[], MATCH(Table1[[#This Row],[Assigned to]], GD_Resource[SNOW ID Unique], 0), 2), "Not GD")</f>
        <v>WPP-US</v>
      </c>
      <c r="AP255" s="39" t="str">
        <f t="shared" si="3"/>
        <v>GD</v>
      </c>
      <c r="AQ255" s="39">
        <f>YEAR(Table1[[#This Row],[Closed]])</f>
        <v>1900</v>
      </c>
      <c r="AR255" s="39">
        <f>YEAR(Table1[[#This Row],[Resolved]])</f>
        <v>1900</v>
      </c>
      <c r="AS255" s="39">
        <f>YEAR(Table1[[#This Row],[Created]])</f>
        <v>2022</v>
      </c>
      <c r="AT255" s="39">
        <f>DAY(Table1[[#This Row],[Resolved]])</f>
        <v>0</v>
      </c>
      <c r="AU255" s="39" t="str">
        <f>TEXT(Table1[[#This Row],[Resolved]],"MMM")</f>
        <v>Jan</v>
      </c>
      <c r="AV255" s="39">
        <f>DAY(Table1[[#This Row],[Created]])</f>
        <v>31</v>
      </c>
      <c r="AW255" s="39" t="str">
        <f>TEXT(Table1[[#This Row],[Created]],"MMM")</f>
        <v>Mar</v>
      </c>
      <c r="AX255" s="40">
        <f>VLOOKUP(Table1[[#This Row],[Assigned to]],GD_Resource[[#All],[SNOW ID Unique]:[Team]],4,0)</f>
        <v>0</v>
      </c>
    </row>
    <row r="256" spans="1:50" ht="49.95" customHeight="1" x14ac:dyDescent="0.25">
      <c r="A256" s="37" t="s">
        <v>1169</v>
      </c>
      <c r="B256" s="37" t="s">
        <v>142</v>
      </c>
      <c r="C256" s="37" t="s">
        <v>185</v>
      </c>
      <c r="D256" s="37" t="s">
        <v>552</v>
      </c>
      <c r="E256" s="37" t="s">
        <v>145</v>
      </c>
      <c r="F256" s="37" t="s">
        <v>1170</v>
      </c>
      <c r="G256" s="60">
        <v>44707.973229166673</v>
      </c>
      <c r="H256" s="37" t="s">
        <v>19</v>
      </c>
      <c r="I256" s="60"/>
      <c r="J256" s="37"/>
      <c r="K256" s="37"/>
      <c r="L256" s="60"/>
      <c r="M256" s="37"/>
      <c r="N256" s="60">
        <v>44652.123437499999</v>
      </c>
      <c r="O256" s="37" t="s">
        <v>552</v>
      </c>
      <c r="P256" s="38" t="b">
        <v>0</v>
      </c>
      <c r="Q256" s="37"/>
      <c r="R256" s="37" t="s">
        <v>191</v>
      </c>
      <c r="S256" s="38">
        <v>0</v>
      </c>
      <c r="T256" s="37" t="s">
        <v>128</v>
      </c>
      <c r="U256" s="37" t="s">
        <v>66</v>
      </c>
      <c r="V256" s="60"/>
      <c r="W256" s="38"/>
      <c r="X256" s="37" t="s">
        <v>553</v>
      </c>
      <c r="Y256" s="38">
        <v>0</v>
      </c>
      <c r="Z256" s="38" t="b">
        <v>1</v>
      </c>
      <c r="AA256" s="60">
        <v>44652.437349537038</v>
      </c>
      <c r="AB256" s="60">
        <v>44652.143368055556</v>
      </c>
      <c r="AC256" s="38">
        <v>1</v>
      </c>
      <c r="AD256" s="60">
        <v>44652.164629629631</v>
      </c>
      <c r="AE256" s="60">
        <v>44652.437349537038</v>
      </c>
      <c r="AF256" s="60">
        <v>44652.164629629631</v>
      </c>
      <c r="AG256" s="37"/>
      <c r="AH256" s="37"/>
      <c r="AI256" s="37"/>
      <c r="AJ256" s="16">
        <f ca="1">IF(Table1[[#This Row],[State]]="Closed","Zero",IF(Table1[[#This Row],[State]]="Resolved","Zero",TODAY()-Table1[[#This Row],[First Assigned to Osprey-Resolver]]))</f>
        <v>55.562650462961756</v>
      </c>
      <c r="AK256" s="16" t="str">
        <f ca="1">IF(Table1[[#This Row],[Days Open]]&lt;=5,"00 - 05",IF(Table1[[#This Row],[Days Open]]&lt;=15,"06 - 15",IF(Table1[[#This Row],[Days Open]]&lt;=30,"16 - 30", IF(Table1[[#This Row],[Days Open]]&lt;=60,"31 - 60",IF(Table1[[#This Row],[Days Open]]&lt;=90,"61 - 90",IF(Table1[[#This Row],[Days Open]]="Zero","Closed","&gt;91 and above"))))))</f>
        <v>31 - 60</v>
      </c>
      <c r="AL256" s="39">
        <f>WEEKNUM(Table1[[#This Row],[Created]])</f>
        <v>14</v>
      </c>
      <c r="AM256" s="39">
        <f>WEEKNUM(Table1[[#This Row],[Resolved]])</f>
        <v>0</v>
      </c>
      <c r="AN256" s="39">
        <f>WEEKNUM(Table1[[#This Row],[Closed]])</f>
        <v>0</v>
      </c>
      <c r="AO256" s="39" t="str">
        <f>IFERROR(INDEX(GD_Resource[], MATCH(Table1[[#This Row],[Assigned to]], GD_Resource[SNOW ID Unique], 0), 2), "Not GD")</f>
        <v>WPP-US</v>
      </c>
      <c r="AP256" s="39" t="str">
        <f t="shared" si="3"/>
        <v>GD</v>
      </c>
      <c r="AQ256" s="39">
        <f>YEAR(Table1[[#This Row],[Closed]])</f>
        <v>1900</v>
      </c>
      <c r="AR256" s="39">
        <f>YEAR(Table1[[#This Row],[Resolved]])</f>
        <v>1900</v>
      </c>
      <c r="AS256" s="39">
        <f>YEAR(Table1[[#This Row],[Created]])</f>
        <v>2022</v>
      </c>
      <c r="AT256" s="39">
        <f>DAY(Table1[[#This Row],[Resolved]])</f>
        <v>0</v>
      </c>
      <c r="AU256" s="39" t="str">
        <f>TEXT(Table1[[#This Row],[Resolved]],"MMM")</f>
        <v>Jan</v>
      </c>
      <c r="AV256" s="39">
        <f>DAY(Table1[[#This Row],[Created]])</f>
        <v>1</v>
      </c>
      <c r="AW256" s="39" t="str">
        <f>TEXT(Table1[[#This Row],[Created]],"MMM")</f>
        <v>Apr</v>
      </c>
      <c r="AX256" s="40">
        <f>VLOOKUP(Table1[[#This Row],[Assigned to]],GD_Resource[[#All],[SNOW ID Unique]:[Team]],4,0)</f>
        <v>0</v>
      </c>
    </row>
    <row r="257" spans="1:50" ht="37.5" customHeight="1" x14ac:dyDescent="0.25">
      <c r="A257" s="37" t="s">
        <v>1171</v>
      </c>
      <c r="B257" s="37" t="s">
        <v>119</v>
      </c>
      <c r="C257" s="37" t="s">
        <v>131</v>
      </c>
      <c r="D257" s="37" t="s">
        <v>132</v>
      </c>
      <c r="E257" s="37" t="s">
        <v>13</v>
      </c>
      <c r="F257" s="37" t="s">
        <v>1172</v>
      </c>
      <c r="G257" s="60">
        <v>44704.998402777783</v>
      </c>
      <c r="H257" s="37" t="s">
        <v>42</v>
      </c>
      <c r="I257" s="60"/>
      <c r="J257" s="37"/>
      <c r="K257" s="37"/>
      <c r="L257" s="60"/>
      <c r="M257" s="37"/>
      <c r="N257" s="60">
        <v>44652.509039351848</v>
      </c>
      <c r="O257" s="37" t="s">
        <v>1173</v>
      </c>
      <c r="P257" s="38" t="b">
        <v>0</v>
      </c>
      <c r="Q257" s="37"/>
      <c r="R257" s="37" t="s">
        <v>137</v>
      </c>
      <c r="S257" s="38">
        <v>0</v>
      </c>
      <c r="T257" s="37" t="s">
        <v>128</v>
      </c>
      <c r="U257" s="37" t="s">
        <v>65</v>
      </c>
      <c r="V257" s="60"/>
      <c r="W257" s="38"/>
      <c r="X257" s="37" t="s">
        <v>1174</v>
      </c>
      <c r="Y257" s="38">
        <v>0</v>
      </c>
      <c r="Z257" s="38" t="b">
        <v>1</v>
      </c>
      <c r="AA257" s="60">
        <v>44652.509039351848</v>
      </c>
      <c r="AB257" s="60">
        <v>44652.509039351848</v>
      </c>
      <c r="AC257" s="38">
        <v>4</v>
      </c>
      <c r="AD257" s="60">
        <v>44670.977337962962</v>
      </c>
      <c r="AE257" s="60">
        <v>44678.863391203697</v>
      </c>
      <c r="AF257" s="60">
        <v>44672.084490740737</v>
      </c>
      <c r="AG257" s="37"/>
      <c r="AH257" s="37" t="s">
        <v>250</v>
      </c>
      <c r="AI257" s="37"/>
      <c r="AJ257" s="16">
        <f ca="1">IF(Table1[[#This Row],[State]]="Closed","Zero",IF(Table1[[#This Row],[State]]="Resolved","Zero",TODAY()-Table1[[#This Row],[First Assigned to Osprey-Resolver]]))</f>
        <v>29.136608796303335</v>
      </c>
      <c r="AK257" s="16" t="str">
        <f ca="1">IF(Table1[[#This Row],[Days Open]]&lt;=5,"00 - 05",IF(Table1[[#This Row],[Days Open]]&lt;=15,"06 - 15",IF(Table1[[#This Row],[Days Open]]&lt;=30,"16 - 30", IF(Table1[[#This Row],[Days Open]]&lt;=60,"31 - 60",IF(Table1[[#This Row],[Days Open]]&lt;=90,"61 - 90",IF(Table1[[#This Row],[Days Open]]="Zero","Closed","&gt;91 and above"))))))</f>
        <v>16 - 30</v>
      </c>
      <c r="AL257" s="39">
        <f>WEEKNUM(Table1[[#This Row],[Created]])</f>
        <v>14</v>
      </c>
      <c r="AM257" s="39">
        <f>WEEKNUM(Table1[[#This Row],[Resolved]])</f>
        <v>0</v>
      </c>
      <c r="AN257" s="39">
        <f>WEEKNUM(Table1[[#This Row],[Closed]])</f>
        <v>0</v>
      </c>
      <c r="AO257" s="39" t="str">
        <f>IFERROR(INDEX(GD_Resource[], MATCH(Table1[[#This Row],[Assigned to]], GD_Resource[SNOW ID Unique], 0), 2), "Not GD")</f>
        <v>Not GD</v>
      </c>
      <c r="AP257" s="39" t="str">
        <f t="shared" si="3"/>
        <v>Geo</v>
      </c>
      <c r="AQ257" s="39">
        <f>YEAR(Table1[[#This Row],[Closed]])</f>
        <v>1900</v>
      </c>
      <c r="AR257" s="39">
        <f>YEAR(Table1[[#This Row],[Resolved]])</f>
        <v>1900</v>
      </c>
      <c r="AS257" s="39">
        <f>YEAR(Table1[[#This Row],[Created]])</f>
        <v>2022</v>
      </c>
      <c r="AT257" s="39">
        <f>DAY(Table1[[#This Row],[Resolved]])</f>
        <v>0</v>
      </c>
      <c r="AU257" s="39" t="str">
        <f>TEXT(Table1[[#This Row],[Resolved]],"MMM")</f>
        <v>Jan</v>
      </c>
      <c r="AV257" s="39">
        <f>DAY(Table1[[#This Row],[Created]])</f>
        <v>1</v>
      </c>
      <c r="AW257" s="39" t="str">
        <f>TEXT(Table1[[#This Row],[Created]],"MMM")</f>
        <v>Apr</v>
      </c>
      <c r="AX257" s="40" t="e">
        <f>VLOOKUP(Table1[[#This Row],[Assigned to]],GD_Resource[[#All],[SNOW ID Unique]:[Team]],4,0)</f>
        <v>#N/A</v>
      </c>
    </row>
    <row r="258" spans="1:50" ht="37.5" customHeight="1" x14ac:dyDescent="0.25">
      <c r="A258" s="37" t="s">
        <v>1175</v>
      </c>
      <c r="B258" s="37" t="s">
        <v>119</v>
      </c>
      <c r="C258" s="37" t="s">
        <v>120</v>
      </c>
      <c r="D258" s="37" t="s">
        <v>1176</v>
      </c>
      <c r="E258" s="37" t="s">
        <v>13</v>
      </c>
      <c r="F258" s="37" t="s">
        <v>1177</v>
      </c>
      <c r="G258" s="60">
        <v>44652.878263888888</v>
      </c>
      <c r="H258" s="37"/>
      <c r="I258" s="60"/>
      <c r="J258" s="37" t="s">
        <v>134</v>
      </c>
      <c r="K258" s="37" t="s">
        <v>1178</v>
      </c>
      <c r="L258" s="60">
        <v>44652.878263888888</v>
      </c>
      <c r="M258" s="37" t="s">
        <v>1179</v>
      </c>
      <c r="N258" s="60">
        <v>44652.826527777783</v>
      </c>
      <c r="O258" s="37" t="s">
        <v>1180</v>
      </c>
      <c r="P258" s="38" t="b">
        <v>0</v>
      </c>
      <c r="Q258" s="37"/>
      <c r="R258" s="37" t="s">
        <v>127</v>
      </c>
      <c r="S258" s="38">
        <v>0</v>
      </c>
      <c r="T258" s="37" t="s">
        <v>128</v>
      </c>
      <c r="U258" s="37" t="s">
        <v>124</v>
      </c>
      <c r="V258" s="60"/>
      <c r="W258" s="38">
        <v>4470</v>
      </c>
      <c r="X258" s="37" t="s">
        <v>1181</v>
      </c>
      <c r="Y258" s="38">
        <v>0</v>
      </c>
      <c r="Z258" s="38" t="b">
        <v>0</v>
      </c>
      <c r="AA258" s="60">
        <v>44652.862071759257</v>
      </c>
      <c r="AB258" s="60">
        <v>44652.83216435185</v>
      </c>
      <c r="AC258" s="38">
        <v>1</v>
      </c>
      <c r="AD258" s="60">
        <v>44652.878263888888</v>
      </c>
      <c r="AE258" s="60"/>
      <c r="AF258" s="60">
        <v>44652.878263888888</v>
      </c>
      <c r="AG258" s="37"/>
      <c r="AH258" s="37"/>
      <c r="AI258" s="37"/>
      <c r="AJ258" s="16">
        <f ca="1">IF(Table1[[#This Row],[State]]="Closed","Zero",IF(Table1[[#This Row],[State]]="Resolved","Zero",TODAY()-Table1[[#This Row],[First Assigned to Osprey-Resolver]]))</f>
        <v>44708</v>
      </c>
      <c r="AK258" s="16" t="str">
        <f ca="1">IF(Table1[[#This Row],[Days Open]]&lt;=5,"00 - 05",IF(Table1[[#This Row],[Days Open]]&lt;=15,"06 - 15",IF(Table1[[#This Row],[Days Open]]&lt;=30,"16 - 30", IF(Table1[[#This Row],[Days Open]]&lt;=60,"31 - 60",IF(Table1[[#This Row],[Days Open]]&lt;=90,"61 - 90",IF(Table1[[#This Row],[Days Open]]="Zero","Closed","&gt;91 and above"))))))</f>
        <v>&gt;91 and above</v>
      </c>
      <c r="AL258" s="39">
        <f>WEEKNUM(Table1[[#This Row],[Created]])</f>
        <v>14</v>
      </c>
      <c r="AM258" s="39">
        <f>WEEKNUM(Table1[[#This Row],[Resolved]])</f>
        <v>0</v>
      </c>
      <c r="AN258" s="39">
        <f>WEEKNUM(Table1[[#This Row],[Closed]])</f>
        <v>14</v>
      </c>
      <c r="AO258" s="39" t="str">
        <f>IFERROR(INDEX(GD_Resource[], MATCH(Table1[[#This Row],[Assigned to]], GD_Resource[SNOW ID Unique], 0), 2), "Not GD")</f>
        <v>Not GD</v>
      </c>
      <c r="AP258" s="39" t="str">
        <f t="shared" ref="AP258:AP321" si="4">IF(AO258="Not GD","Geo","GD")</f>
        <v>Geo</v>
      </c>
      <c r="AQ258" s="39">
        <f>YEAR(Table1[[#This Row],[Closed]])</f>
        <v>2022</v>
      </c>
      <c r="AR258" s="39">
        <f>YEAR(Table1[[#This Row],[Resolved]])</f>
        <v>1900</v>
      </c>
      <c r="AS258" s="39">
        <f>YEAR(Table1[[#This Row],[Created]])</f>
        <v>2022</v>
      </c>
      <c r="AT258" s="39">
        <f>DAY(Table1[[#This Row],[Resolved]])</f>
        <v>0</v>
      </c>
      <c r="AU258" s="39" t="str">
        <f>TEXT(Table1[[#This Row],[Resolved]],"MMM")</f>
        <v>Jan</v>
      </c>
      <c r="AV258" s="39">
        <f>DAY(Table1[[#This Row],[Created]])</f>
        <v>1</v>
      </c>
      <c r="AW258" s="39" t="str">
        <f>TEXT(Table1[[#This Row],[Created]],"MMM")</f>
        <v>Apr</v>
      </c>
      <c r="AX258" s="40" t="e">
        <f>VLOOKUP(Table1[[#This Row],[Assigned to]],GD_Resource[[#All],[SNOW ID Unique]:[Team]],4,0)</f>
        <v>#N/A</v>
      </c>
    </row>
    <row r="259" spans="1:50" ht="49.95" customHeight="1" x14ac:dyDescent="0.25">
      <c r="A259" s="37" t="s">
        <v>1182</v>
      </c>
      <c r="B259" s="37" t="s">
        <v>119</v>
      </c>
      <c r="C259" s="37" t="s">
        <v>131</v>
      </c>
      <c r="D259" s="37" t="s">
        <v>216</v>
      </c>
      <c r="E259" s="37" t="s">
        <v>145</v>
      </c>
      <c r="F259" s="37" t="s">
        <v>1183</v>
      </c>
      <c r="G259" s="60">
        <v>44707.586898148147</v>
      </c>
      <c r="H259" s="37" t="s">
        <v>56</v>
      </c>
      <c r="I259" s="60"/>
      <c r="J259" s="37"/>
      <c r="K259" s="37"/>
      <c r="L259" s="60"/>
      <c r="M259" s="37"/>
      <c r="N259" s="60">
        <v>44654.584641203714</v>
      </c>
      <c r="O259" s="37" t="s">
        <v>216</v>
      </c>
      <c r="P259" s="38" t="b">
        <v>0</v>
      </c>
      <c r="Q259" s="37"/>
      <c r="R259" s="37" t="s">
        <v>137</v>
      </c>
      <c r="S259" s="38">
        <v>0</v>
      </c>
      <c r="T259" s="37" t="s">
        <v>128</v>
      </c>
      <c r="U259" s="37" t="s">
        <v>66</v>
      </c>
      <c r="V259" s="60"/>
      <c r="W259" s="38"/>
      <c r="X259" s="37" t="s">
        <v>1184</v>
      </c>
      <c r="Y259" s="38">
        <v>0</v>
      </c>
      <c r="Z259" s="38" t="b">
        <v>1</v>
      </c>
      <c r="AA259" s="60">
        <v>44654.584641203714</v>
      </c>
      <c r="AB259" s="60"/>
      <c r="AC259" s="38">
        <v>0</v>
      </c>
      <c r="AD259" s="60"/>
      <c r="AE259" s="60">
        <v>44654.584641203714</v>
      </c>
      <c r="AF259" s="60">
        <v>44654.584641203714</v>
      </c>
      <c r="AG259" s="37"/>
      <c r="AH259" s="37"/>
      <c r="AI259" s="37" t="s">
        <v>582</v>
      </c>
      <c r="AJ259" s="16">
        <f ca="1">IF(Table1[[#This Row],[State]]="Closed","Zero",IF(Table1[[#This Row],[State]]="Resolved","Zero",TODAY()-Table1[[#This Row],[First Assigned to Osprey-Resolver]]))</f>
        <v>53.415358796286455</v>
      </c>
      <c r="AK259" s="16" t="str">
        <f ca="1">IF(Table1[[#This Row],[Days Open]]&lt;=5,"00 - 05",IF(Table1[[#This Row],[Days Open]]&lt;=15,"06 - 15",IF(Table1[[#This Row],[Days Open]]&lt;=30,"16 - 30", IF(Table1[[#This Row],[Days Open]]&lt;=60,"31 - 60",IF(Table1[[#This Row],[Days Open]]&lt;=90,"61 - 90",IF(Table1[[#This Row],[Days Open]]="Zero","Closed","&gt;91 and above"))))))</f>
        <v>31 - 60</v>
      </c>
      <c r="AL259" s="39">
        <f>WEEKNUM(Table1[[#This Row],[Created]])</f>
        <v>15</v>
      </c>
      <c r="AM259" s="39">
        <f>WEEKNUM(Table1[[#This Row],[Resolved]])</f>
        <v>0</v>
      </c>
      <c r="AN259" s="39">
        <f>WEEKNUM(Table1[[#This Row],[Closed]])</f>
        <v>0</v>
      </c>
      <c r="AO259" s="39" t="str">
        <f>IFERROR(INDEX(GD_Resource[], MATCH(Table1[[#This Row],[Assigned to]], GD_Resource[SNOW ID Unique], 0), 2), "Not GD")</f>
        <v>WPP-US</v>
      </c>
      <c r="AP259" s="39" t="str">
        <f t="shared" si="4"/>
        <v>GD</v>
      </c>
      <c r="AQ259" s="39">
        <f>YEAR(Table1[[#This Row],[Closed]])</f>
        <v>1900</v>
      </c>
      <c r="AR259" s="39">
        <f>YEAR(Table1[[#This Row],[Resolved]])</f>
        <v>1900</v>
      </c>
      <c r="AS259" s="39">
        <f>YEAR(Table1[[#This Row],[Created]])</f>
        <v>2022</v>
      </c>
      <c r="AT259" s="39">
        <f>DAY(Table1[[#This Row],[Resolved]])</f>
        <v>0</v>
      </c>
      <c r="AU259" s="39" t="str">
        <f>TEXT(Table1[[#This Row],[Resolved]],"MMM")</f>
        <v>Jan</v>
      </c>
      <c r="AV259" s="39">
        <f>DAY(Table1[[#This Row],[Created]])</f>
        <v>3</v>
      </c>
      <c r="AW259" s="39" t="str">
        <f>TEXT(Table1[[#This Row],[Created]],"MMM")</f>
        <v>Apr</v>
      </c>
      <c r="AX259" s="40">
        <f>VLOOKUP(Table1[[#This Row],[Assigned to]],GD_Resource[[#All],[SNOW ID Unique]:[Team]],4,0)</f>
        <v>0</v>
      </c>
    </row>
    <row r="260" spans="1:50" ht="37.5" customHeight="1" x14ac:dyDescent="0.25">
      <c r="A260" s="37" t="s">
        <v>1185</v>
      </c>
      <c r="B260" s="37" t="s">
        <v>119</v>
      </c>
      <c r="C260" s="37" t="s">
        <v>703</v>
      </c>
      <c r="D260" s="37" t="s">
        <v>206</v>
      </c>
      <c r="E260" s="37" t="s">
        <v>145</v>
      </c>
      <c r="F260" s="37" t="s">
        <v>1186</v>
      </c>
      <c r="G260" s="60">
        <v>44673.113958333342</v>
      </c>
      <c r="H260" s="37" t="s">
        <v>48</v>
      </c>
      <c r="I260" s="60"/>
      <c r="J260" s="37"/>
      <c r="K260" s="37"/>
      <c r="L260" s="60"/>
      <c r="M260" s="37"/>
      <c r="N260" s="60">
        <v>44655.389826388891</v>
      </c>
      <c r="O260" s="37" t="s">
        <v>762</v>
      </c>
      <c r="P260" s="38" t="b">
        <v>0</v>
      </c>
      <c r="Q260" s="37"/>
      <c r="R260" s="37"/>
      <c r="S260" s="38">
        <v>0</v>
      </c>
      <c r="T260" s="37" t="s">
        <v>128</v>
      </c>
      <c r="U260" s="37" t="s">
        <v>65</v>
      </c>
      <c r="V260" s="60"/>
      <c r="W260" s="38"/>
      <c r="X260" s="37" t="s">
        <v>763</v>
      </c>
      <c r="Y260" s="38">
        <v>0</v>
      </c>
      <c r="Z260" s="38" t="b">
        <v>1</v>
      </c>
      <c r="AA260" s="60">
        <v>44655.417986111112</v>
      </c>
      <c r="AB260" s="60">
        <v>44655.390231481477</v>
      </c>
      <c r="AC260" s="38">
        <v>2</v>
      </c>
      <c r="AD260" s="60">
        <v>44655.400694444441</v>
      </c>
      <c r="AE260" s="60">
        <v>44655.417986111112</v>
      </c>
      <c r="AF260" s="60">
        <v>44655.400694444441</v>
      </c>
      <c r="AG260" s="37"/>
      <c r="AH260" s="37" t="s">
        <v>707</v>
      </c>
      <c r="AI260" s="37"/>
      <c r="AJ260" s="16">
        <f ca="1">IF(Table1[[#This Row],[State]]="Closed","Zero",IF(Table1[[#This Row],[State]]="Resolved","Zero",TODAY()-Table1[[#This Row],[First Assigned to Osprey-Resolver]]))</f>
        <v>52.582013888888469</v>
      </c>
      <c r="AK260" s="16" t="str">
        <f ca="1">IF(Table1[[#This Row],[Days Open]]&lt;=5,"00 - 05",IF(Table1[[#This Row],[Days Open]]&lt;=15,"06 - 15",IF(Table1[[#This Row],[Days Open]]&lt;=30,"16 - 30", IF(Table1[[#This Row],[Days Open]]&lt;=60,"31 - 60",IF(Table1[[#This Row],[Days Open]]&lt;=90,"61 - 90",IF(Table1[[#This Row],[Days Open]]="Zero","Closed","&gt;91 and above"))))))</f>
        <v>31 - 60</v>
      </c>
      <c r="AL260" s="39">
        <f>WEEKNUM(Table1[[#This Row],[Created]])</f>
        <v>15</v>
      </c>
      <c r="AM260" s="39">
        <f>WEEKNUM(Table1[[#This Row],[Resolved]])</f>
        <v>0</v>
      </c>
      <c r="AN260" s="39">
        <f>WEEKNUM(Table1[[#This Row],[Closed]])</f>
        <v>0</v>
      </c>
      <c r="AO260" s="39" t="str">
        <f>IFERROR(INDEX(GD_Resource[], MATCH(Table1[[#This Row],[Assigned to]], GD_Resource[SNOW ID Unique], 0), 2), "Not GD")</f>
        <v>Not GD</v>
      </c>
      <c r="AP260" s="39" t="str">
        <f t="shared" si="4"/>
        <v>Geo</v>
      </c>
      <c r="AQ260" s="39">
        <f>YEAR(Table1[[#This Row],[Closed]])</f>
        <v>1900</v>
      </c>
      <c r="AR260" s="39">
        <f>YEAR(Table1[[#This Row],[Resolved]])</f>
        <v>1900</v>
      </c>
      <c r="AS260" s="39">
        <f>YEAR(Table1[[#This Row],[Created]])</f>
        <v>2022</v>
      </c>
      <c r="AT260" s="39">
        <f>DAY(Table1[[#This Row],[Resolved]])</f>
        <v>0</v>
      </c>
      <c r="AU260" s="39" t="str">
        <f>TEXT(Table1[[#This Row],[Resolved]],"MMM")</f>
        <v>Jan</v>
      </c>
      <c r="AV260" s="39">
        <f>DAY(Table1[[#This Row],[Created]])</f>
        <v>4</v>
      </c>
      <c r="AW260" s="39" t="str">
        <f>TEXT(Table1[[#This Row],[Created]],"MMM")</f>
        <v>Apr</v>
      </c>
      <c r="AX260" s="40" t="e">
        <f>VLOOKUP(Table1[[#This Row],[Assigned to]],GD_Resource[[#All],[SNOW ID Unique]:[Team]],4,0)</f>
        <v>#N/A</v>
      </c>
    </row>
    <row r="261" spans="1:50" ht="49.95" customHeight="1" x14ac:dyDescent="0.25">
      <c r="A261" s="37" t="s">
        <v>1187</v>
      </c>
      <c r="B261" s="37" t="s">
        <v>119</v>
      </c>
      <c r="C261" s="37" t="s">
        <v>120</v>
      </c>
      <c r="D261" s="37" t="s">
        <v>206</v>
      </c>
      <c r="E261" s="37" t="s">
        <v>145</v>
      </c>
      <c r="F261" s="37" t="s">
        <v>1188</v>
      </c>
      <c r="G261" s="60">
        <v>44701.898865740739</v>
      </c>
      <c r="H261" s="37" t="s">
        <v>413</v>
      </c>
      <c r="I261" s="60"/>
      <c r="J261" s="37"/>
      <c r="K261" s="37"/>
      <c r="L261" s="60"/>
      <c r="M261" s="37"/>
      <c r="N261" s="60">
        <v>44656.586076388892</v>
      </c>
      <c r="O261" s="37" t="s">
        <v>267</v>
      </c>
      <c r="P261" s="38" t="b">
        <v>1</v>
      </c>
      <c r="Q261" s="37"/>
      <c r="R261" s="37" t="s">
        <v>127</v>
      </c>
      <c r="S261" s="38">
        <v>1</v>
      </c>
      <c r="T261" s="37" t="s">
        <v>128</v>
      </c>
      <c r="U261" s="37" t="s">
        <v>65</v>
      </c>
      <c r="V261" s="60"/>
      <c r="W261" s="38"/>
      <c r="X261" s="37" t="s">
        <v>268</v>
      </c>
      <c r="Y261" s="38">
        <v>0</v>
      </c>
      <c r="Z261" s="38" t="b">
        <v>1</v>
      </c>
      <c r="AA261" s="60">
        <v>44656.618738425917</v>
      </c>
      <c r="AB261" s="60"/>
      <c r="AC261" s="38">
        <v>3</v>
      </c>
      <c r="AD261" s="60"/>
      <c r="AE261" s="60">
        <v>44656.618738425917</v>
      </c>
      <c r="AF261" s="60">
        <v>44656.587893518517</v>
      </c>
      <c r="AG261" s="37"/>
      <c r="AH261" s="37" t="s">
        <v>158</v>
      </c>
      <c r="AI261" s="37"/>
      <c r="AJ261" s="16">
        <f ca="1">IF(Table1[[#This Row],[State]]="Closed","Zero",IF(Table1[[#This Row],[State]]="Resolved","Zero",TODAY()-Table1[[#This Row],[First Assigned to Osprey-Resolver]]))</f>
        <v>51.3812615740826</v>
      </c>
      <c r="AK261" s="16" t="str">
        <f ca="1">IF(Table1[[#This Row],[Days Open]]&lt;=5,"00 - 05",IF(Table1[[#This Row],[Days Open]]&lt;=15,"06 - 15",IF(Table1[[#This Row],[Days Open]]&lt;=30,"16 - 30", IF(Table1[[#This Row],[Days Open]]&lt;=60,"31 - 60",IF(Table1[[#This Row],[Days Open]]&lt;=90,"61 - 90",IF(Table1[[#This Row],[Days Open]]="Zero","Closed","&gt;91 and above"))))))</f>
        <v>31 - 60</v>
      </c>
      <c r="AL261" s="39">
        <f>WEEKNUM(Table1[[#This Row],[Created]])</f>
        <v>15</v>
      </c>
      <c r="AM261" s="39">
        <f>WEEKNUM(Table1[[#This Row],[Resolved]])</f>
        <v>0</v>
      </c>
      <c r="AN261" s="39">
        <f>WEEKNUM(Table1[[#This Row],[Closed]])</f>
        <v>0</v>
      </c>
      <c r="AO261" s="39" t="str">
        <f>IFERROR(INDEX(GD_Resource[], MATCH(Table1[[#This Row],[Assigned to]], GD_Resource[SNOW ID Unique], 0), 2), "Not GD")</f>
        <v>WPP-UK</v>
      </c>
      <c r="AP261" s="39" t="str">
        <f t="shared" si="4"/>
        <v>GD</v>
      </c>
      <c r="AQ261" s="39">
        <f>YEAR(Table1[[#This Row],[Closed]])</f>
        <v>1900</v>
      </c>
      <c r="AR261" s="39">
        <f>YEAR(Table1[[#This Row],[Resolved]])</f>
        <v>1900</v>
      </c>
      <c r="AS261" s="39">
        <f>YEAR(Table1[[#This Row],[Created]])</f>
        <v>2022</v>
      </c>
      <c r="AT261" s="39">
        <f>DAY(Table1[[#This Row],[Resolved]])</f>
        <v>0</v>
      </c>
      <c r="AU261" s="39" t="str">
        <f>TEXT(Table1[[#This Row],[Resolved]],"MMM")</f>
        <v>Jan</v>
      </c>
      <c r="AV261" s="39">
        <f>DAY(Table1[[#This Row],[Created]])</f>
        <v>5</v>
      </c>
      <c r="AW261" s="39" t="str">
        <f>TEXT(Table1[[#This Row],[Created]],"MMM")</f>
        <v>Apr</v>
      </c>
      <c r="AX261" s="40">
        <f>VLOOKUP(Table1[[#This Row],[Assigned to]],GD_Resource[[#All],[SNOW ID Unique]:[Team]],4,0)</f>
        <v>0</v>
      </c>
    </row>
    <row r="262" spans="1:50" ht="37.5" customHeight="1" x14ac:dyDescent="0.25">
      <c r="A262" s="37" t="s">
        <v>1189</v>
      </c>
      <c r="B262" s="37" t="s">
        <v>119</v>
      </c>
      <c r="C262" s="37" t="s">
        <v>185</v>
      </c>
      <c r="D262" s="37" t="s">
        <v>775</v>
      </c>
      <c r="E262" s="37" t="s">
        <v>13</v>
      </c>
      <c r="F262" s="37" t="s">
        <v>1190</v>
      </c>
      <c r="G262" s="60">
        <v>44705.933564814812</v>
      </c>
      <c r="H262" s="37" t="s">
        <v>16</v>
      </c>
      <c r="I262" s="60"/>
      <c r="J262" s="37"/>
      <c r="K262" s="37"/>
      <c r="L262" s="60"/>
      <c r="M262" s="37"/>
      <c r="N262" s="60">
        <v>44656.592060185183</v>
      </c>
      <c r="O262" s="37" t="s">
        <v>305</v>
      </c>
      <c r="P262" s="38" t="b">
        <v>0</v>
      </c>
      <c r="Q262" s="37"/>
      <c r="R262" s="37" t="s">
        <v>191</v>
      </c>
      <c r="S262" s="38">
        <v>0</v>
      </c>
      <c r="T262" s="37" t="s">
        <v>128</v>
      </c>
      <c r="U262" s="37" t="s">
        <v>65</v>
      </c>
      <c r="V262" s="60"/>
      <c r="W262" s="38"/>
      <c r="X262" s="37" t="s">
        <v>306</v>
      </c>
      <c r="Y262" s="38">
        <v>0</v>
      </c>
      <c r="Z262" s="38" t="b">
        <v>1</v>
      </c>
      <c r="AA262" s="60">
        <v>44656.620370370372</v>
      </c>
      <c r="AB262" s="60">
        <v>44656.592268518521</v>
      </c>
      <c r="AC262" s="38">
        <v>4</v>
      </c>
      <c r="AD262" s="60">
        <v>44656.59579861111</v>
      </c>
      <c r="AE262" s="60">
        <v>44656.620370370372</v>
      </c>
      <c r="AF262" s="60">
        <v>44656.59579861111</v>
      </c>
      <c r="AG262" s="37" t="s">
        <v>332</v>
      </c>
      <c r="AH262" s="37" t="s">
        <v>250</v>
      </c>
      <c r="AI262" s="37" t="s">
        <v>796</v>
      </c>
      <c r="AJ262" s="16">
        <f ca="1">IF(Table1[[#This Row],[State]]="Closed","Zero",IF(Table1[[#This Row],[State]]="Resolved","Zero",TODAY()-Table1[[#This Row],[First Assigned to Osprey-Resolver]]))</f>
        <v>51.379629629627743</v>
      </c>
      <c r="AK262" s="16" t="str">
        <f ca="1">IF(Table1[[#This Row],[Days Open]]&lt;=5,"00 - 05",IF(Table1[[#This Row],[Days Open]]&lt;=15,"06 - 15",IF(Table1[[#This Row],[Days Open]]&lt;=30,"16 - 30", IF(Table1[[#This Row],[Days Open]]&lt;=60,"31 - 60",IF(Table1[[#This Row],[Days Open]]&lt;=90,"61 - 90",IF(Table1[[#This Row],[Days Open]]="Zero","Closed","&gt;91 and above"))))))</f>
        <v>31 - 60</v>
      </c>
      <c r="AL262" s="39">
        <f>WEEKNUM(Table1[[#This Row],[Created]])</f>
        <v>15</v>
      </c>
      <c r="AM262" s="39">
        <f>WEEKNUM(Table1[[#This Row],[Resolved]])</f>
        <v>0</v>
      </c>
      <c r="AN262" s="39">
        <f>WEEKNUM(Table1[[#This Row],[Closed]])</f>
        <v>0</v>
      </c>
      <c r="AO262" s="39" t="str">
        <f>IFERROR(INDEX(GD_Resource[], MATCH(Table1[[#This Row],[Assigned to]], GD_Resource[SNOW ID Unique], 0), 2), "Not GD")</f>
        <v>WPP-US</v>
      </c>
      <c r="AP262" s="39" t="str">
        <f t="shared" si="4"/>
        <v>GD</v>
      </c>
      <c r="AQ262" s="39">
        <f>YEAR(Table1[[#This Row],[Closed]])</f>
        <v>1900</v>
      </c>
      <c r="AR262" s="39">
        <f>YEAR(Table1[[#This Row],[Resolved]])</f>
        <v>1900</v>
      </c>
      <c r="AS262" s="39">
        <f>YEAR(Table1[[#This Row],[Created]])</f>
        <v>2022</v>
      </c>
      <c r="AT262" s="39">
        <f>DAY(Table1[[#This Row],[Resolved]])</f>
        <v>0</v>
      </c>
      <c r="AU262" s="39" t="str">
        <f>TEXT(Table1[[#This Row],[Resolved]],"MMM")</f>
        <v>Jan</v>
      </c>
      <c r="AV262" s="39">
        <f>DAY(Table1[[#This Row],[Created]])</f>
        <v>5</v>
      </c>
      <c r="AW262" s="39" t="str">
        <f>TEXT(Table1[[#This Row],[Created]],"MMM")</f>
        <v>Apr</v>
      </c>
      <c r="AX262" s="40">
        <f>VLOOKUP(Table1[[#This Row],[Assigned to]],GD_Resource[[#All],[SNOW ID Unique]:[Team]],4,0)</f>
        <v>0</v>
      </c>
    </row>
    <row r="263" spans="1:50" ht="37.5" customHeight="1" x14ac:dyDescent="0.25">
      <c r="A263" s="37" t="s">
        <v>1191</v>
      </c>
      <c r="B263" s="37" t="s">
        <v>119</v>
      </c>
      <c r="C263" s="37" t="s">
        <v>703</v>
      </c>
      <c r="D263" s="37" t="s">
        <v>206</v>
      </c>
      <c r="E263" s="37" t="s">
        <v>13</v>
      </c>
      <c r="F263" s="37" t="s">
        <v>1192</v>
      </c>
      <c r="G263" s="60">
        <v>44707.806331018517</v>
      </c>
      <c r="H263" s="37" t="s">
        <v>26</v>
      </c>
      <c r="I263" s="60"/>
      <c r="J263" s="37"/>
      <c r="K263" s="37"/>
      <c r="L263" s="60"/>
      <c r="M263" s="37"/>
      <c r="N263" s="60">
        <v>44656.650543981479</v>
      </c>
      <c r="O263" s="37" t="s">
        <v>1005</v>
      </c>
      <c r="P263" s="38" t="b">
        <v>0</v>
      </c>
      <c r="Q263" s="37"/>
      <c r="R263" s="37"/>
      <c r="S263" s="38">
        <v>0</v>
      </c>
      <c r="T263" s="37" t="s">
        <v>128</v>
      </c>
      <c r="U263" s="37" t="s">
        <v>65</v>
      </c>
      <c r="V263" s="60"/>
      <c r="W263" s="38"/>
      <c r="X263" s="37" t="s">
        <v>1006</v>
      </c>
      <c r="Y263" s="38">
        <v>0</v>
      </c>
      <c r="Z263" s="38" t="b">
        <v>1</v>
      </c>
      <c r="AA263" s="60">
        <v>44656.653344907398</v>
      </c>
      <c r="AB263" s="60">
        <v>44656.650879629633</v>
      </c>
      <c r="AC263" s="38">
        <v>2</v>
      </c>
      <c r="AD263" s="60">
        <v>44656.679791666669</v>
      </c>
      <c r="AE263" s="60">
        <v>44656.686273148152</v>
      </c>
      <c r="AF263" s="60">
        <v>44656.679791666669</v>
      </c>
      <c r="AG263" s="37"/>
      <c r="AH263" s="37" t="s">
        <v>707</v>
      </c>
      <c r="AI263" s="37"/>
      <c r="AJ263" s="16">
        <f ca="1">IF(Table1[[#This Row],[State]]="Closed","Zero",IF(Table1[[#This Row],[State]]="Resolved","Zero",TODAY()-Table1[[#This Row],[First Assigned to Osprey-Resolver]]))</f>
        <v>51.313726851847605</v>
      </c>
      <c r="AK263" s="16" t="str">
        <f ca="1">IF(Table1[[#This Row],[Days Open]]&lt;=5,"00 - 05",IF(Table1[[#This Row],[Days Open]]&lt;=15,"06 - 15",IF(Table1[[#This Row],[Days Open]]&lt;=30,"16 - 30", IF(Table1[[#This Row],[Days Open]]&lt;=60,"31 - 60",IF(Table1[[#This Row],[Days Open]]&lt;=90,"61 - 90",IF(Table1[[#This Row],[Days Open]]="Zero","Closed","&gt;91 and above"))))))</f>
        <v>31 - 60</v>
      </c>
      <c r="AL263" s="39">
        <f>WEEKNUM(Table1[[#This Row],[Created]])</f>
        <v>15</v>
      </c>
      <c r="AM263" s="39">
        <f>WEEKNUM(Table1[[#This Row],[Resolved]])</f>
        <v>0</v>
      </c>
      <c r="AN263" s="39">
        <f>WEEKNUM(Table1[[#This Row],[Closed]])</f>
        <v>0</v>
      </c>
      <c r="AO263" s="39" t="str">
        <f>IFERROR(INDEX(GD_Resource[], MATCH(Table1[[#This Row],[Assigned to]], GD_Resource[SNOW ID Unique], 0), 2), "Not GD")</f>
        <v>WPP-US</v>
      </c>
      <c r="AP263" s="39" t="str">
        <f t="shared" si="4"/>
        <v>GD</v>
      </c>
      <c r="AQ263" s="39">
        <f>YEAR(Table1[[#This Row],[Closed]])</f>
        <v>1900</v>
      </c>
      <c r="AR263" s="39">
        <f>YEAR(Table1[[#This Row],[Resolved]])</f>
        <v>1900</v>
      </c>
      <c r="AS263" s="39">
        <f>YEAR(Table1[[#This Row],[Created]])</f>
        <v>2022</v>
      </c>
      <c r="AT263" s="39">
        <f>DAY(Table1[[#This Row],[Resolved]])</f>
        <v>0</v>
      </c>
      <c r="AU263" s="39" t="str">
        <f>TEXT(Table1[[#This Row],[Resolved]],"MMM")</f>
        <v>Jan</v>
      </c>
      <c r="AV263" s="39">
        <f>DAY(Table1[[#This Row],[Created]])</f>
        <v>5</v>
      </c>
      <c r="AW263" s="39" t="str">
        <f>TEXT(Table1[[#This Row],[Created]],"MMM")</f>
        <v>Apr</v>
      </c>
      <c r="AX263" s="40">
        <f>VLOOKUP(Table1[[#This Row],[Assigned to]],GD_Resource[[#All],[SNOW ID Unique]:[Team]],4,0)</f>
        <v>0</v>
      </c>
    </row>
    <row r="264" spans="1:50" ht="37.5" customHeight="1" x14ac:dyDescent="0.25">
      <c r="A264" s="37" t="s">
        <v>1193</v>
      </c>
      <c r="B264" s="37" t="s">
        <v>119</v>
      </c>
      <c r="C264" s="37" t="s">
        <v>242</v>
      </c>
      <c r="D264" s="37" t="s">
        <v>1194</v>
      </c>
      <c r="E264" s="37" t="s">
        <v>145</v>
      </c>
      <c r="F264" s="37" t="s">
        <v>1195</v>
      </c>
      <c r="G264" s="60">
        <v>44696.208414351851</v>
      </c>
      <c r="H264" s="37" t="s">
        <v>27</v>
      </c>
      <c r="I264" s="60"/>
      <c r="J264" s="37"/>
      <c r="K264" s="37"/>
      <c r="L264" s="60"/>
      <c r="M264" s="37"/>
      <c r="N264" s="60">
        <v>44657.830057870371</v>
      </c>
      <c r="O264" s="37" t="s">
        <v>1152</v>
      </c>
      <c r="P264" s="38" t="b">
        <v>0</v>
      </c>
      <c r="Q264" s="37"/>
      <c r="R264" s="37" t="s">
        <v>150</v>
      </c>
      <c r="S264" s="38">
        <v>0</v>
      </c>
      <c r="T264" s="37" t="s">
        <v>128</v>
      </c>
      <c r="U264" s="37" t="s">
        <v>66</v>
      </c>
      <c r="V264" s="60"/>
      <c r="W264" s="38"/>
      <c r="X264" s="37" t="s">
        <v>1153</v>
      </c>
      <c r="Y264" s="38">
        <v>0</v>
      </c>
      <c r="Z264" s="38" t="b">
        <v>0</v>
      </c>
      <c r="AA264" s="60">
        <v>44657.850995370369</v>
      </c>
      <c r="AB264" s="60">
        <v>44657.832407407397</v>
      </c>
      <c r="AC264" s="38">
        <v>1</v>
      </c>
      <c r="AD264" s="60">
        <v>44657.961111111108</v>
      </c>
      <c r="AE264" s="60">
        <v>44658.899618055562</v>
      </c>
      <c r="AF264" s="60">
        <v>44657.961111111108</v>
      </c>
      <c r="AG264" s="37" t="s">
        <v>139</v>
      </c>
      <c r="AH264" s="37"/>
      <c r="AI264" s="37" t="s">
        <v>251</v>
      </c>
      <c r="AJ264" s="16">
        <f ca="1">IF(Table1[[#This Row],[State]]="Closed","Zero",IF(Table1[[#This Row],[State]]="Resolved","Zero",TODAY()-Table1[[#This Row],[First Assigned to Osprey-Resolver]]))</f>
        <v>49.100381944437686</v>
      </c>
      <c r="AK264" s="16" t="str">
        <f ca="1">IF(Table1[[#This Row],[Days Open]]&lt;=5,"00 - 05",IF(Table1[[#This Row],[Days Open]]&lt;=15,"06 - 15",IF(Table1[[#This Row],[Days Open]]&lt;=30,"16 - 30", IF(Table1[[#This Row],[Days Open]]&lt;=60,"31 - 60",IF(Table1[[#This Row],[Days Open]]&lt;=90,"61 - 90",IF(Table1[[#This Row],[Days Open]]="Zero","Closed","&gt;91 and above"))))))</f>
        <v>31 - 60</v>
      </c>
      <c r="AL264" s="39">
        <f>WEEKNUM(Table1[[#This Row],[Created]])</f>
        <v>15</v>
      </c>
      <c r="AM264" s="39">
        <f>WEEKNUM(Table1[[#This Row],[Resolved]])</f>
        <v>0</v>
      </c>
      <c r="AN264" s="39">
        <f>WEEKNUM(Table1[[#This Row],[Closed]])</f>
        <v>0</v>
      </c>
      <c r="AO264" s="39" t="str">
        <f>IFERROR(INDEX(GD_Resource[], MATCH(Table1[[#This Row],[Assigned to]], GD_Resource[SNOW ID Unique], 0), 2), "Not GD")</f>
        <v>WPP-US</v>
      </c>
      <c r="AP264" s="39" t="str">
        <f t="shared" si="4"/>
        <v>GD</v>
      </c>
      <c r="AQ264" s="39">
        <f>YEAR(Table1[[#This Row],[Closed]])</f>
        <v>1900</v>
      </c>
      <c r="AR264" s="39">
        <f>YEAR(Table1[[#This Row],[Resolved]])</f>
        <v>1900</v>
      </c>
      <c r="AS264" s="39">
        <f>YEAR(Table1[[#This Row],[Created]])</f>
        <v>2022</v>
      </c>
      <c r="AT264" s="39">
        <f>DAY(Table1[[#This Row],[Resolved]])</f>
        <v>0</v>
      </c>
      <c r="AU264" s="39" t="str">
        <f>TEXT(Table1[[#This Row],[Resolved]],"MMM")</f>
        <v>Jan</v>
      </c>
      <c r="AV264" s="39">
        <f>DAY(Table1[[#This Row],[Created]])</f>
        <v>6</v>
      </c>
      <c r="AW264" s="39" t="str">
        <f>TEXT(Table1[[#This Row],[Created]],"MMM")</f>
        <v>Apr</v>
      </c>
      <c r="AX264" s="40">
        <f>VLOOKUP(Table1[[#This Row],[Assigned to]],GD_Resource[[#All],[SNOW ID Unique]:[Team]],4,0)</f>
        <v>0</v>
      </c>
    </row>
    <row r="265" spans="1:50" ht="49.95" customHeight="1" x14ac:dyDescent="0.25">
      <c r="A265" s="37" t="s">
        <v>1196</v>
      </c>
      <c r="B265" s="37" t="s">
        <v>119</v>
      </c>
      <c r="C265" s="37" t="s">
        <v>120</v>
      </c>
      <c r="D265" s="37" t="s">
        <v>206</v>
      </c>
      <c r="E265" s="37" t="s">
        <v>145</v>
      </c>
      <c r="F265" s="37" t="s">
        <v>1197</v>
      </c>
      <c r="G265" s="60">
        <v>44670.065659722219</v>
      </c>
      <c r="H265" s="37" t="s">
        <v>48</v>
      </c>
      <c r="I265" s="60"/>
      <c r="J265" s="37"/>
      <c r="K265" s="37"/>
      <c r="L265" s="60"/>
      <c r="M265" s="37"/>
      <c r="N265" s="60">
        <v>44659.658912037034</v>
      </c>
      <c r="O265" s="37" t="s">
        <v>762</v>
      </c>
      <c r="P265" s="38" t="b">
        <v>0</v>
      </c>
      <c r="Q265" s="37"/>
      <c r="R265" s="37" t="s">
        <v>127</v>
      </c>
      <c r="S265" s="38">
        <v>0</v>
      </c>
      <c r="T265" s="37" t="s">
        <v>128</v>
      </c>
      <c r="U265" s="37" t="s">
        <v>65</v>
      </c>
      <c r="V265" s="60"/>
      <c r="W265" s="38"/>
      <c r="X265" s="37" t="s">
        <v>763</v>
      </c>
      <c r="Y265" s="38">
        <v>0</v>
      </c>
      <c r="Z265" s="38" t="b">
        <v>1</v>
      </c>
      <c r="AA265" s="60">
        <v>44659.81108796296</v>
      </c>
      <c r="AB265" s="60">
        <v>44659.662164351852</v>
      </c>
      <c r="AC265" s="38">
        <v>1</v>
      </c>
      <c r="AD265" s="60">
        <v>44659.81108796296</v>
      </c>
      <c r="AE265" s="60">
        <v>44659.81108796296</v>
      </c>
      <c r="AF265" s="60">
        <v>44659.81108796296</v>
      </c>
      <c r="AG265" s="37"/>
      <c r="AH265" s="37" t="s">
        <v>158</v>
      </c>
      <c r="AI265" s="37"/>
      <c r="AJ265" s="16">
        <f ca="1">IF(Table1[[#This Row],[State]]="Closed","Zero",IF(Table1[[#This Row],[State]]="Resolved","Zero",TODAY()-Table1[[#This Row],[First Assigned to Osprey-Resolver]]))</f>
        <v>48.188912037039699</v>
      </c>
      <c r="AK265" s="16" t="str">
        <f ca="1">IF(Table1[[#This Row],[Days Open]]&lt;=5,"00 - 05",IF(Table1[[#This Row],[Days Open]]&lt;=15,"06 - 15",IF(Table1[[#This Row],[Days Open]]&lt;=30,"16 - 30", IF(Table1[[#This Row],[Days Open]]&lt;=60,"31 - 60",IF(Table1[[#This Row],[Days Open]]&lt;=90,"61 - 90",IF(Table1[[#This Row],[Days Open]]="Zero","Closed","&gt;91 and above"))))))</f>
        <v>31 - 60</v>
      </c>
      <c r="AL265" s="39">
        <f>WEEKNUM(Table1[[#This Row],[Created]])</f>
        <v>15</v>
      </c>
      <c r="AM265" s="39">
        <f>WEEKNUM(Table1[[#This Row],[Resolved]])</f>
        <v>0</v>
      </c>
      <c r="AN265" s="39">
        <f>WEEKNUM(Table1[[#This Row],[Closed]])</f>
        <v>0</v>
      </c>
      <c r="AO265" s="39" t="str">
        <f>IFERROR(INDEX(GD_Resource[], MATCH(Table1[[#This Row],[Assigned to]], GD_Resource[SNOW ID Unique], 0), 2), "Not GD")</f>
        <v>Not GD</v>
      </c>
      <c r="AP265" s="39" t="str">
        <f t="shared" si="4"/>
        <v>Geo</v>
      </c>
      <c r="AQ265" s="39">
        <f>YEAR(Table1[[#This Row],[Closed]])</f>
        <v>1900</v>
      </c>
      <c r="AR265" s="39">
        <f>YEAR(Table1[[#This Row],[Resolved]])</f>
        <v>1900</v>
      </c>
      <c r="AS265" s="39">
        <f>YEAR(Table1[[#This Row],[Created]])</f>
        <v>2022</v>
      </c>
      <c r="AT265" s="39">
        <f>DAY(Table1[[#This Row],[Resolved]])</f>
        <v>0</v>
      </c>
      <c r="AU265" s="39" t="str">
        <f>TEXT(Table1[[#This Row],[Resolved]],"MMM")</f>
        <v>Jan</v>
      </c>
      <c r="AV265" s="39">
        <f>DAY(Table1[[#This Row],[Created]])</f>
        <v>8</v>
      </c>
      <c r="AW265" s="39" t="str">
        <f>TEXT(Table1[[#This Row],[Created]],"MMM")</f>
        <v>Apr</v>
      </c>
      <c r="AX265" s="40" t="e">
        <f>VLOOKUP(Table1[[#This Row],[Assigned to]],GD_Resource[[#All],[SNOW ID Unique]:[Team]],4,0)</f>
        <v>#N/A</v>
      </c>
    </row>
    <row r="266" spans="1:50" ht="37.5" customHeight="1" x14ac:dyDescent="0.25">
      <c r="A266" s="37" t="s">
        <v>1198</v>
      </c>
      <c r="B266" s="37" t="s">
        <v>119</v>
      </c>
      <c r="C266" s="37" t="s">
        <v>120</v>
      </c>
      <c r="D266" s="37" t="s">
        <v>206</v>
      </c>
      <c r="E266" s="37" t="s">
        <v>145</v>
      </c>
      <c r="F266" s="37" t="s">
        <v>1199</v>
      </c>
      <c r="G266" s="60">
        <v>44659.812511574077</v>
      </c>
      <c r="H266" s="37" t="s">
        <v>48</v>
      </c>
      <c r="I266" s="60"/>
      <c r="J266" s="37"/>
      <c r="K266" s="37"/>
      <c r="L266" s="60"/>
      <c r="M266" s="37"/>
      <c r="N266" s="60">
        <v>44659.6718287037</v>
      </c>
      <c r="O266" s="37" t="s">
        <v>762</v>
      </c>
      <c r="P266" s="38" t="b">
        <v>0</v>
      </c>
      <c r="Q266" s="37"/>
      <c r="R266" s="37" t="s">
        <v>127</v>
      </c>
      <c r="S266" s="38">
        <v>0</v>
      </c>
      <c r="T266" s="37" t="s">
        <v>128</v>
      </c>
      <c r="U266" s="37" t="s">
        <v>65</v>
      </c>
      <c r="V266" s="60"/>
      <c r="W266" s="38"/>
      <c r="X266" s="37" t="s">
        <v>763</v>
      </c>
      <c r="Y266" s="38">
        <v>0</v>
      </c>
      <c r="Z266" s="38" t="b">
        <v>1</v>
      </c>
      <c r="AA266" s="60">
        <v>44659.812361111108</v>
      </c>
      <c r="AB266" s="60">
        <v>44659.676493055558</v>
      </c>
      <c r="AC266" s="38">
        <v>1</v>
      </c>
      <c r="AD266" s="60">
        <v>44659.812361111108</v>
      </c>
      <c r="AE266" s="60">
        <v>44659.812361111108</v>
      </c>
      <c r="AF266" s="60">
        <v>44659.812361111108</v>
      </c>
      <c r="AG266" s="37"/>
      <c r="AH266" s="37" t="s">
        <v>158</v>
      </c>
      <c r="AI266" s="37"/>
      <c r="AJ266" s="16">
        <f ca="1">IF(Table1[[#This Row],[State]]="Closed","Zero",IF(Table1[[#This Row],[State]]="Resolved","Zero",TODAY()-Table1[[#This Row],[First Assigned to Osprey-Resolver]]))</f>
        <v>48.187638888892252</v>
      </c>
      <c r="AK266" s="16" t="str">
        <f ca="1">IF(Table1[[#This Row],[Days Open]]&lt;=5,"00 - 05",IF(Table1[[#This Row],[Days Open]]&lt;=15,"06 - 15",IF(Table1[[#This Row],[Days Open]]&lt;=30,"16 - 30", IF(Table1[[#This Row],[Days Open]]&lt;=60,"31 - 60",IF(Table1[[#This Row],[Days Open]]&lt;=90,"61 - 90",IF(Table1[[#This Row],[Days Open]]="Zero","Closed","&gt;91 and above"))))))</f>
        <v>31 - 60</v>
      </c>
      <c r="AL266" s="39">
        <f>WEEKNUM(Table1[[#This Row],[Created]])</f>
        <v>15</v>
      </c>
      <c r="AM266" s="39">
        <f>WEEKNUM(Table1[[#This Row],[Resolved]])</f>
        <v>0</v>
      </c>
      <c r="AN266" s="39">
        <f>WEEKNUM(Table1[[#This Row],[Closed]])</f>
        <v>0</v>
      </c>
      <c r="AO266" s="39" t="str">
        <f>IFERROR(INDEX(GD_Resource[], MATCH(Table1[[#This Row],[Assigned to]], GD_Resource[SNOW ID Unique], 0), 2), "Not GD")</f>
        <v>Not GD</v>
      </c>
      <c r="AP266" s="39" t="str">
        <f t="shared" si="4"/>
        <v>Geo</v>
      </c>
      <c r="AQ266" s="39">
        <f>YEAR(Table1[[#This Row],[Closed]])</f>
        <v>1900</v>
      </c>
      <c r="AR266" s="39">
        <f>YEAR(Table1[[#This Row],[Resolved]])</f>
        <v>1900</v>
      </c>
      <c r="AS266" s="39">
        <f>YEAR(Table1[[#This Row],[Created]])</f>
        <v>2022</v>
      </c>
      <c r="AT266" s="39">
        <f>DAY(Table1[[#This Row],[Resolved]])</f>
        <v>0</v>
      </c>
      <c r="AU266" s="39" t="str">
        <f>TEXT(Table1[[#This Row],[Resolved]],"MMM")</f>
        <v>Jan</v>
      </c>
      <c r="AV266" s="39">
        <f>DAY(Table1[[#This Row],[Created]])</f>
        <v>8</v>
      </c>
      <c r="AW266" s="39" t="str">
        <f>TEXT(Table1[[#This Row],[Created]],"MMM")</f>
        <v>Apr</v>
      </c>
      <c r="AX266" s="40" t="e">
        <f>VLOOKUP(Table1[[#This Row],[Assigned to]],GD_Resource[[#All],[SNOW ID Unique]:[Team]],4,0)</f>
        <v>#N/A</v>
      </c>
    </row>
    <row r="267" spans="1:50" ht="49.95" customHeight="1" x14ac:dyDescent="0.25">
      <c r="A267" s="37" t="s">
        <v>1200</v>
      </c>
      <c r="B267" s="37" t="s">
        <v>119</v>
      </c>
      <c r="C267" s="37" t="s">
        <v>161</v>
      </c>
      <c r="D267" s="37" t="s">
        <v>162</v>
      </c>
      <c r="E267" s="37" t="s">
        <v>145</v>
      </c>
      <c r="F267" s="37" t="s">
        <v>1201</v>
      </c>
      <c r="G267" s="60">
        <v>44665.779803240737</v>
      </c>
      <c r="H267" s="37" t="s">
        <v>12</v>
      </c>
      <c r="I267" s="60"/>
      <c r="J267" s="37"/>
      <c r="K267" s="37"/>
      <c r="L267" s="60"/>
      <c r="M267" s="37"/>
      <c r="N267" s="60">
        <v>44659.782106481478</v>
      </c>
      <c r="O267" s="37" t="s">
        <v>162</v>
      </c>
      <c r="P267" s="38" t="b">
        <v>0</v>
      </c>
      <c r="Q267" s="37"/>
      <c r="R267" s="37" t="s">
        <v>127</v>
      </c>
      <c r="S267" s="38">
        <v>0</v>
      </c>
      <c r="T267" s="37" t="s">
        <v>128</v>
      </c>
      <c r="U267" s="37" t="s">
        <v>66</v>
      </c>
      <c r="V267" s="60"/>
      <c r="W267" s="38"/>
      <c r="X267" s="37" t="s">
        <v>977</v>
      </c>
      <c r="Y267" s="38">
        <v>0</v>
      </c>
      <c r="Z267" s="38" t="b">
        <v>0</v>
      </c>
      <c r="AA267" s="60">
        <v>44665.779803240737</v>
      </c>
      <c r="AB267" s="60"/>
      <c r="AC267" s="38">
        <v>0</v>
      </c>
      <c r="AD267" s="60"/>
      <c r="AE267" s="60">
        <v>44665.779803240737</v>
      </c>
      <c r="AF267" s="60">
        <v>44659.782106481478</v>
      </c>
      <c r="AG267" s="37" t="s">
        <v>139</v>
      </c>
      <c r="AH267" s="37"/>
      <c r="AI267" s="37" t="s">
        <v>166</v>
      </c>
      <c r="AJ267" s="16">
        <f ca="1">IF(Table1[[#This Row],[State]]="Closed","Zero",IF(Table1[[#This Row],[State]]="Resolved","Zero",TODAY()-Table1[[#This Row],[First Assigned to Osprey-Resolver]]))</f>
        <v>42.220196759262762</v>
      </c>
      <c r="AK267" s="16" t="str">
        <f ca="1">IF(Table1[[#This Row],[Days Open]]&lt;=5,"00 - 05",IF(Table1[[#This Row],[Days Open]]&lt;=15,"06 - 15",IF(Table1[[#This Row],[Days Open]]&lt;=30,"16 - 30", IF(Table1[[#This Row],[Days Open]]&lt;=60,"31 - 60",IF(Table1[[#This Row],[Days Open]]&lt;=90,"61 - 90",IF(Table1[[#This Row],[Days Open]]="Zero","Closed","&gt;91 and above"))))))</f>
        <v>31 - 60</v>
      </c>
      <c r="AL267" s="39">
        <f>WEEKNUM(Table1[[#This Row],[Created]])</f>
        <v>15</v>
      </c>
      <c r="AM267" s="39">
        <f>WEEKNUM(Table1[[#This Row],[Resolved]])</f>
        <v>0</v>
      </c>
      <c r="AN267" s="39">
        <f>WEEKNUM(Table1[[#This Row],[Closed]])</f>
        <v>0</v>
      </c>
      <c r="AO267" s="39" t="str">
        <f>IFERROR(INDEX(GD_Resource[], MATCH(Table1[[#This Row],[Assigned to]], GD_Resource[SNOW ID Unique], 0), 2), "Not GD")</f>
        <v>Not GD</v>
      </c>
      <c r="AP267" s="39" t="str">
        <f t="shared" si="4"/>
        <v>Geo</v>
      </c>
      <c r="AQ267" s="39">
        <f>YEAR(Table1[[#This Row],[Closed]])</f>
        <v>1900</v>
      </c>
      <c r="AR267" s="39">
        <f>YEAR(Table1[[#This Row],[Resolved]])</f>
        <v>1900</v>
      </c>
      <c r="AS267" s="39">
        <f>YEAR(Table1[[#This Row],[Created]])</f>
        <v>2022</v>
      </c>
      <c r="AT267" s="39">
        <f>DAY(Table1[[#This Row],[Resolved]])</f>
        <v>0</v>
      </c>
      <c r="AU267" s="39" t="str">
        <f>TEXT(Table1[[#This Row],[Resolved]],"MMM")</f>
        <v>Jan</v>
      </c>
      <c r="AV267" s="39">
        <f>DAY(Table1[[#This Row],[Created]])</f>
        <v>8</v>
      </c>
      <c r="AW267" s="39" t="str">
        <f>TEXT(Table1[[#This Row],[Created]],"MMM")</f>
        <v>Apr</v>
      </c>
      <c r="AX267" s="40" t="e">
        <f>VLOOKUP(Table1[[#This Row],[Assigned to]],GD_Resource[[#All],[SNOW ID Unique]:[Team]],4,0)</f>
        <v>#N/A</v>
      </c>
    </row>
    <row r="268" spans="1:50" ht="49.95" customHeight="1" x14ac:dyDescent="0.25">
      <c r="A268" s="37" t="s">
        <v>1202</v>
      </c>
      <c r="B268" s="37" t="s">
        <v>119</v>
      </c>
      <c r="C268" s="37" t="s">
        <v>131</v>
      </c>
      <c r="D268" s="37" t="s">
        <v>132</v>
      </c>
      <c r="E268" s="37" t="s">
        <v>13</v>
      </c>
      <c r="F268" s="37" t="s">
        <v>1203</v>
      </c>
      <c r="G268" s="60">
        <v>44700.006539351853</v>
      </c>
      <c r="H268" s="37" t="s">
        <v>42</v>
      </c>
      <c r="I268" s="60"/>
      <c r="J268" s="37" t="s">
        <v>124</v>
      </c>
      <c r="K268" s="37" t="s">
        <v>1204</v>
      </c>
      <c r="L268" s="60">
        <v>44700.006539351853</v>
      </c>
      <c r="M268" s="37" t="s">
        <v>42</v>
      </c>
      <c r="N268" s="60">
        <v>44659.83861111111</v>
      </c>
      <c r="O268" s="37" t="s">
        <v>1205</v>
      </c>
      <c r="P268" s="38" t="b">
        <v>0</v>
      </c>
      <c r="Q268" s="37"/>
      <c r="R268" s="37" t="s">
        <v>137</v>
      </c>
      <c r="S268" s="38">
        <v>0</v>
      </c>
      <c r="T268" s="37" t="s">
        <v>128</v>
      </c>
      <c r="U268" s="37" t="s">
        <v>124</v>
      </c>
      <c r="V268" s="60"/>
      <c r="W268" s="38">
        <v>3474280</v>
      </c>
      <c r="X268" s="37" t="s">
        <v>1206</v>
      </c>
      <c r="Y268" s="38">
        <v>0</v>
      </c>
      <c r="Z268" s="38" t="b">
        <v>0</v>
      </c>
      <c r="AA268" s="60">
        <v>44659.83861111111</v>
      </c>
      <c r="AB268" s="60">
        <v>44659.83861111111</v>
      </c>
      <c r="AC268" s="38">
        <v>1</v>
      </c>
      <c r="AD268" s="60">
        <v>44659.83902777778</v>
      </c>
      <c r="AE268" s="60">
        <v>44659.890324074076</v>
      </c>
      <c r="AF268" s="60">
        <v>44659.83902777778</v>
      </c>
      <c r="AG268" s="37"/>
      <c r="AH268" s="37"/>
      <c r="AI268" s="37"/>
      <c r="AJ268" s="16">
        <f ca="1">IF(Table1[[#This Row],[State]]="Closed","Zero",IF(Table1[[#This Row],[State]]="Resolved","Zero",TODAY()-Table1[[#This Row],[First Assigned to Osprey-Resolver]]))</f>
        <v>48.109675925923511</v>
      </c>
      <c r="AK268" s="16" t="str">
        <f ca="1">IF(Table1[[#This Row],[Days Open]]&lt;=5,"00 - 05",IF(Table1[[#This Row],[Days Open]]&lt;=15,"06 - 15",IF(Table1[[#This Row],[Days Open]]&lt;=30,"16 - 30", IF(Table1[[#This Row],[Days Open]]&lt;=60,"31 - 60",IF(Table1[[#This Row],[Days Open]]&lt;=90,"61 - 90",IF(Table1[[#This Row],[Days Open]]="Zero","Closed","&gt;91 and above"))))))</f>
        <v>31 - 60</v>
      </c>
      <c r="AL268" s="39">
        <f>WEEKNUM(Table1[[#This Row],[Created]])</f>
        <v>15</v>
      </c>
      <c r="AM268" s="39">
        <f>WEEKNUM(Table1[[#This Row],[Resolved]])</f>
        <v>0</v>
      </c>
      <c r="AN268" s="39">
        <f>WEEKNUM(Table1[[#This Row],[Closed]])</f>
        <v>21</v>
      </c>
      <c r="AO268" s="39" t="str">
        <f>IFERROR(INDEX(GD_Resource[], MATCH(Table1[[#This Row],[Assigned to]], GD_Resource[SNOW ID Unique], 0), 2), "Not GD")</f>
        <v>Not GD</v>
      </c>
      <c r="AP268" s="39" t="str">
        <f t="shared" si="4"/>
        <v>Geo</v>
      </c>
      <c r="AQ268" s="39">
        <f>YEAR(Table1[[#This Row],[Closed]])</f>
        <v>2022</v>
      </c>
      <c r="AR268" s="39">
        <f>YEAR(Table1[[#This Row],[Resolved]])</f>
        <v>1900</v>
      </c>
      <c r="AS268" s="39">
        <f>YEAR(Table1[[#This Row],[Created]])</f>
        <v>2022</v>
      </c>
      <c r="AT268" s="39">
        <f>DAY(Table1[[#This Row],[Resolved]])</f>
        <v>0</v>
      </c>
      <c r="AU268" s="39" t="str">
        <f>TEXT(Table1[[#This Row],[Resolved]],"MMM")</f>
        <v>Jan</v>
      </c>
      <c r="AV268" s="39">
        <f>DAY(Table1[[#This Row],[Created]])</f>
        <v>8</v>
      </c>
      <c r="AW268" s="39" t="str">
        <f>TEXT(Table1[[#This Row],[Created]],"MMM")</f>
        <v>Apr</v>
      </c>
      <c r="AX268" s="40" t="e">
        <f>VLOOKUP(Table1[[#This Row],[Assigned to]],GD_Resource[[#All],[SNOW ID Unique]:[Team]],4,0)</f>
        <v>#N/A</v>
      </c>
    </row>
    <row r="269" spans="1:50" ht="49.95" customHeight="1" x14ac:dyDescent="0.25">
      <c r="A269" s="37" t="s">
        <v>1207</v>
      </c>
      <c r="B269" s="37" t="s">
        <v>119</v>
      </c>
      <c r="C269" s="37" t="s">
        <v>185</v>
      </c>
      <c r="D269" s="37" t="s">
        <v>1208</v>
      </c>
      <c r="E269" s="37" t="s">
        <v>13</v>
      </c>
      <c r="F269" s="37" t="s">
        <v>1209</v>
      </c>
      <c r="G269" s="60">
        <v>44693.609548611108</v>
      </c>
      <c r="H269" s="37" t="s">
        <v>873</v>
      </c>
      <c r="I269" s="60"/>
      <c r="J269" s="37"/>
      <c r="K269" s="37"/>
      <c r="L269" s="60"/>
      <c r="M269" s="37"/>
      <c r="N269" s="60">
        <v>44662.829745370371</v>
      </c>
      <c r="O269" s="37" t="s">
        <v>305</v>
      </c>
      <c r="P269" s="38" t="b">
        <v>0</v>
      </c>
      <c r="Q269" s="37"/>
      <c r="R269" s="37" t="s">
        <v>191</v>
      </c>
      <c r="S269" s="38">
        <v>0</v>
      </c>
      <c r="T269" s="37" t="s">
        <v>128</v>
      </c>
      <c r="U269" s="37" t="s">
        <v>66</v>
      </c>
      <c r="V269" s="60"/>
      <c r="W269" s="38"/>
      <c r="X269" s="37" t="s">
        <v>306</v>
      </c>
      <c r="Y269" s="38">
        <v>0</v>
      </c>
      <c r="Z269" s="38" t="b">
        <v>0</v>
      </c>
      <c r="AA269" s="60">
        <v>44662.839259259257</v>
      </c>
      <c r="AB269" s="60">
        <v>44662.830474537041</v>
      </c>
      <c r="AC269" s="38">
        <v>1</v>
      </c>
      <c r="AD269" s="60">
        <v>44662.839259259257</v>
      </c>
      <c r="AE269" s="60">
        <v>44662.839259259257</v>
      </c>
      <c r="AF269" s="60">
        <v>44662.839259259257</v>
      </c>
      <c r="AG269" s="37" t="s">
        <v>332</v>
      </c>
      <c r="AH269" s="37"/>
      <c r="AI269" s="37" t="s">
        <v>796</v>
      </c>
      <c r="AJ269" s="16">
        <f ca="1">IF(Table1[[#This Row],[State]]="Closed","Zero",IF(Table1[[#This Row],[State]]="Resolved","Zero",TODAY()-Table1[[#This Row],[First Assigned to Osprey-Resolver]]))</f>
        <v>45.160740740742767</v>
      </c>
      <c r="AK269" s="16" t="str">
        <f ca="1">IF(Table1[[#This Row],[Days Open]]&lt;=5,"00 - 05",IF(Table1[[#This Row],[Days Open]]&lt;=15,"06 - 15",IF(Table1[[#This Row],[Days Open]]&lt;=30,"16 - 30", IF(Table1[[#This Row],[Days Open]]&lt;=60,"31 - 60",IF(Table1[[#This Row],[Days Open]]&lt;=90,"61 - 90",IF(Table1[[#This Row],[Days Open]]="Zero","Closed","&gt;91 and above"))))))</f>
        <v>31 - 60</v>
      </c>
      <c r="AL269" s="39">
        <f>WEEKNUM(Table1[[#This Row],[Created]])</f>
        <v>16</v>
      </c>
      <c r="AM269" s="39">
        <f>WEEKNUM(Table1[[#This Row],[Resolved]])</f>
        <v>0</v>
      </c>
      <c r="AN269" s="39">
        <f>WEEKNUM(Table1[[#This Row],[Closed]])</f>
        <v>0</v>
      </c>
      <c r="AO269" s="39" t="str">
        <f>IFERROR(INDEX(GD_Resource[], MATCH(Table1[[#This Row],[Assigned to]], GD_Resource[SNOW ID Unique], 0), 2), "Not GD")</f>
        <v>Not GD</v>
      </c>
      <c r="AP269" s="39" t="str">
        <f t="shared" si="4"/>
        <v>Geo</v>
      </c>
      <c r="AQ269" s="39">
        <f>YEAR(Table1[[#This Row],[Closed]])</f>
        <v>1900</v>
      </c>
      <c r="AR269" s="39">
        <f>YEAR(Table1[[#This Row],[Resolved]])</f>
        <v>1900</v>
      </c>
      <c r="AS269" s="39">
        <f>YEAR(Table1[[#This Row],[Created]])</f>
        <v>2022</v>
      </c>
      <c r="AT269" s="39">
        <f>DAY(Table1[[#This Row],[Resolved]])</f>
        <v>0</v>
      </c>
      <c r="AU269" s="39" t="str">
        <f>TEXT(Table1[[#This Row],[Resolved]],"MMM")</f>
        <v>Jan</v>
      </c>
      <c r="AV269" s="39">
        <f>DAY(Table1[[#This Row],[Created]])</f>
        <v>11</v>
      </c>
      <c r="AW269" s="39" t="str">
        <f>TEXT(Table1[[#This Row],[Created]],"MMM")</f>
        <v>Apr</v>
      </c>
      <c r="AX269" s="40" t="e">
        <f>VLOOKUP(Table1[[#This Row],[Assigned to]],GD_Resource[[#All],[SNOW ID Unique]:[Team]],4,0)</f>
        <v>#N/A</v>
      </c>
    </row>
    <row r="270" spans="1:50" ht="62.7" customHeight="1" x14ac:dyDescent="0.25">
      <c r="A270" s="37" t="s">
        <v>1210</v>
      </c>
      <c r="B270" s="37" t="s">
        <v>142</v>
      </c>
      <c r="C270" s="37" t="s">
        <v>185</v>
      </c>
      <c r="D270" s="37" t="s">
        <v>346</v>
      </c>
      <c r="E270" s="37" t="s">
        <v>145</v>
      </c>
      <c r="F270" s="37" t="s">
        <v>1211</v>
      </c>
      <c r="G270" s="60">
        <v>44707.793298611112</v>
      </c>
      <c r="H270" s="37" t="s">
        <v>19</v>
      </c>
      <c r="I270" s="60"/>
      <c r="J270" s="37" t="s">
        <v>329</v>
      </c>
      <c r="K270" s="37" t="s">
        <v>905</v>
      </c>
      <c r="L270" s="60"/>
      <c r="M270" s="37"/>
      <c r="N270" s="60">
        <v>44662.901504629634</v>
      </c>
      <c r="O270" s="37" t="s">
        <v>1212</v>
      </c>
      <c r="P270" s="38" t="b">
        <v>0</v>
      </c>
      <c r="Q270" s="37"/>
      <c r="R270" s="37" t="s">
        <v>191</v>
      </c>
      <c r="S270" s="38">
        <v>0</v>
      </c>
      <c r="T270" s="37" t="s">
        <v>128</v>
      </c>
      <c r="U270" s="37" t="s">
        <v>94</v>
      </c>
      <c r="V270" s="60">
        <v>44707.793298611112</v>
      </c>
      <c r="W270" s="38">
        <v>3878651</v>
      </c>
      <c r="X270" s="37" t="s">
        <v>1213</v>
      </c>
      <c r="Y270" s="38">
        <v>0</v>
      </c>
      <c r="Z270" s="38" t="b">
        <v>0</v>
      </c>
      <c r="AA270" s="60">
        <v>44663.566851851851</v>
      </c>
      <c r="AB270" s="60">
        <v>44662.90185185185</v>
      </c>
      <c r="AC270" s="38">
        <v>1</v>
      </c>
      <c r="AD270" s="60">
        <v>44663.130833333344</v>
      </c>
      <c r="AE270" s="60">
        <v>44663.566851851851</v>
      </c>
      <c r="AF270" s="60">
        <v>44663.130833333344</v>
      </c>
      <c r="AG270" s="37" t="s">
        <v>332</v>
      </c>
      <c r="AH270" s="37"/>
      <c r="AI270" s="37"/>
      <c r="AJ270" s="16" t="str">
        <f ca="1">IF(Table1[[#This Row],[State]]="Closed","Zero",IF(Table1[[#This Row],[State]]="Resolved","Zero",TODAY()-Table1[[#This Row],[First Assigned to Osprey-Resolver]]))</f>
        <v>Zero</v>
      </c>
      <c r="AK270" s="16" t="str">
        <f ca="1">IF(Table1[[#This Row],[Days Open]]&lt;=5,"00 - 05",IF(Table1[[#This Row],[Days Open]]&lt;=15,"06 - 15",IF(Table1[[#This Row],[Days Open]]&lt;=30,"16 - 30", IF(Table1[[#This Row],[Days Open]]&lt;=60,"31 - 60",IF(Table1[[#This Row],[Days Open]]&lt;=90,"61 - 90",IF(Table1[[#This Row],[Days Open]]="Zero","Closed","&gt;91 and above"))))))</f>
        <v>Closed</v>
      </c>
      <c r="AL270" s="39">
        <f>WEEKNUM(Table1[[#This Row],[Created]])</f>
        <v>16</v>
      </c>
      <c r="AM270" s="39">
        <f>WEEKNUM(Table1[[#This Row],[Resolved]])</f>
        <v>22</v>
      </c>
      <c r="AN270" s="39">
        <f>WEEKNUM(Table1[[#This Row],[Closed]])</f>
        <v>0</v>
      </c>
      <c r="AO270" s="39" t="str">
        <f>IFERROR(INDEX(GD_Resource[], MATCH(Table1[[#This Row],[Assigned to]], GD_Resource[SNOW ID Unique], 0), 2), "Not GD")</f>
        <v>WPP-US</v>
      </c>
      <c r="AP270" s="39" t="str">
        <f t="shared" si="4"/>
        <v>GD</v>
      </c>
      <c r="AQ270" s="39">
        <f>YEAR(Table1[[#This Row],[Closed]])</f>
        <v>1900</v>
      </c>
      <c r="AR270" s="39">
        <f>YEAR(Table1[[#This Row],[Resolved]])</f>
        <v>2022</v>
      </c>
      <c r="AS270" s="39">
        <f>YEAR(Table1[[#This Row],[Created]])</f>
        <v>2022</v>
      </c>
      <c r="AT270" s="39">
        <f>DAY(Table1[[#This Row],[Resolved]])</f>
        <v>26</v>
      </c>
      <c r="AU270" s="39" t="str">
        <f>TEXT(Table1[[#This Row],[Resolved]],"MMM")</f>
        <v>May</v>
      </c>
      <c r="AV270" s="39">
        <f>DAY(Table1[[#This Row],[Created]])</f>
        <v>11</v>
      </c>
      <c r="AW270" s="39" t="str">
        <f>TEXT(Table1[[#This Row],[Created]],"MMM")</f>
        <v>Apr</v>
      </c>
      <c r="AX270" s="40">
        <f>VLOOKUP(Table1[[#This Row],[Assigned to]],GD_Resource[[#All],[SNOW ID Unique]:[Team]],4,0)</f>
        <v>0</v>
      </c>
    </row>
    <row r="271" spans="1:50" ht="37.5" customHeight="1" x14ac:dyDescent="0.25">
      <c r="A271" s="37" t="s">
        <v>1214</v>
      </c>
      <c r="B271" s="37" t="s">
        <v>119</v>
      </c>
      <c r="C271" s="37" t="s">
        <v>703</v>
      </c>
      <c r="D271" s="37" t="s">
        <v>206</v>
      </c>
      <c r="E271" s="37" t="s">
        <v>145</v>
      </c>
      <c r="F271" s="37" t="s">
        <v>1215</v>
      </c>
      <c r="G271" s="60">
        <v>44705.159212962957</v>
      </c>
      <c r="H271" s="37" t="s">
        <v>48</v>
      </c>
      <c r="I271" s="60"/>
      <c r="J271" s="37"/>
      <c r="K271" s="37"/>
      <c r="L271" s="60"/>
      <c r="M271" s="37"/>
      <c r="N271" s="60">
        <v>44663.577326388891</v>
      </c>
      <c r="O271" s="37" t="s">
        <v>274</v>
      </c>
      <c r="P271" s="38" t="b">
        <v>0</v>
      </c>
      <c r="Q271" s="37"/>
      <c r="R271" s="37"/>
      <c r="S271" s="38">
        <v>0</v>
      </c>
      <c r="T271" s="37" t="s">
        <v>128</v>
      </c>
      <c r="U271" s="37" t="s">
        <v>65</v>
      </c>
      <c r="V271" s="60"/>
      <c r="W271" s="38"/>
      <c r="X271" s="37" t="s">
        <v>275</v>
      </c>
      <c r="Y271" s="38">
        <v>0</v>
      </c>
      <c r="Z271" s="38" t="b">
        <v>1</v>
      </c>
      <c r="AA271" s="60">
        <v>44663.583078703698</v>
      </c>
      <c r="AB271" s="60">
        <v>44663.581180555557</v>
      </c>
      <c r="AC271" s="38">
        <v>2</v>
      </c>
      <c r="AD271" s="60">
        <v>44663.583078703698</v>
      </c>
      <c r="AE271" s="60">
        <v>44663.583078703698</v>
      </c>
      <c r="AF271" s="60">
        <v>44663.583078703698</v>
      </c>
      <c r="AG271" s="37"/>
      <c r="AH271" s="37" t="s">
        <v>250</v>
      </c>
      <c r="AI271" s="37"/>
      <c r="AJ271" s="16">
        <f ca="1">IF(Table1[[#This Row],[State]]="Closed","Zero",IF(Table1[[#This Row],[State]]="Resolved","Zero",TODAY()-Table1[[#This Row],[First Assigned to Osprey-Resolver]]))</f>
        <v>44.416921296302462</v>
      </c>
      <c r="AK271" s="16" t="str">
        <f ca="1">IF(Table1[[#This Row],[Days Open]]&lt;=5,"00 - 05",IF(Table1[[#This Row],[Days Open]]&lt;=15,"06 - 15",IF(Table1[[#This Row],[Days Open]]&lt;=30,"16 - 30", IF(Table1[[#This Row],[Days Open]]&lt;=60,"31 - 60",IF(Table1[[#This Row],[Days Open]]&lt;=90,"61 - 90",IF(Table1[[#This Row],[Days Open]]="Zero","Closed","&gt;91 and above"))))))</f>
        <v>31 - 60</v>
      </c>
      <c r="AL271" s="39">
        <f>WEEKNUM(Table1[[#This Row],[Created]])</f>
        <v>16</v>
      </c>
      <c r="AM271" s="39">
        <f>WEEKNUM(Table1[[#This Row],[Resolved]])</f>
        <v>0</v>
      </c>
      <c r="AN271" s="39">
        <f>WEEKNUM(Table1[[#This Row],[Closed]])</f>
        <v>0</v>
      </c>
      <c r="AO271" s="39" t="str">
        <f>IFERROR(INDEX(GD_Resource[], MATCH(Table1[[#This Row],[Assigned to]], GD_Resource[SNOW ID Unique], 0), 2), "Not GD")</f>
        <v>Not GD</v>
      </c>
      <c r="AP271" s="39" t="str">
        <f t="shared" si="4"/>
        <v>Geo</v>
      </c>
      <c r="AQ271" s="39">
        <f>YEAR(Table1[[#This Row],[Closed]])</f>
        <v>1900</v>
      </c>
      <c r="AR271" s="39">
        <f>YEAR(Table1[[#This Row],[Resolved]])</f>
        <v>1900</v>
      </c>
      <c r="AS271" s="39">
        <f>YEAR(Table1[[#This Row],[Created]])</f>
        <v>2022</v>
      </c>
      <c r="AT271" s="39">
        <f>DAY(Table1[[#This Row],[Resolved]])</f>
        <v>0</v>
      </c>
      <c r="AU271" s="39" t="str">
        <f>TEXT(Table1[[#This Row],[Resolved]],"MMM")</f>
        <v>Jan</v>
      </c>
      <c r="AV271" s="39">
        <f>DAY(Table1[[#This Row],[Created]])</f>
        <v>12</v>
      </c>
      <c r="AW271" s="39" t="str">
        <f>TEXT(Table1[[#This Row],[Created]],"MMM")</f>
        <v>Apr</v>
      </c>
      <c r="AX271" s="40" t="e">
        <f>VLOOKUP(Table1[[#This Row],[Assigned to]],GD_Resource[[#All],[SNOW ID Unique]:[Team]],4,0)</f>
        <v>#N/A</v>
      </c>
    </row>
    <row r="272" spans="1:50" ht="37.5" customHeight="1" x14ac:dyDescent="0.25">
      <c r="A272" s="37" t="s">
        <v>1216</v>
      </c>
      <c r="B272" s="37" t="s">
        <v>119</v>
      </c>
      <c r="C272" s="37" t="s">
        <v>120</v>
      </c>
      <c r="D272" s="37" t="s">
        <v>206</v>
      </c>
      <c r="E272" s="37" t="s">
        <v>145</v>
      </c>
      <c r="F272" s="37" t="s">
        <v>1217</v>
      </c>
      <c r="G272" s="60">
        <v>44685.926689814813</v>
      </c>
      <c r="H272" s="37" t="s">
        <v>48</v>
      </c>
      <c r="I272" s="60"/>
      <c r="J272" s="37"/>
      <c r="K272" s="37"/>
      <c r="L272" s="60"/>
      <c r="M272" s="37"/>
      <c r="N272" s="60">
        <v>44663.716608796298</v>
      </c>
      <c r="O272" s="37" t="s">
        <v>762</v>
      </c>
      <c r="P272" s="38" t="b">
        <v>0</v>
      </c>
      <c r="Q272" s="37"/>
      <c r="R272" s="37" t="s">
        <v>127</v>
      </c>
      <c r="S272" s="38">
        <v>0</v>
      </c>
      <c r="T272" s="37" t="s">
        <v>128</v>
      </c>
      <c r="U272" s="37" t="s">
        <v>66</v>
      </c>
      <c r="V272" s="60"/>
      <c r="W272" s="38"/>
      <c r="X272" s="37" t="s">
        <v>763</v>
      </c>
      <c r="Y272" s="38">
        <v>0</v>
      </c>
      <c r="Z272" s="38" t="b">
        <v>0</v>
      </c>
      <c r="AA272" s="60">
        <v>44664.406574074077</v>
      </c>
      <c r="AB272" s="60">
        <v>44663.717210648138</v>
      </c>
      <c r="AC272" s="38">
        <v>1</v>
      </c>
      <c r="AD272" s="60">
        <v>44664.291724537034</v>
      </c>
      <c r="AE272" s="60">
        <v>44664.406574074077</v>
      </c>
      <c r="AF272" s="60">
        <v>44664.291724537034</v>
      </c>
      <c r="AG272" s="37"/>
      <c r="AH272" s="37"/>
      <c r="AI272" s="37"/>
      <c r="AJ272" s="16">
        <f ca="1">IF(Table1[[#This Row],[State]]="Closed","Zero",IF(Table1[[#This Row],[State]]="Resolved","Zero",TODAY()-Table1[[#This Row],[First Assigned to Osprey-Resolver]]))</f>
        <v>43.593425925922929</v>
      </c>
      <c r="AK272" s="16" t="str">
        <f ca="1">IF(Table1[[#This Row],[Days Open]]&lt;=5,"00 - 05",IF(Table1[[#This Row],[Days Open]]&lt;=15,"06 - 15",IF(Table1[[#This Row],[Days Open]]&lt;=30,"16 - 30", IF(Table1[[#This Row],[Days Open]]&lt;=60,"31 - 60",IF(Table1[[#This Row],[Days Open]]&lt;=90,"61 - 90",IF(Table1[[#This Row],[Days Open]]="Zero","Closed","&gt;91 and above"))))))</f>
        <v>31 - 60</v>
      </c>
      <c r="AL272" s="39">
        <f>WEEKNUM(Table1[[#This Row],[Created]])</f>
        <v>16</v>
      </c>
      <c r="AM272" s="39">
        <f>WEEKNUM(Table1[[#This Row],[Resolved]])</f>
        <v>0</v>
      </c>
      <c r="AN272" s="39">
        <f>WEEKNUM(Table1[[#This Row],[Closed]])</f>
        <v>0</v>
      </c>
      <c r="AO272" s="39" t="str">
        <f>IFERROR(INDEX(GD_Resource[], MATCH(Table1[[#This Row],[Assigned to]], GD_Resource[SNOW ID Unique], 0), 2), "Not GD")</f>
        <v>Not GD</v>
      </c>
      <c r="AP272" s="39" t="str">
        <f t="shared" si="4"/>
        <v>Geo</v>
      </c>
      <c r="AQ272" s="39">
        <f>YEAR(Table1[[#This Row],[Closed]])</f>
        <v>1900</v>
      </c>
      <c r="AR272" s="39">
        <f>YEAR(Table1[[#This Row],[Resolved]])</f>
        <v>1900</v>
      </c>
      <c r="AS272" s="39">
        <f>YEAR(Table1[[#This Row],[Created]])</f>
        <v>2022</v>
      </c>
      <c r="AT272" s="39">
        <f>DAY(Table1[[#This Row],[Resolved]])</f>
        <v>0</v>
      </c>
      <c r="AU272" s="39" t="str">
        <f>TEXT(Table1[[#This Row],[Resolved]],"MMM")</f>
        <v>Jan</v>
      </c>
      <c r="AV272" s="39">
        <f>DAY(Table1[[#This Row],[Created]])</f>
        <v>12</v>
      </c>
      <c r="AW272" s="39" t="str">
        <f>TEXT(Table1[[#This Row],[Created]],"MMM")</f>
        <v>Apr</v>
      </c>
      <c r="AX272" s="40" t="e">
        <f>VLOOKUP(Table1[[#This Row],[Assigned to]],GD_Resource[[#All],[SNOW ID Unique]:[Team]],4,0)</f>
        <v>#N/A</v>
      </c>
    </row>
    <row r="273" spans="1:50" ht="124.95" customHeight="1" x14ac:dyDescent="0.25">
      <c r="A273" s="37" t="s">
        <v>1218</v>
      </c>
      <c r="B273" s="37" t="s">
        <v>119</v>
      </c>
      <c r="C273" s="37" t="s">
        <v>120</v>
      </c>
      <c r="D273" s="37" t="s">
        <v>206</v>
      </c>
      <c r="E273" s="37" t="s">
        <v>13</v>
      </c>
      <c r="F273" s="37" t="s">
        <v>1219</v>
      </c>
      <c r="G273" s="60">
        <v>44685.153819444437</v>
      </c>
      <c r="H273" s="37" t="s">
        <v>48</v>
      </c>
      <c r="I273" s="60"/>
      <c r="J273" s="37"/>
      <c r="K273" s="37"/>
      <c r="L273" s="60"/>
      <c r="M273" s="37"/>
      <c r="N273" s="60">
        <v>44664.699421296304</v>
      </c>
      <c r="O273" s="37" t="s">
        <v>868</v>
      </c>
      <c r="P273" s="38" t="b">
        <v>0</v>
      </c>
      <c r="Q273" s="37"/>
      <c r="R273" s="37" t="s">
        <v>127</v>
      </c>
      <c r="S273" s="38">
        <v>0</v>
      </c>
      <c r="T273" s="37" t="s">
        <v>128</v>
      </c>
      <c r="U273" s="37" t="s">
        <v>65</v>
      </c>
      <c r="V273" s="60"/>
      <c r="W273" s="38"/>
      <c r="X273" s="37" t="s">
        <v>869</v>
      </c>
      <c r="Y273" s="38">
        <v>0</v>
      </c>
      <c r="Z273" s="38" t="b">
        <v>1</v>
      </c>
      <c r="AA273" s="60">
        <v>44664.712465277778</v>
      </c>
      <c r="AB273" s="60">
        <v>44664.699687499997</v>
      </c>
      <c r="AC273" s="38">
        <v>2</v>
      </c>
      <c r="AD273" s="60">
        <v>44664.733958333331</v>
      </c>
      <c r="AE273" s="60">
        <v>44664.77003472222</v>
      </c>
      <c r="AF273" s="60">
        <v>44664.733958333331</v>
      </c>
      <c r="AG273" s="37" t="s">
        <v>332</v>
      </c>
      <c r="AH273" s="37" t="s">
        <v>250</v>
      </c>
      <c r="AI273" s="37" t="s">
        <v>870</v>
      </c>
      <c r="AJ273" s="16">
        <f ca="1">IF(Table1[[#This Row],[State]]="Closed","Zero",IF(Table1[[#This Row],[State]]="Resolved","Zero",TODAY()-Table1[[#This Row],[First Assigned to Osprey-Resolver]]))</f>
        <v>43.229965277780138</v>
      </c>
      <c r="AK273" s="16" t="str">
        <f ca="1">IF(Table1[[#This Row],[Days Open]]&lt;=5,"00 - 05",IF(Table1[[#This Row],[Days Open]]&lt;=15,"06 - 15",IF(Table1[[#This Row],[Days Open]]&lt;=30,"16 - 30", IF(Table1[[#This Row],[Days Open]]&lt;=60,"31 - 60",IF(Table1[[#This Row],[Days Open]]&lt;=90,"61 - 90",IF(Table1[[#This Row],[Days Open]]="Zero","Closed","&gt;91 and above"))))))</f>
        <v>31 - 60</v>
      </c>
      <c r="AL273" s="39">
        <f>WEEKNUM(Table1[[#This Row],[Created]])</f>
        <v>16</v>
      </c>
      <c r="AM273" s="39">
        <f>WEEKNUM(Table1[[#This Row],[Resolved]])</f>
        <v>0</v>
      </c>
      <c r="AN273" s="39">
        <f>WEEKNUM(Table1[[#This Row],[Closed]])</f>
        <v>0</v>
      </c>
      <c r="AO273" s="39" t="str">
        <f>IFERROR(INDEX(GD_Resource[], MATCH(Table1[[#This Row],[Assigned to]], GD_Resource[SNOW ID Unique], 0), 2), "Not GD")</f>
        <v>Not GD</v>
      </c>
      <c r="AP273" s="39" t="str">
        <f t="shared" si="4"/>
        <v>Geo</v>
      </c>
      <c r="AQ273" s="39">
        <f>YEAR(Table1[[#This Row],[Closed]])</f>
        <v>1900</v>
      </c>
      <c r="AR273" s="39">
        <f>YEAR(Table1[[#This Row],[Resolved]])</f>
        <v>1900</v>
      </c>
      <c r="AS273" s="39">
        <f>YEAR(Table1[[#This Row],[Created]])</f>
        <v>2022</v>
      </c>
      <c r="AT273" s="39">
        <f>DAY(Table1[[#This Row],[Resolved]])</f>
        <v>0</v>
      </c>
      <c r="AU273" s="39" t="str">
        <f>TEXT(Table1[[#This Row],[Resolved]],"MMM")</f>
        <v>Jan</v>
      </c>
      <c r="AV273" s="39">
        <f>DAY(Table1[[#This Row],[Created]])</f>
        <v>13</v>
      </c>
      <c r="AW273" s="39" t="str">
        <f>TEXT(Table1[[#This Row],[Created]],"MMM")</f>
        <v>Apr</v>
      </c>
      <c r="AX273" s="40" t="e">
        <f>VLOOKUP(Table1[[#This Row],[Assigned to]],GD_Resource[[#All],[SNOW ID Unique]:[Team]],4,0)</f>
        <v>#N/A</v>
      </c>
    </row>
    <row r="274" spans="1:50" ht="37.5" customHeight="1" x14ac:dyDescent="0.25">
      <c r="A274" s="37" t="s">
        <v>1220</v>
      </c>
      <c r="B274" s="37" t="s">
        <v>119</v>
      </c>
      <c r="C274" s="37" t="s">
        <v>253</v>
      </c>
      <c r="D274" s="37" t="s">
        <v>259</v>
      </c>
      <c r="E274" s="37" t="s">
        <v>13</v>
      </c>
      <c r="F274" s="37" t="s">
        <v>1221</v>
      </c>
      <c r="G274" s="60">
        <v>44708.070081018523</v>
      </c>
      <c r="H274" s="37" t="s">
        <v>39</v>
      </c>
      <c r="I274" s="60"/>
      <c r="J274" s="37"/>
      <c r="K274" s="37"/>
      <c r="L274" s="60"/>
      <c r="M274" s="37"/>
      <c r="N274" s="60">
        <v>44664.756967592592</v>
      </c>
      <c r="O274" s="37" t="s">
        <v>259</v>
      </c>
      <c r="P274" s="38" t="b">
        <v>0</v>
      </c>
      <c r="Q274" s="37"/>
      <c r="R274" s="37" t="s">
        <v>150</v>
      </c>
      <c r="S274" s="38">
        <v>0</v>
      </c>
      <c r="T274" s="37" t="s">
        <v>128</v>
      </c>
      <c r="U274" s="37" t="s">
        <v>66</v>
      </c>
      <c r="V274" s="60"/>
      <c r="W274" s="38"/>
      <c r="X274" s="37" t="s">
        <v>1222</v>
      </c>
      <c r="Y274" s="38">
        <v>0</v>
      </c>
      <c r="Z274" s="38" t="b">
        <v>1</v>
      </c>
      <c r="AA274" s="60">
        <v>44664.756967592592</v>
      </c>
      <c r="AB274" s="60"/>
      <c r="AC274" s="38">
        <v>0</v>
      </c>
      <c r="AD274" s="60"/>
      <c r="AE274" s="60">
        <v>44664.756967592592</v>
      </c>
      <c r="AF274" s="60">
        <v>44664.756967592592</v>
      </c>
      <c r="AG274" s="37"/>
      <c r="AH274" s="37"/>
      <c r="AI274" s="37"/>
      <c r="AJ274" s="16">
        <f ca="1">IF(Table1[[#This Row],[State]]="Closed","Zero",IF(Table1[[#This Row],[State]]="Resolved","Zero",TODAY()-Table1[[#This Row],[First Assigned to Osprey-Resolver]]))</f>
        <v>43.243032407408464</v>
      </c>
      <c r="AK274" s="16" t="str">
        <f ca="1">IF(Table1[[#This Row],[Days Open]]&lt;=5,"00 - 05",IF(Table1[[#This Row],[Days Open]]&lt;=15,"06 - 15",IF(Table1[[#This Row],[Days Open]]&lt;=30,"16 - 30", IF(Table1[[#This Row],[Days Open]]&lt;=60,"31 - 60",IF(Table1[[#This Row],[Days Open]]&lt;=90,"61 - 90",IF(Table1[[#This Row],[Days Open]]="Zero","Closed","&gt;91 and above"))))))</f>
        <v>31 - 60</v>
      </c>
      <c r="AL274" s="39">
        <f>WEEKNUM(Table1[[#This Row],[Created]])</f>
        <v>16</v>
      </c>
      <c r="AM274" s="39">
        <f>WEEKNUM(Table1[[#This Row],[Resolved]])</f>
        <v>0</v>
      </c>
      <c r="AN274" s="39">
        <f>WEEKNUM(Table1[[#This Row],[Closed]])</f>
        <v>0</v>
      </c>
      <c r="AO274" s="39" t="str">
        <f>IFERROR(INDEX(GD_Resource[], MATCH(Table1[[#This Row],[Assigned to]], GD_Resource[SNOW ID Unique], 0), 2), "Not GD")</f>
        <v>Not GD</v>
      </c>
      <c r="AP274" s="39" t="str">
        <f t="shared" si="4"/>
        <v>Geo</v>
      </c>
      <c r="AQ274" s="39">
        <f>YEAR(Table1[[#This Row],[Closed]])</f>
        <v>1900</v>
      </c>
      <c r="AR274" s="39">
        <f>YEAR(Table1[[#This Row],[Resolved]])</f>
        <v>1900</v>
      </c>
      <c r="AS274" s="39">
        <f>YEAR(Table1[[#This Row],[Created]])</f>
        <v>2022</v>
      </c>
      <c r="AT274" s="39">
        <f>DAY(Table1[[#This Row],[Resolved]])</f>
        <v>0</v>
      </c>
      <c r="AU274" s="39" t="str">
        <f>TEXT(Table1[[#This Row],[Resolved]],"MMM")</f>
        <v>Jan</v>
      </c>
      <c r="AV274" s="39">
        <f>DAY(Table1[[#This Row],[Created]])</f>
        <v>13</v>
      </c>
      <c r="AW274" s="39" t="str">
        <f>TEXT(Table1[[#This Row],[Created]],"MMM")</f>
        <v>Apr</v>
      </c>
      <c r="AX274" s="40" t="e">
        <f>VLOOKUP(Table1[[#This Row],[Assigned to]],GD_Resource[[#All],[SNOW ID Unique]:[Team]],4,0)</f>
        <v>#N/A</v>
      </c>
    </row>
    <row r="275" spans="1:50" ht="37.5" customHeight="1" x14ac:dyDescent="0.25">
      <c r="A275" s="37" t="s">
        <v>1223</v>
      </c>
      <c r="B275" s="37" t="s">
        <v>119</v>
      </c>
      <c r="C275" s="37" t="s">
        <v>308</v>
      </c>
      <c r="D275" s="37" t="s">
        <v>309</v>
      </c>
      <c r="E275" s="37" t="s">
        <v>13</v>
      </c>
      <c r="F275" s="37" t="s">
        <v>1224</v>
      </c>
      <c r="G275" s="60">
        <v>44679.168680555558</v>
      </c>
      <c r="H275" s="37" t="s">
        <v>248</v>
      </c>
      <c r="I275" s="60"/>
      <c r="J275" s="37"/>
      <c r="K275" s="37"/>
      <c r="L275" s="60"/>
      <c r="M275" s="37"/>
      <c r="N275" s="60">
        <v>44664.886863425927</v>
      </c>
      <c r="O275" s="37" t="s">
        <v>1225</v>
      </c>
      <c r="P275" s="38" t="b">
        <v>0</v>
      </c>
      <c r="Q275" s="37"/>
      <c r="R275" s="37" t="s">
        <v>137</v>
      </c>
      <c r="S275" s="38">
        <v>0</v>
      </c>
      <c r="T275" s="37" t="s">
        <v>128</v>
      </c>
      <c r="U275" s="37" t="s">
        <v>65</v>
      </c>
      <c r="V275" s="60"/>
      <c r="W275" s="38"/>
      <c r="X275" s="37" t="s">
        <v>1226</v>
      </c>
      <c r="Y275" s="38">
        <v>0</v>
      </c>
      <c r="Z275" s="38" t="b">
        <v>1</v>
      </c>
      <c r="AA275" s="60">
        <v>44665.247534722221</v>
      </c>
      <c r="AB275" s="60">
        <v>44664.894155092603</v>
      </c>
      <c r="AC275" s="38">
        <v>3</v>
      </c>
      <c r="AD275" s="60">
        <v>44665.191712962973</v>
      </c>
      <c r="AE275" s="60">
        <v>44665.247534722221</v>
      </c>
      <c r="AF275" s="60">
        <v>44665.191712962973</v>
      </c>
      <c r="AG275" s="37"/>
      <c r="AH275" s="37" t="s">
        <v>250</v>
      </c>
      <c r="AI275" s="37"/>
      <c r="AJ275" s="16">
        <f ca="1">IF(Table1[[#This Row],[State]]="Closed","Zero",IF(Table1[[#This Row],[State]]="Resolved","Zero",TODAY()-Table1[[#This Row],[First Assigned to Osprey-Resolver]]))</f>
        <v>42.752465277779265</v>
      </c>
      <c r="AK275" s="16" t="str">
        <f ca="1">IF(Table1[[#This Row],[Days Open]]&lt;=5,"00 - 05",IF(Table1[[#This Row],[Days Open]]&lt;=15,"06 - 15",IF(Table1[[#This Row],[Days Open]]&lt;=30,"16 - 30", IF(Table1[[#This Row],[Days Open]]&lt;=60,"31 - 60",IF(Table1[[#This Row],[Days Open]]&lt;=90,"61 - 90",IF(Table1[[#This Row],[Days Open]]="Zero","Closed","&gt;91 and above"))))))</f>
        <v>31 - 60</v>
      </c>
      <c r="AL275" s="39">
        <f>WEEKNUM(Table1[[#This Row],[Created]])</f>
        <v>16</v>
      </c>
      <c r="AM275" s="39">
        <f>WEEKNUM(Table1[[#This Row],[Resolved]])</f>
        <v>0</v>
      </c>
      <c r="AN275" s="39">
        <f>WEEKNUM(Table1[[#This Row],[Closed]])</f>
        <v>0</v>
      </c>
      <c r="AO275" s="39" t="str">
        <f>IFERROR(INDEX(GD_Resource[], MATCH(Table1[[#This Row],[Assigned to]], GD_Resource[SNOW ID Unique], 0), 2), "Not GD")</f>
        <v>Not GD</v>
      </c>
      <c r="AP275" s="39" t="str">
        <f t="shared" si="4"/>
        <v>Geo</v>
      </c>
      <c r="AQ275" s="39">
        <f>YEAR(Table1[[#This Row],[Closed]])</f>
        <v>1900</v>
      </c>
      <c r="AR275" s="39">
        <f>YEAR(Table1[[#This Row],[Resolved]])</f>
        <v>1900</v>
      </c>
      <c r="AS275" s="39">
        <f>YEAR(Table1[[#This Row],[Created]])</f>
        <v>2022</v>
      </c>
      <c r="AT275" s="39">
        <f>DAY(Table1[[#This Row],[Resolved]])</f>
        <v>0</v>
      </c>
      <c r="AU275" s="39" t="str">
        <f>TEXT(Table1[[#This Row],[Resolved]],"MMM")</f>
        <v>Jan</v>
      </c>
      <c r="AV275" s="39">
        <f>DAY(Table1[[#This Row],[Created]])</f>
        <v>13</v>
      </c>
      <c r="AW275" s="39" t="str">
        <f>TEXT(Table1[[#This Row],[Created]],"MMM")</f>
        <v>Apr</v>
      </c>
      <c r="AX275" s="40" t="e">
        <f>VLOOKUP(Table1[[#This Row],[Assigned to]],GD_Resource[[#All],[SNOW ID Unique]:[Team]],4,0)</f>
        <v>#N/A</v>
      </c>
    </row>
    <row r="276" spans="1:50" ht="62.7" customHeight="1" x14ac:dyDescent="0.25">
      <c r="A276" s="37" t="s">
        <v>1227</v>
      </c>
      <c r="B276" s="37" t="s">
        <v>119</v>
      </c>
      <c r="C276" s="37" t="s">
        <v>253</v>
      </c>
      <c r="D276" s="37" t="s">
        <v>463</v>
      </c>
      <c r="E276" s="37" t="s">
        <v>13</v>
      </c>
      <c r="F276" s="37" t="s">
        <v>1228</v>
      </c>
      <c r="G276" s="60">
        <v>44707.757094907407</v>
      </c>
      <c r="H276" s="37" t="s">
        <v>9</v>
      </c>
      <c r="I276" s="60"/>
      <c r="J276" s="37"/>
      <c r="K276" s="37"/>
      <c r="L276" s="60"/>
      <c r="M276" s="37"/>
      <c r="N276" s="60">
        <v>44665.179756944453</v>
      </c>
      <c r="O276" s="37" t="s">
        <v>1229</v>
      </c>
      <c r="P276" s="38" t="b">
        <v>0</v>
      </c>
      <c r="Q276" s="37"/>
      <c r="R276" s="37" t="s">
        <v>150</v>
      </c>
      <c r="S276" s="38">
        <v>0</v>
      </c>
      <c r="T276" s="37" t="s">
        <v>128</v>
      </c>
      <c r="U276" s="37" t="s">
        <v>65</v>
      </c>
      <c r="V276" s="60"/>
      <c r="W276" s="38"/>
      <c r="X276" s="37" t="s">
        <v>1230</v>
      </c>
      <c r="Y276" s="38">
        <v>0</v>
      </c>
      <c r="Z276" s="38" t="b">
        <v>1</v>
      </c>
      <c r="AA276" s="60">
        <v>44665.189641203702</v>
      </c>
      <c r="AB276" s="60">
        <v>44665.185104166667</v>
      </c>
      <c r="AC276" s="38">
        <v>1</v>
      </c>
      <c r="AD276" s="60">
        <v>44665.186550925922</v>
      </c>
      <c r="AE276" s="60">
        <v>44665.189641203702</v>
      </c>
      <c r="AF276" s="60">
        <v>44665.186550925922</v>
      </c>
      <c r="AG276" s="37"/>
      <c r="AH276" s="37" t="s">
        <v>250</v>
      </c>
      <c r="AI276" s="37"/>
      <c r="AJ276" s="16">
        <f ca="1">IF(Table1[[#This Row],[State]]="Closed","Zero",IF(Table1[[#This Row],[State]]="Resolved","Zero",TODAY()-Table1[[#This Row],[First Assigned to Osprey-Resolver]]))</f>
        <v>42.810358796297805</v>
      </c>
      <c r="AK276" s="16" t="str">
        <f ca="1">IF(Table1[[#This Row],[Days Open]]&lt;=5,"00 - 05",IF(Table1[[#This Row],[Days Open]]&lt;=15,"06 - 15",IF(Table1[[#This Row],[Days Open]]&lt;=30,"16 - 30", IF(Table1[[#This Row],[Days Open]]&lt;=60,"31 - 60",IF(Table1[[#This Row],[Days Open]]&lt;=90,"61 - 90",IF(Table1[[#This Row],[Days Open]]="Zero","Closed","&gt;91 and above"))))))</f>
        <v>31 - 60</v>
      </c>
      <c r="AL276" s="39">
        <f>WEEKNUM(Table1[[#This Row],[Created]])</f>
        <v>16</v>
      </c>
      <c r="AM276" s="39">
        <f>WEEKNUM(Table1[[#This Row],[Resolved]])</f>
        <v>0</v>
      </c>
      <c r="AN276" s="39">
        <f>WEEKNUM(Table1[[#This Row],[Closed]])</f>
        <v>0</v>
      </c>
      <c r="AO276" s="39" t="str">
        <f>IFERROR(INDEX(GD_Resource[], MATCH(Table1[[#This Row],[Assigned to]], GD_Resource[SNOW ID Unique], 0), 2), "Not GD")</f>
        <v>WPP-US</v>
      </c>
      <c r="AP276" s="39" t="str">
        <f t="shared" si="4"/>
        <v>GD</v>
      </c>
      <c r="AQ276" s="39">
        <f>YEAR(Table1[[#This Row],[Closed]])</f>
        <v>1900</v>
      </c>
      <c r="AR276" s="39">
        <f>YEAR(Table1[[#This Row],[Resolved]])</f>
        <v>1900</v>
      </c>
      <c r="AS276" s="39">
        <f>YEAR(Table1[[#This Row],[Created]])</f>
        <v>2022</v>
      </c>
      <c r="AT276" s="39">
        <f>DAY(Table1[[#This Row],[Resolved]])</f>
        <v>0</v>
      </c>
      <c r="AU276" s="39" t="str">
        <f>TEXT(Table1[[#This Row],[Resolved]],"MMM")</f>
        <v>Jan</v>
      </c>
      <c r="AV276" s="39">
        <f>DAY(Table1[[#This Row],[Created]])</f>
        <v>14</v>
      </c>
      <c r="AW276" s="39" t="str">
        <f>TEXT(Table1[[#This Row],[Created]],"MMM")</f>
        <v>Apr</v>
      </c>
      <c r="AX276" s="40">
        <f>VLOOKUP(Table1[[#This Row],[Assigned to]],GD_Resource[[#All],[SNOW ID Unique]:[Team]],4,0)</f>
        <v>0</v>
      </c>
    </row>
    <row r="277" spans="1:50" ht="49.95" customHeight="1" x14ac:dyDescent="0.25">
      <c r="A277" s="37" t="s">
        <v>1231</v>
      </c>
      <c r="B277" s="37" t="s">
        <v>119</v>
      </c>
      <c r="C277" s="37" t="s">
        <v>120</v>
      </c>
      <c r="D277" s="37" t="s">
        <v>607</v>
      </c>
      <c r="E277" s="37" t="s">
        <v>13</v>
      </c>
      <c r="F277" s="37" t="s">
        <v>1232</v>
      </c>
      <c r="G277" s="60">
        <v>44706.800613425927</v>
      </c>
      <c r="H277" s="37" t="s">
        <v>57</v>
      </c>
      <c r="I277" s="60"/>
      <c r="J277" s="37" t="s">
        <v>329</v>
      </c>
      <c r="K277" s="37" t="s">
        <v>1233</v>
      </c>
      <c r="L277" s="60"/>
      <c r="M277" s="37"/>
      <c r="N277" s="60">
        <v>44665.420486111107</v>
      </c>
      <c r="O277" s="37" t="s">
        <v>267</v>
      </c>
      <c r="P277" s="38" t="b">
        <v>0</v>
      </c>
      <c r="Q277" s="37"/>
      <c r="R277" s="37" t="s">
        <v>127</v>
      </c>
      <c r="S277" s="38">
        <v>0</v>
      </c>
      <c r="T277" s="37" t="s">
        <v>128</v>
      </c>
      <c r="U277" s="37" t="s">
        <v>66</v>
      </c>
      <c r="V277" s="60"/>
      <c r="W277" s="38">
        <v>2256130</v>
      </c>
      <c r="X277" s="37" t="s">
        <v>268</v>
      </c>
      <c r="Y277" s="38">
        <v>1</v>
      </c>
      <c r="Z277" s="38" t="b">
        <v>0</v>
      </c>
      <c r="AA277" s="60">
        <v>44666.46570601852</v>
      </c>
      <c r="AB277" s="60"/>
      <c r="AC277" s="38">
        <v>3</v>
      </c>
      <c r="AD277" s="60"/>
      <c r="AE277" s="60">
        <v>44666.46570601852</v>
      </c>
      <c r="AF277" s="60">
        <v>44666.115601851852</v>
      </c>
      <c r="AG277" s="37"/>
      <c r="AH277" s="37"/>
      <c r="AI277" s="37"/>
      <c r="AJ277" s="16">
        <f ca="1">IF(Table1[[#This Row],[State]]="Closed","Zero",IF(Table1[[#This Row],[State]]="Resolved","Zero",TODAY()-Table1[[#This Row],[First Assigned to Osprey-Resolver]]))</f>
        <v>41.534293981480005</v>
      </c>
      <c r="AK277" s="16" t="str">
        <f ca="1">IF(Table1[[#This Row],[Days Open]]&lt;=5,"00 - 05",IF(Table1[[#This Row],[Days Open]]&lt;=15,"06 - 15",IF(Table1[[#This Row],[Days Open]]&lt;=30,"16 - 30", IF(Table1[[#This Row],[Days Open]]&lt;=60,"31 - 60",IF(Table1[[#This Row],[Days Open]]&lt;=90,"61 - 90",IF(Table1[[#This Row],[Days Open]]="Zero","Closed","&gt;91 and above"))))))</f>
        <v>31 - 60</v>
      </c>
      <c r="AL277" s="39">
        <f>WEEKNUM(Table1[[#This Row],[Created]])</f>
        <v>16</v>
      </c>
      <c r="AM277" s="39">
        <f>WEEKNUM(Table1[[#This Row],[Resolved]])</f>
        <v>0</v>
      </c>
      <c r="AN277" s="39">
        <f>WEEKNUM(Table1[[#This Row],[Closed]])</f>
        <v>0</v>
      </c>
      <c r="AO277" s="39" t="str">
        <f>IFERROR(INDEX(GD_Resource[], MATCH(Table1[[#This Row],[Assigned to]], GD_Resource[SNOW ID Unique], 0), 2), "Not GD")</f>
        <v>WPP-US</v>
      </c>
      <c r="AP277" s="39" t="str">
        <f t="shared" si="4"/>
        <v>GD</v>
      </c>
      <c r="AQ277" s="39">
        <f>YEAR(Table1[[#This Row],[Closed]])</f>
        <v>1900</v>
      </c>
      <c r="AR277" s="39">
        <f>YEAR(Table1[[#This Row],[Resolved]])</f>
        <v>1900</v>
      </c>
      <c r="AS277" s="39">
        <f>YEAR(Table1[[#This Row],[Created]])</f>
        <v>2022</v>
      </c>
      <c r="AT277" s="39">
        <f>DAY(Table1[[#This Row],[Resolved]])</f>
        <v>0</v>
      </c>
      <c r="AU277" s="39" t="str">
        <f>TEXT(Table1[[#This Row],[Resolved]],"MMM")</f>
        <v>Jan</v>
      </c>
      <c r="AV277" s="39">
        <f>DAY(Table1[[#This Row],[Created]])</f>
        <v>14</v>
      </c>
      <c r="AW277" s="39" t="str">
        <f>TEXT(Table1[[#This Row],[Created]],"MMM")</f>
        <v>Apr</v>
      </c>
      <c r="AX277" s="40">
        <f>VLOOKUP(Table1[[#This Row],[Assigned to]],GD_Resource[[#All],[SNOW ID Unique]:[Team]],4,0)</f>
        <v>0</v>
      </c>
    </row>
    <row r="278" spans="1:50" ht="37.5" customHeight="1" x14ac:dyDescent="0.25">
      <c r="A278" s="37" t="s">
        <v>1234</v>
      </c>
      <c r="B278" s="37" t="s">
        <v>119</v>
      </c>
      <c r="C278" s="37" t="s">
        <v>253</v>
      </c>
      <c r="D278" s="37" t="s">
        <v>259</v>
      </c>
      <c r="E278" s="37" t="s">
        <v>145</v>
      </c>
      <c r="F278" s="37" t="s">
        <v>1235</v>
      </c>
      <c r="G278" s="60">
        <v>44708.071412037039</v>
      </c>
      <c r="H278" s="37" t="s">
        <v>39</v>
      </c>
      <c r="I278" s="60"/>
      <c r="J278" s="37"/>
      <c r="K278" s="37"/>
      <c r="L278" s="60"/>
      <c r="M278" s="37"/>
      <c r="N278" s="60">
        <v>44665.913159722222</v>
      </c>
      <c r="O278" s="37" t="s">
        <v>1236</v>
      </c>
      <c r="P278" s="38" t="b">
        <v>0</v>
      </c>
      <c r="Q278" s="37"/>
      <c r="R278" s="37" t="s">
        <v>150</v>
      </c>
      <c r="S278" s="38">
        <v>0</v>
      </c>
      <c r="T278" s="37" t="s">
        <v>128</v>
      </c>
      <c r="U278" s="37" t="s">
        <v>65</v>
      </c>
      <c r="V278" s="60"/>
      <c r="W278" s="38"/>
      <c r="X278" s="37" t="s">
        <v>1237</v>
      </c>
      <c r="Y278" s="38">
        <v>0</v>
      </c>
      <c r="Z278" s="38" t="b">
        <v>1</v>
      </c>
      <c r="AA278" s="60">
        <v>44665.922997685193</v>
      </c>
      <c r="AB278" s="60">
        <v>44665.922997685193</v>
      </c>
      <c r="AC278" s="38">
        <v>1</v>
      </c>
      <c r="AD278" s="60">
        <v>44665.923206018517</v>
      </c>
      <c r="AE278" s="60">
        <v>44665.97247685185</v>
      </c>
      <c r="AF278" s="60">
        <v>44665.923206018517</v>
      </c>
      <c r="AG278" s="37" t="s">
        <v>139</v>
      </c>
      <c r="AH278" s="37" t="s">
        <v>250</v>
      </c>
      <c r="AI278" s="37" t="s">
        <v>1238</v>
      </c>
      <c r="AJ278" s="16">
        <f ca="1">IF(Table1[[#This Row],[State]]="Closed","Zero",IF(Table1[[#This Row],[State]]="Resolved","Zero",TODAY()-Table1[[#This Row],[First Assigned to Osprey-Resolver]]))</f>
        <v>42.027523148150067</v>
      </c>
      <c r="AK278" s="16" t="str">
        <f ca="1">IF(Table1[[#This Row],[Days Open]]&lt;=5,"00 - 05",IF(Table1[[#This Row],[Days Open]]&lt;=15,"06 - 15",IF(Table1[[#This Row],[Days Open]]&lt;=30,"16 - 30", IF(Table1[[#This Row],[Days Open]]&lt;=60,"31 - 60",IF(Table1[[#This Row],[Days Open]]&lt;=90,"61 - 90",IF(Table1[[#This Row],[Days Open]]="Zero","Closed","&gt;91 and above"))))))</f>
        <v>31 - 60</v>
      </c>
      <c r="AL278" s="39">
        <f>WEEKNUM(Table1[[#This Row],[Created]])</f>
        <v>16</v>
      </c>
      <c r="AM278" s="39">
        <f>WEEKNUM(Table1[[#This Row],[Resolved]])</f>
        <v>0</v>
      </c>
      <c r="AN278" s="39">
        <f>WEEKNUM(Table1[[#This Row],[Closed]])</f>
        <v>0</v>
      </c>
      <c r="AO278" s="39" t="str">
        <f>IFERROR(INDEX(GD_Resource[], MATCH(Table1[[#This Row],[Assigned to]], GD_Resource[SNOW ID Unique], 0), 2), "Not GD")</f>
        <v>Not GD</v>
      </c>
      <c r="AP278" s="39" t="str">
        <f t="shared" si="4"/>
        <v>Geo</v>
      </c>
      <c r="AQ278" s="39">
        <f>YEAR(Table1[[#This Row],[Closed]])</f>
        <v>1900</v>
      </c>
      <c r="AR278" s="39">
        <f>YEAR(Table1[[#This Row],[Resolved]])</f>
        <v>1900</v>
      </c>
      <c r="AS278" s="39">
        <f>YEAR(Table1[[#This Row],[Created]])</f>
        <v>2022</v>
      </c>
      <c r="AT278" s="39">
        <f>DAY(Table1[[#This Row],[Resolved]])</f>
        <v>0</v>
      </c>
      <c r="AU278" s="39" t="str">
        <f>TEXT(Table1[[#This Row],[Resolved]],"MMM")</f>
        <v>Jan</v>
      </c>
      <c r="AV278" s="39">
        <f>DAY(Table1[[#This Row],[Created]])</f>
        <v>14</v>
      </c>
      <c r="AW278" s="39" t="str">
        <f>TEXT(Table1[[#This Row],[Created]],"MMM")</f>
        <v>Apr</v>
      </c>
      <c r="AX278" s="40" t="e">
        <f>VLOOKUP(Table1[[#This Row],[Assigned to]],GD_Resource[[#All],[SNOW ID Unique]:[Team]],4,0)</f>
        <v>#N/A</v>
      </c>
    </row>
    <row r="279" spans="1:50" ht="37.5" customHeight="1" x14ac:dyDescent="0.25">
      <c r="A279" s="37" t="s">
        <v>1239</v>
      </c>
      <c r="B279" s="37" t="s">
        <v>119</v>
      </c>
      <c r="C279" s="37" t="s">
        <v>131</v>
      </c>
      <c r="D279" s="37" t="s">
        <v>132</v>
      </c>
      <c r="E279" s="37" t="s">
        <v>13</v>
      </c>
      <c r="F279" s="37" t="s">
        <v>1240</v>
      </c>
      <c r="G279" s="60">
        <v>44707.81113425926</v>
      </c>
      <c r="H279" s="37" t="s">
        <v>42</v>
      </c>
      <c r="I279" s="60"/>
      <c r="J279" s="37" t="s">
        <v>124</v>
      </c>
      <c r="K279" s="37" t="s">
        <v>1241</v>
      </c>
      <c r="L279" s="60"/>
      <c r="M279" s="37"/>
      <c r="N279" s="60">
        <v>44669.950671296298</v>
      </c>
      <c r="O279" s="37" t="s">
        <v>1242</v>
      </c>
      <c r="P279" s="38" t="b">
        <v>0</v>
      </c>
      <c r="Q279" s="37"/>
      <c r="R279" s="37" t="s">
        <v>137</v>
      </c>
      <c r="S279" s="38">
        <v>0</v>
      </c>
      <c r="T279" s="37" t="s">
        <v>128</v>
      </c>
      <c r="U279" s="37" t="s">
        <v>94</v>
      </c>
      <c r="V279" s="60">
        <v>44707.81113425926</v>
      </c>
      <c r="W279" s="38">
        <v>3271144</v>
      </c>
      <c r="X279" s="37" t="s">
        <v>1243</v>
      </c>
      <c r="Y279" s="38">
        <v>0</v>
      </c>
      <c r="Z279" s="38" t="b">
        <v>0</v>
      </c>
      <c r="AA279" s="60">
        <v>44670.813032407408</v>
      </c>
      <c r="AB279" s="60">
        <v>44669.956388888888</v>
      </c>
      <c r="AC279" s="38">
        <v>10</v>
      </c>
      <c r="AD279" s="60">
        <v>44670.930300925917</v>
      </c>
      <c r="AE279" s="60">
        <v>44683.821446759262</v>
      </c>
      <c r="AF279" s="60">
        <v>44670.930300925917</v>
      </c>
      <c r="AG279" s="37"/>
      <c r="AH279" s="37"/>
      <c r="AI279" s="37"/>
      <c r="AJ279" s="16" t="str">
        <f ca="1">IF(Table1[[#This Row],[State]]="Closed","Zero",IF(Table1[[#This Row],[State]]="Resolved","Zero",TODAY()-Table1[[#This Row],[First Assigned to Osprey-Resolver]]))</f>
        <v>Zero</v>
      </c>
      <c r="AK279" s="16" t="str">
        <f ca="1">IF(Table1[[#This Row],[Days Open]]&lt;=5,"00 - 05",IF(Table1[[#This Row],[Days Open]]&lt;=15,"06 - 15",IF(Table1[[#This Row],[Days Open]]&lt;=30,"16 - 30", IF(Table1[[#This Row],[Days Open]]&lt;=60,"31 - 60",IF(Table1[[#This Row],[Days Open]]&lt;=90,"61 - 90",IF(Table1[[#This Row],[Days Open]]="Zero","Closed","&gt;91 and above"))))))</f>
        <v>Closed</v>
      </c>
      <c r="AL279" s="39">
        <f>WEEKNUM(Table1[[#This Row],[Created]])</f>
        <v>17</v>
      </c>
      <c r="AM279" s="39">
        <f>WEEKNUM(Table1[[#This Row],[Resolved]])</f>
        <v>22</v>
      </c>
      <c r="AN279" s="39">
        <f>WEEKNUM(Table1[[#This Row],[Closed]])</f>
        <v>0</v>
      </c>
      <c r="AO279" s="39" t="str">
        <f>IFERROR(INDEX(GD_Resource[], MATCH(Table1[[#This Row],[Assigned to]], GD_Resource[SNOW ID Unique], 0), 2), "Not GD")</f>
        <v>Not GD</v>
      </c>
      <c r="AP279" s="39" t="str">
        <f t="shared" si="4"/>
        <v>Geo</v>
      </c>
      <c r="AQ279" s="39">
        <f>YEAR(Table1[[#This Row],[Closed]])</f>
        <v>1900</v>
      </c>
      <c r="AR279" s="39">
        <f>YEAR(Table1[[#This Row],[Resolved]])</f>
        <v>2022</v>
      </c>
      <c r="AS279" s="39">
        <f>YEAR(Table1[[#This Row],[Created]])</f>
        <v>2022</v>
      </c>
      <c r="AT279" s="39">
        <f>DAY(Table1[[#This Row],[Resolved]])</f>
        <v>26</v>
      </c>
      <c r="AU279" s="39" t="str">
        <f>TEXT(Table1[[#This Row],[Resolved]],"MMM")</f>
        <v>May</v>
      </c>
      <c r="AV279" s="39">
        <f>DAY(Table1[[#This Row],[Created]])</f>
        <v>18</v>
      </c>
      <c r="AW279" s="39" t="str">
        <f>TEXT(Table1[[#This Row],[Created]],"MMM")</f>
        <v>Apr</v>
      </c>
      <c r="AX279" s="40" t="e">
        <f>VLOOKUP(Table1[[#This Row],[Assigned to]],GD_Resource[[#All],[SNOW ID Unique]:[Team]],4,0)</f>
        <v>#N/A</v>
      </c>
    </row>
    <row r="280" spans="1:50" ht="87.45" customHeight="1" x14ac:dyDescent="0.25">
      <c r="A280" s="37" t="s">
        <v>1244</v>
      </c>
      <c r="B280" s="37" t="s">
        <v>142</v>
      </c>
      <c r="C280" s="37" t="s">
        <v>120</v>
      </c>
      <c r="D280" s="37" t="s">
        <v>350</v>
      </c>
      <c r="E280" s="37" t="s">
        <v>13</v>
      </c>
      <c r="F280" s="37" t="s">
        <v>1245</v>
      </c>
      <c r="G280" s="60">
        <v>44707.119884259257</v>
      </c>
      <c r="H280" s="37" t="s">
        <v>33</v>
      </c>
      <c r="I280" s="60"/>
      <c r="J280" s="37"/>
      <c r="K280" s="37"/>
      <c r="L280" s="60"/>
      <c r="M280" s="37"/>
      <c r="N280" s="60">
        <v>44670.740532407413</v>
      </c>
      <c r="O280" s="37" t="s">
        <v>1128</v>
      </c>
      <c r="P280" s="38" t="b">
        <v>0</v>
      </c>
      <c r="Q280" s="37"/>
      <c r="R280" s="37" t="s">
        <v>127</v>
      </c>
      <c r="S280" s="38">
        <v>0</v>
      </c>
      <c r="T280" s="37" t="s">
        <v>128</v>
      </c>
      <c r="U280" s="37" t="s">
        <v>66</v>
      </c>
      <c r="V280" s="60"/>
      <c r="W280" s="38"/>
      <c r="X280" s="37" t="s">
        <v>1129</v>
      </c>
      <c r="Y280" s="38">
        <v>0</v>
      </c>
      <c r="Z280" s="38" t="b">
        <v>0</v>
      </c>
      <c r="AA280" s="60">
        <v>44670.748032407413</v>
      </c>
      <c r="AB280" s="60">
        <v>44670.741562499999</v>
      </c>
      <c r="AC280" s="38">
        <v>1</v>
      </c>
      <c r="AD280" s="60">
        <v>44670.933495370373</v>
      </c>
      <c r="AE280" s="60">
        <v>44670.936643518522</v>
      </c>
      <c r="AF280" s="60">
        <v>44670.933495370373</v>
      </c>
      <c r="AG280" s="37"/>
      <c r="AH280" s="37"/>
      <c r="AI280" s="37"/>
      <c r="AJ280" s="16">
        <f ca="1">IF(Table1[[#This Row],[State]]="Closed","Zero",IF(Table1[[#This Row],[State]]="Resolved","Zero",TODAY()-Table1[[#This Row],[First Assigned to Osprey-Resolver]]))</f>
        <v>37.063356481477967</v>
      </c>
      <c r="AK280" s="16" t="str">
        <f ca="1">IF(Table1[[#This Row],[Days Open]]&lt;=5,"00 - 05",IF(Table1[[#This Row],[Days Open]]&lt;=15,"06 - 15",IF(Table1[[#This Row],[Days Open]]&lt;=30,"16 - 30", IF(Table1[[#This Row],[Days Open]]&lt;=60,"31 - 60",IF(Table1[[#This Row],[Days Open]]&lt;=90,"61 - 90",IF(Table1[[#This Row],[Days Open]]="Zero","Closed","&gt;91 and above"))))))</f>
        <v>31 - 60</v>
      </c>
      <c r="AL280" s="39">
        <f>WEEKNUM(Table1[[#This Row],[Created]])</f>
        <v>17</v>
      </c>
      <c r="AM280" s="39">
        <f>WEEKNUM(Table1[[#This Row],[Resolved]])</f>
        <v>0</v>
      </c>
      <c r="AN280" s="39">
        <f>WEEKNUM(Table1[[#This Row],[Closed]])</f>
        <v>0</v>
      </c>
      <c r="AO280" s="39" t="str">
        <f>IFERROR(INDEX(GD_Resource[], MATCH(Table1[[#This Row],[Assigned to]], GD_Resource[SNOW ID Unique], 0), 2), "Not GD")</f>
        <v>WPP-US</v>
      </c>
      <c r="AP280" s="39" t="str">
        <f t="shared" si="4"/>
        <v>GD</v>
      </c>
      <c r="AQ280" s="39">
        <f>YEAR(Table1[[#This Row],[Closed]])</f>
        <v>1900</v>
      </c>
      <c r="AR280" s="39">
        <f>YEAR(Table1[[#This Row],[Resolved]])</f>
        <v>1900</v>
      </c>
      <c r="AS280" s="39">
        <f>YEAR(Table1[[#This Row],[Created]])</f>
        <v>2022</v>
      </c>
      <c r="AT280" s="39">
        <f>DAY(Table1[[#This Row],[Resolved]])</f>
        <v>0</v>
      </c>
      <c r="AU280" s="39" t="str">
        <f>TEXT(Table1[[#This Row],[Resolved]],"MMM")</f>
        <v>Jan</v>
      </c>
      <c r="AV280" s="39">
        <f>DAY(Table1[[#This Row],[Created]])</f>
        <v>19</v>
      </c>
      <c r="AW280" s="39" t="str">
        <f>TEXT(Table1[[#This Row],[Created]],"MMM")</f>
        <v>Apr</v>
      </c>
      <c r="AX280" s="40">
        <f>VLOOKUP(Table1[[#This Row],[Assigned to]],GD_Resource[[#All],[SNOW ID Unique]:[Team]],4,0)</f>
        <v>0</v>
      </c>
    </row>
    <row r="281" spans="1:50" ht="250.2" customHeight="1" x14ac:dyDescent="0.25">
      <c r="A281" s="37" t="s">
        <v>1246</v>
      </c>
      <c r="B281" s="37" t="s">
        <v>119</v>
      </c>
      <c r="C281" s="37" t="s">
        <v>131</v>
      </c>
      <c r="D281" s="37" t="s">
        <v>132</v>
      </c>
      <c r="E281" s="37" t="s">
        <v>13</v>
      </c>
      <c r="F281" s="37" t="s">
        <v>1247</v>
      </c>
      <c r="G281" s="60">
        <v>44699.997893518521</v>
      </c>
      <c r="H281" s="37" t="s">
        <v>42</v>
      </c>
      <c r="I281" s="60"/>
      <c r="J281" s="37" t="s">
        <v>124</v>
      </c>
      <c r="K281" s="37" t="s">
        <v>1248</v>
      </c>
      <c r="L281" s="60">
        <v>44699.997893518521</v>
      </c>
      <c r="M281" s="37" t="s">
        <v>42</v>
      </c>
      <c r="N281" s="60">
        <v>44671.130601851852</v>
      </c>
      <c r="O281" s="37" t="s">
        <v>1249</v>
      </c>
      <c r="P281" s="38" t="b">
        <v>0</v>
      </c>
      <c r="Q281" s="37"/>
      <c r="R281" s="37" t="s">
        <v>137</v>
      </c>
      <c r="S281" s="38">
        <v>0</v>
      </c>
      <c r="T281" s="37" t="s">
        <v>128</v>
      </c>
      <c r="U281" s="37" t="s">
        <v>124</v>
      </c>
      <c r="V281" s="60"/>
      <c r="W281" s="38">
        <v>2494220</v>
      </c>
      <c r="X281" s="37" t="s">
        <v>1250</v>
      </c>
      <c r="Y281" s="38">
        <v>0</v>
      </c>
      <c r="Z281" s="38" t="b">
        <v>0</v>
      </c>
      <c r="AA281" s="60">
        <v>44671.130601851852</v>
      </c>
      <c r="AB281" s="60">
        <v>44671.130601851852</v>
      </c>
      <c r="AC281" s="38">
        <v>1</v>
      </c>
      <c r="AD281" s="60">
        <v>44671.177662037036</v>
      </c>
      <c r="AE281" s="60">
        <v>44671.378252314818</v>
      </c>
      <c r="AF281" s="60">
        <v>44671.177662037036</v>
      </c>
      <c r="AG281" s="37"/>
      <c r="AH281" s="37"/>
      <c r="AI281" s="37"/>
      <c r="AJ281" s="16">
        <f ca="1">IF(Table1[[#This Row],[State]]="Closed","Zero",IF(Table1[[#This Row],[State]]="Resolved","Zero",TODAY()-Table1[[#This Row],[First Assigned to Osprey-Resolver]]))</f>
        <v>36.621747685181617</v>
      </c>
      <c r="AK281" s="16" t="str">
        <f ca="1">IF(Table1[[#This Row],[Days Open]]&lt;=5,"00 - 05",IF(Table1[[#This Row],[Days Open]]&lt;=15,"06 - 15",IF(Table1[[#This Row],[Days Open]]&lt;=30,"16 - 30", IF(Table1[[#This Row],[Days Open]]&lt;=60,"31 - 60",IF(Table1[[#This Row],[Days Open]]&lt;=90,"61 - 90",IF(Table1[[#This Row],[Days Open]]="Zero","Closed","&gt;91 and above"))))))</f>
        <v>31 - 60</v>
      </c>
      <c r="AL281" s="39">
        <f>WEEKNUM(Table1[[#This Row],[Created]])</f>
        <v>17</v>
      </c>
      <c r="AM281" s="39">
        <f>WEEKNUM(Table1[[#This Row],[Resolved]])</f>
        <v>0</v>
      </c>
      <c r="AN281" s="39">
        <f>WEEKNUM(Table1[[#This Row],[Closed]])</f>
        <v>21</v>
      </c>
      <c r="AO281" s="39" t="str">
        <f>IFERROR(INDEX(GD_Resource[], MATCH(Table1[[#This Row],[Assigned to]], GD_Resource[SNOW ID Unique], 0), 2), "Not GD")</f>
        <v>Not GD</v>
      </c>
      <c r="AP281" s="39" t="str">
        <f t="shared" si="4"/>
        <v>Geo</v>
      </c>
      <c r="AQ281" s="39">
        <f>YEAR(Table1[[#This Row],[Closed]])</f>
        <v>2022</v>
      </c>
      <c r="AR281" s="39">
        <f>YEAR(Table1[[#This Row],[Resolved]])</f>
        <v>1900</v>
      </c>
      <c r="AS281" s="39">
        <f>YEAR(Table1[[#This Row],[Created]])</f>
        <v>2022</v>
      </c>
      <c r="AT281" s="39">
        <f>DAY(Table1[[#This Row],[Resolved]])</f>
        <v>0</v>
      </c>
      <c r="AU281" s="39" t="str">
        <f>TEXT(Table1[[#This Row],[Resolved]],"MMM")</f>
        <v>Jan</v>
      </c>
      <c r="AV281" s="39">
        <f>DAY(Table1[[#This Row],[Created]])</f>
        <v>20</v>
      </c>
      <c r="AW281" s="39" t="str">
        <f>TEXT(Table1[[#This Row],[Created]],"MMM")</f>
        <v>Apr</v>
      </c>
      <c r="AX281" s="40" t="e">
        <f>VLOOKUP(Table1[[#This Row],[Assigned to]],GD_Resource[[#All],[SNOW ID Unique]:[Team]],4,0)</f>
        <v>#N/A</v>
      </c>
    </row>
    <row r="282" spans="1:50" ht="49.95" customHeight="1" x14ac:dyDescent="0.25">
      <c r="A282" s="37" t="s">
        <v>1251</v>
      </c>
      <c r="B282" s="37" t="s">
        <v>119</v>
      </c>
      <c r="C282" s="37" t="s">
        <v>161</v>
      </c>
      <c r="D282" s="37" t="s">
        <v>468</v>
      </c>
      <c r="E282" s="37" t="s">
        <v>145</v>
      </c>
      <c r="F282" s="37" t="s">
        <v>1252</v>
      </c>
      <c r="G282" s="60">
        <v>44705.566342592603</v>
      </c>
      <c r="H282" s="37" t="s">
        <v>470</v>
      </c>
      <c r="I282" s="60"/>
      <c r="J282" s="37"/>
      <c r="K282" s="37"/>
      <c r="L282" s="60"/>
      <c r="M282" s="37"/>
      <c r="N282" s="60">
        <v>44672.317175925928</v>
      </c>
      <c r="O282" s="37" t="s">
        <v>356</v>
      </c>
      <c r="P282" s="38" t="b">
        <v>0</v>
      </c>
      <c r="Q282" s="37"/>
      <c r="R282" s="37" t="s">
        <v>127</v>
      </c>
      <c r="S282" s="38">
        <v>0</v>
      </c>
      <c r="T282" s="37" t="s">
        <v>128</v>
      </c>
      <c r="U282" s="37" t="s">
        <v>66</v>
      </c>
      <c r="V282" s="60"/>
      <c r="W282" s="38"/>
      <c r="X282" s="37" t="s">
        <v>1253</v>
      </c>
      <c r="Y282" s="38">
        <v>0</v>
      </c>
      <c r="Z282" s="38" t="b">
        <v>0</v>
      </c>
      <c r="AA282" s="60">
        <v>44678.820868055547</v>
      </c>
      <c r="AB282" s="60"/>
      <c r="AC282" s="38">
        <v>0</v>
      </c>
      <c r="AD282" s="60"/>
      <c r="AE282" s="60">
        <v>44678.820868055547</v>
      </c>
      <c r="AF282" s="60">
        <v>44672.317175925928</v>
      </c>
      <c r="AG282" s="37" t="s">
        <v>139</v>
      </c>
      <c r="AH282" s="37"/>
      <c r="AI282" s="37" t="s">
        <v>166</v>
      </c>
      <c r="AJ282" s="16">
        <f ca="1">IF(Table1[[#This Row],[State]]="Closed","Zero",IF(Table1[[#This Row],[State]]="Resolved","Zero",TODAY()-Table1[[#This Row],[First Assigned to Osprey-Resolver]]))</f>
        <v>29.17913194445282</v>
      </c>
      <c r="AK282" s="16" t="str">
        <f ca="1">IF(Table1[[#This Row],[Days Open]]&lt;=5,"00 - 05",IF(Table1[[#This Row],[Days Open]]&lt;=15,"06 - 15",IF(Table1[[#This Row],[Days Open]]&lt;=30,"16 - 30", IF(Table1[[#This Row],[Days Open]]&lt;=60,"31 - 60",IF(Table1[[#This Row],[Days Open]]&lt;=90,"61 - 90",IF(Table1[[#This Row],[Days Open]]="Zero","Closed","&gt;91 and above"))))))</f>
        <v>16 - 30</v>
      </c>
      <c r="AL282" s="39">
        <f>WEEKNUM(Table1[[#This Row],[Created]])</f>
        <v>17</v>
      </c>
      <c r="AM282" s="39">
        <f>WEEKNUM(Table1[[#This Row],[Resolved]])</f>
        <v>0</v>
      </c>
      <c r="AN282" s="39">
        <f>WEEKNUM(Table1[[#This Row],[Closed]])</f>
        <v>0</v>
      </c>
      <c r="AO282" s="39" t="str">
        <f>IFERROR(INDEX(GD_Resource[], MATCH(Table1[[#This Row],[Assigned to]], GD_Resource[SNOW ID Unique], 0), 2), "Not GD")</f>
        <v>WPP-US</v>
      </c>
      <c r="AP282" s="39" t="str">
        <f t="shared" si="4"/>
        <v>GD</v>
      </c>
      <c r="AQ282" s="39">
        <f>YEAR(Table1[[#This Row],[Closed]])</f>
        <v>1900</v>
      </c>
      <c r="AR282" s="39">
        <f>YEAR(Table1[[#This Row],[Resolved]])</f>
        <v>1900</v>
      </c>
      <c r="AS282" s="39">
        <f>YEAR(Table1[[#This Row],[Created]])</f>
        <v>2022</v>
      </c>
      <c r="AT282" s="39">
        <f>DAY(Table1[[#This Row],[Resolved]])</f>
        <v>0</v>
      </c>
      <c r="AU282" s="39" t="str">
        <f>TEXT(Table1[[#This Row],[Resolved]],"MMM")</f>
        <v>Jan</v>
      </c>
      <c r="AV282" s="39">
        <f>DAY(Table1[[#This Row],[Created]])</f>
        <v>21</v>
      </c>
      <c r="AW282" s="39" t="str">
        <f>TEXT(Table1[[#This Row],[Created]],"MMM")</f>
        <v>Apr</v>
      </c>
      <c r="AX282" s="40">
        <f>VLOOKUP(Table1[[#This Row],[Assigned to]],GD_Resource[[#All],[SNOW ID Unique]:[Team]],4,0)</f>
        <v>0</v>
      </c>
    </row>
    <row r="283" spans="1:50" ht="49.95" customHeight="1" x14ac:dyDescent="0.25">
      <c r="A283" s="37" t="s">
        <v>1254</v>
      </c>
      <c r="B283" s="37" t="s">
        <v>119</v>
      </c>
      <c r="C283" s="37" t="s">
        <v>185</v>
      </c>
      <c r="D283" s="37" t="s">
        <v>894</v>
      </c>
      <c r="E283" s="37" t="s">
        <v>13</v>
      </c>
      <c r="F283" s="37" t="s">
        <v>1255</v>
      </c>
      <c r="G283" s="60">
        <v>44704.629027777781</v>
      </c>
      <c r="H283" s="37" t="s">
        <v>70</v>
      </c>
      <c r="I283" s="60"/>
      <c r="J283" s="37"/>
      <c r="K283" s="37"/>
      <c r="L283" s="60"/>
      <c r="M283" s="37"/>
      <c r="N283" s="60">
        <v>44672.686782407407</v>
      </c>
      <c r="O283" s="37" t="s">
        <v>305</v>
      </c>
      <c r="P283" s="38" t="b">
        <v>0</v>
      </c>
      <c r="Q283" s="37"/>
      <c r="R283" s="37" t="s">
        <v>191</v>
      </c>
      <c r="S283" s="38">
        <v>0</v>
      </c>
      <c r="T283" s="37" t="s">
        <v>128</v>
      </c>
      <c r="U283" s="37" t="s">
        <v>65</v>
      </c>
      <c r="V283" s="60"/>
      <c r="W283" s="38"/>
      <c r="X283" s="37" t="s">
        <v>306</v>
      </c>
      <c r="Y283" s="38">
        <v>0</v>
      </c>
      <c r="Z283" s="38" t="b">
        <v>1</v>
      </c>
      <c r="AA283" s="60">
        <v>44672.725972222222</v>
      </c>
      <c r="AB283" s="60">
        <v>44672.687037037038</v>
      </c>
      <c r="AC283" s="38">
        <v>2</v>
      </c>
      <c r="AD283" s="60">
        <v>44672.688159722216</v>
      </c>
      <c r="AE283" s="60">
        <v>44672.725972222222</v>
      </c>
      <c r="AF283" s="60">
        <v>44672.688159722216</v>
      </c>
      <c r="AG283" s="37"/>
      <c r="AH283" s="37" t="s">
        <v>707</v>
      </c>
      <c r="AI283" s="37"/>
      <c r="AJ283" s="16">
        <f ca="1">IF(Table1[[#This Row],[State]]="Closed","Zero",IF(Table1[[#This Row],[State]]="Resolved","Zero",TODAY()-Table1[[#This Row],[First Assigned to Osprey-Resolver]]))</f>
        <v>35.274027777777519</v>
      </c>
      <c r="AK283" s="16" t="str">
        <f ca="1">IF(Table1[[#This Row],[Days Open]]&lt;=5,"00 - 05",IF(Table1[[#This Row],[Days Open]]&lt;=15,"06 - 15",IF(Table1[[#This Row],[Days Open]]&lt;=30,"16 - 30", IF(Table1[[#This Row],[Days Open]]&lt;=60,"31 - 60",IF(Table1[[#This Row],[Days Open]]&lt;=90,"61 - 90",IF(Table1[[#This Row],[Days Open]]="Zero","Closed","&gt;91 and above"))))))</f>
        <v>31 - 60</v>
      </c>
      <c r="AL283" s="39">
        <f>WEEKNUM(Table1[[#This Row],[Created]])</f>
        <v>17</v>
      </c>
      <c r="AM283" s="39">
        <f>WEEKNUM(Table1[[#This Row],[Resolved]])</f>
        <v>0</v>
      </c>
      <c r="AN283" s="39">
        <f>WEEKNUM(Table1[[#This Row],[Closed]])</f>
        <v>0</v>
      </c>
      <c r="AO283" s="39" t="str">
        <f>IFERROR(INDEX(GD_Resource[], MATCH(Table1[[#This Row],[Assigned to]], GD_Resource[SNOW ID Unique], 0), 2), "Not GD")</f>
        <v>WPP-US</v>
      </c>
      <c r="AP283" s="39" t="str">
        <f t="shared" si="4"/>
        <v>GD</v>
      </c>
      <c r="AQ283" s="39">
        <f>YEAR(Table1[[#This Row],[Closed]])</f>
        <v>1900</v>
      </c>
      <c r="AR283" s="39">
        <f>YEAR(Table1[[#This Row],[Resolved]])</f>
        <v>1900</v>
      </c>
      <c r="AS283" s="39">
        <f>YEAR(Table1[[#This Row],[Created]])</f>
        <v>2022</v>
      </c>
      <c r="AT283" s="39">
        <f>DAY(Table1[[#This Row],[Resolved]])</f>
        <v>0</v>
      </c>
      <c r="AU283" s="39" t="str">
        <f>TEXT(Table1[[#This Row],[Resolved]],"MMM")</f>
        <v>Jan</v>
      </c>
      <c r="AV283" s="39">
        <f>DAY(Table1[[#This Row],[Created]])</f>
        <v>21</v>
      </c>
      <c r="AW283" s="39" t="str">
        <f>TEXT(Table1[[#This Row],[Created]],"MMM")</f>
        <v>Apr</v>
      </c>
      <c r="AX283" s="40">
        <f>VLOOKUP(Table1[[#This Row],[Assigned to]],GD_Resource[[#All],[SNOW ID Unique]:[Team]],4,0)</f>
        <v>0</v>
      </c>
    </row>
    <row r="284" spans="1:50" ht="37.5" customHeight="1" x14ac:dyDescent="0.25">
      <c r="A284" s="37" t="s">
        <v>1256</v>
      </c>
      <c r="B284" s="37" t="s">
        <v>119</v>
      </c>
      <c r="C284" s="37" t="s">
        <v>161</v>
      </c>
      <c r="D284" s="37" t="s">
        <v>162</v>
      </c>
      <c r="E284" s="37" t="s">
        <v>13</v>
      </c>
      <c r="F284" s="37" t="s">
        <v>1257</v>
      </c>
      <c r="G284" s="60">
        <v>44672.911944444437</v>
      </c>
      <c r="H284" s="37" t="s">
        <v>12</v>
      </c>
      <c r="I284" s="60"/>
      <c r="J284" s="37" t="s">
        <v>124</v>
      </c>
      <c r="K284" s="37" t="s">
        <v>1258</v>
      </c>
      <c r="L284" s="60">
        <v>44672.911944444437</v>
      </c>
      <c r="M284" s="37" t="s">
        <v>12</v>
      </c>
      <c r="N284" s="60">
        <v>44672.878564814811</v>
      </c>
      <c r="O284" s="37" t="s">
        <v>1259</v>
      </c>
      <c r="P284" s="38" t="b">
        <v>0</v>
      </c>
      <c r="Q284" s="37"/>
      <c r="R284" s="37" t="s">
        <v>127</v>
      </c>
      <c r="S284" s="38">
        <v>0</v>
      </c>
      <c r="T284" s="37" t="s">
        <v>128</v>
      </c>
      <c r="U284" s="37" t="s">
        <v>124</v>
      </c>
      <c r="V284" s="60"/>
      <c r="W284" s="38">
        <v>3522</v>
      </c>
      <c r="X284" s="37" t="s">
        <v>527</v>
      </c>
      <c r="Y284" s="38">
        <v>0</v>
      </c>
      <c r="Z284" s="38" t="b">
        <v>0</v>
      </c>
      <c r="AA284" s="60">
        <v>44672.880520833343</v>
      </c>
      <c r="AB284" s="60"/>
      <c r="AC284" s="38">
        <v>0</v>
      </c>
      <c r="AD284" s="60"/>
      <c r="AE284" s="60">
        <v>44672.880520833343</v>
      </c>
      <c r="AF284" s="60">
        <v>44672.878564814811</v>
      </c>
      <c r="AG284" s="37"/>
      <c r="AH284" s="37"/>
      <c r="AI284" s="37"/>
      <c r="AJ284" s="16">
        <f ca="1">IF(Table1[[#This Row],[State]]="Closed","Zero",IF(Table1[[#This Row],[State]]="Resolved","Zero",TODAY()-Table1[[#This Row],[First Assigned to Osprey-Resolver]]))</f>
        <v>35.119479166656674</v>
      </c>
      <c r="AK284" s="16" t="str">
        <f ca="1">IF(Table1[[#This Row],[Days Open]]&lt;=5,"00 - 05",IF(Table1[[#This Row],[Days Open]]&lt;=15,"06 - 15",IF(Table1[[#This Row],[Days Open]]&lt;=30,"16 - 30", IF(Table1[[#This Row],[Days Open]]&lt;=60,"31 - 60",IF(Table1[[#This Row],[Days Open]]&lt;=90,"61 - 90",IF(Table1[[#This Row],[Days Open]]="Zero","Closed","&gt;91 and above"))))))</f>
        <v>31 - 60</v>
      </c>
      <c r="AL284" s="39">
        <f>WEEKNUM(Table1[[#This Row],[Created]])</f>
        <v>17</v>
      </c>
      <c r="AM284" s="39">
        <f>WEEKNUM(Table1[[#This Row],[Resolved]])</f>
        <v>0</v>
      </c>
      <c r="AN284" s="39">
        <f>WEEKNUM(Table1[[#This Row],[Closed]])</f>
        <v>17</v>
      </c>
      <c r="AO284" s="39" t="str">
        <f>IFERROR(INDEX(GD_Resource[], MATCH(Table1[[#This Row],[Assigned to]], GD_Resource[SNOW ID Unique], 0), 2), "Not GD")</f>
        <v>Not GD</v>
      </c>
      <c r="AP284" s="39" t="str">
        <f t="shared" si="4"/>
        <v>Geo</v>
      </c>
      <c r="AQ284" s="39">
        <f>YEAR(Table1[[#This Row],[Closed]])</f>
        <v>2022</v>
      </c>
      <c r="AR284" s="39">
        <f>YEAR(Table1[[#This Row],[Resolved]])</f>
        <v>1900</v>
      </c>
      <c r="AS284" s="39">
        <f>YEAR(Table1[[#This Row],[Created]])</f>
        <v>2022</v>
      </c>
      <c r="AT284" s="39">
        <f>DAY(Table1[[#This Row],[Resolved]])</f>
        <v>0</v>
      </c>
      <c r="AU284" s="39" t="str">
        <f>TEXT(Table1[[#This Row],[Resolved]],"MMM")</f>
        <v>Jan</v>
      </c>
      <c r="AV284" s="39">
        <f>DAY(Table1[[#This Row],[Created]])</f>
        <v>21</v>
      </c>
      <c r="AW284" s="39" t="str">
        <f>TEXT(Table1[[#This Row],[Created]],"MMM")</f>
        <v>Apr</v>
      </c>
      <c r="AX284" s="40" t="e">
        <f>VLOOKUP(Table1[[#This Row],[Assigned to]],GD_Resource[[#All],[SNOW ID Unique]:[Team]],4,0)</f>
        <v>#N/A</v>
      </c>
    </row>
    <row r="285" spans="1:50" ht="62.7" customHeight="1" x14ac:dyDescent="0.25">
      <c r="A285" s="37" t="s">
        <v>1260</v>
      </c>
      <c r="B285" s="37" t="s">
        <v>119</v>
      </c>
      <c r="C285" s="37" t="s">
        <v>1261</v>
      </c>
      <c r="D285" s="37" t="s">
        <v>833</v>
      </c>
      <c r="E285" s="37" t="s">
        <v>13</v>
      </c>
      <c r="F285" s="37" t="s">
        <v>1262</v>
      </c>
      <c r="G285" s="60">
        <v>44705.640219907407</v>
      </c>
      <c r="H285" s="37" t="s">
        <v>18</v>
      </c>
      <c r="I285" s="60"/>
      <c r="J285" s="37" t="s">
        <v>542</v>
      </c>
      <c r="K285" s="37" t="s">
        <v>94</v>
      </c>
      <c r="L285" s="60"/>
      <c r="M285" s="37"/>
      <c r="N285" s="60">
        <v>44672.947187500002</v>
      </c>
      <c r="O285" s="37" t="s">
        <v>1263</v>
      </c>
      <c r="P285" s="38" t="b">
        <v>0</v>
      </c>
      <c r="Q285" s="37"/>
      <c r="R285" s="37" t="s">
        <v>217</v>
      </c>
      <c r="S285" s="38">
        <v>0</v>
      </c>
      <c r="T285" s="37" t="s">
        <v>128</v>
      </c>
      <c r="U285" s="37" t="s">
        <v>94</v>
      </c>
      <c r="V285" s="60">
        <v>44705.640219907407</v>
      </c>
      <c r="W285" s="38">
        <v>2824678</v>
      </c>
      <c r="X285" s="37" t="s">
        <v>1264</v>
      </c>
      <c r="Y285" s="38">
        <v>1</v>
      </c>
      <c r="Z285" s="38" t="b">
        <v>0</v>
      </c>
      <c r="AA285" s="60">
        <v>44673.042858796303</v>
      </c>
      <c r="AB285" s="60">
        <v>44672.947974537034</v>
      </c>
      <c r="AC285" s="38">
        <v>1</v>
      </c>
      <c r="AD285" s="60">
        <v>44677.061805555553</v>
      </c>
      <c r="AE285" s="60">
        <v>44677.109351851846</v>
      </c>
      <c r="AF285" s="60">
        <v>44677.061805555553</v>
      </c>
      <c r="AG285" s="37"/>
      <c r="AH285" s="37"/>
      <c r="AI285" s="37"/>
      <c r="AJ285" s="16" t="str">
        <f ca="1">IF(Table1[[#This Row],[State]]="Closed","Zero",IF(Table1[[#This Row],[State]]="Resolved","Zero",TODAY()-Table1[[#This Row],[First Assigned to Osprey-Resolver]]))</f>
        <v>Zero</v>
      </c>
      <c r="AK285" s="16" t="str">
        <f ca="1">IF(Table1[[#This Row],[Days Open]]&lt;=5,"00 - 05",IF(Table1[[#This Row],[Days Open]]&lt;=15,"06 - 15",IF(Table1[[#This Row],[Days Open]]&lt;=30,"16 - 30", IF(Table1[[#This Row],[Days Open]]&lt;=60,"31 - 60",IF(Table1[[#This Row],[Days Open]]&lt;=90,"61 - 90",IF(Table1[[#This Row],[Days Open]]="Zero","Closed","&gt;91 and above"))))))</f>
        <v>Closed</v>
      </c>
      <c r="AL285" s="39">
        <f>WEEKNUM(Table1[[#This Row],[Created]])</f>
        <v>17</v>
      </c>
      <c r="AM285" s="39">
        <f>WEEKNUM(Table1[[#This Row],[Resolved]])</f>
        <v>22</v>
      </c>
      <c r="AN285" s="39">
        <f>WEEKNUM(Table1[[#This Row],[Closed]])</f>
        <v>0</v>
      </c>
      <c r="AO285" s="39" t="str">
        <f>IFERROR(INDEX(GD_Resource[], MATCH(Table1[[#This Row],[Assigned to]], GD_Resource[SNOW ID Unique], 0), 2), "Not GD")</f>
        <v>WPP-US</v>
      </c>
      <c r="AP285" s="39" t="str">
        <f t="shared" si="4"/>
        <v>GD</v>
      </c>
      <c r="AQ285" s="39">
        <f>YEAR(Table1[[#This Row],[Closed]])</f>
        <v>1900</v>
      </c>
      <c r="AR285" s="39">
        <f>YEAR(Table1[[#This Row],[Resolved]])</f>
        <v>2022</v>
      </c>
      <c r="AS285" s="39">
        <f>YEAR(Table1[[#This Row],[Created]])</f>
        <v>2022</v>
      </c>
      <c r="AT285" s="39">
        <f>DAY(Table1[[#This Row],[Resolved]])</f>
        <v>24</v>
      </c>
      <c r="AU285" s="39" t="str">
        <f>TEXT(Table1[[#This Row],[Resolved]],"MMM")</f>
        <v>May</v>
      </c>
      <c r="AV285" s="39">
        <f>DAY(Table1[[#This Row],[Created]])</f>
        <v>21</v>
      </c>
      <c r="AW285" s="39" t="str">
        <f>TEXT(Table1[[#This Row],[Created]],"MMM")</f>
        <v>Apr</v>
      </c>
      <c r="AX285" s="40">
        <f>VLOOKUP(Table1[[#This Row],[Assigned to]],GD_Resource[[#All],[SNOW ID Unique]:[Team]],4,0)</f>
        <v>0</v>
      </c>
    </row>
    <row r="286" spans="1:50" ht="49.95" customHeight="1" x14ac:dyDescent="0.25">
      <c r="A286" s="37" t="s">
        <v>1265</v>
      </c>
      <c r="B286" s="37" t="s">
        <v>119</v>
      </c>
      <c r="C286" s="37" t="s">
        <v>253</v>
      </c>
      <c r="D286" s="37" t="s">
        <v>463</v>
      </c>
      <c r="E286" s="37" t="s">
        <v>13</v>
      </c>
      <c r="F286" s="37" t="s">
        <v>1266</v>
      </c>
      <c r="G286" s="60">
        <v>44707.601504629631</v>
      </c>
      <c r="H286" s="37" t="s">
        <v>9</v>
      </c>
      <c r="I286" s="60"/>
      <c r="J286" s="37" t="s">
        <v>920</v>
      </c>
      <c r="K286" s="37" t="s">
        <v>1267</v>
      </c>
      <c r="L286" s="60"/>
      <c r="M286" s="37"/>
      <c r="N286" s="60">
        <v>44673.081863425927</v>
      </c>
      <c r="O286" s="37" t="s">
        <v>1268</v>
      </c>
      <c r="P286" s="38" t="b">
        <v>0</v>
      </c>
      <c r="Q286" s="37"/>
      <c r="R286" s="37" t="s">
        <v>150</v>
      </c>
      <c r="S286" s="38">
        <v>0</v>
      </c>
      <c r="T286" s="37" t="s">
        <v>128</v>
      </c>
      <c r="U286" s="37" t="s">
        <v>94</v>
      </c>
      <c r="V286" s="60">
        <v>44707.601504629631</v>
      </c>
      <c r="W286" s="38">
        <v>2982497</v>
      </c>
      <c r="X286" s="37" t="s">
        <v>1269</v>
      </c>
      <c r="Y286" s="38">
        <v>0</v>
      </c>
      <c r="Z286" s="38" t="b">
        <v>0</v>
      </c>
      <c r="AA286" s="60">
        <v>44673.102523148147</v>
      </c>
      <c r="AB286" s="60">
        <v>44673.101736111108</v>
      </c>
      <c r="AC286" s="38">
        <v>1</v>
      </c>
      <c r="AD286" s="60">
        <v>44673.105879629627</v>
      </c>
      <c r="AE286" s="60">
        <v>44673.107951388891</v>
      </c>
      <c r="AF286" s="60">
        <v>44673.105879629627</v>
      </c>
      <c r="AG286" s="37"/>
      <c r="AH286" s="37"/>
      <c r="AI286" s="37"/>
      <c r="AJ286" s="16" t="str">
        <f ca="1">IF(Table1[[#This Row],[State]]="Closed","Zero",IF(Table1[[#This Row],[State]]="Resolved","Zero",TODAY()-Table1[[#This Row],[First Assigned to Osprey-Resolver]]))</f>
        <v>Zero</v>
      </c>
      <c r="AK286" s="16" t="str">
        <f ca="1">IF(Table1[[#This Row],[Days Open]]&lt;=5,"00 - 05",IF(Table1[[#This Row],[Days Open]]&lt;=15,"06 - 15",IF(Table1[[#This Row],[Days Open]]&lt;=30,"16 - 30", IF(Table1[[#This Row],[Days Open]]&lt;=60,"31 - 60",IF(Table1[[#This Row],[Days Open]]&lt;=90,"61 - 90",IF(Table1[[#This Row],[Days Open]]="Zero","Closed","&gt;91 and above"))))))</f>
        <v>Closed</v>
      </c>
      <c r="AL286" s="39">
        <f>WEEKNUM(Table1[[#This Row],[Created]])</f>
        <v>17</v>
      </c>
      <c r="AM286" s="39">
        <f>WEEKNUM(Table1[[#This Row],[Resolved]])</f>
        <v>22</v>
      </c>
      <c r="AN286" s="39">
        <f>WEEKNUM(Table1[[#This Row],[Closed]])</f>
        <v>0</v>
      </c>
      <c r="AO286" s="39" t="str">
        <f>IFERROR(INDEX(GD_Resource[], MATCH(Table1[[#This Row],[Assigned to]], GD_Resource[SNOW ID Unique], 0), 2), "Not GD")</f>
        <v>WPP-US</v>
      </c>
      <c r="AP286" s="39" t="str">
        <f t="shared" si="4"/>
        <v>GD</v>
      </c>
      <c r="AQ286" s="39">
        <f>YEAR(Table1[[#This Row],[Closed]])</f>
        <v>1900</v>
      </c>
      <c r="AR286" s="39">
        <f>YEAR(Table1[[#This Row],[Resolved]])</f>
        <v>2022</v>
      </c>
      <c r="AS286" s="39">
        <f>YEAR(Table1[[#This Row],[Created]])</f>
        <v>2022</v>
      </c>
      <c r="AT286" s="39">
        <f>DAY(Table1[[#This Row],[Resolved]])</f>
        <v>26</v>
      </c>
      <c r="AU286" s="39" t="str">
        <f>TEXT(Table1[[#This Row],[Resolved]],"MMM")</f>
        <v>May</v>
      </c>
      <c r="AV286" s="39">
        <f>DAY(Table1[[#This Row],[Created]])</f>
        <v>22</v>
      </c>
      <c r="AW286" s="39" t="str">
        <f>TEXT(Table1[[#This Row],[Created]],"MMM")</f>
        <v>Apr</v>
      </c>
      <c r="AX286" s="40">
        <f>VLOOKUP(Table1[[#This Row],[Assigned to]],GD_Resource[[#All],[SNOW ID Unique]:[Team]],4,0)</f>
        <v>0</v>
      </c>
    </row>
    <row r="287" spans="1:50" ht="37.5" customHeight="1" x14ac:dyDescent="0.25">
      <c r="A287" s="37" t="s">
        <v>1270</v>
      </c>
      <c r="B287" s="37" t="s">
        <v>142</v>
      </c>
      <c r="C287" s="37" t="s">
        <v>185</v>
      </c>
      <c r="D287" s="37" t="s">
        <v>206</v>
      </c>
      <c r="E287" s="37" t="s">
        <v>145</v>
      </c>
      <c r="F287" s="37" t="s">
        <v>1271</v>
      </c>
      <c r="G287" s="60">
        <v>44691.128472222219</v>
      </c>
      <c r="H287" s="37" t="s">
        <v>275</v>
      </c>
      <c r="I287" s="60"/>
      <c r="J287" s="37"/>
      <c r="K287" s="37"/>
      <c r="L287" s="60"/>
      <c r="M287" s="37"/>
      <c r="N287" s="60">
        <v>44673.896284722221</v>
      </c>
      <c r="O287" s="37" t="s">
        <v>1212</v>
      </c>
      <c r="P287" s="38" t="b">
        <v>0</v>
      </c>
      <c r="Q287" s="37"/>
      <c r="R287" s="37" t="s">
        <v>191</v>
      </c>
      <c r="S287" s="38">
        <v>0</v>
      </c>
      <c r="T287" s="37" t="s">
        <v>128</v>
      </c>
      <c r="U287" s="37" t="s">
        <v>66</v>
      </c>
      <c r="V287" s="60"/>
      <c r="W287" s="38"/>
      <c r="X287" s="37" t="s">
        <v>1213</v>
      </c>
      <c r="Y287" s="38">
        <v>0</v>
      </c>
      <c r="Z287" s="38" t="b">
        <v>0</v>
      </c>
      <c r="AA287" s="60">
        <v>44673.927465277768</v>
      </c>
      <c r="AB287" s="60">
        <v>44673.89738425926</v>
      </c>
      <c r="AC287" s="38">
        <v>1</v>
      </c>
      <c r="AD287" s="60">
        <v>44673.934999999998</v>
      </c>
      <c r="AE287" s="60">
        <v>44676.414641203701</v>
      </c>
      <c r="AF287" s="60">
        <v>44673.934999999998</v>
      </c>
      <c r="AG287" s="37"/>
      <c r="AH287" s="37"/>
      <c r="AI287" s="37"/>
      <c r="AJ287" s="16">
        <f ca="1">IF(Table1[[#This Row],[State]]="Closed","Zero",IF(Table1[[#This Row],[State]]="Resolved","Zero",TODAY()-Table1[[#This Row],[First Assigned to Osprey-Resolver]]))</f>
        <v>31.585358796299261</v>
      </c>
      <c r="AK287" s="16" t="str">
        <f ca="1">IF(Table1[[#This Row],[Days Open]]&lt;=5,"00 - 05",IF(Table1[[#This Row],[Days Open]]&lt;=15,"06 - 15",IF(Table1[[#This Row],[Days Open]]&lt;=30,"16 - 30", IF(Table1[[#This Row],[Days Open]]&lt;=60,"31 - 60",IF(Table1[[#This Row],[Days Open]]&lt;=90,"61 - 90",IF(Table1[[#This Row],[Days Open]]="Zero","Closed","&gt;91 and above"))))))</f>
        <v>31 - 60</v>
      </c>
      <c r="AL287" s="39">
        <f>WEEKNUM(Table1[[#This Row],[Created]])</f>
        <v>17</v>
      </c>
      <c r="AM287" s="39">
        <f>WEEKNUM(Table1[[#This Row],[Resolved]])</f>
        <v>0</v>
      </c>
      <c r="AN287" s="39">
        <f>WEEKNUM(Table1[[#This Row],[Closed]])</f>
        <v>0</v>
      </c>
      <c r="AO287" s="39" t="str">
        <f>IFERROR(INDEX(GD_Resource[], MATCH(Table1[[#This Row],[Assigned to]], GD_Resource[SNOW ID Unique], 0), 2), "Not GD")</f>
        <v>Not GD</v>
      </c>
      <c r="AP287" s="39" t="str">
        <f t="shared" si="4"/>
        <v>Geo</v>
      </c>
      <c r="AQ287" s="39">
        <f>YEAR(Table1[[#This Row],[Closed]])</f>
        <v>1900</v>
      </c>
      <c r="AR287" s="39">
        <f>YEAR(Table1[[#This Row],[Resolved]])</f>
        <v>1900</v>
      </c>
      <c r="AS287" s="39">
        <f>YEAR(Table1[[#This Row],[Created]])</f>
        <v>2022</v>
      </c>
      <c r="AT287" s="39">
        <f>DAY(Table1[[#This Row],[Resolved]])</f>
        <v>0</v>
      </c>
      <c r="AU287" s="39" t="str">
        <f>TEXT(Table1[[#This Row],[Resolved]],"MMM")</f>
        <v>Jan</v>
      </c>
      <c r="AV287" s="39">
        <f>DAY(Table1[[#This Row],[Created]])</f>
        <v>22</v>
      </c>
      <c r="AW287" s="39" t="str">
        <f>TEXT(Table1[[#This Row],[Created]],"MMM")</f>
        <v>Apr</v>
      </c>
      <c r="AX287" s="40" t="e">
        <f>VLOOKUP(Table1[[#This Row],[Assigned to]],GD_Resource[[#All],[SNOW ID Unique]:[Team]],4,0)</f>
        <v>#N/A</v>
      </c>
    </row>
    <row r="288" spans="1:50" ht="49.95" customHeight="1" x14ac:dyDescent="0.25">
      <c r="A288" s="37" t="s">
        <v>1272</v>
      </c>
      <c r="B288" s="37" t="s">
        <v>119</v>
      </c>
      <c r="C288" s="37" t="s">
        <v>161</v>
      </c>
      <c r="D288" s="37" t="s">
        <v>1273</v>
      </c>
      <c r="E288" s="37" t="s">
        <v>145</v>
      </c>
      <c r="F288" s="37" t="s">
        <v>1274</v>
      </c>
      <c r="G288" s="60">
        <v>44676.753472222219</v>
      </c>
      <c r="H288" s="37" t="s">
        <v>32</v>
      </c>
      <c r="I288" s="60"/>
      <c r="J288" s="37"/>
      <c r="K288" s="37"/>
      <c r="L288" s="60"/>
      <c r="M288" s="37"/>
      <c r="N288" s="60">
        <v>44673.997256944444</v>
      </c>
      <c r="O288" s="37" t="s">
        <v>1273</v>
      </c>
      <c r="P288" s="38" t="b">
        <v>0</v>
      </c>
      <c r="Q288" s="37"/>
      <c r="R288" s="37" t="s">
        <v>127</v>
      </c>
      <c r="S288" s="38">
        <v>0</v>
      </c>
      <c r="T288" s="37" t="s">
        <v>128</v>
      </c>
      <c r="U288" s="37" t="s">
        <v>66</v>
      </c>
      <c r="V288" s="60"/>
      <c r="W288" s="38"/>
      <c r="X288" s="37" t="s">
        <v>1275</v>
      </c>
      <c r="Y288" s="38">
        <v>0</v>
      </c>
      <c r="Z288" s="38" t="b">
        <v>0</v>
      </c>
      <c r="AA288" s="60">
        <v>44676.753483796303</v>
      </c>
      <c r="AB288" s="60"/>
      <c r="AC288" s="38">
        <v>0</v>
      </c>
      <c r="AD288" s="60"/>
      <c r="AE288" s="60">
        <v>44676.753483796303</v>
      </c>
      <c r="AF288" s="60">
        <v>44673.997256944444</v>
      </c>
      <c r="AG288" s="37"/>
      <c r="AH288" s="37"/>
      <c r="AI288" s="37" t="s">
        <v>166</v>
      </c>
      <c r="AJ288" s="16">
        <f ca="1">IF(Table1[[#This Row],[State]]="Closed","Zero",IF(Table1[[#This Row],[State]]="Resolved","Zero",TODAY()-Table1[[#This Row],[First Assigned to Osprey-Resolver]]))</f>
        <v>31.246516203696956</v>
      </c>
      <c r="AK288" s="16" t="str">
        <f ca="1">IF(Table1[[#This Row],[Days Open]]&lt;=5,"00 - 05",IF(Table1[[#This Row],[Days Open]]&lt;=15,"06 - 15",IF(Table1[[#This Row],[Days Open]]&lt;=30,"16 - 30", IF(Table1[[#This Row],[Days Open]]&lt;=60,"31 - 60",IF(Table1[[#This Row],[Days Open]]&lt;=90,"61 - 90",IF(Table1[[#This Row],[Days Open]]="Zero","Closed","&gt;91 and above"))))))</f>
        <v>31 - 60</v>
      </c>
      <c r="AL288" s="39">
        <f>WEEKNUM(Table1[[#This Row],[Created]])</f>
        <v>17</v>
      </c>
      <c r="AM288" s="39">
        <f>WEEKNUM(Table1[[#This Row],[Resolved]])</f>
        <v>0</v>
      </c>
      <c r="AN288" s="39">
        <f>WEEKNUM(Table1[[#This Row],[Closed]])</f>
        <v>0</v>
      </c>
      <c r="AO288" s="39" t="str">
        <f>IFERROR(INDEX(GD_Resource[], MATCH(Table1[[#This Row],[Assigned to]], GD_Resource[SNOW ID Unique], 0), 2), "Not GD")</f>
        <v>WPP-US</v>
      </c>
      <c r="AP288" s="39" t="str">
        <f t="shared" si="4"/>
        <v>GD</v>
      </c>
      <c r="AQ288" s="39">
        <f>YEAR(Table1[[#This Row],[Closed]])</f>
        <v>1900</v>
      </c>
      <c r="AR288" s="39">
        <f>YEAR(Table1[[#This Row],[Resolved]])</f>
        <v>1900</v>
      </c>
      <c r="AS288" s="39">
        <f>YEAR(Table1[[#This Row],[Created]])</f>
        <v>2022</v>
      </c>
      <c r="AT288" s="39">
        <f>DAY(Table1[[#This Row],[Resolved]])</f>
        <v>0</v>
      </c>
      <c r="AU288" s="39" t="str">
        <f>TEXT(Table1[[#This Row],[Resolved]],"MMM")</f>
        <v>Jan</v>
      </c>
      <c r="AV288" s="39">
        <f>DAY(Table1[[#This Row],[Created]])</f>
        <v>22</v>
      </c>
      <c r="AW288" s="39" t="str">
        <f>TEXT(Table1[[#This Row],[Created]],"MMM")</f>
        <v>Apr</v>
      </c>
      <c r="AX288" s="40">
        <f>VLOOKUP(Table1[[#This Row],[Assigned to]],GD_Resource[[#All],[SNOW ID Unique]:[Team]],4,0)</f>
        <v>0</v>
      </c>
    </row>
    <row r="289" spans="1:50" ht="49.95" customHeight="1" x14ac:dyDescent="0.25">
      <c r="A289" s="37" t="s">
        <v>1276</v>
      </c>
      <c r="B289" s="37" t="s">
        <v>119</v>
      </c>
      <c r="C289" s="37" t="s">
        <v>120</v>
      </c>
      <c r="D289" s="37" t="s">
        <v>206</v>
      </c>
      <c r="E289" s="37" t="s">
        <v>145</v>
      </c>
      <c r="F289" s="37" t="s">
        <v>1277</v>
      </c>
      <c r="G289" s="60">
        <v>44694.0153587963</v>
      </c>
      <c r="H289" s="37" t="s">
        <v>413</v>
      </c>
      <c r="I289" s="60"/>
      <c r="J289" s="37"/>
      <c r="K289" s="37"/>
      <c r="L289" s="60"/>
      <c r="M289" s="37"/>
      <c r="N289" s="60">
        <v>44676.680914351848</v>
      </c>
      <c r="O289" s="37" t="s">
        <v>681</v>
      </c>
      <c r="P289" s="38" t="b">
        <v>0</v>
      </c>
      <c r="Q289" s="37"/>
      <c r="R289" s="37" t="s">
        <v>127</v>
      </c>
      <c r="S289" s="38">
        <v>0</v>
      </c>
      <c r="T289" s="37" t="s">
        <v>128</v>
      </c>
      <c r="U289" s="37" t="s">
        <v>65</v>
      </c>
      <c r="V289" s="60"/>
      <c r="W289" s="38"/>
      <c r="X289" s="37" t="s">
        <v>682</v>
      </c>
      <c r="Y289" s="38">
        <v>0</v>
      </c>
      <c r="Z289" s="38" t="b">
        <v>1</v>
      </c>
      <c r="AA289" s="60">
        <v>44676.80300925926</v>
      </c>
      <c r="AB289" s="60">
        <v>44676.80300925926</v>
      </c>
      <c r="AC289" s="38">
        <v>1</v>
      </c>
      <c r="AD289" s="60">
        <v>44676.842719907407</v>
      </c>
      <c r="AE289" s="60">
        <v>44677.399652777778</v>
      </c>
      <c r="AF289" s="60">
        <v>44676.842719907407</v>
      </c>
      <c r="AG289" s="37"/>
      <c r="AH289" s="37" t="s">
        <v>250</v>
      </c>
      <c r="AI289" s="37"/>
      <c r="AJ289" s="16">
        <f ca="1">IF(Table1[[#This Row],[State]]="Closed","Zero",IF(Table1[[#This Row],[State]]="Resolved","Zero",TODAY()-Table1[[#This Row],[First Assigned to Osprey-Resolver]]))</f>
        <v>30.600347222221899</v>
      </c>
      <c r="AK289" s="16" t="str">
        <f ca="1">IF(Table1[[#This Row],[Days Open]]&lt;=5,"00 - 05",IF(Table1[[#This Row],[Days Open]]&lt;=15,"06 - 15",IF(Table1[[#This Row],[Days Open]]&lt;=30,"16 - 30", IF(Table1[[#This Row],[Days Open]]&lt;=60,"31 - 60",IF(Table1[[#This Row],[Days Open]]&lt;=90,"61 - 90",IF(Table1[[#This Row],[Days Open]]="Zero","Closed","&gt;91 and above"))))))</f>
        <v>31 - 60</v>
      </c>
      <c r="AL289" s="39">
        <f>WEEKNUM(Table1[[#This Row],[Created]])</f>
        <v>18</v>
      </c>
      <c r="AM289" s="39">
        <f>WEEKNUM(Table1[[#This Row],[Resolved]])</f>
        <v>0</v>
      </c>
      <c r="AN289" s="39">
        <f>WEEKNUM(Table1[[#This Row],[Closed]])</f>
        <v>0</v>
      </c>
      <c r="AO289" s="39" t="str">
        <f>IFERROR(INDEX(GD_Resource[], MATCH(Table1[[#This Row],[Assigned to]], GD_Resource[SNOW ID Unique], 0), 2), "Not GD")</f>
        <v>WPP-UK</v>
      </c>
      <c r="AP289" s="39" t="str">
        <f t="shared" si="4"/>
        <v>GD</v>
      </c>
      <c r="AQ289" s="39">
        <f>YEAR(Table1[[#This Row],[Closed]])</f>
        <v>1900</v>
      </c>
      <c r="AR289" s="39">
        <f>YEAR(Table1[[#This Row],[Resolved]])</f>
        <v>1900</v>
      </c>
      <c r="AS289" s="39">
        <f>YEAR(Table1[[#This Row],[Created]])</f>
        <v>2022</v>
      </c>
      <c r="AT289" s="39">
        <f>DAY(Table1[[#This Row],[Resolved]])</f>
        <v>0</v>
      </c>
      <c r="AU289" s="39" t="str">
        <f>TEXT(Table1[[#This Row],[Resolved]],"MMM")</f>
        <v>Jan</v>
      </c>
      <c r="AV289" s="39">
        <f>DAY(Table1[[#This Row],[Created]])</f>
        <v>25</v>
      </c>
      <c r="AW289" s="39" t="str">
        <f>TEXT(Table1[[#This Row],[Created]],"MMM")</f>
        <v>Apr</v>
      </c>
      <c r="AX289" s="40">
        <f>VLOOKUP(Table1[[#This Row],[Assigned to]],GD_Resource[[#All],[SNOW ID Unique]:[Team]],4,0)</f>
        <v>0</v>
      </c>
    </row>
    <row r="290" spans="1:50" ht="49.95" customHeight="1" x14ac:dyDescent="0.25">
      <c r="A290" s="37" t="s">
        <v>1278</v>
      </c>
      <c r="B290" s="37" t="s">
        <v>119</v>
      </c>
      <c r="C290" s="37" t="s">
        <v>379</v>
      </c>
      <c r="D290" s="37" t="s">
        <v>380</v>
      </c>
      <c r="E290" s="37" t="s">
        <v>13</v>
      </c>
      <c r="F290" s="37" t="s">
        <v>1279</v>
      </c>
      <c r="G290" s="60">
        <v>44706.898564814823</v>
      </c>
      <c r="H290" s="37" t="s">
        <v>34</v>
      </c>
      <c r="I290" s="60"/>
      <c r="J290" s="37"/>
      <c r="K290" s="37"/>
      <c r="L290" s="60"/>
      <c r="M290" s="37"/>
      <c r="N290" s="60">
        <v>44676.73542824074</v>
      </c>
      <c r="O290" s="37" t="s">
        <v>1280</v>
      </c>
      <c r="P290" s="38" t="b">
        <v>0</v>
      </c>
      <c r="Q290" s="37"/>
      <c r="R290" s="37" t="s">
        <v>137</v>
      </c>
      <c r="S290" s="38">
        <v>0</v>
      </c>
      <c r="T290" s="37" t="s">
        <v>128</v>
      </c>
      <c r="U290" s="37" t="s">
        <v>65</v>
      </c>
      <c r="V290" s="60"/>
      <c r="W290" s="38"/>
      <c r="X290" s="37" t="s">
        <v>1281</v>
      </c>
      <c r="Y290" s="38">
        <v>0</v>
      </c>
      <c r="Z290" s="38" t="b">
        <v>1</v>
      </c>
      <c r="AA290" s="60">
        <v>44677.641655092593</v>
      </c>
      <c r="AB290" s="60">
        <v>44676.7425</v>
      </c>
      <c r="AC290" s="38">
        <v>6</v>
      </c>
      <c r="AD290" s="60">
        <v>44676.745717592603</v>
      </c>
      <c r="AE290" s="60">
        <v>44677.641655092593</v>
      </c>
      <c r="AF290" s="60">
        <v>44676.745717592603</v>
      </c>
      <c r="AG290" s="37"/>
      <c r="AH290" s="37" t="s">
        <v>250</v>
      </c>
      <c r="AI290" s="37"/>
      <c r="AJ290" s="16">
        <f ca="1">IF(Table1[[#This Row],[State]]="Closed","Zero",IF(Table1[[#This Row],[State]]="Resolved","Zero",TODAY()-Table1[[#This Row],[First Assigned to Osprey-Resolver]]))</f>
        <v>30.358344907406718</v>
      </c>
      <c r="AK290" s="16" t="str">
        <f ca="1">IF(Table1[[#This Row],[Days Open]]&lt;=5,"00 - 05",IF(Table1[[#This Row],[Days Open]]&lt;=15,"06 - 15",IF(Table1[[#This Row],[Days Open]]&lt;=30,"16 - 30", IF(Table1[[#This Row],[Days Open]]&lt;=60,"31 - 60",IF(Table1[[#This Row],[Days Open]]&lt;=90,"61 - 90",IF(Table1[[#This Row],[Days Open]]="Zero","Closed","&gt;91 and above"))))))</f>
        <v>31 - 60</v>
      </c>
      <c r="AL290" s="39">
        <f>WEEKNUM(Table1[[#This Row],[Created]])</f>
        <v>18</v>
      </c>
      <c r="AM290" s="39">
        <f>WEEKNUM(Table1[[#This Row],[Resolved]])</f>
        <v>0</v>
      </c>
      <c r="AN290" s="39">
        <f>WEEKNUM(Table1[[#This Row],[Closed]])</f>
        <v>0</v>
      </c>
      <c r="AO290" s="39" t="str">
        <f>IFERROR(INDEX(GD_Resource[], MATCH(Table1[[#This Row],[Assigned to]], GD_Resource[SNOW ID Unique], 0), 2), "Not GD")</f>
        <v>WPP-US</v>
      </c>
      <c r="AP290" s="39" t="str">
        <f t="shared" si="4"/>
        <v>GD</v>
      </c>
      <c r="AQ290" s="39">
        <f>YEAR(Table1[[#This Row],[Closed]])</f>
        <v>1900</v>
      </c>
      <c r="AR290" s="39">
        <f>YEAR(Table1[[#This Row],[Resolved]])</f>
        <v>1900</v>
      </c>
      <c r="AS290" s="39">
        <f>YEAR(Table1[[#This Row],[Created]])</f>
        <v>2022</v>
      </c>
      <c r="AT290" s="39">
        <f>DAY(Table1[[#This Row],[Resolved]])</f>
        <v>0</v>
      </c>
      <c r="AU290" s="39" t="str">
        <f>TEXT(Table1[[#This Row],[Resolved]],"MMM")</f>
        <v>Jan</v>
      </c>
      <c r="AV290" s="39">
        <f>DAY(Table1[[#This Row],[Created]])</f>
        <v>25</v>
      </c>
      <c r="AW290" s="39" t="str">
        <f>TEXT(Table1[[#This Row],[Created]],"MMM")</f>
        <v>Apr</v>
      </c>
      <c r="AX290" s="40">
        <f>VLOOKUP(Table1[[#This Row],[Assigned to]],GD_Resource[[#All],[SNOW ID Unique]:[Team]],4,0)</f>
        <v>0</v>
      </c>
    </row>
    <row r="291" spans="1:50" ht="49.95" customHeight="1" x14ac:dyDescent="0.25">
      <c r="A291" s="37" t="s">
        <v>1282</v>
      </c>
      <c r="B291" s="37" t="s">
        <v>119</v>
      </c>
      <c r="C291" s="37" t="s">
        <v>161</v>
      </c>
      <c r="D291" s="37" t="s">
        <v>398</v>
      </c>
      <c r="E291" s="37" t="s">
        <v>145</v>
      </c>
      <c r="F291" s="37" t="s">
        <v>1283</v>
      </c>
      <c r="G291" s="60">
        <v>44680.756493055553</v>
      </c>
      <c r="H291" s="37" t="s">
        <v>28</v>
      </c>
      <c r="I291" s="60"/>
      <c r="J291" s="37"/>
      <c r="K291" s="37"/>
      <c r="L291" s="60"/>
      <c r="M291" s="37"/>
      <c r="N291" s="60">
        <v>44676.740798611107</v>
      </c>
      <c r="O291" s="37" t="s">
        <v>398</v>
      </c>
      <c r="P291" s="38" t="b">
        <v>0</v>
      </c>
      <c r="Q291" s="37"/>
      <c r="R291" s="37" t="s">
        <v>127</v>
      </c>
      <c r="S291" s="38">
        <v>0</v>
      </c>
      <c r="T291" s="37" t="s">
        <v>128</v>
      </c>
      <c r="U291" s="37" t="s">
        <v>66</v>
      </c>
      <c r="V291" s="60"/>
      <c r="W291" s="38"/>
      <c r="X291" s="37" t="s">
        <v>399</v>
      </c>
      <c r="Y291" s="38">
        <v>0</v>
      </c>
      <c r="Z291" s="38" t="b">
        <v>0</v>
      </c>
      <c r="AA291" s="60">
        <v>44677.674375000002</v>
      </c>
      <c r="AB291" s="60"/>
      <c r="AC291" s="38">
        <v>0</v>
      </c>
      <c r="AD291" s="60"/>
      <c r="AE291" s="60">
        <v>44677.674375000002</v>
      </c>
      <c r="AF291" s="60">
        <v>44676.740798611107</v>
      </c>
      <c r="AG291" s="37" t="s">
        <v>139</v>
      </c>
      <c r="AH291" s="37"/>
      <c r="AI291" s="37" t="s">
        <v>166</v>
      </c>
      <c r="AJ291" s="16">
        <f ca="1">IF(Table1[[#This Row],[State]]="Closed","Zero",IF(Table1[[#This Row],[State]]="Resolved","Zero",TODAY()-Table1[[#This Row],[First Assigned to Osprey-Resolver]]))</f>
        <v>30.325624999997672</v>
      </c>
      <c r="AK291" s="16" t="str">
        <f ca="1">IF(Table1[[#This Row],[Days Open]]&lt;=5,"00 - 05",IF(Table1[[#This Row],[Days Open]]&lt;=15,"06 - 15",IF(Table1[[#This Row],[Days Open]]&lt;=30,"16 - 30", IF(Table1[[#This Row],[Days Open]]&lt;=60,"31 - 60",IF(Table1[[#This Row],[Days Open]]&lt;=90,"61 - 90",IF(Table1[[#This Row],[Days Open]]="Zero","Closed","&gt;91 and above"))))))</f>
        <v>31 - 60</v>
      </c>
      <c r="AL291" s="39">
        <f>WEEKNUM(Table1[[#This Row],[Created]])</f>
        <v>18</v>
      </c>
      <c r="AM291" s="39">
        <f>WEEKNUM(Table1[[#This Row],[Resolved]])</f>
        <v>0</v>
      </c>
      <c r="AN291" s="39">
        <f>WEEKNUM(Table1[[#This Row],[Closed]])</f>
        <v>0</v>
      </c>
      <c r="AO291" s="39" t="str">
        <f>IFERROR(INDEX(GD_Resource[], MATCH(Table1[[#This Row],[Assigned to]], GD_Resource[SNOW ID Unique], 0), 2), "Not GD")</f>
        <v>WPP-US</v>
      </c>
      <c r="AP291" s="39" t="str">
        <f t="shared" si="4"/>
        <v>GD</v>
      </c>
      <c r="AQ291" s="39">
        <f>YEAR(Table1[[#This Row],[Closed]])</f>
        <v>1900</v>
      </c>
      <c r="AR291" s="39">
        <f>YEAR(Table1[[#This Row],[Resolved]])</f>
        <v>1900</v>
      </c>
      <c r="AS291" s="39">
        <f>YEAR(Table1[[#This Row],[Created]])</f>
        <v>2022</v>
      </c>
      <c r="AT291" s="39">
        <f>DAY(Table1[[#This Row],[Resolved]])</f>
        <v>0</v>
      </c>
      <c r="AU291" s="39" t="str">
        <f>TEXT(Table1[[#This Row],[Resolved]],"MMM")</f>
        <v>Jan</v>
      </c>
      <c r="AV291" s="39">
        <f>DAY(Table1[[#This Row],[Created]])</f>
        <v>25</v>
      </c>
      <c r="AW291" s="39" t="str">
        <f>TEXT(Table1[[#This Row],[Created]],"MMM")</f>
        <v>Apr</v>
      </c>
      <c r="AX291" s="40">
        <f>VLOOKUP(Table1[[#This Row],[Assigned to]],GD_Resource[[#All],[SNOW ID Unique]:[Team]],4,0)</f>
        <v>0</v>
      </c>
    </row>
    <row r="292" spans="1:50" ht="37.5" customHeight="1" x14ac:dyDescent="0.25">
      <c r="A292" s="37" t="s">
        <v>1284</v>
      </c>
      <c r="B292" s="37" t="s">
        <v>119</v>
      </c>
      <c r="C292" s="37" t="s">
        <v>308</v>
      </c>
      <c r="D292" s="37" t="s">
        <v>309</v>
      </c>
      <c r="E292" s="37" t="s">
        <v>13</v>
      </c>
      <c r="F292" s="37" t="s">
        <v>1146</v>
      </c>
      <c r="G292" s="60">
        <v>44691.74559027778</v>
      </c>
      <c r="H292" s="37" t="s">
        <v>248</v>
      </c>
      <c r="I292" s="60"/>
      <c r="J292" s="37"/>
      <c r="K292" s="37"/>
      <c r="L292" s="60"/>
      <c r="M292" s="37"/>
      <c r="N292" s="60">
        <v>44676.870069444441</v>
      </c>
      <c r="O292" s="37" t="s">
        <v>1285</v>
      </c>
      <c r="P292" s="38" t="b">
        <v>0</v>
      </c>
      <c r="Q292" s="37"/>
      <c r="R292" s="37" t="s">
        <v>137</v>
      </c>
      <c r="S292" s="38">
        <v>0</v>
      </c>
      <c r="T292" s="37" t="s">
        <v>128</v>
      </c>
      <c r="U292" s="37" t="s">
        <v>65</v>
      </c>
      <c r="V292" s="60"/>
      <c r="W292" s="38"/>
      <c r="X292" s="37" t="s">
        <v>1286</v>
      </c>
      <c r="Y292" s="38">
        <v>0</v>
      </c>
      <c r="Z292" s="38" t="b">
        <v>1</v>
      </c>
      <c r="AA292" s="60">
        <v>44676.987349537027</v>
      </c>
      <c r="AB292" s="60">
        <v>44676.924664351849</v>
      </c>
      <c r="AC292" s="38">
        <v>2</v>
      </c>
      <c r="AD292" s="60">
        <v>44676.987349537027</v>
      </c>
      <c r="AE292" s="60">
        <v>44685.618009259262</v>
      </c>
      <c r="AF292" s="60">
        <v>44680.148055555554</v>
      </c>
      <c r="AG292" s="37"/>
      <c r="AH292" s="37" t="s">
        <v>250</v>
      </c>
      <c r="AI292" s="37"/>
      <c r="AJ292" s="16">
        <f ca="1">IF(Table1[[#This Row],[State]]="Closed","Zero",IF(Table1[[#This Row],[State]]="Resolved","Zero",TODAY()-Table1[[#This Row],[First Assigned to Osprey-Resolver]]))</f>
        <v>22.38199074073782</v>
      </c>
      <c r="AK292" s="16" t="str">
        <f ca="1">IF(Table1[[#This Row],[Days Open]]&lt;=5,"00 - 05",IF(Table1[[#This Row],[Days Open]]&lt;=15,"06 - 15",IF(Table1[[#This Row],[Days Open]]&lt;=30,"16 - 30", IF(Table1[[#This Row],[Days Open]]&lt;=60,"31 - 60",IF(Table1[[#This Row],[Days Open]]&lt;=90,"61 - 90",IF(Table1[[#This Row],[Days Open]]="Zero","Closed","&gt;91 and above"))))))</f>
        <v>16 - 30</v>
      </c>
      <c r="AL292" s="39">
        <f>WEEKNUM(Table1[[#This Row],[Created]])</f>
        <v>18</v>
      </c>
      <c r="AM292" s="39">
        <f>WEEKNUM(Table1[[#This Row],[Resolved]])</f>
        <v>0</v>
      </c>
      <c r="AN292" s="39">
        <f>WEEKNUM(Table1[[#This Row],[Closed]])</f>
        <v>0</v>
      </c>
      <c r="AO292" s="39" t="str">
        <f>IFERROR(INDEX(GD_Resource[], MATCH(Table1[[#This Row],[Assigned to]], GD_Resource[SNOW ID Unique], 0), 2), "Not GD")</f>
        <v>Not GD</v>
      </c>
      <c r="AP292" s="39" t="str">
        <f t="shared" si="4"/>
        <v>Geo</v>
      </c>
      <c r="AQ292" s="39">
        <f>YEAR(Table1[[#This Row],[Closed]])</f>
        <v>1900</v>
      </c>
      <c r="AR292" s="39">
        <f>YEAR(Table1[[#This Row],[Resolved]])</f>
        <v>1900</v>
      </c>
      <c r="AS292" s="39">
        <f>YEAR(Table1[[#This Row],[Created]])</f>
        <v>2022</v>
      </c>
      <c r="AT292" s="39">
        <f>DAY(Table1[[#This Row],[Resolved]])</f>
        <v>0</v>
      </c>
      <c r="AU292" s="39" t="str">
        <f>TEXT(Table1[[#This Row],[Resolved]],"MMM")</f>
        <v>Jan</v>
      </c>
      <c r="AV292" s="39">
        <f>DAY(Table1[[#This Row],[Created]])</f>
        <v>25</v>
      </c>
      <c r="AW292" s="39" t="str">
        <f>TEXT(Table1[[#This Row],[Created]],"MMM")</f>
        <v>Apr</v>
      </c>
      <c r="AX292" s="40" t="e">
        <f>VLOOKUP(Table1[[#This Row],[Assigned to]],GD_Resource[[#All],[SNOW ID Unique]:[Team]],4,0)</f>
        <v>#N/A</v>
      </c>
    </row>
    <row r="293" spans="1:50" ht="162.44999999999999" customHeight="1" x14ac:dyDescent="0.25">
      <c r="A293" s="37" t="s">
        <v>1287</v>
      </c>
      <c r="B293" s="37" t="s">
        <v>119</v>
      </c>
      <c r="C293" s="37" t="s">
        <v>253</v>
      </c>
      <c r="D293" s="37" t="s">
        <v>463</v>
      </c>
      <c r="E293" s="37" t="s">
        <v>13</v>
      </c>
      <c r="F293" s="37" t="s">
        <v>1288</v>
      </c>
      <c r="G293" s="60">
        <v>44705.579143518517</v>
      </c>
      <c r="H293" s="37" t="s">
        <v>9</v>
      </c>
      <c r="I293" s="60"/>
      <c r="J293" s="37"/>
      <c r="K293" s="37"/>
      <c r="L293" s="60"/>
      <c r="M293" s="37"/>
      <c r="N293" s="60">
        <v>44676.960694444453</v>
      </c>
      <c r="O293" s="37" t="s">
        <v>1289</v>
      </c>
      <c r="P293" s="38" t="b">
        <v>0</v>
      </c>
      <c r="Q293" s="37"/>
      <c r="R293" s="37" t="s">
        <v>150</v>
      </c>
      <c r="S293" s="38">
        <v>0</v>
      </c>
      <c r="T293" s="37" t="s">
        <v>128</v>
      </c>
      <c r="U293" s="37" t="s">
        <v>65</v>
      </c>
      <c r="V293" s="60"/>
      <c r="W293" s="38"/>
      <c r="X293" s="37" t="s">
        <v>1290</v>
      </c>
      <c r="Y293" s="38">
        <v>0</v>
      </c>
      <c r="Z293" s="38" t="b">
        <v>1</v>
      </c>
      <c r="AA293" s="60">
        <v>44677.006365740737</v>
      </c>
      <c r="AB293" s="60">
        <v>44676.960694444453</v>
      </c>
      <c r="AC293" s="38">
        <v>1</v>
      </c>
      <c r="AD293" s="60">
        <v>44676.97488425926</v>
      </c>
      <c r="AE293" s="60">
        <v>44677.006365740737</v>
      </c>
      <c r="AF293" s="60">
        <v>44676.97488425926</v>
      </c>
      <c r="AG293" s="37" t="s">
        <v>139</v>
      </c>
      <c r="AH293" s="37" t="s">
        <v>717</v>
      </c>
      <c r="AI293" s="37" t="s">
        <v>1238</v>
      </c>
      <c r="AJ293" s="16">
        <f ca="1">IF(Table1[[#This Row],[State]]="Closed","Zero",IF(Table1[[#This Row],[State]]="Resolved","Zero",TODAY()-Table1[[#This Row],[First Assigned to Osprey-Resolver]]))</f>
        <v>30.993634259262762</v>
      </c>
      <c r="AK293" s="16" t="str">
        <f ca="1">IF(Table1[[#This Row],[Days Open]]&lt;=5,"00 - 05",IF(Table1[[#This Row],[Days Open]]&lt;=15,"06 - 15",IF(Table1[[#This Row],[Days Open]]&lt;=30,"16 - 30", IF(Table1[[#This Row],[Days Open]]&lt;=60,"31 - 60",IF(Table1[[#This Row],[Days Open]]&lt;=90,"61 - 90",IF(Table1[[#This Row],[Days Open]]="Zero","Closed","&gt;91 and above"))))))</f>
        <v>31 - 60</v>
      </c>
      <c r="AL293" s="39">
        <f>WEEKNUM(Table1[[#This Row],[Created]])</f>
        <v>18</v>
      </c>
      <c r="AM293" s="39">
        <f>WEEKNUM(Table1[[#This Row],[Resolved]])</f>
        <v>0</v>
      </c>
      <c r="AN293" s="39">
        <f>WEEKNUM(Table1[[#This Row],[Closed]])</f>
        <v>0</v>
      </c>
      <c r="AO293" s="39" t="str">
        <f>IFERROR(INDEX(GD_Resource[], MATCH(Table1[[#This Row],[Assigned to]], GD_Resource[SNOW ID Unique], 0), 2), "Not GD")</f>
        <v>WPP-US</v>
      </c>
      <c r="AP293" s="39" t="str">
        <f t="shared" si="4"/>
        <v>GD</v>
      </c>
      <c r="AQ293" s="39">
        <f>YEAR(Table1[[#This Row],[Closed]])</f>
        <v>1900</v>
      </c>
      <c r="AR293" s="39">
        <f>YEAR(Table1[[#This Row],[Resolved]])</f>
        <v>1900</v>
      </c>
      <c r="AS293" s="39">
        <f>YEAR(Table1[[#This Row],[Created]])</f>
        <v>2022</v>
      </c>
      <c r="AT293" s="39">
        <f>DAY(Table1[[#This Row],[Resolved]])</f>
        <v>0</v>
      </c>
      <c r="AU293" s="39" t="str">
        <f>TEXT(Table1[[#This Row],[Resolved]],"MMM")</f>
        <v>Jan</v>
      </c>
      <c r="AV293" s="39">
        <f>DAY(Table1[[#This Row],[Created]])</f>
        <v>25</v>
      </c>
      <c r="AW293" s="39" t="str">
        <f>TEXT(Table1[[#This Row],[Created]],"MMM")</f>
        <v>Apr</v>
      </c>
      <c r="AX293" s="40">
        <f>VLOOKUP(Table1[[#This Row],[Assigned to]],GD_Resource[[#All],[SNOW ID Unique]:[Team]],4,0)</f>
        <v>0</v>
      </c>
    </row>
    <row r="294" spans="1:50" ht="37.5" customHeight="1" x14ac:dyDescent="0.25">
      <c r="A294" s="37" t="s">
        <v>1291</v>
      </c>
      <c r="B294" s="37" t="s">
        <v>142</v>
      </c>
      <c r="C294" s="37" t="s">
        <v>185</v>
      </c>
      <c r="D294" s="37" t="s">
        <v>897</v>
      </c>
      <c r="E294" s="37" t="s">
        <v>145</v>
      </c>
      <c r="F294" s="37" t="s">
        <v>1292</v>
      </c>
      <c r="G294" s="60">
        <v>44707.44871527778</v>
      </c>
      <c r="H294" s="37" t="s">
        <v>70</v>
      </c>
      <c r="I294" s="60"/>
      <c r="J294" s="37" t="s">
        <v>329</v>
      </c>
      <c r="K294" s="37" t="s">
        <v>1293</v>
      </c>
      <c r="L294" s="60"/>
      <c r="M294" s="37"/>
      <c r="N294" s="60">
        <v>44678.055891203701</v>
      </c>
      <c r="O294" s="37" t="s">
        <v>675</v>
      </c>
      <c r="P294" s="38" t="b">
        <v>0</v>
      </c>
      <c r="Q294" s="37"/>
      <c r="R294" s="37" t="s">
        <v>191</v>
      </c>
      <c r="S294" s="38">
        <v>0</v>
      </c>
      <c r="T294" s="37" t="s">
        <v>128</v>
      </c>
      <c r="U294" s="37" t="s">
        <v>94</v>
      </c>
      <c r="V294" s="60">
        <v>44706.959386574083</v>
      </c>
      <c r="W294" s="38">
        <v>2497262</v>
      </c>
      <c r="X294" s="37" t="s">
        <v>676</v>
      </c>
      <c r="Y294" s="38">
        <v>0</v>
      </c>
      <c r="Z294" s="38" t="b">
        <v>0</v>
      </c>
      <c r="AA294" s="60">
        <v>44678.383171296293</v>
      </c>
      <c r="AB294" s="60">
        <v>44678.055891203701</v>
      </c>
      <c r="AC294" s="38">
        <v>1</v>
      </c>
      <c r="AD294" s="60">
        <v>44678.160567129627</v>
      </c>
      <c r="AE294" s="60">
        <v>44678.383171296293</v>
      </c>
      <c r="AF294" s="60">
        <v>44678.160567129627</v>
      </c>
      <c r="AG294" s="37" t="s">
        <v>332</v>
      </c>
      <c r="AH294" s="37"/>
      <c r="AI294" s="37"/>
      <c r="AJ294" s="16" t="str">
        <f ca="1">IF(Table1[[#This Row],[State]]="Closed","Zero",IF(Table1[[#This Row],[State]]="Resolved","Zero",TODAY()-Table1[[#This Row],[First Assigned to Osprey-Resolver]]))</f>
        <v>Zero</v>
      </c>
      <c r="AK294" s="16" t="str">
        <f ca="1">IF(Table1[[#This Row],[Days Open]]&lt;=5,"00 - 05",IF(Table1[[#This Row],[Days Open]]&lt;=15,"06 - 15",IF(Table1[[#This Row],[Days Open]]&lt;=30,"16 - 30", IF(Table1[[#This Row],[Days Open]]&lt;=60,"31 - 60",IF(Table1[[#This Row],[Days Open]]&lt;=90,"61 - 90",IF(Table1[[#This Row],[Days Open]]="Zero","Closed","&gt;91 and above"))))))</f>
        <v>Closed</v>
      </c>
      <c r="AL294" s="39">
        <f>WEEKNUM(Table1[[#This Row],[Created]])</f>
        <v>18</v>
      </c>
      <c r="AM294" s="39">
        <f>WEEKNUM(Table1[[#This Row],[Resolved]])</f>
        <v>22</v>
      </c>
      <c r="AN294" s="39">
        <f>WEEKNUM(Table1[[#This Row],[Closed]])</f>
        <v>0</v>
      </c>
      <c r="AO294" s="39" t="str">
        <f>IFERROR(INDEX(GD_Resource[], MATCH(Table1[[#This Row],[Assigned to]], GD_Resource[SNOW ID Unique], 0), 2), "Not GD")</f>
        <v>WPP-US</v>
      </c>
      <c r="AP294" s="39" t="str">
        <f t="shared" si="4"/>
        <v>GD</v>
      </c>
      <c r="AQ294" s="39">
        <f>YEAR(Table1[[#This Row],[Closed]])</f>
        <v>1900</v>
      </c>
      <c r="AR294" s="39">
        <f>YEAR(Table1[[#This Row],[Resolved]])</f>
        <v>2022</v>
      </c>
      <c r="AS294" s="39">
        <f>YEAR(Table1[[#This Row],[Created]])</f>
        <v>2022</v>
      </c>
      <c r="AT294" s="39">
        <f>DAY(Table1[[#This Row],[Resolved]])</f>
        <v>25</v>
      </c>
      <c r="AU294" s="39" t="str">
        <f>TEXT(Table1[[#This Row],[Resolved]],"MMM")</f>
        <v>May</v>
      </c>
      <c r="AV294" s="39">
        <f>DAY(Table1[[#This Row],[Created]])</f>
        <v>27</v>
      </c>
      <c r="AW294" s="39" t="str">
        <f>TEXT(Table1[[#This Row],[Created]],"MMM")</f>
        <v>Apr</v>
      </c>
      <c r="AX294" s="40">
        <f>VLOOKUP(Table1[[#This Row],[Assigned to]],GD_Resource[[#All],[SNOW ID Unique]:[Team]],4,0)</f>
        <v>0</v>
      </c>
    </row>
    <row r="295" spans="1:50" ht="37.5" customHeight="1" x14ac:dyDescent="0.25">
      <c r="A295" s="37" t="s">
        <v>1294</v>
      </c>
      <c r="B295" s="37" t="s">
        <v>119</v>
      </c>
      <c r="C295" s="37" t="s">
        <v>143</v>
      </c>
      <c r="D295" s="37" t="s">
        <v>213</v>
      </c>
      <c r="E295" s="37" t="s">
        <v>145</v>
      </c>
      <c r="F295" s="37" t="s">
        <v>1295</v>
      </c>
      <c r="G295" s="60">
        <v>44699.889780092592</v>
      </c>
      <c r="H295" s="37"/>
      <c r="I295" s="60"/>
      <c r="J295" s="37"/>
      <c r="K295" s="37"/>
      <c r="L295" s="60"/>
      <c r="M295" s="37"/>
      <c r="N295" s="60">
        <v>44678.824745370373</v>
      </c>
      <c r="O295" s="37" t="s">
        <v>213</v>
      </c>
      <c r="P295" s="38" t="b">
        <v>0</v>
      </c>
      <c r="Q295" s="37"/>
      <c r="R295" s="37" t="s">
        <v>191</v>
      </c>
      <c r="S295" s="38">
        <v>0</v>
      </c>
      <c r="T295" s="37" t="s">
        <v>128</v>
      </c>
      <c r="U295" s="37" t="s">
        <v>610</v>
      </c>
      <c r="V295" s="60"/>
      <c r="W295" s="38"/>
      <c r="X295" s="37" t="s">
        <v>283</v>
      </c>
      <c r="Y295" s="38">
        <v>0</v>
      </c>
      <c r="Z295" s="38" t="b">
        <v>0</v>
      </c>
      <c r="AA295" s="60">
        <v>44678.824745370373</v>
      </c>
      <c r="AB295" s="60"/>
      <c r="AC295" s="38">
        <v>0</v>
      </c>
      <c r="AD295" s="60"/>
      <c r="AE295" s="60">
        <v>44678.824745370373</v>
      </c>
      <c r="AF295" s="60">
        <v>44678.824745370373</v>
      </c>
      <c r="AG295" s="37"/>
      <c r="AH295" s="37"/>
      <c r="AI295" s="37" t="s">
        <v>166</v>
      </c>
      <c r="AJ295" s="16">
        <f ca="1">IF(Table1[[#This Row],[State]]="Closed","Zero",IF(Table1[[#This Row],[State]]="Resolved","Zero",TODAY()-Table1[[#This Row],[First Assigned to Osprey-Resolver]]))</f>
        <v>29.175254629626579</v>
      </c>
      <c r="AK295" s="16" t="str">
        <f ca="1">IF(Table1[[#This Row],[Days Open]]&lt;=5,"00 - 05",IF(Table1[[#This Row],[Days Open]]&lt;=15,"06 - 15",IF(Table1[[#This Row],[Days Open]]&lt;=30,"16 - 30", IF(Table1[[#This Row],[Days Open]]&lt;=60,"31 - 60",IF(Table1[[#This Row],[Days Open]]&lt;=90,"61 - 90",IF(Table1[[#This Row],[Days Open]]="Zero","Closed","&gt;91 and above"))))))</f>
        <v>16 - 30</v>
      </c>
      <c r="AL295" s="39">
        <f>WEEKNUM(Table1[[#This Row],[Created]])</f>
        <v>18</v>
      </c>
      <c r="AM295" s="39">
        <f>WEEKNUM(Table1[[#This Row],[Resolved]])</f>
        <v>0</v>
      </c>
      <c r="AN295" s="39">
        <f>WEEKNUM(Table1[[#This Row],[Closed]])</f>
        <v>0</v>
      </c>
      <c r="AO295" s="39" t="str">
        <f>IFERROR(INDEX(GD_Resource[], MATCH(Table1[[#This Row],[Assigned to]], GD_Resource[SNOW ID Unique], 0), 2), "Not GD")</f>
        <v>Not GD</v>
      </c>
      <c r="AP295" s="39" t="str">
        <f t="shared" si="4"/>
        <v>Geo</v>
      </c>
      <c r="AQ295" s="39">
        <f>YEAR(Table1[[#This Row],[Closed]])</f>
        <v>1900</v>
      </c>
      <c r="AR295" s="39">
        <f>YEAR(Table1[[#This Row],[Resolved]])</f>
        <v>1900</v>
      </c>
      <c r="AS295" s="39">
        <f>YEAR(Table1[[#This Row],[Created]])</f>
        <v>2022</v>
      </c>
      <c r="AT295" s="39">
        <f>DAY(Table1[[#This Row],[Resolved]])</f>
        <v>0</v>
      </c>
      <c r="AU295" s="39" t="str">
        <f>TEXT(Table1[[#This Row],[Resolved]],"MMM")</f>
        <v>Jan</v>
      </c>
      <c r="AV295" s="39">
        <f>DAY(Table1[[#This Row],[Created]])</f>
        <v>27</v>
      </c>
      <c r="AW295" s="39" t="str">
        <f>TEXT(Table1[[#This Row],[Created]],"MMM")</f>
        <v>Apr</v>
      </c>
      <c r="AX295" s="40" t="e">
        <f>VLOOKUP(Table1[[#This Row],[Assigned to]],GD_Resource[[#All],[SNOW ID Unique]:[Team]],4,0)</f>
        <v>#N/A</v>
      </c>
    </row>
    <row r="296" spans="1:50" ht="49.95" customHeight="1" x14ac:dyDescent="0.25">
      <c r="A296" s="37" t="s">
        <v>1296</v>
      </c>
      <c r="B296" s="37" t="s">
        <v>119</v>
      </c>
      <c r="C296" s="37" t="s">
        <v>185</v>
      </c>
      <c r="D296" s="37" t="s">
        <v>897</v>
      </c>
      <c r="E296" s="37" t="s">
        <v>13</v>
      </c>
      <c r="F296" s="37" t="s">
        <v>1297</v>
      </c>
      <c r="G296" s="60">
        <v>44701.448460648149</v>
      </c>
      <c r="H296" s="37" t="s">
        <v>70</v>
      </c>
      <c r="I296" s="60"/>
      <c r="J296" s="37"/>
      <c r="K296" s="37"/>
      <c r="L296" s="60"/>
      <c r="M296" s="37"/>
      <c r="N296" s="60">
        <v>44679.518043981479</v>
      </c>
      <c r="O296" s="37" t="s">
        <v>388</v>
      </c>
      <c r="P296" s="38" t="b">
        <v>0</v>
      </c>
      <c r="Q296" s="37"/>
      <c r="R296" s="37" t="s">
        <v>191</v>
      </c>
      <c r="S296" s="38">
        <v>0</v>
      </c>
      <c r="T296" s="37" t="s">
        <v>128</v>
      </c>
      <c r="U296" s="37" t="s">
        <v>65</v>
      </c>
      <c r="V296" s="60"/>
      <c r="W296" s="38"/>
      <c r="X296" s="37" t="s">
        <v>389</v>
      </c>
      <c r="Y296" s="38">
        <v>0</v>
      </c>
      <c r="Z296" s="38" t="b">
        <v>1</v>
      </c>
      <c r="AA296" s="60">
        <v>44680.389976851853</v>
      </c>
      <c r="AB296" s="60">
        <v>44679.518518518518</v>
      </c>
      <c r="AC296" s="38">
        <v>3</v>
      </c>
      <c r="AD296" s="60">
        <v>44680.164189814823</v>
      </c>
      <c r="AE296" s="60">
        <v>44680.389976851853</v>
      </c>
      <c r="AF296" s="60">
        <v>44680.164189814823</v>
      </c>
      <c r="AG296" s="37"/>
      <c r="AH296" s="37" t="s">
        <v>1082</v>
      </c>
      <c r="AI296" s="37"/>
      <c r="AJ296" s="16">
        <f ca="1">IF(Table1[[#This Row],[State]]="Closed","Zero",IF(Table1[[#This Row],[State]]="Resolved","Zero",TODAY()-Table1[[#This Row],[First Assigned to Osprey-Resolver]]))</f>
        <v>27.610023148146865</v>
      </c>
      <c r="AK296" s="16" t="str">
        <f ca="1">IF(Table1[[#This Row],[Days Open]]&lt;=5,"00 - 05",IF(Table1[[#This Row],[Days Open]]&lt;=15,"06 - 15",IF(Table1[[#This Row],[Days Open]]&lt;=30,"16 - 30", IF(Table1[[#This Row],[Days Open]]&lt;=60,"31 - 60",IF(Table1[[#This Row],[Days Open]]&lt;=90,"61 - 90",IF(Table1[[#This Row],[Days Open]]="Zero","Closed","&gt;91 and above"))))))</f>
        <v>16 - 30</v>
      </c>
      <c r="AL296" s="39">
        <f>WEEKNUM(Table1[[#This Row],[Created]])</f>
        <v>18</v>
      </c>
      <c r="AM296" s="39">
        <f>WEEKNUM(Table1[[#This Row],[Resolved]])</f>
        <v>0</v>
      </c>
      <c r="AN296" s="39">
        <f>WEEKNUM(Table1[[#This Row],[Closed]])</f>
        <v>0</v>
      </c>
      <c r="AO296" s="39" t="str">
        <f>IFERROR(INDEX(GD_Resource[], MATCH(Table1[[#This Row],[Assigned to]], GD_Resource[SNOW ID Unique], 0), 2), "Not GD")</f>
        <v>WPP-US</v>
      </c>
      <c r="AP296" s="39" t="str">
        <f t="shared" si="4"/>
        <v>GD</v>
      </c>
      <c r="AQ296" s="39">
        <f>YEAR(Table1[[#This Row],[Closed]])</f>
        <v>1900</v>
      </c>
      <c r="AR296" s="39">
        <f>YEAR(Table1[[#This Row],[Resolved]])</f>
        <v>1900</v>
      </c>
      <c r="AS296" s="39">
        <f>YEAR(Table1[[#This Row],[Created]])</f>
        <v>2022</v>
      </c>
      <c r="AT296" s="39">
        <f>DAY(Table1[[#This Row],[Resolved]])</f>
        <v>0</v>
      </c>
      <c r="AU296" s="39" t="str">
        <f>TEXT(Table1[[#This Row],[Resolved]],"MMM")</f>
        <v>Jan</v>
      </c>
      <c r="AV296" s="39">
        <f>DAY(Table1[[#This Row],[Created]])</f>
        <v>28</v>
      </c>
      <c r="AW296" s="39" t="str">
        <f>TEXT(Table1[[#This Row],[Created]],"MMM")</f>
        <v>Apr</v>
      </c>
      <c r="AX296" s="40">
        <f>VLOOKUP(Table1[[#This Row],[Assigned to]],GD_Resource[[#All],[SNOW ID Unique]:[Team]],4,0)</f>
        <v>0</v>
      </c>
    </row>
    <row r="297" spans="1:50" ht="37.5" customHeight="1" x14ac:dyDescent="0.25">
      <c r="A297" s="37" t="s">
        <v>1298</v>
      </c>
      <c r="B297" s="37" t="s">
        <v>119</v>
      </c>
      <c r="C297" s="37" t="s">
        <v>161</v>
      </c>
      <c r="D297" s="37" t="s">
        <v>986</v>
      </c>
      <c r="E297" s="37" t="s">
        <v>145</v>
      </c>
      <c r="F297" s="37" t="s">
        <v>1299</v>
      </c>
      <c r="G297" s="60">
        <v>44700.60015046296</v>
      </c>
      <c r="H297" s="37" t="s">
        <v>989</v>
      </c>
      <c r="I297" s="60"/>
      <c r="J297" s="37"/>
      <c r="K297" s="37"/>
      <c r="L297" s="60"/>
      <c r="M297" s="37"/>
      <c r="N297" s="60">
        <v>44679.676666666674</v>
      </c>
      <c r="O297" s="37" t="s">
        <v>986</v>
      </c>
      <c r="P297" s="38" t="b">
        <v>0</v>
      </c>
      <c r="Q297" s="37"/>
      <c r="R297" s="37" t="s">
        <v>127</v>
      </c>
      <c r="S297" s="38">
        <v>0</v>
      </c>
      <c r="T297" s="37" t="s">
        <v>128</v>
      </c>
      <c r="U297" s="37" t="s">
        <v>66</v>
      </c>
      <c r="V297" s="60"/>
      <c r="W297" s="38"/>
      <c r="X297" s="37" t="s">
        <v>1300</v>
      </c>
      <c r="Y297" s="38">
        <v>0</v>
      </c>
      <c r="Z297" s="38" t="b">
        <v>0</v>
      </c>
      <c r="AA297" s="60">
        <v>44685.814259259263</v>
      </c>
      <c r="AB297" s="60"/>
      <c r="AC297" s="38">
        <v>0</v>
      </c>
      <c r="AD297" s="60"/>
      <c r="AE297" s="60">
        <v>44685.814259259263</v>
      </c>
      <c r="AF297" s="60">
        <v>44679.676666666674</v>
      </c>
      <c r="AG297" s="37"/>
      <c r="AH297" s="37"/>
      <c r="AI297" s="37" t="s">
        <v>166</v>
      </c>
      <c r="AJ297" s="16">
        <f ca="1">IF(Table1[[#This Row],[State]]="Closed","Zero",IF(Table1[[#This Row],[State]]="Resolved","Zero",TODAY()-Table1[[#This Row],[First Assigned to Osprey-Resolver]]))</f>
        <v>22.185740740736946</v>
      </c>
      <c r="AK297" s="16" t="str">
        <f ca="1">IF(Table1[[#This Row],[Days Open]]&lt;=5,"00 - 05",IF(Table1[[#This Row],[Days Open]]&lt;=15,"06 - 15",IF(Table1[[#This Row],[Days Open]]&lt;=30,"16 - 30", IF(Table1[[#This Row],[Days Open]]&lt;=60,"31 - 60",IF(Table1[[#This Row],[Days Open]]&lt;=90,"61 - 90",IF(Table1[[#This Row],[Days Open]]="Zero","Closed","&gt;91 and above"))))))</f>
        <v>16 - 30</v>
      </c>
      <c r="AL297" s="39">
        <f>WEEKNUM(Table1[[#This Row],[Created]])</f>
        <v>18</v>
      </c>
      <c r="AM297" s="39">
        <f>WEEKNUM(Table1[[#This Row],[Resolved]])</f>
        <v>0</v>
      </c>
      <c r="AN297" s="39">
        <f>WEEKNUM(Table1[[#This Row],[Closed]])</f>
        <v>0</v>
      </c>
      <c r="AO297" s="39" t="str">
        <f>IFERROR(INDEX(GD_Resource[], MATCH(Table1[[#This Row],[Assigned to]], GD_Resource[SNOW ID Unique], 0), 2), "Not GD")</f>
        <v>WPP-US</v>
      </c>
      <c r="AP297" s="39" t="str">
        <f t="shared" si="4"/>
        <v>GD</v>
      </c>
      <c r="AQ297" s="39">
        <f>YEAR(Table1[[#This Row],[Closed]])</f>
        <v>1900</v>
      </c>
      <c r="AR297" s="39">
        <f>YEAR(Table1[[#This Row],[Resolved]])</f>
        <v>1900</v>
      </c>
      <c r="AS297" s="39">
        <f>YEAR(Table1[[#This Row],[Created]])</f>
        <v>2022</v>
      </c>
      <c r="AT297" s="39">
        <f>DAY(Table1[[#This Row],[Resolved]])</f>
        <v>0</v>
      </c>
      <c r="AU297" s="39" t="str">
        <f>TEXT(Table1[[#This Row],[Resolved]],"MMM")</f>
        <v>Jan</v>
      </c>
      <c r="AV297" s="39">
        <f>DAY(Table1[[#This Row],[Created]])</f>
        <v>28</v>
      </c>
      <c r="AW297" s="39" t="str">
        <f>TEXT(Table1[[#This Row],[Created]],"MMM")</f>
        <v>Apr</v>
      </c>
      <c r="AX297" s="40">
        <f>VLOOKUP(Table1[[#This Row],[Assigned to]],GD_Resource[[#All],[SNOW ID Unique]:[Team]],4,0)</f>
        <v>0</v>
      </c>
    </row>
    <row r="298" spans="1:50" ht="37.5" customHeight="1" x14ac:dyDescent="0.25">
      <c r="A298" s="37" t="s">
        <v>1301</v>
      </c>
      <c r="B298" s="37" t="s">
        <v>119</v>
      </c>
      <c r="C298" s="37" t="s">
        <v>633</v>
      </c>
      <c r="D298" s="37" t="s">
        <v>213</v>
      </c>
      <c r="E298" s="37" t="s">
        <v>145</v>
      </c>
      <c r="F298" s="37" t="s">
        <v>1302</v>
      </c>
      <c r="G298" s="60">
        <v>44701.91510416667</v>
      </c>
      <c r="H298" s="37" t="s">
        <v>248</v>
      </c>
      <c r="I298" s="60"/>
      <c r="J298" s="37"/>
      <c r="K298" s="37"/>
      <c r="L298" s="60"/>
      <c r="M298" s="37"/>
      <c r="N298" s="60">
        <v>44679.92759259259</v>
      </c>
      <c r="O298" s="37" t="s">
        <v>1303</v>
      </c>
      <c r="P298" s="38" t="b">
        <v>0</v>
      </c>
      <c r="Q298" s="37"/>
      <c r="R298" s="37" t="s">
        <v>137</v>
      </c>
      <c r="S298" s="38">
        <v>0</v>
      </c>
      <c r="T298" s="37" t="s">
        <v>128</v>
      </c>
      <c r="U298" s="37" t="s">
        <v>66</v>
      </c>
      <c r="V298" s="60"/>
      <c r="W298" s="38"/>
      <c r="X298" s="37" t="s">
        <v>1304</v>
      </c>
      <c r="Y298" s="38">
        <v>0</v>
      </c>
      <c r="Z298" s="38" t="b">
        <v>0</v>
      </c>
      <c r="AA298" s="60">
        <v>44684.143784722219</v>
      </c>
      <c r="AB298" s="60"/>
      <c r="AC298" s="38">
        <v>1</v>
      </c>
      <c r="AD298" s="60"/>
      <c r="AE298" s="60">
        <v>44684.143784722219</v>
      </c>
      <c r="AF298" s="60">
        <v>44679.935902777783</v>
      </c>
      <c r="AG298" s="37" t="s">
        <v>139</v>
      </c>
      <c r="AH298" s="37"/>
      <c r="AI298" s="37" t="s">
        <v>251</v>
      </c>
      <c r="AJ298" s="16">
        <f ca="1">IF(Table1[[#This Row],[State]]="Closed","Zero",IF(Table1[[#This Row],[State]]="Resolved","Zero",TODAY()-Table1[[#This Row],[First Assigned to Osprey-Resolver]]))</f>
        <v>23.856215277781303</v>
      </c>
      <c r="AK298" s="16" t="str">
        <f ca="1">IF(Table1[[#This Row],[Days Open]]&lt;=5,"00 - 05",IF(Table1[[#This Row],[Days Open]]&lt;=15,"06 - 15",IF(Table1[[#This Row],[Days Open]]&lt;=30,"16 - 30", IF(Table1[[#This Row],[Days Open]]&lt;=60,"31 - 60",IF(Table1[[#This Row],[Days Open]]&lt;=90,"61 - 90",IF(Table1[[#This Row],[Days Open]]="Zero","Closed","&gt;91 and above"))))))</f>
        <v>16 - 30</v>
      </c>
      <c r="AL298" s="39">
        <f>WEEKNUM(Table1[[#This Row],[Created]])</f>
        <v>18</v>
      </c>
      <c r="AM298" s="39">
        <f>WEEKNUM(Table1[[#This Row],[Resolved]])</f>
        <v>0</v>
      </c>
      <c r="AN298" s="39">
        <f>WEEKNUM(Table1[[#This Row],[Closed]])</f>
        <v>0</v>
      </c>
      <c r="AO298" s="39" t="str">
        <f>IFERROR(INDEX(GD_Resource[], MATCH(Table1[[#This Row],[Assigned to]], GD_Resource[SNOW ID Unique], 0), 2), "Not GD")</f>
        <v>Not GD</v>
      </c>
      <c r="AP298" s="39" t="str">
        <f t="shared" si="4"/>
        <v>Geo</v>
      </c>
      <c r="AQ298" s="39">
        <f>YEAR(Table1[[#This Row],[Closed]])</f>
        <v>1900</v>
      </c>
      <c r="AR298" s="39">
        <f>YEAR(Table1[[#This Row],[Resolved]])</f>
        <v>1900</v>
      </c>
      <c r="AS298" s="39">
        <f>YEAR(Table1[[#This Row],[Created]])</f>
        <v>2022</v>
      </c>
      <c r="AT298" s="39">
        <f>DAY(Table1[[#This Row],[Resolved]])</f>
        <v>0</v>
      </c>
      <c r="AU298" s="39" t="str">
        <f>TEXT(Table1[[#This Row],[Resolved]],"MMM")</f>
        <v>Jan</v>
      </c>
      <c r="AV298" s="39">
        <f>DAY(Table1[[#This Row],[Created]])</f>
        <v>28</v>
      </c>
      <c r="AW298" s="39" t="str">
        <f>TEXT(Table1[[#This Row],[Created]],"MMM")</f>
        <v>Apr</v>
      </c>
      <c r="AX298" s="40" t="e">
        <f>VLOOKUP(Table1[[#This Row],[Assigned to]],GD_Resource[[#All],[SNOW ID Unique]:[Team]],4,0)</f>
        <v>#N/A</v>
      </c>
    </row>
    <row r="299" spans="1:50" ht="49.95" customHeight="1" x14ac:dyDescent="0.25">
      <c r="A299" s="37" t="s">
        <v>1305</v>
      </c>
      <c r="B299" s="37" t="s">
        <v>119</v>
      </c>
      <c r="C299" s="37" t="s">
        <v>308</v>
      </c>
      <c r="D299" s="37" t="s">
        <v>309</v>
      </c>
      <c r="E299" s="37" t="s">
        <v>7</v>
      </c>
      <c r="F299" s="37" t="s">
        <v>1306</v>
      </c>
      <c r="G299" s="60">
        <v>44681.901516203703</v>
      </c>
      <c r="H299" s="37" t="s">
        <v>248</v>
      </c>
      <c r="I299" s="60"/>
      <c r="J299" s="37"/>
      <c r="K299" s="37"/>
      <c r="L299" s="60"/>
      <c r="M299" s="37"/>
      <c r="N299" s="60">
        <v>44679.966493055559</v>
      </c>
      <c r="O299" s="37" t="s">
        <v>1307</v>
      </c>
      <c r="P299" s="38" t="b">
        <v>0</v>
      </c>
      <c r="Q299" s="37"/>
      <c r="R299" s="37" t="s">
        <v>137</v>
      </c>
      <c r="S299" s="38">
        <v>0</v>
      </c>
      <c r="T299" s="37" t="s">
        <v>128</v>
      </c>
      <c r="U299" s="37" t="s">
        <v>65</v>
      </c>
      <c r="V299" s="60"/>
      <c r="W299" s="38"/>
      <c r="X299" s="37" t="s">
        <v>1308</v>
      </c>
      <c r="Y299" s="38">
        <v>0</v>
      </c>
      <c r="Z299" s="38" t="b">
        <v>1</v>
      </c>
      <c r="AA299" s="60">
        <v>44680.031805555547</v>
      </c>
      <c r="AB299" s="60">
        <v>44679.976666666669</v>
      </c>
      <c r="AC299" s="38">
        <v>1</v>
      </c>
      <c r="AD299" s="60">
        <v>44680.153414351851</v>
      </c>
      <c r="AE299" s="60">
        <v>44680.708611111113</v>
      </c>
      <c r="AF299" s="60">
        <v>44680.153414351851</v>
      </c>
      <c r="AG299" s="37"/>
      <c r="AH299" s="37" t="s">
        <v>250</v>
      </c>
      <c r="AI299" s="37"/>
      <c r="AJ299" s="16">
        <f ca="1">IF(Table1[[#This Row],[State]]="Closed","Zero",IF(Table1[[#This Row],[State]]="Resolved","Zero",TODAY()-Table1[[#This Row],[First Assigned to Osprey-Resolver]]))</f>
        <v>27.291388888887013</v>
      </c>
      <c r="AK299" s="16" t="str">
        <f ca="1">IF(Table1[[#This Row],[Days Open]]&lt;=5,"00 - 05",IF(Table1[[#This Row],[Days Open]]&lt;=15,"06 - 15",IF(Table1[[#This Row],[Days Open]]&lt;=30,"16 - 30", IF(Table1[[#This Row],[Days Open]]&lt;=60,"31 - 60",IF(Table1[[#This Row],[Days Open]]&lt;=90,"61 - 90",IF(Table1[[#This Row],[Days Open]]="Zero","Closed","&gt;91 and above"))))))</f>
        <v>16 - 30</v>
      </c>
      <c r="AL299" s="39">
        <f>WEEKNUM(Table1[[#This Row],[Created]])</f>
        <v>18</v>
      </c>
      <c r="AM299" s="39">
        <f>WEEKNUM(Table1[[#This Row],[Resolved]])</f>
        <v>0</v>
      </c>
      <c r="AN299" s="39">
        <f>WEEKNUM(Table1[[#This Row],[Closed]])</f>
        <v>0</v>
      </c>
      <c r="AO299" s="39" t="str">
        <f>IFERROR(INDEX(GD_Resource[], MATCH(Table1[[#This Row],[Assigned to]], GD_Resource[SNOW ID Unique], 0), 2), "Not GD")</f>
        <v>Not GD</v>
      </c>
      <c r="AP299" s="39" t="str">
        <f t="shared" si="4"/>
        <v>Geo</v>
      </c>
      <c r="AQ299" s="39">
        <f>YEAR(Table1[[#This Row],[Closed]])</f>
        <v>1900</v>
      </c>
      <c r="AR299" s="39">
        <f>YEAR(Table1[[#This Row],[Resolved]])</f>
        <v>1900</v>
      </c>
      <c r="AS299" s="39">
        <f>YEAR(Table1[[#This Row],[Created]])</f>
        <v>2022</v>
      </c>
      <c r="AT299" s="39">
        <f>DAY(Table1[[#This Row],[Resolved]])</f>
        <v>0</v>
      </c>
      <c r="AU299" s="39" t="str">
        <f>TEXT(Table1[[#This Row],[Resolved]],"MMM")</f>
        <v>Jan</v>
      </c>
      <c r="AV299" s="39">
        <f>DAY(Table1[[#This Row],[Created]])</f>
        <v>28</v>
      </c>
      <c r="AW299" s="39" t="str">
        <f>TEXT(Table1[[#This Row],[Created]],"MMM")</f>
        <v>Apr</v>
      </c>
      <c r="AX299" s="40" t="e">
        <f>VLOOKUP(Table1[[#This Row],[Assigned to]],GD_Resource[[#All],[SNOW ID Unique]:[Team]],4,0)</f>
        <v>#N/A</v>
      </c>
    </row>
    <row r="300" spans="1:50" ht="37.5" customHeight="1" x14ac:dyDescent="0.25">
      <c r="A300" s="37" t="s">
        <v>1309</v>
      </c>
      <c r="B300" s="37" t="s">
        <v>142</v>
      </c>
      <c r="C300" s="37" t="s">
        <v>253</v>
      </c>
      <c r="D300" s="37" t="s">
        <v>259</v>
      </c>
      <c r="E300" s="37" t="s">
        <v>145</v>
      </c>
      <c r="F300" s="37" t="s">
        <v>1310</v>
      </c>
      <c r="G300" s="60">
        <v>44708.071122685193</v>
      </c>
      <c r="H300" s="37" t="s">
        <v>39</v>
      </c>
      <c r="I300" s="60"/>
      <c r="J300" s="37"/>
      <c r="K300" s="37"/>
      <c r="L300" s="60"/>
      <c r="M300" s="37"/>
      <c r="N300" s="60">
        <v>44680.065185185187</v>
      </c>
      <c r="O300" s="37" t="s">
        <v>593</v>
      </c>
      <c r="P300" s="38" t="b">
        <v>0</v>
      </c>
      <c r="Q300" s="37"/>
      <c r="R300" s="37" t="s">
        <v>150</v>
      </c>
      <c r="S300" s="38">
        <v>0</v>
      </c>
      <c r="T300" s="37" t="s">
        <v>128</v>
      </c>
      <c r="U300" s="37" t="s">
        <v>65</v>
      </c>
      <c r="V300" s="60"/>
      <c r="W300" s="38"/>
      <c r="X300" s="37" t="s">
        <v>594</v>
      </c>
      <c r="Y300" s="38">
        <v>0</v>
      </c>
      <c r="Z300" s="38" t="b">
        <v>1</v>
      </c>
      <c r="AA300" s="60">
        <v>44680.135636574072</v>
      </c>
      <c r="AB300" s="60">
        <v>44680.081423611111</v>
      </c>
      <c r="AC300" s="38">
        <v>1</v>
      </c>
      <c r="AD300" s="60">
        <v>44680.14335648148</v>
      </c>
      <c r="AE300" s="60">
        <v>44680.6094212963</v>
      </c>
      <c r="AF300" s="60">
        <v>44680.14335648148</v>
      </c>
      <c r="AG300" s="37" t="s">
        <v>139</v>
      </c>
      <c r="AH300" s="37" t="s">
        <v>403</v>
      </c>
      <c r="AI300" s="37" t="s">
        <v>257</v>
      </c>
      <c r="AJ300" s="16">
        <f ca="1">IF(Table1[[#This Row],[State]]="Closed","Zero",IF(Table1[[#This Row],[State]]="Resolved","Zero",TODAY()-Table1[[#This Row],[First Assigned to Osprey-Resolver]]))</f>
        <v>27.390578703700157</v>
      </c>
      <c r="AK300" s="16" t="str">
        <f ca="1">IF(Table1[[#This Row],[Days Open]]&lt;=5,"00 - 05",IF(Table1[[#This Row],[Days Open]]&lt;=15,"06 - 15",IF(Table1[[#This Row],[Days Open]]&lt;=30,"16 - 30", IF(Table1[[#This Row],[Days Open]]&lt;=60,"31 - 60",IF(Table1[[#This Row],[Days Open]]&lt;=90,"61 - 90",IF(Table1[[#This Row],[Days Open]]="Zero","Closed","&gt;91 and above"))))))</f>
        <v>16 - 30</v>
      </c>
      <c r="AL300" s="39">
        <f>WEEKNUM(Table1[[#This Row],[Created]])</f>
        <v>18</v>
      </c>
      <c r="AM300" s="39">
        <f>WEEKNUM(Table1[[#This Row],[Resolved]])</f>
        <v>0</v>
      </c>
      <c r="AN300" s="39">
        <f>WEEKNUM(Table1[[#This Row],[Closed]])</f>
        <v>0</v>
      </c>
      <c r="AO300" s="39" t="str">
        <f>IFERROR(INDEX(GD_Resource[], MATCH(Table1[[#This Row],[Assigned to]], GD_Resource[SNOW ID Unique], 0), 2), "Not GD")</f>
        <v>Not GD</v>
      </c>
      <c r="AP300" s="39" t="str">
        <f t="shared" si="4"/>
        <v>Geo</v>
      </c>
      <c r="AQ300" s="39">
        <f>YEAR(Table1[[#This Row],[Closed]])</f>
        <v>1900</v>
      </c>
      <c r="AR300" s="39">
        <f>YEAR(Table1[[#This Row],[Resolved]])</f>
        <v>1900</v>
      </c>
      <c r="AS300" s="39">
        <f>YEAR(Table1[[#This Row],[Created]])</f>
        <v>2022</v>
      </c>
      <c r="AT300" s="39">
        <f>DAY(Table1[[#This Row],[Resolved]])</f>
        <v>0</v>
      </c>
      <c r="AU300" s="39" t="str">
        <f>TEXT(Table1[[#This Row],[Resolved]],"MMM")</f>
        <v>Jan</v>
      </c>
      <c r="AV300" s="39">
        <f>DAY(Table1[[#This Row],[Created]])</f>
        <v>29</v>
      </c>
      <c r="AW300" s="39" t="str">
        <f>TEXT(Table1[[#This Row],[Created]],"MMM")</f>
        <v>Apr</v>
      </c>
      <c r="AX300" s="40" t="e">
        <f>VLOOKUP(Table1[[#This Row],[Assigned to]],GD_Resource[[#All],[SNOW ID Unique]:[Team]],4,0)</f>
        <v>#N/A</v>
      </c>
    </row>
    <row r="301" spans="1:50" ht="37.5" customHeight="1" x14ac:dyDescent="0.25">
      <c r="A301" s="37" t="s">
        <v>1311</v>
      </c>
      <c r="B301" s="37" t="s">
        <v>119</v>
      </c>
      <c r="C301" s="37" t="s">
        <v>633</v>
      </c>
      <c r="D301" s="37" t="s">
        <v>177</v>
      </c>
      <c r="E301" s="37" t="s">
        <v>145</v>
      </c>
      <c r="F301" s="37" t="s">
        <v>1312</v>
      </c>
      <c r="G301" s="60">
        <v>44693.397974537038</v>
      </c>
      <c r="H301" s="37" t="s">
        <v>248</v>
      </c>
      <c r="I301" s="60"/>
      <c r="J301" s="37" t="s">
        <v>329</v>
      </c>
      <c r="K301" s="37" t="s">
        <v>1313</v>
      </c>
      <c r="L301" s="60"/>
      <c r="M301" s="37"/>
      <c r="N301" s="60">
        <v>44680.082962962973</v>
      </c>
      <c r="O301" s="37" t="s">
        <v>1314</v>
      </c>
      <c r="P301" s="38" t="b">
        <v>0</v>
      </c>
      <c r="Q301" s="37"/>
      <c r="R301" s="37" t="s">
        <v>217</v>
      </c>
      <c r="S301" s="38">
        <v>0</v>
      </c>
      <c r="T301" s="37" t="s">
        <v>128</v>
      </c>
      <c r="U301" s="37" t="s">
        <v>66</v>
      </c>
      <c r="V301" s="60"/>
      <c r="W301" s="38">
        <v>75455</v>
      </c>
      <c r="X301" s="37" t="s">
        <v>1315</v>
      </c>
      <c r="Y301" s="38">
        <v>1</v>
      </c>
      <c r="Z301" s="38" t="b">
        <v>0</v>
      </c>
      <c r="AA301" s="60">
        <v>44680.830763888887</v>
      </c>
      <c r="AB301" s="60">
        <v>44680.101643518523</v>
      </c>
      <c r="AC301" s="38">
        <v>1</v>
      </c>
      <c r="AD301" s="60">
        <v>44684.137974537043</v>
      </c>
      <c r="AE301" s="60">
        <v>44684.137974537043</v>
      </c>
      <c r="AF301" s="60">
        <v>44684.137974537043</v>
      </c>
      <c r="AG301" s="37" t="s">
        <v>139</v>
      </c>
      <c r="AH301" s="37"/>
      <c r="AI301" s="37" t="s">
        <v>251</v>
      </c>
      <c r="AJ301" s="16">
        <f ca="1">IF(Table1[[#This Row],[State]]="Closed","Zero",IF(Table1[[#This Row],[State]]="Resolved","Zero",TODAY()-Table1[[#This Row],[First Assigned to Osprey-Resolver]]))</f>
        <v>23.862025462956808</v>
      </c>
      <c r="AK301" s="16" t="str">
        <f ca="1">IF(Table1[[#This Row],[Days Open]]&lt;=5,"00 - 05",IF(Table1[[#This Row],[Days Open]]&lt;=15,"06 - 15",IF(Table1[[#This Row],[Days Open]]&lt;=30,"16 - 30", IF(Table1[[#This Row],[Days Open]]&lt;=60,"31 - 60",IF(Table1[[#This Row],[Days Open]]&lt;=90,"61 - 90",IF(Table1[[#This Row],[Days Open]]="Zero","Closed","&gt;91 and above"))))))</f>
        <v>16 - 30</v>
      </c>
      <c r="AL301" s="39">
        <f>WEEKNUM(Table1[[#This Row],[Created]])</f>
        <v>18</v>
      </c>
      <c r="AM301" s="39">
        <f>WEEKNUM(Table1[[#This Row],[Resolved]])</f>
        <v>0</v>
      </c>
      <c r="AN301" s="39">
        <f>WEEKNUM(Table1[[#This Row],[Closed]])</f>
        <v>0</v>
      </c>
      <c r="AO301" s="39" t="str">
        <f>IFERROR(INDEX(GD_Resource[], MATCH(Table1[[#This Row],[Assigned to]], GD_Resource[SNOW ID Unique], 0), 2), "Not GD")</f>
        <v>Not GD</v>
      </c>
      <c r="AP301" s="39" t="str">
        <f t="shared" si="4"/>
        <v>Geo</v>
      </c>
      <c r="AQ301" s="39">
        <f>YEAR(Table1[[#This Row],[Closed]])</f>
        <v>1900</v>
      </c>
      <c r="AR301" s="39">
        <f>YEAR(Table1[[#This Row],[Resolved]])</f>
        <v>1900</v>
      </c>
      <c r="AS301" s="39">
        <f>YEAR(Table1[[#This Row],[Created]])</f>
        <v>2022</v>
      </c>
      <c r="AT301" s="39">
        <f>DAY(Table1[[#This Row],[Resolved]])</f>
        <v>0</v>
      </c>
      <c r="AU301" s="39" t="str">
        <f>TEXT(Table1[[#This Row],[Resolved]],"MMM")</f>
        <v>Jan</v>
      </c>
      <c r="AV301" s="39">
        <f>DAY(Table1[[#This Row],[Created]])</f>
        <v>29</v>
      </c>
      <c r="AW301" s="39" t="str">
        <f>TEXT(Table1[[#This Row],[Created]],"MMM")</f>
        <v>Apr</v>
      </c>
      <c r="AX301" s="40" t="e">
        <f>VLOOKUP(Table1[[#This Row],[Assigned to]],GD_Resource[[#All],[SNOW ID Unique]:[Team]],4,0)</f>
        <v>#N/A</v>
      </c>
    </row>
    <row r="302" spans="1:50" ht="49.95" customHeight="1" x14ac:dyDescent="0.25">
      <c r="A302" s="37" t="s">
        <v>1316</v>
      </c>
      <c r="B302" s="37" t="s">
        <v>119</v>
      </c>
      <c r="C302" s="37" t="s">
        <v>185</v>
      </c>
      <c r="D302" s="37" t="s">
        <v>346</v>
      </c>
      <c r="E302" s="37" t="s">
        <v>13</v>
      </c>
      <c r="F302" s="37" t="s">
        <v>1317</v>
      </c>
      <c r="G302" s="60">
        <v>44708.143043981479</v>
      </c>
      <c r="H302" s="37" t="s">
        <v>28</v>
      </c>
      <c r="I302" s="60"/>
      <c r="J302" s="37" t="s">
        <v>329</v>
      </c>
      <c r="K302" s="37" t="s">
        <v>1318</v>
      </c>
      <c r="L302" s="60"/>
      <c r="M302" s="37"/>
      <c r="N302" s="60">
        <v>44680.606006944443</v>
      </c>
      <c r="O302" s="37" t="s">
        <v>934</v>
      </c>
      <c r="P302" s="38" t="b">
        <v>0</v>
      </c>
      <c r="Q302" s="37"/>
      <c r="R302" s="37" t="s">
        <v>191</v>
      </c>
      <c r="S302" s="38">
        <v>0</v>
      </c>
      <c r="T302" s="37" t="s">
        <v>128</v>
      </c>
      <c r="U302" s="37" t="s">
        <v>94</v>
      </c>
      <c r="V302" s="60">
        <v>44708.143043981479</v>
      </c>
      <c r="W302" s="38">
        <v>2379200</v>
      </c>
      <c r="X302" s="37" t="s">
        <v>935</v>
      </c>
      <c r="Y302" s="38">
        <v>0</v>
      </c>
      <c r="Z302" s="38" t="b">
        <v>0</v>
      </c>
      <c r="AA302" s="60">
        <v>44680.703217592592</v>
      </c>
      <c r="AB302" s="60">
        <v>44680.606215277781</v>
      </c>
      <c r="AC302" s="38">
        <v>2</v>
      </c>
      <c r="AD302" s="60">
        <v>44680.686365740738</v>
      </c>
      <c r="AE302" s="60">
        <v>44680.703217592592</v>
      </c>
      <c r="AF302" s="60">
        <v>44680.686365740738</v>
      </c>
      <c r="AG302" s="37" t="s">
        <v>139</v>
      </c>
      <c r="AH302" s="37"/>
      <c r="AI302" s="37"/>
      <c r="AJ302" s="16" t="str">
        <f ca="1">IF(Table1[[#This Row],[State]]="Closed","Zero",IF(Table1[[#This Row],[State]]="Resolved","Zero",TODAY()-Table1[[#This Row],[First Assigned to Osprey-Resolver]]))</f>
        <v>Zero</v>
      </c>
      <c r="AK302" s="16" t="str">
        <f ca="1">IF(Table1[[#This Row],[Days Open]]&lt;=5,"00 - 05",IF(Table1[[#This Row],[Days Open]]&lt;=15,"06 - 15",IF(Table1[[#This Row],[Days Open]]&lt;=30,"16 - 30", IF(Table1[[#This Row],[Days Open]]&lt;=60,"31 - 60",IF(Table1[[#This Row],[Days Open]]&lt;=90,"61 - 90",IF(Table1[[#This Row],[Days Open]]="Zero","Closed","&gt;91 and above"))))))</f>
        <v>Closed</v>
      </c>
      <c r="AL302" s="39">
        <f>WEEKNUM(Table1[[#This Row],[Created]])</f>
        <v>18</v>
      </c>
      <c r="AM302" s="39">
        <f>WEEKNUM(Table1[[#This Row],[Resolved]])</f>
        <v>22</v>
      </c>
      <c r="AN302" s="39">
        <f>WEEKNUM(Table1[[#This Row],[Closed]])</f>
        <v>0</v>
      </c>
      <c r="AO302" s="39" t="str">
        <f>IFERROR(INDEX(GD_Resource[], MATCH(Table1[[#This Row],[Assigned to]], GD_Resource[SNOW ID Unique], 0), 2), "Not GD")</f>
        <v>WPP-US</v>
      </c>
      <c r="AP302" s="39" t="str">
        <f t="shared" si="4"/>
        <v>GD</v>
      </c>
      <c r="AQ302" s="39">
        <f>YEAR(Table1[[#This Row],[Closed]])</f>
        <v>1900</v>
      </c>
      <c r="AR302" s="39">
        <f>YEAR(Table1[[#This Row],[Resolved]])</f>
        <v>2022</v>
      </c>
      <c r="AS302" s="39">
        <f>YEAR(Table1[[#This Row],[Created]])</f>
        <v>2022</v>
      </c>
      <c r="AT302" s="39">
        <f>DAY(Table1[[#This Row],[Resolved]])</f>
        <v>27</v>
      </c>
      <c r="AU302" s="39" t="str">
        <f>TEXT(Table1[[#This Row],[Resolved]],"MMM")</f>
        <v>May</v>
      </c>
      <c r="AV302" s="39">
        <f>DAY(Table1[[#This Row],[Created]])</f>
        <v>29</v>
      </c>
      <c r="AW302" s="39" t="str">
        <f>TEXT(Table1[[#This Row],[Created]],"MMM")</f>
        <v>Apr</v>
      </c>
      <c r="AX302" s="40">
        <f>VLOOKUP(Table1[[#This Row],[Assigned to]],GD_Resource[[#All],[SNOW ID Unique]:[Team]],4,0)</f>
        <v>0</v>
      </c>
    </row>
    <row r="303" spans="1:50" ht="37.5" customHeight="1" x14ac:dyDescent="0.25">
      <c r="A303" s="37" t="s">
        <v>1319</v>
      </c>
      <c r="B303" s="37" t="s">
        <v>119</v>
      </c>
      <c r="C303" s="37" t="s">
        <v>120</v>
      </c>
      <c r="D303" s="37" t="s">
        <v>1320</v>
      </c>
      <c r="E303" s="37" t="s">
        <v>13</v>
      </c>
      <c r="F303" s="37" t="s">
        <v>1321</v>
      </c>
      <c r="G303" s="60">
        <v>44706.954756944448</v>
      </c>
      <c r="H303" s="37" t="s">
        <v>26</v>
      </c>
      <c r="I303" s="60"/>
      <c r="J303" s="37"/>
      <c r="K303" s="37"/>
      <c r="L303" s="60"/>
      <c r="M303" s="37"/>
      <c r="N303" s="60">
        <v>44680.675104166658</v>
      </c>
      <c r="O303" s="37" t="s">
        <v>232</v>
      </c>
      <c r="P303" s="38" t="b">
        <v>0</v>
      </c>
      <c r="Q303" s="37"/>
      <c r="R303" s="37" t="s">
        <v>127</v>
      </c>
      <c r="S303" s="38">
        <v>0</v>
      </c>
      <c r="T303" s="37" t="s">
        <v>128</v>
      </c>
      <c r="U303" s="37" t="s">
        <v>65</v>
      </c>
      <c r="V303" s="60"/>
      <c r="W303" s="38"/>
      <c r="X303" s="37" t="s">
        <v>233</v>
      </c>
      <c r="Y303" s="38">
        <v>0</v>
      </c>
      <c r="Z303" s="38" t="b">
        <v>1</v>
      </c>
      <c r="AA303" s="60">
        <v>44680.691886574074</v>
      </c>
      <c r="AB303" s="60">
        <v>44680.685370370367</v>
      </c>
      <c r="AC303" s="38">
        <v>1</v>
      </c>
      <c r="AD303" s="60">
        <v>44680.693842592591</v>
      </c>
      <c r="AE303" s="60">
        <v>44680.697268518517</v>
      </c>
      <c r="AF303" s="60">
        <v>44680.693842592591</v>
      </c>
      <c r="AG303" s="37"/>
      <c r="AH303" s="37" t="s">
        <v>250</v>
      </c>
      <c r="AI303" s="37"/>
      <c r="AJ303" s="16">
        <f ca="1">IF(Table1[[#This Row],[State]]="Closed","Zero",IF(Table1[[#This Row],[State]]="Resolved","Zero",TODAY()-Table1[[#This Row],[First Assigned to Osprey-Resolver]]))</f>
        <v>27.302731481482624</v>
      </c>
      <c r="AK303" s="16" t="str">
        <f ca="1">IF(Table1[[#This Row],[Days Open]]&lt;=5,"00 - 05",IF(Table1[[#This Row],[Days Open]]&lt;=15,"06 - 15",IF(Table1[[#This Row],[Days Open]]&lt;=30,"16 - 30", IF(Table1[[#This Row],[Days Open]]&lt;=60,"31 - 60",IF(Table1[[#This Row],[Days Open]]&lt;=90,"61 - 90",IF(Table1[[#This Row],[Days Open]]="Zero","Closed","&gt;91 and above"))))))</f>
        <v>16 - 30</v>
      </c>
      <c r="AL303" s="39">
        <f>WEEKNUM(Table1[[#This Row],[Created]])</f>
        <v>18</v>
      </c>
      <c r="AM303" s="39">
        <f>WEEKNUM(Table1[[#This Row],[Resolved]])</f>
        <v>0</v>
      </c>
      <c r="AN303" s="39">
        <f>WEEKNUM(Table1[[#This Row],[Closed]])</f>
        <v>0</v>
      </c>
      <c r="AO303" s="39" t="str">
        <f>IFERROR(INDEX(GD_Resource[], MATCH(Table1[[#This Row],[Assigned to]], GD_Resource[SNOW ID Unique], 0), 2), "Not GD")</f>
        <v>WPP-US</v>
      </c>
      <c r="AP303" s="39" t="str">
        <f t="shared" si="4"/>
        <v>GD</v>
      </c>
      <c r="AQ303" s="39">
        <f>YEAR(Table1[[#This Row],[Closed]])</f>
        <v>1900</v>
      </c>
      <c r="AR303" s="39">
        <f>YEAR(Table1[[#This Row],[Resolved]])</f>
        <v>1900</v>
      </c>
      <c r="AS303" s="39">
        <f>YEAR(Table1[[#This Row],[Created]])</f>
        <v>2022</v>
      </c>
      <c r="AT303" s="39">
        <f>DAY(Table1[[#This Row],[Resolved]])</f>
        <v>0</v>
      </c>
      <c r="AU303" s="39" t="str">
        <f>TEXT(Table1[[#This Row],[Resolved]],"MMM")</f>
        <v>Jan</v>
      </c>
      <c r="AV303" s="39">
        <f>DAY(Table1[[#This Row],[Created]])</f>
        <v>29</v>
      </c>
      <c r="AW303" s="39" t="str">
        <f>TEXT(Table1[[#This Row],[Created]],"MMM")</f>
        <v>Apr</v>
      </c>
      <c r="AX303" s="40">
        <f>VLOOKUP(Table1[[#This Row],[Assigned to]],GD_Resource[[#All],[SNOW ID Unique]:[Team]],4,0)</f>
        <v>0</v>
      </c>
    </row>
    <row r="304" spans="1:50" ht="87.45" customHeight="1" x14ac:dyDescent="0.25">
      <c r="A304" s="37" t="s">
        <v>1322</v>
      </c>
      <c r="B304" s="37" t="s">
        <v>119</v>
      </c>
      <c r="C304" s="37" t="s">
        <v>120</v>
      </c>
      <c r="D304" s="37" t="s">
        <v>1002</v>
      </c>
      <c r="E304" s="37" t="s">
        <v>13</v>
      </c>
      <c r="F304" s="37" t="s">
        <v>1323</v>
      </c>
      <c r="G304" s="60">
        <v>44706.537592592591</v>
      </c>
      <c r="H304" s="37" t="s">
        <v>15</v>
      </c>
      <c r="I304" s="60"/>
      <c r="J304" s="37"/>
      <c r="K304" s="37"/>
      <c r="L304" s="60"/>
      <c r="M304" s="37"/>
      <c r="N304" s="60">
        <v>44680.723483796297</v>
      </c>
      <c r="O304" s="37" t="s">
        <v>1324</v>
      </c>
      <c r="P304" s="38" t="b">
        <v>0</v>
      </c>
      <c r="Q304" s="37"/>
      <c r="R304" s="37" t="s">
        <v>127</v>
      </c>
      <c r="S304" s="38">
        <v>0</v>
      </c>
      <c r="T304" s="37" t="s">
        <v>128</v>
      </c>
      <c r="U304" s="37" t="s">
        <v>66</v>
      </c>
      <c r="V304" s="60"/>
      <c r="W304" s="38"/>
      <c r="X304" s="37" t="s">
        <v>1325</v>
      </c>
      <c r="Y304" s="38">
        <v>0</v>
      </c>
      <c r="Z304" s="38" t="b">
        <v>0</v>
      </c>
      <c r="AA304" s="60">
        <v>44680.861550925933</v>
      </c>
      <c r="AB304" s="60">
        <v>44680.723807870367</v>
      </c>
      <c r="AC304" s="38">
        <v>1</v>
      </c>
      <c r="AD304" s="60">
        <v>44680.917824074073</v>
      </c>
      <c r="AE304" s="60">
        <v>44680.924247685187</v>
      </c>
      <c r="AF304" s="60">
        <v>44680.917824074073</v>
      </c>
      <c r="AG304" s="37" t="s">
        <v>332</v>
      </c>
      <c r="AH304" s="37"/>
      <c r="AI304" s="37" t="s">
        <v>766</v>
      </c>
      <c r="AJ304" s="16">
        <f ca="1">IF(Table1[[#This Row],[State]]="Closed","Zero",IF(Table1[[#This Row],[State]]="Resolved","Zero",TODAY()-Table1[[#This Row],[First Assigned to Osprey-Resolver]]))</f>
        <v>27.075752314813144</v>
      </c>
      <c r="AK304" s="16" t="str">
        <f ca="1">IF(Table1[[#This Row],[Days Open]]&lt;=5,"00 - 05",IF(Table1[[#This Row],[Days Open]]&lt;=15,"06 - 15",IF(Table1[[#This Row],[Days Open]]&lt;=30,"16 - 30", IF(Table1[[#This Row],[Days Open]]&lt;=60,"31 - 60",IF(Table1[[#This Row],[Days Open]]&lt;=90,"61 - 90",IF(Table1[[#This Row],[Days Open]]="Zero","Closed","&gt;91 and above"))))))</f>
        <v>16 - 30</v>
      </c>
      <c r="AL304" s="39">
        <f>WEEKNUM(Table1[[#This Row],[Created]])</f>
        <v>18</v>
      </c>
      <c r="AM304" s="39">
        <f>WEEKNUM(Table1[[#This Row],[Resolved]])</f>
        <v>0</v>
      </c>
      <c r="AN304" s="39">
        <f>WEEKNUM(Table1[[#This Row],[Closed]])</f>
        <v>0</v>
      </c>
      <c r="AO304" s="39" t="str">
        <f>IFERROR(INDEX(GD_Resource[], MATCH(Table1[[#This Row],[Assigned to]], GD_Resource[SNOW ID Unique], 0), 2), "Not GD")</f>
        <v>WPP-US</v>
      </c>
      <c r="AP304" s="39" t="str">
        <f t="shared" si="4"/>
        <v>GD</v>
      </c>
      <c r="AQ304" s="39">
        <f>YEAR(Table1[[#This Row],[Closed]])</f>
        <v>1900</v>
      </c>
      <c r="AR304" s="39">
        <f>YEAR(Table1[[#This Row],[Resolved]])</f>
        <v>1900</v>
      </c>
      <c r="AS304" s="39">
        <f>YEAR(Table1[[#This Row],[Created]])</f>
        <v>2022</v>
      </c>
      <c r="AT304" s="39">
        <f>DAY(Table1[[#This Row],[Resolved]])</f>
        <v>0</v>
      </c>
      <c r="AU304" s="39" t="str">
        <f>TEXT(Table1[[#This Row],[Resolved]],"MMM")</f>
        <v>Jan</v>
      </c>
      <c r="AV304" s="39">
        <f>DAY(Table1[[#This Row],[Created]])</f>
        <v>29</v>
      </c>
      <c r="AW304" s="39" t="str">
        <f>TEXT(Table1[[#This Row],[Created]],"MMM")</f>
        <v>Apr</v>
      </c>
      <c r="AX304" s="40">
        <f>VLOOKUP(Table1[[#This Row],[Assigned to]],GD_Resource[[#All],[SNOW ID Unique]:[Team]],4,0)</f>
        <v>0</v>
      </c>
    </row>
    <row r="305" spans="1:50" ht="49.95" customHeight="1" x14ac:dyDescent="0.25">
      <c r="A305" s="37" t="s">
        <v>1326</v>
      </c>
      <c r="B305" s="37" t="s">
        <v>119</v>
      </c>
      <c r="C305" s="37" t="s">
        <v>253</v>
      </c>
      <c r="D305" s="37" t="s">
        <v>1327</v>
      </c>
      <c r="E305" s="37" t="s">
        <v>13</v>
      </c>
      <c r="F305" s="37" t="s">
        <v>1146</v>
      </c>
      <c r="G305" s="60">
        <v>44704.416655092587</v>
      </c>
      <c r="H305" s="37" t="s">
        <v>14</v>
      </c>
      <c r="I305" s="60"/>
      <c r="J305" s="37" t="s">
        <v>329</v>
      </c>
      <c r="K305" s="37" t="s">
        <v>1328</v>
      </c>
      <c r="L305" s="60"/>
      <c r="M305" s="37"/>
      <c r="N305" s="60">
        <v>44683.819675925923</v>
      </c>
      <c r="O305" s="37" t="s">
        <v>1329</v>
      </c>
      <c r="P305" s="38" t="b">
        <v>0</v>
      </c>
      <c r="Q305" s="37"/>
      <c r="R305" s="37" t="s">
        <v>150</v>
      </c>
      <c r="S305" s="38">
        <v>0</v>
      </c>
      <c r="T305" s="37" t="s">
        <v>128</v>
      </c>
      <c r="U305" s="37" t="s">
        <v>94</v>
      </c>
      <c r="V305" s="60">
        <v>44704.416655092587</v>
      </c>
      <c r="W305" s="38">
        <v>1779579</v>
      </c>
      <c r="X305" s="37" t="s">
        <v>1330</v>
      </c>
      <c r="Y305" s="38">
        <v>1</v>
      </c>
      <c r="Z305" s="38" t="b">
        <v>0</v>
      </c>
      <c r="AA305" s="60">
        <v>44683.834907407407</v>
      </c>
      <c r="AB305" s="60">
        <v>44683.831446759257</v>
      </c>
      <c r="AC305" s="38">
        <v>1</v>
      </c>
      <c r="AD305" s="60">
        <v>44683.852500000001</v>
      </c>
      <c r="AE305" s="60">
        <v>44683.855347222219</v>
      </c>
      <c r="AF305" s="60">
        <v>44683.852500000001</v>
      </c>
      <c r="AG305" s="37"/>
      <c r="AH305" s="37"/>
      <c r="AI305" s="37"/>
      <c r="AJ305" s="16" t="str">
        <f ca="1">IF(Table1[[#This Row],[State]]="Closed","Zero",IF(Table1[[#This Row],[State]]="Resolved","Zero",TODAY()-Table1[[#This Row],[First Assigned to Osprey-Resolver]]))</f>
        <v>Zero</v>
      </c>
      <c r="AK305" s="16" t="str">
        <f ca="1">IF(Table1[[#This Row],[Days Open]]&lt;=5,"00 - 05",IF(Table1[[#This Row],[Days Open]]&lt;=15,"06 - 15",IF(Table1[[#This Row],[Days Open]]&lt;=30,"16 - 30", IF(Table1[[#This Row],[Days Open]]&lt;=60,"31 - 60",IF(Table1[[#This Row],[Days Open]]&lt;=90,"61 - 90",IF(Table1[[#This Row],[Days Open]]="Zero","Closed","&gt;91 and above"))))))</f>
        <v>Closed</v>
      </c>
      <c r="AL305" s="39">
        <f>WEEKNUM(Table1[[#This Row],[Created]])</f>
        <v>19</v>
      </c>
      <c r="AM305" s="39">
        <f>WEEKNUM(Table1[[#This Row],[Resolved]])</f>
        <v>22</v>
      </c>
      <c r="AN305" s="39">
        <f>WEEKNUM(Table1[[#This Row],[Closed]])</f>
        <v>0</v>
      </c>
      <c r="AO305" s="39" t="str">
        <f>IFERROR(INDEX(GD_Resource[], MATCH(Table1[[#This Row],[Assigned to]], GD_Resource[SNOW ID Unique], 0), 2), "Not GD")</f>
        <v>WPP-US</v>
      </c>
      <c r="AP305" s="39" t="str">
        <f t="shared" si="4"/>
        <v>GD</v>
      </c>
      <c r="AQ305" s="39">
        <f>YEAR(Table1[[#This Row],[Closed]])</f>
        <v>1900</v>
      </c>
      <c r="AR305" s="39">
        <f>YEAR(Table1[[#This Row],[Resolved]])</f>
        <v>2022</v>
      </c>
      <c r="AS305" s="39">
        <f>YEAR(Table1[[#This Row],[Created]])</f>
        <v>2022</v>
      </c>
      <c r="AT305" s="39">
        <f>DAY(Table1[[#This Row],[Resolved]])</f>
        <v>23</v>
      </c>
      <c r="AU305" s="39" t="str">
        <f>TEXT(Table1[[#This Row],[Resolved]],"MMM")</f>
        <v>May</v>
      </c>
      <c r="AV305" s="39">
        <f>DAY(Table1[[#This Row],[Created]])</f>
        <v>2</v>
      </c>
      <c r="AW305" s="39" t="str">
        <f>TEXT(Table1[[#This Row],[Created]],"MMM")</f>
        <v>May</v>
      </c>
      <c r="AX305" s="40">
        <f>VLOOKUP(Table1[[#This Row],[Assigned to]],GD_Resource[[#All],[SNOW ID Unique]:[Team]],4,0)</f>
        <v>0</v>
      </c>
    </row>
    <row r="306" spans="1:50" ht="37.5" customHeight="1" x14ac:dyDescent="0.25">
      <c r="A306" s="37" t="s">
        <v>1331</v>
      </c>
      <c r="B306" s="37" t="s">
        <v>119</v>
      </c>
      <c r="C306" s="37" t="s">
        <v>120</v>
      </c>
      <c r="D306" s="37" t="s">
        <v>1002</v>
      </c>
      <c r="E306" s="37" t="s">
        <v>13</v>
      </c>
      <c r="F306" s="37" t="s">
        <v>1332</v>
      </c>
      <c r="G306" s="60">
        <v>44706.645254629628</v>
      </c>
      <c r="H306" s="37" t="s">
        <v>15</v>
      </c>
      <c r="I306" s="60"/>
      <c r="J306" s="37" t="s">
        <v>329</v>
      </c>
      <c r="K306" s="37" t="s">
        <v>1333</v>
      </c>
      <c r="L306" s="60"/>
      <c r="M306" s="37"/>
      <c r="N306" s="60">
        <v>44684.44976851852</v>
      </c>
      <c r="O306" s="37" t="s">
        <v>809</v>
      </c>
      <c r="P306" s="38" t="b">
        <v>0</v>
      </c>
      <c r="Q306" s="37"/>
      <c r="R306" s="37" t="s">
        <v>127</v>
      </c>
      <c r="S306" s="38">
        <v>0</v>
      </c>
      <c r="T306" s="37" t="s">
        <v>128</v>
      </c>
      <c r="U306" s="37" t="s">
        <v>94</v>
      </c>
      <c r="V306" s="60">
        <v>44706.645254629628</v>
      </c>
      <c r="W306" s="38">
        <v>1917690</v>
      </c>
      <c r="X306" s="37" t="s">
        <v>810</v>
      </c>
      <c r="Y306" s="38">
        <v>0</v>
      </c>
      <c r="Z306" s="38" t="b">
        <v>0</v>
      </c>
      <c r="AA306" s="60">
        <v>44684.611446759263</v>
      </c>
      <c r="AB306" s="60">
        <v>44684.46671296296</v>
      </c>
      <c r="AC306" s="38">
        <v>1</v>
      </c>
      <c r="AD306" s="60">
        <v>44684.57402777778</v>
      </c>
      <c r="AE306" s="60">
        <v>44684.611446759263</v>
      </c>
      <c r="AF306" s="60">
        <v>44684.57402777778</v>
      </c>
      <c r="AG306" s="37"/>
      <c r="AH306" s="37"/>
      <c r="AI306" s="37"/>
      <c r="AJ306" s="16" t="str">
        <f ca="1">IF(Table1[[#This Row],[State]]="Closed","Zero",IF(Table1[[#This Row],[State]]="Resolved","Zero",TODAY()-Table1[[#This Row],[First Assigned to Osprey-Resolver]]))</f>
        <v>Zero</v>
      </c>
      <c r="AK306" s="16" t="str">
        <f ca="1">IF(Table1[[#This Row],[Days Open]]&lt;=5,"00 - 05",IF(Table1[[#This Row],[Days Open]]&lt;=15,"06 - 15",IF(Table1[[#This Row],[Days Open]]&lt;=30,"16 - 30", IF(Table1[[#This Row],[Days Open]]&lt;=60,"31 - 60",IF(Table1[[#This Row],[Days Open]]&lt;=90,"61 - 90",IF(Table1[[#This Row],[Days Open]]="Zero","Closed","&gt;91 and above"))))))</f>
        <v>Closed</v>
      </c>
      <c r="AL306" s="39">
        <f>WEEKNUM(Table1[[#This Row],[Created]])</f>
        <v>19</v>
      </c>
      <c r="AM306" s="39">
        <f>WEEKNUM(Table1[[#This Row],[Resolved]])</f>
        <v>22</v>
      </c>
      <c r="AN306" s="39">
        <f>WEEKNUM(Table1[[#This Row],[Closed]])</f>
        <v>0</v>
      </c>
      <c r="AO306" s="39" t="str">
        <f>IFERROR(INDEX(GD_Resource[], MATCH(Table1[[#This Row],[Assigned to]], GD_Resource[SNOW ID Unique], 0), 2), "Not GD")</f>
        <v>WPP-US</v>
      </c>
      <c r="AP306" s="39" t="str">
        <f t="shared" si="4"/>
        <v>GD</v>
      </c>
      <c r="AQ306" s="39">
        <f>YEAR(Table1[[#This Row],[Closed]])</f>
        <v>1900</v>
      </c>
      <c r="AR306" s="39">
        <f>YEAR(Table1[[#This Row],[Resolved]])</f>
        <v>2022</v>
      </c>
      <c r="AS306" s="39">
        <f>YEAR(Table1[[#This Row],[Created]])</f>
        <v>2022</v>
      </c>
      <c r="AT306" s="39">
        <f>DAY(Table1[[#This Row],[Resolved]])</f>
        <v>25</v>
      </c>
      <c r="AU306" s="39" t="str">
        <f>TEXT(Table1[[#This Row],[Resolved]],"MMM")</f>
        <v>May</v>
      </c>
      <c r="AV306" s="39">
        <f>DAY(Table1[[#This Row],[Created]])</f>
        <v>3</v>
      </c>
      <c r="AW306" s="39" t="str">
        <f>TEXT(Table1[[#This Row],[Created]],"MMM")</f>
        <v>May</v>
      </c>
      <c r="AX306" s="40">
        <f>VLOOKUP(Table1[[#This Row],[Assigned to]],GD_Resource[[#All],[SNOW ID Unique]:[Team]],4,0)</f>
        <v>0</v>
      </c>
    </row>
    <row r="307" spans="1:50" ht="49.95" customHeight="1" x14ac:dyDescent="0.25">
      <c r="A307" s="37" t="s">
        <v>1334</v>
      </c>
      <c r="B307" s="37" t="s">
        <v>142</v>
      </c>
      <c r="C307" s="37" t="s">
        <v>633</v>
      </c>
      <c r="D307" s="37" t="s">
        <v>213</v>
      </c>
      <c r="E307" s="37" t="s">
        <v>145</v>
      </c>
      <c r="F307" s="37" t="s">
        <v>1335</v>
      </c>
      <c r="G307" s="60">
        <v>44701.915891203702</v>
      </c>
      <c r="H307" s="37" t="s">
        <v>248</v>
      </c>
      <c r="I307" s="60"/>
      <c r="J307" s="37"/>
      <c r="K307" s="37"/>
      <c r="L307" s="60"/>
      <c r="M307" s="37"/>
      <c r="N307" s="60">
        <v>44684.822187500002</v>
      </c>
      <c r="O307" s="37" t="s">
        <v>1336</v>
      </c>
      <c r="P307" s="38" t="b">
        <v>0</v>
      </c>
      <c r="Q307" s="37"/>
      <c r="R307" s="37" t="s">
        <v>137</v>
      </c>
      <c r="S307" s="38">
        <v>0</v>
      </c>
      <c r="T307" s="37" t="s">
        <v>128</v>
      </c>
      <c r="U307" s="37" t="s">
        <v>66</v>
      </c>
      <c r="V307" s="60"/>
      <c r="W307" s="38"/>
      <c r="X307" s="37" t="s">
        <v>1337</v>
      </c>
      <c r="Y307" s="38">
        <v>0</v>
      </c>
      <c r="Z307" s="38" t="b">
        <v>0</v>
      </c>
      <c r="AA307" s="60">
        <v>44684.842673611107</v>
      </c>
      <c r="AB307" s="60">
        <v>44684.83184027778</v>
      </c>
      <c r="AC307" s="38">
        <v>1</v>
      </c>
      <c r="AD307" s="60">
        <v>44684.842673611107</v>
      </c>
      <c r="AE307" s="60">
        <v>44684.842673611107</v>
      </c>
      <c r="AF307" s="60">
        <v>44684.842673611107</v>
      </c>
      <c r="AG307" s="37" t="s">
        <v>139</v>
      </c>
      <c r="AH307" s="37"/>
      <c r="AI307" s="37" t="s">
        <v>251</v>
      </c>
      <c r="AJ307" s="16">
        <f ca="1">IF(Table1[[#This Row],[State]]="Closed","Zero",IF(Table1[[#This Row],[State]]="Resolved","Zero",TODAY()-Table1[[#This Row],[First Assigned to Osprey-Resolver]]))</f>
        <v>23.157326388893125</v>
      </c>
      <c r="AK307" s="16" t="str">
        <f ca="1">IF(Table1[[#This Row],[Days Open]]&lt;=5,"00 - 05",IF(Table1[[#This Row],[Days Open]]&lt;=15,"06 - 15",IF(Table1[[#This Row],[Days Open]]&lt;=30,"16 - 30", IF(Table1[[#This Row],[Days Open]]&lt;=60,"31 - 60",IF(Table1[[#This Row],[Days Open]]&lt;=90,"61 - 90",IF(Table1[[#This Row],[Days Open]]="Zero","Closed","&gt;91 and above"))))))</f>
        <v>16 - 30</v>
      </c>
      <c r="AL307" s="39">
        <f>WEEKNUM(Table1[[#This Row],[Created]])</f>
        <v>19</v>
      </c>
      <c r="AM307" s="39">
        <f>WEEKNUM(Table1[[#This Row],[Resolved]])</f>
        <v>0</v>
      </c>
      <c r="AN307" s="39">
        <f>WEEKNUM(Table1[[#This Row],[Closed]])</f>
        <v>0</v>
      </c>
      <c r="AO307" s="39" t="str">
        <f>IFERROR(INDEX(GD_Resource[], MATCH(Table1[[#This Row],[Assigned to]], GD_Resource[SNOW ID Unique], 0), 2), "Not GD")</f>
        <v>Not GD</v>
      </c>
      <c r="AP307" s="39" t="str">
        <f t="shared" si="4"/>
        <v>Geo</v>
      </c>
      <c r="AQ307" s="39">
        <f>YEAR(Table1[[#This Row],[Closed]])</f>
        <v>1900</v>
      </c>
      <c r="AR307" s="39">
        <f>YEAR(Table1[[#This Row],[Resolved]])</f>
        <v>1900</v>
      </c>
      <c r="AS307" s="39">
        <f>YEAR(Table1[[#This Row],[Created]])</f>
        <v>2022</v>
      </c>
      <c r="AT307" s="39">
        <f>DAY(Table1[[#This Row],[Resolved]])</f>
        <v>0</v>
      </c>
      <c r="AU307" s="39" t="str">
        <f>TEXT(Table1[[#This Row],[Resolved]],"MMM")</f>
        <v>Jan</v>
      </c>
      <c r="AV307" s="39">
        <f>DAY(Table1[[#This Row],[Created]])</f>
        <v>3</v>
      </c>
      <c r="AW307" s="39" t="str">
        <f>TEXT(Table1[[#This Row],[Created]],"MMM")</f>
        <v>May</v>
      </c>
      <c r="AX307" s="40" t="e">
        <f>VLOOKUP(Table1[[#This Row],[Assigned to]],GD_Resource[[#All],[SNOW ID Unique]:[Team]],4,0)</f>
        <v>#N/A</v>
      </c>
    </row>
    <row r="308" spans="1:50" ht="49.95" customHeight="1" x14ac:dyDescent="0.25">
      <c r="A308" s="37" t="s">
        <v>1338</v>
      </c>
      <c r="B308" s="37" t="s">
        <v>142</v>
      </c>
      <c r="C308" s="37" t="s">
        <v>242</v>
      </c>
      <c r="D308" s="37" t="s">
        <v>530</v>
      </c>
      <c r="E308" s="37" t="s">
        <v>13</v>
      </c>
      <c r="F308" s="37" t="s">
        <v>1339</v>
      </c>
      <c r="G308" s="60">
        <v>44702.062523148154</v>
      </c>
      <c r="H308" s="37" t="s">
        <v>27</v>
      </c>
      <c r="I308" s="60"/>
      <c r="J308" s="37" t="s">
        <v>329</v>
      </c>
      <c r="K308" s="37" t="s">
        <v>1340</v>
      </c>
      <c r="L308" s="60"/>
      <c r="M308" s="37"/>
      <c r="N308" s="60">
        <v>44684.858032407406</v>
      </c>
      <c r="O308" s="37" t="s">
        <v>888</v>
      </c>
      <c r="P308" s="38" t="b">
        <v>0</v>
      </c>
      <c r="Q308" s="37"/>
      <c r="R308" s="37" t="s">
        <v>150</v>
      </c>
      <c r="S308" s="38">
        <v>0</v>
      </c>
      <c r="T308" s="37" t="s">
        <v>128</v>
      </c>
      <c r="U308" s="37" t="s">
        <v>94</v>
      </c>
      <c r="V308" s="60">
        <v>44702.062523148154</v>
      </c>
      <c r="W308" s="38">
        <v>1486468</v>
      </c>
      <c r="X308" s="37" t="s">
        <v>889</v>
      </c>
      <c r="Y308" s="38">
        <v>0</v>
      </c>
      <c r="Z308" s="38" t="b">
        <v>0</v>
      </c>
      <c r="AA308" s="60">
        <v>44684.882372685177</v>
      </c>
      <c r="AB308" s="60">
        <v>44684.858032407406</v>
      </c>
      <c r="AC308" s="38">
        <v>1</v>
      </c>
      <c r="AD308" s="60">
        <v>44684.904247685183</v>
      </c>
      <c r="AE308" s="60">
        <v>44685.651377314818</v>
      </c>
      <c r="AF308" s="60">
        <v>44684.904247685183</v>
      </c>
      <c r="AG308" s="37"/>
      <c r="AH308" s="37"/>
      <c r="AI308" s="37"/>
      <c r="AJ308" s="16" t="str">
        <f ca="1">IF(Table1[[#This Row],[State]]="Closed","Zero",IF(Table1[[#This Row],[State]]="Resolved","Zero",TODAY()-Table1[[#This Row],[First Assigned to Osprey-Resolver]]))</f>
        <v>Zero</v>
      </c>
      <c r="AK308" s="16" t="str">
        <f ca="1">IF(Table1[[#This Row],[Days Open]]&lt;=5,"00 - 05",IF(Table1[[#This Row],[Days Open]]&lt;=15,"06 - 15",IF(Table1[[#This Row],[Days Open]]&lt;=30,"16 - 30", IF(Table1[[#This Row],[Days Open]]&lt;=60,"31 - 60",IF(Table1[[#This Row],[Days Open]]&lt;=90,"61 - 90",IF(Table1[[#This Row],[Days Open]]="Zero","Closed","&gt;91 and above"))))))</f>
        <v>Closed</v>
      </c>
      <c r="AL308" s="39">
        <f>WEEKNUM(Table1[[#This Row],[Created]])</f>
        <v>19</v>
      </c>
      <c r="AM308" s="39">
        <f>WEEKNUM(Table1[[#This Row],[Resolved]])</f>
        <v>21</v>
      </c>
      <c r="AN308" s="39">
        <f>WEEKNUM(Table1[[#This Row],[Closed]])</f>
        <v>0</v>
      </c>
      <c r="AO308" s="39" t="str">
        <f>IFERROR(INDEX(GD_Resource[], MATCH(Table1[[#This Row],[Assigned to]], GD_Resource[SNOW ID Unique], 0), 2), "Not GD")</f>
        <v>WPP-US</v>
      </c>
      <c r="AP308" s="39" t="str">
        <f t="shared" si="4"/>
        <v>GD</v>
      </c>
      <c r="AQ308" s="39">
        <f>YEAR(Table1[[#This Row],[Closed]])</f>
        <v>1900</v>
      </c>
      <c r="AR308" s="39">
        <f>YEAR(Table1[[#This Row],[Resolved]])</f>
        <v>2022</v>
      </c>
      <c r="AS308" s="39">
        <f>YEAR(Table1[[#This Row],[Created]])</f>
        <v>2022</v>
      </c>
      <c r="AT308" s="39">
        <f>DAY(Table1[[#This Row],[Resolved]])</f>
        <v>21</v>
      </c>
      <c r="AU308" s="39" t="str">
        <f>TEXT(Table1[[#This Row],[Resolved]],"MMM")</f>
        <v>May</v>
      </c>
      <c r="AV308" s="39">
        <f>DAY(Table1[[#This Row],[Created]])</f>
        <v>3</v>
      </c>
      <c r="AW308" s="39" t="str">
        <f>TEXT(Table1[[#This Row],[Created]],"MMM")</f>
        <v>May</v>
      </c>
      <c r="AX308" s="40">
        <f>VLOOKUP(Table1[[#This Row],[Assigned to]],GD_Resource[[#All],[SNOW ID Unique]:[Team]],4,0)</f>
        <v>0</v>
      </c>
    </row>
    <row r="309" spans="1:50" ht="62.7" customHeight="1" x14ac:dyDescent="0.25">
      <c r="A309" s="37" t="s">
        <v>1341</v>
      </c>
      <c r="B309" s="37" t="s">
        <v>119</v>
      </c>
      <c r="C309" s="37" t="s">
        <v>185</v>
      </c>
      <c r="D309" s="37" t="s">
        <v>346</v>
      </c>
      <c r="E309" s="37" t="s">
        <v>145</v>
      </c>
      <c r="F309" s="37" t="s">
        <v>1342</v>
      </c>
      <c r="G309" s="60">
        <v>44708.025266203702</v>
      </c>
      <c r="H309" s="37" t="s">
        <v>43</v>
      </c>
      <c r="I309" s="60"/>
      <c r="J309" s="37"/>
      <c r="K309" s="37"/>
      <c r="L309" s="60"/>
      <c r="M309" s="37"/>
      <c r="N309" s="60">
        <v>44684.890879629631</v>
      </c>
      <c r="O309" s="37" t="s">
        <v>675</v>
      </c>
      <c r="P309" s="38" t="b">
        <v>0</v>
      </c>
      <c r="Q309" s="37"/>
      <c r="R309" s="37" t="s">
        <v>191</v>
      </c>
      <c r="S309" s="38">
        <v>0</v>
      </c>
      <c r="T309" s="37" t="s">
        <v>128</v>
      </c>
      <c r="U309" s="37" t="s">
        <v>65</v>
      </c>
      <c r="V309" s="60"/>
      <c r="W309" s="38"/>
      <c r="X309" s="37" t="s">
        <v>676</v>
      </c>
      <c r="Y309" s="38">
        <v>0</v>
      </c>
      <c r="Z309" s="38" t="b">
        <v>1</v>
      </c>
      <c r="AA309" s="60">
        <v>44684.89267361111</v>
      </c>
      <c r="AB309" s="60">
        <v>44684.890879629631</v>
      </c>
      <c r="AC309" s="38">
        <v>1</v>
      </c>
      <c r="AD309" s="60">
        <v>44684.89267361111</v>
      </c>
      <c r="AE309" s="60">
        <v>44684.89267361111</v>
      </c>
      <c r="AF309" s="60">
        <v>44684.89267361111</v>
      </c>
      <c r="AG309" s="37" t="s">
        <v>139</v>
      </c>
      <c r="AH309" s="37" t="s">
        <v>717</v>
      </c>
      <c r="AI309" s="37"/>
      <c r="AJ309" s="16">
        <f ca="1">IF(Table1[[#This Row],[State]]="Closed","Zero",IF(Table1[[#This Row],[State]]="Resolved","Zero",TODAY()-Table1[[#This Row],[First Assigned to Osprey-Resolver]]))</f>
        <v>23.107326388890215</v>
      </c>
      <c r="AK309" s="16" t="str">
        <f ca="1">IF(Table1[[#This Row],[Days Open]]&lt;=5,"00 - 05",IF(Table1[[#This Row],[Days Open]]&lt;=15,"06 - 15",IF(Table1[[#This Row],[Days Open]]&lt;=30,"16 - 30", IF(Table1[[#This Row],[Days Open]]&lt;=60,"31 - 60",IF(Table1[[#This Row],[Days Open]]&lt;=90,"61 - 90",IF(Table1[[#This Row],[Days Open]]="Zero","Closed","&gt;91 and above"))))))</f>
        <v>16 - 30</v>
      </c>
      <c r="AL309" s="39">
        <f>WEEKNUM(Table1[[#This Row],[Created]])</f>
        <v>19</v>
      </c>
      <c r="AM309" s="39">
        <f>WEEKNUM(Table1[[#This Row],[Resolved]])</f>
        <v>0</v>
      </c>
      <c r="AN309" s="39">
        <f>WEEKNUM(Table1[[#This Row],[Closed]])</f>
        <v>0</v>
      </c>
      <c r="AO309" s="39" t="str">
        <f>IFERROR(INDEX(GD_Resource[], MATCH(Table1[[#This Row],[Assigned to]], GD_Resource[SNOW ID Unique], 0), 2), "Not GD")</f>
        <v>Not GD</v>
      </c>
      <c r="AP309" s="39" t="str">
        <f t="shared" si="4"/>
        <v>Geo</v>
      </c>
      <c r="AQ309" s="39">
        <f>YEAR(Table1[[#This Row],[Closed]])</f>
        <v>1900</v>
      </c>
      <c r="AR309" s="39">
        <f>YEAR(Table1[[#This Row],[Resolved]])</f>
        <v>1900</v>
      </c>
      <c r="AS309" s="39">
        <f>YEAR(Table1[[#This Row],[Created]])</f>
        <v>2022</v>
      </c>
      <c r="AT309" s="39">
        <f>DAY(Table1[[#This Row],[Resolved]])</f>
        <v>0</v>
      </c>
      <c r="AU309" s="39" t="str">
        <f>TEXT(Table1[[#This Row],[Resolved]],"MMM")</f>
        <v>Jan</v>
      </c>
      <c r="AV309" s="39">
        <f>DAY(Table1[[#This Row],[Created]])</f>
        <v>3</v>
      </c>
      <c r="AW309" s="39" t="str">
        <f>TEXT(Table1[[#This Row],[Created]],"MMM")</f>
        <v>May</v>
      </c>
      <c r="AX309" s="40" t="e">
        <f>VLOOKUP(Table1[[#This Row],[Assigned to]],GD_Resource[[#All],[SNOW ID Unique]:[Team]],4,0)</f>
        <v>#N/A</v>
      </c>
    </row>
    <row r="310" spans="1:50" ht="49.95" customHeight="1" x14ac:dyDescent="0.25">
      <c r="A310" s="37" t="s">
        <v>1343</v>
      </c>
      <c r="B310" s="37" t="s">
        <v>142</v>
      </c>
      <c r="C310" s="37" t="s">
        <v>242</v>
      </c>
      <c r="D310" s="37" t="s">
        <v>530</v>
      </c>
      <c r="E310" s="37" t="s">
        <v>13</v>
      </c>
      <c r="F310" s="37" t="s">
        <v>1344</v>
      </c>
      <c r="G310" s="60">
        <v>44702.063587962963</v>
      </c>
      <c r="H310" s="37" t="s">
        <v>27</v>
      </c>
      <c r="I310" s="60"/>
      <c r="J310" s="37" t="s">
        <v>329</v>
      </c>
      <c r="K310" s="37" t="s">
        <v>1345</v>
      </c>
      <c r="L310" s="60"/>
      <c r="M310" s="37"/>
      <c r="N310" s="60">
        <v>44685.108414351853</v>
      </c>
      <c r="O310" s="37" t="s">
        <v>888</v>
      </c>
      <c r="P310" s="38" t="b">
        <v>0</v>
      </c>
      <c r="Q310" s="37"/>
      <c r="R310" s="37" t="s">
        <v>150</v>
      </c>
      <c r="S310" s="38">
        <v>0</v>
      </c>
      <c r="T310" s="37" t="s">
        <v>128</v>
      </c>
      <c r="U310" s="37" t="s">
        <v>94</v>
      </c>
      <c r="V310" s="60">
        <v>44702.063587962963</v>
      </c>
      <c r="W310" s="38">
        <v>1464927</v>
      </c>
      <c r="X310" s="37" t="s">
        <v>889</v>
      </c>
      <c r="Y310" s="38">
        <v>0</v>
      </c>
      <c r="Z310" s="38" t="b">
        <v>0</v>
      </c>
      <c r="AA310" s="60">
        <v>44685.108923611107</v>
      </c>
      <c r="AB310" s="60">
        <v>44685.108414351853</v>
      </c>
      <c r="AC310" s="38">
        <v>1</v>
      </c>
      <c r="AD310" s="60">
        <v>44685.150196759263</v>
      </c>
      <c r="AE310" s="60">
        <v>44685.648877314823</v>
      </c>
      <c r="AF310" s="60">
        <v>44685.150196759263</v>
      </c>
      <c r="AG310" s="37"/>
      <c r="AH310" s="37"/>
      <c r="AI310" s="37"/>
      <c r="AJ310" s="16" t="str">
        <f ca="1">IF(Table1[[#This Row],[State]]="Closed","Zero",IF(Table1[[#This Row],[State]]="Resolved","Zero",TODAY()-Table1[[#This Row],[First Assigned to Osprey-Resolver]]))</f>
        <v>Zero</v>
      </c>
      <c r="AK310" s="16" t="str">
        <f ca="1">IF(Table1[[#This Row],[Days Open]]&lt;=5,"00 - 05",IF(Table1[[#This Row],[Days Open]]&lt;=15,"06 - 15",IF(Table1[[#This Row],[Days Open]]&lt;=30,"16 - 30", IF(Table1[[#This Row],[Days Open]]&lt;=60,"31 - 60",IF(Table1[[#This Row],[Days Open]]&lt;=90,"61 - 90",IF(Table1[[#This Row],[Days Open]]="Zero","Closed","&gt;91 and above"))))))</f>
        <v>Closed</v>
      </c>
      <c r="AL310" s="39">
        <f>WEEKNUM(Table1[[#This Row],[Created]])</f>
        <v>19</v>
      </c>
      <c r="AM310" s="39">
        <f>WEEKNUM(Table1[[#This Row],[Resolved]])</f>
        <v>21</v>
      </c>
      <c r="AN310" s="39">
        <f>WEEKNUM(Table1[[#This Row],[Closed]])</f>
        <v>0</v>
      </c>
      <c r="AO310" s="39" t="str">
        <f>IFERROR(INDEX(GD_Resource[], MATCH(Table1[[#This Row],[Assigned to]], GD_Resource[SNOW ID Unique], 0), 2), "Not GD")</f>
        <v>WPP-US</v>
      </c>
      <c r="AP310" s="39" t="str">
        <f t="shared" si="4"/>
        <v>GD</v>
      </c>
      <c r="AQ310" s="39">
        <f>YEAR(Table1[[#This Row],[Closed]])</f>
        <v>1900</v>
      </c>
      <c r="AR310" s="39">
        <f>YEAR(Table1[[#This Row],[Resolved]])</f>
        <v>2022</v>
      </c>
      <c r="AS310" s="39">
        <f>YEAR(Table1[[#This Row],[Created]])</f>
        <v>2022</v>
      </c>
      <c r="AT310" s="39">
        <f>DAY(Table1[[#This Row],[Resolved]])</f>
        <v>21</v>
      </c>
      <c r="AU310" s="39" t="str">
        <f>TEXT(Table1[[#This Row],[Resolved]],"MMM")</f>
        <v>May</v>
      </c>
      <c r="AV310" s="39">
        <f>DAY(Table1[[#This Row],[Created]])</f>
        <v>4</v>
      </c>
      <c r="AW310" s="39" t="str">
        <f>TEXT(Table1[[#This Row],[Created]],"MMM")</f>
        <v>May</v>
      </c>
      <c r="AX310" s="40">
        <f>VLOOKUP(Table1[[#This Row],[Assigned to]],GD_Resource[[#All],[SNOW ID Unique]:[Team]],4,0)</f>
        <v>0</v>
      </c>
    </row>
    <row r="311" spans="1:50" ht="49.95" customHeight="1" x14ac:dyDescent="0.25">
      <c r="A311" s="37" t="s">
        <v>1346</v>
      </c>
      <c r="B311" s="37" t="s">
        <v>119</v>
      </c>
      <c r="C311" s="37" t="s">
        <v>242</v>
      </c>
      <c r="D311" s="37" t="s">
        <v>886</v>
      </c>
      <c r="E311" s="37" t="s">
        <v>13</v>
      </c>
      <c r="F311" s="37" t="s">
        <v>1347</v>
      </c>
      <c r="G311" s="60">
        <v>44704.596365740741</v>
      </c>
      <c r="H311" s="37" t="s">
        <v>36</v>
      </c>
      <c r="I311" s="60"/>
      <c r="J311" s="37" t="s">
        <v>329</v>
      </c>
      <c r="K311" s="37" t="s">
        <v>1348</v>
      </c>
      <c r="L311" s="60"/>
      <c r="M311" s="37"/>
      <c r="N311" s="60">
        <v>44685.109953703701</v>
      </c>
      <c r="O311" s="37" t="s">
        <v>888</v>
      </c>
      <c r="P311" s="38" t="b">
        <v>0</v>
      </c>
      <c r="Q311" s="37"/>
      <c r="R311" s="37" t="s">
        <v>150</v>
      </c>
      <c r="S311" s="38">
        <v>0</v>
      </c>
      <c r="T311" s="37" t="s">
        <v>128</v>
      </c>
      <c r="U311" s="37" t="s">
        <v>94</v>
      </c>
      <c r="V311" s="60">
        <v>44704.596377314818</v>
      </c>
      <c r="W311" s="38">
        <v>1683627</v>
      </c>
      <c r="X311" s="37" t="s">
        <v>889</v>
      </c>
      <c r="Y311" s="38">
        <v>0</v>
      </c>
      <c r="Z311" s="38" t="b">
        <v>0</v>
      </c>
      <c r="AA311" s="60">
        <v>44685.662118055552</v>
      </c>
      <c r="AB311" s="60">
        <v>44685.109953703701</v>
      </c>
      <c r="AC311" s="38">
        <v>1</v>
      </c>
      <c r="AD311" s="60">
        <v>44685.112511574072</v>
      </c>
      <c r="AE311" s="60">
        <v>44685.662118055552</v>
      </c>
      <c r="AF311" s="60">
        <v>44685.112511574072</v>
      </c>
      <c r="AG311" s="37"/>
      <c r="AH311" s="37"/>
      <c r="AI311" s="37"/>
      <c r="AJ311" s="16" t="str">
        <f ca="1">IF(Table1[[#This Row],[State]]="Closed","Zero",IF(Table1[[#This Row],[State]]="Resolved","Zero",TODAY()-Table1[[#This Row],[First Assigned to Osprey-Resolver]]))</f>
        <v>Zero</v>
      </c>
      <c r="AK311" s="16" t="str">
        <f ca="1">IF(Table1[[#This Row],[Days Open]]&lt;=5,"00 - 05",IF(Table1[[#This Row],[Days Open]]&lt;=15,"06 - 15",IF(Table1[[#This Row],[Days Open]]&lt;=30,"16 - 30", IF(Table1[[#This Row],[Days Open]]&lt;=60,"31 - 60",IF(Table1[[#This Row],[Days Open]]&lt;=90,"61 - 90",IF(Table1[[#This Row],[Days Open]]="Zero","Closed","&gt;91 and above"))))))</f>
        <v>Closed</v>
      </c>
      <c r="AL311" s="39">
        <f>WEEKNUM(Table1[[#This Row],[Created]])</f>
        <v>19</v>
      </c>
      <c r="AM311" s="39">
        <f>WEEKNUM(Table1[[#This Row],[Resolved]])</f>
        <v>22</v>
      </c>
      <c r="AN311" s="39">
        <f>WEEKNUM(Table1[[#This Row],[Closed]])</f>
        <v>0</v>
      </c>
      <c r="AO311" s="39" t="str">
        <f>IFERROR(INDEX(GD_Resource[], MATCH(Table1[[#This Row],[Assigned to]], GD_Resource[SNOW ID Unique], 0), 2), "Not GD")</f>
        <v>WPP-US</v>
      </c>
      <c r="AP311" s="39" t="str">
        <f t="shared" si="4"/>
        <v>GD</v>
      </c>
      <c r="AQ311" s="39">
        <f>YEAR(Table1[[#This Row],[Closed]])</f>
        <v>1900</v>
      </c>
      <c r="AR311" s="39">
        <f>YEAR(Table1[[#This Row],[Resolved]])</f>
        <v>2022</v>
      </c>
      <c r="AS311" s="39">
        <f>YEAR(Table1[[#This Row],[Created]])</f>
        <v>2022</v>
      </c>
      <c r="AT311" s="39">
        <f>DAY(Table1[[#This Row],[Resolved]])</f>
        <v>23</v>
      </c>
      <c r="AU311" s="39" t="str">
        <f>TEXT(Table1[[#This Row],[Resolved]],"MMM")</f>
        <v>May</v>
      </c>
      <c r="AV311" s="39">
        <f>DAY(Table1[[#This Row],[Created]])</f>
        <v>4</v>
      </c>
      <c r="AW311" s="39" t="str">
        <f>TEXT(Table1[[#This Row],[Created]],"MMM")</f>
        <v>May</v>
      </c>
      <c r="AX311" s="40">
        <f>VLOOKUP(Table1[[#This Row],[Assigned to]],GD_Resource[[#All],[SNOW ID Unique]:[Team]],4,0)</f>
        <v>0</v>
      </c>
    </row>
    <row r="312" spans="1:50" ht="37.5" customHeight="1" x14ac:dyDescent="0.25">
      <c r="A312" s="37" t="s">
        <v>1349</v>
      </c>
      <c r="B312" s="37" t="s">
        <v>119</v>
      </c>
      <c r="C312" s="37" t="s">
        <v>242</v>
      </c>
      <c r="D312" s="37" t="s">
        <v>530</v>
      </c>
      <c r="E312" s="37" t="s">
        <v>13</v>
      </c>
      <c r="F312" s="37" t="s">
        <v>1350</v>
      </c>
      <c r="G312" s="60">
        <v>44702.057696759257</v>
      </c>
      <c r="H312" s="37" t="s">
        <v>27</v>
      </c>
      <c r="I312" s="60"/>
      <c r="J312" s="37" t="s">
        <v>329</v>
      </c>
      <c r="K312" s="37" t="s">
        <v>1351</v>
      </c>
      <c r="L312" s="60"/>
      <c r="M312" s="37"/>
      <c r="N312" s="60">
        <v>44685.109965277778</v>
      </c>
      <c r="O312" s="37" t="s">
        <v>888</v>
      </c>
      <c r="P312" s="38" t="b">
        <v>0</v>
      </c>
      <c r="Q312" s="37"/>
      <c r="R312" s="37" t="s">
        <v>150</v>
      </c>
      <c r="S312" s="38">
        <v>0</v>
      </c>
      <c r="T312" s="37" t="s">
        <v>128</v>
      </c>
      <c r="U312" s="37" t="s">
        <v>94</v>
      </c>
      <c r="V312" s="60">
        <v>44702.057696759257</v>
      </c>
      <c r="W312" s="38">
        <v>1464284</v>
      </c>
      <c r="X312" s="37" t="s">
        <v>889</v>
      </c>
      <c r="Y312" s="38">
        <v>0</v>
      </c>
      <c r="Z312" s="38" t="b">
        <v>0</v>
      </c>
      <c r="AA312" s="60">
        <v>44685.648541666669</v>
      </c>
      <c r="AB312" s="60">
        <v>44685.109965277778</v>
      </c>
      <c r="AC312" s="38">
        <v>1</v>
      </c>
      <c r="AD312" s="60">
        <v>44685.112511574072</v>
      </c>
      <c r="AE312" s="60">
        <v>44685.648541666669</v>
      </c>
      <c r="AF312" s="60">
        <v>44685.112511574072</v>
      </c>
      <c r="AG312" s="37"/>
      <c r="AH312" s="37"/>
      <c r="AI312" s="37"/>
      <c r="AJ312" s="16" t="str">
        <f ca="1">IF(Table1[[#This Row],[State]]="Closed","Zero",IF(Table1[[#This Row],[State]]="Resolved","Zero",TODAY()-Table1[[#This Row],[First Assigned to Osprey-Resolver]]))</f>
        <v>Zero</v>
      </c>
      <c r="AK312" s="16" t="str">
        <f ca="1">IF(Table1[[#This Row],[Days Open]]&lt;=5,"00 - 05",IF(Table1[[#This Row],[Days Open]]&lt;=15,"06 - 15",IF(Table1[[#This Row],[Days Open]]&lt;=30,"16 - 30", IF(Table1[[#This Row],[Days Open]]&lt;=60,"31 - 60",IF(Table1[[#This Row],[Days Open]]&lt;=90,"61 - 90",IF(Table1[[#This Row],[Days Open]]="Zero","Closed","&gt;91 and above"))))))</f>
        <v>Closed</v>
      </c>
      <c r="AL312" s="39">
        <f>WEEKNUM(Table1[[#This Row],[Created]])</f>
        <v>19</v>
      </c>
      <c r="AM312" s="39">
        <f>WEEKNUM(Table1[[#This Row],[Resolved]])</f>
        <v>21</v>
      </c>
      <c r="AN312" s="39">
        <f>WEEKNUM(Table1[[#This Row],[Closed]])</f>
        <v>0</v>
      </c>
      <c r="AO312" s="39" t="str">
        <f>IFERROR(INDEX(GD_Resource[], MATCH(Table1[[#This Row],[Assigned to]], GD_Resource[SNOW ID Unique], 0), 2), "Not GD")</f>
        <v>WPP-US</v>
      </c>
      <c r="AP312" s="39" t="str">
        <f t="shared" si="4"/>
        <v>GD</v>
      </c>
      <c r="AQ312" s="39">
        <f>YEAR(Table1[[#This Row],[Closed]])</f>
        <v>1900</v>
      </c>
      <c r="AR312" s="39">
        <f>YEAR(Table1[[#This Row],[Resolved]])</f>
        <v>2022</v>
      </c>
      <c r="AS312" s="39">
        <f>YEAR(Table1[[#This Row],[Created]])</f>
        <v>2022</v>
      </c>
      <c r="AT312" s="39">
        <f>DAY(Table1[[#This Row],[Resolved]])</f>
        <v>21</v>
      </c>
      <c r="AU312" s="39" t="str">
        <f>TEXT(Table1[[#This Row],[Resolved]],"MMM")</f>
        <v>May</v>
      </c>
      <c r="AV312" s="39">
        <f>DAY(Table1[[#This Row],[Created]])</f>
        <v>4</v>
      </c>
      <c r="AW312" s="39" t="str">
        <f>TEXT(Table1[[#This Row],[Created]],"MMM")</f>
        <v>May</v>
      </c>
      <c r="AX312" s="40">
        <f>VLOOKUP(Table1[[#This Row],[Assigned to]],GD_Resource[[#All],[SNOW ID Unique]:[Team]],4,0)</f>
        <v>0</v>
      </c>
    </row>
    <row r="313" spans="1:50" ht="49.95" customHeight="1" x14ac:dyDescent="0.25">
      <c r="A313" s="37" t="s">
        <v>1352</v>
      </c>
      <c r="B313" s="37" t="s">
        <v>119</v>
      </c>
      <c r="C313" s="37" t="s">
        <v>242</v>
      </c>
      <c r="D313" s="37" t="s">
        <v>530</v>
      </c>
      <c r="E313" s="37" t="s">
        <v>13</v>
      </c>
      <c r="F313" s="37" t="s">
        <v>1353</v>
      </c>
      <c r="G313" s="60">
        <v>44702.060185185182</v>
      </c>
      <c r="H313" s="37" t="s">
        <v>27</v>
      </c>
      <c r="I313" s="60"/>
      <c r="J313" s="37" t="s">
        <v>329</v>
      </c>
      <c r="K313" s="37" t="s">
        <v>1348</v>
      </c>
      <c r="L313" s="60"/>
      <c r="M313" s="37"/>
      <c r="N313" s="60">
        <v>44685.109988425917</v>
      </c>
      <c r="O313" s="37" t="s">
        <v>888</v>
      </c>
      <c r="P313" s="38" t="b">
        <v>0</v>
      </c>
      <c r="Q313" s="37"/>
      <c r="R313" s="37" t="s">
        <v>150</v>
      </c>
      <c r="S313" s="38">
        <v>0</v>
      </c>
      <c r="T313" s="37" t="s">
        <v>128</v>
      </c>
      <c r="U313" s="37" t="s">
        <v>94</v>
      </c>
      <c r="V313" s="60">
        <v>44702.060185185182</v>
      </c>
      <c r="W313" s="38">
        <v>1464497</v>
      </c>
      <c r="X313" s="37" t="s">
        <v>889</v>
      </c>
      <c r="Y313" s="38">
        <v>0</v>
      </c>
      <c r="Z313" s="38" t="b">
        <v>0</v>
      </c>
      <c r="AA313" s="60">
        <v>44685.650046296287</v>
      </c>
      <c r="AB313" s="60">
        <v>44685.109988425917</v>
      </c>
      <c r="AC313" s="38">
        <v>1</v>
      </c>
      <c r="AD313" s="60">
        <v>44685.112488425933</v>
      </c>
      <c r="AE313" s="60">
        <v>44685.650046296287</v>
      </c>
      <c r="AF313" s="60">
        <v>44685.112488425933</v>
      </c>
      <c r="AG313" s="37"/>
      <c r="AH313" s="37"/>
      <c r="AI313" s="37"/>
      <c r="AJ313" s="16" t="str">
        <f ca="1">IF(Table1[[#This Row],[State]]="Closed","Zero",IF(Table1[[#This Row],[State]]="Resolved","Zero",TODAY()-Table1[[#This Row],[First Assigned to Osprey-Resolver]]))</f>
        <v>Zero</v>
      </c>
      <c r="AK313" s="16" t="str">
        <f ca="1">IF(Table1[[#This Row],[Days Open]]&lt;=5,"00 - 05",IF(Table1[[#This Row],[Days Open]]&lt;=15,"06 - 15",IF(Table1[[#This Row],[Days Open]]&lt;=30,"16 - 30", IF(Table1[[#This Row],[Days Open]]&lt;=60,"31 - 60",IF(Table1[[#This Row],[Days Open]]&lt;=90,"61 - 90",IF(Table1[[#This Row],[Days Open]]="Zero","Closed","&gt;91 and above"))))))</f>
        <v>Closed</v>
      </c>
      <c r="AL313" s="39">
        <f>WEEKNUM(Table1[[#This Row],[Created]])</f>
        <v>19</v>
      </c>
      <c r="AM313" s="39">
        <f>WEEKNUM(Table1[[#This Row],[Resolved]])</f>
        <v>21</v>
      </c>
      <c r="AN313" s="39">
        <f>WEEKNUM(Table1[[#This Row],[Closed]])</f>
        <v>0</v>
      </c>
      <c r="AO313" s="39" t="str">
        <f>IFERROR(INDEX(GD_Resource[], MATCH(Table1[[#This Row],[Assigned to]], GD_Resource[SNOW ID Unique], 0), 2), "Not GD")</f>
        <v>WPP-US</v>
      </c>
      <c r="AP313" s="39" t="str">
        <f t="shared" si="4"/>
        <v>GD</v>
      </c>
      <c r="AQ313" s="39">
        <f>YEAR(Table1[[#This Row],[Closed]])</f>
        <v>1900</v>
      </c>
      <c r="AR313" s="39">
        <f>YEAR(Table1[[#This Row],[Resolved]])</f>
        <v>2022</v>
      </c>
      <c r="AS313" s="39">
        <f>YEAR(Table1[[#This Row],[Created]])</f>
        <v>2022</v>
      </c>
      <c r="AT313" s="39">
        <f>DAY(Table1[[#This Row],[Resolved]])</f>
        <v>21</v>
      </c>
      <c r="AU313" s="39" t="str">
        <f>TEXT(Table1[[#This Row],[Resolved]],"MMM")</f>
        <v>May</v>
      </c>
      <c r="AV313" s="39">
        <f>DAY(Table1[[#This Row],[Created]])</f>
        <v>4</v>
      </c>
      <c r="AW313" s="39" t="str">
        <f>TEXT(Table1[[#This Row],[Created]],"MMM")</f>
        <v>May</v>
      </c>
      <c r="AX313" s="40">
        <f>VLOOKUP(Table1[[#This Row],[Assigned to]],GD_Resource[[#All],[SNOW ID Unique]:[Team]],4,0)</f>
        <v>0</v>
      </c>
    </row>
    <row r="314" spans="1:50" ht="37.5" customHeight="1" x14ac:dyDescent="0.25">
      <c r="A314" s="37" t="s">
        <v>1354</v>
      </c>
      <c r="B314" s="37" t="s">
        <v>119</v>
      </c>
      <c r="C314" s="37" t="s">
        <v>242</v>
      </c>
      <c r="D314" s="37" t="s">
        <v>886</v>
      </c>
      <c r="E314" s="37" t="s">
        <v>13</v>
      </c>
      <c r="F314" s="37" t="s">
        <v>1355</v>
      </c>
      <c r="G314" s="60">
        <v>44704.594988425917</v>
      </c>
      <c r="H314" s="37" t="s">
        <v>36</v>
      </c>
      <c r="I314" s="60"/>
      <c r="J314" s="37" t="s">
        <v>329</v>
      </c>
      <c r="K314" s="37" t="s">
        <v>1356</v>
      </c>
      <c r="L314" s="60"/>
      <c r="M314" s="37"/>
      <c r="N314" s="60">
        <v>44685.111030092587</v>
      </c>
      <c r="O314" s="37" t="s">
        <v>888</v>
      </c>
      <c r="P314" s="38" t="b">
        <v>0</v>
      </c>
      <c r="Q314" s="37"/>
      <c r="R314" s="37" t="s">
        <v>150</v>
      </c>
      <c r="S314" s="38">
        <v>0</v>
      </c>
      <c r="T314" s="37" t="s">
        <v>128</v>
      </c>
      <c r="U314" s="37" t="s">
        <v>94</v>
      </c>
      <c r="V314" s="60">
        <v>44704.594988425917</v>
      </c>
      <c r="W314" s="38">
        <v>1683414</v>
      </c>
      <c r="X314" s="37" t="s">
        <v>889</v>
      </c>
      <c r="Y314" s="38">
        <v>0</v>
      </c>
      <c r="Z314" s="38" t="b">
        <v>0</v>
      </c>
      <c r="AA314" s="60">
        <v>44685.662465277783</v>
      </c>
      <c r="AB314" s="60">
        <v>44685.111030092587</v>
      </c>
      <c r="AC314" s="38">
        <v>1</v>
      </c>
      <c r="AD314" s="60">
        <v>44685.112500000003</v>
      </c>
      <c r="AE314" s="60">
        <v>44685.662465277783</v>
      </c>
      <c r="AF314" s="60">
        <v>44685.112500000003</v>
      </c>
      <c r="AG314" s="37"/>
      <c r="AH314" s="37"/>
      <c r="AI314" s="37"/>
      <c r="AJ314" s="16" t="str">
        <f ca="1">IF(Table1[[#This Row],[State]]="Closed","Zero",IF(Table1[[#This Row],[State]]="Resolved","Zero",TODAY()-Table1[[#This Row],[First Assigned to Osprey-Resolver]]))</f>
        <v>Zero</v>
      </c>
      <c r="AK314" s="16" t="str">
        <f ca="1">IF(Table1[[#This Row],[Days Open]]&lt;=5,"00 - 05",IF(Table1[[#This Row],[Days Open]]&lt;=15,"06 - 15",IF(Table1[[#This Row],[Days Open]]&lt;=30,"16 - 30", IF(Table1[[#This Row],[Days Open]]&lt;=60,"31 - 60",IF(Table1[[#This Row],[Days Open]]&lt;=90,"61 - 90",IF(Table1[[#This Row],[Days Open]]="Zero","Closed","&gt;91 and above"))))))</f>
        <v>Closed</v>
      </c>
      <c r="AL314" s="39">
        <f>WEEKNUM(Table1[[#This Row],[Created]])</f>
        <v>19</v>
      </c>
      <c r="AM314" s="39">
        <f>WEEKNUM(Table1[[#This Row],[Resolved]])</f>
        <v>22</v>
      </c>
      <c r="AN314" s="39">
        <f>WEEKNUM(Table1[[#This Row],[Closed]])</f>
        <v>0</v>
      </c>
      <c r="AO314" s="39" t="str">
        <f>IFERROR(INDEX(GD_Resource[], MATCH(Table1[[#This Row],[Assigned to]], GD_Resource[SNOW ID Unique], 0), 2), "Not GD")</f>
        <v>WPP-US</v>
      </c>
      <c r="AP314" s="39" t="str">
        <f t="shared" si="4"/>
        <v>GD</v>
      </c>
      <c r="AQ314" s="39">
        <f>YEAR(Table1[[#This Row],[Closed]])</f>
        <v>1900</v>
      </c>
      <c r="AR314" s="39">
        <f>YEAR(Table1[[#This Row],[Resolved]])</f>
        <v>2022</v>
      </c>
      <c r="AS314" s="39">
        <f>YEAR(Table1[[#This Row],[Created]])</f>
        <v>2022</v>
      </c>
      <c r="AT314" s="39">
        <f>DAY(Table1[[#This Row],[Resolved]])</f>
        <v>23</v>
      </c>
      <c r="AU314" s="39" t="str">
        <f>TEXT(Table1[[#This Row],[Resolved]],"MMM")</f>
        <v>May</v>
      </c>
      <c r="AV314" s="39">
        <f>DAY(Table1[[#This Row],[Created]])</f>
        <v>4</v>
      </c>
      <c r="AW314" s="39" t="str">
        <f>TEXT(Table1[[#This Row],[Created]],"MMM")</f>
        <v>May</v>
      </c>
      <c r="AX314" s="40">
        <f>VLOOKUP(Table1[[#This Row],[Assigned to]],GD_Resource[[#All],[SNOW ID Unique]:[Team]],4,0)</f>
        <v>0</v>
      </c>
    </row>
    <row r="315" spans="1:50" ht="37.5" customHeight="1" x14ac:dyDescent="0.25">
      <c r="A315" s="37" t="s">
        <v>1357</v>
      </c>
      <c r="B315" s="37" t="s">
        <v>119</v>
      </c>
      <c r="C315" s="37" t="s">
        <v>433</v>
      </c>
      <c r="D315" s="37" t="s">
        <v>1018</v>
      </c>
      <c r="E315" s="37" t="s">
        <v>145</v>
      </c>
      <c r="F315" s="37" t="s">
        <v>1358</v>
      </c>
      <c r="G315" s="60">
        <v>44707.865011574067</v>
      </c>
      <c r="H315" s="37" t="s">
        <v>35</v>
      </c>
      <c r="I315" s="60"/>
      <c r="J315" s="37" t="s">
        <v>329</v>
      </c>
      <c r="K315" s="37" t="s">
        <v>1359</v>
      </c>
      <c r="L315" s="60"/>
      <c r="M315" s="37"/>
      <c r="N315" s="60">
        <v>44685.793356481481</v>
      </c>
      <c r="O315" s="37" t="s">
        <v>1018</v>
      </c>
      <c r="P315" s="38" t="b">
        <v>0</v>
      </c>
      <c r="Q315" s="37"/>
      <c r="R315" s="37" t="s">
        <v>217</v>
      </c>
      <c r="S315" s="38">
        <v>0</v>
      </c>
      <c r="T315" s="37" t="s">
        <v>128</v>
      </c>
      <c r="U315" s="37" t="s">
        <v>94</v>
      </c>
      <c r="V315" s="60">
        <v>44707.865011574067</v>
      </c>
      <c r="W315" s="38">
        <v>1907611</v>
      </c>
      <c r="X315" s="37" t="s">
        <v>1021</v>
      </c>
      <c r="Y315" s="38">
        <v>0</v>
      </c>
      <c r="Z315" s="38" t="b">
        <v>0</v>
      </c>
      <c r="AA315" s="60">
        <v>44685.793356481481</v>
      </c>
      <c r="AB315" s="60"/>
      <c r="AC315" s="38">
        <v>0</v>
      </c>
      <c r="AD315" s="60"/>
      <c r="AE315" s="60">
        <v>44685.793356481481</v>
      </c>
      <c r="AF315" s="60">
        <v>44685.793356481481</v>
      </c>
      <c r="AG315" s="37"/>
      <c r="AH315" s="37"/>
      <c r="AI315" s="37" t="s">
        <v>582</v>
      </c>
      <c r="AJ315" s="16" t="str">
        <f ca="1">IF(Table1[[#This Row],[State]]="Closed","Zero",IF(Table1[[#This Row],[State]]="Resolved","Zero",TODAY()-Table1[[#This Row],[First Assigned to Osprey-Resolver]]))</f>
        <v>Zero</v>
      </c>
      <c r="AK315" s="16" t="str">
        <f ca="1">IF(Table1[[#This Row],[Days Open]]&lt;=5,"00 - 05",IF(Table1[[#This Row],[Days Open]]&lt;=15,"06 - 15",IF(Table1[[#This Row],[Days Open]]&lt;=30,"16 - 30", IF(Table1[[#This Row],[Days Open]]&lt;=60,"31 - 60",IF(Table1[[#This Row],[Days Open]]&lt;=90,"61 - 90",IF(Table1[[#This Row],[Days Open]]="Zero","Closed","&gt;91 and above"))))))</f>
        <v>Closed</v>
      </c>
      <c r="AL315" s="39">
        <f>WEEKNUM(Table1[[#This Row],[Created]])</f>
        <v>19</v>
      </c>
      <c r="AM315" s="39">
        <f>WEEKNUM(Table1[[#This Row],[Resolved]])</f>
        <v>22</v>
      </c>
      <c r="AN315" s="39">
        <f>WEEKNUM(Table1[[#This Row],[Closed]])</f>
        <v>0</v>
      </c>
      <c r="AO315" s="39" t="str">
        <f>IFERROR(INDEX(GD_Resource[], MATCH(Table1[[#This Row],[Assigned to]], GD_Resource[SNOW ID Unique], 0), 2), "Not GD")</f>
        <v>WPP-US</v>
      </c>
      <c r="AP315" s="39" t="str">
        <f t="shared" si="4"/>
        <v>GD</v>
      </c>
      <c r="AQ315" s="39">
        <f>YEAR(Table1[[#This Row],[Closed]])</f>
        <v>1900</v>
      </c>
      <c r="AR315" s="39">
        <f>YEAR(Table1[[#This Row],[Resolved]])</f>
        <v>2022</v>
      </c>
      <c r="AS315" s="39">
        <f>YEAR(Table1[[#This Row],[Created]])</f>
        <v>2022</v>
      </c>
      <c r="AT315" s="39">
        <f>DAY(Table1[[#This Row],[Resolved]])</f>
        <v>26</v>
      </c>
      <c r="AU315" s="39" t="str">
        <f>TEXT(Table1[[#This Row],[Resolved]],"MMM")</f>
        <v>May</v>
      </c>
      <c r="AV315" s="39">
        <f>DAY(Table1[[#This Row],[Created]])</f>
        <v>4</v>
      </c>
      <c r="AW315" s="39" t="str">
        <f>TEXT(Table1[[#This Row],[Created]],"MMM")</f>
        <v>May</v>
      </c>
      <c r="AX315" s="40">
        <f>VLOOKUP(Table1[[#This Row],[Assigned to]],GD_Resource[[#All],[SNOW ID Unique]:[Team]],4,0)</f>
        <v>0</v>
      </c>
    </row>
    <row r="316" spans="1:50" ht="49.95" customHeight="1" x14ac:dyDescent="0.25">
      <c r="A316" s="37" t="s">
        <v>1360</v>
      </c>
      <c r="B316" s="37" t="s">
        <v>119</v>
      </c>
      <c r="C316" s="37" t="s">
        <v>161</v>
      </c>
      <c r="D316" s="37" t="s">
        <v>1259</v>
      </c>
      <c r="E316" s="37" t="s">
        <v>145</v>
      </c>
      <c r="F316" s="37" t="s">
        <v>1361</v>
      </c>
      <c r="G316" s="60">
        <v>44705.652488425927</v>
      </c>
      <c r="H316" s="37" t="s">
        <v>38</v>
      </c>
      <c r="I316" s="60"/>
      <c r="J316" s="37"/>
      <c r="K316" s="37"/>
      <c r="L316" s="60"/>
      <c r="M316" s="37"/>
      <c r="N316" s="60">
        <v>44685.819733796299</v>
      </c>
      <c r="O316" s="37" t="s">
        <v>1259</v>
      </c>
      <c r="P316" s="38" t="b">
        <v>0</v>
      </c>
      <c r="Q316" s="37"/>
      <c r="R316" s="37" t="s">
        <v>127</v>
      </c>
      <c r="S316" s="38">
        <v>0</v>
      </c>
      <c r="T316" s="37" t="s">
        <v>128</v>
      </c>
      <c r="U316" s="37" t="s">
        <v>65</v>
      </c>
      <c r="V316" s="60"/>
      <c r="W316" s="38"/>
      <c r="X316" s="37" t="s">
        <v>399</v>
      </c>
      <c r="Y316" s="38">
        <v>0</v>
      </c>
      <c r="Z316" s="38" t="b">
        <v>1</v>
      </c>
      <c r="AA316" s="60">
        <v>44705.651446759257</v>
      </c>
      <c r="AB316" s="60"/>
      <c r="AC316" s="38">
        <v>0</v>
      </c>
      <c r="AD316" s="60"/>
      <c r="AE316" s="60">
        <v>44705.651446759257</v>
      </c>
      <c r="AF316" s="60">
        <v>44685.819733796299</v>
      </c>
      <c r="AG316" s="37" t="s">
        <v>139</v>
      </c>
      <c r="AH316" s="37" t="s">
        <v>250</v>
      </c>
      <c r="AI316" s="37" t="s">
        <v>166</v>
      </c>
      <c r="AJ316" s="16">
        <f ca="1">IF(Table1[[#This Row],[State]]="Closed","Zero",IF(Table1[[#This Row],[State]]="Resolved","Zero",TODAY()-Table1[[#This Row],[First Assigned to Osprey-Resolver]]))</f>
        <v>2.3485532407430583</v>
      </c>
      <c r="AK316" s="16" t="str">
        <f ca="1">IF(Table1[[#This Row],[Days Open]]&lt;=5,"00 - 05",IF(Table1[[#This Row],[Days Open]]&lt;=15,"06 - 15",IF(Table1[[#This Row],[Days Open]]&lt;=30,"16 - 30", IF(Table1[[#This Row],[Days Open]]&lt;=60,"31 - 60",IF(Table1[[#This Row],[Days Open]]&lt;=90,"61 - 90",IF(Table1[[#This Row],[Days Open]]="Zero","Closed","&gt;91 and above"))))))</f>
        <v>00 - 05</v>
      </c>
      <c r="AL316" s="39">
        <f>WEEKNUM(Table1[[#This Row],[Created]])</f>
        <v>19</v>
      </c>
      <c r="AM316" s="39">
        <f>WEEKNUM(Table1[[#This Row],[Resolved]])</f>
        <v>0</v>
      </c>
      <c r="AN316" s="39">
        <f>WEEKNUM(Table1[[#This Row],[Closed]])</f>
        <v>0</v>
      </c>
      <c r="AO316" s="39" t="str">
        <f>IFERROR(INDEX(GD_Resource[], MATCH(Table1[[#This Row],[Assigned to]], GD_Resource[SNOW ID Unique], 0), 2), "Not GD")</f>
        <v>Not GD</v>
      </c>
      <c r="AP316" s="39" t="str">
        <f t="shared" si="4"/>
        <v>Geo</v>
      </c>
      <c r="AQ316" s="39">
        <f>YEAR(Table1[[#This Row],[Closed]])</f>
        <v>1900</v>
      </c>
      <c r="AR316" s="39">
        <f>YEAR(Table1[[#This Row],[Resolved]])</f>
        <v>1900</v>
      </c>
      <c r="AS316" s="39">
        <f>YEAR(Table1[[#This Row],[Created]])</f>
        <v>2022</v>
      </c>
      <c r="AT316" s="39">
        <f>DAY(Table1[[#This Row],[Resolved]])</f>
        <v>0</v>
      </c>
      <c r="AU316" s="39" t="str">
        <f>TEXT(Table1[[#This Row],[Resolved]],"MMM")</f>
        <v>Jan</v>
      </c>
      <c r="AV316" s="39">
        <f>DAY(Table1[[#This Row],[Created]])</f>
        <v>4</v>
      </c>
      <c r="AW316" s="39" t="str">
        <f>TEXT(Table1[[#This Row],[Created]],"MMM")</f>
        <v>May</v>
      </c>
      <c r="AX316" s="40" t="e">
        <f>VLOOKUP(Table1[[#This Row],[Assigned to]],GD_Resource[[#All],[SNOW ID Unique]:[Team]],4,0)</f>
        <v>#N/A</v>
      </c>
    </row>
    <row r="317" spans="1:50" ht="49.95" customHeight="1" x14ac:dyDescent="0.25">
      <c r="A317" s="37" t="s">
        <v>1362</v>
      </c>
      <c r="B317" s="37" t="s">
        <v>119</v>
      </c>
      <c r="C317" s="37" t="s">
        <v>308</v>
      </c>
      <c r="D317" s="37" t="s">
        <v>309</v>
      </c>
      <c r="E317" s="37" t="s">
        <v>13</v>
      </c>
      <c r="F317" s="37" t="s">
        <v>1363</v>
      </c>
      <c r="G317" s="60">
        <v>44691.743263888893</v>
      </c>
      <c r="H317" s="37"/>
      <c r="I317" s="60"/>
      <c r="J317" s="37"/>
      <c r="K317" s="37"/>
      <c r="L317" s="60"/>
      <c r="M317" s="37"/>
      <c r="N317" s="60">
        <v>44685.819444444453</v>
      </c>
      <c r="O317" s="37" t="s">
        <v>1364</v>
      </c>
      <c r="P317" s="38" t="b">
        <v>0</v>
      </c>
      <c r="Q317" s="37"/>
      <c r="R317" s="37" t="s">
        <v>137</v>
      </c>
      <c r="S317" s="38">
        <v>0</v>
      </c>
      <c r="T317" s="37" t="s">
        <v>128</v>
      </c>
      <c r="U317" s="37" t="s">
        <v>65</v>
      </c>
      <c r="V317" s="60"/>
      <c r="W317" s="38"/>
      <c r="X317" s="37" t="s">
        <v>1365</v>
      </c>
      <c r="Y317" s="38">
        <v>0</v>
      </c>
      <c r="Z317" s="38" t="b">
        <v>1</v>
      </c>
      <c r="AA317" s="60">
        <v>44685.834965277783</v>
      </c>
      <c r="AB317" s="60">
        <v>44685.819444444453</v>
      </c>
      <c r="AC317" s="38">
        <v>1</v>
      </c>
      <c r="AD317" s="60">
        <v>44685.876446759263</v>
      </c>
      <c r="AE317" s="60">
        <v>44691.564409722218</v>
      </c>
      <c r="AF317" s="60">
        <v>44685.876446759263</v>
      </c>
      <c r="AG317" s="37"/>
      <c r="AH317" s="37" t="s">
        <v>250</v>
      </c>
      <c r="AI317" s="37"/>
      <c r="AJ317" s="16">
        <f ca="1">IF(Table1[[#This Row],[State]]="Closed","Zero",IF(Table1[[#This Row],[State]]="Resolved","Zero",TODAY()-Table1[[#This Row],[First Assigned to Osprey-Resolver]]))</f>
        <v>16.435590277782467</v>
      </c>
      <c r="AK317" s="16" t="str">
        <f ca="1">IF(Table1[[#This Row],[Days Open]]&lt;=5,"00 - 05",IF(Table1[[#This Row],[Days Open]]&lt;=15,"06 - 15",IF(Table1[[#This Row],[Days Open]]&lt;=30,"16 - 30", IF(Table1[[#This Row],[Days Open]]&lt;=60,"31 - 60",IF(Table1[[#This Row],[Days Open]]&lt;=90,"61 - 90",IF(Table1[[#This Row],[Days Open]]="Zero","Closed","&gt;91 and above"))))))</f>
        <v>16 - 30</v>
      </c>
      <c r="AL317" s="39">
        <f>WEEKNUM(Table1[[#This Row],[Created]])</f>
        <v>19</v>
      </c>
      <c r="AM317" s="39">
        <f>WEEKNUM(Table1[[#This Row],[Resolved]])</f>
        <v>0</v>
      </c>
      <c r="AN317" s="39">
        <f>WEEKNUM(Table1[[#This Row],[Closed]])</f>
        <v>0</v>
      </c>
      <c r="AO317" s="39" t="str">
        <f>IFERROR(INDEX(GD_Resource[], MATCH(Table1[[#This Row],[Assigned to]], GD_Resource[SNOW ID Unique], 0), 2), "Not GD")</f>
        <v>Not GD</v>
      </c>
      <c r="AP317" s="39" t="str">
        <f t="shared" si="4"/>
        <v>Geo</v>
      </c>
      <c r="AQ317" s="39">
        <f>YEAR(Table1[[#This Row],[Closed]])</f>
        <v>1900</v>
      </c>
      <c r="AR317" s="39">
        <f>YEAR(Table1[[#This Row],[Resolved]])</f>
        <v>1900</v>
      </c>
      <c r="AS317" s="39">
        <f>YEAR(Table1[[#This Row],[Created]])</f>
        <v>2022</v>
      </c>
      <c r="AT317" s="39">
        <f>DAY(Table1[[#This Row],[Resolved]])</f>
        <v>0</v>
      </c>
      <c r="AU317" s="39" t="str">
        <f>TEXT(Table1[[#This Row],[Resolved]],"MMM")</f>
        <v>Jan</v>
      </c>
      <c r="AV317" s="39">
        <f>DAY(Table1[[#This Row],[Created]])</f>
        <v>4</v>
      </c>
      <c r="AW317" s="39" t="str">
        <f>TEXT(Table1[[#This Row],[Created]],"MMM")</f>
        <v>May</v>
      </c>
      <c r="AX317" s="40" t="e">
        <f>VLOOKUP(Table1[[#This Row],[Assigned to]],GD_Resource[[#All],[SNOW ID Unique]:[Team]],4,0)</f>
        <v>#N/A</v>
      </c>
    </row>
    <row r="318" spans="1:50" ht="49.95" customHeight="1" x14ac:dyDescent="0.25">
      <c r="A318" s="37" t="s">
        <v>1366</v>
      </c>
      <c r="B318" s="37" t="s">
        <v>142</v>
      </c>
      <c r="C318" s="37" t="s">
        <v>308</v>
      </c>
      <c r="D318" s="37" t="s">
        <v>309</v>
      </c>
      <c r="E318" s="37" t="s">
        <v>13</v>
      </c>
      <c r="F318" s="37" t="s">
        <v>1146</v>
      </c>
      <c r="G318" s="60">
        <v>44691.743854166663</v>
      </c>
      <c r="H318" s="37" t="s">
        <v>248</v>
      </c>
      <c r="I318" s="60"/>
      <c r="J318" s="37"/>
      <c r="K318" s="37"/>
      <c r="L318" s="60"/>
      <c r="M318" s="37"/>
      <c r="N318" s="60">
        <v>44685.896909722222</v>
      </c>
      <c r="O318" s="37" t="s">
        <v>1367</v>
      </c>
      <c r="P318" s="38" t="b">
        <v>0</v>
      </c>
      <c r="Q318" s="37"/>
      <c r="R318" s="37" t="s">
        <v>137</v>
      </c>
      <c r="S318" s="38">
        <v>0</v>
      </c>
      <c r="T318" s="37" t="s">
        <v>128</v>
      </c>
      <c r="U318" s="37" t="s">
        <v>65</v>
      </c>
      <c r="V318" s="60"/>
      <c r="W318" s="38"/>
      <c r="X318" s="37" t="s">
        <v>1368</v>
      </c>
      <c r="Y318" s="38">
        <v>0</v>
      </c>
      <c r="Z318" s="38" t="b">
        <v>1</v>
      </c>
      <c r="AA318" s="60">
        <v>44685.912546296298</v>
      </c>
      <c r="AB318" s="60">
        <v>44685.912546296298</v>
      </c>
      <c r="AC318" s="38">
        <v>1</v>
      </c>
      <c r="AD318" s="60">
        <v>44686.120844907397</v>
      </c>
      <c r="AE318" s="60">
        <v>44691.563854166663</v>
      </c>
      <c r="AF318" s="60">
        <v>44686.120844907397</v>
      </c>
      <c r="AG318" s="37"/>
      <c r="AH318" s="37" t="s">
        <v>250</v>
      </c>
      <c r="AI318" s="37"/>
      <c r="AJ318" s="16">
        <f ca="1">IF(Table1[[#This Row],[State]]="Closed","Zero",IF(Table1[[#This Row],[State]]="Resolved","Zero",TODAY()-Table1[[#This Row],[First Assigned to Osprey-Resolver]]))</f>
        <v>16.436145833336923</v>
      </c>
      <c r="AK318" s="16" t="str">
        <f ca="1">IF(Table1[[#This Row],[Days Open]]&lt;=5,"00 - 05",IF(Table1[[#This Row],[Days Open]]&lt;=15,"06 - 15",IF(Table1[[#This Row],[Days Open]]&lt;=30,"16 - 30", IF(Table1[[#This Row],[Days Open]]&lt;=60,"31 - 60",IF(Table1[[#This Row],[Days Open]]&lt;=90,"61 - 90",IF(Table1[[#This Row],[Days Open]]="Zero","Closed","&gt;91 and above"))))))</f>
        <v>16 - 30</v>
      </c>
      <c r="AL318" s="39">
        <f>WEEKNUM(Table1[[#This Row],[Created]])</f>
        <v>19</v>
      </c>
      <c r="AM318" s="39">
        <f>WEEKNUM(Table1[[#This Row],[Resolved]])</f>
        <v>0</v>
      </c>
      <c r="AN318" s="39">
        <f>WEEKNUM(Table1[[#This Row],[Closed]])</f>
        <v>0</v>
      </c>
      <c r="AO318" s="39" t="str">
        <f>IFERROR(INDEX(GD_Resource[], MATCH(Table1[[#This Row],[Assigned to]], GD_Resource[SNOW ID Unique], 0), 2), "Not GD")</f>
        <v>Not GD</v>
      </c>
      <c r="AP318" s="39" t="str">
        <f t="shared" si="4"/>
        <v>Geo</v>
      </c>
      <c r="AQ318" s="39">
        <f>YEAR(Table1[[#This Row],[Closed]])</f>
        <v>1900</v>
      </c>
      <c r="AR318" s="39">
        <f>YEAR(Table1[[#This Row],[Resolved]])</f>
        <v>1900</v>
      </c>
      <c r="AS318" s="39">
        <f>YEAR(Table1[[#This Row],[Created]])</f>
        <v>2022</v>
      </c>
      <c r="AT318" s="39">
        <f>DAY(Table1[[#This Row],[Resolved]])</f>
        <v>0</v>
      </c>
      <c r="AU318" s="39" t="str">
        <f>TEXT(Table1[[#This Row],[Resolved]],"MMM")</f>
        <v>Jan</v>
      </c>
      <c r="AV318" s="39">
        <f>DAY(Table1[[#This Row],[Created]])</f>
        <v>4</v>
      </c>
      <c r="AW318" s="39" t="str">
        <f>TEXT(Table1[[#This Row],[Created]],"MMM")</f>
        <v>May</v>
      </c>
      <c r="AX318" s="40" t="e">
        <f>VLOOKUP(Table1[[#This Row],[Assigned to]],GD_Resource[[#All],[SNOW ID Unique]:[Team]],4,0)</f>
        <v>#N/A</v>
      </c>
    </row>
    <row r="319" spans="1:50" ht="37.5" customHeight="1" x14ac:dyDescent="0.25">
      <c r="A319" s="37" t="s">
        <v>1369</v>
      </c>
      <c r="B319" s="37" t="s">
        <v>119</v>
      </c>
      <c r="C319" s="37" t="s">
        <v>253</v>
      </c>
      <c r="D319" s="37" t="s">
        <v>243</v>
      </c>
      <c r="E319" s="37" t="s">
        <v>13</v>
      </c>
      <c r="F319" s="37" t="s">
        <v>1370</v>
      </c>
      <c r="G319" s="60">
        <v>44706.795925925922</v>
      </c>
      <c r="H319" s="37" t="s">
        <v>71</v>
      </c>
      <c r="I319" s="60"/>
      <c r="J319" s="37"/>
      <c r="K319" s="37"/>
      <c r="L319" s="60"/>
      <c r="M319" s="37"/>
      <c r="N319" s="60">
        <v>44685.959027777782</v>
      </c>
      <c r="O319" s="37" t="s">
        <v>1371</v>
      </c>
      <c r="P319" s="38" t="b">
        <v>0</v>
      </c>
      <c r="Q319" s="37"/>
      <c r="R319" s="37" t="s">
        <v>150</v>
      </c>
      <c r="S319" s="38">
        <v>0</v>
      </c>
      <c r="T319" s="37" t="s">
        <v>128</v>
      </c>
      <c r="U319" s="37" t="s">
        <v>65</v>
      </c>
      <c r="V319" s="60"/>
      <c r="W319" s="38"/>
      <c r="X319" s="37" t="s">
        <v>1372</v>
      </c>
      <c r="Y319" s="38">
        <v>0</v>
      </c>
      <c r="Z319" s="38" t="b">
        <v>1</v>
      </c>
      <c r="AA319" s="60">
        <v>44685.963414351849</v>
      </c>
      <c r="AB319" s="60">
        <v>44685.963414351849</v>
      </c>
      <c r="AC319" s="38">
        <v>1</v>
      </c>
      <c r="AD319" s="60">
        <v>44685.963807870372</v>
      </c>
      <c r="AE319" s="60">
        <v>44685.963807870372</v>
      </c>
      <c r="AF319" s="60">
        <v>44685.963807870372</v>
      </c>
      <c r="AG319" s="37" t="s">
        <v>139</v>
      </c>
      <c r="AH319" s="37" t="s">
        <v>1373</v>
      </c>
      <c r="AI319" s="37" t="s">
        <v>1238</v>
      </c>
      <c r="AJ319" s="16">
        <f ca="1">IF(Table1[[#This Row],[State]]="Closed","Zero",IF(Table1[[#This Row],[State]]="Resolved","Zero",TODAY()-Table1[[#This Row],[First Assigned to Osprey-Resolver]]))</f>
        <v>22.036192129628034</v>
      </c>
      <c r="AK319" s="16" t="str">
        <f ca="1">IF(Table1[[#This Row],[Days Open]]&lt;=5,"00 - 05",IF(Table1[[#This Row],[Days Open]]&lt;=15,"06 - 15",IF(Table1[[#This Row],[Days Open]]&lt;=30,"16 - 30", IF(Table1[[#This Row],[Days Open]]&lt;=60,"31 - 60",IF(Table1[[#This Row],[Days Open]]&lt;=90,"61 - 90",IF(Table1[[#This Row],[Days Open]]="Zero","Closed","&gt;91 and above"))))))</f>
        <v>16 - 30</v>
      </c>
      <c r="AL319" s="39">
        <f>WEEKNUM(Table1[[#This Row],[Created]])</f>
        <v>19</v>
      </c>
      <c r="AM319" s="39">
        <f>WEEKNUM(Table1[[#This Row],[Resolved]])</f>
        <v>0</v>
      </c>
      <c r="AN319" s="39">
        <f>WEEKNUM(Table1[[#This Row],[Closed]])</f>
        <v>0</v>
      </c>
      <c r="AO319" s="39" t="str">
        <f>IFERROR(INDEX(GD_Resource[], MATCH(Table1[[#This Row],[Assigned to]], GD_Resource[SNOW ID Unique], 0), 2), "Not GD")</f>
        <v>WPP-US</v>
      </c>
      <c r="AP319" s="39" t="str">
        <f t="shared" si="4"/>
        <v>GD</v>
      </c>
      <c r="AQ319" s="39">
        <f>YEAR(Table1[[#This Row],[Closed]])</f>
        <v>1900</v>
      </c>
      <c r="AR319" s="39">
        <f>YEAR(Table1[[#This Row],[Resolved]])</f>
        <v>1900</v>
      </c>
      <c r="AS319" s="39">
        <f>YEAR(Table1[[#This Row],[Created]])</f>
        <v>2022</v>
      </c>
      <c r="AT319" s="39">
        <f>DAY(Table1[[#This Row],[Resolved]])</f>
        <v>0</v>
      </c>
      <c r="AU319" s="39" t="str">
        <f>TEXT(Table1[[#This Row],[Resolved]],"MMM")</f>
        <v>Jan</v>
      </c>
      <c r="AV319" s="39">
        <f>DAY(Table1[[#This Row],[Created]])</f>
        <v>4</v>
      </c>
      <c r="AW319" s="39" t="str">
        <f>TEXT(Table1[[#This Row],[Created]],"MMM")</f>
        <v>May</v>
      </c>
      <c r="AX319" s="40">
        <f>VLOOKUP(Table1[[#This Row],[Assigned to]],GD_Resource[[#All],[SNOW ID Unique]:[Team]],4,0)</f>
        <v>0</v>
      </c>
    </row>
    <row r="320" spans="1:50" ht="37.5" customHeight="1" x14ac:dyDescent="0.25">
      <c r="A320" s="37" t="s">
        <v>1374</v>
      </c>
      <c r="B320" s="37" t="s">
        <v>119</v>
      </c>
      <c r="C320" s="37" t="s">
        <v>161</v>
      </c>
      <c r="D320" s="37" t="s">
        <v>398</v>
      </c>
      <c r="E320" s="37" t="s">
        <v>13</v>
      </c>
      <c r="F320" s="37" t="s">
        <v>1375</v>
      </c>
      <c r="G320" s="60">
        <v>44707.608252314807</v>
      </c>
      <c r="H320" s="37" t="s">
        <v>28</v>
      </c>
      <c r="I320" s="60"/>
      <c r="J320" s="37"/>
      <c r="K320" s="37"/>
      <c r="L320" s="60"/>
      <c r="M320" s="37"/>
      <c r="N320" s="60">
        <v>44686.033067129632</v>
      </c>
      <c r="O320" s="37" t="s">
        <v>1376</v>
      </c>
      <c r="P320" s="38" t="b">
        <v>0</v>
      </c>
      <c r="Q320" s="37"/>
      <c r="R320" s="37" t="s">
        <v>127</v>
      </c>
      <c r="S320" s="38">
        <v>0</v>
      </c>
      <c r="T320" s="37" t="s">
        <v>128</v>
      </c>
      <c r="U320" s="37" t="s">
        <v>66</v>
      </c>
      <c r="V320" s="60"/>
      <c r="W320" s="38"/>
      <c r="X320" s="37" t="s">
        <v>1377</v>
      </c>
      <c r="Y320" s="38">
        <v>0</v>
      </c>
      <c r="Z320" s="38" t="b">
        <v>0</v>
      </c>
      <c r="AA320" s="60">
        <v>44686.489687499998</v>
      </c>
      <c r="AB320" s="60">
        <v>44686.489687499998</v>
      </c>
      <c r="AC320" s="38">
        <v>3</v>
      </c>
      <c r="AD320" s="60">
        <v>44686.509189814817</v>
      </c>
      <c r="AE320" s="60">
        <v>44686.511504629627</v>
      </c>
      <c r="AF320" s="60">
        <v>44686.509189814817</v>
      </c>
      <c r="AG320" s="37" t="s">
        <v>139</v>
      </c>
      <c r="AH320" s="37"/>
      <c r="AI320" s="37" t="s">
        <v>528</v>
      </c>
      <c r="AJ320" s="16">
        <f ca="1">IF(Table1[[#This Row],[State]]="Closed","Zero",IF(Table1[[#This Row],[State]]="Resolved","Zero",TODAY()-Table1[[#This Row],[First Assigned to Osprey-Resolver]]))</f>
        <v>21.48849537037313</v>
      </c>
      <c r="AK320" s="16" t="str">
        <f ca="1">IF(Table1[[#This Row],[Days Open]]&lt;=5,"00 - 05",IF(Table1[[#This Row],[Days Open]]&lt;=15,"06 - 15",IF(Table1[[#This Row],[Days Open]]&lt;=30,"16 - 30", IF(Table1[[#This Row],[Days Open]]&lt;=60,"31 - 60",IF(Table1[[#This Row],[Days Open]]&lt;=90,"61 - 90",IF(Table1[[#This Row],[Days Open]]="Zero","Closed","&gt;91 and above"))))))</f>
        <v>16 - 30</v>
      </c>
      <c r="AL320" s="39">
        <f>WEEKNUM(Table1[[#This Row],[Created]])</f>
        <v>19</v>
      </c>
      <c r="AM320" s="39">
        <f>WEEKNUM(Table1[[#This Row],[Resolved]])</f>
        <v>0</v>
      </c>
      <c r="AN320" s="39">
        <f>WEEKNUM(Table1[[#This Row],[Closed]])</f>
        <v>0</v>
      </c>
      <c r="AO320" s="39" t="str">
        <f>IFERROR(INDEX(GD_Resource[], MATCH(Table1[[#This Row],[Assigned to]], GD_Resource[SNOW ID Unique], 0), 2), "Not GD")</f>
        <v>WPP-US</v>
      </c>
      <c r="AP320" s="39" t="str">
        <f t="shared" si="4"/>
        <v>GD</v>
      </c>
      <c r="AQ320" s="39">
        <f>YEAR(Table1[[#This Row],[Closed]])</f>
        <v>1900</v>
      </c>
      <c r="AR320" s="39">
        <f>YEAR(Table1[[#This Row],[Resolved]])</f>
        <v>1900</v>
      </c>
      <c r="AS320" s="39">
        <f>YEAR(Table1[[#This Row],[Created]])</f>
        <v>2022</v>
      </c>
      <c r="AT320" s="39">
        <f>DAY(Table1[[#This Row],[Resolved]])</f>
        <v>0</v>
      </c>
      <c r="AU320" s="39" t="str">
        <f>TEXT(Table1[[#This Row],[Resolved]],"MMM")</f>
        <v>Jan</v>
      </c>
      <c r="AV320" s="39">
        <f>DAY(Table1[[#This Row],[Created]])</f>
        <v>5</v>
      </c>
      <c r="AW320" s="39" t="str">
        <f>TEXT(Table1[[#This Row],[Created]],"MMM")</f>
        <v>May</v>
      </c>
      <c r="AX320" s="40">
        <f>VLOOKUP(Table1[[#This Row],[Assigned to]],GD_Resource[[#All],[SNOW ID Unique]:[Team]],4,0)</f>
        <v>0</v>
      </c>
    </row>
    <row r="321" spans="1:50" ht="37.5" customHeight="1" x14ac:dyDescent="0.25">
      <c r="A321" s="37" t="s">
        <v>1378</v>
      </c>
      <c r="B321" s="37" t="s">
        <v>119</v>
      </c>
      <c r="C321" s="37" t="s">
        <v>703</v>
      </c>
      <c r="D321" s="37" t="s">
        <v>324</v>
      </c>
      <c r="E321" s="37" t="s">
        <v>13</v>
      </c>
      <c r="F321" s="37" t="s">
        <v>1379</v>
      </c>
      <c r="G321" s="60">
        <v>44704.528229166674</v>
      </c>
      <c r="H321" s="37" t="s">
        <v>26</v>
      </c>
      <c r="I321" s="60"/>
      <c r="J321" s="37"/>
      <c r="K321" s="37"/>
      <c r="L321" s="60"/>
      <c r="M321" s="37"/>
      <c r="N321" s="60">
        <v>44686.386805555558</v>
      </c>
      <c r="O321" s="37" t="s">
        <v>762</v>
      </c>
      <c r="P321" s="38" t="b">
        <v>0</v>
      </c>
      <c r="Q321" s="37"/>
      <c r="R321" s="37"/>
      <c r="S321" s="38">
        <v>0</v>
      </c>
      <c r="T321" s="37" t="s">
        <v>128</v>
      </c>
      <c r="U321" s="37" t="s">
        <v>65</v>
      </c>
      <c r="V321" s="60"/>
      <c r="W321" s="38"/>
      <c r="X321" s="37" t="s">
        <v>763</v>
      </c>
      <c r="Y321" s="38">
        <v>0</v>
      </c>
      <c r="Z321" s="38" t="b">
        <v>1</v>
      </c>
      <c r="AA321" s="60">
        <v>44686.426712962973</v>
      </c>
      <c r="AB321" s="60">
        <v>44686.390046296299</v>
      </c>
      <c r="AC321" s="38">
        <v>2</v>
      </c>
      <c r="AD321" s="60">
        <v>44686.415081018517</v>
      </c>
      <c r="AE321" s="60">
        <v>44686.426712962973</v>
      </c>
      <c r="AF321" s="60">
        <v>44686.415081018517</v>
      </c>
      <c r="AG321" s="37"/>
      <c r="AH321" s="37" t="s">
        <v>707</v>
      </c>
      <c r="AI321" s="37"/>
      <c r="AJ321" s="16">
        <f ca="1">IF(Table1[[#This Row],[State]]="Closed","Zero",IF(Table1[[#This Row],[State]]="Resolved","Zero",TODAY()-Table1[[#This Row],[First Assigned to Osprey-Resolver]]))</f>
        <v>21.573287037026603</v>
      </c>
      <c r="AK321" s="16" t="str">
        <f ca="1">IF(Table1[[#This Row],[Days Open]]&lt;=5,"00 - 05",IF(Table1[[#This Row],[Days Open]]&lt;=15,"06 - 15",IF(Table1[[#This Row],[Days Open]]&lt;=30,"16 - 30", IF(Table1[[#This Row],[Days Open]]&lt;=60,"31 - 60",IF(Table1[[#This Row],[Days Open]]&lt;=90,"61 - 90",IF(Table1[[#This Row],[Days Open]]="Zero","Closed","&gt;91 and above"))))))</f>
        <v>16 - 30</v>
      </c>
      <c r="AL321" s="39">
        <f>WEEKNUM(Table1[[#This Row],[Created]])</f>
        <v>19</v>
      </c>
      <c r="AM321" s="39">
        <f>WEEKNUM(Table1[[#This Row],[Resolved]])</f>
        <v>0</v>
      </c>
      <c r="AN321" s="39">
        <f>WEEKNUM(Table1[[#This Row],[Closed]])</f>
        <v>0</v>
      </c>
      <c r="AO321" s="39" t="str">
        <f>IFERROR(INDEX(GD_Resource[], MATCH(Table1[[#This Row],[Assigned to]], GD_Resource[SNOW ID Unique], 0), 2), "Not GD")</f>
        <v>WPP-US</v>
      </c>
      <c r="AP321" s="39" t="str">
        <f t="shared" si="4"/>
        <v>GD</v>
      </c>
      <c r="AQ321" s="39">
        <f>YEAR(Table1[[#This Row],[Closed]])</f>
        <v>1900</v>
      </c>
      <c r="AR321" s="39">
        <f>YEAR(Table1[[#This Row],[Resolved]])</f>
        <v>1900</v>
      </c>
      <c r="AS321" s="39">
        <f>YEAR(Table1[[#This Row],[Created]])</f>
        <v>2022</v>
      </c>
      <c r="AT321" s="39">
        <f>DAY(Table1[[#This Row],[Resolved]])</f>
        <v>0</v>
      </c>
      <c r="AU321" s="39" t="str">
        <f>TEXT(Table1[[#This Row],[Resolved]],"MMM")</f>
        <v>Jan</v>
      </c>
      <c r="AV321" s="39">
        <f>DAY(Table1[[#This Row],[Created]])</f>
        <v>5</v>
      </c>
      <c r="AW321" s="39" t="str">
        <f>TEXT(Table1[[#This Row],[Created]],"MMM")</f>
        <v>May</v>
      </c>
      <c r="AX321" s="40">
        <f>VLOOKUP(Table1[[#This Row],[Assigned to]],GD_Resource[[#All],[SNOW ID Unique]:[Team]],4,0)</f>
        <v>0</v>
      </c>
    </row>
    <row r="322" spans="1:50" ht="37.5" customHeight="1" x14ac:dyDescent="0.25">
      <c r="A322" s="37" t="s">
        <v>1380</v>
      </c>
      <c r="B322" s="37" t="s">
        <v>142</v>
      </c>
      <c r="C322" s="37" t="s">
        <v>185</v>
      </c>
      <c r="D322" s="37" t="s">
        <v>350</v>
      </c>
      <c r="E322" s="37" t="s">
        <v>13</v>
      </c>
      <c r="F322" s="37" t="s">
        <v>1381</v>
      </c>
      <c r="G322" s="60">
        <v>44704.908738425933</v>
      </c>
      <c r="H322" s="37" t="s">
        <v>70</v>
      </c>
      <c r="I322" s="60"/>
      <c r="J322" s="37"/>
      <c r="K322" s="37"/>
      <c r="L322" s="60"/>
      <c r="M322" s="37"/>
      <c r="N322" s="60">
        <v>44686.636516203696</v>
      </c>
      <c r="O322" s="37" t="s">
        <v>721</v>
      </c>
      <c r="P322" s="38" t="b">
        <v>0</v>
      </c>
      <c r="Q322" s="37"/>
      <c r="R322" s="37" t="s">
        <v>191</v>
      </c>
      <c r="S322" s="38">
        <v>0</v>
      </c>
      <c r="T322" s="37" t="s">
        <v>128</v>
      </c>
      <c r="U322" s="37" t="s">
        <v>66</v>
      </c>
      <c r="V322" s="60"/>
      <c r="W322" s="38"/>
      <c r="X322" s="37" t="s">
        <v>172</v>
      </c>
      <c r="Y322" s="38">
        <v>0</v>
      </c>
      <c r="Z322" s="38" t="b">
        <v>0</v>
      </c>
      <c r="AA322" s="60">
        <v>44686.697604166657</v>
      </c>
      <c r="AB322" s="60">
        <v>44686.637048611112</v>
      </c>
      <c r="AC322" s="38">
        <v>4</v>
      </c>
      <c r="AD322" s="60">
        <v>44686.720821759263</v>
      </c>
      <c r="AE322" s="60">
        <v>44686.851122685177</v>
      </c>
      <c r="AF322" s="60">
        <v>44686.720821759263</v>
      </c>
      <c r="AG322" s="37"/>
      <c r="AH322" s="37"/>
      <c r="AI322" s="37"/>
      <c r="AJ322" s="16">
        <f ca="1">IF(Table1[[#This Row],[State]]="Closed","Zero",IF(Table1[[#This Row],[State]]="Resolved","Zero",TODAY()-Table1[[#This Row],[First Assigned to Osprey-Resolver]]))</f>
        <v>21.148877314823039</v>
      </c>
      <c r="AK322" s="16" t="str">
        <f ca="1">IF(Table1[[#This Row],[Days Open]]&lt;=5,"00 - 05",IF(Table1[[#This Row],[Days Open]]&lt;=15,"06 - 15",IF(Table1[[#This Row],[Days Open]]&lt;=30,"16 - 30", IF(Table1[[#This Row],[Days Open]]&lt;=60,"31 - 60",IF(Table1[[#This Row],[Days Open]]&lt;=90,"61 - 90",IF(Table1[[#This Row],[Days Open]]="Zero","Closed","&gt;91 and above"))))))</f>
        <v>16 - 30</v>
      </c>
      <c r="AL322" s="39">
        <f>WEEKNUM(Table1[[#This Row],[Created]])</f>
        <v>19</v>
      </c>
      <c r="AM322" s="39">
        <f>WEEKNUM(Table1[[#This Row],[Resolved]])</f>
        <v>0</v>
      </c>
      <c r="AN322" s="39">
        <f>WEEKNUM(Table1[[#This Row],[Closed]])</f>
        <v>0</v>
      </c>
      <c r="AO322" s="39" t="str">
        <f>IFERROR(INDEX(GD_Resource[], MATCH(Table1[[#This Row],[Assigned to]], GD_Resource[SNOW ID Unique], 0), 2), "Not GD")</f>
        <v>WPP-US</v>
      </c>
      <c r="AP322" s="39" t="str">
        <f t="shared" ref="AP322:AP385" si="5">IF(AO322="Not GD","Geo","GD")</f>
        <v>GD</v>
      </c>
      <c r="AQ322" s="39">
        <f>YEAR(Table1[[#This Row],[Closed]])</f>
        <v>1900</v>
      </c>
      <c r="AR322" s="39">
        <f>YEAR(Table1[[#This Row],[Resolved]])</f>
        <v>1900</v>
      </c>
      <c r="AS322" s="39">
        <f>YEAR(Table1[[#This Row],[Created]])</f>
        <v>2022</v>
      </c>
      <c r="AT322" s="39">
        <f>DAY(Table1[[#This Row],[Resolved]])</f>
        <v>0</v>
      </c>
      <c r="AU322" s="39" t="str">
        <f>TEXT(Table1[[#This Row],[Resolved]],"MMM")</f>
        <v>Jan</v>
      </c>
      <c r="AV322" s="39">
        <f>DAY(Table1[[#This Row],[Created]])</f>
        <v>5</v>
      </c>
      <c r="AW322" s="39" t="str">
        <f>TEXT(Table1[[#This Row],[Created]],"MMM")</f>
        <v>May</v>
      </c>
      <c r="AX322" s="40">
        <f>VLOOKUP(Table1[[#This Row],[Assigned to]],GD_Resource[[#All],[SNOW ID Unique]:[Team]],4,0)</f>
        <v>0</v>
      </c>
    </row>
    <row r="323" spans="1:50" ht="37.5" customHeight="1" x14ac:dyDescent="0.25">
      <c r="A323" s="37" t="s">
        <v>1382</v>
      </c>
      <c r="B323" s="37" t="s">
        <v>119</v>
      </c>
      <c r="C323" s="37" t="s">
        <v>131</v>
      </c>
      <c r="D323" s="37" t="s">
        <v>132</v>
      </c>
      <c r="E323" s="37" t="s">
        <v>13</v>
      </c>
      <c r="F323" s="37" t="s">
        <v>1383</v>
      </c>
      <c r="G323" s="60">
        <v>44707.80841435185</v>
      </c>
      <c r="H323" s="37" t="s">
        <v>56</v>
      </c>
      <c r="I323" s="60"/>
      <c r="J323" s="37"/>
      <c r="K323" s="37"/>
      <c r="L323" s="60"/>
      <c r="M323" s="37"/>
      <c r="N323" s="60">
        <v>44686.788298611107</v>
      </c>
      <c r="O323" s="37" t="s">
        <v>1384</v>
      </c>
      <c r="P323" s="38" t="b">
        <v>0</v>
      </c>
      <c r="Q323" s="37"/>
      <c r="R323" s="37" t="s">
        <v>137</v>
      </c>
      <c r="S323" s="38">
        <v>0</v>
      </c>
      <c r="T323" s="37" t="s">
        <v>128</v>
      </c>
      <c r="U323" s="37" t="s">
        <v>65</v>
      </c>
      <c r="V323" s="60"/>
      <c r="W323" s="38"/>
      <c r="X323" s="37" t="s">
        <v>1184</v>
      </c>
      <c r="Y323" s="38">
        <v>0</v>
      </c>
      <c r="Z323" s="38" t="b">
        <v>1</v>
      </c>
      <c r="AA323" s="60">
        <v>44686.822766203702</v>
      </c>
      <c r="AB323" s="60">
        <v>44686.789652777778</v>
      </c>
      <c r="AC323" s="38">
        <v>1</v>
      </c>
      <c r="AD323" s="60">
        <v>44686.85</v>
      </c>
      <c r="AE323" s="60">
        <v>44686.850208333337</v>
      </c>
      <c r="AF323" s="60">
        <v>44686.85</v>
      </c>
      <c r="AG323" s="37"/>
      <c r="AH323" s="37" t="s">
        <v>1373</v>
      </c>
      <c r="AI323" s="37"/>
      <c r="AJ323" s="16">
        <f ca="1">IF(Table1[[#This Row],[State]]="Closed","Zero",IF(Table1[[#This Row],[State]]="Resolved","Zero",TODAY()-Table1[[#This Row],[First Assigned to Osprey-Resolver]]))</f>
        <v>21.149791666663077</v>
      </c>
      <c r="AK323" s="16" t="str">
        <f ca="1">IF(Table1[[#This Row],[Days Open]]&lt;=5,"00 - 05",IF(Table1[[#This Row],[Days Open]]&lt;=15,"06 - 15",IF(Table1[[#This Row],[Days Open]]&lt;=30,"16 - 30", IF(Table1[[#This Row],[Days Open]]&lt;=60,"31 - 60",IF(Table1[[#This Row],[Days Open]]&lt;=90,"61 - 90",IF(Table1[[#This Row],[Days Open]]="Zero","Closed","&gt;91 and above"))))))</f>
        <v>16 - 30</v>
      </c>
      <c r="AL323" s="39">
        <f>WEEKNUM(Table1[[#This Row],[Created]])</f>
        <v>19</v>
      </c>
      <c r="AM323" s="39">
        <f>WEEKNUM(Table1[[#This Row],[Resolved]])</f>
        <v>0</v>
      </c>
      <c r="AN323" s="39">
        <f>WEEKNUM(Table1[[#This Row],[Closed]])</f>
        <v>0</v>
      </c>
      <c r="AO323" s="39" t="str">
        <f>IFERROR(INDEX(GD_Resource[], MATCH(Table1[[#This Row],[Assigned to]], GD_Resource[SNOW ID Unique], 0), 2), "Not GD")</f>
        <v>WPP-US</v>
      </c>
      <c r="AP323" s="39" t="str">
        <f t="shared" si="5"/>
        <v>GD</v>
      </c>
      <c r="AQ323" s="39">
        <f>YEAR(Table1[[#This Row],[Closed]])</f>
        <v>1900</v>
      </c>
      <c r="AR323" s="39">
        <f>YEAR(Table1[[#This Row],[Resolved]])</f>
        <v>1900</v>
      </c>
      <c r="AS323" s="39">
        <f>YEAR(Table1[[#This Row],[Created]])</f>
        <v>2022</v>
      </c>
      <c r="AT323" s="39">
        <f>DAY(Table1[[#This Row],[Resolved]])</f>
        <v>0</v>
      </c>
      <c r="AU323" s="39" t="str">
        <f>TEXT(Table1[[#This Row],[Resolved]],"MMM")</f>
        <v>Jan</v>
      </c>
      <c r="AV323" s="39">
        <f>DAY(Table1[[#This Row],[Created]])</f>
        <v>5</v>
      </c>
      <c r="AW323" s="39" t="str">
        <f>TEXT(Table1[[#This Row],[Created]],"MMM")</f>
        <v>May</v>
      </c>
      <c r="AX323" s="40">
        <f>VLOOKUP(Table1[[#This Row],[Assigned to]],GD_Resource[[#All],[SNOW ID Unique]:[Team]],4,0)</f>
        <v>0</v>
      </c>
    </row>
    <row r="324" spans="1:50" ht="37.5" customHeight="1" x14ac:dyDescent="0.25">
      <c r="A324" s="37" t="s">
        <v>1385</v>
      </c>
      <c r="B324" s="37" t="s">
        <v>119</v>
      </c>
      <c r="C324" s="37" t="s">
        <v>185</v>
      </c>
      <c r="D324" s="37" t="s">
        <v>346</v>
      </c>
      <c r="E324" s="37" t="s">
        <v>13</v>
      </c>
      <c r="F324" s="37" t="s">
        <v>1386</v>
      </c>
      <c r="G324" s="60">
        <v>44707.016261574077</v>
      </c>
      <c r="H324" s="37" t="s">
        <v>43</v>
      </c>
      <c r="I324" s="60"/>
      <c r="J324" s="37" t="s">
        <v>329</v>
      </c>
      <c r="K324" s="37" t="s">
        <v>1387</v>
      </c>
      <c r="L324" s="60"/>
      <c r="M324" s="37"/>
      <c r="N324" s="60">
        <v>44686.853101851862</v>
      </c>
      <c r="O324" s="37" t="s">
        <v>552</v>
      </c>
      <c r="P324" s="38" t="b">
        <v>0</v>
      </c>
      <c r="Q324" s="37"/>
      <c r="R324" s="37" t="s">
        <v>191</v>
      </c>
      <c r="S324" s="38">
        <v>0</v>
      </c>
      <c r="T324" s="37" t="s">
        <v>128</v>
      </c>
      <c r="U324" s="37" t="s">
        <v>94</v>
      </c>
      <c r="V324" s="60">
        <v>44707.016261574077</v>
      </c>
      <c r="W324" s="38">
        <v>1742097</v>
      </c>
      <c r="X324" s="37" t="s">
        <v>553</v>
      </c>
      <c r="Y324" s="38">
        <v>0</v>
      </c>
      <c r="Z324" s="38" t="b">
        <v>0</v>
      </c>
      <c r="AA324" s="60">
        <v>44686.854224537034</v>
      </c>
      <c r="AB324" s="60"/>
      <c r="AC324" s="38">
        <v>1</v>
      </c>
      <c r="AD324" s="60"/>
      <c r="AE324" s="60">
        <v>44686.854224537034</v>
      </c>
      <c r="AF324" s="60">
        <v>44686.854224537034</v>
      </c>
      <c r="AG324" s="37"/>
      <c r="AH324" s="37"/>
      <c r="AI324" s="37"/>
      <c r="AJ324" s="16" t="str">
        <f ca="1">IF(Table1[[#This Row],[State]]="Closed","Zero",IF(Table1[[#This Row],[State]]="Resolved","Zero",TODAY()-Table1[[#This Row],[First Assigned to Osprey-Resolver]]))</f>
        <v>Zero</v>
      </c>
      <c r="AK324" s="16" t="str">
        <f ca="1">IF(Table1[[#This Row],[Days Open]]&lt;=5,"00 - 05",IF(Table1[[#This Row],[Days Open]]&lt;=15,"06 - 15",IF(Table1[[#This Row],[Days Open]]&lt;=30,"16 - 30", IF(Table1[[#This Row],[Days Open]]&lt;=60,"31 - 60",IF(Table1[[#This Row],[Days Open]]&lt;=90,"61 - 90",IF(Table1[[#This Row],[Days Open]]="Zero","Closed","&gt;91 and above"))))))</f>
        <v>Closed</v>
      </c>
      <c r="AL324" s="39">
        <f>WEEKNUM(Table1[[#This Row],[Created]])</f>
        <v>19</v>
      </c>
      <c r="AM324" s="39">
        <f>WEEKNUM(Table1[[#This Row],[Resolved]])</f>
        <v>22</v>
      </c>
      <c r="AN324" s="39">
        <f>WEEKNUM(Table1[[#This Row],[Closed]])</f>
        <v>0</v>
      </c>
      <c r="AO324" s="39" t="str">
        <f>IFERROR(INDEX(GD_Resource[], MATCH(Table1[[#This Row],[Assigned to]], GD_Resource[SNOW ID Unique], 0), 2), "Not GD")</f>
        <v>Not GD</v>
      </c>
      <c r="AP324" s="39" t="str">
        <f t="shared" si="5"/>
        <v>Geo</v>
      </c>
      <c r="AQ324" s="39">
        <f>YEAR(Table1[[#This Row],[Closed]])</f>
        <v>1900</v>
      </c>
      <c r="AR324" s="39">
        <f>YEAR(Table1[[#This Row],[Resolved]])</f>
        <v>2022</v>
      </c>
      <c r="AS324" s="39">
        <f>YEAR(Table1[[#This Row],[Created]])</f>
        <v>2022</v>
      </c>
      <c r="AT324" s="39">
        <f>DAY(Table1[[#This Row],[Resolved]])</f>
        <v>26</v>
      </c>
      <c r="AU324" s="39" t="str">
        <f>TEXT(Table1[[#This Row],[Resolved]],"MMM")</f>
        <v>May</v>
      </c>
      <c r="AV324" s="39">
        <f>DAY(Table1[[#This Row],[Created]])</f>
        <v>5</v>
      </c>
      <c r="AW324" s="39" t="str">
        <f>TEXT(Table1[[#This Row],[Created]],"MMM")</f>
        <v>May</v>
      </c>
      <c r="AX324" s="40" t="e">
        <f>VLOOKUP(Table1[[#This Row],[Assigned to]],GD_Resource[[#All],[SNOW ID Unique]:[Team]],4,0)</f>
        <v>#N/A</v>
      </c>
    </row>
    <row r="325" spans="1:50" ht="37.5" customHeight="1" x14ac:dyDescent="0.25">
      <c r="A325" s="37" t="s">
        <v>1388</v>
      </c>
      <c r="B325" s="37" t="s">
        <v>142</v>
      </c>
      <c r="C325" s="37" t="s">
        <v>120</v>
      </c>
      <c r="D325" s="37" t="s">
        <v>206</v>
      </c>
      <c r="E325" s="37" t="s">
        <v>13</v>
      </c>
      <c r="F325" s="37" t="s">
        <v>1389</v>
      </c>
      <c r="G325" s="60">
        <v>44701.140266203707</v>
      </c>
      <c r="H325" s="37" t="s">
        <v>48</v>
      </c>
      <c r="I325" s="60"/>
      <c r="J325" s="37"/>
      <c r="K325" s="37"/>
      <c r="L325" s="60"/>
      <c r="M325" s="37"/>
      <c r="N325" s="60">
        <v>44687.680219907408</v>
      </c>
      <c r="O325" s="37" t="s">
        <v>721</v>
      </c>
      <c r="P325" s="38" t="b">
        <v>0</v>
      </c>
      <c r="Q325" s="37"/>
      <c r="R325" s="37" t="s">
        <v>127</v>
      </c>
      <c r="S325" s="38">
        <v>0</v>
      </c>
      <c r="T325" s="37" t="s">
        <v>128</v>
      </c>
      <c r="U325" s="37" t="s">
        <v>66</v>
      </c>
      <c r="V325" s="60"/>
      <c r="W325" s="38"/>
      <c r="X325" s="37" t="s">
        <v>172</v>
      </c>
      <c r="Y325" s="38">
        <v>0</v>
      </c>
      <c r="Z325" s="38" t="b">
        <v>0</v>
      </c>
      <c r="AA325" s="60">
        <v>44687.685752314806</v>
      </c>
      <c r="AB325" s="60">
        <v>44687.680439814823</v>
      </c>
      <c r="AC325" s="38">
        <v>1</v>
      </c>
      <c r="AD325" s="60">
        <v>44687.720173611109</v>
      </c>
      <c r="AE325" s="60">
        <v>44687.733275462961</v>
      </c>
      <c r="AF325" s="60">
        <v>44687.720173611109</v>
      </c>
      <c r="AG325" s="37"/>
      <c r="AH325" s="37"/>
      <c r="AI325" s="37"/>
      <c r="AJ325" s="16">
        <f ca="1">IF(Table1[[#This Row],[State]]="Closed","Zero",IF(Table1[[#This Row],[State]]="Resolved","Zero",TODAY()-Table1[[#This Row],[First Assigned to Osprey-Resolver]]))</f>
        <v>20.266724537039408</v>
      </c>
      <c r="AK325" s="16" t="str">
        <f ca="1">IF(Table1[[#This Row],[Days Open]]&lt;=5,"00 - 05",IF(Table1[[#This Row],[Days Open]]&lt;=15,"06 - 15",IF(Table1[[#This Row],[Days Open]]&lt;=30,"16 - 30", IF(Table1[[#This Row],[Days Open]]&lt;=60,"31 - 60",IF(Table1[[#This Row],[Days Open]]&lt;=90,"61 - 90",IF(Table1[[#This Row],[Days Open]]="Zero","Closed","&gt;91 and above"))))))</f>
        <v>16 - 30</v>
      </c>
      <c r="AL325" s="39">
        <f>WEEKNUM(Table1[[#This Row],[Created]])</f>
        <v>19</v>
      </c>
      <c r="AM325" s="39">
        <f>WEEKNUM(Table1[[#This Row],[Resolved]])</f>
        <v>0</v>
      </c>
      <c r="AN325" s="39">
        <f>WEEKNUM(Table1[[#This Row],[Closed]])</f>
        <v>0</v>
      </c>
      <c r="AO325" s="39" t="str">
        <f>IFERROR(INDEX(GD_Resource[], MATCH(Table1[[#This Row],[Assigned to]], GD_Resource[SNOW ID Unique], 0), 2), "Not GD")</f>
        <v>Not GD</v>
      </c>
      <c r="AP325" s="39" t="str">
        <f t="shared" si="5"/>
        <v>Geo</v>
      </c>
      <c r="AQ325" s="39">
        <f>YEAR(Table1[[#This Row],[Closed]])</f>
        <v>1900</v>
      </c>
      <c r="AR325" s="39">
        <f>YEAR(Table1[[#This Row],[Resolved]])</f>
        <v>1900</v>
      </c>
      <c r="AS325" s="39">
        <f>YEAR(Table1[[#This Row],[Created]])</f>
        <v>2022</v>
      </c>
      <c r="AT325" s="39">
        <f>DAY(Table1[[#This Row],[Resolved]])</f>
        <v>0</v>
      </c>
      <c r="AU325" s="39" t="str">
        <f>TEXT(Table1[[#This Row],[Resolved]],"MMM")</f>
        <v>Jan</v>
      </c>
      <c r="AV325" s="39">
        <f>DAY(Table1[[#This Row],[Created]])</f>
        <v>6</v>
      </c>
      <c r="AW325" s="39" t="str">
        <f>TEXT(Table1[[#This Row],[Created]],"MMM")</f>
        <v>May</v>
      </c>
      <c r="AX325" s="40" t="e">
        <f>VLOOKUP(Table1[[#This Row],[Assigned to]],GD_Resource[[#All],[SNOW ID Unique]:[Team]],4,0)</f>
        <v>#N/A</v>
      </c>
    </row>
    <row r="326" spans="1:50" ht="49.95" customHeight="1" x14ac:dyDescent="0.25">
      <c r="A326" s="37" t="s">
        <v>1390</v>
      </c>
      <c r="B326" s="37" t="s">
        <v>119</v>
      </c>
      <c r="C326" s="37" t="s">
        <v>296</v>
      </c>
      <c r="D326" s="37" t="s">
        <v>297</v>
      </c>
      <c r="E326" s="37" t="s">
        <v>145</v>
      </c>
      <c r="F326" s="37" t="s">
        <v>1391</v>
      </c>
      <c r="G326" s="60">
        <v>44704.93818287037</v>
      </c>
      <c r="H326" s="37" t="s">
        <v>30</v>
      </c>
      <c r="I326" s="60"/>
      <c r="J326" s="37"/>
      <c r="K326" s="37"/>
      <c r="L326" s="60"/>
      <c r="M326" s="37"/>
      <c r="N326" s="60">
        <v>44687.795775462961</v>
      </c>
      <c r="O326" s="37" t="s">
        <v>297</v>
      </c>
      <c r="P326" s="38" t="b">
        <v>0</v>
      </c>
      <c r="Q326" s="37"/>
      <c r="R326" s="37" t="s">
        <v>150</v>
      </c>
      <c r="S326" s="38">
        <v>0</v>
      </c>
      <c r="T326" s="37" t="s">
        <v>128</v>
      </c>
      <c r="U326" s="37" t="s">
        <v>66</v>
      </c>
      <c r="V326" s="60"/>
      <c r="W326" s="38"/>
      <c r="X326" s="37" t="s">
        <v>301</v>
      </c>
      <c r="Y326" s="38">
        <v>0</v>
      </c>
      <c r="Z326" s="38" t="b">
        <v>0</v>
      </c>
      <c r="AA326" s="60">
        <v>44704.93818287037</v>
      </c>
      <c r="AB326" s="60"/>
      <c r="AC326" s="38">
        <v>0</v>
      </c>
      <c r="AD326" s="60"/>
      <c r="AE326" s="60">
        <v>44704.93818287037</v>
      </c>
      <c r="AF326" s="60">
        <v>44687.795775462961</v>
      </c>
      <c r="AG326" s="37"/>
      <c r="AH326" s="37"/>
      <c r="AI326" s="37" t="s">
        <v>166</v>
      </c>
      <c r="AJ326" s="16">
        <f ca="1">IF(Table1[[#This Row],[State]]="Closed","Zero",IF(Table1[[#This Row],[State]]="Resolved","Zero",TODAY()-Table1[[#This Row],[First Assigned to Osprey-Resolver]]))</f>
        <v>3.0618171296300716</v>
      </c>
      <c r="AK326" s="16" t="str">
        <f ca="1">IF(Table1[[#This Row],[Days Open]]&lt;=5,"00 - 05",IF(Table1[[#This Row],[Days Open]]&lt;=15,"06 - 15",IF(Table1[[#This Row],[Days Open]]&lt;=30,"16 - 30", IF(Table1[[#This Row],[Days Open]]&lt;=60,"31 - 60",IF(Table1[[#This Row],[Days Open]]&lt;=90,"61 - 90",IF(Table1[[#This Row],[Days Open]]="Zero","Closed","&gt;91 and above"))))))</f>
        <v>00 - 05</v>
      </c>
      <c r="AL326" s="39">
        <f>WEEKNUM(Table1[[#This Row],[Created]])</f>
        <v>19</v>
      </c>
      <c r="AM326" s="39">
        <f>WEEKNUM(Table1[[#This Row],[Resolved]])</f>
        <v>0</v>
      </c>
      <c r="AN326" s="39">
        <f>WEEKNUM(Table1[[#This Row],[Closed]])</f>
        <v>0</v>
      </c>
      <c r="AO326" s="39" t="str">
        <f>IFERROR(INDEX(GD_Resource[], MATCH(Table1[[#This Row],[Assigned to]], GD_Resource[SNOW ID Unique], 0), 2), "Not GD")</f>
        <v>WPP-US</v>
      </c>
      <c r="AP326" s="39" t="str">
        <f t="shared" si="5"/>
        <v>GD</v>
      </c>
      <c r="AQ326" s="39">
        <f>YEAR(Table1[[#This Row],[Closed]])</f>
        <v>1900</v>
      </c>
      <c r="AR326" s="39">
        <f>YEAR(Table1[[#This Row],[Resolved]])</f>
        <v>1900</v>
      </c>
      <c r="AS326" s="39">
        <f>YEAR(Table1[[#This Row],[Created]])</f>
        <v>2022</v>
      </c>
      <c r="AT326" s="39">
        <f>DAY(Table1[[#This Row],[Resolved]])</f>
        <v>0</v>
      </c>
      <c r="AU326" s="39" t="str">
        <f>TEXT(Table1[[#This Row],[Resolved]],"MMM")</f>
        <v>Jan</v>
      </c>
      <c r="AV326" s="39">
        <f>DAY(Table1[[#This Row],[Created]])</f>
        <v>6</v>
      </c>
      <c r="AW326" s="39" t="str">
        <f>TEXT(Table1[[#This Row],[Created]],"MMM")</f>
        <v>May</v>
      </c>
      <c r="AX326" s="40">
        <f>VLOOKUP(Table1[[#This Row],[Assigned to]],GD_Resource[[#All],[SNOW ID Unique]:[Team]],4,0)</f>
        <v>0</v>
      </c>
    </row>
    <row r="327" spans="1:50" ht="49.95" customHeight="1" x14ac:dyDescent="0.25">
      <c r="A327" s="37" t="s">
        <v>1392</v>
      </c>
      <c r="B327" s="37" t="s">
        <v>119</v>
      </c>
      <c r="C327" s="37" t="s">
        <v>120</v>
      </c>
      <c r="D327" s="37" t="s">
        <v>607</v>
      </c>
      <c r="E327" s="37" t="s">
        <v>13</v>
      </c>
      <c r="F327" s="37" t="s">
        <v>1393</v>
      </c>
      <c r="G327" s="60">
        <v>44708.165972222218</v>
      </c>
      <c r="H327" s="37" t="s">
        <v>20</v>
      </c>
      <c r="I327" s="60"/>
      <c r="J327" s="37" t="s">
        <v>329</v>
      </c>
      <c r="K327" s="37" t="s">
        <v>1394</v>
      </c>
      <c r="L327" s="60"/>
      <c r="M327" s="37"/>
      <c r="N327" s="60">
        <v>44687.805671296293</v>
      </c>
      <c r="O327" s="37" t="s">
        <v>292</v>
      </c>
      <c r="P327" s="38" t="b">
        <v>0</v>
      </c>
      <c r="Q327" s="37"/>
      <c r="R327" s="37" t="s">
        <v>127</v>
      </c>
      <c r="S327" s="38">
        <v>0</v>
      </c>
      <c r="T327" s="37" t="s">
        <v>128</v>
      </c>
      <c r="U327" s="37" t="s">
        <v>66</v>
      </c>
      <c r="V327" s="60"/>
      <c r="W327" s="38">
        <v>1617963</v>
      </c>
      <c r="X327" s="37" t="s">
        <v>199</v>
      </c>
      <c r="Y327" s="38">
        <v>1</v>
      </c>
      <c r="Z327" s="38" t="b">
        <v>1</v>
      </c>
      <c r="AA327" s="60">
        <v>44687.902314814812</v>
      </c>
      <c r="AB327" s="60">
        <v>44687.902314814812</v>
      </c>
      <c r="AC327" s="38">
        <v>1</v>
      </c>
      <c r="AD327" s="60">
        <v>44687.940312500003</v>
      </c>
      <c r="AE327" s="60">
        <v>44687.949097222219</v>
      </c>
      <c r="AF327" s="60">
        <v>44687.940312500003</v>
      </c>
      <c r="AG327" s="37" t="s">
        <v>200</v>
      </c>
      <c r="AH327" s="37"/>
      <c r="AI327" s="37" t="s">
        <v>201</v>
      </c>
      <c r="AJ327" s="16">
        <f ca="1">IF(Table1[[#This Row],[State]]="Closed","Zero",IF(Table1[[#This Row],[State]]="Resolved","Zero",TODAY()-Table1[[#This Row],[First Assigned to Osprey-Resolver]]))</f>
        <v>20.05090277778072</v>
      </c>
      <c r="AK327" s="16" t="str">
        <f ca="1">IF(Table1[[#This Row],[Days Open]]&lt;=5,"00 - 05",IF(Table1[[#This Row],[Days Open]]&lt;=15,"06 - 15",IF(Table1[[#This Row],[Days Open]]&lt;=30,"16 - 30", IF(Table1[[#This Row],[Days Open]]&lt;=60,"31 - 60",IF(Table1[[#This Row],[Days Open]]&lt;=90,"61 - 90",IF(Table1[[#This Row],[Days Open]]="Zero","Closed","&gt;91 and above"))))))</f>
        <v>16 - 30</v>
      </c>
      <c r="AL327" s="39">
        <f>WEEKNUM(Table1[[#This Row],[Created]])</f>
        <v>19</v>
      </c>
      <c r="AM327" s="39">
        <f>WEEKNUM(Table1[[#This Row],[Resolved]])</f>
        <v>0</v>
      </c>
      <c r="AN327" s="39">
        <f>WEEKNUM(Table1[[#This Row],[Closed]])</f>
        <v>0</v>
      </c>
      <c r="AO327" s="39" t="str">
        <f>IFERROR(INDEX(GD_Resource[], MATCH(Table1[[#This Row],[Assigned to]], GD_Resource[SNOW ID Unique], 0), 2), "Not GD")</f>
        <v>WPP-US</v>
      </c>
      <c r="AP327" s="39" t="str">
        <f t="shared" si="5"/>
        <v>GD</v>
      </c>
      <c r="AQ327" s="39">
        <f>YEAR(Table1[[#This Row],[Closed]])</f>
        <v>1900</v>
      </c>
      <c r="AR327" s="39">
        <f>YEAR(Table1[[#This Row],[Resolved]])</f>
        <v>1900</v>
      </c>
      <c r="AS327" s="39">
        <f>YEAR(Table1[[#This Row],[Created]])</f>
        <v>2022</v>
      </c>
      <c r="AT327" s="39">
        <f>DAY(Table1[[#This Row],[Resolved]])</f>
        <v>0</v>
      </c>
      <c r="AU327" s="39" t="str">
        <f>TEXT(Table1[[#This Row],[Resolved]],"MMM")</f>
        <v>Jan</v>
      </c>
      <c r="AV327" s="39">
        <f>DAY(Table1[[#This Row],[Created]])</f>
        <v>6</v>
      </c>
      <c r="AW327" s="39" t="str">
        <f>TEXT(Table1[[#This Row],[Created]],"MMM")</f>
        <v>May</v>
      </c>
      <c r="AX327" s="40">
        <f>VLOOKUP(Table1[[#This Row],[Assigned to]],GD_Resource[[#All],[SNOW ID Unique]:[Team]],4,0)</f>
        <v>0</v>
      </c>
    </row>
    <row r="328" spans="1:50" ht="49.95" customHeight="1" x14ac:dyDescent="0.25">
      <c r="A328" s="37" t="s">
        <v>1395</v>
      </c>
      <c r="B328" s="37" t="s">
        <v>119</v>
      </c>
      <c r="C328" s="37" t="s">
        <v>161</v>
      </c>
      <c r="D328" s="37" t="s">
        <v>1273</v>
      </c>
      <c r="E328" s="37" t="s">
        <v>13</v>
      </c>
      <c r="F328" s="37" t="s">
        <v>1396</v>
      </c>
      <c r="G328" s="60">
        <v>44705.80940972222</v>
      </c>
      <c r="H328" s="37" t="s">
        <v>32</v>
      </c>
      <c r="I328" s="60"/>
      <c r="J328" s="37" t="s">
        <v>329</v>
      </c>
      <c r="K328" s="37" t="s">
        <v>1397</v>
      </c>
      <c r="L328" s="60"/>
      <c r="M328" s="37"/>
      <c r="N328" s="60">
        <v>44687.905486111107</v>
      </c>
      <c r="O328" s="37" t="s">
        <v>1398</v>
      </c>
      <c r="P328" s="38" t="b">
        <v>0</v>
      </c>
      <c r="Q328" s="37"/>
      <c r="R328" s="37" t="s">
        <v>127</v>
      </c>
      <c r="S328" s="38">
        <v>0</v>
      </c>
      <c r="T328" s="37" t="s">
        <v>128</v>
      </c>
      <c r="U328" s="37" t="s">
        <v>94</v>
      </c>
      <c r="V328" s="60">
        <v>44705.80940972222</v>
      </c>
      <c r="W328" s="38">
        <v>1546899</v>
      </c>
      <c r="X328" s="37" t="s">
        <v>1399</v>
      </c>
      <c r="Y328" s="38">
        <v>0</v>
      </c>
      <c r="Z328" s="38" t="b">
        <v>0</v>
      </c>
      <c r="AA328" s="60">
        <v>44687.937997685192</v>
      </c>
      <c r="AB328" s="60">
        <v>44687.905486111107</v>
      </c>
      <c r="AC328" s="38">
        <v>2</v>
      </c>
      <c r="AD328" s="60">
        <v>44691.017106481479</v>
      </c>
      <c r="AE328" s="60">
        <v>44705.153287037043</v>
      </c>
      <c r="AF328" s="60">
        <v>44705.153287037043</v>
      </c>
      <c r="AG328" s="37"/>
      <c r="AH328" s="37"/>
      <c r="AI328" s="37"/>
      <c r="AJ328" s="16" t="str">
        <f ca="1">IF(Table1[[#This Row],[State]]="Closed","Zero",IF(Table1[[#This Row],[State]]="Resolved","Zero",TODAY()-Table1[[#This Row],[First Assigned to Osprey-Resolver]]))</f>
        <v>Zero</v>
      </c>
      <c r="AK328" s="16" t="str">
        <f ca="1">IF(Table1[[#This Row],[Days Open]]&lt;=5,"00 - 05",IF(Table1[[#This Row],[Days Open]]&lt;=15,"06 - 15",IF(Table1[[#This Row],[Days Open]]&lt;=30,"16 - 30", IF(Table1[[#This Row],[Days Open]]&lt;=60,"31 - 60",IF(Table1[[#This Row],[Days Open]]&lt;=90,"61 - 90",IF(Table1[[#This Row],[Days Open]]="Zero","Closed","&gt;91 and above"))))))</f>
        <v>Closed</v>
      </c>
      <c r="AL328" s="39">
        <f>WEEKNUM(Table1[[#This Row],[Created]])</f>
        <v>19</v>
      </c>
      <c r="AM328" s="39">
        <f>WEEKNUM(Table1[[#This Row],[Resolved]])</f>
        <v>22</v>
      </c>
      <c r="AN328" s="39">
        <f>WEEKNUM(Table1[[#This Row],[Closed]])</f>
        <v>0</v>
      </c>
      <c r="AO328" s="39" t="str">
        <f>IFERROR(INDEX(GD_Resource[], MATCH(Table1[[#This Row],[Assigned to]], GD_Resource[SNOW ID Unique], 0), 2), "Not GD")</f>
        <v>WPP-US</v>
      </c>
      <c r="AP328" s="39" t="str">
        <f t="shared" si="5"/>
        <v>GD</v>
      </c>
      <c r="AQ328" s="39">
        <f>YEAR(Table1[[#This Row],[Closed]])</f>
        <v>1900</v>
      </c>
      <c r="AR328" s="39">
        <f>YEAR(Table1[[#This Row],[Resolved]])</f>
        <v>2022</v>
      </c>
      <c r="AS328" s="39">
        <f>YEAR(Table1[[#This Row],[Created]])</f>
        <v>2022</v>
      </c>
      <c r="AT328" s="39">
        <f>DAY(Table1[[#This Row],[Resolved]])</f>
        <v>24</v>
      </c>
      <c r="AU328" s="39" t="str">
        <f>TEXT(Table1[[#This Row],[Resolved]],"MMM")</f>
        <v>May</v>
      </c>
      <c r="AV328" s="39">
        <f>DAY(Table1[[#This Row],[Created]])</f>
        <v>6</v>
      </c>
      <c r="AW328" s="39" t="str">
        <f>TEXT(Table1[[#This Row],[Created]],"MMM")</f>
        <v>May</v>
      </c>
      <c r="AX328" s="40">
        <f>VLOOKUP(Table1[[#This Row],[Assigned to]],GD_Resource[[#All],[SNOW ID Unique]:[Team]],4,0)</f>
        <v>0</v>
      </c>
    </row>
    <row r="329" spans="1:50" ht="49.95" customHeight="1" x14ac:dyDescent="0.25">
      <c r="A329" s="37" t="s">
        <v>1400</v>
      </c>
      <c r="B329" s="37" t="s">
        <v>119</v>
      </c>
      <c r="C329" s="37" t="s">
        <v>185</v>
      </c>
      <c r="D329" s="37" t="s">
        <v>775</v>
      </c>
      <c r="E329" s="37" t="s">
        <v>13</v>
      </c>
      <c r="F329" s="37" t="s">
        <v>1401</v>
      </c>
      <c r="G329" s="60">
        <v>44707.767974537041</v>
      </c>
      <c r="H329" s="37" t="s">
        <v>16</v>
      </c>
      <c r="I329" s="60"/>
      <c r="J329" s="37" t="s">
        <v>329</v>
      </c>
      <c r="K329" s="37" t="s">
        <v>1402</v>
      </c>
      <c r="L329" s="60"/>
      <c r="M329" s="37"/>
      <c r="N329" s="60">
        <v>44690.451851851853</v>
      </c>
      <c r="O329" s="37" t="s">
        <v>1403</v>
      </c>
      <c r="P329" s="38" t="b">
        <v>0</v>
      </c>
      <c r="Q329" s="37"/>
      <c r="R329" s="37" t="s">
        <v>191</v>
      </c>
      <c r="S329" s="38">
        <v>0</v>
      </c>
      <c r="T329" s="37" t="s">
        <v>128</v>
      </c>
      <c r="U329" s="37" t="s">
        <v>65</v>
      </c>
      <c r="V329" s="60"/>
      <c r="W329" s="38">
        <v>274874</v>
      </c>
      <c r="X329" s="37" t="s">
        <v>1404</v>
      </c>
      <c r="Y329" s="38">
        <v>1</v>
      </c>
      <c r="Z329" s="38" t="b">
        <v>1</v>
      </c>
      <c r="AA329" s="60">
        <v>44690.59648148148</v>
      </c>
      <c r="AB329" s="60">
        <v>44690.456273148149</v>
      </c>
      <c r="AC329" s="38">
        <v>2</v>
      </c>
      <c r="AD329" s="60">
        <v>44690.741053240738</v>
      </c>
      <c r="AE329" s="60">
        <v>44690.744270833333</v>
      </c>
      <c r="AF329" s="60">
        <v>44690.741053240738</v>
      </c>
      <c r="AG329" s="37"/>
      <c r="AH329" s="37" t="s">
        <v>250</v>
      </c>
      <c r="AI329" s="37"/>
      <c r="AJ329" s="16">
        <f ca="1">IF(Table1[[#This Row],[State]]="Closed","Zero",IF(Table1[[#This Row],[State]]="Resolved","Zero",TODAY()-Table1[[#This Row],[First Assigned to Osprey-Resolver]]))</f>
        <v>17.255729166667152</v>
      </c>
      <c r="AK329" s="16" t="str">
        <f ca="1">IF(Table1[[#This Row],[Days Open]]&lt;=5,"00 - 05",IF(Table1[[#This Row],[Days Open]]&lt;=15,"06 - 15",IF(Table1[[#This Row],[Days Open]]&lt;=30,"16 - 30", IF(Table1[[#This Row],[Days Open]]&lt;=60,"31 - 60",IF(Table1[[#This Row],[Days Open]]&lt;=90,"61 - 90",IF(Table1[[#This Row],[Days Open]]="Zero","Closed","&gt;91 and above"))))))</f>
        <v>16 - 30</v>
      </c>
      <c r="AL329" s="39">
        <f>WEEKNUM(Table1[[#This Row],[Created]])</f>
        <v>20</v>
      </c>
      <c r="AM329" s="39">
        <f>WEEKNUM(Table1[[#This Row],[Resolved]])</f>
        <v>0</v>
      </c>
      <c r="AN329" s="39">
        <f>WEEKNUM(Table1[[#This Row],[Closed]])</f>
        <v>0</v>
      </c>
      <c r="AO329" s="39" t="str">
        <f>IFERROR(INDEX(GD_Resource[], MATCH(Table1[[#This Row],[Assigned to]], GD_Resource[SNOW ID Unique], 0), 2), "Not GD")</f>
        <v>WPP-US</v>
      </c>
      <c r="AP329" s="39" t="str">
        <f t="shared" si="5"/>
        <v>GD</v>
      </c>
      <c r="AQ329" s="39">
        <f>YEAR(Table1[[#This Row],[Closed]])</f>
        <v>1900</v>
      </c>
      <c r="AR329" s="39">
        <f>YEAR(Table1[[#This Row],[Resolved]])</f>
        <v>1900</v>
      </c>
      <c r="AS329" s="39">
        <f>YEAR(Table1[[#This Row],[Created]])</f>
        <v>2022</v>
      </c>
      <c r="AT329" s="39">
        <f>DAY(Table1[[#This Row],[Resolved]])</f>
        <v>0</v>
      </c>
      <c r="AU329" s="39" t="str">
        <f>TEXT(Table1[[#This Row],[Resolved]],"MMM")</f>
        <v>Jan</v>
      </c>
      <c r="AV329" s="39">
        <f>DAY(Table1[[#This Row],[Created]])</f>
        <v>9</v>
      </c>
      <c r="AW329" s="39" t="str">
        <f>TEXT(Table1[[#This Row],[Created]],"MMM")</f>
        <v>May</v>
      </c>
      <c r="AX329" s="40">
        <f>VLOOKUP(Table1[[#This Row],[Assigned to]],GD_Resource[[#All],[SNOW ID Unique]:[Team]],4,0)</f>
        <v>0</v>
      </c>
    </row>
    <row r="330" spans="1:50" ht="87.45" customHeight="1" x14ac:dyDescent="0.25">
      <c r="A330" s="37" t="s">
        <v>1405</v>
      </c>
      <c r="B330" s="37" t="s">
        <v>119</v>
      </c>
      <c r="C330" s="37" t="s">
        <v>120</v>
      </c>
      <c r="D330" s="37" t="s">
        <v>1002</v>
      </c>
      <c r="E330" s="37" t="s">
        <v>13</v>
      </c>
      <c r="F330" s="37" t="s">
        <v>1406</v>
      </c>
      <c r="G330" s="60">
        <v>44701.630636574067</v>
      </c>
      <c r="H330" s="37" t="s">
        <v>15</v>
      </c>
      <c r="I330" s="60"/>
      <c r="J330" s="37" t="s">
        <v>329</v>
      </c>
      <c r="K330" s="37" t="s">
        <v>1407</v>
      </c>
      <c r="L330" s="60"/>
      <c r="M330" s="37"/>
      <c r="N330" s="60">
        <v>44690.697731481479</v>
      </c>
      <c r="O330" s="37" t="s">
        <v>267</v>
      </c>
      <c r="P330" s="38" t="b">
        <v>0</v>
      </c>
      <c r="Q330" s="37"/>
      <c r="R330" s="37" t="s">
        <v>127</v>
      </c>
      <c r="S330" s="38">
        <v>0</v>
      </c>
      <c r="T330" s="37" t="s">
        <v>128</v>
      </c>
      <c r="U330" s="37" t="s">
        <v>94</v>
      </c>
      <c r="V330" s="60">
        <v>44701.630636574067</v>
      </c>
      <c r="W330" s="38">
        <v>944603</v>
      </c>
      <c r="X330" s="37" t="s">
        <v>268</v>
      </c>
      <c r="Y330" s="38">
        <v>1</v>
      </c>
      <c r="Z330" s="38" t="b">
        <v>0</v>
      </c>
      <c r="AA330" s="60">
        <v>44690.72347222222</v>
      </c>
      <c r="AB330" s="60"/>
      <c r="AC330" s="38">
        <v>1</v>
      </c>
      <c r="AD330" s="60"/>
      <c r="AE330" s="60">
        <v>44690.72347222222</v>
      </c>
      <c r="AF330" s="60">
        <v>44690.708761574067</v>
      </c>
      <c r="AG330" s="37"/>
      <c r="AH330" s="37"/>
      <c r="AI330" s="37"/>
      <c r="AJ330" s="16" t="str">
        <f ca="1">IF(Table1[[#This Row],[State]]="Closed","Zero",IF(Table1[[#This Row],[State]]="Resolved","Zero",TODAY()-Table1[[#This Row],[First Assigned to Osprey-Resolver]]))</f>
        <v>Zero</v>
      </c>
      <c r="AK330" s="16" t="str">
        <f ca="1">IF(Table1[[#This Row],[Days Open]]&lt;=5,"00 - 05",IF(Table1[[#This Row],[Days Open]]&lt;=15,"06 - 15",IF(Table1[[#This Row],[Days Open]]&lt;=30,"16 - 30", IF(Table1[[#This Row],[Days Open]]&lt;=60,"31 - 60",IF(Table1[[#This Row],[Days Open]]&lt;=90,"61 - 90",IF(Table1[[#This Row],[Days Open]]="Zero","Closed","&gt;91 and above"))))))</f>
        <v>Closed</v>
      </c>
      <c r="AL330" s="39">
        <f>WEEKNUM(Table1[[#This Row],[Created]])</f>
        <v>20</v>
      </c>
      <c r="AM330" s="39">
        <f>WEEKNUM(Table1[[#This Row],[Resolved]])</f>
        <v>21</v>
      </c>
      <c r="AN330" s="39">
        <f>WEEKNUM(Table1[[#This Row],[Closed]])</f>
        <v>0</v>
      </c>
      <c r="AO330" s="39" t="str">
        <f>IFERROR(INDEX(GD_Resource[], MATCH(Table1[[#This Row],[Assigned to]], GD_Resource[SNOW ID Unique], 0), 2), "Not GD")</f>
        <v>WPP-US</v>
      </c>
      <c r="AP330" s="39" t="str">
        <f t="shared" si="5"/>
        <v>GD</v>
      </c>
      <c r="AQ330" s="39">
        <f>YEAR(Table1[[#This Row],[Closed]])</f>
        <v>1900</v>
      </c>
      <c r="AR330" s="39">
        <f>YEAR(Table1[[#This Row],[Resolved]])</f>
        <v>2022</v>
      </c>
      <c r="AS330" s="39">
        <f>YEAR(Table1[[#This Row],[Created]])</f>
        <v>2022</v>
      </c>
      <c r="AT330" s="39">
        <f>DAY(Table1[[#This Row],[Resolved]])</f>
        <v>20</v>
      </c>
      <c r="AU330" s="39" t="str">
        <f>TEXT(Table1[[#This Row],[Resolved]],"MMM")</f>
        <v>May</v>
      </c>
      <c r="AV330" s="39">
        <f>DAY(Table1[[#This Row],[Created]])</f>
        <v>9</v>
      </c>
      <c r="AW330" s="39" t="str">
        <f>TEXT(Table1[[#This Row],[Created]],"MMM")</f>
        <v>May</v>
      </c>
      <c r="AX330" s="40">
        <f>VLOOKUP(Table1[[#This Row],[Assigned to]],GD_Resource[[#All],[SNOW ID Unique]:[Team]],4,0)</f>
        <v>0</v>
      </c>
    </row>
    <row r="331" spans="1:50" ht="49.95" customHeight="1" x14ac:dyDescent="0.25">
      <c r="A331" s="37" t="s">
        <v>1408</v>
      </c>
      <c r="B331" s="37" t="s">
        <v>119</v>
      </c>
      <c r="C331" s="37" t="s">
        <v>185</v>
      </c>
      <c r="D331" s="37" t="s">
        <v>1409</v>
      </c>
      <c r="E331" s="37" t="s">
        <v>13</v>
      </c>
      <c r="F331" s="37" t="s">
        <v>1410</v>
      </c>
      <c r="G331" s="60">
        <v>44707.882407407407</v>
      </c>
      <c r="H331" s="37" t="s">
        <v>16</v>
      </c>
      <c r="I331" s="60"/>
      <c r="J331" s="37"/>
      <c r="K331" s="37"/>
      <c r="L331" s="60"/>
      <c r="M331" s="37"/>
      <c r="N331" s="60">
        <v>44690.804224537038</v>
      </c>
      <c r="O331" s="37" t="s">
        <v>1411</v>
      </c>
      <c r="P331" s="38" t="b">
        <v>0</v>
      </c>
      <c r="Q331" s="37"/>
      <c r="R331" s="37" t="s">
        <v>191</v>
      </c>
      <c r="S331" s="38">
        <v>0</v>
      </c>
      <c r="T331" s="37" t="s">
        <v>128</v>
      </c>
      <c r="U331" s="37" t="s">
        <v>65</v>
      </c>
      <c r="V331" s="60"/>
      <c r="W331" s="38"/>
      <c r="X331" s="37" t="s">
        <v>714</v>
      </c>
      <c r="Y331" s="38">
        <v>0</v>
      </c>
      <c r="Z331" s="38" t="b">
        <v>1</v>
      </c>
      <c r="AA331" s="60">
        <v>44690.813599537039</v>
      </c>
      <c r="AB331" s="60">
        <v>44690.804560185177</v>
      </c>
      <c r="AC331" s="38">
        <v>2</v>
      </c>
      <c r="AD331" s="60">
        <v>44690.813981481479</v>
      </c>
      <c r="AE331" s="60">
        <v>44690.816967592589</v>
      </c>
      <c r="AF331" s="60">
        <v>44690.813981481479</v>
      </c>
      <c r="AG331" s="37"/>
      <c r="AH331" s="37" t="s">
        <v>1412</v>
      </c>
      <c r="AI331" s="37"/>
      <c r="AJ331" s="16">
        <f ca="1">IF(Table1[[#This Row],[State]]="Closed","Zero",IF(Table1[[#This Row],[State]]="Resolved","Zero",TODAY()-Table1[[#This Row],[First Assigned to Osprey-Resolver]]))</f>
        <v>17.183032407410792</v>
      </c>
      <c r="AK331" s="16" t="str">
        <f ca="1">IF(Table1[[#This Row],[Days Open]]&lt;=5,"00 - 05",IF(Table1[[#This Row],[Days Open]]&lt;=15,"06 - 15",IF(Table1[[#This Row],[Days Open]]&lt;=30,"16 - 30", IF(Table1[[#This Row],[Days Open]]&lt;=60,"31 - 60",IF(Table1[[#This Row],[Days Open]]&lt;=90,"61 - 90",IF(Table1[[#This Row],[Days Open]]="Zero","Closed","&gt;91 and above"))))))</f>
        <v>16 - 30</v>
      </c>
      <c r="AL331" s="39">
        <f>WEEKNUM(Table1[[#This Row],[Created]])</f>
        <v>20</v>
      </c>
      <c r="AM331" s="39">
        <f>WEEKNUM(Table1[[#This Row],[Resolved]])</f>
        <v>0</v>
      </c>
      <c r="AN331" s="39">
        <f>WEEKNUM(Table1[[#This Row],[Closed]])</f>
        <v>0</v>
      </c>
      <c r="AO331" s="39" t="str">
        <f>IFERROR(INDEX(GD_Resource[], MATCH(Table1[[#This Row],[Assigned to]], GD_Resource[SNOW ID Unique], 0), 2), "Not GD")</f>
        <v>WPP-US</v>
      </c>
      <c r="AP331" s="39" t="str">
        <f t="shared" si="5"/>
        <v>GD</v>
      </c>
      <c r="AQ331" s="39">
        <f>YEAR(Table1[[#This Row],[Closed]])</f>
        <v>1900</v>
      </c>
      <c r="AR331" s="39">
        <f>YEAR(Table1[[#This Row],[Resolved]])</f>
        <v>1900</v>
      </c>
      <c r="AS331" s="39">
        <f>YEAR(Table1[[#This Row],[Created]])</f>
        <v>2022</v>
      </c>
      <c r="AT331" s="39">
        <f>DAY(Table1[[#This Row],[Resolved]])</f>
        <v>0</v>
      </c>
      <c r="AU331" s="39" t="str">
        <f>TEXT(Table1[[#This Row],[Resolved]],"MMM")</f>
        <v>Jan</v>
      </c>
      <c r="AV331" s="39">
        <f>DAY(Table1[[#This Row],[Created]])</f>
        <v>9</v>
      </c>
      <c r="AW331" s="39" t="str">
        <f>TEXT(Table1[[#This Row],[Created]],"MMM")</f>
        <v>May</v>
      </c>
      <c r="AX331" s="40">
        <f>VLOOKUP(Table1[[#This Row],[Assigned to]],GD_Resource[[#All],[SNOW ID Unique]:[Team]],4,0)</f>
        <v>0</v>
      </c>
    </row>
    <row r="332" spans="1:50" ht="49.95" customHeight="1" x14ac:dyDescent="0.25">
      <c r="A332" s="37" t="s">
        <v>1413</v>
      </c>
      <c r="B332" s="37" t="s">
        <v>119</v>
      </c>
      <c r="C332" s="37" t="s">
        <v>339</v>
      </c>
      <c r="D332" s="37" t="s">
        <v>340</v>
      </c>
      <c r="E332" s="37" t="s">
        <v>13</v>
      </c>
      <c r="F332" s="37" t="s">
        <v>1414</v>
      </c>
      <c r="G332" s="60">
        <v>44691.041527777779</v>
      </c>
      <c r="H332" s="37" t="s">
        <v>29</v>
      </c>
      <c r="I332" s="60"/>
      <c r="J332" s="37" t="s">
        <v>124</v>
      </c>
      <c r="K332" s="37" t="s">
        <v>1415</v>
      </c>
      <c r="L332" s="60">
        <v>44691.041527777779</v>
      </c>
      <c r="M332" s="37" t="s">
        <v>24</v>
      </c>
      <c r="N332" s="60">
        <v>44690.811469907407</v>
      </c>
      <c r="O332" s="37" t="s">
        <v>1416</v>
      </c>
      <c r="P332" s="38" t="b">
        <v>0</v>
      </c>
      <c r="Q332" s="37"/>
      <c r="R332" s="37" t="s">
        <v>217</v>
      </c>
      <c r="S332" s="38">
        <v>0</v>
      </c>
      <c r="T332" s="37" t="s">
        <v>128</v>
      </c>
      <c r="U332" s="37" t="s">
        <v>124</v>
      </c>
      <c r="V332" s="60"/>
      <c r="W332" s="38">
        <v>19877</v>
      </c>
      <c r="X332" s="37" t="s">
        <v>1417</v>
      </c>
      <c r="Y332" s="38">
        <v>0</v>
      </c>
      <c r="Z332" s="38" t="b">
        <v>0</v>
      </c>
      <c r="AA332" s="60">
        <v>44690.926192129627</v>
      </c>
      <c r="AB332" s="60">
        <v>44690.813854166663</v>
      </c>
      <c r="AC332" s="38">
        <v>1</v>
      </c>
      <c r="AD332" s="60">
        <v>44690.928564814807</v>
      </c>
      <c r="AE332" s="60">
        <v>44690.956550925926</v>
      </c>
      <c r="AF332" s="60">
        <v>44690.928564814807</v>
      </c>
      <c r="AG332" s="37"/>
      <c r="AH332" s="37"/>
      <c r="AI332" s="37"/>
      <c r="AJ332" s="16">
        <f ca="1">IF(Table1[[#This Row],[State]]="Closed","Zero",IF(Table1[[#This Row],[State]]="Resolved","Zero",TODAY()-Table1[[#This Row],[First Assigned to Osprey-Resolver]]))</f>
        <v>17.043449074073578</v>
      </c>
      <c r="AK332" s="16" t="str">
        <f ca="1">IF(Table1[[#This Row],[Days Open]]&lt;=5,"00 - 05",IF(Table1[[#This Row],[Days Open]]&lt;=15,"06 - 15",IF(Table1[[#This Row],[Days Open]]&lt;=30,"16 - 30", IF(Table1[[#This Row],[Days Open]]&lt;=60,"31 - 60",IF(Table1[[#This Row],[Days Open]]&lt;=90,"61 - 90",IF(Table1[[#This Row],[Days Open]]="Zero","Closed","&gt;91 and above"))))))</f>
        <v>16 - 30</v>
      </c>
      <c r="AL332" s="39">
        <f>WEEKNUM(Table1[[#This Row],[Created]])</f>
        <v>20</v>
      </c>
      <c r="AM332" s="39">
        <f>WEEKNUM(Table1[[#This Row],[Resolved]])</f>
        <v>0</v>
      </c>
      <c r="AN332" s="39">
        <f>WEEKNUM(Table1[[#This Row],[Closed]])</f>
        <v>20</v>
      </c>
      <c r="AO332" s="39" t="str">
        <f>IFERROR(INDEX(GD_Resource[], MATCH(Table1[[#This Row],[Assigned to]], GD_Resource[SNOW ID Unique], 0), 2), "Not GD")</f>
        <v>WPP-US</v>
      </c>
      <c r="AP332" s="39" t="str">
        <f t="shared" si="5"/>
        <v>GD</v>
      </c>
      <c r="AQ332" s="39">
        <f>YEAR(Table1[[#This Row],[Closed]])</f>
        <v>2022</v>
      </c>
      <c r="AR332" s="39">
        <f>YEAR(Table1[[#This Row],[Resolved]])</f>
        <v>1900</v>
      </c>
      <c r="AS332" s="39">
        <f>YEAR(Table1[[#This Row],[Created]])</f>
        <v>2022</v>
      </c>
      <c r="AT332" s="39">
        <f>DAY(Table1[[#This Row],[Resolved]])</f>
        <v>0</v>
      </c>
      <c r="AU332" s="39" t="str">
        <f>TEXT(Table1[[#This Row],[Resolved]],"MMM")</f>
        <v>Jan</v>
      </c>
      <c r="AV332" s="39">
        <f>DAY(Table1[[#This Row],[Created]])</f>
        <v>9</v>
      </c>
      <c r="AW332" s="39" t="str">
        <f>TEXT(Table1[[#This Row],[Created]],"MMM")</f>
        <v>May</v>
      </c>
      <c r="AX332" s="40">
        <f>VLOOKUP(Table1[[#This Row],[Assigned to]],GD_Resource[[#All],[SNOW ID Unique]:[Team]],4,0)</f>
        <v>0</v>
      </c>
    </row>
    <row r="333" spans="1:50" ht="49.95" customHeight="1" x14ac:dyDescent="0.25">
      <c r="A333" s="37" t="s">
        <v>1418</v>
      </c>
      <c r="B333" s="37" t="s">
        <v>119</v>
      </c>
      <c r="C333" s="37" t="s">
        <v>242</v>
      </c>
      <c r="D333" s="37" t="s">
        <v>530</v>
      </c>
      <c r="E333" s="37" t="s">
        <v>13</v>
      </c>
      <c r="F333" s="37" t="s">
        <v>1419</v>
      </c>
      <c r="G333" s="60">
        <v>44707.743009259262</v>
      </c>
      <c r="H333" s="37" t="s">
        <v>27</v>
      </c>
      <c r="I333" s="60"/>
      <c r="J333" s="37"/>
      <c r="K333" s="37"/>
      <c r="L333" s="60"/>
      <c r="M333" s="37"/>
      <c r="N333" s="60">
        <v>44690.848090277781</v>
      </c>
      <c r="O333" s="37" t="s">
        <v>1420</v>
      </c>
      <c r="P333" s="38" t="b">
        <v>0</v>
      </c>
      <c r="Q333" s="37"/>
      <c r="R333" s="37" t="s">
        <v>150</v>
      </c>
      <c r="S333" s="38">
        <v>0</v>
      </c>
      <c r="T333" s="37" t="s">
        <v>128</v>
      </c>
      <c r="U333" s="37" t="s">
        <v>65</v>
      </c>
      <c r="V333" s="60"/>
      <c r="W333" s="38"/>
      <c r="X333" s="37" t="s">
        <v>1421</v>
      </c>
      <c r="Y333" s="38">
        <v>0</v>
      </c>
      <c r="Z333" s="38" t="b">
        <v>1</v>
      </c>
      <c r="AA333" s="60">
        <v>44690.927384259259</v>
      </c>
      <c r="AB333" s="60">
        <v>44690.85261574074</v>
      </c>
      <c r="AC333" s="38">
        <v>1</v>
      </c>
      <c r="AD333" s="60">
        <v>44690.96707175926</v>
      </c>
      <c r="AE333" s="60">
        <v>44690.99422453704</v>
      </c>
      <c r="AF333" s="60">
        <v>44690.96707175926</v>
      </c>
      <c r="AG333" s="37"/>
      <c r="AH333" s="37" t="s">
        <v>1373</v>
      </c>
      <c r="AI333" s="37"/>
      <c r="AJ333" s="16">
        <f ca="1">IF(Table1[[#This Row],[State]]="Closed","Zero",IF(Table1[[#This Row],[State]]="Resolved","Zero",TODAY()-Table1[[#This Row],[First Assigned to Osprey-Resolver]]))</f>
        <v>17.005775462959718</v>
      </c>
      <c r="AK333" s="16" t="str">
        <f ca="1">IF(Table1[[#This Row],[Days Open]]&lt;=5,"00 - 05",IF(Table1[[#This Row],[Days Open]]&lt;=15,"06 - 15",IF(Table1[[#This Row],[Days Open]]&lt;=30,"16 - 30", IF(Table1[[#This Row],[Days Open]]&lt;=60,"31 - 60",IF(Table1[[#This Row],[Days Open]]&lt;=90,"61 - 90",IF(Table1[[#This Row],[Days Open]]="Zero","Closed","&gt;91 and above"))))))</f>
        <v>16 - 30</v>
      </c>
      <c r="AL333" s="39">
        <f>WEEKNUM(Table1[[#This Row],[Created]])</f>
        <v>20</v>
      </c>
      <c r="AM333" s="39">
        <f>WEEKNUM(Table1[[#This Row],[Resolved]])</f>
        <v>0</v>
      </c>
      <c r="AN333" s="39">
        <f>WEEKNUM(Table1[[#This Row],[Closed]])</f>
        <v>0</v>
      </c>
      <c r="AO333" s="39" t="str">
        <f>IFERROR(INDEX(GD_Resource[], MATCH(Table1[[#This Row],[Assigned to]], GD_Resource[SNOW ID Unique], 0), 2), "Not GD")</f>
        <v>WPP-US</v>
      </c>
      <c r="AP333" s="39" t="str">
        <f t="shared" si="5"/>
        <v>GD</v>
      </c>
      <c r="AQ333" s="39">
        <f>YEAR(Table1[[#This Row],[Closed]])</f>
        <v>1900</v>
      </c>
      <c r="AR333" s="39">
        <f>YEAR(Table1[[#This Row],[Resolved]])</f>
        <v>1900</v>
      </c>
      <c r="AS333" s="39">
        <f>YEAR(Table1[[#This Row],[Created]])</f>
        <v>2022</v>
      </c>
      <c r="AT333" s="39">
        <f>DAY(Table1[[#This Row],[Resolved]])</f>
        <v>0</v>
      </c>
      <c r="AU333" s="39" t="str">
        <f>TEXT(Table1[[#This Row],[Resolved]],"MMM")</f>
        <v>Jan</v>
      </c>
      <c r="AV333" s="39">
        <f>DAY(Table1[[#This Row],[Created]])</f>
        <v>9</v>
      </c>
      <c r="AW333" s="39" t="str">
        <f>TEXT(Table1[[#This Row],[Created]],"MMM")</f>
        <v>May</v>
      </c>
      <c r="AX333" s="40">
        <f>VLOOKUP(Table1[[#This Row],[Assigned to]],GD_Resource[[#All],[SNOW ID Unique]:[Team]],4,0)</f>
        <v>0</v>
      </c>
    </row>
    <row r="334" spans="1:50" ht="49.95" customHeight="1" x14ac:dyDescent="0.25">
      <c r="A334" s="37" t="s">
        <v>1422</v>
      </c>
      <c r="B334" s="37" t="s">
        <v>119</v>
      </c>
      <c r="C334" s="37" t="s">
        <v>703</v>
      </c>
      <c r="D334" s="37" t="s">
        <v>1141</v>
      </c>
      <c r="E334" s="37" t="s">
        <v>13</v>
      </c>
      <c r="F334" s="37" t="s">
        <v>1423</v>
      </c>
      <c r="G334" s="60">
        <v>44706.623472222222</v>
      </c>
      <c r="H334" s="37" t="s">
        <v>57</v>
      </c>
      <c r="I334" s="60"/>
      <c r="J334" s="37" t="s">
        <v>542</v>
      </c>
      <c r="K334" s="37" t="s">
        <v>1424</v>
      </c>
      <c r="L334" s="60"/>
      <c r="M334" s="37"/>
      <c r="N334" s="60">
        <v>44690.849826388891</v>
      </c>
      <c r="O334" s="37" t="s">
        <v>721</v>
      </c>
      <c r="P334" s="38" t="b">
        <v>0</v>
      </c>
      <c r="Q334" s="37"/>
      <c r="R334" s="37"/>
      <c r="S334" s="38">
        <v>0</v>
      </c>
      <c r="T334" s="37" t="s">
        <v>128</v>
      </c>
      <c r="U334" s="37" t="s">
        <v>66</v>
      </c>
      <c r="V334" s="60"/>
      <c r="W334" s="38">
        <v>1249663</v>
      </c>
      <c r="X334" s="37" t="s">
        <v>172</v>
      </c>
      <c r="Y334" s="38">
        <v>1</v>
      </c>
      <c r="Z334" s="38" t="b">
        <v>0</v>
      </c>
      <c r="AA334" s="60">
        <v>44690.852372685193</v>
      </c>
      <c r="AB334" s="60">
        <v>44690.85015046296</v>
      </c>
      <c r="AC334" s="38">
        <v>2</v>
      </c>
      <c r="AD334" s="60">
        <v>44691.060277777768</v>
      </c>
      <c r="AE334" s="60">
        <v>44691.064259259263</v>
      </c>
      <c r="AF334" s="60">
        <v>44691.060277777768</v>
      </c>
      <c r="AG334" s="37"/>
      <c r="AH334" s="37"/>
      <c r="AI334" s="37"/>
      <c r="AJ334" s="16">
        <f ca="1">IF(Table1[[#This Row],[State]]="Closed","Zero",IF(Table1[[#This Row],[State]]="Resolved","Zero",TODAY()-Table1[[#This Row],[First Assigned to Osprey-Resolver]]))</f>
        <v>16.935740740736946</v>
      </c>
      <c r="AK334" s="16" t="str">
        <f ca="1">IF(Table1[[#This Row],[Days Open]]&lt;=5,"00 - 05",IF(Table1[[#This Row],[Days Open]]&lt;=15,"06 - 15",IF(Table1[[#This Row],[Days Open]]&lt;=30,"16 - 30", IF(Table1[[#This Row],[Days Open]]&lt;=60,"31 - 60",IF(Table1[[#This Row],[Days Open]]&lt;=90,"61 - 90",IF(Table1[[#This Row],[Days Open]]="Zero","Closed","&gt;91 and above"))))))</f>
        <v>16 - 30</v>
      </c>
      <c r="AL334" s="39">
        <f>WEEKNUM(Table1[[#This Row],[Created]])</f>
        <v>20</v>
      </c>
      <c r="AM334" s="39">
        <f>WEEKNUM(Table1[[#This Row],[Resolved]])</f>
        <v>0</v>
      </c>
      <c r="AN334" s="39">
        <f>WEEKNUM(Table1[[#This Row],[Closed]])</f>
        <v>0</v>
      </c>
      <c r="AO334" s="39" t="str">
        <f>IFERROR(INDEX(GD_Resource[], MATCH(Table1[[#This Row],[Assigned to]], GD_Resource[SNOW ID Unique], 0), 2), "Not GD")</f>
        <v>WPP-US</v>
      </c>
      <c r="AP334" s="39" t="str">
        <f t="shared" si="5"/>
        <v>GD</v>
      </c>
      <c r="AQ334" s="39">
        <f>YEAR(Table1[[#This Row],[Closed]])</f>
        <v>1900</v>
      </c>
      <c r="AR334" s="39">
        <f>YEAR(Table1[[#This Row],[Resolved]])</f>
        <v>1900</v>
      </c>
      <c r="AS334" s="39">
        <f>YEAR(Table1[[#This Row],[Created]])</f>
        <v>2022</v>
      </c>
      <c r="AT334" s="39">
        <f>DAY(Table1[[#This Row],[Resolved]])</f>
        <v>0</v>
      </c>
      <c r="AU334" s="39" t="str">
        <f>TEXT(Table1[[#This Row],[Resolved]],"MMM")</f>
        <v>Jan</v>
      </c>
      <c r="AV334" s="39">
        <f>DAY(Table1[[#This Row],[Created]])</f>
        <v>9</v>
      </c>
      <c r="AW334" s="39" t="str">
        <f>TEXT(Table1[[#This Row],[Created]],"MMM")</f>
        <v>May</v>
      </c>
      <c r="AX334" s="40">
        <f>VLOOKUP(Table1[[#This Row],[Assigned to]],GD_Resource[[#All],[SNOW ID Unique]:[Team]],4,0)</f>
        <v>0</v>
      </c>
    </row>
    <row r="335" spans="1:50" ht="49.95" customHeight="1" x14ac:dyDescent="0.25">
      <c r="A335" s="37" t="s">
        <v>1425</v>
      </c>
      <c r="B335" s="37" t="s">
        <v>142</v>
      </c>
      <c r="C335" s="37" t="s">
        <v>120</v>
      </c>
      <c r="D335" s="37" t="s">
        <v>1002</v>
      </c>
      <c r="E335" s="37" t="s">
        <v>13</v>
      </c>
      <c r="F335" s="37" t="s">
        <v>1426</v>
      </c>
      <c r="G335" s="60">
        <v>44705.547013888892</v>
      </c>
      <c r="H335" s="37" t="s">
        <v>15</v>
      </c>
      <c r="I335" s="60"/>
      <c r="J335" s="37" t="s">
        <v>329</v>
      </c>
      <c r="K335" s="37" t="s">
        <v>1427</v>
      </c>
      <c r="L335" s="60"/>
      <c r="M335" s="37"/>
      <c r="N335" s="60">
        <v>44690.924791666657</v>
      </c>
      <c r="O335" s="37" t="s">
        <v>292</v>
      </c>
      <c r="P335" s="38" t="b">
        <v>0</v>
      </c>
      <c r="Q335" s="37"/>
      <c r="R335" s="37" t="s">
        <v>127</v>
      </c>
      <c r="S335" s="38">
        <v>0</v>
      </c>
      <c r="T335" s="37" t="s">
        <v>128</v>
      </c>
      <c r="U335" s="37" t="s">
        <v>94</v>
      </c>
      <c r="V335" s="60">
        <v>44705.547025462962</v>
      </c>
      <c r="W335" s="38">
        <v>1263361</v>
      </c>
      <c r="X335" s="37" t="s">
        <v>199</v>
      </c>
      <c r="Y335" s="38">
        <v>2</v>
      </c>
      <c r="Z335" s="38" t="b">
        <v>0</v>
      </c>
      <c r="AA335" s="60">
        <v>44690.977581018517</v>
      </c>
      <c r="AB335" s="60">
        <v>44690.977581018517</v>
      </c>
      <c r="AC335" s="38">
        <v>1</v>
      </c>
      <c r="AD335" s="60">
        <v>44691.037430555552</v>
      </c>
      <c r="AE335" s="60">
        <v>44691.040405092594</v>
      </c>
      <c r="AF335" s="60">
        <v>44691.037430555552</v>
      </c>
      <c r="AG335" s="37" t="s">
        <v>200</v>
      </c>
      <c r="AH335" s="37"/>
      <c r="AI335" s="37" t="s">
        <v>201</v>
      </c>
      <c r="AJ335" s="16" t="str">
        <f ca="1">IF(Table1[[#This Row],[State]]="Closed","Zero",IF(Table1[[#This Row],[State]]="Resolved","Zero",TODAY()-Table1[[#This Row],[First Assigned to Osprey-Resolver]]))</f>
        <v>Zero</v>
      </c>
      <c r="AK335" s="16" t="str">
        <f ca="1">IF(Table1[[#This Row],[Days Open]]&lt;=5,"00 - 05",IF(Table1[[#This Row],[Days Open]]&lt;=15,"06 - 15",IF(Table1[[#This Row],[Days Open]]&lt;=30,"16 - 30", IF(Table1[[#This Row],[Days Open]]&lt;=60,"31 - 60",IF(Table1[[#This Row],[Days Open]]&lt;=90,"61 - 90",IF(Table1[[#This Row],[Days Open]]="Zero","Closed","&gt;91 and above"))))))</f>
        <v>Closed</v>
      </c>
      <c r="AL335" s="39">
        <f>WEEKNUM(Table1[[#This Row],[Created]])</f>
        <v>20</v>
      </c>
      <c r="AM335" s="39">
        <f>WEEKNUM(Table1[[#This Row],[Resolved]])</f>
        <v>22</v>
      </c>
      <c r="AN335" s="39">
        <f>WEEKNUM(Table1[[#This Row],[Closed]])</f>
        <v>0</v>
      </c>
      <c r="AO335" s="39" t="str">
        <f>IFERROR(INDEX(GD_Resource[], MATCH(Table1[[#This Row],[Assigned to]], GD_Resource[SNOW ID Unique], 0), 2), "Not GD")</f>
        <v>WPP-US</v>
      </c>
      <c r="AP335" s="39" t="str">
        <f t="shared" si="5"/>
        <v>GD</v>
      </c>
      <c r="AQ335" s="39">
        <f>YEAR(Table1[[#This Row],[Closed]])</f>
        <v>1900</v>
      </c>
      <c r="AR335" s="39">
        <f>YEAR(Table1[[#This Row],[Resolved]])</f>
        <v>2022</v>
      </c>
      <c r="AS335" s="39">
        <f>YEAR(Table1[[#This Row],[Created]])</f>
        <v>2022</v>
      </c>
      <c r="AT335" s="39">
        <f>DAY(Table1[[#This Row],[Resolved]])</f>
        <v>24</v>
      </c>
      <c r="AU335" s="39" t="str">
        <f>TEXT(Table1[[#This Row],[Resolved]],"MMM")</f>
        <v>May</v>
      </c>
      <c r="AV335" s="39">
        <f>DAY(Table1[[#This Row],[Created]])</f>
        <v>9</v>
      </c>
      <c r="AW335" s="39" t="str">
        <f>TEXT(Table1[[#This Row],[Created]],"MMM")</f>
        <v>May</v>
      </c>
      <c r="AX335" s="40">
        <f>VLOOKUP(Table1[[#This Row],[Assigned to]],GD_Resource[[#All],[SNOW ID Unique]:[Team]],4,0)</f>
        <v>0</v>
      </c>
    </row>
    <row r="336" spans="1:50" ht="287.7" customHeight="1" x14ac:dyDescent="0.25">
      <c r="A336" s="37" t="s">
        <v>1428</v>
      </c>
      <c r="B336" s="37" t="s">
        <v>119</v>
      </c>
      <c r="C336" s="37" t="s">
        <v>253</v>
      </c>
      <c r="D336" s="37" t="s">
        <v>540</v>
      </c>
      <c r="E336" s="37" t="s">
        <v>13</v>
      </c>
      <c r="F336" s="37" t="s">
        <v>1429</v>
      </c>
      <c r="G336" s="60">
        <v>44701.925127314818</v>
      </c>
      <c r="H336" s="37" t="s">
        <v>22</v>
      </c>
      <c r="I336" s="60"/>
      <c r="J336" s="37" t="s">
        <v>542</v>
      </c>
      <c r="K336" s="37" t="s">
        <v>1430</v>
      </c>
      <c r="L336" s="60"/>
      <c r="M336" s="37"/>
      <c r="N336" s="60">
        <v>44691.060578703713</v>
      </c>
      <c r="O336" s="37" t="s">
        <v>1431</v>
      </c>
      <c r="P336" s="38" t="b">
        <v>0</v>
      </c>
      <c r="Q336" s="37"/>
      <c r="R336" s="37" t="s">
        <v>150</v>
      </c>
      <c r="S336" s="38">
        <v>0</v>
      </c>
      <c r="T336" s="37" t="s">
        <v>128</v>
      </c>
      <c r="U336" s="37" t="s">
        <v>94</v>
      </c>
      <c r="V336" s="60">
        <v>44701.925127314818</v>
      </c>
      <c r="W336" s="38">
        <v>939807</v>
      </c>
      <c r="X336" s="37" t="s">
        <v>1432</v>
      </c>
      <c r="Y336" s="38">
        <v>0</v>
      </c>
      <c r="Z336" s="38" t="b">
        <v>0</v>
      </c>
      <c r="AA336" s="60">
        <v>44691.062777777777</v>
      </c>
      <c r="AB336" s="60"/>
      <c r="AC336" s="38">
        <v>0</v>
      </c>
      <c r="AD336" s="60"/>
      <c r="AE336" s="60">
        <v>44691.062777777777</v>
      </c>
      <c r="AF336" s="60">
        <v>44691.060578703713</v>
      </c>
      <c r="AG336" s="37"/>
      <c r="AH336" s="37"/>
      <c r="AI336" s="37"/>
      <c r="AJ336" s="16" t="str">
        <f ca="1">IF(Table1[[#This Row],[State]]="Closed","Zero",IF(Table1[[#This Row],[State]]="Resolved","Zero",TODAY()-Table1[[#This Row],[First Assigned to Osprey-Resolver]]))</f>
        <v>Zero</v>
      </c>
      <c r="AK336" s="16" t="str">
        <f ca="1">IF(Table1[[#This Row],[Days Open]]&lt;=5,"00 - 05",IF(Table1[[#This Row],[Days Open]]&lt;=15,"06 - 15",IF(Table1[[#This Row],[Days Open]]&lt;=30,"16 - 30", IF(Table1[[#This Row],[Days Open]]&lt;=60,"31 - 60",IF(Table1[[#This Row],[Days Open]]&lt;=90,"61 - 90",IF(Table1[[#This Row],[Days Open]]="Zero","Closed","&gt;91 and above"))))))</f>
        <v>Closed</v>
      </c>
      <c r="AL336" s="39">
        <f>WEEKNUM(Table1[[#This Row],[Created]])</f>
        <v>20</v>
      </c>
      <c r="AM336" s="39">
        <f>WEEKNUM(Table1[[#This Row],[Resolved]])</f>
        <v>21</v>
      </c>
      <c r="AN336" s="39">
        <f>WEEKNUM(Table1[[#This Row],[Closed]])</f>
        <v>0</v>
      </c>
      <c r="AO336" s="39" t="str">
        <f>IFERROR(INDEX(GD_Resource[], MATCH(Table1[[#This Row],[Assigned to]], GD_Resource[SNOW ID Unique], 0), 2), "Not GD")</f>
        <v>WPP-US</v>
      </c>
      <c r="AP336" s="39" t="str">
        <f t="shared" si="5"/>
        <v>GD</v>
      </c>
      <c r="AQ336" s="39">
        <f>YEAR(Table1[[#This Row],[Closed]])</f>
        <v>1900</v>
      </c>
      <c r="AR336" s="39">
        <f>YEAR(Table1[[#This Row],[Resolved]])</f>
        <v>2022</v>
      </c>
      <c r="AS336" s="39">
        <f>YEAR(Table1[[#This Row],[Created]])</f>
        <v>2022</v>
      </c>
      <c r="AT336" s="39">
        <f>DAY(Table1[[#This Row],[Resolved]])</f>
        <v>20</v>
      </c>
      <c r="AU336" s="39" t="str">
        <f>TEXT(Table1[[#This Row],[Resolved]],"MMM")</f>
        <v>May</v>
      </c>
      <c r="AV336" s="39">
        <f>DAY(Table1[[#This Row],[Created]])</f>
        <v>10</v>
      </c>
      <c r="AW336" s="39" t="str">
        <f>TEXT(Table1[[#This Row],[Created]],"MMM")</f>
        <v>May</v>
      </c>
      <c r="AX336" s="40">
        <f>VLOOKUP(Table1[[#This Row],[Assigned to]],GD_Resource[[#All],[SNOW ID Unique]:[Team]],4,0)</f>
        <v>0</v>
      </c>
    </row>
    <row r="337" spans="1:50" ht="62.7" customHeight="1" x14ac:dyDescent="0.25">
      <c r="A337" s="37" t="s">
        <v>1433</v>
      </c>
      <c r="B337" s="37" t="s">
        <v>119</v>
      </c>
      <c r="C337" s="37" t="s">
        <v>120</v>
      </c>
      <c r="D337" s="37" t="s">
        <v>607</v>
      </c>
      <c r="E337" s="37" t="s">
        <v>13</v>
      </c>
      <c r="F337" s="37" t="s">
        <v>1434</v>
      </c>
      <c r="G337" s="60">
        <v>44707.950578703712</v>
      </c>
      <c r="H337" s="37" t="s">
        <v>26</v>
      </c>
      <c r="I337" s="60"/>
      <c r="J337" s="37"/>
      <c r="K337" s="37"/>
      <c r="L337" s="60"/>
      <c r="M337" s="37"/>
      <c r="N337" s="60">
        <v>44691.075462962966</v>
      </c>
      <c r="O337" s="37" t="s">
        <v>292</v>
      </c>
      <c r="P337" s="38" t="b">
        <v>0</v>
      </c>
      <c r="Q337" s="37"/>
      <c r="R337" s="37" t="s">
        <v>127</v>
      </c>
      <c r="S337" s="38">
        <v>0</v>
      </c>
      <c r="T337" s="37" t="s">
        <v>128</v>
      </c>
      <c r="U337" s="37" t="s">
        <v>66</v>
      </c>
      <c r="V337" s="60"/>
      <c r="W337" s="38"/>
      <c r="X337" s="37" t="s">
        <v>199</v>
      </c>
      <c r="Y337" s="38">
        <v>0</v>
      </c>
      <c r="Z337" s="38" t="b">
        <v>1</v>
      </c>
      <c r="AA337" s="60">
        <v>44691.581516203703</v>
      </c>
      <c r="AB337" s="60">
        <v>44691.581516203703</v>
      </c>
      <c r="AC337" s="38">
        <v>1</v>
      </c>
      <c r="AD337" s="60">
        <v>44691.646064814813</v>
      </c>
      <c r="AE337" s="60">
        <v>44691.647812499999</v>
      </c>
      <c r="AF337" s="60">
        <v>44691.646064814813</v>
      </c>
      <c r="AG337" s="37" t="s">
        <v>200</v>
      </c>
      <c r="AH337" s="37"/>
      <c r="AI337" s="37" t="s">
        <v>201</v>
      </c>
      <c r="AJ337" s="16">
        <f ca="1">IF(Table1[[#This Row],[State]]="Closed","Zero",IF(Table1[[#This Row],[State]]="Resolved","Zero",TODAY()-Table1[[#This Row],[First Assigned to Osprey-Resolver]]))</f>
        <v>16.352187500000582</v>
      </c>
      <c r="AK337" s="16" t="str">
        <f ca="1">IF(Table1[[#This Row],[Days Open]]&lt;=5,"00 - 05",IF(Table1[[#This Row],[Days Open]]&lt;=15,"06 - 15",IF(Table1[[#This Row],[Days Open]]&lt;=30,"16 - 30", IF(Table1[[#This Row],[Days Open]]&lt;=60,"31 - 60",IF(Table1[[#This Row],[Days Open]]&lt;=90,"61 - 90",IF(Table1[[#This Row],[Days Open]]="Zero","Closed","&gt;91 and above"))))))</f>
        <v>16 - 30</v>
      </c>
      <c r="AL337" s="39">
        <f>WEEKNUM(Table1[[#This Row],[Created]])</f>
        <v>20</v>
      </c>
      <c r="AM337" s="39">
        <f>WEEKNUM(Table1[[#This Row],[Resolved]])</f>
        <v>0</v>
      </c>
      <c r="AN337" s="39">
        <f>WEEKNUM(Table1[[#This Row],[Closed]])</f>
        <v>0</v>
      </c>
      <c r="AO337" s="39" t="str">
        <f>IFERROR(INDEX(GD_Resource[], MATCH(Table1[[#This Row],[Assigned to]], GD_Resource[SNOW ID Unique], 0), 2), "Not GD")</f>
        <v>WPP-US</v>
      </c>
      <c r="AP337" s="39" t="str">
        <f t="shared" si="5"/>
        <v>GD</v>
      </c>
      <c r="AQ337" s="39">
        <f>YEAR(Table1[[#This Row],[Closed]])</f>
        <v>1900</v>
      </c>
      <c r="AR337" s="39">
        <f>YEAR(Table1[[#This Row],[Resolved]])</f>
        <v>1900</v>
      </c>
      <c r="AS337" s="39">
        <f>YEAR(Table1[[#This Row],[Created]])</f>
        <v>2022</v>
      </c>
      <c r="AT337" s="39">
        <f>DAY(Table1[[#This Row],[Resolved]])</f>
        <v>0</v>
      </c>
      <c r="AU337" s="39" t="str">
        <f>TEXT(Table1[[#This Row],[Resolved]],"MMM")</f>
        <v>Jan</v>
      </c>
      <c r="AV337" s="39">
        <f>DAY(Table1[[#This Row],[Created]])</f>
        <v>10</v>
      </c>
      <c r="AW337" s="39" t="str">
        <f>TEXT(Table1[[#This Row],[Created]],"MMM")</f>
        <v>May</v>
      </c>
      <c r="AX337" s="40">
        <f>VLOOKUP(Table1[[#This Row],[Assigned to]],GD_Resource[[#All],[SNOW ID Unique]:[Team]],4,0)</f>
        <v>0</v>
      </c>
    </row>
    <row r="338" spans="1:50" ht="49.95" customHeight="1" x14ac:dyDescent="0.25">
      <c r="A338" s="37" t="s">
        <v>1435</v>
      </c>
      <c r="B338" s="37" t="s">
        <v>142</v>
      </c>
      <c r="C338" s="37" t="s">
        <v>308</v>
      </c>
      <c r="D338" s="37" t="s">
        <v>309</v>
      </c>
      <c r="E338" s="37" t="s">
        <v>13</v>
      </c>
      <c r="F338" s="37" t="s">
        <v>1436</v>
      </c>
      <c r="G338" s="60">
        <v>44691.744791666657</v>
      </c>
      <c r="H338" s="37" t="s">
        <v>248</v>
      </c>
      <c r="I338" s="60"/>
      <c r="J338" s="37"/>
      <c r="K338" s="37"/>
      <c r="L338" s="60"/>
      <c r="M338" s="37"/>
      <c r="N338" s="60">
        <v>44691.075682870367</v>
      </c>
      <c r="O338" s="37" t="s">
        <v>1437</v>
      </c>
      <c r="P338" s="38" t="b">
        <v>0</v>
      </c>
      <c r="Q338" s="37"/>
      <c r="R338" s="37" t="s">
        <v>137</v>
      </c>
      <c r="S338" s="38">
        <v>0</v>
      </c>
      <c r="T338" s="37" t="s">
        <v>128</v>
      </c>
      <c r="U338" s="37" t="s">
        <v>65</v>
      </c>
      <c r="V338" s="60"/>
      <c r="W338" s="38"/>
      <c r="X338" s="37" t="s">
        <v>1438</v>
      </c>
      <c r="Y338" s="38">
        <v>0</v>
      </c>
      <c r="Z338" s="38" t="b">
        <v>1</v>
      </c>
      <c r="AA338" s="60">
        <v>44691.121851851851</v>
      </c>
      <c r="AB338" s="60">
        <v>44691.075682870367</v>
      </c>
      <c r="AC338" s="38">
        <v>1</v>
      </c>
      <c r="AD338" s="60">
        <v>44691.138009259259</v>
      </c>
      <c r="AE338" s="60">
        <v>44691.561481481483</v>
      </c>
      <c r="AF338" s="60">
        <v>44691.138009259259</v>
      </c>
      <c r="AG338" s="37"/>
      <c r="AH338" s="37" t="s">
        <v>250</v>
      </c>
      <c r="AI338" s="37"/>
      <c r="AJ338" s="16">
        <f ca="1">IF(Table1[[#This Row],[State]]="Closed","Zero",IF(Table1[[#This Row],[State]]="Resolved","Zero",TODAY()-Table1[[#This Row],[First Assigned to Osprey-Resolver]]))</f>
        <v>16.438518518516503</v>
      </c>
      <c r="AK338" s="16" t="str">
        <f ca="1">IF(Table1[[#This Row],[Days Open]]&lt;=5,"00 - 05",IF(Table1[[#This Row],[Days Open]]&lt;=15,"06 - 15",IF(Table1[[#This Row],[Days Open]]&lt;=30,"16 - 30", IF(Table1[[#This Row],[Days Open]]&lt;=60,"31 - 60",IF(Table1[[#This Row],[Days Open]]&lt;=90,"61 - 90",IF(Table1[[#This Row],[Days Open]]="Zero","Closed","&gt;91 and above"))))))</f>
        <v>16 - 30</v>
      </c>
      <c r="AL338" s="39">
        <f>WEEKNUM(Table1[[#This Row],[Created]])</f>
        <v>20</v>
      </c>
      <c r="AM338" s="39">
        <f>WEEKNUM(Table1[[#This Row],[Resolved]])</f>
        <v>0</v>
      </c>
      <c r="AN338" s="39">
        <f>WEEKNUM(Table1[[#This Row],[Closed]])</f>
        <v>0</v>
      </c>
      <c r="AO338" s="39" t="str">
        <f>IFERROR(INDEX(GD_Resource[], MATCH(Table1[[#This Row],[Assigned to]], GD_Resource[SNOW ID Unique], 0), 2), "Not GD")</f>
        <v>Not GD</v>
      </c>
      <c r="AP338" s="39" t="str">
        <f t="shared" si="5"/>
        <v>Geo</v>
      </c>
      <c r="AQ338" s="39">
        <f>YEAR(Table1[[#This Row],[Closed]])</f>
        <v>1900</v>
      </c>
      <c r="AR338" s="39">
        <f>YEAR(Table1[[#This Row],[Resolved]])</f>
        <v>1900</v>
      </c>
      <c r="AS338" s="39">
        <f>YEAR(Table1[[#This Row],[Created]])</f>
        <v>2022</v>
      </c>
      <c r="AT338" s="39">
        <f>DAY(Table1[[#This Row],[Resolved]])</f>
        <v>0</v>
      </c>
      <c r="AU338" s="39" t="str">
        <f>TEXT(Table1[[#This Row],[Resolved]],"MMM")</f>
        <v>Jan</v>
      </c>
      <c r="AV338" s="39">
        <f>DAY(Table1[[#This Row],[Created]])</f>
        <v>10</v>
      </c>
      <c r="AW338" s="39" t="str">
        <f>TEXT(Table1[[#This Row],[Created]],"MMM")</f>
        <v>May</v>
      </c>
      <c r="AX338" s="40" t="e">
        <f>VLOOKUP(Table1[[#This Row],[Assigned to]],GD_Resource[[#All],[SNOW ID Unique]:[Team]],4,0)</f>
        <v>#N/A</v>
      </c>
    </row>
    <row r="339" spans="1:50" ht="49.95" customHeight="1" x14ac:dyDescent="0.25">
      <c r="A339" s="37" t="s">
        <v>1439</v>
      </c>
      <c r="B339" s="37" t="s">
        <v>119</v>
      </c>
      <c r="C339" s="37" t="s">
        <v>120</v>
      </c>
      <c r="D339" s="37" t="s">
        <v>324</v>
      </c>
      <c r="E339" s="37" t="s">
        <v>13</v>
      </c>
      <c r="F339" s="37" t="s">
        <v>1440</v>
      </c>
      <c r="G339" s="60">
        <v>44704.527118055557</v>
      </c>
      <c r="H339" s="37" t="s">
        <v>26</v>
      </c>
      <c r="I339" s="60"/>
      <c r="J339" s="37" t="s">
        <v>329</v>
      </c>
      <c r="K339" s="37" t="s">
        <v>1440</v>
      </c>
      <c r="L339" s="60"/>
      <c r="M339" s="37"/>
      <c r="N339" s="60">
        <v>44691.82402777778</v>
      </c>
      <c r="O339" s="37" t="s">
        <v>654</v>
      </c>
      <c r="P339" s="38" t="b">
        <v>0</v>
      </c>
      <c r="Q339" s="37"/>
      <c r="R339" s="37" t="s">
        <v>127</v>
      </c>
      <c r="S339" s="38">
        <v>0</v>
      </c>
      <c r="T339" s="37" t="s">
        <v>128</v>
      </c>
      <c r="U339" s="37" t="s">
        <v>94</v>
      </c>
      <c r="V339" s="60">
        <v>44704.527118055557</v>
      </c>
      <c r="W339" s="38">
        <v>1097547</v>
      </c>
      <c r="X339" s="37" t="s">
        <v>655</v>
      </c>
      <c r="Y339" s="38">
        <v>0</v>
      </c>
      <c r="Z339" s="38" t="b">
        <v>0</v>
      </c>
      <c r="AA339" s="60">
        <v>44691.859317129631</v>
      </c>
      <c r="AB339" s="60">
        <v>44691.824467592603</v>
      </c>
      <c r="AC339" s="38">
        <v>1</v>
      </c>
      <c r="AD339" s="60">
        <v>44691.849849537037</v>
      </c>
      <c r="AE339" s="60">
        <v>44691.859317129631</v>
      </c>
      <c r="AF339" s="60">
        <v>44691.849849537037</v>
      </c>
      <c r="AG339" s="37"/>
      <c r="AH339" s="37"/>
      <c r="AI339" s="37"/>
      <c r="AJ339" s="16" t="str">
        <f ca="1">IF(Table1[[#This Row],[State]]="Closed","Zero",IF(Table1[[#This Row],[State]]="Resolved","Zero",TODAY()-Table1[[#This Row],[First Assigned to Osprey-Resolver]]))</f>
        <v>Zero</v>
      </c>
      <c r="AK339" s="16" t="str">
        <f ca="1">IF(Table1[[#This Row],[Days Open]]&lt;=5,"00 - 05",IF(Table1[[#This Row],[Days Open]]&lt;=15,"06 - 15",IF(Table1[[#This Row],[Days Open]]&lt;=30,"16 - 30", IF(Table1[[#This Row],[Days Open]]&lt;=60,"31 - 60",IF(Table1[[#This Row],[Days Open]]&lt;=90,"61 - 90",IF(Table1[[#This Row],[Days Open]]="Zero","Closed","&gt;91 and above"))))))</f>
        <v>Closed</v>
      </c>
      <c r="AL339" s="39">
        <f>WEEKNUM(Table1[[#This Row],[Created]])</f>
        <v>20</v>
      </c>
      <c r="AM339" s="39">
        <f>WEEKNUM(Table1[[#This Row],[Resolved]])</f>
        <v>22</v>
      </c>
      <c r="AN339" s="39">
        <f>WEEKNUM(Table1[[#This Row],[Closed]])</f>
        <v>0</v>
      </c>
      <c r="AO339" s="39" t="str">
        <f>IFERROR(INDEX(GD_Resource[], MATCH(Table1[[#This Row],[Assigned to]], GD_Resource[SNOW ID Unique], 0), 2), "Not GD")</f>
        <v>WPP-US</v>
      </c>
      <c r="AP339" s="39" t="str">
        <f t="shared" si="5"/>
        <v>GD</v>
      </c>
      <c r="AQ339" s="39">
        <f>YEAR(Table1[[#This Row],[Closed]])</f>
        <v>1900</v>
      </c>
      <c r="AR339" s="39">
        <f>YEAR(Table1[[#This Row],[Resolved]])</f>
        <v>2022</v>
      </c>
      <c r="AS339" s="39">
        <f>YEAR(Table1[[#This Row],[Created]])</f>
        <v>2022</v>
      </c>
      <c r="AT339" s="39">
        <f>DAY(Table1[[#This Row],[Resolved]])</f>
        <v>23</v>
      </c>
      <c r="AU339" s="39" t="str">
        <f>TEXT(Table1[[#This Row],[Resolved]],"MMM")</f>
        <v>May</v>
      </c>
      <c r="AV339" s="39">
        <f>DAY(Table1[[#This Row],[Created]])</f>
        <v>10</v>
      </c>
      <c r="AW339" s="39" t="str">
        <f>TEXT(Table1[[#This Row],[Created]],"MMM")</f>
        <v>May</v>
      </c>
      <c r="AX339" s="40">
        <f>VLOOKUP(Table1[[#This Row],[Assigned to]],GD_Resource[[#All],[SNOW ID Unique]:[Team]],4,0)</f>
        <v>0</v>
      </c>
    </row>
    <row r="340" spans="1:50" ht="49.95" customHeight="1" x14ac:dyDescent="0.25">
      <c r="A340" s="37" t="s">
        <v>1441</v>
      </c>
      <c r="B340" s="37" t="s">
        <v>119</v>
      </c>
      <c r="C340" s="37" t="s">
        <v>253</v>
      </c>
      <c r="D340" s="37" t="s">
        <v>463</v>
      </c>
      <c r="E340" s="37" t="s">
        <v>13</v>
      </c>
      <c r="F340" s="37" t="s">
        <v>1442</v>
      </c>
      <c r="G340" s="60">
        <v>44707.613402777781</v>
      </c>
      <c r="H340" s="37" t="s">
        <v>9</v>
      </c>
      <c r="I340" s="60"/>
      <c r="J340" s="37"/>
      <c r="K340" s="37"/>
      <c r="L340" s="60"/>
      <c r="M340" s="37"/>
      <c r="N340" s="60">
        <v>44691.858159722222</v>
      </c>
      <c r="O340" s="37" t="s">
        <v>1289</v>
      </c>
      <c r="P340" s="38" t="b">
        <v>0</v>
      </c>
      <c r="Q340" s="37"/>
      <c r="R340" s="37" t="s">
        <v>150</v>
      </c>
      <c r="S340" s="38">
        <v>0</v>
      </c>
      <c r="T340" s="37" t="s">
        <v>128</v>
      </c>
      <c r="U340" s="37" t="s">
        <v>66</v>
      </c>
      <c r="V340" s="60"/>
      <c r="W340" s="38"/>
      <c r="X340" s="37" t="s">
        <v>1290</v>
      </c>
      <c r="Y340" s="38">
        <v>0</v>
      </c>
      <c r="Z340" s="38" t="b">
        <v>1</v>
      </c>
      <c r="AA340" s="60">
        <v>44691.859652777777</v>
      </c>
      <c r="AB340" s="60">
        <v>44691.858159722222</v>
      </c>
      <c r="AC340" s="38">
        <v>1</v>
      </c>
      <c r="AD340" s="60">
        <v>44691.861956018518</v>
      </c>
      <c r="AE340" s="60">
        <v>44691.867905092593</v>
      </c>
      <c r="AF340" s="60">
        <v>44691.861956018518</v>
      </c>
      <c r="AG340" s="37" t="s">
        <v>139</v>
      </c>
      <c r="AH340" s="37"/>
      <c r="AI340" s="37" t="s">
        <v>1238</v>
      </c>
      <c r="AJ340" s="16">
        <f ca="1">IF(Table1[[#This Row],[State]]="Closed","Zero",IF(Table1[[#This Row],[State]]="Resolved","Zero",TODAY()-Table1[[#This Row],[First Assigned to Osprey-Resolver]]))</f>
        <v>16.132094907407009</v>
      </c>
      <c r="AK340" s="16" t="str">
        <f ca="1">IF(Table1[[#This Row],[Days Open]]&lt;=5,"00 - 05",IF(Table1[[#This Row],[Days Open]]&lt;=15,"06 - 15",IF(Table1[[#This Row],[Days Open]]&lt;=30,"16 - 30", IF(Table1[[#This Row],[Days Open]]&lt;=60,"31 - 60",IF(Table1[[#This Row],[Days Open]]&lt;=90,"61 - 90",IF(Table1[[#This Row],[Days Open]]="Zero","Closed","&gt;91 and above"))))))</f>
        <v>16 - 30</v>
      </c>
      <c r="AL340" s="39">
        <f>WEEKNUM(Table1[[#This Row],[Created]])</f>
        <v>20</v>
      </c>
      <c r="AM340" s="39">
        <f>WEEKNUM(Table1[[#This Row],[Resolved]])</f>
        <v>0</v>
      </c>
      <c r="AN340" s="39">
        <f>WEEKNUM(Table1[[#This Row],[Closed]])</f>
        <v>0</v>
      </c>
      <c r="AO340" s="39" t="str">
        <f>IFERROR(INDEX(GD_Resource[], MATCH(Table1[[#This Row],[Assigned to]], GD_Resource[SNOW ID Unique], 0), 2), "Not GD")</f>
        <v>WPP-US</v>
      </c>
      <c r="AP340" s="39" t="str">
        <f t="shared" si="5"/>
        <v>GD</v>
      </c>
      <c r="AQ340" s="39">
        <f>YEAR(Table1[[#This Row],[Closed]])</f>
        <v>1900</v>
      </c>
      <c r="AR340" s="39">
        <f>YEAR(Table1[[#This Row],[Resolved]])</f>
        <v>1900</v>
      </c>
      <c r="AS340" s="39">
        <f>YEAR(Table1[[#This Row],[Created]])</f>
        <v>2022</v>
      </c>
      <c r="AT340" s="39">
        <f>DAY(Table1[[#This Row],[Resolved]])</f>
        <v>0</v>
      </c>
      <c r="AU340" s="39" t="str">
        <f>TEXT(Table1[[#This Row],[Resolved]],"MMM")</f>
        <v>Jan</v>
      </c>
      <c r="AV340" s="39">
        <f>DAY(Table1[[#This Row],[Created]])</f>
        <v>10</v>
      </c>
      <c r="AW340" s="39" t="str">
        <f>TEXT(Table1[[#This Row],[Created]],"MMM")</f>
        <v>May</v>
      </c>
      <c r="AX340" s="40">
        <f>VLOOKUP(Table1[[#This Row],[Assigned to]],GD_Resource[[#All],[SNOW ID Unique]:[Team]],4,0)</f>
        <v>0</v>
      </c>
    </row>
    <row r="341" spans="1:50" ht="37.5" customHeight="1" x14ac:dyDescent="0.25">
      <c r="A341" s="37" t="s">
        <v>1443</v>
      </c>
      <c r="B341" s="37" t="s">
        <v>142</v>
      </c>
      <c r="C341" s="37" t="s">
        <v>308</v>
      </c>
      <c r="D341" s="37" t="s">
        <v>309</v>
      </c>
      <c r="E341" s="37" t="s">
        <v>13</v>
      </c>
      <c r="F341" s="37" t="s">
        <v>1444</v>
      </c>
      <c r="G341" s="60">
        <v>44707.816666666673</v>
      </c>
      <c r="H341" s="37" t="s">
        <v>248</v>
      </c>
      <c r="I341" s="60"/>
      <c r="J341" s="37"/>
      <c r="K341" s="37"/>
      <c r="L341" s="60"/>
      <c r="M341" s="37"/>
      <c r="N341" s="60">
        <v>44691.858715277784</v>
      </c>
      <c r="O341" s="37" t="s">
        <v>1445</v>
      </c>
      <c r="P341" s="38" t="b">
        <v>0</v>
      </c>
      <c r="Q341" s="37"/>
      <c r="R341" s="37" t="s">
        <v>137</v>
      </c>
      <c r="S341" s="38">
        <v>0</v>
      </c>
      <c r="T341" s="37" t="s">
        <v>128</v>
      </c>
      <c r="U341" s="37" t="s">
        <v>65</v>
      </c>
      <c r="V341" s="60"/>
      <c r="W341" s="38"/>
      <c r="X341" s="37" t="s">
        <v>1446</v>
      </c>
      <c r="Y341" s="38">
        <v>0</v>
      </c>
      <c r="Z341" s="38" t="b">
        <v>1</v>
      </c>
      <c r="AA341" s="60">
        <v>44691.955023148148</v>
      </c>
      <c r="AB341" s="60">
        <v>44691.873668981483</v>
      </c>
      <c r="AC341" s="38">
        <v>1</v>
      </c>
      <c r="AD341" s="60">
        <v>44691.972280092603</v>
      </c>
      <c r="AE341" s="60">
        <v>44706.511956018519</v>
      </c>
      <c r="AF341" s="60">
        <v>44691.972280092603</v>
      </c>
      <c r="AG341" s="37"/>
      <c r="AH341" s="37" t="s">
        <v>250</v>
      </c>
      <c r="AI341" s="37"/>
      <c r="AJ341" s="16">
        <f ca="1">IF(Table1[[#This Row],[State]]="Closed","Zero",IF(Table1[[#This Row],[State]]="Resolved","Zero",TODAY()-Table1[[#This Row],[First Assigned to Osprey-Resolver]]))</f>
        <v>1.4880439814805868</v>
      </c>
      <c r="AK341" s="16" t="str">
        <f ca="1">IF(Table1[[#This Row],[Days Open]]&lt;=5,"00 - 05",IF(Table1[[#This Row],[Days Open]]&lt;=15,"06 - 15",IF(Table1[[#This Row],[Days Open]]&lt;=30,"16 - 30", IF(Table1[[#This Row],[Days Open]]&lt;=60,"31 - 60",IF(Table1[[#This Row],[Days Open]]&lt;=90,"61 - 90",IF(Table1[[#This Row],[Days Open]]="Zero","Closed","&gt;91 and above"))))))</f>
        <v>00 - 05</v>
      </c>
      <c r="AL341" s="39">
        <f>WEEKNUM(Table1[[#This Row],[Created]])</f>
        <v>20</v>
      </c>
      <c r="AM341" s="39">
        <f>WEEKNUM(Table1[[#This Row],[Resolved]])</f>
        <v>0</v>
      </c>
      <c r="AN341" s="39">
        <f>WEEKNUM(Table1[[#This Row],[Closed]])</f>
        <v>0</v>
      </c>
      <c r="AO341" s="39" t="str">
        <f>IFERROR(INDEX(GD_Resource[], MATCH(Table1[[#This Row],[Assigned to]], GD_Resource[SNOW ID Unique], 0), 2), "Not GD")</f>
        <v>Not GD</v>
      </c>
      <c r="AP341" s="39" t="str">
        <f t="shared" si="5"/>
        <v>Geo</v>
      </c>
      <c r="AQ341" s="39">
        <f>YEAR(Table1[[#This Row],[Closed]])</f>
        <v>1900</v>
      </c>
      <c r="AR341" s="39">
        <f>YEAR(Table1[[#This Row],[Resolved]])</f>
        <v>1900</v>
      </c>
      <c r="AS341" s="39">
        <f>YEAR(Table1[[#This Row],[Created]])</f>
        <v>2022</v>
      </c>
      <c r="AT341" s="39">
        <f>DAY(Table1[[#This Row],[Resolved]])</f>
        <v>0</v>
      </c>
      <c r="AU341" s="39" t="str">
        <f>TEXT(Table1[[#This Row],[Resolved]],"MMM")</f>
        <v>Jan</v>
      </c>
      <c r="AV341" s="39">
        <f>DAY(Table1[[#This Row],[Created]])</f>
        <v>10</v>
      </c>
      <c r="AW341" s="39" t="str">
        <f>TEXT(Table1[[#This Row],[Created]],"MMM")</f>
        <v>May</v>
      </c>
      <c r="AX341" s="40" t="e">
        <f>VLOOKUP(Table1[[#This Row],[Assigned to]],GD_Resource[[#All],[SNOW ID Unique]:[Team]],4,0)</f>
        <v>#N/A</v>
      </c>
    </row>
    <row r="342" spans="1:50" ht="49.95" customHeight="1" x14ac:dyDescent="0.25">
      <c r="A342" s="37" t="s">
        <v>1447</v>
      </c>
      <c r="B342" s="37" t="s">
        <v>119</v>
      </c>
      <c r="C342" s="37" t="s">
        <v>120</v>
      </c>
      <c r="D342" s="37" t="s">
        <v>350</v>
      </c>
      <c r="E342" s="37" t="s">
        <v>145</v>
      </c>
      <c r="F342" s="37" t="s">
        <v>1448</v>
      </c>
      <c r="G342" s="60">
        <v>44705.942326388889</v>
      </c>
      <c r="H342" s="37" t="s">
        <v>33</v>
      </c>
      <c r="I342" s="60"/>
      <c r="J342" s="37"/>
      <c r="K342" s="37"/>
      <c r="L342" s="60"/>
      <c r="M342" s="37"/>
      <c r="N342" s="60">
        <v>44691.981817129628</v>
      </c>
      <c r="O342" s="37" t="s">
        <v>706</v>
      </c>
      <c r="P342" s="38" t="b">
        <v>0</v>
      </c>
      <c r="Q342" s="37"/>
      <c r="R342" s="37" t="s">
        <v>127</v>
      </c>
      <c r="S342" s="38">
        <v>0</v>
      </c>
      <c r="T342" s="37" t="s">
        <v>128</v>
      </c>
      <c r="U342" s="37" t="s">
        <v>65</v>
      </c>
      <c r="V342" s="60"/>
      <c r="W342" s="38"/>
      <c r="X342" s="37" t="s">
        <v>322</v>
      </c>
      <c r="Y342" s="38">
        <v>0</v>
      </c>
      <c r="Z342" s="38" t="b">
        <v>1</v>
      </c>
      <c r="AA342" s="60">
        <v>44691.988993055558</v>
      </c>
      <c r="AB342" s="60">
        <v>44691.988993055558</v>
      </c>
      <c r="AC342" s="38">
        <v>1</v>
      </c>
      <c r="AD342" s="60">
        <v>44691.989317129628</v>
      </c>
      <c r="AE342" s="60">
        <v>44691.996053240742</v>
      </c>
      <c r="AF342" s="60">
        <v>44691.989317129628</v>
      </c>
      <c r="AG342" s="37"/>
      <c r="AH342" s="37" t="s">
        <v>403</v>
      </c>
      <c r="AI342" s="37"/>
      <c r="AJ342" s="16">
        <f ca="1">IF(Table1[[#This Row],[State]]="Closed","Zero",IF(Table1[[#This Row],[State]]="Resolved","Zero",TODAY()-Table1[[#This Row],[First Assigned to Osprey-Resolver]]))</f>
        <v>16.003946759257815</v>
      </c>
      <c r="AK342" s="16" t="str">
        <f ca="1">IF(Table1[[#This Row],[Days Open]]&lt;=5,"00 - 05",IF(Table1[[#This Row],[Days Open]]&lt;=15,"06 - 15",IF(Table1[[#This Row],[Days Open]]&lt;=30,"16 - 30", IF(Table1[[#This Row],[Days Open]]&lt;=60,"31 - 60",IF(Table1[[#This Row],[Days Open]]&lt;=90,"61 - 90",IF(Table1[[#This Row],[Days Open]]="Zero","Closed","&gt;91 and above"))))))</f>
        <v>16 - 30</v>
      </c>
      <c r="AL342" s="39">
        <f>WEEKNUM(Table1[[#This Row],[Created]])</f>
        <v>20</v>
      </c>
      <c r="AM342" s="39">
        <f>WEEKNUM(Table1[[#This Row],[Resolved]])</f>
        <v>0</v>
      </c>
      <c r="AN342" s="39">
        <f>WEEKNUM(Table1[[#This Row],[Closed]])</f>
        <v>0</v>
      </c>
      <c r="AO342" s="39" t="str">
        <f>IFERROR(INDEX(GD_Resource[], MATCH(Table1[[#This Row],[Assigned to]], GD_Resource[SNOW ID Unique], 0), 2), "Not GD")</f>
        <v>WPP-US</v>
      </c>
      <c r="AP342" s="39" t="str">
        <f t="shared" si="5"/>
        <v>GD</v>
      </c>
      <c r="AQ342" s="39">
        <f>YEAR(Table1[[#This Row],[Closed]])</f>
        <v>1900</v>
      </c>
      <c r="AR342" s="39">
        <f>YEAR(Table1[[#This Row],[Resolved]])</f>
        <v>1900</v>
      </c>
      <c r="AS342" s="39">
        <f>YEAR(Table1[[#This Row],[Created]])</f>
        <v>2022</v>
      </c>
      <c r="AT342" s="39">
        <f>DAY(Table1[[#This Row],[Resolved]])</f>
        <v>0</v>
      </c>
      <c r="AU342" s="39" t="str">
        <f>TEXT(Table1[[#This Row],[Resolved]],"MMM")</f>
        <v>Jan</v>
      </c>
      <c r="AV342" s="39">
        <f>DAY(Table1[[#This Row],[Created]])</f>
        <v>10</v>
      </c>
      <c r="AW342" s="39" t="str">
        <f>TEXT(Table1[[#This Row],[Created]],"MMM")</f>
        <v>May</v>
      </c>
      <c r="AX342" s="40">
        <f>VLOOKUP(Table1[[#This Row],[Assigned to]],GD_Resource[[#All],[SNOW ID Unique]:[Team]],4,0)</f>
        <v>0</v>
      </c>
    </row>
    <row r="343" spans="1:50" ht="37.5" customHeight="1" x14ac:dyDescent="0.25">
      <c r="A343" s="37" t="s">
        <v>1449</v>
      </c>
      <c r="B343" s="37" t="s">
        <v>119</v>
      </c>
      <c r="C343" s="37" t="s">
        <v>131</v>
      </c>
      <c r="D343" s="37" t="s">
        <v>132</v>
      </c>
      <c r="E343" s="37" t="s">
        <v>13</v>
      </c>
      <c r="F343" s="37" t="s">
        <v>1450</v>
      </c>
      <c r="G343" s="60">
        <v>44702.102951388893</v>
      </c>
      <c r="H343" s="37" t="s">
        <v>42</v>
      </c>
      <c r="I343" s="60"/>
      <c r="J343" s="37" t="s">
        <v>124</v>
      </c>
      <c r="K343" s="37" t="s">
        <v>1451</v>
      </c>
      <c r="L343" s="60"/>
      <c r="M343" s="37"/>
      <c r="N343" s="60">
        <v>44692.160370370373</v>
      </c>
      <c r="O343" s="37" t="s">
        <v>1452</v>
      </c>
      <c r="P343" s="38" t="b">
        <v>0</v>
      </c>
      <c r="Q343" s="37"/>
      <c r="R343" s="37" t="s">
        <v>137</v>
      </c>
      <c r="S343" s="38">
        <v>0</v>
      </c>
      <c r="T343" s="37" t="s">
        <v>128</v>
      </c>
      <c r="U343" s="37" t="s">
        <v>94</v>
      </c>
      <c r="V343" s="60">
        <v>44702.102951388893</v>
      </c>
      <c r="W343" s="38">
        <v>861511</v>
      </c>
      <c r="X343" s="37" t="s">
        <v>1453</v>
      </c>
      <c r="Y343" s="38">
        <v>0</v>
      </c>
      <c r="Z343" s="38" t="b">
        <v>0</v>
      </c>
      <c r="AA343" s="60">
        <v>44698.076331018521</v>
      </c>
      <c r="AB343" s="60"/>
      <c r="AC343" s="38">
        <v>0</v>
      </c>
      <c r="AD343" s="60"/>
      <c r="AE343" s="60">
        <v>44698.076331018521</v>
      </c>
      <c r="AF343" s="60">
        <v>44692.160370370373</v>
      </c>
      <c r="AG343" s="37"/>
      <c r="AH343" s="37"/>
      <c r="AI343" s="37"/>
      <c r="AJ343" s="16" t="str">
        <f ca="1">IF(Table1[[#This Row],[State]]="Closed","Zero",IF(Table1[[#This Row],[State]]="Resolved","Zero",TODAY()-Table1[[#This Row],[First Assigned to Osprey-Resolver]]))</f>
        <v>Zero</v>
      </c>
      <c r="AK343" s="16" t="str">
        <f ca="1">IF(Table1[[#This Row],[Days Open]]&lt;=5,"00 - 05",IF(Table1[[#This Row],[Days Open]]&lt;=15,"06 - 15",IF(Table1[[#This Row],[Days Open]]&lt;=30,"16 - 30", IF(Table1[[#This Row],[Days Open]]&lt;=60,"31 - 60",IF(Table1[[#This Row],[Days Open]]&lt;=90,"61 - 90",IF(Table1[[#This Row],[Days Open]]="Zero","Closed","&gt;91 and above"))))))</f>
        <v>Closed</v>
      </c>
      <c r="AL343" s="39">
        <f>WEEKNUM(Table1[[#This Row],[Created]])</f>
        <v>20</v>
      </c>
      <c r="AM343" s="39">
        <f>WEEKNUM(Table1[[#This Row],[Resolved]])</f>
        <v>21</v>
      </c>
      <c r="AN343" s="39">
        <f>WEEKNUM(Table1[[#This Row],[Closed]])</f>
        <v>0</v>
      </c>
      <c r="AO343" s="39" t="str">
        <f>IFERROR(INDEX(GD_Resource[], MATCH(Table1[[#This Row],[Assigned to]], GD_Resource[SNOW ID Unique], 0), 2), "Not GD")</f>
        <v>Not GD</v>
      </c>
      <c r="AP343" s="39" t="str">
        <f t="shared" si="5"/>
        <v>Geo</v>
      </c>
      <c r="AQ343" s="39">
        <f>YEAR(Table1[[#This Row],[Closed]])</f>
        <v>1900</v>
      </c>
      <c r="AR343" s="39">
        <f>YEAR(Table1[[#This Row],[Resolved]])</f>
        <v>2022</v>
      </c>
      <c r="AS343" s="39">
        <f>YEAR(Table1[[#This Row],[Created]])</f>
        <v>2022</v>
      </c>
      <c r="AT343" s="39">
        <f>DAY(Table1[[#This Row],[Resolved]])</f>
        <v>21</v>
      </c>
      <c r="AU343" s="39" t="str">
        <f>TEXT(Table1[[#This Row],[Resolved]],"MMM")</f>
        <v>May</v>
      </c>
      <c r="AV343" s="39">
        <f>DAY(Table1[[#This Row],[Created]])</f>
        <v>11</v>
      </c>
      <c r="AW343" s="39" t="str">
        <f>TEXT(Table1[[#This Row],[Created]],"MMM")</f>
        <v>May</v>
      </c>
      <c r="AX343" s="40" t="e">
        <f>VLOOKUP(Table1[[#This Row],[Assigned to]],GD_Resource[[#All],[SNOW ID Unique]:[Team]],4,0)</f>
        <v>#N/A</v>
      </c>
    </row>
    <row r="344" spans="1:50" ht="37.5" customHeight="1" x14ac:dyDescent="0.25">
      <c r="A344" s="37" t="s">
        <v>1454</v>
      </c>
      <c r="B344" s="37" t="s">
        <v>119</v>
      </c>
      <c r="C344" s="37" t="s">
        <v>120</v>
      </c>
      <c r="D344" s="37" t="s">
        <v>292</v>
      </c>
      <c r="E344" s="37" t="s">
        <v>13</v>
      </c>
      <c r="F344" s="37" t="s">
        <v>1455</v>
      </c>
      <c r="G344" s="60">
        <v>44707.816076388888</v>
      </c>
      <c r="H344" s="37" t="s">
        <v>15</v>
      </c>
      <c r="I344" s="60"/>
      <c r="J344" s="37"/>
      <c r="K344" s="37"/>
      <c r="L344" s="60"/>
      <c r="M344" s="37"/>
      <c r="N344" s="60">
        <v>44692.135914351849</v>
      </c>
      <c r="O344" s="37" t="s">
        <v>292</v>
      </c>
      <c r="P344" s="38" t="b">
        <v>0</v>
      </c>
      <c r="Q344" s="37"/>
      <c r="R344" s="37" t="s">
        <v>127</v>
      </c>
      <c r="S344" s="38">
        <v>0</v>
      </c>
      <c r="T344" s="37" t="s">
        <v>128</v>
      </c>
      <c r="U344" s="37" t="s">
        <v>66</v>
      </c>
      <c r="V344" s="60"/>
      <c r="W344" s="38"/>
      <c r="X344" s="37" t="s">
        <v>199</v>
      </c>
      <c r="Y344" s="38">
        <v>0</v>
      </c>
      <c r="Z344" s="38" t="b">
        <v>1</v>
      </c>
      <c r="AA344" s="60">
        <v>44692.673009259262</v>
      </c>
      <c r="AB344" s="60">
        <v>44692.673009259262</v>
      </c>
      <c r="AC344" s="38">
        <v>1</v>
      </c>
      <c r="AD344" s="60">
        <v>44692.801238425927</v>
      </c>
      <c r="AE344" s="60">
        <v>44692.833993055552</v>
      </c>
      <c r="AF344" s="60">
        <v>44692.801238425927</v>
      </c>
      <c r="AG344" s="37" t="s">
        <v>200</v>
      </c>
      <c r="AH344" s="37"/>
      <c r="AI344" s="37" t="s">
        <v>201</v>
      </c>
      <c r="AJ344" s="16">
        <f ca="1">IF(Table1[[#This Row],[State]]="Closed","Zero",IF(Table1[[#This Row],[State]]="Resolved","Zero",TODAY()-Table1[[#This Row],[First Assigned to Osprey-Resolver]]))</f>
        <v>15.166006944447872</v>
      </c>
      <c r="AK344" s="16" t="str">
        <f ca="1">IF(Table1[[#This Row],[Days Open]]&lt;=5,"00 - 05",IF(Table1[[#This Row],[Days Open]]&lt;=15,"06 - 15",IF(Table1[[#This Row],[Days Open]]&lt;=30,"16 - 30", IF(Table1[[#This Row],[Days Open]]&lt;=60,"31 - 60",IF(Table1[[#This Row],[Days Open]]&lt;=90,"61 - 90",IF(Table1[[#This Row],[Days Open]]="Zero","Closed","&gt;91 and above"))))))</f>
        <v>16 - 30</v>
      </c>
      <c r="AL344" s="39">
        <f>WEEKNUM(Table1[[#This Row],[Created]])</f>
        <v>20</v>
      </c>
      <c r="AM344" s="39">
        <f>WEEKNUM(Table1[[#This Row],[Resolved]])</f>
        <v>0</v>
      </c>
      <c r="AN344" s="39">
        <f>WEEKNUM(Table1[[#This Row],[Closed]])</f>
        <v>0</v>
      </c>
      <c r="AO344" s="39" t="str">
        <f>IFERROR(INDEX(GD_Resource[], MATCH(Table1[[#This Row],[Assigned to]], GD_Resource[SNOW ID Unique], 0), 2), "Not GD")</f>
        <v>WPP-US</v>
      </c>
      <c r="AP344" s="39" t="str">
        <f t="shared" si="5"/>
        <v>GD</v>
      </c>
      <c r="AQ344" s="39">
        <f>YEAR(Table1[[#This Row],[Closed]])</f>
        <v>1900</v>
      </c>
      <c r="AR344" s="39">
        <f>YEAR(Table1[[#This Row],[Resolved]])</f>
        <v>1900</v>
      </c>
      <c r="AS344" s="39">
        <f>YEAR(Table1[[#This Row],[Created]])</f>
        <v>2022</v>
      </c>
      <c r="AT344" s="39">
        <f>DAY(Table1[[#This Row],[Resolved]])</f>
        <v>0</v>
      </c>
      <c r="AU344" s="39" t="str">
        <f>TEXT(Table1[[#This Row],[Resolved]],"MMM")</f>
        <v>Jan</v>
      </c>
      <c r="AV344" s="39">
        <f>DAY(Table1[[#This Row],[Created]])</f>
        <v>11</v>
      </c>
      <c r="AW344" s="39" t="str">
        <f>TEXT(Table1[[#This Row],[Created]],"MMM")</f>
        <v>May</v>
      </c>
      <c r="AX344" s="40">
        <f>VLOOKUP(Table1[[#This Row],[Assigned to]],GD_Resource[[#All],[SNOW ID Unique]:[Team]],4,0)</f>
        <v>0</v>
      </c>
    </row>
    <row r="345" spans="1:50" ht="37.5" customHeight="1" x14ac:dyDescent="0.25">
      <c r="A345" s="37" t="s">
        <v>1456</v>
      </c>
      <c r="B345" s="37" t="s">
        <v>119</v>
      </c>
      <c r="C345" s="37" t="s">
        <v>253</v>
      </c>
      <c r="D345" s="37" t="s">
        <v>607</v>
      </c>
      <c r="E345" s="37" t="s">
        <v>13</v>
      </c>
      <c r="F345" s="37" t="s">
        <v>1457</v>
      </c>
      <c r="G345" s="60">
        <v>44699.902951388889</v>
      </c>
      <c r="H345" s="37" t="s">
        <v>8</v>
      </c>
      <c r="I345" s="60"/>
      <c r="J345" s="37" t="s">
        <v>124</v>
      </c>
      <c r="K345" s="37" t="s">
        <v>1458</v>
      </c>
      <c r="L345" s="60">
        <v>44699.902928240743</v>
      </c>
      <c r="M345" s="37" t="s">
        <v>1459</v>
      </c>
      <c r="N345" s="60">
        <v>44692.141284722216</v>
      </c>
      <c r="O345" s="37" t="s">
        <v>1460</v>
      </c>
      <c r="P345" s="38" t="b">
        <v>0</v>
      </c>
      <c r="Q345" s="37"/>
      <c r="R345" s="37" t="s">
        <v>150</v>
      </c>
      <c r="S345" s="38">
        <v>0</v>
      </c>
      <c r="T345" s="37" t="s">
        <v>128</v>
      </c>
      <c r="U345" s="37" t="s">
        <v>124</v>
      </c>
      <c r="V345" s="60"/>
      <c r="W345" s="38">
        <v>670606</v>
      </c>
      <c r="X345" s="37" t="s">
        <v>1459</v>
      </c>
      <c r="Y345" s="38">
        <v>0</v>
      </c>
      <c r="Z345" s="38" t="b">
        <v>1</v>
      </c>
      <c r="AA345" s="60">
        <v>44692.143599537027</v>
      </c>
      <c r="AB345" s="60">
        <v>44692.14340277778</v>
      </c>
      <c r="AC345" s="38">
        <v>1</v>
      </c>
      <c r="AD345" s="60">
        <v>44692.143946759257</v>
      </c>
      <c r="AE345" s="60">
        <v>44692.149363425917</v>
      </c>
      <c r="AF345" s="60">
        <v>44692.143946759257</v>
      </c>
      <c r="AG345" s="37"/>
      <c r="AH345" s="37" t="s">
        <v>250</v>
      </c>
      <c r="AI345" s="37"/>
      <c r="AJ345" s="16">
        <f ca="1">IF(Table1[[#This Row],[State]]="Closed","Zero",IF(Table1[[#This Row],[State]]="Resolved","Zero",TODAY()-Table1[[#This Row],[First Assigned to Osprey-Resolver]]))</f>
        <v>15.850636574083182</v>
      </c>
      <c r="AK345" s="16" t="str">
        <f ca="1">IF(Table1[[#This Row],[Days Open]]&lt;=5,"00 - 05",IF(Table1[[#This Row],[Days Open]]&lt;=15,"06 - 15",IF(Table1[[#This Row],[Days Open]]&lt;=30,"16 - 30", IF(Table1[[#This Row],[Days Open]]&lt;=60,"31 - 60",IF(Table1[[#This Row],[Days Open]]&lt;=90,"61 - 90",IF(Table1[[#This Row],[Days Open]]="Zero","Closed","&gt;91 and above"))))))</f>
        <v>16 - 30</v>
      </c>
      <c r="AL345" s="39">
        <f>WEEKNUM(Table1[[#This Row],[Created]])</f>
        <v>20</v>
      </c>
      <c r="AM345" s="39">
        <f>WEEKNUM(Table1[[#This Row],[Resolved]])</f>
        <v>0</v>
      </c>
      <c r="AN345" s="39">
        <f>WEEKNUM(Table1[[#This Row],[Closed]])</f>
        <v>21</v>
      </c>
      <c r="AO345" s="39" t="str">
        <f>IFERROR(INDEX(GD_Resource[], MATCH(Table1[[#This Row],[Assigned to]], GD_Resource[SNOW ID Unique], 0), 2), "Not GD")</f>
        <v>WPP-US</v>
      </c>
      <c r="AP345" s="39" t="str">
        <f t="shared" si="5"/>
        <v>GD</v>
      </c>
      <c r="AQ345" s="39">
        <f>YEAR(Table1[[#This Row],[Closed]])</f>
        <v>2022</v>
      </c>
      <c r="AR345" s="39">
        <f>YEAR(Table1[[#This Row],[Resolved]])</f>
        <v>1900</v>
      </c>
      <c r="AS345" s="39">
        <f>YEAR(Table1[[#This Row],[Created]])</f>
        <v>2022</v>
      </c>
      <c r="AT345" s="39">
        <f>DAY(Table1[[#This Row],[Resolved]])</f>
        <v>0</v>
      </c>
      <c r="AU345" s="39" t="str">
        <f>TEXT(Table1[[#This Row],[Resolved]],"MMM")</f>
        <v>Jan</v>
      </c>
      <c r="AV345" s="39">
        <f>DAY(Table1[[#This Row],[Created]])</f>
        <v>11</v>
      </c>
      <c r="AW345" s="39" t="str">
        <f>TEXT(Table1[[#This Row],[Created]],"MMM")</f>
        <v>May</v>
      </c>
      <c r="AX345" s="40">
        <f>VLOOKUP(Table1[[#This Row],[Assigned to]],GD_Resource[[#All],[SNOW ID Unique]:[Team]],4,0)</f>
        <v>0</v>
      </c>
    </row>
    <row r="346" spans="1:50" ht="37.5" customHeight="1" x14ac:dyDescent="0.25">
      <c r="A346" s="37" t="s">
        <v>1461</v>
      </c>
      <c r="B346" s="37" t="s">
        <v>119</v>
      </c>
      <c r="C346" s="37" t="s">
        <v>703</v>
      </c>
      <c r="D346" s="37" t="s">
        <v>346</v>
      </c>
      <c r="E346" s="37" t="s">
        <v>13</v>
      </c>
      <c r="F346" s="37" t="s">
        <v>1462</v>
      </c>
      <c r="G346" s="60">
        <v>44705.043055555558</v>
      </c>
      <c r="H346" s="37" t="s">
        <v>43</v>
      </c>
      <c r="I346" s="60"/>
      <c r="J346" s="37"/>
      <c r="K346" s="37"/>
      <c r="L346" s="60"/>
      <c r="M346" s="37"/>
      <c r="N346" s="60">
        <v>44692.576180555552</v>
      </c>
      <c r="O346" s="37" t="s">
        <v>721</v>
      </c>
      <c r="P346" s="38" t="b">
        <v>0</v>
      </c>
      <c r="Q346" s="37"/>
      <c r="R346" s="37"/>
      <c r="S346" s="38">
        <v>0</v>
      </c>
      <c r="T346" s="37" t="s">
        <v>128</v>
      </c>
      <c r="U346" s="37" t="s">
        <v>65</v>
      </c>
      <c r="V346" s="60"/>
      <c r="W346" s="38"/>
      <c r="X346" s="37" t="s">
        <v>172</v>
      </c>
      <c r="Y346" s="38">
        <v>0</v>
      </c>
      <c r="Z346" s="38" t="b">
        <v>1</v>
      </c>
      <c r="AA346" s="60">
        <v>44692.696932870371</v>
      </c>
      <c r="AB346" s="60">
        <v>44692.576342592591</v>
      </c>
      <c r="AC346" s="38">
        <v>4</v>
      </c>
      <c r="AD346" s="60">
        <v>44692.734479166669</v>
      </c>
      <c r="AE346" s="60">
        <v>44692.740983796299</v>
      </c>
      <c r="AF346" s="60">
        <v>44692.734479166669</v>
      </c>
      <c r="AG346" s="37"/>
      <c r="AH346" s="37" t="s">
        <v>707</v>
      </c>
      <c r="AI346" s="37"/>
      <c r="AJ346" s="16">
        <f ca="1">IF(Table1[[#This Row],[State]]="Closed","Zero",IF(Table1[[#This Row],[State]]="Resolved","Zero",TODAY()-Table1[[#This Row],[First Assigned to Osprey-Resolver]]))</f>
        <v>15.259016203701322</v>
      </c>
      <c r="AK346" s="16" t="str">
        <f ca="1">IF(Table1[[#This Row],[Days Open]]&lt;=5,"00 - 05",IF(Table1[[#This Row],[Days Open]]&lt;=15,"06 - 15",IF(Table1[[#This Row],[Days Open]]&lt;=30,"16 - 30", IF(Table1[[#This Row],[Days Open]]&lt;=60,"31 - 60",IF(Table1[[#This Row],[Days Open]]&lt;=90,"61 - 90",IF(Table1[[#This Row],[Days Open]]="Zero","Closed","&gt;91 and above"))))))</f>
        <v>16 - 30</v>
      </c>
      <c r="AL346" s="39">
        <f>WEEKNUM(Table1[[#This Row],[Created]])</f>
        <v>20</v>
      </c>
      <c r="AM346" s="39">
        <f>WEEKNUM(Table1[[#This Row],[Resolved]])</f>
        <v>0</v>
      </c>
      <c r="AN346" s="39">
        <f>WEEKNUM(Table1[[#This Row],[Closed]])</f>
        <v>0</v>
      </c>
      <c r="AO346" s="39" t="str">
        <f>IFERROR(INDEX(GD_Resource[], MATCH(Table1[[#This Row],[Assigned to]], GD_Resource[SNOW ID Unique], 0), 2), "Not GD")</f>
        <v>Not GD</v>
      </c>
      <c r="AP346" s="39" t="str">
        <f t="shared" si="5"/>
        <v>Geo</v>
      </c>
      <c r="AQ346" s="39">
        <f>YEAR(Table1[[#This Row],[Closed]])</f>
        <v>1900</v>
      </c>
      <c r="AR346" s="39">
        <f>YEAR(Table1[[#This Row],[Resolved]])</f>
        <v>1900</v>
      </c>
      <c r="AS346" s="39">
        <f>YEAR(Table1[[#This Row],[Created]])</f>
        <v>2022</v>
      </c>
      <c r="AT346" s="39">
        <f>DAY(Table1[[#This Row],[Resolved]])</f>
        <v>0</v>
      </c>
      <c r="AU346" s="39" t="str">
        <f>TEXT(Table1[[#This Row],[Resolved]],"MMM")</f>
        <v>Jan</v>
      </c>
      <c r="AV346" s="39">
        <f>DAY(Table1[[#This Row],[Created]])</f>
        <v>11</v>
      </c>
      <c r="AW346" s="39" t="str">
        <f>TEXT(Table1[[#This Row],[Created]],"MMM")</f>
        <v>May</v>
      </c>
      <c r="AX346" s="40" t="e">
        <f>VLOOKUP(Table1[[#This Row],[Assigned to]],GD_Resource[[#All],[SNOW ID Unique]:[Team]],4,0)</f>
        <v>#N/A</v>
      </c>
    </row>
    <row r="347" spans="1:50" ht="49.95" customHeight="1" x14ac:dyDescent="0.25">
      <c r="A347" s="37" t="s">
        <v>1463</v>
      </c>
      <c r="B347" s="37" t="s">
        <v>119</v>
      </c>
      <c r="C347" s="37" t="s">
        <v>120</v>
      </c>
      <c r="D347" s="37" t="s">
        <v>350</v>
      </c>
      <c r="E347" s="37" t="s">
        <v>13</v>
      </c>
      <c r="F347" s="37" t="s">
        <v>1464</v>
      </c>
      <c r="G347" s="60">
        <v>44707.001655092587</v>
      </c>
      <c r="H347" s="37" t="s">
        <v>33</v>
      </c>
      <c r="I347" s="60"/>
      <c r="J347" s="37" t="s">
        <v>329</v>
      </c>
      <c r="K347" s="37" t="s">
        <v>1465</v>
      </c>
      <c r="L347" s="60"/>
      <c r="M347" s="37"/>
      <c r="N347" s="60">
        <v>44692.737326388888</v>
      </c>
      <c r="O347" s="37" t="s">
        <v>1466</v>
      </c>
      <c r="P347" s="38" t="b">
        <v>0</v>
      </c>
      <c r="Q347" s="37"/>
      <c r="R347" s="37" t="s">
        <v>127</v>
      </c>
      <c r="S347" s="38">
        <v>0</v>
      </c>
      <c r="T347" s="37" t="s">
        <v>128</v>
      </c>
      <c r="U347" s="37" t="s">
        <v>94</v>
      </c>
      <c r="V347" s="60">
        <v>44707.001655092587</v>
      </c>
      <c r="W347" s="38">
        <v>1232760</v>
      </c>
      <c r="X347" s="37" t="s">
        <v>1467</v>
      </c>
      <c r="Y347" s="38">
        <v>1</v>
      </c>
      <c r="Z347" s="38" t="b">
        <v>0</v>
      </c>
      <c r="AA347" s="60">
        <v>44692.764143518521</v>
      </c>
      <c r="AB347" s="60"/>
      <c r="AC347" s="38">
        <v>0</v>
      </c>
      <c r="AD347" s="60"/>
      <c r="AE347" s="60">
        <v>44692.764143518521</v>
      </c>
      <c r="AF347" s="60">
        <v>44692.737326388888</v>
      </c>
      <c r="AG347" s="37"/>
      <c r="AH347" s="37"/>
      <c r="AI347" s="37"/>
      <c r="AJ347" s="16" t="str">
        <f ca="1">IF(Table1[[#This Row],[State]]="Closed","Zero",IF(Table1[[#This Row],[State]]="Resolved","Zero",TODAY()-Table1[[#This Row],[First Assigned to Osprey-Resolver]]))</f>
        <v>Zero</v>
      </c>
      <c r="AK347" s="16" t="str">
        <f ca="1">IF(Table1[[#This Row],[Days Open]]&lt;=5,"00 - 05",IF(Table1[[#This Row],[Days Open]]&lt;=15,"06 - 15",IF(Table1[[#This Row],[Days Open]]&lt;=30,"16 - 30", IF(Table1[[#This Row],[Days Open]]&lt;=60,"31 - 60",IF(Table1[[#This Row],[Days Open]]&lt;=90,"61 - 90",IF(Table1[[#This Row],[Days Open]]="Zero","Closed","&gt;91 and above"))))))</f>
        <v>Closed</v>
      </c>
      <c r="AL347" s="39">
        <f>WEEKNUM(Table1[[#This Row],[Created]])</f>
        <v>20</v>
      </c>
      <c r="AM347" s="39">
        <f>WEEKNUM(Table1[[#This Row],[Resolved]])</f>
        <v>22</v>
      </c>
      <c r="AN347" s="39">
        <f>WEEKNUM(Table1[[#This Row],[Closed]])</f>
        <v>0</v>
      </c>
      <c r="AO347" s="39" t="str">
        <f>IFERROR(INDEX(GD_Resource[], MATCH(Table1[[#This Row],[Assigned to]], GD_Resource[SNOW ID Unique], 0), 2), "Not GD")</f>
        <v>WPP-US</v>
      </c>
      <c r="AP347" s="39" t="str">
        <f t="shared" si="5"/>
        <v>GD</v>
      </c>
      <c r="AQ347" s="39">
        <f>YEAR(Table1[[#This Row],[Closed]])</f>
        <v>1900</v>
      </c>
      <c r="AR347" s="39">
        <f>YEAR(Table1[[#This Row],[Resolved]])</f>
        <v>2022</v>
      </c>
      <c r="AS347" s="39">
        <f>YEAR(Table1[[#This Row],[Created]])</f>
        <v>2022</v>
      </c>
      <c r="AT347" s="39">
        <f>DAY(Table1[[#This Row],[Resolved]])</f>
        <v>26</v>
      </c>
      <c r="AU347" s="39" t="str">
        <f>TEXT(Table1[[#This Row],[Resolved]],"MMM")</f>
        <v>May</v>
      </c>
      <c r="AV347" s="39">
        <f>DAY(Table1[[#This Row],[Created]])</f>
        <v>11</v>
      </c>
      <c r="AW347" s="39" t="str">
        <f>TEXT(Table1[[#This Row],[Created]],"MMM")</f>
        <v>May</v>
      </c>
      <c r="AX347" s="40">
        <f>VLOOKUP(Table1[[#This Row],[Assigned to]],GD_Resource[[#All],[SNOW ID Unique]:[Team]],4,0)</f>
        <v>0</v>
      </c>
    </row>
    <row r="348" spans="1:50" ht="49.95" customHeight="1" x14ac:dyDescent="0.25">
      <c r="A348" s="37" t="s">
        <v>1468</v>
      </c>
      <c r="B348" s="37" t="s">
        <v>142</v>
      </c>
      <c r="C348" s="37" t="s">
        <v>131</v>
      </c>
      <c r="D348" s="37" t="s">
        <v>132</v>
      </c>
      <c r="E348" s="37" t="s">
        <v>13</v>
      </c>
      <c r="F348" s="37" t="s">
        <v>1469</v>
      </c>
      <c r="G348" s="60">
        <v>44702.101759259262</v>
      </c>
      <c r="H348" s="37" t="s">
        <v>42</v>
      </c>
      <c r="I348" s="60"/>
      <c r="J348" s="37"/>
      <c r="K348" s="37"/>
      <c r="L348" s="60"/>
      <c r="M348" s="37"/>
      <c r="N348" s="60">
        <v>44692.75644675926</v>
      </c>
      <c r="O348" s="37" t="s">
        <v>1470</v>
      </c>
      <c r="P348" s="38" t="b">
        <v>0</v>
      </c>
      <c r="Q348" s="37"/>
      <c r="R348" s="37" t="s">
        <v>137</v>
      </c>
      <c r="S348" s="38">
        <v>0</v>
      </c>
      <c r="T348" s="37" t="s">
        <v>128</v>
      </c>
      <c r="U348" s="37" t="s">
        <v>65</v>
      </c>
      <c r="V348" s="60"/>
      <c r="W348" s="38"/>
      <c r="X348" s="37" t="s">
        <v>1471</v>
      </c>
      <c r="Y348" s="38">
        <v>0</v>
      </c>
      <c r="Z348" s="38" t="b">
        <v>1</v>
      </c>
      <c r="AA348" s="60">
        <v>44692.75644675926</v>
      </c>
      <c r="AB348" s="60">
        <v>44692.75644675926</v>
      </c>
      <c r="AC348" s="38">
        <v>1</v>
      </c>
      <c r="AD348" s="60">
        <v>44692.827673611107</v>
      </c>
      <c r="AE348" s="60">
        <v>44698.102997685193</v>
      </c>
      <c r="AF348" s="60">
        <v>44692.827673611107</v>
      </c>
      <c r="AG348" s="37" t="s">
        <v>139</v>
      </c>
      <c r="AH348" s="37" t="s">
        <v>1373</v>
      </c>
      <c r="AI348" s="37" t="s">
        <v>140</v>
      </c>
      <c r="AJ348" s="16">
        <f ca="1">IF(Table1[[#This Row],[State]]="Closed","Zero",IF(Table1[[#This Row],[State]]="Resolved","Zero",TODAY()-Table1[[#This Row],[First Assigned to Osprey-Resolver]]))</f>
        <v>9.8970023148067412</v>
      </c>
      <c r="AK348" s="16" t="str">
        <f ca="1">IF(Table1[[#This Row],[Days Open]]&lt;=5,"00 - 05",IF(Table1[[#This Row],[Days Open]]&lt;=15,"06 - 15",IF(Table1[[#This Row],[Days Open]]&lt;=30,"16 - 30", IF(Table1[[#This Row],[Days Open]]&lt;=60,"31 - 60",IF(Table1[[#This Row],[Days Open]]&lt;=90,"61 - 90",IF(Table1[[#This Row],[Days Open]]="Zero","Closed","&gt;91 and above"))))))</f>
        <v>06 - 15</v>
      </c>
      <c r="AL348" s="39">
        <f>WEEKNUM(Table1[[#This Row],[Created]])</f>
        <v>20</v>
      </c>
      <c r="AM348" s="39">
        <f>WEEKNUM(Table1[[#This Row],[Resolved]])</f>
        <v>0</v>
      </c>
      <c r="AN348" s="39">
        <f>WEEKNUM(Table1[[#This Row],[Closed]])</f>
        <v>0</v>
      </c>
      <c r="AO348" s="39" t="str">
        <f>IFERROR(INDEX(GD_Resource[], MATCH(Table1[[#This Row],[Assigned to]], GD_Resource[SNOW ID Unique], 0), 2), "Not GD")</f>
        <v>Not GD</v>
      </c>
      <c r="AP348" s="39" t="str">
        <f t="shared" si="5"/>
        <v>Geo</v>
      </c>
      <c r="AQ348" s="39">
        <f>YEAR(Table1[[#This Row],[Closed]])</f>
        <v>1900</v>
      </c>
      <c r="AR348" s="39">
        <f>YEAR(Table1[[#This Row],[Resolved]])</f>
        <v>1900</v>
      </c>
      <c r="AS348" s="39">
        <f>YEAR(Table1[[#This Row],[Created]])</f>
        <v>2022</v>
      </c>
      <c r="AT348" s="39">
        <f>DAY(Table1[[#This Row],[Resolved]])</f>
        <v>0</v>
      </c>
      <c r="AU348" s="39" t="str">
        <f>TEXT(Table1[[#This Row],[Resolved]],"MMM")</f>
        <v>Jan</v>
      </c>
      <c r="AV348" s="39">
        <f>DAY(Table1[[#This Row],[Created]])</f>
        <v>11</v>
      </c>
      <c r="AW348" s="39" t="str">
        <f>TEXT(Table1[[#This Row],[Created]],"MMM")</f>
        <v>May</v>
      </c>
      <c r="AX348" s="40" t="e">
        <f>VLOOKUP(Table1[[#This Row],[Assigned to]],GD_Resource[[#All],[SNOW ID Unique]:[Team]],4,0)</f>
        <v>#N/A</v>
      </c>
    </row>
    <row r="349" spans="1:50" ht="37.5" customHeight="1" x14ac:dyDescent="0.25">
      <c r="A349" s="37" t="s">
        <v>1472</v>
      </c>
      <c r="B349" s="37" t="s">
        <v>119</v>
      </c>
      <c r="C349" s="37" t="s">
        <v>120</v>
      </c>
      <c r="D349" s="37" t="s">
        <v>1466</v>
      </c>
      <c r="E349" s="37" t="s">
        <v>13</v>
      </c>
      <c r="F349" s="37" t="s">
        <v>1473</v>
      </c>
      <c r="G349" s="60">
        <v>44707.754374999997</v>
      </c>
      <c r="H349" s="37" t="s">
        <v>41</v>
      </c>
      <c r="I349" s="60"/>
      <c r="J349" s="37"/>
      <c r="K349" s="37"/>
      <c r="L349" s="60"/>
      <c r="M349" s="37"/>
      <c r="N349" s="60">
        <v>44692.84957175926</v>
      </c>
      <c r="O349" s="37" t="s">
        <v>206</v>
      </c>
      <c r="P349" s="38" t="b">
        <v>0</v>
      </c>
      <c r="Q349" s="37"/>
      <c r="R349" s="37" t="s">
        <v>127</v>
      </c>
      <c r="S349" s="38">
        <v>0</v>
      </c>
      <c r="T349" s="37" t="s">
        <v>128</v>
      </c>
      <c r="U349" s="37" t="s">
        <v>66</v>
      </c>
      <c r="V349" s="60"/>
      <c r="W349" s="38"/>
      <c r="X349" s="37" t="s">
        <v>655</v>
      </c>
      <c r="Y349" s="38">
        <v>0</v>
      </c>
      <c r="Z349" s="38" t="b">
        <v>0</v>
      </c>
      <c r="AA349" s="60">
        <v>44692.84957175926</v>
      </c>
      <c r="AB349" s="60"/>
      <c r="AC349" s="38">
        <v>0</v>
      </c>
      <c r="AD349" s="60"/>
      <c r="AE349" s="60">
        <v>44692.84957175926</v>
      </c>
      <c r="AF349" s="60">
        <v>44692.84957175926</v>
      </c>
      <c r="AG349" s="37"/>
      <c r="AH349" s="37"/>
      <c r="AI349" s="37"/>
      <c r="AJ349" s="16">
        <f ca="1">IF(Table1[[#This Row],[State]]="Closed","Zero",IF(Table1[[#This Row],[State]]="Resolved","Zero",TODAY()-Table1[[#This Row],[First Assigned to Osprey-Resolver]]))</f>
        <v>15.150428240740439</v>
      </c>
      <c r="AK349" s="16" t="str">
        <f ca="1">IF(Table1[[#This Row],[Days Open]]&lt;=5,"00 - 05",IF(Table1[[#This Row],[Days Open]]&lt;=15,"06 - 15",IF(Table1[[#This Row],[Days Open]]&lt;=30,"16 - 30", IF(Table1[[#This Row],[Days Open]]&lt;=60,"31 - 60",IF(Table1[[#This Row],[Days Open]]&lt;=90,"61 - 90",IF(Table1[[#This Row],[Days Open]]="Zero","Closed","&gt;91 and above"))))))</f>
        <v>16 - 30</v>
      </c>
      <c r="AL349" s="39">
        <f>WEEKNUM(Table1[[#This Row],[Created]])</f>
        <v>20</v>
      </c>
      <c r="AM349" s="39">
        <f>WEEKNUM(Table1[[#This Row],[Resolved]])</f>
        <v>0</v>
      </c>
      <c r="AN349" s="39">
        <f>WEEKNUM(Table1[[#This Row],[Closed]])</f>
        <v>0</v>
      </c>
      <c r="AO349" s="39" t="str">
        <f>IFERROR(INDEX(GD_Resource[], MATCH(Table1[[#This Row],[Assigned to]], GD_Resource[SNOW ID Unique], 0), 2), "Not GD")</f>
        <v>Not GD</v>
      </c>
      <c r="AP349" s="39" t="str">
        <f t="shared" si="5"/>
        <v>Geo</v>
      </c>
      <c r="AQ349" s="39">
        <f>YEAR(Table1[[#This Row],[Closed]])</f>
        <v>1900</v>
      </c>
      <c r="AR349" s="39">
        <f>YEAR(Table1[[#This Row],[Resolved]])</f>
        <v>1900</v>
      </c>
      <c r="AS349" s="39">
        <f>YEAR(Table1[[#This Row],[Created]])</f>
        <v>2022</v>
      </c>
      <c r="AT349" s="39">
        <f>DAY(Table1[[#This Row],[Resolved]])</f>
        <v>0</v>
      </c>
      <c r="AU349" s="39" t="str">
        <f>TEXT(Table1[[#This Row],[Resolved]],"MMM")</f>
        <v>Jan</v>
      </c>
      <c r="AV349" s="39">
        <f>DAY(Table1[[#This Row],[Created]])</f>
        <v>11</v>
      </c>
      <c r="AW349" s="39" t="str">
        <f>TEXT(Table1[[#This Row],[Created]],"MMM")</f>
        <v>May</v>
      </c>
      <c r="AX349" s="40" t="e">
        <f>VLOOKUP(Table1[[#This Row],[Assigned to]],GD_Resource[[#All],[SNOW ID Unique]:[Team]],4,0)</f>
        <v>#N/A</v>
      </c>
    </row>
    <row r="350" spans="1:50" ht="37.5" customHeight="1" x14ac:dyDescent="0.25">
      <c r="A350" s="37" t="s">
        <v>1474</v>
      </c>
      <c r="B350" s="37" t="s">
        <v>119</v>
      </c>
      <c r="C350" s="37" t="s">
        <v>120</v>
      </c>
      <c r="D350" s="37" t="s">
        <v>1475</v>
      </c>
      <c r="E350" s="37" t="s">
        <v>13</v>
      </c>
      <c r="F350" s="37" t="s">
        <v>1476</v>
      </c>
      <c r="G350" s="60">
        <v>44707.622800925928</v>
      </c>
      <c r="H350" s="37" t="s">
        <v>1477</v>
      </c>
      <c r="I350" s="60"/>
      <c r="J350" s="37"/>
      <c r="K350" s="37"/>
      <c r="L350" s="60"/>
      <c r="M350" s="37"/>
      <c r="N350" s="60">
        <v>44692.851481481477</v>
      </c>
      <c r="O350" s="37" t="s">
        <v>206</v>
      </c>
      <c r="P350" s="38" t="b">
        <v>0</v>
      </c>
      <c r="Q350" s="37"/>
      <c r="R350" s="37" t="s">
        <v>127</v>
      </c>
      <c r="S350" s="38">
        <v>0</v>
      </c>
      <c r="T350" s="37" t="s">
        <v>128</v>
      </c>
      <c r="U350" s="37" t="s">
        <v>66</v>
      </c>
      <c r="V350" s="60"/>
      <c r="W350" s="38"/>
      <c r="X350" s="37" t="s">
        <v>1478</v>
      </c>
      <c r="Y350" s="38">
        <v>0</v>
      </c>
      <c r="Z350" s="38" t="b">
        <v>0</v>
      </c>
      <c r="AA350" s="60">
        <v>44692.851481481477</v>
      </c>
      <c r="AB350" s="60"/>
      <c r="AC350" s="38">
        <v>0</v>
      </c>
      <c r="AD350" s="60"/>
      <c r="AE350" s="60">
        <v>44692.851481481477</v>
      </c>
      <c r="AF350" s="60">
        <v>44692.851481481477</v>
      </c>
      <c r="AG350" s="37"/>
      <c r="AH350" s="37"/>
      <c r="AI350" s="37"/>
      <c r="AJ350" s="16">
        <f ca="1">IF(Table1[[#This Row],[State]]="Closed","Zero",IF(Table1[[#This Row],[State]]="Resolved","Zero",TODAY()-Table1[[#This Row],[First Assigned to Osprey-Resolver]]))</f>
        <v>15.148518518522906</v>
      </c>
      <c r="AK350" s="16" t="str">
        <f ca="1">IF(Table1[[#This Row],[Days Open]]&lt;=5,"00 - 05",IF(Table1[[#This Row],[Days Open]]&lt;=15,"06 - 15",IF(Table1[[#This Row],[Days Open]]&lt;=30,"16 - 30", IF(Table1[[#This Row],[Days Open]]&lt;=60,"31 - 60",IF(Table1[[#This Row],[Days Open]]&lt;=90,"61 - 90",IF(Table1[[#This Row],[Days Open]]="Zero","Closed","&gt;91 and above"))))))</f>
        <v>16 - 30</v>
      </c>
      <c r="AL350" s="39">
        <f>WEEKNUM(Table1[[#This Row],[Created]])</f>
        <v>20</v>
      </c>
      <c r="AM350" s="39">
        <f>WEEKNUM(Table1[[#This Row],[Resolved]])</f>
        <v>0</v>
      </c>
      <c r="AN350" s="39">
        <f>WEEKNUM(Table1[[#This Row],[Closed]])</f>
        <v>0</v>
      </c>
      <c r="AO350" s="39" t="str">
        <f>IFERROR(INDEX(GD_Resource[], MATCH(Table1[[#This Row],[Assigned to]], GD_Resource[SNOW ID Unique], 0), 2), "Not GD")</f>
        <v>Not GD</v>
      </c>
      <c r="AP350" s="39" t="str">
        <f t="shared" si="5"/>
        <v>Geo</v>
      </c>
      <c r="AQ350" s="39">
        <f>YEAR(Table1[[#This Row],[Closed]])</f>
        <v>1900</v>
      </c>
      <c r="AR350" s="39">
        <f>YEAR(Table1[[#This Row],[Resolved]])</f>
        <v>1900</v>
      </c>
      <c r="AS350" s="39">
        <f>YEAR(Table1[[#This Row],[Created]])</f>
        <v>2022</v>
      </c>
      <c r="AT350" s="39">
        <f>DAY(Table1[[#This Row],[Resolved]])</f>
        <v>0</v>
      </c>
      <c r="AU350" s="39" t="str">
        <f>TEXT(Table1[[#This Row],[Resolved]],"MMM")</f>
        <v>Jan</v>
      </c>
      <c r="AV350" s="39">
        <f>DAY(Table1[[#This Row],[Created]])</f>
        <v>11</v>
      </c>
      <c r="AW350" s="39" t="str">
        <f>TEXT(Table1[[#This Row],[Created]],"MMM")</f>
        <v>May</v>
      </c>
      <c r="AX350" s="40" t="e">
        <f>VLOOKUP(Table1[[#This Row],[Assigned to]],GD_Resource[[#All],[SNOW ID Unique]:[Team]],4,0)</f>
        <v>#N/A</v>
      </c>
    </row>
    <row r="351" spans="1:50" ht="37.5" customHeight="1" x14ac:dyDescent="0.25">
      <c r="A351" s="37" t="s">
        <v>1479</v>
      </c>
      <c r="B351" s="37" t="s">
        <v>119</v>
      </c>
      <c r="C351" s="37" t="s">
        <v>120</v>
      </c>
      <c r="D351" s="37" t="s">
        <v>1466</v>
      </c>
      <c r="E351" s="37" t="s">
        <v>13</v>
      </c>
      <c r="F351" s="37" t="s">
        <v>1480</v>
      </c>
      <c r="G351" s="60">
        <v>44705.713414351849</v>
      </c>
      <c r="H351" s="37" t="s">
        <v>53</v>
      </c>
      <c r="I351" s="60"/>
      <c r="J351" s="37"/>
      <c r="K351" s="37"/>
      <c r="L351" s="60"/>
      <c r="M351" s="37"/>
      <c r="N351" s="60">
        <v>44692.854710648149</v>
      </c>
      <c r="O351" s="37" t="s">
        <v>206</v>
      </c>
      <c r="P351" s="38" t="b">
        <v>0</v>
      </c>
      <c r="Q351" s="37"/>
      <c r="R351" s="37" t="s">
        <v>127</v>
      </c>
      <c r="S351" s="38">
        <v>0</v>
      </c>
      <c r="T351" s="37" t="s">
        <v>128</v>
      </c>
      <c r="U351" s="37" t="s">
        <v>66</v>
      </c>
      <c r="V351" s="60"/>
      <c r="W351" s="38"/>
      <c r="X351" s="37" t="s">
        <v>1481</v>
      </c>
      <c r="Y351" s="38">
        <v>0</v>
      </c>
      <c r="Z351" s="38" t="b">
        <v>0</v>
      </c>
      <c r="AA351" s="60">
        <v>44692.854710648149</v>
      </c>
      <c r="AB351" s="60"/>
      <c r="AC351" s="38">
        <v>0</v>
      </c>
      <c r="AD351" s="60"/>
      <c r="AE351" s="60">
        <v>44692.854710648149</v>
      </c>
      <c r="AF351" s="60">
        <v>44692.854710648149</v>
      </c>
      <c r="AG351" s="37"/>
      <c r="AH351" s="37"/>
      <c r="AI351" s="37"/>
      <c r="AJ351" s="16">
        <f ca="1">IF(Table1[[#This Row],[State]]="Closed","Zero",IF(Table1[[#This Row],[State]]="Resolved","Zero",TODAY()-Table1[[#This Row],[First Assigned to Osprey-Resolver]]))</f>
        <v>15.145289351850806</v>
      </c>
      <c r="AK351" s="16" t="str">
        <f ca="1">IF(Table1[[#This Row],[Days Open]]&lt;=5,"00 - 05",IF(Table1[[#This Row],[Days Open]]&lt;=15,"06 - 15",IF(Table1[[#This Row],[Days Open]]&lt;=30,"16 - 30", IF(Table1[[#This Row],[Days Open]]&lt;=60,"31 - 60",IF(Table1[[#This Row],[Days Open]]&lt;=90,"61 - 90",IF(Table1[[#This Row],[Days Open]]="Zero","Closed","&gt;91 and above"))))))</f>
        <v>16 - 30</v>
      </c>
      <c r="AL351" s="39">
        <f>WEEKNUM(Table1[[#This Row],[Created]])</f>
        <v>20</v>
      </c>
      <c r="AM351" s="39">
        <f>WEEKNUM(Table1[[#This Row],[Resolved]])</f>
        <v>0</v>
      </c>
      <c r="AN351" s="39">
        <f>WEEKNUM(Table1[[#This Row],[Closed]])</f>
        <v>0</v>
      </c>
      <c r="AO351" s="39" t="str">
        <f>IFERROR(INDEX(GD_Resource[], MATCH(Table1[[#This Row],[Assigned to]], GD_Resource[SNOW ID Unique], 0), 2), "Not GD")</f>
        <v>WPP-US</v>
      </c>
      <c r="AP351" s="39" t="str">
        <f t="shared" si="5"/>
        <v>GD</v>
      </c>
      <c r="AQ351" s="39">
        <f>YEAR(Table1[[#This Row],[Closed]])</f>
        <v>1900</v>
      </c>
      <c r="AR351" s="39">
        <f>YEAR(Table1[[#This Row],[Resolved]])</f>
        <v>1900</v>
      </c>
      <c r="AS351" s="39">
        <f>YEAR(Table1[[#This Row],[Created]])</f>
        <v>2022</v>
      </c>
      <c r="AT351" s="39">
        <f>DAY(Table1[[#This Row],[Resolved]])</f>
        <v>0</v>
      </c>
      <c r="AU351" s="39" t="str">
        <f>TEXT(Table1[[#This Row],[Resolved]],"MMM")</f>
        <v>Jan</v>
      </c>
      <c r="AV351" s="39">
        <f>DAY(Table1[[#This Row],[Created]])</f>
        <v>11</v>
      </c>
      <c r="AW351" s="39" t="str">
        <f>TEXT(Table1[[#This Row],[Created]],"MMM")</f>
        <v>May</v>
      </c>
      <c r="AX351" s="40">
        <f>VLOOKUP(Table1[[#This Row],[Assigned to]],GD_Resource[[#All],[SNOW ID Unique]:[Team]],4,0)</f>
        <v>0</v>
      </c>
    </row>
    <row r="352" spans="1:50" ht="49.95" customHeight="1" x14ac:dyDescent="0.25">
      <c r="A352" s="37" t="s">
        <v>1482</v>
      </c>
      <c r="B352" s="37" t="s">
        <v>119</v>
      </c>
      <c r="C352" s="37" t="s">
        <v>120</v>
      </c>
      <c r="D352" s="37" t="s">
        <v>274</v>
      </c>
      <c r="E352" s="37" t="s">
        <v>13</v>
      </c>
      <c r="F352" s="37" t="s">
        <v>1483</v>
      </c>
      <c r="G352" s="60">
        <v>44705.945370370369</v>
      </c>
      <c r="H352" s="37" t="s">
        <v>1477</v>
      </c>
      <c r="I352" s="60"/>
      <c r="J352" s="37"/>
      <c r="K352" s="37"/>
      <c r="L352" s="60"/>
      <c r="M352" s="37"/>
      <c r="N352" s="60">
        <v>44692.857164351852</v>
      </c>
      <c r="O352" s="37" t="s">
        <v>206</v>
      </c>
      <c r="P352" s="38" t="b">
        <v>0</v>
      </c>
      <c r="Q352" s="37"/>
      <c r="R352" s="37" t="s">
        <v>127</v>
      </c>
      <c r="S352" s="38">
        <v>0</v>
      </c>
      <c r="T352" s="37" t="s">
        <v>128</v>
      </c>
      <c r="U352" s="37" t="s">
        <v>66</v>
      </c>
      <c r="V352" s="60"/>
      <c r="W352" s="38"/>
      <c r="X352" s="37" t="s">
        <v>306</v>
      </c>
      <c r="Y352" s="38">
        <v>0</v>
      </c>
      <c r="Z352" s="38" t="b">
        <v>0</v>
      </c>
      <c r="AA352" s="60">
        <v>44692.857164351852</v>
      </c>
      <c r="AB352" s="60"/>
      <c r="AC352" s="38">
        <v>0</v>
      </c>
      <c r="AD352" s="60"/>
      <c r="AE352" s="60">
        <v>44692.857164351852</v>
      </c>
      <c r="AF352" s="60">
        <v>44692.857164351852</v>
      </c>
      <c r="AG352" s="37"/>
      <c r="AH352" s="37"/>
      <c r="AI352" s="37"/>
      <c r="AJ352" s="16">
        <f ca="1">IF(Table1[[#This Row],[State]]="Closed","Zero",IF(Table1[[#This Row],[State]]="Resolved","Zero",TODAY()-Table1[[#This Row],[First Assigned to Osprey-Resolver]]))</f>
        <v>15.142835648148321</v>
      </c>
      <c r="AK352" s="16" t="str">
        <f ca="1">IF(Table1[[#This Row],[Days Open]]&lt;=5,"00 - 05",IF(Table1[[#This Row],[Days Open]]&lt;=15,"06 - 15",IF(Table1[[#This Row],[Days Open]]&lt;=30,"16 - 30", IF(Table1[[#This Row],[Days Open]]&lt;=60,"31 - 60",IF(Table1[[#This Row],[Days Open]]&lt;=90,"61 - 90",IF(Table1[[#This Row],[Days Open]]="Zero","Closed","&gt;91 and above"))))))</f>
        <v>16 - 30</v>
      </c>
      <c r="AL352" s="39">
        <f>WEEKNUM(Table1[[#This Row],[Created]])</f>
        <v>20</v>
      </c>
      <c r="AM352" s="39">
        <f>WEEKNUM(Table1[[#This Row],[Resolved]])</f>
        <v>0</v>
      </c>
      <c r="AN352" s="39">
        <f>WEEKNUM(Table1[[#This Row],[Closed]])</f>
        <v>0</v>
      </c>
      <c r="AO352" s="39" t="str">
        <f>IFERROR(INDEX(GD_Resource[], MATCH(Table1[[#This Row],[Assigned to]], GD_Resource[SNOW ID Unique], 0), 2), "Not GD")</f>
        <v>Not GD</v>
      </c>
      <c r="AP352" s="39" t="str">
        <f t="shared" si="5"/>
        <v>Geo</v>
      </c>
      <c r="AQ352" s="39">
        <f>YEAR(Table1[[#This Row],[Closed]])</f>
        <v>1900</v>
      </c>
      <c r="AR352" s="39">
        <f>YEAR(Table1[[#This Row],[Resolved]])</f>
        <v>1900</v>
      </c>
      <c r="AS352" s="39">
        <f>YEAR(Table1[[#This Row],[Created]])</f>
        <v>2022</v>
      </c>
      <c r="AT352" s="39">
        <f>DAY(Table1[[#This Row],[Resolved]])</f>
        <v>0</v>
      </c>
      <c r="AU352" s="39" t="str">
        <f>TEXT(Table1[[#This Row],[Resolved]],"MMM")</f>
        <v>Jan</v>
      </c>
      <c r="AV352" s="39">
        <f>DAY(Table1[[#This Row],[Created]])</f>
        <v>11</v>
      </c>
      <c r="AW352" s="39" t="str">
        <f>TEXT(Table1[[#This Row],[Created]],"MMM")</f>
        <v>May</v>
      </c>
      <c r="AX352" s="40" t="e">
        <f>VLOOKUP(Table1[[#This Row],[Assigned to]],GD_Resource[[#All],[SNOW ID Unique]:[Team]],4,0)</f>
        <v>#N/A</v>
      </c>
    </row>
    <row r="353" spans="1:50" ht="150" customHeight="1" x14ac:dyDescent="0.25">
      <c r="A353" s="37" t="s">
        <v>1484</v>
      </c>
      <c r="B353" s="37" t="s">
        <v>119</v>
      </c>
      <c r="C353" s="37" t="s">
        <v>120</v>
      </c>
      <c r="D353" s="37" t="s">
        <v>206</v>
      </c>
      <c r="E353" s="37" t="s">
        <v>13</v>
      </c>
      <c r="F353" s="37" t="s">
        <v>1485</v>
      </c>
      <c r="G353" s="60">
        <v>44699.838275462957</v>
      </c>
      <c r="H353" s="37" t="s">
        <v>1477</v>
      </c>
      <c r="I353" s="60"/>
      <c r="J353" s="37"/>
      <c r="K353" s="37"/>
      <c r="L353" s="60"/>
      <c r="M353" s="37"/>
      <c r="N353" s="60">
        <v>44692.868969907409</v>
      </c>
      <c r="O353" s="37" t="s">
        <v>206</v>
      </c>
      <c r="P353" s="38" t="b">
        <v>0</v>
      </c>
      <c r="Q353" s="37"/>
      <c r="R353" s="37" t="s">
        <v>127</v>
      </c>
      <c r="S353" s="38">
        <v>0</v>
      </c>
      <c r="T353" s="37" t="s">
        <v>128</v>
      </c>
      <c r="U353" s="37" t="s">
        <v>66</v>
      </c>
      <c r="V353" s="60"/>
      <c r="W353" s="38"/>
      <c r="X353" s="37" t="s">
        <v>869</v>
      </c>
      <c r="Y353" s="38">
        <v>0</v>
      </c>
      <c r="Z353" s="38" t="b">
        <v>0</v>
      </c>
      <c r="AA353" s="60">
        <v>44692.868969907409</v>
      </c>
      <c r="AB353" s="60"/>
      <c r="AC353" s="38">
        <v>0</v>
      </c>
      <c r="AD353" s="60"/>
      <c r="AE353" s="60">
        <v>44692.868969907409</v>
      </c>
      <c r="AF353" s="60">
        <v>44692.868969907409</v>
      </c>
      <c r="AG353" s="37"/>
      <c r="AH353" s="37"/>
      <c r="AI353" s="37"/>
      <c r="AJ353" s="16">
        <f ca="1">IF(Table1[[#This Row],[State]]="Closed","Zero",IF(Table1[[#This Row],[State]]="Resolved","Zero",TODAY()-Table1[[#This Row],[First Assigned to Osprey-Resolver]]))</f>
        <v>15.131030092590663</v>
      </c>
      <c r="AK353" s="16" t="str">
        <f ca="1">IF(Table1[[#This Row],[Days Open]]&lt;=5,"00 - 05",IF(Table1[[#This Row],[Days Open]]&lt;=15,"06 - 15",IF(Table1[[#This Row],[Days Open]]&lt;=30,"16 - 30", IF(Table1[[#This Row],[Days Open]]&lt;=60,"31 - 60",IF(Table1[[#This Row],[Days Open]]&lt;=90,"61 - 90",IF(Table1[[#This Row],[Days Open]]="Zero","Closed","&gt;91 and above"))))))</f>
        <v>16 - 30</v>
      </c>
      <c r="AL353" s="39">
        <f>WEEKNUM(Table1[[#This Row],[Created]])</f>
        <v>20</v>
      </c>
      <c r="AM353" s="39">
        <f>WEEKNUM(Table1[[#This Row],[Resolved]])</f>
        <v>0</v>
      </c>
      <c r="AN353" s="39">
        <f>WEEKNUM(Table1[[#This Row],[Closed]])</f>
        <v>0</v>
      </c>
      <c r="AO353" s="39" t="str">
        <f>IFERROR(INDEX(GD_Resource[], MATCH(Table1[[#This Row],[Assigned to]], GD_Resource[SNOW ID Unique], 0), 2), "Not GD")</f>
        <v>Not GD</v>
      </c>
      <c r="AP353" s="39" t="str">
        <f t="shared" si="5"/>
        <v>Geo</v>
      </c>
      <c r="AQ353" s="39">
        <f>YEAR(Table1[[#This Row],[Closed]])</f>
        <v>1900</v>
      </c>
      <c r="AR353" s="39">
        <f>YEAR(Table1[[#This Row],[Resolved]])</f>
        <v>1900</v>
      </c>
      <c r="AS353" s="39">
        <f>YEAR(Table1[[#This Row],[Created]])</f>
        <v>2022</v>
      </c>
      <c r="AT353" s="39">
        <f>DAY(Table1[[#This Row],[Resolved]])</f>
        <v>0</v>
      </c>
      <c r="AU353" s="39" t="str">
        <f>TEXT(Table1[[#This Row],[Resolved]],"MMM")</f>
        <v>Jan</v>
      </c>
      <c r="AV353" s="39">
        <f>DAY(Table1[[#This Row],[Created]])</f>
        <v>11</v>
      </c>
      <c r="AW353" s="39" t="str">
        <f>TEXT(Table1[[#This Row],[Created]],"MMM")</f>
        <v>May</v>
      </c>
      <c r="AX353" s="40" t="e">
        <f>VLOOKUP(Table1[[#This Row],[Assigned to]],GD_Resource[[#All],[SNOW ID Unique]:[Team]],4,0)</f>
        <v>#N/A</v>
      </c>
    </row>
    <row r="354" spans="1:50" ht="49.95" customHeight="1" x14ac:dyDescent="0.25">
      <c r="A354" s="37" t="s">
        <v>1486</v>
      </c>
      <c r="B354" s="37" t="s">
        <v>119</v>
      </c>
      <c r="C354" s="37" t="s">
        <v>120</v>
      </c>
      <c r="D354" s="37" t="s">
        <v>1466</v>
      </c>
      <c r="E354" s="37" t="s">
        <v>13</v>
      </c>
      <c r="F354" s="37" t="s">
        <v>1487</v>
      </c>
      <c r="G354" s="60">
        <v>44707.865868055553</v>
      </c>
      <c r="H354" s="37" t="s">
        <v>1477</v>
      </c>
      <c r="I354" s="60"/>
      <c r="J354" s="37"/>
      <c r="K354" s="37"/>
      <c r="L354" s="60"/>
      <c r="M354" s="37"/>
      <c r="N354" s="60">
        <v>44692.871666666673</v>
      </c>
      <c r="O354" s="37" t="s">
        <v>206</v>
      </c>
      <c r="P354" s="38" t="b">
        <v>0</v>
      </c>
      <c r="Q354" s="37"/>
      <c r="R354" s="37" t="s">
        <v>127</v>
      </c>
      <c r="S354" s="38">
        <v>0</v>
      </c>
      <c r="T354" s="37" t="s">
        <v>128</v>
      </c>
      <c r="U354" s="37" t="s">
        <v>66</v>
      </c>
      <c r="V354" s="60"/>
      <c r="W354" s="38"/>
      <c r="X354" s="37" t="s">
        <v>1488</v>
      </c>
      <c r="Y354" s="38">
        <v>0</v>
      </c>
      <c r="Z354" s="38" t="b">
        <v>0</v>
      </c>
      <c r="AA354" s="60">
        <v>44692.871666666673</v>
      </c>
      <c r="AB354" s="60"/>
      <c r="AC354" s="38">
        <v>0</v>
      </c>
      <c r="AD354" s="60"/>
      <c r="AE354" s="60">
        <v>44692.871666666673</v>
      </c>
      <c r="AF354" s="60">
        <v>44692.871666666673</v>
      </c>
      <c r="AG354" s="37"/>
      <c r="AH354" s="37"/>
      <c r="AI354" s="37"/>
      <c r="AJ354" s="16">
        <f ca="1">IF(Table1[[#This Row],[State]]="Closed","Zero",IF(Table1[[#This Row],[State]]="Resolved","Zero",TODAY()-Table1[[#This Row],[First Assigned to Osprey-Resolver]]))</f>
        <v>15.128333333326736</v>
      </c>
      <c r="AK354" s="16" t="str">
        <f ca="1">IF(Table1[[#This Row],[Days Open]]&lt;=5,"00 - 05",IF(Table1[[#This Row],[Days Open]]&lt;=15,"06 - 15",IF(Table1[[#This Row],[Days Open]]&lt;=30,"16 - 30", IF(Table1[[#This Row],[Days Open]]&lt;=60,"31 - 60",IF(Table1[[#This Row],[Days Open]]&lt;=90,"61 - 90",IF(Table1[[#This Row],[Days Open]]="Zero","Closed","&gt;91 and above"))))))</f>
        <v>16 - 30</v>
      </c>
      <c r="AL354" s="39">
        <f>WEEKNUM(Table1[[#This Row],[Created]])</f>
        <v>20</v>
      </c>
      <c r="AM354" s="39">
        <f>WEEKNUM(Table1[[#This Row],[Resolved]])</f>
        <v>0</v>
      </c>
      <c r="AN354" s="39">
        <f>WEEKNUM(Table1[[#This Row],[Closed]])</f>
        <v>0</v>
      </c>
      <c r="AO354" s="39" t="str">
        <f>IFERROR(INDEX(GD_Resource[], MATCH(Table1[[#This Row],[Assigned to]], GD_Resource[SNOW ID Unique], 0), 2), "Not GD")</f>
        <v>Not GD</v>
      </c>
      <c r="AP354" s="39" t="str">
        <f t="shared" si="5"/>
        <v>Geo</v>
      </c>
      <c r="AQ354" s="39">
        <f>YEAR(Table1[[#This Row],[Closed]])</f>
        <v>1900</v>
      </c>
      <c r="AR354" s="39">
        <f>YEAR(Table1[[#This Row],[Resolved]])</f>
        <v>1900</v>
      </c>
      <c r="AS354" s="39">
        <f>YEAR(Table1[[#This Row],[Created]])</f>
        <v>2022</v>
      </c>
      <c r="AT354" s="39">
        <f>DAY(Table1[[#This Row],[Resolved]])</f>
        <v>0</v>
      </c>
      <c r="AU354" s="39" t="str">
        <f>TEXT(Table1[[#This Row],[Resolved]],"MMM")</f>
        <v>Jan</v>
      </c>
      <c r="AV354" s="39">
        <f>DAY(Table1[[#This Row],[Created]])</f>
        <v>11</v>
      </c>
      <c r="AW354" s="39" t="str">
        <f>TEXT(Table1[[#This Row],[Created]],"MMM")</f>
        <v>May</v>
      </c>
      <c r="AX354" s="40" t="e">
        <f>VLOOKUP(Table1[[#This Row],[Assigned to]],GD_Resource[[#All],[SNOW ID Unique]:[Team]],4,0)</f>
        <v>#N/A</v>
      </c>
    </row>
    <row r="355" spans="1:50" ht="49.95" customHeight="1" x14ac:dyDescent="0.25">
      <c r="A355" s="37" t="s">
        <v>1489</v>
      </c>
      <c r="B355" s="37" t="s">
        <v>119</v>
      </c>
      <c r="C355" s="37" t="s">
        <v>120</v>
      </c>
      <c r="D355" s="37" t="s">
        <v>206</v>
      </c>
      <c r="E355" s="37" t="s">
        <v>13</v>
      </c>
      <c r="F355" s="37" t="s">
        <v>1490</v>
      </c>
      <c r="G355" s="60">
        <v>44708.038935185177</v>
      </c>
      <c r="H355" s="37" t="s">
        <v>53</v>
      </c>
      <c r="I355" s="60"/>
      <c r="J355" s="37"/>
      <c r="K355" s="37"/>
      <c r="L355" s="60"/>
      <c r="M355" s="37"/>
      <c r="N355" s="60">
        <v>44692.877592592587</v>
      </c>
      <c r="O355" s="37" t="s">
        <v>206</v>
      </c>
      <c r="P355" s="38" t="b">
        <v>0</v>
      </c>
      <c r="Q355" s="37"/>
      <c r="R355" s="37" t="s">
        <v>127</v>
      </c>
      <c r="S355" s="38">
        <v>0</v>
      </c>
      <c r="T355" s="37" t="s">
        <v>128</v>
      </c>
      <c r="U355" s="37" t="s">
        <v>66</v>
      </c>
      <c r="V355" s="60"/>
      <c r="W355" s="38"/>
      <c r="X355" s="37" t="s">
        <v>736</v>
      </c>
      <c r="Y355" s="38">
        <v>0</v>
      </c>
      <c r="Z355" s="38" t="b">
        <v>0</v>
      </c>
      <c r="AA355" s="60">
        <v>44692.877592592587</v>
      </c>
      <c r="AB355" s="60"/>
      <c r="AC355" s="38">
        <v>0</v>
      </c>
      <c r="AD355" s="60"/>
      <c r="AE355" s="60">
        <v>44692.877592592587</v>
      </c>
      <c r="AF355" s="60">
        <v>44692.877592592587</v>
      </c>
      <c r="AG355" s="37"/>
      <c r="AH355" s="37"/>
      <c r="AI355" s="37"/>
      <c r="AJ355" s="16">
        <f ca="1">IF(Table1[[#This Row],[State]]="Closed","Zero",IF(Table1[[#This Row],[State]]="Resolved","Zero",TODAY()-Table1[[#This Row],[First Assigned to Osprey-Resolver]]))</f>
        <v>15.122407407412538</v>
      </c>
      <c r="AK355" s="16" t="str">
        <f ca="1">IF(Table1[[#This Row],[Days Open]]&lt;=5,"00 - 05",IF(Table1[[#This Row],[Days Open]]&lt;=15,"06 - 15",IF(Table1[[#This Row],[Days Open]]&lt;=30,"16 - 30", IF(Table1[[#This Row],[Days Open]]&lt;=60,"31 - 60",IF(Table1[[#This Row],[Days Open]]&lt;=90,"61 - 90",IF(Table1[[#This Row],[Days Open]]="Zero","Closed","&gt;91 and above"))))))</f>
        <v>16 - 30</v>
      </c>
      <c r="AL355" s="39">
        <f>WEEKNUM(Table1[[#This Row],[Created]])</f>
        <v>20</v>
      </c>
      <c r="AM355" s="39">
        <f>WEEKNUM(Table1[[#This Row],[Resolved]])</f>
        <v>0</v>
      </c>
      <c r="AN355" s="39">
        <f>WEEKNUM(Table1[[#This Row],[Closed]])</f>
        <v>0</v>
      </c>
      <c r="AO355" s="39" t="str">
        <f>IFERROR(INDEX(GD_Resource[], MATCH(Table1[[#This Row],[Assigned to]], GD_Resource[SNOW ID Unique], 0), 2), "Not GD")</f>
        <v>WPP-US</v>
      </c>
      <c r="AP355" s="39" t="str">
        <f t="shared" si="5"/>
        <v>GD</v>
      </c>
      <c r="AQ355" s="39">
        <f>YEAR(Table1[[#This Row],[Closed]])</f>
        <v>1900</v>
      </c>
      <c r="AR355" s="39">
        <f>YEAR(Table1[[#This Row],[Resolved]])</f>
        <v>1900</v>
      </c>
      <c r="AS355" s="39">
        <f>YEAR(Table1[[#This Row],[Created]])</f>
        <v>2022</v>
      </c>
      <c r="AT355" s="39">
        <f>DAY(Table1[[#This Row],[Resolved]])</f>
        <v>0</v>
      </c>
      <c r="AU355" s="39" t="str">
        <f>TEXT(Table1[[#This Row],[Resolved]],"MMM")</f>
        <v>Jan</v>
      </c>
      <c r="AV355" s="39">
        <f>DAY(Table1[[#This Row],[Created]])</f>
        <v>11</v>
      </c>
      <c r="AW355" s="39" t="str">
        <f>TEXT(Table1[[#This Row],[Created]],"MMM")</f>
        <v>May</v>
      </c>
      <c r="AX355" s="40">
        <f>VLOOKUP(Table1[[#This Row],[Assigned to]],GD_Resource[[#All],[SNOW ID Unique]:[Team]],4,0)</f>
        <v>0</v>
      </c>
    </row>
    <row r="356" spans="1:50" ht="37.5" customHeight="1" x14ac:dyDescent="0.25">
      <c r="A356" s="37" t="s">
        <v>1491</v>
      </c>
      <c r="B356" s="37" t="s">
        <v>119</v>
      </c>
      <c r="C356" s="37" t="s">
        <v>120</v>
      </c>
      <c r="D356" s="37" t="s">
        <v>1475</v>
      </c>
      <c r="E356" s="37" t="s">
        <v>13</v>
      </c>
      <c r="F356" s="37" t="s">
        <v>1492</v>
      </c>
      <c r="G356" s="60">
        <v>44707.627141203702</v>
      </c>
      <c r="H356" s="37" t="s">
        <v>1477</v>
      </c>
      <c r="I356" s="60"/>
      <c r="J356" s="37"/>
      <c r="K356" s="37"/>
      <c r="L356" s="60"/>
      <c r="M356" s="37"/>
      <c r="N356" s="60">
        <v>44692.88013888889</v>
      </c>
      <c r="O356" s="37" t="s">
        <v>206</v>
      </c>
      <c r="P356" s="38" t="b">
        <v>0</v>
      </c>
      <c r="Q356" s="37"/>
      <c r="R356" s="37" t="s">
        <v>127</v>
      </c>
      <c r="S356" s="38">
        <v>0</v>
      </c>
      <c r="T356" s="37" t="s">
        <v>128</v>
      </c>
      <c r="U356" s="37" t="s">
        <v>66</v>
      </c>
      <c r="V356" s="60"/>
      <c r="W356" s="38"/>
      <c r="X356" s="37" t="s">
        <v>1493</v>
      </c>
      <c r="Y356" s="38">
        <v>0</v>
      </c>
      <c r="Z356" s="38" t="b">
        <v>0</v>
      </c>
      <c r="AA356" s="60">
        <v>44692.88013888889</v>
      </c>
      <c r="AB356" s="60"/>
      <c r="AC356" s="38">
        <v>0</v>
      </c>
      <c r="AD356" s="60"/>
      <c r="AE356" s="60">
        <v>44692.88013888889</v>
      </c>
      <c r="AF356" s="60">
        <v>44692.88013888889</v>
      </c>
      <c r="AG356" s="37"/>
      <c r="AH356" s="37"/>
      <c r="AI356" s="37"/>
      <c r="AJ356" s="16">
        <f ca="1">IF(Table1[[#This Row],[State]]="Closed","Zero",IF(Table1[[#This Row],[State]]="Resolved","Zero",TODAY()-Table1[[#This Row],[First Assigned to Osprey-Resolver]]))</f>
        <v>15.119861111110367</v>
      </c>
      <c r="AK356" s="16" t="str">
        <f ca="1">IF(Table1[[#This Row],[Days Open]]&lt;=5,"00 - 05",IF(Table1[[#This Row],[Days Open]]&lt;=15,"06 - 15",IF(Table1[[#This Row],[Days Open]]&lt;=30,"16 - 30", IF(Table1[[#This Row],[Days Open]]&lt;=60,"31 - 60",IF(Table1[[#This Row],[Days Open]]&lt;=90,"61 - 90",IF(Table1[[#This Row],[Days Open]]="Zero","Closed","&gt;91 and above"))))))</f>
        <v>16 - 30</v>
      </c>
      <c r="AL356" s="39">
        <f>WEEKNUM(Table1[[#This Row],[Created]])</f>
        <v>20</v>
      </c>
      <c r="AM356" s="39">
        <f>WEEKNUM(Table1[[#This Row],[Resolved]])</f>
        <v>0</v>
      </c>
      <c r="AN356" s="39">
        <f>WEEKNUM(Table1[[#This Row],[Closed]])</f>
        <v>0</v>
      </c>
      <c r="AO356" s="39" t="str">
        <f>IFERROR(INDEX(GD_Resource[], MATCH(Table1[[#This Row],[Assigned to]], GD_Resource[SNOW ID Unique], 0), 2), "Not GD")</f>
        <v>Not GD</v>
      </c>
      <c r="AP356" s="39" t="str">
        <f t="shared" si="5"/>
        <v>Geo</v>
      </c>
      <c r="AQ356" s="39">
        <f>YEAR(Table1[[#This Row],[Closed]])</f>
        <v>1900</v>
      </c>
      <c r="AR356" s="39">
        <f>YEAR(Table1[[#This Row],[Resolved]])</f>
        <v>1900</v>
      </c>
      <c r="AS356" s="39">
        <f>YEAR(Table1[[#This Row],[Created]])</f>
        <v>2022</v>
      </c>
      <c r="AT356" s="39">
        <f>DAY(Table1[[#This Row],[Resolved]])</f>
        <v>0</v>
      </c>
      <c r="AU356" s="39" t="str">
        <f>TEXT(Table1[[#This Row],[Resolved]],"MMM")</f>
        <v>Jan</v>
      </c>
      <c r="AV356" s="39">
        <f>DAY(Table1[[#This Row],[Created]])</f>
        <v>11</v>
      </c>
      <c r="AW356" s="39" t="str">
        <f>TEXT(Table1[[#This Row],[Created]],"MMM")</f>
        <v>May</v>
      </c>
      <c r="AX356" s="40" t="e">
        <f>VLOOKUP(Table1[[#This Row],[Assigned to]],GD_Resource[[#All],[SNOW ID Unique]:[Team]],4,0)</f>
        <v>#N/A</v>
      </c>
    </row>
    <row r="357" spans="1:50" ht="62.7" customHeight="1" x14ac:dyDescent="0.25">
      <c r="A357" s="37" t="s">
        <v>1494</v>
      </c>
      <c r="B357" s="37" t="s">
        <v>119</v>
      </c>
      <c r="C357" s="37" t="s">
        <v>120</v>
      </c>
      <c r="D357" s="37" t="s">
        <v>503</v>
      </c>
      <c r="E357" s="37" t="s">
        <v>13</v>
      </c>
      <c r="F357" s="37" t="s">
        <v>1495</v>
      </c>
      <c r="G357" s="60">
        <v>44707.699386574073</v>
      </c>
      <c r="H357" s="37" t="s">
        <v>41</v>
      </c>
      <c r="I357" s="60"/>
      <c r="J357" s="37"/>
      <c r="K357" s="37"/>
      <c r="L357" s="60"/>
      <c r="M357" s="37"/>
      <c r="N357" s="60">
        <v>44692.881828703707</v>
      </c>
      <c r="O357" s="37" t="s">
        <v>206</v>
      </c>
      <c r="P357" s="38" t="b">
        <v>0</v>
      </c>
      <c r="Q357" s="37"/>
      <c r="R357" s="37" t="s">
        <v>127</v>
      </c>
      <c r="S357" s="38">
        <v>0</v>
      </c>
      <c r="T357" s="37" t="s">
        <v>128</v>
      </c>
      <c r="U357" s="37" t="s">
        <v>66</v>
      </c>
      <c r="V357" s="60"/>
      <c r="W357" s="38"/>
      <c r="X357" s="37" t="s">
        <v>1496</v>
      </c>
      <c r="Y357" s="38">
        <v>0</v>
      </c>
      <c r="Z357" s="38" t="b">
        <v>0</v>
      </c>
      <c r="AA357" s="60">
        <v>44692.881828703707</v>
      </c>
      <c r="AB357" s="60"/>
      <c r="AC357" s="38">
        <v>0</v>
      </c>
      <c r="AD357" s="60"/>
      <c r="AE357" s="60">
        <v>44692.881828703707</v>
      </c>
      <c r="AF357" s="60">
        <v>44692.881828703707</v>
      </c>
      <c r="AG357" s="37"/>
      <c r="AH357" s="37"/>
      <c r="AI357" s="37"/>
      <c r="AJ357" s="16">
        <f ca="1">IF(Table1[[#This Row],[State]]="Closed","Zero",IF(Table1[[#This Row],[State]]="Resolved","Zero",TODAY()-Table1[[#This Row],[First Assigned to Osprey-Resolver]]))</f>
        <v>15.11817129629344</v>
      </c>
      <c r="AK357" s="16" t="str">
        <f ca="1">IF(Table1[[#This Row],[Days Open]]&lt;=5,"00 - 05",IF(Table1[[#This Row],[Days Open]]&lt;=15,"06 - 15",IF(Table1[[#This Row],[Days Open]]&lt;=30,"16 - 30", IF(Table1[[#This Row],[Days Open]]&lt;=60,"31 - 60",IF(Table1[[#This Row],[Days Open]]&lt;=90,"61 - 90",IF(Table1[[#This Row],[Days Open]]="Zero","Closed","&gt;91 and above"))))))</f>
        <v>16 - 30</v>
      </c>
      <c r="AL357" s="39">
        <f>WEEKNUM(Table1[[#This Row],[Created]])</f>
        <v>20</v>
      </c>
      <c r="AM357" s="39">
        <f>WEEKNUM(Table1[[#This Row],[Resolved]])</f>
        <v>0</v>
      </c>
      <c r="AN357" s="39">
        <f>WEEKNUM(Table1[[#This Row],[Closed]])</f>
        <v>0</v>
      </c>
      <c r="AO357" s="39" t="str">
        <f>IFERROR(INDEX(GD_Resource[], MATCH(Table1[[#This Row],[Assigned to]], GD_Resource[SNOW ID Unique], 0), 2), "Not GD")</f>
        <v>Not GD</v>
      </c>
      <c r="AP357" s="39" t="str">
        <f t="shared" si="5"/>
        <v>Geo</v>
      </c>
      <c r="AQ357" s="39">
        <f>YEAR(Table1[[#This Row],[Closed]])</f>
        <v>1900</v>
      </c>
      <c r="AR357" s="39">
        <f>YEAR(Table1[[#This Row],[Resolved]])</f>
        <v>1900</v>
      </c>
      <c r="AS357" s="39">
        <f>YEAR(Table1[[#This Row],[Created]])</f>
        <v>2022</v>
      </c>
      <c r="AT357" s="39">
        <f>DAY(Table1[[#This Row],[Resolved]])</f>
        <v>0</v>
      </c>
      <c r="AU357" s="39" t="str">
        <f>TEXT(Table1[[#This Row],[Resolved]],"MMM")</f>
        <v>Jan</v>
      </c>
      <c r="AV357" s="39">
        <f>DAY(Table1[[#This Row],[Created]])</f>
        <v>11</v>
      </c>
      <c r="AW357" s="39" t="str">
        <f>TEXT(Table1[[#This Row],[Created]],"MMM")</f>
        <v>May</v>
      </c>
      <c r="AX357" s="40" t="e">
        <f>VLOOKUP(Table1[[#This Row],[Assigned to]],GD_Resource[[#All],[SNOW ID Unique]:[Team]],4,0)</f>
        <v>#N/A</v>
      </c>
    </row>
    <row r="358" spans="1:50" ht="37.5" customHeight="1" x14ac:dyDescent="0.25">
      <c r="A358" s="37" t="s">
        <v>1497</v>
      </c>
      <c r="B358" s="37" t="s">
        <v>119</v>
      </c>
      <c r="C358" s="37" t="s">
        <v>120</v>
      </c>
      <c r="D358" s="37" t="s">
        <v>388</v>
      </c>
      <c r="E358" s="37" t="s">
        <v>13</v>
      </c>
      <c r="F358" s="37" t="s">
        <v>1498</v>
      </c>
      <c r="G358" s="60">
        <v>44707.643553240741</v>
      </c>
      <c r="H358" s="37" t="s">
        <v>41</v>
      </c>
      <c r="I358" s="60"/>
      <c r="J358" s="37"/>
      <c r="K358" s="37"/>
      <c r="L358" s="60"/>
      <c r="M358" s="37"/>
      <c r="N358" s="60">
        <v>44692.901331018518</v>
      </c>
      <c r="O358" s="37" t="s">
        <v>206</v>
      </c>
      <c r="P358" s="38" t="b">
        <v>0</v>
      </c>
      <c r="Q358" s="37"/>
      <c r="R358" s="37" t="s">
        <v>127</v>
      </c>
      <c r="S358" s="38">
        <v>0</v>
      </c>
      <c r="T358" s="37" t="s">
        <v>128</v>
      </c>
      <c r="U358" s="37" t="s">
        <v>66</v>
      </c>
      <c r="V358" s="60"/>
      <c r="W358" s="38"/>
      <c r="X358" s="37" t="s">
        <v>763</v>
      </c>
      <c r="Y358" s="38">
        <v>0</v>
      </c>
      <c r="Z358" s="38" t="b">
        <v>0</v>
      </c>
      <c r="AA358" s="60">
        <v>44692.901331018518</v>
      </c>
      <c r="AB358" s="60"/>
      <c r="AC358" s="38">
        <v>0</v>
      </c>
      <c r="AD358" s="60"/>
      <c r="AE358" s="60">
        <v>44692.901331018518</v>
      </c>
      <c r="AF358" s="60">
        <v>44692.901331018518</v>
      </c>
      <c r="AG358" s="37"/>
      <c r="AH358" s="37"/>
      <c r="AI358" s="37"/>
      <c r="AJ358" s="16">
        <f ca="1">IF(Table1[[#This Row],[State]]="Closed","Zero",IF(Table1[[#This Row],[State]]="Resolved","Zero",TODAY()-Table1[[#This Row],[First Assigned to Osprey-Resolver]]))</f>
        <v>15.098668981481751</v>
      </c>
      <c r="AK358" s="16" t="str">
        <f ca="1">IF(Table1[[#This Row],[Days Open]]&lt;=5,"00 - 05",IF(Table1[[#This Row],[Days Open]]&lt;=15,"06 - 15",IF(Table1[[#This Row],[Days Open]]&lt;=30,"16 - 30", IF(Table1[[#This Row],[Days Open]]&lt;=60,"31 - 60",IF(Table1[[#This Row],[Days Open]]&lt;=90,"61 - 90",IF(Table1[[#This Row],[Days Open]]="Zero","Closed","&gt;91 and above"))))))</f>
        <v>16 - 30</v>
      </c>
      <c r="AL358" s="39">
        <f>WEEKNUM(Table1[[#This Row],[Created]])</f>
        <v>20</v>
      </c>
      <c r="AM358" s="39">
        <f>WEEKNUM(Table1[[#This Row],[Resolved]])</f>
        <v>0</v>
      </c>
      <c r="AN358" s="39">
        <f>WEEKNUM(Table1[[#This Row],[Closed]])</f>
        <v>0</v>
      </c>
      <c r="AO358" s="39" t="str">
        <f>IFERROR(INDEX(GD_Resource[], MATCH(Table1[[#This Row],[Assigned to]], GD_Resource[SNOW ID Unique], 0), 2), "Not GD")</f>
        <v>Not GD</v>
      </c>
      <c r="AP358" s="39" t="str">
        <f t="shared" si="5"/>
        <v>Geo</v>
      </c>
      <c r="AQ358" s="39">
        <f>YEAR(Table1[[#This Row],[Closed]])</f>
        <v>1900</v>
      </c>
      <c r="AR358" s="39">
        <f>YEAR(Table1[[#This Row],[Resolved]])</f>
        <v>1900</v>
      </c>
      <c r="AS358" s="39">
        <f>YEAR(Table1[[#This Row],[Created]])</f>
        <v>2022</v>
      </c>
      <c r="AT358" s="39">
        <f>DAY(Table1[[#This Row],[Resolved]])</f>
        <v>0</v>
      </c>
      <c r="AU358" s="39" t="str">
        <f>TEXT(Table1[[#This Row],[Resolved]],"MMM")</f>
        <v>Jan</v>
      </c>
      <c r="AV358" s="39">
        <f>DAY(Table1[[#This Row],[Created]])</f>
        <v>11</v>
      </c>
      <c r="AW358" s="39" t="str">
        <f>TEXT(Table1[[#This Row],[Created]],"MMM")</f>
        <v>May</v>
      </c>
      <c r="AX358" s="40" t="e">
        <f>VLOOKUP(Table1[[#This Row],[Assigned to]],GD_Resource[[#All],[SNOW ID Unique]:[Team]],4,0)</f>
        <v>#N/A</v>
      </c>
    </row>
    <row r="359" spans="1:50" ht="49.95" customHeight="1" x14ac:dyDescent="0.25">
      <c r="A359" s="37" t="s">
        <v>1499</v>
      </c>
      <c r="B359" s="37" t="s">
        <v>119</v>
      </c>
      <c r="C359" s="37" t="s">
        <v>120</v>
      </c>
      <c r="D359" s="37" t="s">
        <v>704</v>
      </c>
      <c r="E359" s="37" t="s">
        <v>13</v>
      </c>
      <c r="F359" s="37" t="s">
        <v>1500</v>
      </c>
      <c r="G359" s="60">
        <v>44707.881967592592</v>
      </c>
      <c r="H359" s="37" t="s">
        <v>53</v>
      </c>
      <c r="I359" s="60"/>
      <c r="J359" s="37"/>
      <c r="K359" s="37"/>
      <c r="L359" s="60"/>
      <c r="M359" s="37"/>
      <c r="N359" s="60">
        <v>44692.902569444443</v>
      </c>
      <c r="O359" s="37" t="s">
        <v>206</v>
      </c>
      <c r="P359" s="38" t="b">
        <v>0</v>
      </c>
      <c r="Q359" s="37"/>
      <c r="R359" s="37" t="s">
        <v>127</v>
      </c>
      <c r="S359" s="38">
        <v>0</v>
      </c>
      <c r="T359" s="37" t="s">
        <v>128</v>
      </c>
      <c r="U359" s="37" t="s">
        <v>66</v>
      </c>
      <c r="V359" s="60"/>
      <c r="W359" s="38"/>
      <c r="X359" s="37" t="s">
        <v>763</v>
      </c>
      <c r="Y359" s="38">
        <v>0</v>
      </c>
      <c r="Z359" s="38" t="b">
        <v>0</v>
      </c>
      <c r="AA359" s="60">
        <v>44692.902569444443</v>
      </c>
      <c r="AB359" s="60"/>
      <c r="AC359" s="38">
        <v>0</v>
      </c>
      <c r="AD359" s="60"/>
      <c r="AE359" s="60">
        <v>44692.902569444443</v>
      </c>
      <c r="AF359" s="60">
        <v>44692.902569444443</v>
      </c>
      <c r="AG359" s="37"/>
      <c r="AH359" s="37"/>
      <c r="AI359" s="37"/>
      <c r="AJ359" s="16">
        <f ca="1">IF(Table1[[#This Row],[State]]="Closed","Zero",IF(Table1[[#This Row],[State]]="Resolved","Zero",TODAY()-Table1[[#This Row],[First Assigned to Osprey-Resolver]]))</f>
        <v>15.097430555557366</v>
      </c>
      <c r="AK359" s="16" t="str">
        <f ca="1">IF(Table1[[#This Row],[Days Open]]&lt;=5,"00 - 05",IF(Table1[[#This Row],[Days Open]]&lt;=15,"06 - 15",IF(Table1[[#This Row],[Days Open]]&lt;=30,"16 - 30", IF(Table1[[#This Row],[Days Open]]&lt;=60,"31 - 60",IF(Table1[[#This Row],[Days Open]]&lt;=90,"61 - 90",IF(Table1[[#This Row],[Days Open]]="Zero","Closed","&gt;91 and above"))))))</f>
        <v>16 - 30</v>
      </c>
      <c r="AL359" s="39">
        <f>WEEKNUM(Table1[[#This Row],[Created]])</f>
        <v>20</v>
      </c>
      <c r="AM359" s="39">
        <f>WEEKNUM(Table1[[#This Row],[Resolved]])</f>
        <v>0</v>
      </c>
      <c r="AN359" s="39">
        <f>WEEKNUM(Table1[[#This Row],[Closed]])</f>
        <v>0</v>
      </c>
      <c r="AO359" s="39" t="str">
        <f>IFERROR(INDEX(GD_Resource[], MATCH(Table1[[#This Row],[Assigned to]], GD_Resource[SNOW ID Unique], 0), 2), "Not GD")</f>
        <v>WPP-US</v>
      </c>
      <c r="AP359" s="39" t="str">
        <f t="shared" si="5"/>
        <v>GD</v>
      </c>
      <c r="AQ359" s="39">
        <f>YEAR(Table1[[#This Row],[Closed]])</f>
        <v>1900</v>
      </c>
      <c r="AR359" s="39">
        <f>YEAR(Table1[[#This Row],[Resolved]])</f>
        <v>1900</v>
      </c>
      <c r="AS359" s="39">
        <f>YEAR(Table1[[#This Row],[Created]])</f>
        <v>2022</v>
      </c>
      <c r="AT359" s="39">
        <f>DAY(Table1[[#This Row],[Resolved]])</f>
        <v>0</v>
      </c>
      <c r="AU359" s="39" t="str">
        <f>TEXT(Table1[[#This Row],[Resolved]],"MMM")</f>
        <v>Jan</v>
      </c>
      <c r="AV359" s="39">
        <f>DAY(Table1[[#This Row],[Created]])</f>
        <v>11</v>
      </c>
      <c r="AW359" s="39" t="str">
        <f>TEXT(Table1[[#This Row],[Created]],"MMM")</f>
        <v>May</v>
      </c>
      <c r="AX359" s="40">
        <f>VLOOKUP(Table1[[#This Row],[Assigned to]],GD_Resource[[#All],[SNOW ID Unique]:[Team]],4,0)</f>
        <v>0</v>
      </c>
    </row>
    <row r="360" spans="1:50" ht="37.5" customHeight="1" x14ac:dyDescent="0.25">
      <c r="A360" s="37" t="s">
        <v>1501</v>
      </c>
      <c r="B360" s="37" t="s">
        <v>119</v>
      </c>
      <c r="C360" s="37" t="s">
        <v>120</v>
      </c>
      <c r="D360" s="37" t="s">
        <v>274</v>
      </c>
      <c r="E360" s="37" t="s">
        <v>13</v>
      </c>
      <c r="F360" s="37" t="s">
        <v>1502</v>
      </c>
      <c r="G360" s="60">
        <v>44707.974930555552</v>
      </c>
      <c r="H360" s="37" t="s">
        <v>1477</v>
      </c>
      <c r="I360" s="60"/>
      <c r="J360" s="37"/>
      <c r="K360" s="37"/>
      <c r="L360" s="60"/>
      <c r="M360" s="37"/>
      <c r="N360" s="60">
        <v>44692.90483796296</v>
      </c>
      <c r="O360" s="37" t="s">
        <v>206</v>
      </c>
      <c r="P360" s="38" t="b">
        <v>0</v>
      </c>
      <c r="Q360" s="37"/>
      <c r="R360" s="37" t="s">
        <v>127</v>
      </c>
      <c r="S360" s="38">
        <v>0</v>
      </c>
      <c r="T360" s="37" t="s">
        <v>128</v>
      </c>
      <c r="U360" s="37" t="s">
        <v>66</v>
      </c>
      <c r="V360" s="60"/>
      <c r="W360" s="38"/>
      <c r="X360" s="37" t="s">
        <v>996</v>
      </c>
      <c r="Y360" s="38">
        <v>0</v>
      </c>
      <c r="Z360" s="38" t="b">
        <v>0</v>
      </c>
      <c r="AA360" s="60">
        <v>44692.90483796296</v>
      </c>
      <c r="AB360" s="60"/>
      <c r="AC360" s="38">
        <v>0</v>
      </c>
      <c r="AD360" s="60"/>
      <c r="AE360" s="60">
        <v>44692.90483796296</v>
      </c>
      <c r="AF360" s="60">
        <v>44692.90483796296</v>
      </c>
      <c r="AG360" s="37" t="s">
        <v>332</v>
      </c>
      <c r="AH360" s="37"/>
      <c r="AI360" s="37" t="s">
        <v>997</v>
      </c>
      <c r="AJ360" s="16">
        <f ca="1">IF(Table1[[#This Row],[State]]="Closed","Zero",IF(Table1[[#This Row],[State]]="Resolved","Zero",TODAY()-Table1[[#This Row],[First Assigned to Osprey-Resolver]]))</f>
        <v>15.095162037039699</v>
      </c>
      <c r="AK360" s="16" t="str">
        <f ca="1">IF(Table1[[#This Row],[Days Open]]&lt;=5,"00 - 05",IF(Table1[[#This Row],[Days Open]]&lt;=15,"06 - 15",IF(Table1[[#This Row],[Days Open]]&lt;=30,"16 - 30", IF(Table1[[#This Row],[Days Open]]&lt;=60,"31 - 60",IF(Table1[[#This Row],[Days Open]]&lt;=90,"61 - 90",IF(Table1[[#This Row],[Days Open]]="Zero","Closed","&gt;91 and above"))))))</f>
        <v>16 - 30</v>
      </c>
      <c r="AL360" s="39">
        <f>WEEKNUM(Table1[[#This Row],[Created]])</f>
        <v>20</v>
      </c>
      <c r="AM360" s="39">
        <f>WEEKNUM(Table1[[#This Row],[Resolved]])</f>
        <v>0</v>
      </c>
      <c r="AN360" s="39">
        <f>WEEKNUM(Table1[[#This Row],[Closed]])</f>
        <v>0</v>
      </c>
      <c r="AO360" s="39" t="str">
        <f>IFERROR(INDEX(GD_Resource[], MATCH(Table1[[#This Row],[Assigned to]], GD_Resource[SNOW ID Unique], 0), 2), "Not GD")</f>
        <v>Not GD</v>
      </c>
      <c r="AP360" s="39" t="str">
        <f t="shared" si="5"/>
        <v>Geo</v>
      </c>
      <c r="AQ360" s="39">
        <f>YEAR(Table1[[#This Row],[Closed]])</f>
        <v>1900</v>
      </c>
      <c r="AR360" s="39">
        <f>YEAR(Table1[[#This Row],[Resolved]])</f>
        <v>1900</v>
      </c>
      <c r="AS360" s="39">
        <f>YEAR(Table1[[#This Row],[Created]])</f>
        <v>2022</v>
      </c>
      <c r="AT360" s="39">
        <f>DAY(Table1[[#This Row],[Resolved]])</f>
        <v>0</v>
      </c>
      <c r="AU360" s="39" t="str">
        <f>TEXT(Table1[[#This Row],[Resolved]],"MMM")</f>
        <v>Jan</v>
      </c>
      <c r="AV360" s="39">
        <f>DAY(Table1[[#This Row],[Created]])</f>
        <v>11</v>
      </c>
      <c r="AW360" s="39" t="str">
        <f>TEXT(Table1[[#This Row],[Created]],"MMM")</f>
        <v>May</v>
      </c>
      <c r="AX360" s="40" t="e">
        <f>VLOOKUP(Table1[[#This Row],[Assigned to]],GD_Resource[[#All],[SNOW ID Unique]:[Team]],4,0)</f>
        <v>#N/A</v>
      </c>
    </row>
    <row r="361" spans="1:50" ht="37.5" customHeight="1" x14ac:dyDescent="0.25">
      <c r="A361" s="37" t="s">
        <v>1503</v>
      </c>
      <c r="B361" s="37" t="s">
        <v>119</v>
      </c>
      <c r="C361" s="37" t="s">
        <v>120</v>
      </c>
      <c r="D361" s="37" t="s">
        <v>503</v>
      </c>
      <c r="E361" s="37" t="s">
        <v>13</v>
      </c>
      <c r="F361" s="37" t="s">
        <v>1504</v>
      </c>
      <c r="G361" s="60">
        <v>44704.841504629629</v>
      </c>
      <c r="H361" s="37" t="s">
        <v>41</v>
      </c>
      <c r="I361" s="60"/>
      <c r="J361" s="37"/>
      <c r="K361" s="37"/>
      <c r="L361" s="60"/>
      <c r="M361" s="37"/>
      <c r="N361" s="60">
        <v>44692.906122685177</v>
      </c>
      <c r="O361" s="37" t="s">
        <v>206</v>
      </c>
      <c r="P361" s="38" t="b">
        <v>0</v>
      </c>
      <c r="Q361" s="37"/>
      <c r="R361" s="37" t="s">
        <v>127</v>
      </c>
      <c r="S361" s="38">
        <v>0</v>
      </c>
      <c r="T361" s="37" t="s">
        <v>128</v>
      </c>
      <c r="U361" s="37" t="s">
        <v>66</v>
      </c>
      <c r="V361" s="60"/>
      <c r="W361" s="38"/>
      <c r="X361" s="37" t="s">
        <v>1041</v>
      </c>
      <c r="Y361" s="38">
        <v>0</v>
      </c>
      <c r="Z361" s="38" t="b">
        <v>0</v>
      </c>
      <c r="AA361" s="60">
        <v>44692.906122685177</v>
      </c>
      <c r="AB361" s="60"/>
      <c r="AC361" s="38">
        <v>0</v>
      </c>
      <c r="AD361" s="60"/>
      <c r="AE361" s="60">
        <v>44692.906122685177</v>
      </c>
      <c r="AF361" s="60">
        <v>44692.906122685177</v>
      </c>
      <c r="AG361" s="37"/>
      <c r="AH361" s="37"/>
      <c r="AI361" s="37"/>
      <c r="AJ361" s="16">
        <f ca="1">IF(Table1[[#This Row],[State]]="Closed","Zero",IF(Table1[[#This Row],[State]]="Resolved","Zero",TODAY()-Table1[[#This Row],[First Assigned to Osprey-Resolver]]))</f>
        <v>15.093877314822748</v>
      </c>
      <c r="AK361" s="16" t="str">
        <f ca="1">IF(Table1[[#This Row],[Days Open]]&lt;=5,"00 - 05",IF(Table1[[#This Row],[Days Open]]&lt;=15,"06 - 15",IF(Table1[[#This Row],[Days Open]]&lt;=30,"16 - 30", IF(Table1[[#This Row],[Days Open]]&lt;=60,"31 - 60",IF(Table1[[#This Row],[Days Open]]&lt;=90,"61 - 90",IF(Table1[[#This Row],[Days Open]]="Zero","Closed","&gt;91 and above"))))))</f>
        <v>16 - 30</v>
      </c>
      <c r="AL361" s="39">
        <f>WEEKNUM(Table1[[#This Row],[Created]])</f>
        <v>20</v>
      </c>
      <c r="AM361" s="39">
        <f>WEEKNUM(Table1[[#This Row],[Resolved]])</f>
        <v>0</v>
      </c>
      <c r="AN361" s="39">
        <f>WEEKNUM(Table1[[#This Row],[Closed]])</f>
        <v>0</v>
      </c>
      <c r="AO361" s="39" t="str">
        <f>IFERROR(INDEX(GD_Resource[], MATCH(Table1[[#This Row],[Assigned to]], GD_Resource[SNOW ID Unique], 0), 2), "Not GD")</f>
        <v>Not GD</v>
      </c>
      <c r="AP361" s="39" t="str">
        <f t="shared" si="5"/>
        <v>Geo</v>
      </c>
      <c r="AQ361" s="39">
        <f>YEAR(Table1[[#This Row],[Closed]])</f>
        <v>1900</v>
      </c>
      <c r="AR361" s="39">
        <f>YEAR(Table1[[#This Row],[Resolved]])</f>
        <v>1900</v>
      </c>
      <c r="AS361" s="39">
        <f>YEAR(Table1[[#This Row],[Created]])</f>
        <v>2022</v>
      </c>
      <c r="AT361" s="39">
        <f>DAY(Table1[[#This Row],[Resolved]])</f>
        <v>0</v>
      </c>
      <c r="AU361" s="39" t="str">
        <f>TEXT(Table1[[#This Row],[Resolved]],"MMM")</f>
        <v>Jan</v>
      </c>
      <c r="AV361" s="39">
        <f>DAY(Table1[[#This Row],[Created]])</f>
        <v>11</v>
      </c>
      <c r="AW361" s="39" t="str">
        <f>TEXT(Table1[[#This Row],[Created]],"MMM")</f>
        <v>May</v>
      </c>
      <c r="AX361" s="40" t="e">
        <f>VLOOKUP(Table1[[#This Row],[Assigned to]],GD_Resource[[#All],[SNOW ID Unique]:[Team]],4,0)</f>
        <v>#N/A</v>
      </c>
    </row>
    <row r="362" spans="1:50" ht="75" customHeight="1" x14ac:dyDescent="0.25">
      <c r="A362" s="37" t="s">
        <v>1505</v>
      </c>
      <c r="B362" s="37" t="s">
        <v>119</v>
      </c>
      <c r="C362" s="37" t="s">
        <v>120</v>
      </c>
      <c r="D362" s="37" t="s">
        <v>1040</v>
      </c>
      <c r="E362" s="37" t="s">
        <v>13</v>
      </c>
      <c r="F362" s="37" t="s">
        <v>1506</v>
      </c>
      <c r="G362" s="60">
        <v>44698.885370370372</v>
      </c>
      <c r="H362" s="37" t="s">
        <v>1477</v>
      </c>
      <c r="I362" s="60"/>
      <c r="J362" s="37"/>
      <c r="K362" s="37"/>
      <c r="L362" s="60"/>
      <c r="M362" s="37"/>
      <c r="N362" s="60">
        <v>44692.907696759263</v>
      </c>
      <c r="O362" s="37" t="s">
        <v>206</v>
      </c>
      <c r="P362" s="38" t="b">
        <v>0</v>
      </c>
      <c r="Q362" s="37"/>
      <c r="R362" s="37" t="s">
        <v>127</v>
      </c>
      <c r="S362" s="38">
        <v>0</v>
      </c>
      <c r="T362" s="37" t="s">
        <v>128</v>
      </c>
      <c r="U362" s="37" t="s">
        <v>66</v>
      </c>
      <c r="V362" s="60"/>
      <c r="W362" s="38"/>
      <c r="X362" s="37" t="s">
        <v>1041</v>
      </c>
      <c r="Y362" s="38">
        <v>0</v>
      </c>
      <c r="Z362" s="38" t="b">
        <v>0</v>
      </c>
      <c r="AA362" s="60">
        <v>44692.907696759263</v>
      </c>
      <c r="AB362" s="60"/>
      <c r="AC362" s="38">
        <v>0</v>
      </c>
      <c r="AD362" s="60"/>
      <c r="AE362" s="60">
        <v>44692.907696759263</v>
      </c>
      <c r="AF362" s="60">
        <v>44692.907696759263</v>
      </c>
      <c r="AG362" s="37"/>
      <c r="AH362" s="37"/>
      <c r="AI362" s="37"/>
      <c r="AJ362" s="16">
        <f ca="1">IF(Table1[[#This Row],[State]]="Closed","Zero",IF(Table1[[#This Row],[State]]="Resolved","Zero",TODAY()-Table1[[#This Row],[First Assigned to Osprey-Resolver]]))</f>
        <v>15.092303240737238</v>
      </c>
      <c r="AK362" s="16" t="str">
        <f ca="1">IF(Table1[[#This Row],[Days Open]]&lt;=5,"00 - 05",IF(Table1[[#This Row],[Days Open]]&lt;=15,"06 - 15",IF(Table1[[#This Row],[Days Open]]&lt;=30,"16 - 30", IF(Table1[[#This Row],[Days Open]]&lt;=60,"31 - 60",IF(Table1[[#This Row],[Days Open]]&lt;=90,"61 - 90",IF(Table1[[#This Row],[Days Open]]="Zero","Closed","&gt;91 and above"))))))</f>
        <v>16 - 30</v>
      </c>
      <c r="AL362" s="39">
        <f>WEEKNUM(Table1[[#This Row],[Created]])</f>
        <v>20</v>
      </c>
      <c r="AM362" s="39">
        <f>WEEKNUM(Table1[[#This Row],[Resolved]])</f>
        <v>0</v>
      </c>
      <c r="AN362" s="39">
        <f>WEEKNUM(Table1[[#This Row],[Closed]])</f>
        <v>0</v>
      </c>
      <c r="AO362" s="39" t="str">
        <f>IFERROR(INDEX(GD_Resource[], MATCH(Table1[[#This Row],[Assigned to]], GD_Resource[SNOW ID Unique], 0), 2), "Not GD")</f>
        <v>Not GD</v>
      </c>
      <c r="AP362" s="39" t="str">
        <f t="shared" si="5"/>
        <v>Geo</v>
      </c>
      <c r="AQ362" s="39">
        <f>YEAR(Table1[[#This Row],[Closed]])</f>
        <v>1900</v>
      </c>
      <c r="AR362" s="39">
        <f>YEAR(Table1[[#This Row],[Resolved]])</f>
        <v>1900</v>
      </c>
      <c r="AS362" s="39">
        <f>YEAR(Table1[[#This Row],[Created]])</f>
        <v>2022</v>
      </c>
      <c r="AT362" s="39">
        <f>DAY(Table1[[#This Row],[Resolved]])</f>
        <v>0</v>
      </c>
      <c r="AU362" s="39" t="str">
        <f>TEXT(Table1[[#This Row],[Resolved]],"MMM")</f>
        <v>Jan</v>
      </c>
      <c r="AV362" s="39">
        <f>DAY(Table1[[#This Row],[Created]])</f>
        <v>11</v>
      </c>
      <c r="AW362" s="39" t="str">
        <f>TEXT(Table1[[#This Row],[Created]],"MMM")</f>
        <v>May</v>
      </c>
      <c r="AX362" s="40" t="e">
        <f>VLOOKUP(Table1[[#This Row],[Assigned to]],GD_Resource[[#All],[SNOW ID Unique]:[Team]],4,0)</f>
        <v>#N/A</v>
      </c>
    </row>
    <row r="363" spans="1:50" ht="49.95" customHeight="1" x14ac:dyDescent="0.25">
      <c r="A363" s="37" t="s">
        <v>1507</v>
      </c>
      <c r="B363" s="37" t="s">
        <v>119</v>
      </c>
      <c r="C363" s="37" t="s">
        <v>120</v>
      </c>
      <c r="D363" s="37" t="s">
        <v>206</v>
      </c>
      <c r="E363" s="37" t="s">
        <v>13</v>
      </c>
      <c r="F363" s="37" t="s">
        <v>1508</v>
      </c>
      <c r="G363" s="60">
        <v>44708.091562499998</v>
      </c>
      <c r="H363" s="37" t="s">
        <v>53</v>
      </c>
      <c r="I363" s="60"/>
      <c r="J363" s="37"/>
      <c r="K363" s="37"/>
      <c r="L363" s="60"/>
      <c r="M363" s="37"/>
      <c r="N363" s="60">
        <v>44692.908692129633</v>
      </c>
      <c r="O363" s="37" t="s">
        <v>206</v>
      </c>
      <c r="P363" s="38" t="b">
        <v>0</v>
      </c>
      <c r="Q363" s="37"/>
      <c r="R363" s="37" t="s">
        <v>127</v>
      </c>
      <c r="S363" s="38">
        <v>0</v>
      </c>
      <c r="T363" s="37" t="s">
        <v>128</v>
      </c>
      <c r="U363" s="37" t="s">
        <v>66</v>
      </c>
      <c r="V363" s="60"/>
      <c r="W363" s="38"/>
      <c r="X363" s="37" t="s">
        <v>763</v>
      </c>
      <c r="Y363" s="38">
        <v>0</v>
      </c>
      <c r="Z363" s="38" t="b">
        <v>0</v>
      </c>
      <c r="AA363" s="60">
        <v>44692.908692129633</v>
      </c>
      <c r="AB363" s="60"/>
      <c r="AC363" s="38">
        <v>0</v>
      </c>
      <c r="AD363" s="60"/>
      <c r="AE363" s="60">
        <v>44692.908692129633</v>
      </c>
      <c r="AF363" s="60">
        <v>44692.908692129633</v>
      </c>
      <c r="AG363" s="37"/>
      <c r="AH363" s="37"/>
      <c r="AI363" s="37"/>
      <c r="AJ363" s="16">
        <f ca="1">IF(Table1[[#This Row],[State]]="Closed","Zero",IF(Table1[[#This Row],[State]]="Resolved","Zero",TODAY()-Table1[[#This Row],[First Assigned to Osprey-Resolver]]))</f>
        <v>15.091307870367018</v>
      </c>
      <c r="AK363" s="16" t="str">
        <f ca="1">IF(Table1[[#This Row],[Days Open]]&lt;=5,"00 - 05",IF(Table1[[#This Row],[Days Open]]&lt;=15,"06 - 15",IF(Table1[[#This Row],[Days Open]]&lt;=30,"16 - 30", IF(Table1[[#This Row],[Days Open]]&lt;=60,"31 - 60",IF(Table1[[#This Row],[Days Open]]&lt;=90,"61 - 90",IF(Table1[[#This Row],[Days Open]]="Zero","Closed","&gt;91 and above"))))))</f>
        <v>16 - 30</v>
      </c>
      <c r="AL363" s="39">
        <f>WEEKNUM(Table1[[#This Row],[Created]])</f>
        <v>20</v>
      </c>
      <c r="AM363" s="39">
        <f>WEEKNUM(Table1[[#This Row],[Resolved]])</f>
        <v>0</v>
      </c>
      <c r="AN363" s="39">
        <f>WEEKNUM(Table1[[#This Row],[Closed]])</f>
        <v>0</v>
      </c>
      <c r="AO363" s="39" t="str">
        <f>IFERROR(INDEX(GD_Resource[], MATCH(Table1[[#This Row],[Assigned to]], GD_Resource[SNOW ID Unique], 0), 2), "Not GD")</f>
        <v>WPP-US</v>
      </c>
      <c r="AP363" s="39" t="str">
        <f t="shared" si="5"/>
        <v>GD</v>
      </c>
      <c r="AQ363" s="39">
        <f>YEAR(Table1[[#This Row],[Closed]])</f>
        <v>1900</v>
      </c>
      <c r="AR363" s="39">
        <f>YEAR(Table1[[#This Row],[Resolved]])</f>
        <v>1900</v>
      </c>
      <c r="AS363" s="39">
        <f>YEAR(Table1[[#This Row],[Created]])</f>
        <v>2022</v>
      </c>
      <c r="AT363" s="39">
        <f>DAY(Table1[[#This Row],[Resolved]])</f>
        <v>0</v>
      </c>
      <c r="AU363" s="39" t="str">
        <f>TEXT(Table1[[#This Row],[Resolved]],"MMM")</f>
        <v>Jan</v>
      </c>
      <c r="AV363" s="39">
        <f>DAY(Table1[[#This Row],[Created]])</f>
        <v>11</v>
      </c>
      <c r="AW363" s="39" t="str">
        <f>TEXT(Table1[[#This Row],[Created]],"MMM")</f>
        <v>May</v>
      </c>
      <c r="AX363" s="40">
        <f>VLOOKUP(Table1[[#This Row],[Assigned to]],GD_Resource[[#All],[SNOW ID Unique]:[Team]],4,0)</f>
        <v>0</v>
      </c>
    </row>
    <row r="364" spans="1:50" ht="49.95" customHeight="1" x14ac:dyDescent="0.25">
      <c r="A364" s="37" t="s">
        <v>1509</v>
      </c>
      <c r="B364" s="37" t="s">
        <v>119</v>
      </c>
      <c r="C364" s="37" t="s">
        <v>120</v>
      </c>
      <c r="D364" s="37" t="s">
        <v>607</v>
      </c>
      <c r="E364" s="37" t="s">
        <v>13</v>
      </c>
      <c r="F364" s="37" t="s">
        <v>1510</v>
      </c>
      <c r="G364" s="60">
        <v>44704.853356481479</v>
      </c>
      <c r="H364" s="37" t="s">
        <v>15</v>
      </c>
      <c r="I364" s="60"/>
      <c r="J364" s="37"/>
      <c r="K364" s="37"/>
      <c r="L364" s="60"/>
      <c r="M364" s="37"/>
      <c r="N364" s="60">
        <v>44692.914039351846</v>
      </c>
      <c r="O364" s="37" t="s">
        <v>206</v>
      </c>
      <c r="P364" s="38" t="b">
        <v>0</v>
      </c>
      <c r="Q364" s="37"/>
      <c r="R364" s="37" t="s">
        <v>127</v>
      </c>
      <c r="S364" s="38">
        <v>0</v>
      </c>
      <c r="T364" s="37" t="s">
        <v>128</v>
      </c>
      <c r="U364" s="37" t="s">
        <v>66</v>
      </c>
      <c r="V364" s="60"/>
      <c r="W364" s="38"/>
      <c r="X364" s="37" t="s">
        <v>1511</v>
      </c>
      <c r="Y364" s="38">
        <v>0</v>
      </c>
      <c r="Z364" s="38" t="b">
        <v>1</v>
      </c>
      <c r="AA364" s="60">
        <v>44692.914039351846</v>
      </c>
      <c r="AB364" s="60"/>
      <c r="AC364" s="38">
        <v>0</v>
      </c>
      <c r="AD364" s="60"/>
      <c r="AE364" s="60">
        <v>44692.914039351846</v>
      </c>
      <c r="AF364" s="60">
        <v>44692.914039351846</v>
      </c>
      <c r="AG364" s="37"/>
      <c r="AH364" s="37"/>
      <c r="AI364" s="37"/>
      <c r="AJ364" s="16">
        <f ca="1">IF(Table1[[#This Row],[State]]="Closed","Zero",IF(Table1[[#This Row],[State]]="Resolved","Zero",TODAY()-Table1[[#This Row],[First Assigned to Osprey-Resolver]]))</f>
        <v>15.085960648153559</v>
      </c>
      <c r="AK364" s="16" t="str">
        <f ca="1">IF(Table1[[#This Row],[Days Open]]&lt;=5,"00 - 05",IF(Table1[[#This Row],[Days Open]]&lt;=15,"06 - 15",IF(Table1[[#This Row],[Days Open]]&lt;=30,"16 - 30", IF(Table1[[#This Row],[Days Open]]&lt;=60,"31 - 60",IF(Table1[[#This Row],[Days Open]]&lt;=90,"61 - 90",IF(Table1[[#This Row],[Days Open]]="Zero","Closed","&gt;91 and above"))))))</f>
        <v>16 - 30</v>
      </c>
      <c r="AL364" s="39">
        <f>WEEKNUM(Table1[[#This Row],[Created]])</f>
        <v>20</v>
      </c>
      <c r="AM364" s="39">
        <f>WEEKNUM(Table1[[#This Row],[Resolved]])</f>
        <v>0</v>
      </c>
      <c r="AN364" s="39">
        <f>WEEKNUM(Table1[[#This Row],[Closed]])</f>
        <v>0</v>
      </c>
      <c r="AO364" s="39" t="str">
        <f>IFERROR(INDEX(GD_Resource[], MATCH(Table1[[#This Row],[Assigned to]], GD_Resource[SNOW ID Unique], 0), 2), "Not GD")</f>
        <v>WPP-US</v>
      </c>
      <c r="AP364" s="39" t="str">
        <f t="shared" si="5"/>
        <v>GD</v>
      </c>
      <c r="AQ364" s="39">
        <f>YEAR(Table1[[#This Row],[Closed]])</f>
        <v>1900</v>
      </c>
      <c r="AR364" s="39">
        <f>YEAR(Table1[[#This Row],[Resolved]])</f>
        <v>1900</v>
      </c>
      <c r="AS364" s="39">
        <f>YEAR(Table1[[#This Row],[Created]])</f>
        <v>2022</v>
      </c>
      <c r="AT364" s="39">
        <f>DAY(Table1[[#This Row],[Resolved]])</f>
        <v>0</v>
      </c>
      <c r="AU364" s="39" t="str">
        <f>TEXT(Table1[[#This Row],[Resolved]],"MMM")</f>
        <v>Jan</v>
      </c>
      <c r="AV364" s="39">
        <f>DAY(Table1[[#This Row],[Created]])</f>
        <v>11</v>
      </c>
      <c r="AW364" s="39" t="str">
        <f>TEXT(Table1[[#This Row],[Created]],"MMM")</f>
        <v>May</v>
      </c>
      <c r="AX364" s="40">
        <f>VLOOKUP(Table1[[#This Row],[Assigned to]],GD_Resource[[#All],[SNOW ID Unique]:[Team]],4,0)</f>
        <v>0</v>
      </c>
    </row>
    <row r="365" spans="1:50" ht="62.7" customHeight="1" x14ac:dyDescent="0.25">
      <c r="A365" s="37" t="s">
        <v>1512</v>
      </c>
      <c r="B365" s="37" t="s">
        <v>119</v>
      </c>
      <c r="C365" s="37" t="s">
        <v>120</v>
      </c>
      <c r="D365" s="37" t="s">
        <v>1475</v>
      </c>
      <c r="E365" s="37" t="s">
        <v>13</v>
      </c>
      <c r="F365" s="37" t="s">
        <v>1513</v>
      </c>
      <c r="G365" s="60">
        <v>44704.64471064815</v>
      </c>
      <c r="H365" s="37" t="s">
        <v>1477</v>
      </c>
      <c r="I365" s="60"/>
      <c r="J365" s="37"/>
      <c r="K365" s="37"/>
      <c r="L365" s="60"/>
      <c r="M365" s="37"/>
      <c r="N365" s="60">
        <v>44692.915381944447</v>
      </c>
      <c r="O365" s="37" t="s">
        <v>206</v>
      </c>
      <c r="P365" s="38" t="b">
        <v>0</v>
      </c>
      <c r="Q365" s="37"/>
      <c r="R365" s="37" t="s">
        <v>127</v>
      </c>
      <c r="S365" s="38">
        <v>0</v>
      </c>
      <c r="T365" s="37" t="s">
        <v>128</v>
      </c>
      <c r="U365" s="37" t="s">
        <v>66</v>
      </c>
      <c r="V365" s="60"/>
      <c r="W365" s="38"/>
      <c r="X365" s="37" t="s">
        <v>1511</v>
      </c>
      <c r="Y365" s="38">
        <v>0</v>
      </c>
      <c r="Z365" s="38" t="b">
        <v>0</v>
      </c>
      <c r="AA365" s="60">
        <v>44692.915381944447</v>
      </c>
      <c r="AB365" s="60"/>
      <c r="AC365" s="38">
        <v>0</v>
      </c>
      <c r="AD365" s="60"/>
      <c r="AE365" s="60">
        <v>44692.915381944447</v>
      </c>
      <c r="AF365" s="60">
        <v>44692.915381944447</v>
      </c>
      <c r="AG365" s="37"/>
      <c r="AH365" s="37"/>
      <c r="AI365" s="37"/>
      <c r="AJ365" s="16">
        <f ca="1">IF(Table1[[#This Row],[State]]="Closed","Zero",IF(Table1[[#This Row],[State]]="Resolved","Zero",TODAY()-Table1[[#This Row],[First Assigned to Osprey-Resolver]]))</f>
        <v>15.08461805555271</v>
      </c>
      <c r="AK365" s="16" t="str">
        <f ca="1">IF(Table1[[#This Row],[Days Open]]&lt;=5,"00 - 05",IF(Table1[[#This Row],[Days Open]]&lt;=15,"06 - 15",IF(Table1[[#This Row],[Days Open]]&lt;=30,"16 - 30", IF(Table1[[#This Row],[Days Open]]&lt;=60,"31 - 60",IF(Table1[[#This Row],[Days Open]]&lt;=90,"61 - 90",IF(Table1[[#This Row],[Days Open]]="Zero","Closed","&gt;91 and above"))))))</f>
        <v>16 - 30</v>
      </c>
      <c r="AL365" s="39">
        <f>WEEKNUM(Table1[[#This Row],[Created]])</f>
        <v>20</v>
      </c>
      <c r="AM365" s="39">
        <f>WEEKNUM(Table1[[#This Row],[Resolved]])</f>
        <v>0</v>
      </c>
      <c r="AN365" s="39">
        <f>WEEKNUM(Table1[[#This Row],[Closed]])</f>
        <v>0</v>
      </c>
      <c r="AO365" s="39" t="str">
        <f>IFERROR(INDEX(GD_Resource[], MATCH(Table1[[#This Row],[Assigned to]], GD_Resource[SNOW ID Unique], 0), 2), "Not GD")</f>
        <v>Not GD</v>
      </c>
      <c r="AP365" s="39" t="str">
        <f t="shared" si="5"/>
        <v>Geo</v>
      </c>
      <c r="AQ365" s="39">
        <f>YEAR(Table1[[#This Row],[Closed]])</f>
        <v>1900</v>
      </c>
      <c r="AR365" s="39">
        <f>YEAR(Table1[[#This Row],[Resolved]])</f>
        <v>1900</v>
      </c>
      <c r="AS365" s="39">
        <f>YEAR(Table1[[#This Row],[Created]])</f>
        <v>2022</v>
      </c>
      <c r="AT365" s="39">
        <f>DAY(Table1[[#This Row],[Resolved]])</f>
        <v>0</v>
      </c>
      <c r="AU365" s="39" t="str">
        <f>TEXT(Table1[[#This Row],[Resolved]],"MMM")</f>
        <v>Jan</v>
      </c>
      <c r="AV365" s="39">
        <f>DAY(Table1[[#This Row],[Created]])</f>
        <v>11</v>
      </c>
      <c r="AW365" s="39" t="str">
        <f>TEXT(Table1[[#This Row],[Created]],"MMM")</f>
        <v>May</v>
      </c>
      <c r="AX365" s="40" t="e">
        <f>VLOOKUP(Table1[[#This Row],[Assigned to]],GD_Resource[[#All],[SNOW ID Unique]:[Team]],4,0)</f>
        <v>#N/A</v>
      </c>
    </row>
    <row r="366" spans="1:50" ht="49.95" customHeight="1" x14ac:dyDescent="0.25">
      <c r="A366" s="37" t="s">
        <v>1514</v>
      </c>
      <c r="B366" s="37" t="s">
        <v>119</v>
      </c>
      <c r="C366" s="37" t="s">
        <v>120</v>
      </c>
      <c r="D366" s="37" t="s">
        <v>1002</v>
      </c>
      <c r="E366" s="37" t="s">
        <v>13</v>
      </c>
      <c r="F366" s="37" t="s">
        <v>1515</v>
      </c>
      <c r="G366" s="60">
        <v>44706.822384259263</v>
      </c>
      <c r="H366" s="37" t="s">
        <v>15</v>
      </c>
      <c r="I366" s="60"/>
      <c r="J366" s="37"/>
      <c r="K366" s="37"/>
      <c r="L366" s="60"/>
      <c r="M366" s="37"/>
      <c r="N366" s="60">
        <v>44692.917013888888</v>
      </c>
      <c r="O366" s="37" t="s">
        <v>206</v>
      </c>
      <c r="P366" s="38" t="b">
        <v>0</v>
      </c>
      <c r="Q366" s="37"/>
      <c r="R366" s="37" t="s">
        <v>127</v>
      </c>
      <c r="S366" s="38">
        <v>0</v>
      </c>
      <c r="T366" s="37" t="s">
        <v>128</v>
      </c>
      <c r="U366" s="37" t="s">
        <v>65</v>
      </c>
      <c r="V366" s="60"/>
      <c r="W366" s="38"/>
      <c r="X366" s="37" t="s">
        <v>1511</v>
      </c>
      <c r="Y366" s="38">
        <v>0</v>
      </c>
      <c r="Z366" s="38" t="b">
        <v>1</v>
      </c>
      <c r="AA366" s="60">
        <v>44692.917013888888</v>
      </c>
      <c r="AB366" s="60"/>
      <c r="AC366" s="38">
        <v>0</v>
      </c>
      <c r="AD366" s="60"/>
      <c r="AE366" s="60">
        <v>44692.917013888888</v>
      </c>
      <c r="AF366" s="60">
        <v>44692.917013888888</v>
      </c>
      <c r="AG366" s="37"/>
      <c r="AH366" s="37" t="s">
        <v>250</v>
      </c>
      <c r="AI366" s="37"/>
      <c r="AJ366" s="16">
        <f ca="1">IF(Table1[[#This Row],[State]]="Closed","Zero",IF(Table1[[#This Row],[State]]="Resolved","Zero",TODAY()-Table1[[#This Row],[First Assigned to Osprey-Resolver]]))</f>
        <v>15.082986111112405</v>
      </c>
      <c r="AK366" s="16" t="str">
        <f ca="1">IF(Table1[[#This Row],[Days Open]]&lt;=5,"00 - 05",IF(Table1[[#This Row],[Days Open]]&lt;=15,"06 - 15",IF(Table1[[#This Row],[Days Open]]&lt;=30,"16 - 30", IF(Table1[[#This Row],[Days Open]]&lt;=60,"31 - 60",IF(Table1[[#This Row],[Days Open]]&lt;=90,"61 - 90",IF(Table1[[#This Row],[Days Open]]="Zero","Closed","&gt;91 and above"))))))</f>
        <v>16 - 30</v>
      </c>
      <c r="AL366" s="39">
        <f>WEEKNUM(Table1[[#This Row],[Created]])</f>
        <v>20</v>
      </c>
      <c r="AM366" s="39">
        <f>WEEKNUM(Table1[[#This Row],[Resolved]])</f>
        <v>0</v>
      </c>
      <c r="AN366" s="39">
        <f>WEEKNUM(Table1[[#This Row],[Closed]])</f>
        <v>0</v>
      </c>
      <c r="AO366" s="39" t="str">
        <f>IFERROR(INDEX(GD_Resource[], MATCH(Table1[[#This Row],[Assigned to]], GD_Resource[SNOW ID Unique], 0), 2), "Not GD")</f>
        <v>WPP-US</v>
      </c>
      <c r="AP366" s="39" t="str">
        <f t="shared" si="5"/>
        <v>GD</v>
      </c>
      <c r="AQ366" s="39">
        <f>YEAR(Table1[[#This Row],[Closed]])</f>
        <v>1900</v>
      </c>
      <c r="AR366" s="39">
        <f>YEAR(Table1[[#This Row],[Resolved]])</f>
        <v>1900</v>
      </c>
      <c r="AS366" s="39">
        <f>YEAR(Table1[[#This Row],[Created]])</f>
        <v>2022</v>
      </c>
      <c r="AT366" s="39">
        <f>DAY(Table1[[#This Row],[Resolved]])</f>
        <v>0</v>
      </c>
      <c r="AU366" s="39" t="str">
        <f>TEXT(Table1[[#This Row],[Resolved]],"MMM")</f>
        <v>Jan</v>
      </c>
      <c r="AV366" s="39">
        <f>DAY(Table1[[#This Row],[Created]])</f>
        <v>11</v>
      </c>
      <c r="AW366" s="39" t="str">
        <f>TEXT(Table1[[#This Row],[Created]],"MMM")</f>
        <v>May</v>
      </c>
      <c r="AX366" s="40">
        <f>VLOOKUP(Table1[[#This Row],[Assigned to]],GD_Resource[[#All],[SNOW ID Unique]:[Team]],4,0)</f>
        <v>0</v>
      </c>
    </row>
    <row r="367" spans="1:50" ht="62.7" customHeight="1" x14ac:dyDescent="0.25">
      <c r="A367" s="37" t="s">
        <v>1516</v>
      </c>
      <c r="B367" s="37" t="s">
        <v>119</v>
      </c>
      <c r="C367" s="37" t="s">
        <v>120</v>
      </c>
      <c r="D367" s="37" t="s">
        <v>607</v>
      </c>
      <c r="E367" s="37" t="s">
        <v>13</v>
      </c>
      <c r="F367" s="37" t="s">
        <v>1517</v>
      </c>
      <c r="G367" s="60">
        <v>44707.814756944441</v>
      </c>
      <c r="H367" s="37" t="s">
        <v>15</v>
      </c>
      <c r="I367" s="60"/>
      <c r="J367" s="37"/>
      <c r="K367" s="37"/>
      <c r="L367" s="60"/>
      <c r="M367" s="37"/>
      <c r="N367" s="60">
        <v>44692.918414351851</v>
      </c>
      <c r="O367" s="37" t="s">
        <v>206</v>
      </c>
      <c r="P367" s="38" t="b">
        <v>0</v>
      </c>
      <c r="Q367" s="37"/>
      <c r="R367" s="37" t="s">
        <v>127</v>
      </c>
      <c r="S367" s="38">
        <v>0</v>
      </c>
      <c r="T367" s="37" t="s">
        <v>128</v>
      </c>
      <c r="U367" s="37" t="s">
        <v>66</v>
      </c>
      <c r="V367" s="60"/>
      <c r="W367" s="38"/>
      <c r="X367" s="37" t="s">
        <v>1511</v>
      </c>
      <c r="Y367" s="38">
        <v>0</v>
      </c>
      <c r="Z367" s="38" t="b">
        <v>0</v>
      </c>
      <c r="AA367" s="60">
        <v>44692.918414351851</v>
      </c>
      <c r="AB367" s="60"/>
      <c r="AC367" s="38">
        <v>0</v>
      </c>
      <c r="AD367" s="60"/>
      <c r="AE367" s="60">
        <v>44692.918414351851</v>
      </c>
      <c r="AF367" s="60">
        <v>44692.918414351851</v>
      </c>
      <c r="AG367" s="37"/>
      <c r="AH367" s="37"/>
      <c r="AI367" s="37"/>
      <c r="AJ367" s="16">
        <f ca="1">IF(Table1[[#This Row],[State]]="Closed","Zero",IF(Table1[[#This Row],[State]]="Resolved","Zero",TODAY()-Table1[[#This Row],[First Assigned to Osprey-Resolver]]))</f>
        <v>15.081585648149485</v>
      </c>
      <c r="AK367" s="16" t="str">
        <f ca="1">IF(Table1[[#This Row],[Days Open]]&lt;=5,"00 - 05",IF(Table1[[#This Row],[Days Open]]&lt;=15,"06 - 15",IF(Table1[[#This Row],[Days Open]]&lt;=30,"16 - 30", IF(Table1[[#This Row],[Days Open]]&lt;=60,"31 - 60",IF(Table1[[#This Row],[Days Open]]&lt;=90,"61 - 90",IF(Table1[[#This Row],[Days Open]]="Zero","Closed","&gt;91 and above"))))))</f>
        <v>16 - 30</v>
      </c>
      <c r="AL367" s="39">
        <f>WEEKNUM(Table1[[#This Row],[Created]])</f>
        <v>20</v>
      </c>
      <c r="AM367" s="39">
        <f>WEEKNUM(Table1[[#This Row],[Resolved]])</f>
        <v>0</v>
      </c>
      <c r="AN367" s="39">
        <f>WEEKNUM(Table1[[#This Row],[Closed]])</f>
        <v>0</v>
      </c>
      <c r="AO367" s="39" t="str">
        <f>IFERROR(INDEX(GD_Resource[], MATCH(Table1[[#This Row],[Assigned to]], GD_Resource[SNOW ID Unique], 0), 2), "Not GD")</f>
        <v>WPP-US</v>
      </c>
      <c r="AP367" s="39" t="str">
        <f t="shared" si="5"/>
        <v>GD</v>
      </c>
      <c r="AQ367" s="39">
        <f>YEAR(Table1[[#This Row],[Closed]])</f>
        <v>1900</v>
      </c>
      <c r="AR367" s="39">
        <f>YEAR(Table1[[#This Row],[Resolved]])</f>
        <v>1900</v>
      </c>
      <c r="AS367" s="39">
        <f>YEAR(Table1[[#This Row],[Created]])</f>
        <v>2022</v>
      </c>
      <c r="AT367" s="39">
        <f>DAY(Table1[[#This Row],[Resolved]])</f>
        <v>0</v>
      </c>
      <c r="AU367" s="39" t="str">
        <f>TEXT(Table1[[#This Row],[Resolved]],"MMM")</f>
        <v>Jan</v>
      </c>
      <c r="AV367" s="39">
        <f>DAY(Table1[[#This Row],[Created]])</f>
        <v>11</v>
      </c>
      <c r="AW367" s="39" t="str">
        <f>TEXT(Table1[[#This Row],[Created]],"MMM")</f>
        <v>May</v>
      </c>
      <c r="AX367" s="40">
        <f>VLOOKUP(Table1[[#This Row],[Assigned to]],GD_Resource[[#All],[SNOW ID Unique]:[Team]],4,0)</f>
        <v>0</v>
      </c>
    </row>
    <row r="368" spans="1:50" ht="49.95" customHeight="1" x14ac:dyDescent="0.25">
      <c r="A368" s="37" t="s">
        <v>1518</v>
      </c>
      <c r="B368" s="37" t="s">
        <v>119</v>
      </c>
      <c r="C368" s="37" t="s">
        <v>1519</v>
      </c>
      <c r="D368" s="37" t="s">
        <v>297</v>
      </c>
      <c r="E368" s="37" t="s">
        <v>145</v>
      </c>
      <c r="F368" s="37" t="s">
        <v>1520</v>
      </c>
      <c r="G368" s="60">
        <v>44704.937210648153</v>
      </c>
      <c r="H368" s="37" t="s">
        <v>30</v>
      </c>
      <c r="I368" s="60"/>
      <c r="J368" s="37"/>
      <c r="K368" s="37"/>
      <c r="L368" s="60"/>
      <c r="M368" s="37"/>
      <c r="N368" s="60">
        <v>44693.073877314811</v>
      </c>
      <c r="O368" s="37" t="s">
        <v>297</v>
      </c>
      <c r="P368" s="38" t="b">
        <v>0</v>
      </c>
      <c r="Q368" s="37"/>
      <c r="R368" s="37" t="s">
        <v>217</v>
      </c>
      <c r="S368" s="38">
        <v>0</v>
      </c>
      <c r="T368" s="37" t="s">
        <v>128</v>
      </c>
      <c r="U368" s="37" t="s">
        <v>65</v>
      </c>
      <c r="V368" s="60"/>
      <c r="W368" s="38"/>
      <c r="X368" s="37" t="s">
        <v>301</v>
      </c>
      <c r="Y368" s="38">
        <v>0</v>
      </c>
      <c r="Z368" s="38" t="b">
        <v>1</v>
      </c>
      <c r="AA368" s="60">
        <v>44697.880798611113</v>
      </c>
      <c r="AB368" s="60"/>
      <c r="AC368" s="38">
        <v>0</v>
      </c>
      <c r="AD368" s="60"/>
      <c r="AE368" s="60">
        <v>44697.880798611113</v>
      </c>
      <c r="AF368" s="60">
        <v>44693.073877314811</v>
      </c>
      <c r="AG368" s="37"/>
      <c r="AH368" s="37" t="s">
        <v>403</v>
      </c>
      <c r="AI368" s="37" t="s">
        <v>166</v>
      </c>
      <c r="AJ368" s="16">
        <f ca="1">IF(Table1[[#This Row],[State]]="Closed","Zero",IF(Table1[[#This Row],[State]]="Resolved","Zero",TODAY()-Table1[[#This Row],[First Assigned to Osprey-Resolver]]))</f>
        <v>10.119201388886722</v>
      </c>
      <c r="AK368" s="16" t="str">
        <f ca="1">IF(Table1[[#This Row],[Days Open]]&lt;=5,"00 - 05",IF(Table1[[#This Row],[Days Open]]&lt;=15,"06 - 15",IF(Table1[[#This Row],[Days Open]]&lt;=30,"16 - 30", IF(Table1[[#This Row],[Days Open]]&lt;=60,"31 - 60",IF(Table1[[#This Row],[Days Open]]&lt;=90,"61 - 90",IF(Table1[[#This Row],[Days Open]]="Zero","Closed","&gt;91 and above"))))))</f>
        <v>06 - 15</v>
      </c>
      <c r="AL368" s="39">
        <f>WEEKNUM(Table1[[#This Row],[Created]])</f>
        <v>20</v>
      </c>
      <c r="AM368" s="39">
        <f>WEEKNUM(Table1[[#This Row],[Resolved]])</f>
        <v>0</v>
      </c>
      <c r="AN368" s="39">
        <f>WEEKNUM(Table1[[#This Row],[Closed]])</f>
        <v>0</v>
      </c>
      <c r="AO368" s="39" t="str">
        <f>IFERROR(INDEX(GD_Resource[], MATCH(Table1[[#This Row],[Assigned to]], GD_Resource[SNOW ID Unique], 0), 2), "Not GD")</f>
        <v>WPP-US</v>
      </c>
      <c r="AP368" s="39" t="str">
        <f t="shared" si="5"/>
        <v>GD</v>
      </c>
      <c r="AQ368" s="39">
        <f>YEAR(Table1[[#This Row],[Closed]])</f>
        <v>1900</v>
      </c>
      <c r="AR368" s="39">
        <f>YEAR(Table1[[#This Row],[Resolved]])</f>
        <v>1900</v>
      </c>
      <c r="AS368" s="39">
        <f>YEAR(Table1[[#This Row],[Created]])</f>
        <v>2022</v>
      </c>
      <c r="AT368" s="39">
        <f>DAY(Table1[[#This Row],[Resolved]])</f>
        <v>0</v>
      </c>
      <c r="AU368" s="39" t="str">
        <f>TEXT(Table1[[#This Row],[Resolved]],"MMM")</f>
        <v>Jan</v>
      </c>
      <c r="AV368" s="39">
        <f>DAY(Table1[[#This Row],[Created]])</f>
        <v>12</v>
      </c>
      <c r="AW368" s="39" t="str">
        <f>TEXT(Table1[[#This Row],[Created]],"MMM")</f>
        <v>May</v>
      </c>
      <c r="AX368" s="40">
        <f>VLOOKUP(Table1[[#This Row],[Assigned to]],GD_Resource[[#All],[SNOW ID Unique]:[Team]],4,0)</f>
        <v>0</v>
      </c>
    </row>
    <row r="369" spans="1:50" ht="62.7" customHeight="1" x14ac:dyDescent="0.25">
      <c r="A369" s="37" t="s">
        <v>1521</v>
      </c>
      <c r="B369" s="37" t="s">
        <v>119</v>
      </c>
      <c r="C369" s="37" t="s">
        <v>120</v>
      </c>
      <c r="D369" s="37" t="s">
        <v>292</v>
      </c>
      <c r="E369" s="37" t="s">
        <v>13</v>
      </c>
      <c r="F369" s="37" t="s">
        <v>1522</v>
      </c>
      <c r="G369" s="60">
        <v>44708.048888888887</v>
      </c>
      <c r="H369" s="37" t="s">
        <v>15</v>
      </c>
      <c r="I369" s="60"/>
      <c r="J369" s="37"/>
      <c r="K369" s="37"/>
      <c r="L369" s="60"/>
      <c r="M369" s="37"/>
      <c r="N369" s="60">
        <v>44693.177835648137</v>
      </c>
      <c r="O369" s="37" t="s">
        <v>292</v>
      </c>
      <c r="P369" s="38" t="b">
        <v>0</v>
      </c>
      <c r="Q369" s="37"/>
      <c r="R369" s="37" t="s">
        <v>127</v>
      </c>
      <c r="S369" s="38">
        <v>0</v>
      </c>
      <c r="T369" s="37" t="s">
        <v>128</v>
      </c>
      <c r="U369" s="37" t="s">
        <v>66</v>
      </c>
      <c r="V369" s="60"/>
      <c r="W369" s="38"/>
      <c r="X369" s="37" t="s">
        <v>199</v>
      </c>
      <c r="Y369" s="38">
        <v>0</v>
      </c>
      <c r="Z369" s="38" t="b">
        <v>1</v>
      </c>
      <c r="AA369" s="60">
        <v>44693.521562499998</v>
      </c>
      <c r="AB369" s="60">
        <v>44693.179432870369</v>
      </c>
      <c r="AC369" s="38">
        <v>1</v>
      </c>
      <c r="AD369" s="60">
        <v>44693.602488425917</v>
      </c>
      <c r="AE369" s="60">
        <v>44693.626400462963</v>
      </c>
      <c r="AF369" s="60">
        <v>44693.602488425917</v>
      </c>
      <c r="AG369" s="37" t="s">
        <v>200</v>
      </c>
      <c r="AH369" s="37"/>
      <c r="AI369" s="37" t="s">
        <v>201</v>
      </c>
      <c r="AJ369" s="16">
        <f ca="1">IF(Table1[[#This Row],[State]]="Closed","Zero",IF(Table1[[#This Row],[State]]="Resolved","Zero",TODAY()-Table1[[#This Row],[First Assigned to Osprey-Resolver]]))</f>
        <v>14.37359953703708</v>
      </c>
      <c r="AK369" s="16" t="str">
        <f ca="1">IF(Table1[[#This Row],[Days Open]]&lt;=5,"00 - 05",IF(Table1[[#This Row],[Days Open]]&lt;=15,"06 - 15",IF(Table1[[#This Row],[Days Open]]&lt;=30,"16 - 30", IF(Table1[[#This Row],[Days Open]]&lt;=60,"31 - 60",IF(Table1[[#This Row],[Days Open]]&lt;=90,"61 - 90",IF(Table1[[#This Row],[Days Open]]="Zero","Closed","&gt;91 and above"))))))</f>
        <v>06 - 15</v>
      </c>
      <c r="AL369" s="39">
        <f>WEEKNUM(Table1[[#This Row],[Created]])</f>
        <v>20</v>
      </c>
      <c r="AM369" s="39">
        <f>WEEKNUM(Table1[[#This Row],[Resolved]])</f>
        <v>0</v>
      </c>
      <c r="AN369" s="39">
        <f>WEEKNUM(Table1[[#This Row],[Closed]])</f>
        <v>0</v>
      </c>
      <c r="AO369" s="39" t="str">
        <f>IFERROR(INDEX(GD_Resource[], MATCH(Table1[[#This Row],[Assigned to]], GD_Resource[SNOW ID Unique], 0), 2), "Not GD")</f>
        <v>WPP-US</v>
      </c>
      <c r="AP369" s="39" t="str">
        <f t="shared" si="5"/>
        <v>GD</v>
      </c>
      <c r="AQ369" s="39">
        <f>YEAR(Table1[[#This Row],[Closed]])</f>
        <v>1900</v>
      </c>
      <c r="AR369" s="39">
        <f>YEAR(Table1[[#This Row],[Resolved]])</f>
        <v>1900</v>
      </c>
      <c r="AS369" s="39">
        <f>YEAR(Table1[[#This Row],[Created]])</f>
        <v>2022</v>
      </c>
      <c r="AT369" s="39">
        <f>DAY(Table1[[#This Row],[Resolved]])</f>
        <v>0</v>
      </c>
      <c r="AU369" s="39" t="str">
        <f>TEXT(Table1[[#This Row],[Resolved]],"MMM")</f>
        <v>Jan</v>
      </c>
      <c r="AV369" s="39">
        <f>DAY(Table1[[#This Row],[Created]])</f>
        <v>12</v>
      </c>
      <c r="AW369" s="39" t="str">
        <f>TEXT(Table1[[#This Row],[Created]],"MMM")</f>
        <v>May</v>
      </c>
      <c r="AX369" s="40">
        <f>VLOOKUP(Table1[[#This Row],[Assigned to]],GD_Resource[[#All],[SNOW ID Unique]:[Team]],4,0)</f>
        <v>0</v>
      </c>
    </row>
    <row r="370" spans="1:50" ht="37.5" customHeight="1" x14ac:dyDescent="0.25">
      <c r="A370" s="37" t="s">
        <v>1523</v>
      </c>
      <c r="B370" s="37" t="s">
        <v>119</v>
      </c>
      <c r="C370" s="37" t="s">
        <v>253</v>
      </c>
      <c r="D370" s="37" t="s">
        <v>243</v>
      </c>
      <c r="E370" s="37" t="s">
        <v>13</v>
      </c>
      <c r="F370" s="37" t="s">
        <v>1524</v>
      </c>
      <c r="G370" s="60">
        <v>44707.881412037037</v>
      </c>
      <c r="H370" s="37" t="s">
        <v>71</v>
      </c>
      <c r="I370" s="60"/>
      <c r="J370" s="37"/>
      <c r="K370" s="37"/>
      <c r="L370" s="60"/>
      <c r="M370" s="37"/>
      <c r="N370" s="60">
        <v>44693.779062499998</v>
      </c>
      <c r="O370" s="37" t="s">
        <v>1525</v>
      </c>
      <c r="P370" s="38" t="b">
        <v>0</v>
      </c>
      <c r="Q370" s="37"/>
      <c r="R370" s="37" t="s">
        <v>150</v>
      </c>
      <c r="S370" s="38">
        <v>0</v>
      </c>
      <c r="T370" s="37" t="s">
        <v>128</v>
      </c>
      <c r="U370" s="37" t="s">
        <v>65</v>
      </c>
      <c r="V370" s="60"/>
      <c r="W370" s="38"/>
      <c r="X370" s="37" t="s">
        <v>1526</v>
      </c>
      <c r="Y370" s="38">
        <v>0</v>
      </c>
      <c r="Z370" s="38" t="b">
        <v>1</v>
      </c>
      <c r="AA370" s="60">
        <v>44693.780706018522</v>
      </c>
      <c r="AB370" s="60">
        <v>44693.780706018522</v>
      </c>
      <c r="AC370" s="38">
        <v>1</v>
      </c>
      <c r="AD370" s="60">
        <v>44693.783460648148</v>
      </c>
      <c r="AE370" s="60">
        <v>44693.786203703698</v>
      </c>
      <c r="AF370" s="60">
        <v>44693.783460648148</v>
      </c>
      <c r="AG370" s="37" t="s">
        <v>139</v>
      </c>
      <c r="AH370" s="37" t="s">
        <v>250</v>
      </c>
      <c r="AI370" s="37" t="s">
        <v>1238</v>
      </c>
      <c r="AJ370" s="16">
        <f ca="1">IF(Table1[[#This Row],[State]]="Closed","Zero",IF(Table1[[#This Row],[State]]="Resolved","Zero",TODAY()-Table1[[#This Row],[First Assigned to Osprey-Resolver]]))</f>
        <v>14.213796296302462</v>
      </c>
      <c r="AK370" s="16" t="str">
        <f ca="1">IF(Table1[[#This Row],[Days Open]]&lt;=5,"00 - 05",IF(Table1[[#This Row],[Days Open]]&lt;=15,"06 - 15",IF(Table1[[#This Row],[Days Open]]&lt;=30,"16 - 30", IF(Table1[[#This Row],[Days Open]]&lt;=60,"31 - 60",IF(Table1[[#This Row],[Days Open]]&lt;=90,"61 - 90",IF(Table1[[#This Row],[Days Open]]="Zero","Closed","&gt;91 and above"))))))</f>
        <v>06 - 15</v>
      </c>
      <c r="AL370" s="39">
        <f>WEEKNUM(Table1[[#This Row],[Created]])</f>
        <v>20</v>
      </c>
      <c r="AM370" s="39">
        <f>WEEKNUM(Table1[[#This Row],[Resolved]])</f>
        <v>0</v>
      </c>
      <c r="AN370" s="39">
        <f>WEEKNUM(Table1[[#This Row],[Closed]])</f>
        <v>0</v>
      </c>
      <c r="AO370" s="39" t="str">
        <f>IFERROR(INDEX(GD_Resource[], MATCH(Table1[[#This Row],[Assigned to]], GD_Resource[SNOW ID Unique], 0), 2), "Not GD")</f>
        <v>WPP-US</v>
      </c>
      <c r="AP370" s="39" t="str">
        <f t="shared" si="5"/>
        <v>GD</v>
      </c>
      <c r="AQ370" s="39">
        <f>YEAR(Table1[[#This Row],[Closed]])</f>
        <v>1900</v>
      </c>
      <c r="AR370" s="39">
        <f>YEAR(Table1[[#This Row],[Resolved]])</f>
        <v>1900</v>
      </c>
      <c r="AS370" s="39">
        <f>YEAR(Table1[[#This Row],[Created]])</f>
        <v>2022</v>
      </c>
      <c r="AT370" s="39">
        <f>DAY(Table1[[#This Row],[Resolved]])</f>
        <v>0</v>
      </c>
      <c r="AU370" s="39" t="str">
        <f>TEXT(Table1[[#This Row],[Resolved]],"MMM")</f>
        <v>Jan</v>
      </c>
      <c r="AV370" s="39">
        <f>DAY(Table1[[#This Row],[Created]])</f>
        <v>12</v>
      </c>
      <c r="AW370" s="39" t="str">
        <f>TEXT(Table1[[#This Row],[Created]],"MMM")</f>
        <v>May</v>
      </c>
      <c r="AX370" s="40">
        <f>VLOOKUP(Table1[[#This Row],[Assigned to]],GD_Resource[[#All],[SNOW ID Unique]:[Team]],4,0)</f>
        <v>0</v>
      </c>
    </row>
    <row r="371" spans="1:50" ht="49.95" customHeight="1" x14ac:dyDescent="0.25">
      <c r="A371" s="37" t="s">
        <v>1527</v>
      </c>
      <c r="B371" s="37" t="s">
        <v>142</v>
      </c>
      <c r="C371" s="37" t="s">
        <v>120</v>
      </c>
      <c r="D371" s="37" t="s">
        <v>350</v>
      </c>
      <c r="E371" s="37" t="s">
        <v>13</v>
      </c>
      <c r="F371" s="37" t="s">
        <v>1528</v>
      </c>
      <c r="G371" s="60">
        <v>44708.013055555559</v>
      </c>
      <c r="H371" s="37" t="s">
        <v>33</v>
      </c>
      <c r="I371" s="60"/>
      <c r="J371" s="37"/>
      <c r="K371" s="37"/>
      <c r="L371" s="60"/>
      <c r="M371" s="37"/>
      <c r="N371" s="60">
        <v>44693.809895833343</v>
      </c>
      <c r="O371" s="37" t="s">
        <v>721</v>
      </c>
      <c r="P371" s="38" t="b">
        <v>0</v>
      </c>
      <c r="Q371" s="37"/>
      <c r="R371" s="37" t="s">
        <v>127</v>
      </c>
      <c r="S371" s="38">
        <v>0</v>
      </c>
      <c r="T371" s="37" t="s">
        <v>128</v>
      </c>
      <c r="U371" s="37" t="s">
        <v>65</v>
      </c>
      <c r="V371" s="60"/>
      <c r="W371" s="38"/>
      <c r="X371" s="37" t="s">
        <v>172</v>
      </c>
      <c r="Y371" s="38">
        <v>0</v>
      </c>
      <c r="Z371" s="38" t="b">
        <v>1</v>
      </c>
      <c r="AA371" s="60">
        <v>44694.569189814807</v>
      </c>
      <c r="AB371" s="60">
        <v>44693.810347222221</v>
      </c>
      <c r="AC371" s="38">
        <v>1</v>
      </c>
      <c r="AD371" s="60">
        <v>44694.583020833343</v>
      </c>
      <c r="AE371" s="60">
        <v>44694.682824074072</v>
      </c>
      <c r="AF371" s="60">
        <v>44694.583020833343</v>
      </c>
      <c r="AG371" s="37"/>
      <c r="AH371" s="37" t="s">
        <v>250</v>
      </c>
      <c r="AI371" s="37"/>
      <c r="AJ371" s="16">
        <f ca="1">IF(Table1[[#This Row],[State]]="Closed","Zero",IF(Table1[[#This Row],[State]]="Resolved","Zero",TODAY()-Table1[[#This Row],[First Assigned to Osprey-Resolver]]))</f>
        <v>13.317175925927586</v>
      </c>
      <c r="AK371" s="16" t="str">
        <f ca="1">IF(Table1[[#This Row],[Days Open]]&lt;=5,"00 - 05",IF(Table1[[#This Row],[Days Open]]&lt;=15,"06 - 15",IF(Table1[[#This Row],[Days Open]]&lt;=30,"16 - 30", IF(Table1[[#This Row],[Days Open]]&lt;=60,"31 - 60",IF(Table1[[#This Row],[Days Open]]&lt;=90,"61 - 90",IF(Table1[[#This Row],[Days Open]]="Zero","Closed","&gt;91 and above"))))))</f>
        <v>06 - 15</v>
      </c>
      <c r="AL371" s="39">
        <f>WEEKNUM(Table1[[#This Row],[Created]])</f>
        <v>20</v>
      </c>
      <c r="AM371" s="39">
        <f>WEEKNUM(Table1[[#This Row],[Resolved]])</f>
        <v>0</v>
      </c>
      <c r="AN371" s="39">
        <f>WEEKNUM(Table1[[#This Row],[Closed]])</f>
        <v>0</v>
      </c>
      <c r="AO371" s="39" t="str">
        <f>IFERROR(INDEX(GD_Resource[], MATCH(Table1[[#This Row],[Assigned to]], GD_Resource[SNOW ID Unique], 0), 2), "Not GD")</f>
        <v>WPP-US</v>
      </c>
      <c r="AP371" s="39" t="str">
        <f t="shared" si="5"/>
        <v>GD</v>
      </c>
      <c r="AQ371" s="39">
        <f>YEAR(Table1[[#This Row],[Closed]])</f>
        <v>1900</v>
      </c>
      <c r="AR371" s="39">
        <f>YEAR(Table1[[#This Row],[Resolved]])</f>
        <v>1900</v>
      </c>
      <c r="AS371" s="39">
        <f>YEAR(Table1[[#This Row],[Created]])</f>
        <v>2022</v>
      </c>
      <c r="AT371" s="39">
        <f>DAY(Table1[[#This Row],[Resolved]])</f>
        <v>0</v>
      </c>
      <c r="AU371" s="39" t="str">
        <f>TEXT(Table1[[#This Row],[Resolved]],"MMM")</f>
        <v>Jan</v>
      </c>
      <c r="AV371" s="39">
        <f>DAY(Table1[[#This Row],[Created]])</f>
        <v>12</v>
      </c>
      <c r="AW371" s="39" t="str">
        <f>TEXT(Table1[[#This Row],[Created]],"MMM")</f>
        <v>May</v>
      </c>
      <c r="AX371" s="40">
        <f>VLOOKUP(Table1[[#This Row],[Assigned to]],GD_Resource[[#All],[SNOW ID Unique]:[Team]],4,0)</f>
        <v>0</v>
      </c>
    </row>
    <row r="372" spans="1:50" ht="37.5" customHeight="1" x14ac:dyDescent="0.25">
      <c r="A372" s="37" t="s">
        <v>1529</v>
      </c>
      <c r="B372" s="37" t="s">
        <v>119</v>
      </c>
      <c r="C372" s="37" t="s">
        <v>253</v>
      </c>
      <c r="D372" s="37" t="s">
        <v>259</v>
      </c>
      <c r="E372" s="37" t="s">
        <v>13</v>
      </c>
      <c r="F372" s="37" t="s">
        <v>1530</v>
      </c>
      <c r="G372" s="60">
        <v>44705.913356481477</v>
      </c>
      <c r="H372" s="37" t="s">
        <v>39</v>
      </c>
      <c r="I372" s="60"/>
      <c r="J372" s="37" t="s">
        <v>542</v>
      </c>
      <c r="K372" s="37" t="s">
        <v>1531</v>
      </c>
      <c r="L372" s="60"/>
      <c r="M372" s="37"/>
      <c r="N372" s="60">
        <v>44693.843900462962</v>
      </c>
      <c r="O372" s="37" t="s">
        <v>1532</v>
      </c>
      <c r="P372" s="38" t="b">
        <v>0</v>
      </c>
      <c r="Q372" s="37"/>
      <c r="R372" s="37" t="s">
        <v>150</v>
      </c>
      <c r="S372" s="38">
        <v>0</v>
      </c>
      <c r="T372" s="37" t="s">
        <v>128</v>
      </c>
      <c r="U372" s="37" t="s">
        <v>94</v>
      </c>
      <c r="V372" s="60">
        <v>44705.913356481477</v>
      </c>
      <c r="W372" s="38">
        <v>1044219</v>
      </c>
      <c r="X372" s="37" t="s">
        <v>1533</v>
      </c>
      <c r="Y372" s="38">
        <v>0</v>
      </c>
      <c r="Z372" s="38" t="b">
        <v>0</v>
      </c>
      <c r="AA372" s="60">
        <v>44693.85361111111</v>
      </c>
      <c r="AB372" s="60"/>
      <c r="AC372" s="38">
        <v>0</v>
      </c>
      <c r="AD372" s="60"/>
      <c r="AE372" s="60">
        <v>44693.85361111111</v>
      </c>
      <c r="AF372" s="60">
        <v>44693.843900462962</v>
      </c>
      <c r="AG372" s="37"/>
      <c r="AH372" s="37"/>
      <c r="AI372" s="37"/>
      <c r="AJ372" s="16" t="str">
        <f ca="1">IF(Table1[[#This Row],[State]]="Closed","Zero",IF(Table1[[#This Row],[State]]="Resolved","Zero",TODAY()-Table1[[#This Row],[First Assigned to Osprey-Resolver]]))</f>
        <v>Zero</v>
      </c>
      <c r="AK372" s="16" t="str">
        <f ca="1">IF(Table1[[#This Row],[Days Open]]&lt;=5,"00 - 05",IF(Table1[[#This Row],[Days Open]]&lt;=15,"06 - 15",IF(Table1[[#This Row],[Days Open]]&lt;=30,"16 - 30", IF(Table1[[#This Row],[Days Open]]&lt;=60,"31 - 60",IF(Table1[[#This Row],[Days Open]]&lt;=90,"61 - 90",IF(Table1[[#This Row],[Days Open]]="Zero","Closed","&gt;91 and above"))))))</f>
        <v>Closed</v>
      </c>
      <c r="AL372" s="39">
        <f>WEEKNUM(Table1[[#This Row],[Created]])</f>
        <v>20</v>
      </c>
      <c r="AM372" s="39">
        <f>WEEKNUM(Table1[[#This Row],[Resolved]])</f>
        <v>22</v>
      </c>
      <c r="AN372" s="39">
        <f>WEEKNUM(Table1[[#This Row],[Closed]])</f>
        <v>0</v>
      </c>
      <c r="AO372" s="39" t="str">
        <f>IFERROR(INDEX(GD_Resource[], MATCH(Table1[[#This Row],[Assigned to]], GD_Resource[SNOW ID Unique], 0), 2), "Not GD")</f>
        <v>Not GD</v>
      </c>
      <c r="AP372" s="39" t="str">
        <f t="shared" si="5"/>
        <v>Geo</v>
      </c>
      <c r="AQ372" s="39">
        <f>YEAR(Table1[[#This Row],[Closed]])</f>
        <v>1900</v>
      </c>
      <c r="AR372" s="39">
        <f>YEAR(Table1[[#This Row],[Resolved]])</f>
        <v>2022</v>
      </c>
      <c r="AS372" s="39">
        <f>YEAR(Table1[[#This Row],[Created]])</f>
        <v>2022</v>
      </c>
      <c r="AT372" s="39">
        <f>DAY(Table1[[#This Row],[Resolved]])</f>
        <v>24</v>
      </c>
      <c r="AU372" s="39" t="str">
        <f>TEXT(Table1[[#This Row],[Resolved]],"MMM")</f>
        <v>May</v>
      </c>
      <c r="AV372" s="39">
        <f>DAY(Table1[[#This Row],[Created]])</f>
        <v>12</v>
      </c>
      <c r="AW372" s="39" t="str">
        <f>TEXT(Table1[[#This Row],[Created]],"MMM")</f>
        <v>May</v>
      </c>
      <c r="AX372" s="40" t="e">
        <f>VLOOKUP(Table1[[#This Row],[Assigned to]],GD_Resource[[#All],[SNOW ID Unique]:[Team]],4,0)</f>
        <v>#N/A</v>
      </c>
    </row>
    <row r="373" spans="1:50" ht="62.7" customHeight="1" x14ac:dyDescent="0.25">
      <c r="A373" s="37" t="s">
        <v>1534</v>
      </c>
      <c r="B373" s="37" t="s">
        <v>119</v>
      </c>
      <c r="C373" s="37" t="s">
        <v>433</v>
      </c>
      <c r="D373" s="37" t="s">
        <v>1018</v>
      </c>
      <c r="E373" s="37" t="s">
        <v>13</v>
      </c>
      <c r="F373" s="37" t="s">
        <v>1535</v>
      </c>
      <c r="G373" s="60">
        <v>44704.803842592592</v>
      </c>
      <c r="H373" s="37" t="s">
        <v>35</v>
      </c>
      <c r="I373" s="60"/>
      <c r="J373" s="37" t="s">
        <v>329</v>
      </c>
      <c r="K373" s="37" t="s">
        <v>1536</v>
      </c>
      <c r="L373" s="60"/>
      <c r="M373" s="37"/>
      <c r="N373" s="60">
        <v>44693.97861111111</v>
      </c>
      <c r="O373" s="37" t="s">
        <v>1020</v>
      </c>
      <c r="P373" s="38" t="b">
        <v>0</v>
      </c>
      <c r="Q373" s="37"/>
      <c r="R373" s="37" t="s">
        <v>217</v>
      </c>
      <c r="S373" s="38">
        <v>0</v>
      </c>
      <c r="T373" s="37" t="s">
        <v>128</v>
      </c>
      <c r="U373" s="37" t="s">
        <v>94</v>
      </c>
      <c r="V373" s="60">
        <v>44704.803842592592</v>
      </c>
      <c r="W373" s="38">
        <v>935300</v>
      </c>
      <c r="X373" s="37" t="s">
        <v>1021</v>
      </c>
      <c r="Y373" s="38">
        <v>0</v>
      </c>
      <c r="Z373" s="38" t="b">
        <v>0</v>
      </c>
      <c r="AA373" s="60">
        <v>44694.024606481478</v>
      </c>
      <c r="AB373" s="60">
        <v>44693.997893518521</v>
      </c>
      <c r="AC373" s="38">
        <v>1</v>
      </c>
      <c r="AD373" s="60">
        <v>44694.040486111109</v>
      </c>
      <c r="AE373" s="60">
        <v>44694.184120370373</v>
      </c>
      <c r="AF373" s="60">
        <v>44694.040486111109</v>
      </c>
      <c r="AG373" s="37"/>
      <c r="AH373" s="37"/>
      <c r="AI373" s="37"/>
      <c r="AJ373" s="16" t="str">
        <f ca="1">IF(Table1[[#This Row],[State]]="Closed","Zero",IF(Table1[[#This Row],[State]]="Resolved","Zero",TODAY()-Table1[[#This Row],[First Assigned to Osprey-Resolver]]))</f>
        <v>Zero</v>
      </c>
      <c r="AK373" s="16" t="str">
        <f ca="1">IF(Table1[[#This Row],[Days Open]]&lt;=5,"00 - 05",IF(Table1[[#This Row],[Days Open]]&lt;=15,"06 - 15",IF(Table1[[#This Row],[Days Open]]&lt;=30,"16 - 30", IF(Table1[[#This Row],[Days Open]]&lt;=60,"31 - 60",IF(Table1[[#This Row],[Days Open]]&lt;=90,"61 - 90",IF(Table1[[#This Row],[Days Open]]="Zero","Closed","&gt;91 and above"))))))</f>
        <v>Closed</v>
      </c>
      <c r="AL373" s="39">
        <f>WEEKNUM(Table1[[#This Row],[Created]])</f>
        <v>20</v>
      </c>
      <c r="AM373" s="39">
        <f>WEEKNUM(Table1[[#This Row],[Resolved]])</f>
        <v>22</v>
      </c>
      <c r="AN373" s="39">
        <f>WEEKNUM(Table1[[#This Row],[Closed]])</f>
        <v>0</v>
      </c>
      <c r="AO373" s="39" t="str">
        <f>IFERROR(INDEX(GD_Resource[], MATCH(Table1[[#This Row],[Assigned to]], GD_Resource[SNOW ID Unique], 0), 2), "Not GD")</f>
        <v>WPP-US</v>
      </c>
      <c r="AP373" s="39" t="str">
        <f t="shared" si="5"/>
        <v>GD</v>
      </c>
      <c r="AQ373" s="39">
        <f>YEAR(Table1[[#This Row],[Closed]])</f>
        <v>1900</v>
      </c>
      <c r="AR373" s="39">
        <f>YEAR(Table1[[#This Row],[Resolved]])</f>
        <v>2022</v>
      </c>
      <c r="AS373" s="39">
        <f>YEAR(Table1[[#This Row],[Created]])</f>
        <v>2022</v>
      </c>
      <c r="AT373" s="39">
        <f>DAY(Table1[[#This Row],[Resolved]])</f>
        <v>23</v>
      </c>
      <c r="AU373" s="39" t="str">
        <f>TEXT(Table1[[#This Row],[Resolved]],"MMM")</f>
        <v>May</v>
      </c>
      <c r="AV373" s="39">
        <f>DAY(Table1[[#This Row],[Created]])</f>
        <v>12</v>
      </c>
      <c r="AW373" s="39" t="str">
        <f>TEXT(Table1[[#This Row],[Created]],"MMM")</f>
        <v>May</v>
      </c>
      <c r="AX373" s="40">
        <f>VLOOKUP(Table1[[#This Row],[Assigned to]],GD_Resource[[#All],[SNOW ID Unique]:[Team]],4,0)</f>
        <v>0</v>
      </c>
    </row>
    <row r="374" spans="1:50" ht="37.5" customHeight="1" x14ac:dyDescent="0.25">
      <c r="A374" s="37" t="s">
        <v>1537</v>
      </c>
      <c r="B374" s="37" t="s">
        <v>119</v>
      </c>
      <c r="C374" s="37" t="s">
        <v>253</v>
      </c>
      <c r="D374" s="37" t="s">
        <v>1094</v>
      </c>
      <c r="E374" s="37" t="s">
        <v>13</v>
      </c>
      <c r="F374" s="37" t="s">
        <v>1538</v>
      </c>
      <c r="G374" s="60">
        <v>44701.76425925926</v>
      </c>
      <c r="H374" s="37" t="s">
        <v>8</v>
      </c>
      <c r="I374" s="60"/>
      <c r="J374" s="37" t="s">
        <v>542</v>
      </c>
      <c r="K374" s="37" t="s">
        <v>1539</v>
      </c>
      <c r="L374" s="60"/>
      <c r="M374" s="37"/>
      <c r="N374" s="60">
        <v>44694.040185185193</v>
      </c>
      <c r="O374" s="37" t="s">
        <v>1540</v>
      </c>
      <c r="P374" s="38" t="b">
        <v>0</v>
      </c>
      <c r="Q374" s="37"/>
      <c r="R374" s="37" t="s">
        <v>150</v>
      </c>
      <c r="S374" s="38">
        <v>0</v>
      </c>
      <c r="T374" s="37" t="s">
        <v>128</v>
      </c>
      <c r="U374" s="37" t="s">
        <v>94</v>
      </c>
      <c r="V374" s="60">
        <v>44701.76425925926</v>
      </c>
      <c r="W374" s="38">
        <v>667360</v>
      </c>
      <c r="X374" s="37" t="s">
        <v>1541</v>
      </c>
      <c r="Y374" s="38">
        <v>0</v>
      </c>
      <c r="Z374" s="38" t="b">
        <v>0</v>
      </c>
      <c r="AA374" s="60">
        <v>44694.109456018523</v>
      </c>
      <c r="AB374" s="60">
        <v>44694.060312499998</v>
      </c>
      <c r="AC374" s="38">
        <v>1</v>
      </c>
      <c r="AD374" s="60">
        <v>44694.11755787037</v>
      </c>
      <c r="AE374" s="60">
        <v>44694.121759259258</v>
      </c>
      <c r="AF374" s="60">
        <v>44694.11755787037</v>
      </c>
      <c r="AG374" s="37"/>
      <c r="AH374" s="37"/>
      <c r="AI374" s="37"/>
      <c r="AJ374" s="16" t="str">
        <f ca="1">IF(Table1[[#This Row],[State]]="Closed","Zero",IF(Table1[[#This Row],[State]]="Resolved","Zero",TODAY()-Table1[[#This Row],[First Assigned to Osprey-Resolver]]))</f>
        <v>Zero</v>
      </c>
      <c r="AK374" s="16" t="str">
        <f ca="1">IF(Table1[[#This Row],[Days Open]]&lt;=5,"00 - 05",IF(Table1[[#This Row],[Days Open]]&lt;=15,"06 - 15",IF(Table1[[#This Row],[Days Open]]&lt;=30,"16 - 30", IF(Table1[[#This Row],[Days Open]]&lt;=60,"31 - 60",IF(Table1[[#This Row],[Days Open]]&lt;=90,"61 - 90",IF(Table1[[#This Row],[Days Open]]="Zero","Closed","&gt;91 and above"))))))</f>
        <v>Closed</v>
      </c>
      <c r="AL374" s="39">
        <f>WEEKNUM(Table1[[#This Row],[Created]])</f>
        <v>20</v>
      </c>
      <c r="AM374" s="39">
        <f>WEEKNUM(Table1[[#This Row],[Resolved]])</f>
        <v>21</v>
      </c>
      <c r="AN374" s="39">
        <f>WEEKNUM(Table1[[#This Row],[Closed]])</f>
        <v>0</v>
      </c>
      <c r="AO374" s="39" t="str">
        <f>IFERROR(INDEX(GD_Resource[], MATCH(Table1[[#This Row],[Assigned to]], GD_Resource[SNOW ID Unique], 0), 2), "Not GD")</f>
        <v>WPP-US</v>
      </c>
      <c r="AP374" s="39" t="str">
        <f t="shared" si="5"/>
        <v>GD</v>
      </c>
      <c r="AQ374" s="39">
        <f>YEAR(Table1[[#This Row],[Closed]])</f>
        <v>1900</v>
      </c>
      <c r="AR374" s="39">
        <f>YEAR(Table1[[#This Row],[Resolved]])</f>
        <v>2022</v>
      </c>
      <c r="AS374" s="39">
        <f>YEAR(Table1[[#This Row],[Created]])</f>
        <v>2022</v>
      </c>
      <c r="AT374" s="39">
        <f>DAY(Table1[[#This Row],[Resolved]])</f>
        <v>20</v>
      </c>
      <c r="AU374" s="39" t="str">
        <f>TEXT(Table1[[#This Row],[Resolved]],"MMM")</f>
        <v>May</v>
      </c>
      <c r="AV374" s="39">
        <f>DAY(Table1[[#This Row],[Created]])</f>
        <v>13</v>
      </c>
      <c r="AW374" s="39" t="str">
        <f>TEXT(Table1[[#This Row],[Created]],"MMM")</f>
        <v>May</v>
      </c>
      <c r="AX374" s="40">
        <f>VLOOKUP(Table1[[#This Row],[Assigned to]],GD_Resource[[#All],[SNOW ID Unique]:[Team]],4,0)</f>
        <v>0</v>
      </c>
    </row>
    <row r="375" spans="1:50" ht="62.7" customHeight="1" x14ac:dyDescent="0.25">
      <c r="A375" s="37" t="s">
        <v>1542</v>
      </c>
      <c r="B375" s="37" t="s">
        <v>119</v>
      </c>
      <c r="C375" s="37" t="s">
        <v>253</v>
      </c>
      <c r="D375" s="37" t="s">
        <v>1094</v>
      </c>
      <c r="E375" s="37" t="s">
        <v>13</v>
      </c>
      <c r="F375" s="37" t="s">
        <v>1543</v>
      </c>
      <c r="G375" s="60">
        <v>44701.676168981481</v>
      </c>
      <c r="H375" s="37" t="s">
        <v>8</v>
      </c>
      <c r="I375" s="60"/>
      <c r="J375" s="37" t="s">
        <v>542</v>
      </c>
      <c r="K375" s="37" t="s">
        <v>1539</v>
      </c>
      <c r="L375" s="60"/>
      <c r="M375" s="37"/>
      <c r="N375" s="60">
        <v>44694.091458333343</v>
      </c>
      <c r="O375" s="37" t="s">
        <v>1544</v>
      </c>
      <c r="P375" s="38" t="b">
        <v>0</v>
      </c>
      <c r="Q375" s="37"/>
      <c r="R375" s="37" t="s">
        <v>150</v>
      </c>
      <c r="S375" s="38">
        <v>0</v>
      </c>
      <c r="T375" s="37" t="s">
        <v>128</v>
      </c>
      <c r="U375" s="37" t="s">
        <v>94</v>
      </c>
      <c r="V375" s="60">
        <v>44701.676168981481</v>
      </c>
      <c r="W375" s="38">
        <v>655319</v>
      </c>
      <c r="X375" s="37" t="s">
        <v>1545</v>
      </c>
      <c r="Y375" s="38">
        <v>0</v>
      </c>
      <c r="Z375" s="38" t="b">
        <v>0</v>
      </c>
      <c r="AA375" s="60">
        <v>44694.798194444447</v>
      </c>
      <c r="AB375" s="60">
        <v>44694.101701388892</v>
      </c>
      <c r="AC375" s="38">
        <v>1</v>
      </c>
      <c r="AD375" s="60">
        <v>44694.932650462957</v>
      </c>
      <c r="AE375" s="60">
        <v>44694.936180555553</v>
      </c>
      <c r="AF375" s="60">
        <v>44694.932650462957</v>
      </c>
      <c r="AG375" s="37"/>
      <c r="AH375" s="37"/>
      <c r="AI375" s="37"/>
      <c r="AJ375" s="16" t="str">
        <f ca="1">IF(Table1[[#This Row],[State]]="Closed","Zero",IF(Table1[[#This Row],[State]]="Resolved","Zero",TODAY()-Table1[[#This Row],[First Assigned to Osprey-Resolver]]))</f>
        <v>Zero</v>
      </c>
      <c r="AK375" s="16" t="str">
        <f ca="1">IF(Table1[[#This Row],[Days Open]]&lt;=5,"00 - 05",IF(Table1[[#This Row],[Days Open]]&lt;=15,"06 - 15",IF(Table1[[#This Row],[Days Open]]&lt;=30,"16 - 30", IF(Table1[[#This Row],[Days Open]]&lt;=60,"31 - 60",IF(Table1[[#This Row],[Days Open]]&lt;=90,"61 - 90",IF(Table1[[#This Row],[Days Open]]="Zero","Closed","&gt;91 and above"))))))</f>
        <v>Closed</v>
      </c>
      <c r="AL375" s="39">
        <f>WEEKNUM(Table1[[#This Row],[Created]])</f>
        <v>20</v>
      </c>
      <c r="AM375" s="39">
        <f>WEEKNUM(Table1[[#This Row],[Resolved]])</f>
        <v>21</v>
      </c>
      <c r="AN375" s="39">
        <f>WEEKNUM(Table1[[#This Row],[Closed]])</f>
        <v>0</v>
      </c>
      <c r="AO375" s="39" t="str">
        <f>IFERROR(INDEX(GD_Resource[], MATCH(Table1[[#This Row],[Assigned to]], GD_Resource[SNOW ID Unique], 0), 2), "Not GD")</f>
        <v>WPP-US</v>
      </c>
      <c r="AP375" s="39" t="str">
        <f t="shared" si="5"/>
        <v>GD</v>
      </c>
      <c r="AQ375" s="39">
        <f>YEAR(Table1[[#This Row],[Closed]])</f>
        <v>1900</v>
      </c>
      <c r="AR375" s="39">
        <f>YEAR(Table1[[#This Row],[Resolved]])</f>
        <v>2022</v>
      </c>
      <c r="AS375" s="39">
        <f>YEAR(Table1[[#This Row],[Created]])</f>
        <v>2022</v>
      </c>
      <c r="AT375" s="39">
        <f>DAY(Table1[[#This Row],[Resolved]])</f>
        <v>20</v>
      </c>
      <c r="AU375" s="39" t="str">
        <f>TEXT(Table1[[#This Row],[Resolved]],"MMM")</f>
        <v>May</v>
      </c>
      <c r="AV375" s="39">
        <f>DAY(Table1[[#This Row],[Created]])</f>
        <v>13</v>
      </c>
      <c r="AW375" s="39" t="str">
        <f>TEXT(Table1[[#This Row],[Created]],"MMM")</f>
        <v>May</v>
      </c>
      <c r="AX375" s="40">
        <f>VLOOKUP(Table1[[#This Row],[Assigned to]],GD_Resource[[#All],[SNOW ID Unique]:[Team]],4,0)</f>
        <v>0</v>
      </c>
    </row>
    <row r="376" spans="1:50" ht="49.95" customHeight="1" x14ac:dyDescent="0.25">
      <c r="A376" s="37" t="s">
        <v>1546</v>
      </c>
      <c r="B376" s="37" t="s">
        <v>119</v>
      </c>
      <c r="C376" s="37" t="s">
        <v>703</v>
      </c>
      <c r="D376" s="37" t="s">
        <v>350</v>
      </c>
      <c r="E376" s="37" t="s">
        <v>13</v>
      </c>
      <c r="F376" s="37" t="s">
        <v>1547</v>
      </c>
      <c r="G376" s="60">
        <v>44707.859166666669</v>
      </c>
      <c r="H376" s="37" t="s">
        <v>33</v>
      </c>
      <c r="I376" s="60"/>
      <c r="J376" s="37"/>
      <c r="K376" s="37"/>
      <c r="L376" s="60"/>
      <c r="M376" s="37"/>
      <c r="N376" s="60">
        <v>44694.430787037039</v>
      </c>
      <c r="O376" s="37" t="s">
        <v>809</v>
      </c>
      <c r="P376" s="38" t="b">
        <v>0</v>
      </c>
      <c r="Q376" s="37"/>
      <c r="R376" s="37"/>
      <c r="S376" s="38">
        <v>0</v>
      </c>
      <c r="T376" s="37" t="s">
        <v>128</v>
      </c>
      <c r="U376" s="37" t="s">
        <v>65</v>
      </c>
      <c r="V376" s="60"/>
      <c r="W376" s="38"/>
      <c r="X376" s="37" t="s">
        <v>810</v>
      </c>
      <c r="Y376" s="38">
        <v>0</v>
      </c>
      <c r="Z376" s="38" t="b">
        <v>1</v>
      </c>
      <c r="AA376" s="60">
        <v>44694.445104166669</v>
      </c>
      <c r="AB376" s="60"/>
      <c r="AC376" s="38">
        <v>2</v>
      </c>
      <c r="AD376" s="60"/>
      <c r="AE376" s="60">
        <v>44694.445104166669</v>
      </c>
      <c r="AF376" s="60">
        <v>44694.44158564815</v>
      </c>
      <c r="AG376" s="37"/>
      <c r="AH376" s="37" t="s">
        <v>250</v>
      </c>
      <c r="AI376" s="37"/>
      <c r="AJ376" s="16">
        <f ca="1">IF(Table1[[#This Row],[State]]="Closed","Zero",IF(Table1[[#This Row],[State]]="Resolved","Zero",TODAY()-Table1[[#This Row],[First Assigned to Osprey-Resolver]]))</f>
        <v>13.554895833331102</v>
      </c>
      <c r="AK376" s="16" t="str">
        <f ca="1">IF(Table1[[#This Row],[Days Open]]&lt;=5,"00 - 05",IF(Table1[[#This Row],[Days Open]]&lt;=15,"06 - 15",IF(Table1[[#This Row],[Days Open]]&lt;=30,"16 - 30", IF(Table1[[#This Row],[Days Open]]&lt;=60,"31 - 60",IF(Table1[[#This Row],[Days Open]]&lt;=90,"61 - 90",IF(Table1[[#This Row],[Days Open]]="Zero","Closed","&gt;91 and above"))))))</f>
        <v>06 - 15</v>
      </c>
      <c r="AL376" s="39">
        <f>WEEKNUM(Table1[[#This Row],[Created]])</f>
        <v>20</v>
      </c>
      <c r="AM376" s="39">
        <f>WEEKNUM(Table1[[#This Row],[Resolved]])</f>
        <v>0</v>
      </c>
      <c r="AN376" s="39">
        <f>WEEKNUM(Table1[[#This Row],[Closed]])</f>
        <v>0</v>
      </c>
      <c r="AO376" s="39" t="str">
        <f>IFERROR(INDEX(GD_Resource[], MATCH(Table1[[#This Row],[Assigned to]], GD_Resource[SNOW ID Unique], 0), 2), "Not GD")</f>
        <v>WPP-US</v>
      </c>
      <c r="AP376" s="39" t="str">
        <f t="shared" si="5"/>
        <v>GD</v>
      </c>
      <c r="AQ376" s="39">
        <f>YEAR(Table1[[#This Row],[Closed]])</f>
        <v>1900</v>
      </c>
      <c r="AR376" s="39">
        <f>YEAR(Table1[[#This Row],[Resolved]])</f>
        <v>1900</v>
      </c>
      <c r="AS376" s="39">
        <f>YEAR(Table1[[#This Row],[Created]])</f>
        <v>2022</v>
      </c>
      <c r="AT376" s="39">
        <f>DAY(Table1[[#This Row],[Resolved]])</f>
        <v>0</v>
      </c>
      <c r="AU376" s="39" t="str">
        <f>TEXT(Table1[[#This Row],[Resolved]],"MMM")</f>
        <v>Jan</v>
      </c>
      <c r="AV376" s="39">
        <f>DAY(Table1[[#This Row],[Created]])</f>
        <v>13</v>
      </c>
      <c r="AW376" s="39" t="str">
        <f>TEXT(Table1[[#This Row],[Created]],"MMM")</f>
        <v>May</v>
      </c>
      <c r="AX376" s="40">
        <f>VLOOKUP(Table1[[#This Row],[Assigned to]],GD_Resource[[#All],[SNOW ID Unique]:[Team]],4,0)</f>
        <v>0</v>
      </c>
    </row>
    <row r="377" spans="1:50" ht="62.7" customHeight="1" x14ac:dyDescent="0.25">
      <c r="A377" s="37" t="s">
        <v>1548</v>
      </c>
      <c r="B377" s="37" t="s">
        <v>119</v>
      </c>
      <c r="C377" s="37" t="s">
        <v>120</v>
      </c>
      <c r="D377" s="37" t="s">
        <v>1141</v>
      </c>
      <c r="E377" s="37" t="s">
        <v>13</v>
      </c>
      <c r="F377" s="37" t="s">
        <v>1549</v>
      </c>
      <c r="G377" s="60">
        <v>44707.633842592593</v>
      </c>
      <c r="H377" s="37" t="s">
        <v>57</v>
      </c>
      <c r="I377" s="60"/>
      <c r="J377" s="37"/>
      <c r="K377" s="37"/>
      <c r="L377" s="60"/>
      <c r="M377" s="37"/>
      <c r="N377" s="60">
        <v>44694.765324074076</v>
      </c>
      <c r="O377" s="37" t="s">
        <v>1550</v>
      </c>
      <c r="P377" s="38" t="b">
        <v>0</v>
      </c>
      <c r="Q377" s="37"/>
      <c r="R377" s="37" t="s">
        <v>127</v>
      </c>
      <c r="S377" s="38">
        <v>0</v>
      </c>
      <c r="T377" s="37" t="s">
        <v>128</v>
      </c>
      <c r="U377" s="37" t="s">
        <v>65</v>
      </c>
      <c r="V377" s="60"/>
      <c r="W377" s="38"/>
      <c r="X377" s="37" t="s">
        <v>1551</v>
      </c>
      <c r="Y377" s="38">
        <v>0</v>
      </c>
      <c r="Z377" s="38" t="b">
        <v>1</v>
      </c>
      <c r="AA377" s="60">
        <v>44694.86109953704</v>
      </c>
      <c r="AB377" s="60"/>
      <c r="AC377" s="38">
        <v>1</v>
      </c>
      <c r="AD377" s="60"/>
      <c r="AE377" s="60">
        <v>44694.86109953704</v>
      </c>
      <c r="AF377" s="60">
        <v>44694.858090277783</v>
      </c>
      <c r="AG377" s="37"/>
      <c r="AH377" s="37" t="s">
        <v>403</v>
      </c>
      <c r="AI377" s="37"/>
      <c r="AJ377" s="16">
        <f ca="1">IF(Table1[[#This Row],[State]]="Closed","Zero",IF(Table1[[#This Row],[State]]="Resolved","Zero",TODAY()-Table1[[#This Row],[First Assigned to Osprey-Resolver]]))</f>
        <v>13.138900462960009</v>
      </c>
      <c r="AK377" s="16" t="str">
        <f ca="1">IF(Table1[[#This Row],[Days Open]]&lt;=5,"00 - 05",IF(Table1[[#This Row],[Days Open]]&lt;=15,"06 - 15",IF(Table1[[#This Row],[Days Open]]&lt;=30,"16 - 30", IF(Table1[[#This Row],[Days Open]]&lt;=60,"31 - 60",IF(Table1[[#This Row],[Days Open]]&lt;=90,"61 - 90",IF(Table1[[#This Row],[Days Open]]="Zero","Closed","&gt;91 and above"))))))</f>
        <v>06 - 15</v>
      </c>
      <c r="AL377" s="39">
        <f>WEEKNUM(Table1[[#This Row],[Created]])</f>
        <v>20</v>
      </c>
      <c r="AM377" s="39">
        <f>WEEKNUM(Table1[[#This Row],[Resolved]])</f>
        <v>0</v>
      </c>
      <c r="AN377" s="39">
        <f>WEEKNUM(Table1[[#This Row],[Closed]])</f>
        <v>0</v>
      </c>
      <c r="AO377" s="39" t="str">
        <f>IFERROR(INDEX(GD_Resource[], MATCH(Table1[[#This Row],[Assigned to]], GD_Resource[SNOW ID Unique], 0), 2), "Not GD")</f>
        <v>WPP-US</v>
      </c>
      <c r="AP377" s="39" t="str">
        <f t="shared" si="5"/>
        <v>GD</v>
      </c>
      <c r="AQ377" s="39">
        <f>YEAR(Table1[[#This Row],[Closed]])</f>
        <v>1900</v>
      </c>
      <c r="AR377" s="39">
        <f>YEAR(Table1[[#This Row],[Resolved]])</f>
        <v>1900</v>
      </c>
      <c r="AS377" s="39">
        <f>YEAR(Table1[[#This Row],[Created]])</f>
        <v>2022</v>
      </c>
      <c r="AT377" s="39">
        <f>DAY(Table1[[#This Row],[Resolved]])</f>
        <v>0</v>
      </c>
      <c r="AU377" s="39" t="str">
        <f>TEXT(Table1[[#This Row],[Resolved]],"MMM")</f>
        <v>Jan</v>
      </c>
      <c r="AV377" s="39">
        <f>DAY(Table1[[#This Row],[Created]])</f>
        <v>13</v>
      </c>
      <c r="AW377" s="39" t="str">
        <f>TEXT(Table1[[#This Row],[Created]],"MMM")</f>
        <v>May</v>
      </c>
      <c r="AX377" s="40">
        <f>VLOOKUP(Table1[[#This Row],[Assigned to]],GD_Resource[[#All],[SNOW ID Unique]:[Team]],4,0)</f>
        <v>0</v>
      </c>
    </row>
    <row r="378" spans="1:50" ht="49.95" customHeight="1" x14ac:dyDescent="0.25">
      <c r="A378" s="37" t="s">
        <v>1552</v>
      </c>
      <c r="B378" s="37" t="s">
        <v>142</v>
      </c>
      <c r="C378" s="37" t="s">
        <v>379</v>
      </c>
      <c r="D378" s="37" t="s">
        <v>380</v>
      </c>
      <c r="E378" s="37" t="s">
        <v>13</v>
      </c>
      <c r="F378" s="37" t="s">
        <v>1553</v>
      </c>
      <c r="G378" s="60">
        <v>44705.860717592594</v>
      </c>
      <c r="H378" s="37" t="s">
        <v>34</v>
      </c>
      <c r="I378" s="60"/>
      <c r="J378" s="37"/>
      <c r="K378" s="37"/>
      <c r="L378" s="60"/>
      <c r="M378" s="37"/>
      <c r="N378" s="60">
        <v>44694.847442129627</v>
      </c>
      <c r="O378" s="37" t="s">
        <v>383</v>
      </c>
      <c r="P378" s="38" t="b">
        <v>0</v>
      </c>
      <c r="Q378" s="37"/>
      <c r="R378" s="37" t="s">
        <v>137</v>
      </c>
      <c r="S378" s="38">
        <v>0</v>
      </c>
      <c r="T378" s="37" t="s">
        <v>128</v>
      </c>
      <c r="U378" s="37" t="s">
        <v>65</v>
      </c>
      <c r="V378" s="60"/>
      <c r="W378" s="38"/>
      <c r="X378" s="37" t="s">
        <v>384</v>
      </c>
      <c r="Y378" s="38">
        <v>0</v>
      </c>
      <c r="Z378" s="38" t="b">
        <v>1</v>
      </c>
      <c r="AA378" s="60">
        <v>44697.577349537038</v>
      </c>
      <c r="AB378" s="60">
        <v>44694.851805555547</v>
      </c>
      <c r="AC378" s="38">
        <v>3</v>
      </c>
      <c r="AD378" s="60">
        <v>44697.721331018518</v>
      </c>
      <c r="AE378" s="60">
        <v>44697.748761574083</v>
      </c>
      <c r="AF378" s="60">
        <v>44697.721331018518</v>
      </c>
      <c r="AG378" s="37"/>
      <c r="AH378" s="37" t="s">
        <v>707</v>
      </c>
      <c r="AI378" s="37" t="s">
        <v>1554</v>
      </c>
      <c r="AJ378" s="16">
        <f ca="1">IF(Table1[[#This Row],[State]]="Closed","Zero",IF(Table1[[#This Row],[State]]="Resolved","Zero",TODAY()-Table1[[#This Row],[First Assigned to Osprey-Resolver]]))</f>
        <v>10.251238425917109</v>
      </c>
      <c r="AK378" s="16" t="str">
        <f ca="1">IF(Table1[[#This Row],[Days Open]]&lt;=5,"00 - 05",IF(Table1[[#This Row],[Days Open]]&lt;=15,"06 - 15",IF(Table1[[#This Row],[Days Open]]&lt;=30,"16 - 30", IF(Table1[[#This Row],[Days Open]]&lt;=60,"31 - 60",IF(Table1[[#This Row],[Days Open]]&lt;=90,"61 - 90",IF(Table1[[#This Row],[Days Open]]="Zero","Closed","&gt;91 and above"))))))</f>
        <v>06 - 15</v>
      </c>
      <c r="AL378" s="39">
        <f>WEEKNUM(Table1[[#This Row],[Created]])</f>
        <v>20</v>
      </c>
      <c r="AM378" s="39">
        <f>WEEKNUM(Table1[[#This Row],[Resolved]])</f>
        <v>0</v>
      </c>
      <c r="AN378" s="39">
        <f>WEEKNUM(Table1[[#This Row],[Closed]])</f>
        <v>0</v>
      </c>
      <c r="AO378" s="39" t="str">
        <f>IFERROR(INDEX(GD_Resource[], MATCH(Table1[[#This Row],[Assigned to]], GD_Resource[SNOW ID Unique], 0), 2), "Not GD")</f>
        <v>WPP-US</v>
      </c>
      <c r="AP378" s="39" t="str">
        <f t="shared" si="5"/>
        <v>GD</v>
      </c>
      <c r="AQ378" s="39">
        <f>YEAR(Table1[[#This Row],[Closed]])</f>
        <v>1900</v>
      </c>
      <c r="AR378" s="39">
        <f>YEAR(Table1[[#This Row],[Resolved]])</f>
        <v>1900</v>
      </c>
      <c r="AS378" s="39">
        <f>YEAR(Table1[[#This Row],[Created]])</f>
        <v>2022</v>
      </c>
      <c r="AT378" s="39">
        <f>DAY(Table1[[#This Row],[Resolved]])</f>
        <v>0</v>
      </c>
      <c r="AU378" s="39" t="str">
        <f>TEXT(Table1[[#This Row],[Resolved]],"MMM")</f>
        <v>Jan</v>
      </c>
      <c r="AV378" s="39">
        <f>DAY(Table1[[#This Row],[Created]])</f>
        <v>13</v>
      </c>
      <c r="AW378" s="39" t="str">
        <f>TEXT(Table1[[#This Row],[Created]],"MMM")</f>
        <v>May</v>
      </c>
      <c r="AX378" s="40">
        <f>VLOOKUP(Table1[[#This Row],[Assigned to]],GD_Resource[[#All],[SNOW ID Unique]:[Team]],4,0)</f>
        <v>0</v>
      </c>
    </row>
    <row r="379" spans="1:50" ht="37.5" customHeight="1" x14ac:dyDescent="0.25">
      <c r="A379" s="37" t="s">
        <v>1555</v>
      </c>
      <c r="B379" s="37" t="s">
        <v>142</v>
      </c>
      <c r="C379" s="37" t="s">
        <v>242</v>
      </c>
      <c r="D379" s="37" t="s">
        <v>886</v>
      </c>
      <c r="E379" s="37" t="s">
        <v>13</v>
      </c>
      <c r="F379" s="37" t="s">
        <v>1556</v>
      </c>
      <c r="G379" s="60">
        <v>44707.604212962957</v>
      </c>
      <c r="H379" s="37" t="s">
        <v>36</v>
      </c>
      <c r="I379" s="60"/>
      <c r="J379" s="37"/>
      <c r="K379" s="37"/>
      <c r="L379" s="60"/>
      <c r="M379" s="37"/>
      <c r="N379" s="60">
        <v>44694.890960648147</v>
      </c>
      <c r="O379" s="37" t="s">
        <v>1557</v>
      </c>
      <c r="P379" s="38" t="b">
        <v>0</v>
      </c>
      <c r="Q379" s="37"/>
      <c r="R379" s="37" t="s">
        <v>150</v>
      </c>
      <c r="S379" s="38">
        <v>0</v>
      </c>
      <c r="T379" s="37" t="s">
        <v>128</v>
      </c>
      <c r="U379" s="37" t="s">
        <v>65</v>
      </c>
      <c r="V379" s="60"/>
      <c r="W379" s="38"/>
      <c r="X379" s="37" t="s">
        <v>1558</v>
      </c>
      <c r="Y379" s="38">
        <v>0</v>
      </c>
      <c r="Z379" s="38" t="b">
        <v>1</v>
      </c>
      <c r="AA379" s="60">
        <v>44694.914074074077</v>
      </c>
      <c r="AB379" s="60">
        <v>44694.895150462973</v>
      </c>
      <c r="AC379" s="38">
        <v>1</v>
      </c>
      <c r="AD379" s="60">
        <v>44694.921342592592</v>
      </c>
      <c r="AE379" s="60">
        <v>44694.927199074067</v>
      </c>
      <c r="AF379" s="60">
        <v>44694.921342592592</v>
      </c>
      <c r="AG379" s="37"/>
      <c r="AH379" s="37" t="s">
        <v>250</v>
      </c>
      <c r="AI379" s="37"/>
      <c r="AJ379" s="16">
        <f ca="1">IF(Table1[[#This Row],[State]]="Closed","Zero",IF(Table1[[#This Row],[State]]="Resolved","Zero",TODAY()-Table1[[#This Row],[First Assigned to Osprey-Resolver]]))</f>
        <v>13.072800925932825</v>
      </c>
      <c r="AK379" s="16" t="str">
        <f ca="1">IF(Table1[[#This Row],[Days Open]]&lt;=5,"00 - 05",IF(Table1[[#This Row],[Days Open]]&lt;=15,"06 - 15",IF(Table1[[#This Row],[Days Open]]&lt;=30,"16 - 30", IF(Table1[[#This Row],[Days Open]]&lt;=60,"31 - 60",IF(Table1[[#This Row],[Days Open]]&lt;=90,"61 - 90",IF(Table1[[#This Row],[Days Open]]="Zero","Closed","&gt;91 and above"))))))</f>
        <v>06 - 15</v>
      </c>
      <c r="AL379" s="39">
        <f>WEEKNUM(Table1[[#This Row],[Created]])</f>
        <v>20</v>
      </c>
      <c r="AM379" s="39">
        <f>WEEKNUM(Table1[[#This Row],[Resolved]])</f>
        <v>0</v>
      </c>
      <c r="AN379" s="39">
        <f>WEEKNUM(Table1[[#This Row],[Closed]])</f>
        <v>0</v>
      </c>
      <c r="AO379" s="39" t="str">
        <f>IFERROR(INDEX(GD_Resource[], MATCH(Table1[[#This Row],[Assigned to]], GD_Resource[SNOW ID Unique], 0), 2), "Not GD")</f>
        <v>WPP-US</v>
      </c>
      <c r="AP379" s="39" t="str">
        <f t="shared" si="5"/>
        <v>GD</v>
      </c>
      <c r="AQ379" s="39">
        <f>YEAR(Table1[[#This Row],[Closed]])</f>
        <v>1900</v>
      </c>
      <c r="AR379" s="39">
        <f>YEAR(Table1[[#This Row],[Resolved]])</f>
        <v>1900</v>
      </c>
      <c r="AS379" s="39">
        <f>YEAR(Table1[[#This Row],[Created]])</f>
        <v>2022</v>
      </c>
      <c r="AT379" s="39">
        <f>DAY(Table1[[#This Row],[Resolved]])</f>
        <v>0</v>
      </c>
      <c r="AU379" s="39" t="str">
        <f>TEXT(Table1[[#This Row],[Resolved]],"MMM")</f>
        <v>Jan</v>
      </c>
      <c r="AV379" s="39">
        <f>DAY(Table1[[#This Row],[Created]])</f>
        <v>13</v>
      </c>
      <c r="AW379" s="39" t="str">
        <f>TEXT(Table1[[#This Row],[Created]],"MMM")</f>
        <v>May</v>
      </c>
      <c r="AX379" s="40">
        <f>VLOOKUP(Table1[[#This Row],[Assigned to]],GD_Resource[[#All],[SNOW ID Unique]:[Team]],4,0)</f>
        <v>0</v>
      </c>
    </row>
    <row r="380" spans="1:50" ht="49.95" customHeight="1" x14ac:dyDescent="0.25">
      <c r="A380" s="37" t="s">
        <v>1559</v>
      </c>
      <c r="B380" s="37" t="s">
        <v>119</v>
      </c>
      <c r="C380" s="37" t="s">
        <v>185</v>
      </c>
      <c r="D380" s="37" t="s">
        <v>1560</v>
      </c>
      <c r="E380" s="37" t="s">
        <v>145</v>
      </c>
      <c r="F380" s="37" t="s">
        <v>1561</v>
      </c>
      <c r="G380" s="60">
        <v>44705.977523148147</v>
      </c>
      <c r="H380" s="37" t="s">
        <v>763</v>
      </c>
      <c r="I380" s="60"/>
      <c r="J380" s="37"/>
      <c r="K380" s="37"/>
      <c r="L380" s="60"/>
      <c r="M380" s="37"/>
      <c r="N380" s="60">
        <v>44694.894733796304</v>
      </c>
      <c r="O380" s="37" t="s">
        <v>1560</v>
      </c>
      <c r="P380" s="38" t="b">
        <v>0</v>
      </c>
      <c r="Q380" s="37"/>
      <c r="R380" s="37" t="s">
        <v>191</v>
      </c>
      <c r="S380" s="38">
        <v>0</v>
      </c>
      <c r="T380" s="37" t="s">
        <v>128</v>
      </c>
      <c r="U380" s="37" t="s">
        <v>66</v>
      </c>
      <c r="V380" s="60"/>
      <c r="W380" s="38"/>
      <c r="X380" s="37" t="s">
        <v>1562</v>
      </c>
      <c r="Y380" s="38">
        <v>0</v>
      </c>
      <c r="Z380" s="38" t="b">
        <v>0</v>
      </c>
      <c r="AA380" s="60">
        <v>44694.958240740743</v>
      </c>
      <c r="AB380" s="60">
        <v>44694.917719907397</v>
      </c>
      <c r="AC380" s="38">
        <v>3</v>
      </c>
      <c r="AD380" s="60">
        <v>44695.050671296303</v>
      </c>
      <c r="AE380" s="60">
        <v>44695.055115740739</v>
      </c>
      <c r="AF380" s="60">
        <v>44695.050671296303</v>
      </c>
      <c r="AG380" s="37"/>
      <c r="AH380" s="37"/>
      <c r="AI380" s="37"/>
      <c r="AJ380" s="16">
        <f ca="1">IF(Table1[[#This Row],[State]]="Closed","Zero",IF(Table1[[#This Row],[State]]="Resolved","Zero",TODAY()-Table1[[#This Row],[First Assigned to Osprey-Resolver]]))</f>
        <v>12.944884259261016</v>
      </c>
      <c r="AK380" s="16" t="str">
        <f ca="1">IF(Table1[[#This Row],[Days Open]]&lt;=5,"00 - 05",IF(Table1[[#This Row],[Days Open]]&lt;=15,"06 - 15",IF(Table1[[#This Row],[Days Open]]&lt;=30,"16 - 30", IF(Table1[[#This Row],[Days Open]]&lt;=60,"31 - 60",IF(Table1[[#This Row],[Days Open]]&lt;=90,"61 - 90",IF(Table1[[#This Row],[Days Open]]="Zero","Closed","&gt;91 and above"))))))</f>
        <v>06 - 15</v>
      </c>
      <c r="AL380" s="39">
        <f>WEEKNUM(Table1[[#This Row],[Created]])</f>
        <v>20</v>
      </c>
      <c r="AM380" s="39">
        <f>WEEKNUM(Table1[[#This Row],[Resolved]])</f>
        <v>0</v>
      </c>
      <c r="AN380" s="39">
        <f>WEEKNUM(Table1[[#This Row],[Closed]])</f>
        <v>0</v>
      </c>
      <c r="AO380" s="39" t="str">
        <f>IFERROR(INDEX(GD_Resource[], MATCH(Table1[[#This Row],[Assigned to]], GD_Resource[SNOW ID Unique], 0), 2), "Not GD")</f>
        <v>Not GD</v>
      </c>
      <c r="AP380" s="39" t="str">
        <f t="shared" si="5"/>
        <v>Geo</v>
      </c>
      <c r="AQ380" s="39">
        <f>YEAR(Table1[[#This Row],[Closed]])</f>
        <v>1900</v>
      </c>
      <c r="AR380" s="39">
        <f>YEAR(Table1[[#This Row],[Resolved]])</f>
        <v>1900</v>
      </c>
      <c r="AS380" s="39">
        <f>YEAR(Table1[[#This Row],[Created]])</f>
        <v>2022</v>
      </c>
      <c r="AT380" s="39">
        <f>DAY(Table1[[#This Row],[Resolved]])</f>
        <v>0</v>
      </c>
      <c r="AU380" s="39" t="str">
        <f>TEXT(Table1[[#This Row],[Resolved]],"MMM")</f>
        <v>Jan</v>
      </c>
      <c r="AV380" s="39">
        <f>DAY(Table1[[#This Row],[Created]])</f>
        <v>13</v>
      </c>
      <c r="AW380" s="39" t="str">
        <f>TEXT(Table1[[#This Row],[Created]],"MMM")</f>
        <v>May</v>
      </c>
      <c r="AX380" s="40" t="e">
        <f>VLOOKUP(Table1[[#This Row],[Assigned to]],GD_Resource[[#All],[SNOW ID Unique]:[Team]],4,0)</f>
        <v>#N/A</v>
      </c>
    </row>
    <row r="381" spans="1:50" ht="49.95" customHeight="1" x14ac:dyDescent="0.25">
      <c r="A381" s="37" t="s">
        <v>1563</v>
      </c>
      <c r="B381" s="37" t="s">
        <v>142</v>
      </c>
      <c r="C381" s="37" t="s">
        <v>242</v>
      </c>
      <c r="D381" s="37" t="s">
        <v>886</v>
      </c>
      <c r="E381" s="37" t="s">
        <v>13</v>
      </c>
      <c r="F381" s="37" t="s">
        <v>1564</v>
      </c>
      <c r="G381" s="60">
        <v>44697.936851851853</v>
      </c>
      <c r="H381" s="37" t="s">
        <v>36</v>
      </c>
      <c r="I381" s="60"/>
      <c r="J381" s="37" t="s">
        <v>134</v>
      </c>
      <c r="K381" s="37" t="s">
        <v>1565</v>
      </c>
      <c r="L381" s="60">
        <v>44697.936851851853</v>
      </c>
      <c r="M381" s="37" t="s">
        <v>36</v>
      </c>
      <c r="N381" s="60">
        <v>44695.189027777778</v>
      </c>
      <c r="O381" s="37" t="s">
        <v>1566</v>
      </c>
      <c r="P381" s="38" t="b">
        <v>0</v>
      </c>
      <c r="Q381" s="37"/>
      <c r="R381" s="37" t="s">
        <v>150</v>
      </c>
      <c r="S381" s="38">
        <v>0</v>
      </c>
      <c r="T381" s="37" t="s">
        <v>128</v>
      </c>
      <c r="U381" s="37" t="s">
        <v>124</v>
      </c>
      <c r="V381" s="60"/>
      <c r="W381" s="38">
        <v>237412</v>
      </c>
      <c r="X381" s="37" t="s">
        <v>1567</v>
      </c>
      <c r="Y381" s="38">
        <v>0</v>
      </c>
      <c r="Z381" s="38" t="b">
        <v>0</v>
      </c>
      <c r="AA381" s="60">
        <v>44697.826689814807</v>
      </c>
      <c r="AB381" s="60">
        <v>44695.189027777778</v>
      </c>
      <c r="AC381" s="38">
        <v>1</v>
      </c>
      <c r="AD381" s="60">
        <v>44697.930266203701</v>
      </c>
      <c r="AE381" s="60">
        <v>44697.936851851853</v>
      </c>
      <c r="AF381" s="60">
        <v>44697.930266203701</v>
      </c>
      <c r="AG381" s="37"/>
      <c r="AH381" s="37"/>
      <c r="AI381" s="37"/>
      <c r="AJ381" s="16">
        <f ca="1">IF(Table1[[#This Row],[State]]="Closed","Zero",IF(Table1[[#This Row],[State]]="Resolved","Zero",TODAY()-Table1[[#This Row],[First Assigned to Osprey-Resolver]]))</f>
        <v>10.063148148146865</v>
      </c>
      <c r="AK381" s="16" t="str">
        <f ca="1">IF(Table1[[#This Row],[Days Open]]&lt;=5,"00 - 05",IF(Table1[[#This Row],[Days Open]]&lt;=15,"06 - 15",IF(Table1[[#This Row],[Days Open]]&lt;=30,"16 - 30", IF(Table1[[#This Row],[Days Open]]&lt;=60,"31 - 60",IF(Table1[[#This Row],[Days Open]]&lt;=90,"61 - 90",IF(Table1[[#This Row],[Days Open]]="Zero","Closed","&gt;91 and above"))))))</f>
        <v>06 - 15</v>
      </c>
      <c r="AL381" s="39">
        <f>WEEKNUM(Table1[[#This Row],[Created]])</f>
        <v>20</v>
      </c>
      <c r="AM381" s="39">
        <f>WEEKNUM(Table1[[#This Row],[Resolved]])</f>
        <v>0</v>
      </c>
      <c r="AN381" s="39">
        <f>WEEKNUM(Table1[[#This Row],[Closed]])</f>
        <v>21</v>
      </c>
      <c r="AO381" s="39" t="str">
        <f>IFERROR(INDEX(GD_Resource[], MATCH(Table1[[#This Row],[Assigned to]], GD_Resource[SNOW ID Unique], 0), 2), "Not GD")</f>
        <v>WPP-US</v>
      </c>
      <c r="AP381" s="39" t="str">
        <f t="shared" si="5"/>
        <v>GD</v>
      </c>
      <c r="AQ381" s="39">
        <f>YEAR(Table1[[#This Row],[Closed]])</f>
        <v>2022</v>
      </c>
      <c r="AR381" s="39">
        <f>YEAR(Table1[[#This Row],[Resolved]])</f>
        <v>1900</v>
      </c>
      <c r="AS381" s="39">
        <f>YEAR(Table1[[#This Row],[Created]])</f>
        <v>2022</v>
      </c>
      <c r="AT381" s="39">
        <f>DAY(Table1[[#This Row],[Resolved]])</f>
        <v>0</v>
      </c>
      <c r="AU381" s="39" t="str">
        <f>TEXT(Table1[[#This Row],[Resolved]],"MMM")</f>
        <v>Jan</v>
      </c>
      <c r="AV381" s="39">
        <f>DAY(Table1[[#This Row],[Created]])</f>
        <v>14</v>
      </c>
      <c r="AW381" s="39" t="str">
        <f>TEXT(Table1[[#This Row],[Created]],"MMM")</f>
        <v>May</v>
      </c>
      <c r="AX381" s="40">
        <f>VLOOKUP(Table1[[#This Row],[Assigned to]],GD_Resource[[#All],[SNOW ID Unique]:[Team]],4,0)</f>
        <v>0</v>
      </c>
    </row>
    <row r="382" spans="1:50" ht="37.5" customHeight="1" x14ac:dyDescent="0.25">
      <c r="A382" s="37" t="s">
        <v>1568</v>
      </c>
      <c r="B382" s="37" t="s">
        <v>142</v>
      </c>
      <c r="C382" s="37" t="s">
        <v>120</v>
      </c>
      <c r="D382" s="37" t="s">
        <v>206</v>
      </c>
      <c r="E382" s="37" t="s">
        <v>13</v>
      </c>
      <c r="F382" s="37" t="s">
        <v>1569</v>
      </c>
      <c r="G382" s="60">
        <v>44708.10261574074</v>
      </c>
      <c r="H382" s="37" t="s">
        <v>48</v>
      </c>
      <c r="I382" s="60"/>
      <c r="J382" s="37"/>
      <c r="K382" s="37"/>
      <c r="L382" s="60"/>
      <c r="M382" s="37"/>
      <c r="N382" s="60">
        <v>44696.419664351852</v>
      </c>
      <c r="O382" s="37" t="s">
        <v>762</v>
      </c>
      <c r="P382" s="38" t="b">
        <v>0</v>
      </c>
      <c r="Q382" s="37"/>
      <c r="R382" s="37" t="s">
        <v>127</v>
      </c>
      <c r="S382" s="38">
        <v>0</v>
      </c>
      <c r="T382" s="37" t="s">
        <v>128</v>
      </c>
      <c r="U382" s="37" t="s">
        <v>65</v>
      </c>
      <c r="V382" s="60"/>
      <c r="W382" s="38"/>
      <c r="X382" s="37" t="s">
        <v>763</v>
      </c>
      <c r="Y382" s="38">
        <v>0</v>
      </c>
      <c r="Z382" s="38" t="b">
        <v>1</v>
      </c>
      <c r="AA382" s="60">
        <v>44697.391909722217</v>
      </c>
      <c r="AB382" s="60">
        <v>44696.424861111111</v>
      </c>
      <c r="AC382" s="38">
        <v>1</v>
      </c>
      <c r="AD382" s="60">
        <v>44697.383703703701</v>
      </c>
      <c r="AE382" s="60">
        <v>44697.391909722217</v>
      </c>
      <c r="AF382" s="60">
        <v>44697.383703703701</v>
      </c>
      <c r="AG382" s="37"/>
      <c r="AH382" s="37" t="s">
        <v>250</v>
      </c>
      <c r="AI382" s="37"/>
      <c r="AJ382" s="16">
        <f ca="1">IF(Table1[[#This Row],[State]]="Closed","Zero",IF(Table1[[#This Row],[State]]="Resolved","Zero",TODAY()-Table1[[#This Row],[First Assigned to Osprey-Resolver]]))</f>
        <v>10.608090277783049</v>
      </c>
      <c r="AK382" s="16" t="str">
        <f ca="1">IF(Table1[[#This Row],[Days Open]]&lt;=5,"00 - 05",IF(Table1[[#This Row],[Days Open]]&lt;=15,"06 - 15",IF(Table1[[#This Row],[Days Open]]&lt;=30,"16 - 30", IF(Table1[[#This Row],[Days Open]]&lt;=60,"31 - 60",IF(Table1[[#This Row],[Days Open]]&lt;=90,"61 - 90",IF(Table1[[#This Row],[Days Open]]="Zero","Closed","&gt;91 and above"))))))</f>
        <v>06 - 15</v>
      </c>
      <c r="AL382" s="39">
        <f>WEEKNUM(Table1[[#This Row],[Created]])</f>
        <v>21</v>
      </c>
      <c r="AM382" s="39">
        <f>WEEKNUM(Table1[[#This Row],[Resolved]])</f>
        <v>0</v>
      </c>
      <c r="AN382" s="39">
        <f>WEEKNUM(Table1[[#This Row],[Closed]])</f>
        <v>0</v>
      </c>
      <c r="AO382" s="39" t="str">
        <f>IFERROR(INDEX(GD_Resource[], MATCH(Table1[[#This Row],[Assigned to]], GD_Resource[SNOW ID Unique], 0), 2), "Not GD")</f>
        <v>Not GD</v>
      </c>
      <c r="AP382" s="39" t="str">
        <f t="shared" si="5"/>
        <v>Geo</v>
      </c>
      <c r="AQ382" s="39">
        <f>YEAR(Table1[[#This Row],[Closed]])</f>
        <v>1900</v>
      </c>
      <c r="AR382" s="39">
        <f>YEAR(Table1[[#This Row],[Resolved]])</f>
        <v>1900</v>
      </c>
      <c r="AS382" s="39">
        <f>YEAR(Table1[[#This Row],[Created]])</f>
        <v>2022</v>
      </c>
      <c r="AT382" s="39">
        <f>DAY(Table1[[#This Row],[Resolved]])</f>
        <v>0</v>
      </c>
      <c r="AU382" s="39" t="str">
        <f>TEXT(Table1[[#This Row],[Resolved]],"MMM")</f>
        <v>Jan</v>
      </c>
      <c r="AV382" s="39">
        <f>DAY(Table1[[#This Row],[Created]])</f>
        <v>15</v>
      </c>
      <c r="AW382" s="39" t="str">
        <f>TEXT(Table1[[#This Row],[Created]],"MMM")</f>
        <v>May</v>
      </c>
      <c r="AX382" s="40" t="e">
        <f>VLOOKUP(Table1[[#This Row],[Assigned to]],GD_Resource[[#All],[SNOW ID Unique]:[Team]],4,0)</f>
        <v>#N/A</v>
      </c>
    </row>
    <row r="383" spans="1:50" ht="37.5" customHeight="1" x14ac:dyDescent="0.25">
      <c r="A383" s="37" t="s">
        <v>1570</v>
      </c>
      <c r="B383" s="37" t="s">
        <v>119</v>
      </c>
      <c r="C383" s="37" t="s">
        <v>120</v>
      </c>
      <c r="D383" s="37" t="s">
        <v>1008</v>
      </c>
      <c r="E383" s="37" t="s">
        <v>13</v>
      </c>
      <c r="F383" s="37" t="s">
        <v>1571</v>
      </c>
      <c r="G383" s="60">
        <v>44706.605902777781</v>
      </c>
      <c r="H383" s="37" t="s">
        <v>20</v>
      </c>
      <c r="I383" s="60"/>
      <c r="J383" s="37" t="s">
        <v>329</v>
      </c>
      <c r="K383" s="37" t="s">
        <v>1394</v>
      </c>
      <c r="L383" s="60"/>
      <c r="M383" s="37"/>
      <c r="N383" s="60">
        <v>44696.545868055553</v>
      </c>
      <c r="O383" s="37" t="s">
        <v>1411</v>
      </c>
      <c r="P383" s="38" t="b">
        <v>0</v>
      </c>
      <c r="Q383" s="37"/>
      <c r="R383" s="37" t="s">
        <v>127</v>
      </c>
      <c r="S383" s="38">
        <v>0</v>
      </c>
      <c r="T383" s="37" t="s">
        <v>128</v>
      </c>
      <c r="U383" s="37" t="s">
        <v>94</v>
      </c>
      <c r="V383" s="60">
        <v>44706.605914351851</v>
      </c>
      <c r="W383" s="38">
        <v>869188</v>
      </c>
      <c r="X383" s="37" t="s">
        <v>714</v>
      </c>
      <c r="Y383" s="38">
        <v>0</v>
      </c>
      <c r="Z383" s="38" t="b">
        <v>0</v>
      </c>
      <c r="AA383" s="60">
        <v>44697.390092592592</v>
      </c>
      <c r="AB383" s="60">
        <v>44696.547071759262</v>
      </c>
      <c r="AC383" s="38">
        <v>1</v>
      </c>
      <c r="AD383" s="60">
        <v>44696.565428240741</v>
      </c>
      <c r="AE383" s="60">
        <v>44697.390092592592</v>
      </c>
      <c r="AF383" s="60">
        <v>44696.565428240741</v>
      </c>
      <c r="AG383" s="37"/>
      <c r="AH383" s="37"/>
      <c r="AI383" s="37"/>
      <c r="AJ383" s="16" t="str">
        <f ca="1">IF(Table1[[#This Row],[State]]="Closed","Zero",IF(Table1[[#This Row],[State]]="Resolved","Zero",TODAY()-Table1[[#This Row],[First Assigned to Osprey-Resolver]]))</f>
        <v>Zero</v>
      </c>
      <c r="AK383" s="16" t="str">
        <f ca="1">IF(Table1[[#This Row],[Days Open]]&lt;=5,"00 - 05",IF(Table1[[#This Row],[Days Open]]&lt;=15,"06 - 15",IF(Table1[[#This Row],[Days Open]]&lt;=30,"16 - 30", IF(Table1[[#This Row],[Days Open]]&lt;=60,"31 - 60",IF(Table1[[#This Row],[Days Open]]&lt;=90,"61 - 90",IF(Table1[[#This Row],[Days Open]]="Zero","Closed","&gt;91 and above"))))))</f>
        <v>Closed</v>
      </c>
      <c r="AL383" s="39">
        <f>WEEKNUM(Table1[[#This Row],[Created]])</f>
        <v>21</v>
      </c>
      <c r="AM383" s="39">
        <f>WEEKNUM(Table1[[#This Row],[Resolved]])</f>
        <v>22</v>
      </c>
      <c r="AN383" s="39">
        <f>WEEKNUM(Table1[[#This Row],[Closed]])</f>
        <v>0</v>
      </c>
      <c r="AO383" s="39" t="str">
        <f>IFERROR(INDEX(GD_Resource[], MATCH(Table1[[#This Row],[Assigned to]], GD_Resource[SNOW ID Unique], 0), 2), "Not GD")</f>
        <v>WPP-US</v>
      </c>
      <c r="AP383" s="39" t="str">
        <f t="shared" si="5"/>
        <v>GD</v>
      </c>
      <c r="AQ383" s="39">
        <f>YEAR(Table1[[#This Row],[Closed]])</f>
        <v>1900</v>
      </c>
      <c r="AR383" s="39">
        <f>YEAR(Table1[[#This Row],[Resolved]])</f>
        <v>2022</v>
      </c>
      <c r="AS383" s="39">
        <f>YEAR(Table1[[#This Row],[Created]])</f>
        <v>2022</v>
      </c>
      <c r="AT383" s="39">
        <f>DAY(Table1[[#This Row],[Resolved]])</f>
        <v>25</v>
      </c>
      <c r="AU383" s="39" t="str">
        <f>TEXT(Table1[[#This Row],[Resolved]],"MMM")</f>
        <v>May</v>
      </c>
      <c r="AV383" s="39">
        <f>DAY(Table1[[#This Row],[Created]])</f>
        <v>15</v>
      </c>
      <c r="AW383" s="39" t="str">
        <f>TEXT(Table1[[#This Row],[Created]],"MMM")</f>
        <v>May</v>
      </c>
      <c r="AX383" s="40">
        <f>VLOOKUP(Table1[[#This Row],[Assigned to]],GD_Resource[[#All],[SNOW ID Unique]:[Team]],4,0)</f>
        <v>0</v>
      </c>
    </row>
    <row r="384" spans="1:50" ht="49.95" customHeight="1" x14ac:dyDescent="0.25">
      <c r="A384" s="37" t="s">
        <v>1572</v>
      </c>
      <c r="B384" s="37" t="s">
        <v>119</v>
      </c>
      <c r="C384" s="37" t="s">
        <v>120</v>
      </c>
      <c r="D384" s="37" t="s">
        <v>324</v>
      </c>
      <c r="E384" s="37" t="s">
        <v>13</v>
      </c>
      <c r="F384" s="37" t="s">
        <v>1573</v>
      </c>
      <c r="G384" s="60">
        <v>44701.822916666657</v>
      </c>
      <c r="H384" s="37" t="s">
        <v>26</v>
      </c>
      <c r="I384" s="60"/>
      <c r="J384" s="37" t="s">
        <v>329</v>
      </c>
      <c r="K384" s="37" t="s">
        <v>1573</v>
      </c>
      <c r="L384" s="60"/>
      <c r="M384" s="37"/>
      <c r="N384" s="60">
        <v>44696.568611111114</v>
      </c>
      <c r="O384" s="37" t="s">
        <v>762</v>
      </c>
      <c r="P384" s="38" t="b">
        <v>0</v>
      </c>
      <c r="Q384" s="37"/>
      <c r="R384" s="37" t="s">
        <v>127</v>
      </c>
      <c r="S384" s="38">
        <v>0</v>
      </c>
      <c r="T384" s="37" t="s">
        <v>128</v>
      </c>
      <c r="U384" s="37" t="s">
        <v>94</v>
      </c>
      <c r="V384" s="60">
        <v>44701.822916666657</v>
      </c>
      <c r="W384" s="38">
        <v>453972</v>
      </c>
      <c r="X384" s="37" t="s">
        <v>763</v>
      </c>
      <c r="Y384" s="38">
        <v>0</v>
      </c>
      <c r="Z384" s="38" t="b">
        <v>0</v>
      </c>
      <c r="AA384" s="60">
        <v>44697.486689814818</v>
      </c>
      <c r="AB384" s="60">
        <v>44696.569479166668</v>
      </c>
      <c r="AC384" s="38">
        <v>5</v>
      </c>
      <c r="AD384" s="60">
        <v>44697.37027777778</v>
      </c>
      <c r="AE384" s="60">
        <v>44697.779768518521</v>
      </c>
      <c r="AF384" s="60">
        <v>44697.779768518521</v>
      </c>
      <c r="AG384" s="37"/>
      <c r="AH384" s="37"/>
      <c r="AI384" s="37"/>
      <c r="AJ384" s="16" t="str">
        <f ca="1">IF(Table1[[#This Row],[State]]="Closed","Zero",IF(Table1[[#This Row],[State]]="Resolved","Zero",TODAY()-Table1[[#This Row],[First Assigned to Osprey-Resolver]]))</f>
        <v>Zero</v>
      </c>
      <c r="AK384" s="16" t="str">
        <f ca="1">IF(Table1[[#This Row],[Days Open]]&lt;=5,"00 - 05",IF(Table1[[#This Row],[Days Open]]&lt;=15,"06 - 15",IF(Table1[[#This Row],[Days Open]]&lt;=30,"16 - 30", IF(Table1[[#This Row],[Days Open]]&lt;=60,"31 - 60",IF(Table1[[#This Row],[Days Open]]&lt;=90,"61 - 90",IF(Table1[[#This Row],[Days Open]]="Zero","Closed","&gt;91 and above"))))))</f>
        <v>Closed</v>
      </c>
      <c r="AL384" s="39">
        <f>WEEKNUM(Table1[[#This Row],[Created]])</f>
        <v>21</v>
      </c>
      <c r="AM384" s="39">
        <f>WEEKNUM(Table1[[#This Row],[Resolved]])</f>
        <v>21</v>
      </c>
      <c r="AN384" s="39">
        <f>WEEKNUM(Table1[[#This Row],[Closed]])</f>
        <v>0</v>
      </c>
      <c r="AO384" s="39" t="str">
        <f>IFERROR(INDEX(GD_Resource[], MATCH(Table1[[#This Row],[Assigned to]], GD_Resource[SNOW ID Unique], 0), 2), "Not GD")</f>
        <v>WPP-US</v>
      </c>
      <c r="AP384" s="39" t="str">
        <f t="shared" si="5"/>
        <v>GD</v>
      </c>
      <c r="AQ384" s="39">
        <f>YEAR(Table1[[#This Row],[Closed]])</f>
        <v>1900</v>
      </c>
      <c r="AR384" s="39">
        <f>YEAR(Table1[[#This Row],[Resolved]])</f>
        <v>2022</v>
      </c>
      <c r="AS384" s="39">
        <f>YEAR(Table1[[#This Row],[Created]])</f>
        <v>2022</v>
      </c>
      <c r="AT384" s="39">
        <f>DAY(Table1[[#This Row],[Resolved]])</f>
        <v>20</v>
      </c>
      <c r="AU384" s="39" t="str">
        <f>TEXT(Table1[[#This Row],[Resolved]],"MMM")</f>
        <v>May</v>
      </c>
      <c r="AV384" s="39">
        <f>DAY(Table1[[#This Row],[Created]])</f>
        <v>15</v>
      </c>
      <c r="AW384" s="39" t="str">
        <f>TEXT(Table1[[#This Row],[Created]],"MMM")</f>
        <v>May</v>
      </c>
      <c r="AX384" s="40">
        <f>VLOOKUP(Table1[[#This Row],[Assigned to]],GD_Resource[[#All],[SNOW ID Unique]:[Team]],4,0)</f>
        <v>0</v>
      </c>
    </row>
    <row r="385" spans="1:50" ht="49.95" customHeight="1" x14ac:dyDescent="0.25">
      <c r="A385" s="37" t="s">
        <v>1574</v>
      </c>
      <c r="B385" s="37" t="s">
        <v>119</v>
      </c>
      <c r="C385" s="37" t="s">
        <v>120</v>
      </c>
      <c r="D385" s="37" t="s">
        <v>350</v>
      </c>
      <c r="E385" s="37" t="s">
        <v>13</v>
      </c>
      <c r="F385" s="37" t="s">
        <v>1575</v>
      </c>
      <c r="G385" s="60">
        <v>44707.871180555558</v>
      </c>
      <c r="H385" s="37" t="s">
        <v>33</v>
      </c>
      <c r="I385" s="60"/>
      <c r="J385" s="37"/>
      <c r="K385" s="37"/>
      <c r="L385" s="60"/>
      <c r="M385" s="37"/>
      <c r="N385" s="60">
        <v>44697.423113425917</v>
      </c>
      <c r="O385" s="37" t="s">
        <v>267</v>
      </c>
      <c r="P385" s="38" t="b">
        <v>0</v>
      </c>
      <c r="Q385" s="37"/>
      <c r="R385" s="37" t="s">
        <v>127</v>
      </c>
      <c r="S385" s="38">
        <v>0</v>
      </c>
      <c r="T385" s="37" t="s">
        <v>128</v>
      </c>
      <c r="U385" s="37" t="s">
        <v>65</v>
      </c>
      <c r="V385" s="60"/>
      <c r="W385" s="38"/>
      <c r="X385" s="37" t="s">
        <v>268</v>
      </c>
      <c r="Y385" s="38">
        <v>0</v>
      </c>
      <c r="Z385" s="38" t="b">
        <v>1</v>
      </c>
      <c r="AA385" s="60">
        <v>44697.43891203704</v>
      </c>
      <c r="AB385" s="60">
        <v>44697.425381944442</v>
      </c>
      <c r="AC385" s="38">
        <v>1</v>
      </c>
      <c r="AD385" s="60">
        <v>44697.435428240737</v>
      </c>
      <c r="AE385" s="60">
        <v>44697.43891203704</v>
      </c>
      <c r="AF385" s="60">
        <v>44697.435428240737</v>
      </c>
      <c r="AG385" s="37"/>
      <c r="AH385" s="37" t="s">
        <v>882</v>
      </c>
      <c r="AI385" s="37"/>
      <c r="AJ385" s="16">
        <f ca="1">IF(Table1[[#This Row],[State]]="Closed","Zero",IF(Table1[[#This Row],[State]]="Resolved","Zero",TODAY()-Table1[[#This Row],[First Assigned to Osprey-Resolver]]))</f>
        <v>10.561087962960301</v>
      </c>
      <c r="AK385" s="16" t="str">
        <f ca="1">IF(Table1[[#This Row],[Days Open]]&lt;=5,"00 - 05",IF(Table1[[#This Row],[Days Open]]&lt;=15,"06 - 15",IF(Table1[[#This Row],[Days Open]]&lt;=30,"16 - 30", IF(Table1[[#This Row],[Days Open]]&lt;=60,"31 - 60",IF(Table1[[#This Row],[Days Open]]&lt;=90,"61 - 90",IF(Table1[[#This Row],[Days Open]]="Zero","Closed","&gt;91 and above"))))))</f>
        <v>06 - 15</v>
      </c>
      <c r="AL385" s="39">
        <f>WEEKNUM(Table1[[#This Row],[Created]])</f>
        <v>21</v>
      </c>
      <c r="AM385" s="39">
        <f>WEEKNUM(Table1[[#This Row],[Resolved]])</f>
        <v>0</v>
      </c>
      <c r="AN385" s="39">
        <f>WEEKNUM(Table1[[#This Row],[Closed]])</f>
        <v>0</v>
      </c>
      <c r="AO385" s="39" t="str">
        <f>IFERROR(INDEX(GD_Resource[], MATCH(Table1[[#This Row],[Assigned to]], GD_Resource[SNOW ID Unique], 0), 2), "Not GD")</f>
        <v>WPP-US</v>
      </c>
      <c r="AP385" s="39" t="str">
        <f t="shared" si="5"/>
        <v>GD</v>
      </c>
      <c r="AQ385" s="39">
        <f>YEAR(Table1[[#This Row],[Closed]])</f>
        <v>1900</v>
      </c>
      <c r="AR385" s="39">
        <f>YEAR(Table1[[#This Row],[Resolved]])</f>
        <v>1900</v>
      </c>
      <c r="AS385" s="39">
        <f>YEAR(Table1[[#This Row],[Created]])</f>
        <v>2022</v>
      </c>
      <c r="AT385" s="39">
        <f>DAY(Table1[[#This Row],[Resolved]])</f>
        <v>0</v>
      </c>
      <c r="AU385" s="39" t="str">
        <f>TEXT(Table1[[#This Row],[Resolved]],"MMM")</f>
        <v>Jan</v>
      </c>
      <c r="AV385" s="39">
        <f>DAY(Table1[[#This Row],[Created]])</f>
        <v>16</v>
      </c>
      <c r="AW385" s="39" t="str">
        <f>TEXT(Table1[[#This Row],[Created]],"MMM")</f>
        <v>May</v>
      </c>
      <c r="AX385" s="40">
        <f>VLOOKUP(Table1[[#This Row],[Assigned to]],GD_Resource[[#All],[SNOW ID Unique]:[Team]],4,0)</f>
        <v>0</v>
      </c>
    </row>
    <row r="386" spans="1:50" ht="37.5" customHeight="1" x14ac:dyDescent="0.25">
      <c r="A386" s="37" t="s">
        <v>1576</v>
      </c>
      <c r="B386" s="37" t="s">
        <v>142</v>
      </c>
      <c r="C386" s="37" t="s">
        <v>120</v>
      </c>
      <c r="D386" s="37" t="s">
        <v>324</v>
      </c>
      <c r="E386" s="37" t="s">
        <v>13</v>
      </c>
      <c r="F386" s="37" t="s">
        <v>1577</v>
      </c>
      <c r="G386" s="60">
        <v>44707.691238425927</v>
      </c>
      <c r="H386" s="37" t="s">
        <v>26</v>
      </c>
      <c r="I386" s="60"/>
      <c r="J386" s="37" t="s">
        <v>329</v>
      </c>
      <c r="K386" s="37" t="s">
        <v>1577</v>
      </c>
      <c r="L386" s="60"/>
      <c r="M386" s="37"/>
      <c r="N386" s="60">
        <v>44697.560856481483</v>
      </c>
      <c r="O386" s="37" t="s">
        <v>874</v>
      </c>
      <c r="P386" s="38" t="b">
        <v>0</v>
      </c>
      <c r="Q386" s="37"/>
      <c r="R386" s="37" t="s">
        <v>127</v>
      </c>
      <c r="S386" s="38">
        <v>0</v>
      </c>
      <c r="T386" s="37" t="s">
        <v>128</v>
      </c>
      <c r="U386" s="37" t="s">
        <v>94</v>
      </c>
      <c r="V386" s="60">
        <v>44707.691250000003</v>
      </c>
      <c r="W386" s="38">
        <v>875266</v>
      </c>
      <c r="X386" s="37" t="s">
        <v>875</v>
      </c>
      <c r="Y386" s="38">
        <v>0</v>
      </c>
      <c r="Z386" s="38" t="b">
        <v>0</v>
      </c>
      <c r="AA386" s="60">
        <v>44697.5625462963</v>
      </c>
      <c r="AB386" s="60">
        <v>44697.561307870368</v>
      </c>
      <c r="AC386" s="38">
        <v>1</v>
      </c>
      <c r="AD386" s="60">
        <v>44697.563645833332</v>
      </c>
      <c r="AE386" s="60">
        <v>44697.829606481479</v>
      </c>
      <c r="AF386" s="60">
        <v>44697.563645833332</v>
      </c>
      <c r="AG386" s="37" t="s">
        <v>332</v>
      </c>
      <c r="AH386" s="37"/>
      <c r="AI386" s="37" t="s">
        <v>876</v>
      </c>
      <c r="AJ386" s="16" t="str">
        <f ca="1">IF(Table1[[#This Row],[State]]="Closed","Zero",IF(Table1[[#This Row],[State]]="Resolved","Zero",TODAY()-Table1[[#This Row],[First Assigned to Osprey-Resolver]]))</f>
        <v>Zero</v>
      </c>
      <c r="AK386" s="16" t="str">
        <f ca="1">IF(Table1[[#This Row],[Days Open]]&lt;=5,"00 - 05",IF(Table1[[#This Row],[Days Open]]&lt;=15,"06 - 15",IF(Table1[[#This Row],[Days Open]]&lt;=30,"16 - 30", IF(Table1[[#This Row],[Days Open]]&lt;=60,"31 - 60",IF(Table1[[#This Row],[Days Open]]&lt;=90,"61 - 90",IF(Table1[[#This Row],[Days Open]]="Zero","Closed","&gt;91 and above"))))))</f>
        <v>Closed</v>
      </c>
      <c r="AL386" s="39">
        <f>WEEKNUM(Table1[[#This Row],[Created]])</f>
        <v>21</v>
      </c>
      <c r="AM386" s="39">
        <f>WEEKNUM(Table1[[#This Row],[Resolved]])</f>
        <v>22</v>
      </c>
      <c r="AN386" s="39">
        <f>WEEKNUM(Table1[[#This Row],[Closed]])</f>
        <v>0</v>
      </c>
      <c r="AO386" s="39" t="str">
        <f>IFERROR(INDEX(GD_Resource[], MATCH(Table1[[#This Row],[Assigned to]], GD_Resource[SNOW ID Unique], 0), 2), "Not GD")</f>
        <v>WPP-US</v>
      </c>
      <c r="AP386" s="39" t="str">
        <f t="shared" ref="AP386:AP449" si="6">IF(AO386="Not GD","Geo","GD")</f>
        <v>GD</v>
      </c>
      <c r="AQ386" s="39">
        <f>YEAR(Table1[[#This Row],[Closed]])</f>
        <v>1900</v>
      </c>
      <c r="AR386" s="39">
        <f>YEAR(Table1[[#This Row],[Resolved]])</f>
        <v>2022</v>
      </c>
      <c r="AS386" s="39">
        <f>YEAR(Table1[[#This Row],[Created]])</f>
        <v>2022</v>
      </c>
      <c r="AT386" s="39">
        <f>DAY(Table1[[#This Row],[Resolved]])</f>
        <v>26</v>
      </c>
      <c r="AU386" s="39" t="str">
        <f>TEXT(Table1[[#This Row],[Resolved]],"MMM")</f>
        <v>May</v>
      </c>
      <c r="AV386" s="39">
        <f>DAY(Table1[[#This Row],[Created]])</f>
        <v>16</v>
      </c>
      <c r="AW386" s="39" t="str">
        <f>TEXT(Table1[[#This Row],[Created]],"MMM")</f>
        <v>May</v>
      </c>
      <c r="AX386" s="40">
        <f>VLOOKUP(Table1[[#This Row],[Assigned to]],GD_Resource[[#All],[SNOW ID Unique]:[Team]],4,0)</f>
        <v>0</v>
      </c>
    </row>
    <row r="387" spans="1:50" ht="37.5" customHeight="1" x14ac:dyDescent="0.25">
      <c r="A387" s="37" t="s">
        <v>1578</v>
      </c>
      <c r="B387" s="37" t="s">
        <v>119</v>
      </c>
      <c r="C387" s="37" t="s">
        <v>1579</v>
      </c>
      <c r="D387" s="37" t="s">
        <v>1580</v>
      </c>
      <c r="E387" s="37" t="s">
        <v>13</v>
      </c>
      <c r="F387" s="37" t="s">
        <v>1581</v>
      </c>
      <c r="G387" s="60">
        <v>44701.731736111113</v>
      </c>
      <c r="H387" s="37" t="s">
        <v>21</v>
      </c>
      <c r="I387" s="60"/>
      <c r="J387" s="37" t="s">
        <v>329</v>
      </c>
      <c r="K387" s="37" t="s">
        <v>1582</v>
      </c>
      <c r="L387" s="60"/>
      <c r="M387" s="37"/>
      <c r="N387" s="60">
        <v>44697.687291666669</v>
      </c>
      <c r="O387" s="37" t="s">
        <v>1580</v>
      </c>
      <c r="P387" s="38" t="b">
        <v>0</v>
      </c>
      <c r="Q387" s="37"/>
      <c r="R387" s="37" t="s">
        <v>150</v>
      </c>
      <c r="S387" s="38">
        <v>0</v>
      </c>
      <c r="T387" s="37" t="s">
        <v>128</v>
      </c>
      <c r="U387" s="37" t="s">
        <v>94</v>
      </c>
      <c r="V387" s="60">
        <v>44701.731736111113</v>
      </c>
      <c r="W387" s="38">
        <v>349660</v>
      </c>
      <c r="X387" s="37" t="s">
        <v>399</v>
      </c>
      <c r="Y387" s="38">
        <v>0</v>
      </c>
      <c r="Z387" s="38" t="b">
        <v>0</v>
      </c>
      <c r="AA387" s="60">
        <v>44697.687291666669</v>
      </c>
      <c r="AB387" s="60"/>
      <c r="AC387" s="38">
        <v>0</v>
      </c>
      <c r="AD387" s="60"/>
      <c r="AE387" s="60">
        <v>44697.687291666669</v>
      </c>
      <c r="AF387" s="60">
        <v>44697.687291666669</v>
      </c>
      <c r="AG387" s="37"/>
      <c r="AH387" s="37"/>
      <c r="AI387" s="37"/>
      <c r="AJ387" s="16" t="str">
        <f ca="1">IF(Table1[[#This Row],[State]]="Closed","Zero",IF(Table1[[#This Row],[State]]="Resolved","Zero",TODAY()-Table1[[#This Row],[First Assigned to Osprey-Resolver]]))</f>
        <v>Zero</v>
      </c>
      <c r="AK387" s="16" t="str">
        <f ca="1">IF(Table1[[#This Row],[Days Open]]&lt;=5,"00 - 05",IF(Table1[[#This Row],[Days Open]]&lt;=15,"06 - 15",IF(Table1[[#This Row],[Days Open]]&lt;=30,"16 - 30", IF(Table1[[#This Row],[Days Open]]&lt;=60,"31 - 60",IF(Table1[[#This Row],[Days Open]]&lt;=90,"61 - 90",IF(Table1[[#This Row],[Days Open]]="Zero","Closed","&gt;91 and above"))))))</f>
        <v>Closed</v>
      </c>
      <c r="AL387" s="39">
        <f>WEEKNUM(Table1[[#This Row],[Created]])</f>
        <v>21</v>
      </c>
      <c r="AM387" s="39">
        <f>WEEKNUM(Table1[[#This Row],[Resolved]])</f>
        <v>21</v>
      </c>
      <c r="AN387" s="39">
        <f>WEEKNUM(Table1[[#This Row],[Closed]])</f>
        <v>0</v>
      </c>
      <c r="AO387" s="39" t="str">
        <f>IFERROR(INDEX(GD_Resource[], MATCH(Table1[[#This Row],[Assigned to]], GD_Resource[SNOW ID Unique], 0), 2), "Not GD")</f>
        <v>WPP-US</v>
      </c>
      <c r="AP387" s="39" t="str">
        <f t="shared" si="6"/>
        <v>GD</v>
      </c>
      <c r="AQ387" s="39">
        <f>YEAR(Table1[[#This Row],[Closed]])</f>
        <v>1900</v>
      </c>
      <c r="AR387" s="39">
        <f>YEAR(Table1[[#This Row],[Resolved]])</f>
        <v>2022</v>
      </c>
      <c r="AS387" s="39">
        <f>YEAR(Table1[[#This Row],[Created]])</f>
        <v>2022</v>
      </c>
      <c r="AT387" s="39">
        <f>DAY(Table1[[#This Row],[Resolved]])</f>
        <v>20</v>
      </c>
      <c r="AU387" s="39" t="str">
        <f>TEXT(Table1[[#This Row],[Resolved]],"MMM")</f>
        <v>May</v>
      </c>
      <c r="AV387" s="39">
        <f>DAY(Table1[[#This Row],[Created]])</f>
        <v>16</v>
      </c>
      <c r="AW387" s="39" t="str">
        <f>TEXT(Table1[[#This Row],[Created]],"MMM")</f>
        <v>May</v>
      </c>
      <c r="AX387" s="40">
        <f>VLOOKUP(Table1[[#This Row],[Assigned to]],GD_Resource[[#All],[SNOW ID Unique]:[Team]],4,0)</f>
        <v>0</v>
      </c>
    </row>
    <row r="388" spans="1:50" ht="62.7" customHeight="1" x14ac:dyDescent="0.25">
      <c r="A388" s="37" t="s">
        <v>1583</v>
      </c>
      <c r="B388" s="37" t="s">
        <v>119</v>
      </c>
      <c r="C388" s="37" t="s">
        <v>161</v>
      </c>
      <c r="D388" s="37" t="s">
        <v>1259</v>
      </c>
      <c r="E388" s="37" t="s">
        <v>13</v>
      </c>
      <c r="F388" s="37" t="s">
        <v>1584</v>
      </c>
      <c r="G388" s="60">
        <v>44704.732118055559</v>
      </c>
      <c r="H388" s="37" t="s">
        <v>38</v>
      </c>
      <c r="I388" s="60"/>
      <c r="J388" s="37" t="s">
        <v>329</v>
      </c>
      <c r="K388" s="37" t="s">
        <v>1585</v>
      </c>
      <c r="L388" s="60"/>
      <c r="M388" s="37"/>
      <c r="N388" s="60">
        <v>44697.72320601852</v>
      </c>
      <c r="O388" s="37" t="s">
        <v>1586</v>
      </c>
      <c r="P388" s="38" t="b">
        <v>0</v>
      </c>
      <c r="Q388" s="37"/>
      <c r="R388" s="37" t="s">
        <v>127</v>
      </c>
      <c r="S388" s="38">
        <v>0</v>
      </c>
      <c r="T388" s="37" t="s">
        <v>128</v>
      </c>
      <c r="U388" s="37" t="s">
        <v>94</v>
      </c>
      <c r="V388" s="60">
        <v>44704.732118055559</v>
      </c>
      <c r="W388" s="38">
        <v>605570</v>
      </c>
      <c r="X388" s="37" t="s">
        <v>1587</v>
      </c>
      <c r="Y388" s="38">
        <v>0</v>
      </c>
      <c r="Z388" s="38" t="b">
        <v>0</v>
      </c>
      <c r="AA388" s="60">
        <v>44697.725694444453</v>
      </c>
      <c r="AB388" s="60">
        <v>44697.72320601852</v>
      </c>
      <c r="AC388" s="38">
        <v>1</v>
      </c>
      <c r="AD388" s="60">
        <v>44697.725694444453</v>
      </c>
      <c r="AE388" s="60">
        <v>44697.725694444453</v>
      </c>
      <c r="AF388" s="60">
        <v>44697.725694444453</v>
      </c>
      <c r="AG388" s="37"/>
      <c r="AH388" s="37"/>
      <c r="AI388" s="37"/>
      <c r="AJ388" s="16" t="str">
        <f ca="1">IF(Table1[[#This Row],[State]]="Closed","Zero",IF(Table1[[#This Row],[State]]="Resolved","Zero",TODAY()-Table1[[#This Row],[First Assigned to Osprey-Resolver]]))</f>
        <v>Zero</v>
      </c>
      <c r="AK388" s="16" t="str">
        <f ca="1">IF(Table1[[#This Row],[Days Open]]&lt;=5,"00 - 05",IF(Table1[[#This Row],[Days Open]]&lt;=15,"06 - 15",IF(Table1[[#This Row],[Days Open]]&lt;=30,"16 - 30", IF(Table1[[#This Row],[Days Open]]&lt;=60,"31 - 60",IF(Table1[[#This Row],[Days Open]]&lt;=90,"61 - 90",IF(Table1[[#This Row],[Days Open]]="Zero","Closed","&gt;91 and above"))))))</f>
        <v>Closed</v>
      </c>
      <c r="AL388" s="39">
        <f>WEEKNUM(Table1[[#This Row],[Created]])</f>
        <v>21</v>
      </c>
      <c r="AM388" s="39">
        <f>WEEKNUM(Table1[[#This Row],[Resolved]])</f>
        <v>22</v>
      </c>
      <c r="AN388" s="39">
        <f>WEEKNUM(Table1[[#This Row],[Closed]])</f>
        <v>0</v>
      </c>
      <c r="AO388" s="39" t="str">
        <f>IFERROR(INDEX(GD_Resource[], MATCH(Table1[[#This Row],[Assigned to]], GD_Resource[SNOW ID Unique], 0), 2), "Not GD")</f>
        <v>Not GD</v>
      </c>
      <c r="AP388" s="39" t="str">
        <f t="shared" si="6"/>
        <v>Geo</v>
      </c>
      <c r="AQ388" s="39">
        <f>YEAR(Table1[[#This Row],[Closed]])</f>
        <v>1900</v>
      </c>
      <c r="AR388" s="39">
        <f>YEAR(Table1[[#This Row],[Resolved]])</f>
        <v>2022</v>
      </c>
      <c r="AS388" s="39">
        <f>YEAR(Table1[[#This Row],[Created]])</f>
        <v>2022</v>
      </c>
      <c r="AT388" s="39">
        <f>DAY(Table1[[#This Row],[Resolved]])</f>
        <v>23</v>
      </c>
      <c r="AU388" s="39" t="str">
        <f>TEXT(Table1[[#This Row],[Resolved]],"MMM")</f>
        <v>May</v>
      </c>
      <c r="AV388" s="39">
        <f>DAY(Table1[[#This Row],[Created]])</f>
        <v>16</v>
      </c>
      <c r="AW388" s="39" t="str">
        <f>TEXT(Table1[[#This Row],[Created]],"MMM")</f>
        <v>May</v>
      </c>
      <c r="AX388" s="40" t="e">
        <f>VLOOKUP(Table1[[#This Row],[Assigned to]],GD_Resource[[#All],[SNOW ID Unique]:[Team]],4,0)</f>
        <v>#N/A</v>
      </c>
    </row>
    <row r="389" spans="1:50" ht="137.69999999999999" customHeight="1" x14ac:dyDescent="0.25">
      <c r="A389" s="37" t="s">
        <v>1588</v>
      </c>
      <c r="B389" s="37" t="s">
        <v>142</v>
      </c>
      <c r="C389" s="37" t="s">
        <v>703</v>
      </c>
      <c r="D389" s="37" t="s">
        <v>206</v>
      </c>
      <c r="E389" s="37" t="s">
        <v>145</v>
      </c>
      <c r="F389" s="37" t="s">
        <v>1589</v>
      </c>
      <c r="G389" s="60">
        <v>44707.765335648153</v>
      </c>
      <c r="H389" s="37" t="s">
        <v>48</v>
      </c>
      <c r="I389" s="60"/>
      <c r="J389" s="37"/>
      <c r="K389" s="37"/>
      <c r="L389" s="60"/>
      <c r="M389" s="37"/>
      <c r="N389" s="60">
        <v>44697.775011574071</v>
      </c>
      <c r="O389" s="37" t="s">
        <v>681</v>
      </c>
      <c r="P389" s="38" t="b">
        <v>0</v>
      </c>
      <c r="Q389" s="37"/>
      <c r="R389" s="37"/>
      <c r="S389" s="38">
        <v>0</v>
      </c>
      <c r="T389" s="37" t="s">
        <v>128</v>
      </c>
      <c r="U389" s="37" t="s">
        <v>65</v>
      </c>
      <c r="V389" s="60"/>
      <c r="W389" s="38"/>
      <c r="X389" s="37" t="s">
        <v>682</v>
      </c>
      <c r="Y389" s="38">
        <v>0</v>
      </c>
      <c r="Z389" s="38" t="b">
        <v>1</v>
      </c>
      <c r="AA389" s="60">
        <v>44697.805243055547</v>
      </c>
      <c r="AB389" s="60">
        <v>44697.775451388887</v>
      </c>
      <c r="AC389" s="38">
        <v>2</v>
      </c>
      <c r="AD389" s="60">
        <v>44697.971759259257</v>
      </c>
      <c r="AE389" s="60">
        <v>44698.117847222216</v>
      </c>
      <c r="AF389" s="60">
        <v>44697.971759259257</v>
      </c>
      <c r="AG389" s="37"/>
      <c r="AH389" s="37" t="s">
        <v>707</v>
      </c>
      <c r="AI389" s="37"/>
      <c r="AJ389" s="16">
        <f ca="1">IF(Table1[[#This Row],[State]]="Closed","Zero",IF(Table1[[#This Row],[State]]="Resolved","Zero",TODAY()-Table1[[#This Row],[First Assigned to Osprey-Resolver]]))</f>
        <v>9.8821527777836309</v>
      </c>
      <c r="AK389" s="16" t="str">
        <f ca="1">IF(Table1[[#This Row],[Days Open]]&lt;=5,"00 - 05",IF(Table1[[#This Row],[Days Open]]&lt;=15,"06 - 15",IF(Table1[[#This Row],[Days Open]]&lt;=30,"16 - 30", IF(Table1[[#This Row],[Days Open]]&lt;=60,"31 - 60",IF(Table1[[#This Row],[Days Open]]&lt;=90,"61 - 90",IF(Table1[[#This Row],[Days Open]]="Zero","Closed","&gt;91 and above"))))))</f>
        <v>06 - 15</v>
      </c>
      <c r="AL389" s="39">
        <f>WEEKNUM(Table1[[#This Row],[Created]])</f>
        <v>21</v>
      </c>
      <c r="AM389" s="39">
        <f>WEEKNUM(Table1[[#This Row],[Resolved]])</f>
        <v>0</v>
      </c>
      <c r="AN389" s="39">
        <f>WEEKNUM(Table1[[#This Row],[Closed]])</f>
        <v>0</v>
      </c>
      <c r="AO389" s="39" t="str">
        <f>IFERROR(INDEX(GD_Resource[], MATCH(Table1[[#This Row],[Assigned to]], GD_Resource[SNOW ID Unique], 0), 2), "Not GD")</f>
        <v>Not GD</v>
      </c>
      <c r="AP389" s="39" t="str">
        <f t="shared" si="6"/>
        <v>Geo</v>
      </c>
      <c r="AQ389" s="39">
        <f>YEAR(Table1[[#This Row],[Closed]])</f>
        <v>1900</v>
      </c>
      <c r="AR389" s="39">
        <f>YEAR(Table1[[#This Row],[Resolved]])</f>
        <v>1900</v>
      </c>
      <c r="AS389" s="39">
        <f>YEAR(Table1[[#This Row],[Created]])</f>
        <v>2022</v>
      </c>
      <c r="AT389" s="39">
        <f>DAY(Table1[[#This Row],[Resolved]])</f>
        <v>0</v>
      </c>
      <c r="AU389" s="39" t="str">
        <f>TEXT(Table1[[#This Row],[Resolved]],"MMM")</f>
        <v>Jan</v>
      </c>
      <c r="AV389" s="39">
        <f>DAY(Table1[[#This Row],[Created]])</f>
        <v>16</v>
      </c>
      <c r="AW389" s="39" t="str">
        <f>TEXT(Table1[[#This Row],[Created]],"MMM")</f>
        <v>May</v>
      </c>
      <c r="AX389" s="40" t="e">
        <f>VLOOKUP(Table1[[#This Row],[Assigned to]],GD_Resource[[#All],[SNOW ID Unique]:[Team]],4,0)</f>
        <v>#N/A</v>
      </c>
    </row>
    <row r="390" spans="1:50" ht="37.5" customHeight="1" x14ac:dyDescent="0.25">
      <c r="A390" s="37" t="s">
        <v>1590</v>
      </c>
      <c r="B390" s="37" t="s">
        <v>119</v>
      </c>
      <c r="C390" s="37" t="s">
        <v>120</v>
      </c>
      <c r="D390" s="37" t="s">
        <v>1591</v>
      </c>
      <c r="E390" s="37" t="s">
        <v>13</v>
      </c>
      <c r="F390" s="37" t="s">
        <v>1592</v>
      </c>
      <c r="G390" s="60">
        <v>44707.800821759258</v>
      </c>
      <c r="H390" s="37" t="s">
        <v>57</v>
      </c>
      <c r="I390" s="60"/>
      <c r="J390" s="37"/>
      <c r="K390" s="37"/>
      <c r="L390" s="60"/>
      <c r="M390" s="37"/>
      <c r="N390" s="60">
        <v>44697.818090277768</v>
      </c>
      <c r="O390" s="37" t="s">
        <v>721</v>
      </c>
      <c r="P390" s="38" t="b">
        <v>0</v>
      </c>
      <c r="Q390" s="37"/>
      <c r="R390" s="37" t="s">
        <v>127</v>
      </c>
      <c r="S390" s="38">
        <v>0</v>
      </c>
      <c r="T390" s="37" t="s">
        <v>128</v>
      </c>
      <c r="U390" s="37" t="s">
        <v>65</v>
      </c>
      <c r="V390" s="60"/>
      <c r="W390" s="38"/>
      <c r="X390" s="37" t="s">
        <v>172</v>
      </c>
      <c r="Y390" s="38">
        <v>0</v>
      </c>
      <c r="Z390" s="38" t="b">
        <v>1</v>
      </c>
      <c r="AA390" s="60">
        <v>44697.826342592591</v>
      </c>
      <c r="AB390" s="60">
        <v>44697.818472222221</v>
      </c>
      <c r="AC390" s="38">
        <v>1</v>
      </c>
      <c r="AD390" s="60">
        <v>44697.870347222219</v>
      </c>
      <c r="AE390" s="60">
        <v>44697.871932870366</v>
      </c>
      <c r="AF390" s="60">
        <v>44697.870347222219</v>
      </c>
      <c r="AG390" s="37"/>
      <c r="AH390" s="37" t="s">
        <v>882</v>
      </c>
      <c r="AI390" s="37"/>
      <c r="AJ390" s="16">
        <f ca="1">IF(Table1[[#This Row],[State]]="Closed","Zero",IF(Table1[[#This Row],[State]]="Resolved","Zero",TODAY()-Table1[[#This Row],[First Assigned to Osprey-Resolver]]))</f>
        <v>10.128067129633564</v>
      </c>
      <c r="AK390" s="16" t="str">
        <f ca="1">IF(Table1[[#This Row],[Days Open]]&lt;=5,"00 - 05",IF(Table1[[#This Row],[Days Open]]&lt;=15,"06 - 15",IF(Table1[[#This Row],[Days Open]]&lt;=30,"16 - 30", IF(Table1[[#This Row],[Days Open]]&lt;=60,"31 - 60",IF(Table1[[#This Row],[Days Open]]&lt;=90,"61 - 90",IF(Table1[[#This Row],[Days Open]]="Zero","Closed","&gt;91 and above"))))))</f>
        <v>06 - 15</v>
      </c>
      <c r="AL390" s="39">
        <f>WEEKNUM(Table1[[#This Row],[Created]])</f>
        <v>21</v>
      </c>
      <c r="AM390" s="39">
        <f>WEEKNUM(Table1[[#This Row],[Resolved]])</f>
        <v>0</v>
      </c>
      <c r="AN390" s="39">
        <f>WEEKNUM(Table1[[#This Row],[Closed]])</f>
        <v>0</v>
      </c>
      <c r="AO390" s="39" t="str">
        <f>IFERROR(INDEX(GD_Resource[], MATCH(Table1[[#This Row],[Assigned to]], GD_Resource[SNOW ID Unique], 0), 2), "Not GD")</f>
        <v>WPP-US</v>
      </c>
      <c r="AP390" s="39" t="str">
        <f t="shared" si="6"/>
        <v>GD</v>
      </c>
      <c r="AQ390" s="39">
        <f>YEAR(Table1[[#This Row],[Closed]])</f>
        <v>1900</v>
      </c>
      <c r="AR390" s="39">
        <f>YEAR(Table1[[#This Row],[Resolved]])</f>
        <v>1900</v>
      </c>
      <c r="AS390" s="39">
        <f>YEAR(Table1[[#This Row],[Created]])</f>
        <v>2022</v>
      </c>
      <c r="AT390" s="39">
        <f>DAY(Table1[[#This Row],[Resolved]])</f>
        <v>0</v>
      </c>
      <c r="AU390" s="39" t="str">
        <f>TEXT(Table1[[#This Row],[Resolved]],"MMM")</f>
        <v>Jan</v>
      </c>
      <c r="AV390" s="39">
        <f>DAY(Table1[[#This Row],[Created]])</f>
        <v>16</v>
      </c>
      <c r="AW390" s="39" t="str">
        <f>TEXT(Table1[[#This Row],[Created]],"MMM")</f>
        <v>May</v>
      </c>
      <c r="AX390" s="40">
        <f>VLOOKUP(Table1[[#This Row],[Assigned to]],GD_Resource[[#All],[SNOW ID Unique]:[Team]],4,0)</f>
        <v>0</v>
      </c>
    </row>
    <row r="391" spans="1:50" ht="49.95" customHeight="1" x14ac:dyDescent="0.25">
      <c r="A391" s="37" t="s">
        <v>1593</v>
      </c>
      <c r="B391" s="37" t="s">
        <v>119</v>
      </c>
      <c r="C391" s="37" t="s">
        <v>339</v>
      </c>
      <c r="D391" s="37" t="s">
        <v>340</v>
      </c>
      <c r="E391" s="37" t="s">
        <v>13</v>
      </c>
      <c r="F391" s="37" t="s">
        <v>1594</v>
      </c>
      <c r="G391" s="60">
        <v>44702.297453703701</v>
      </c>
      <c r="H391" s="37" t="s">
        <v>24</v>
      </c>
      <c r="I391" s="60"/>
      <c r="J391" s="37" t="s">
        <v>329</v>
      </c>
      <c r="K391" s="37" t="s">
        <v>1595</v>
      </c>
      <c r="L391" s="60"/>
      <c r="M391" s="37"/>
      <c r="N391" s="60">
        <v>44697.853333333333</v>
      </c>
      <c r="O391" s="37" t="s">
        <v>428</v>
      </c>
      <c r="P391" s="38" t="b">
        <v>0</v>
      </c>
      <c r="Q391" s="37"/>
      <c r="R391" s="37" t="s">
        <v>217</v>
      </c>
      <c r="S391" s="38">
        <v>0</v>
      </c>
      <c r="T391" s="37" t="s">
        <v>128</v>
      </c>
      <c r="U391" s="37" t="s">
        <v>94</v>
      </c>
      <c r="V391" s="60">
        <v>44702.297453703701</v>
      </c>
      <c r="W391" s="38">
        <v>384019</v>
      </c>
      <c r="X391" s="37" t="s">
        <v>430</v>
      </c>
      <c r="Y391" s="38">
        <v>0</v>
      </c>
      <c r="Z391" s="38" t="b">
        <v>0</v>
      </c>
      <c r="AA391" s="60">
        <v>44697.853333333333</v>
      </c>
      <c r="AB391" s="60"/>
      <c r="AC391" s="38">
        <v>0</v>
      </c>
      <c r="AD391" s="60"/>
      <c r="AE391" s="60">
        <v>44697.853333333333</v>
      </c>
      <c r="AF391" s="60">
        <v>44697.853333333333</v>
      </c>
      <c r="AG391" s="37"/>
      <c r="AH391" s="37"/>
      <c r="AI391" s="37"/>
      <c r="AJ391" s="16" t="str">
        <f ca="1">IF(Table1[[#This Row],[State]]="Closed","Zero",IF(Table1[[#This Row],[State]]="Resolved","Zero",TODAY()-Table1[[#This Row],[First Assigned to Osprey-Resolver]]))</f>
        <v>Zero</v>
      </c>
      <c r="AK391" s="16" t="str">
        <f ca="1">IF(Table1[[#This Row],[Days Open]]&lt;=5,"00 - 05",IF(Table1[[#This Row],[Days Open]]&lt;=15,"06 - 15",IF(Table1[[#This Row],[Days Open]]&lt;=30,"16 - 30", IF(Table1[[#This Row],[Days Open]]&lt;=60,"31 - 60",IF(Table1[[#This Row],[Days Open]]&lt;=90,"61 - 90",IF(Table1[[#This Row],[Days Open]]="Zero","Closed","&gt;91 and above"))))))</f>
        <v>Closed</v>
      </c>
      <c r="AL391" s="39">
        <f>WEEKNUM(Table1[[#This Row],[Created]])</f>
        <v>21</v>
      </c>
      <c r="AM391" s="39">
        <f>WEEKNUM(Table1[[#This Row],[Resolved]])</f>
        <v>21</v>
      </c>
      <c r="AN391" s="39">
        <f>WEEKNUM(Table1[[#This Row],[Closed]])</f>
        <v>0</v>
      </c>
      <c r="AO391" s="39" t="str">
        <f>IFERROR(INDEX(GD_Resource[], MATCH(Table1[[#This Row],[Assigned to]], GD_Resource[SNOW ID Unique], 0), 2), "Not GD")</f>
        <v>WPP-US</v>
      </c>
      <c r="AP391" s="39" t="str">
        <f t="shared" si="6"/>
        <v>GD</v>
      </c>
      <c r="AQ391" s="39">
        <f>YEAR(Table1[[#This Row],[Closed]])</f>
        <v>1900</v>
      </c>
      <c r="AR391" s="39">
        <f>YEAR(Table1[[#This Row],[Resolved]])</f>
        <v>2022</v>
      </c>
      <c r="AS391" s="39">
        <f>YEAR(Table1[[#This Row],[Created]])</f>
        <v>2022</v>
      </c>
      <c r="AT391" s="39">
        <f>DAY(Table1[[#This Row],[Resolved]])</f>
        <v>21</v>
      </c>
      <c r="AU391" s="39" t="str">
        <f>TEXT(Table1[[#This Row],[Resolved]],"MMM")</f>
        <v>May</v>
      </c>
      <c r="AV391" s="39">
        <f>DAY(Table1[[#This Row],[Created]])</f>
        <v>16</v>
      </c>
      <c r="AW391" s="39" t="str">
        <f>TEXT(Table1[[#This Row],[Created]],"MMM")</f>
        <v>May</v>
      </c>
      <c r="AX391" s="40">
        <f>VLOOKUP(Table1[[#This Row],[Assigned to]],GD_Resource[[#All],[SNOW ID Unique]:[Team]],4,0)</f>
        <v>0</v>
      </c>
    </row>
    <row r="392" spans="1:50" ht="62.7" customHeight="1" x14ac:dyDescent="0.25">
      <c r="A392" s="37" t="s">
        <v>1596</v>
      </c>
      <c r="B392" s="37" t="s">
        <v>119</v>
      </c>
      <c r="C392" s="37" t="s">
        <v>120</v>
      </c>
      <c r="D392" s="37" t="s">
        <v>1597</v>
      </c>
      <c r="E392" s="37" t="s">
        <v>13</v>
      </c>
      <c r="F392" s="37" t="s">
        <v>1598</v>
      </c>
      <c r="G392" s="60">
        <v>44707.929490740738</v>
      </c>
      <c r="H392" s="37" t="s">
        <v>26</v>
      </c>
      <c r="I392" s="60"/>
      <c r="J392" s="37" t="s">
        <v>329</v>
      </c>
      <c r="K392" s="37" t="s">
        <v>1599</v>
      </c>
      <c r="L392" s="60"/>
      <c r="M392" s="37"/>
      <c r="N392" s="60">
        <v>44697.855694444443</v>
      </c>
      <c r="O392" s="37" t="s">
        <v>1597</v>
      </c>
      <c r="P392" s="38" t="b">
        <v>0</v>
      </c>
      <c r="Q392" s="37"/>
      <c r="R392" s="37" t="s">
        <v>127</v>
      </c>
      <c r="S392" s="38">
        <v>0</v>
      </c>
      <c r="T392" s="37" t="s">
        <v>128</v>
      </c>
      <c r="U392" s="37" t="s">
        <v>66</v>
      </c>
      <c r="V392" s="60"/>
      <c r="W392" s="38">
        <v>86911</v>
      </c>
      <c r="X392" s="37" t="s">
        <v>1600</v>
      </c>
      <c r="Y392" s="38">
        <v>1</v>
      </c>
      <c r="Z392" s="38" t="b">
        <v>1</v>
      </c>
      <c r="AA392" s="60">
        <v>44697.860497685193</v>
      </c>
      <c r="AB392" s="60">
        <v>44697.860497685193</v>
      </c>
      <c r="AC392" s="38">
        <v>1</v>
      </c>
      <c r="AD392" s="60">
        <v>44697.882199074083</v>
      </c>
      <c r="AE392" s="60">
        <v>44697.882881944453</v>
      </c>
      <c r="AF392" s="60">
        <v>44697.882199074083</v>
      </c>
      <c r="AG392" s="37" t="s">
        <v>200</v>
      </c>
      <c r="AH392" s="37"/>
      <c r="AI392" s="37" t="s">
        <v>1601</v>
      </c>
      <c r="AJ392" s="16">
        <f ca="1">IF(Table1[[#This Row],[State]]="Closed","Zero",IF(Table1[[#This Row],[State]]="Resolved","Zero",TODAY()-Table1[[#This Row],[First Assigned to Osprey-Resolver]]))</f>
        <v>10.117118055546598</v>
      </c>
      <c r="AK392" s="16" t="str">
        <f ca="1">IF(Table1[[#This Row],[Days Open]]&lt;=5,"00 - 05",IF(Table1[[#This Row],[Days Open]]&lt;=15,"06 - 15",IF(Table1[[#This Row],[Days Open]]&lt;=30,"16 - 30", IF(Table1[[#This Row],[Days Open]]&lt;=60,"31 - 60",IF(Table1[[#This Row],[Days Open]]&lt;=90,"61 - 90",IF(Table1[[#This Row],[Days Open]]="Zero","Closed","&gt;91 and above"))))))</f>
        <v>06 - 15</v>
      </c>
      <c r="AL392" s="39">
        <f>WEEKNUM(Table1[[#This Row],[Created]])</f>
        <v>21</v>
      </c>
      <c r="AM392" s="39">
        <f>WEEKNUM(Table1[[#This Row],[Resolved]])</f>
        <v>0</v>
      </c>
      <c r="AN392" s="39">
        <f>WEEKNUM(Table1[[#This Row],[Closed]])</f>
        <v>0</v>
      </c>
      <c r="AO392" s="39" t="str">
        <f>IFERROR(INDEX(GD_Resource[], MATCH(Table1[[#This Row],[Assigned to]], GD_Resource[SNOW ID Unique], 0), 2), "Not GD")</f>
        <v>WPP-US</v>
      </c>
      <c r="AP392" s="39" t="str">
        <f t="shared" si="6"/>
        <v>GD</v>
      </c>
      <c r="AQ392" s="39">
        <f>YEAR(Table1[[#This Row],[Closed]])</f>
        <v>1900</v>
      </c>
      <c r="AR392" s="39">
        <f>YEAR(Table1[[#This Row],[Resolved]])</f>
        <v>1900</v>
      </c>
      <c r="AS392" s="39">
        <f>YEAR(Table1[[#This Row],[Created]])</f>
        <v>2022</v>
      </c>
      <c r="AT392" s="39">
        <f>DAY(Table1[[#This Row],[Resolved]])</f>
        <v>0</v>
      </c>
      <c r="AU392" s="39" t="str">
        <f>TEXT(Table1[[#This Row],[Resolved]],"MMM")</f>
        <v>Jan</v>
      </c>
      <c r="AV392" s="39">
        <f>DAY(Table1[[#This Row],[Created]])</f>
        <v>16</v>
      </c>
      <c r="AW392" s="39" t="str">
        <f>TEXT(Table1[[#This Row],[Created]],"MMM")</f>
        <v>May</v>
      </c>
      <c r="AX392" s="40">
        <f>VLOOKUP(Table1[[#This Row],[Assigned to]],GD_Resource[[#All],[SNOW ID Unique]:[Team]],4,0)</f>
        <v>0</v>
      </c>
    </row>
    <row r="393" spans="1:50" ht="37.5" customHeight="1" x14ac:dyDescent="0.25">
      <c r="A393" s="37" t="s">
        <v>1602</v>
      </c>
      <c r="B393" s="37" t="s">
        <v>119</v>
      </c>
      <c r="C393" s="37" t="s">
        <v>308</v>
      </c>
      <c r="D393" s="37" t="s">
        <v>309</v>
      </c>
      <c r="E393" s="37" t="s">
        <v>13</v>
      </c>
      <c r="F393" s="37" t="s">
        <v>1603</v>
      </c>
      <c r="G393" s="60">
        <v>44705.036273148151</v>
      </c>
      <c r="H393" s="37" t="s">
        <v>248</v>
      </c>
      <c r="I393" s="60"/>
      <c r="J393" s="37"/>
      <c r="K393" s="37"/>
      <c r="L393" s="60"/>
      <c r="M393" s="37"/>
      <c r="N393" s="60">
        <v>44697.912847222222</v>
      </c>
      <c r="O393" s="37" t="s">
        <v>1445</v>
      </c>
      <c r="P393" s="38" t="b">
        <v>0</v>
      </c>
      <c r="Q393" s="37"/>
      <c r="R393" s="37" t="s">
        <v>137</v>
      </c>
      <c r="S393" s="38">
        <v>0</v>
      </c>
      <c r="T393" s="37" t="s">
        <v>128</v>
      </c>
      <c r="U393" s="37" t="s">
        <v>65</v>
      </c>
      <c r="V393" s="60"/>
      <c r="W393" s="38"/>
      <c r="X393" s="37" t="s">
        <v>1446</v>
      </c>
      <c r="Y393" s="38">
        <v>0</v>
      </c>
      <c r="Z393" s="38" t="b">
        <v>1</v>
      </c>
      <c r="AA393" s="60">
        <v>44697.993900462963</v>
      </c>
      <c r="AB393" s="60">
        <v>44697.915798611109</v>
      </c>
      <c r="AC393" s="38">
        <v>1</v>
      </c>
      <c r="AD393" s="60">
        <v>44698.00341435185</v>
      </c>
      <c r="AE393" s="60">
        <v>44698.371747685182</v>
      </c>
      <c r="AF393" s="60">
        <v>44698.00341435185</v>
      </c>
      <c r="AG393" s="37"/>
      <c r="AH393" s="37" t="s">
        <v>250</v>
      </c>
      <c r="AI393" s="37"/>
      <c r="AJ393" s="16">
        <f ca="1">IF(Table1[[#This Row],[State]]="Closed","Zero",IF(Table1[[#This Row],[State]]="Resolved","Zero",TODAY()-Table1[[#This Row],[First Assigned to Osprey-Resolver]]))</f>
        <v>9.6282523148183827</v>
      </c>
      <c r="AK393" s="16" t="str">
        <f ca="1">IF(Table1[[#This Row],[Days Open]]&lt;=5,"00 - 05",IF(Table1[[#This Row],[Days Open]]&lt;=15,"06 - 15",IF(Table1[[#This Row],[Days Open]]&lt;=30,"16 - 30", IF(Table1[[#This Row],[Days Open]]&lt;=60,"31 - 60",IF(Table1[[#This Row],[Days Open]]&lt;=90,"61 - 90",IF(Table1[[#This Row],[Days Open]]="Zero","Closed","&gt;91 and above"))))))</f>
        <v>06 - 15</v>
      </c>
      <c r="AL393" s="39">
        <f>WEEKNUM(Table1[[#This Row],[Created]])</f>
        <v>21</v>
      </c>
      <c r="AM393" s="39">
        <f>WEEKNUM(Table1[[#This Row],[Resolved]])</f>
        <v>0</v>
      </c>
      <c r="AN393" s="39">
        <f>WEEKNUM(Table1[[#This Row],[Closed]])</f>
        <v>0</v>
      </c>
      <c r="AO393" s="39" t="str">
        <f>IFERROR(INDEX(GD_Resource[], MATCH(Table1[[#This Row],[Assigned to]], GD_Resource[SNOW ID Unique], 0), 2), "Not GD")</f>
        <v>Not GD</v>
      </c>
      <c r="AP393" s="39" t="str">
        <f t="shared" si="6"/>
        <v>Geo</v>
      </c>
      <c r="AQ393" s="39">
        <f>YEAR(Table1[[#This Row],[Closed]])</f>
        <v>1900</v>
      </c>
      <c r="AR393" s="39">
        <f>YEAR(Table1[[#This Row],[Resolved]])</f>
        <v>1900</v>
      </c>
      <c r="AS393" s="39">
        <f>YEAR(Table1[[#This Row],[Created]])</f>
        <v>2022</v>
      </c>
      <c r="AT393" s="39">
        <f>DAY(Table1[[#This Row],[Resolved]])</f>
        <v>0</v>
      </c>
      <c r="AU393" s="39" t="str">
        <f>TEXT(Table1[[#This Row],[Resolved]],"MMM")</f>
        <v>Jan</v>
      </c>
      <c r="AV393" s="39">
        <f>DAY(Table1[[#This Row],[Created]])</f>
        <v>16</v>
      </c>
      <c r="AW393" s="39" t="str">
        <f>TEXT(Table1[[#This Row],[Created]],"MMM")</f>
        <v>May</v>
      </c>
      <c r="AX393" s="40" t="e">
        <f>VLOOKUP(Table1[[#This Row],[Assigned to]],GD_Resource[[#All],[SNOW ID Unique]:[Team]],4,0)</f>
        <v>#N/A</v>
      </c>
    </row>
    <row r="394" spans="1:50" ht="37.5" customHeight="1" x14ac:dyDescent="0.25">
      <c r="A394" s="37" t="s">
        <v>1604</v>
      </c>
      <c r="B394" s="37" t="s">
        <v>119</v>
      </c>
      <c r="C394" s="37" t="s">
        <v>339</v>
      </c>
      <c r="D394" s="37" t="s">
        <v>340</v>
      </c>
      <c r="E394" s="37" t="s">
        <v>13</v>
      </c>
      <c r="F394" s="37" t="s">
        <v>1605</v>
      </c>
      <c r="G394" s="60">
        <v>44707.936284722222</v>
      </c>
      <c r="H394" s="37" t="s">
        <v>24</v>
      </c>
      <c r="I394" s="60"/>
      <c r="J394" s="37" t="s">
        <v>329</v>
      </c>
      <c r="K394" s="37" t="s">
        <v>1606</v>
      </c>
      <c r="L394" s="60"/>
      <c r="M394" s="37"/>
      <c r="N394" s="60">
        <v>44697.946782407409</v>
      </c>
      <c r="O394" s="37" t="s">
        <v>1607</v>
      </c>
      <c r="P394" s="38" t="b">
        <v>0</v>
      </c>
      <c r="Q394" s="37"/>
      <c r="R394" s="37" t="s">
        <v>217</v>
      </c>
      <c r="S394" s="38">
        <v>0</v>
      </c>
      <c r="T394" s="37" t="s">
        <v>128</v>
      </c>
      <c r="U394" s="37" t="s">
        <v>94</v>
      </c>
      <c r="V394" s="60">
        <v>44707.936284722222</v>
      </c>
      <c r="W394" s="38">
        <v>863093</v>
      </c>
      <c r="X394" s="37" t="s">
        <v>1608</v>
      </c>
      <c r="Y394" s="38">
        <v>0</v>
      </c>
      <c r="Z394" s="38" t="b">
        <v>0</v>
      </c>
      <c r="AA394" s="60">
        <v>44697.998888888891</v>
      </c>
      <c r="AB394" s="60">
        <v>44697.946782407409</v>
      </c>
      <c r="AC394" s="38">
        <v>1</v>
      </c>
      <c r="AD394" s="60">
        <v>44698.094039351847</v>
      </c>
      <c r="AE394" s="60">
        <v>44698.257743055547</v>
      </c>
      <c r="AF394" s="60">
        <v>44698.094039351847</v>
      </c>
      <c r="AG394" s="37"/>
      <c r="AH394" s="37"/>
      <c r="AI394" s="37"/>
      <c r="AJ394" s="16" t="str">
        <f ca="1">IF(Table1[[#This Row],[State]]="Closed","Zero",IF(Table1[[#This Row],[State]]="Resolved","Zero",TODAY()-Table1[[#This Row],[First Assigned to Osprey-Resolver]]))</f>
        <v>Zero</v>
      </c>
      <c r="AK394" s="16" t="str">
        <f ca="1">IF(Table1[[#This Row],[Days Open]]&lt;=5,"00 - 05",IF(Table1[[#This Row],[Days Open]]&lt;=15,"06 - 15",IF(Table1[[#This Row],[Days Open]]&lt;=30,"16 - 30", IF(Table1[[#This Row],[Days Open]]&lt;=60,"31 - 60",IF(Table1[[#This Row],[Days Open]]&lt;=90,"61 - 90",IF(Table1[[#This Row],[Days Open]]="Zero","Closed","&gt;91 and above"))))))</f>
        <v>Closed</v>
      </c>
      <c r="AL394" s="39">
        <f>WEEKNUM(Table1[[#This Row],[Created]])</f>
        <v>21</v>
      </c>
      <c r="AM394" s="39">
        <f>WEEKNUM(Table1[[#This Row],[Resolved]])</f>
        <v>22</v>
      </c>
      <c r="AN394" s="39">
        <f>WEEKNUM(Table1[[#This Row],[Closed]])</f>
        <v>0</v>
      </c>
      <c r="AO394" s="39" t="str">
        <f>IFERROR(INDEX(GD_Resource[], MATCH(Table1[[#This Row],[Assigned to]], GD_Resource[SNOW ID Unique], 0), 2), "Not GD")</f>
        <v>WPP-US</v>
      </c>
      <c r="AP394" s="39" t="str">
        <f t="shared" si="6"/>
        <v>GD</v>
      </c>
      <c r="AQ394" s="39">
        <f>YEAR(Table1[[#This Row],[Closed]])</f>
        <v>1900</v>
      </c>
      <c r="AR394" s="39">
        <f>YEAR(Table1[[#This Row],[Resolved]])</f>
        <v>2022</v>
      </c>
      <c r="AS394" s="39">
        <f>YEAR(Table1[[#This Row],[Created]])</f>
        <v>2022</v>
      </c>
      <c r="AT394" s="39">
        <f>DAY(Table1[[#This Row],[Resolved]])</f>
        <v>26</v>
      </c>
      <c r="AU394" s="39" t="str">
        <f>TEXT(Table1[[#This Row],[Resolved]],"MMM")</f>
        <v>May</v>
      </c>
      <c r="AV394" s="39">
        <f>DAY(Table1[[#This Row],[Created]])</f>
        <v>16</v>
      </c>
      <c r="AW394" s="39" t="str">
        <f>TEXT(Table1[[#This Row],[Created]],"MMM")</f>
        <v>May</v>
      </c>
      <c r="AX394" s="40">
        <f>VLOOKUP(Table1[[#This Row],[Assigned to]],GD_Resource[[#All],[SNOW ID Unique]:[Team]],4,0)</f>
        <v>0</v>
      </c>
    </row>
    <row r="395" spans="1:50" ht="37.5" customHeight="1" x14ac:dyDescent="0.25">
      <c r="A395" s="37" t="s">
        <v>1609</v>
      </c>
      <c r="B395" s="37" t="s">
        <v>119</v>
      </c>
      <c r="C395" s="37" t="s">
        <v>161</v>
      </c>
      <c r="D395" s="37" t="s">
        <v>1610</v>
      </c>
      <c r="E395" s="37" t="s">
        <v>145</v>
      </c>
      <c r="F395" s="37" t="s">
        <v>1611</v>
      </c>
      <c r="G395" s="60">
        <v>44706.067372685182</v>
      </c>
      <c r="H395" s="37" t="s">
        <v>1612</v>
      </c>
      <c r="I395" s="60"/>
      <c r="J395" s="37"/>
      <c r="K395" s="37"/>
      <c r="L395" s="60"/>
      <c r="M395" s="37"/>
      <c r="N395" s="60">
        <v>44698.009930555563</v>
      </c>
      <c r="O395" s="37" t="s">
        <v>1610</v>
      </c>
      <c r="P395" s="38" t="b">
        <v>0</v>
      </c>
      <c r="Q395" s="37"/>
      <c r="R395" s="37" t="s">
        <v>127</v>
      </c>
      <c r="S395" s="38">
        <v>0</v>
      </c>
      <c r="T395" s="37" t="s">
        <v>128</v>
      </c>
      <c r="U395" s="37" t="s">
        <v>66</v>
      </c>
      <c r="V395" s="60"/>
      <c r="W395" s="38"/>
      <c r="X395" s="37" t="s">
        <v>1275</v>
      </c>
      <c r="Y395" s="38">
        <v>0</v>
      </c>
      <c r="Z395" s="38" t="b">
        <v>0</v>
      </c>
      <c r="AA395" s="60">
        <v>44705.853125000001</v>
      </c>
      <c r="AB395" s="60"/>
      <c r="AC395" s="38">
        <v>0</v>
      </c>
      <c r="AD395" s="60"/>
      <c r="AE395" s="60">
        <v>44705.853125000001</v>
      </c>
      <c r="AF395" s="60">
        <v>44698.009930555563</v>
      </c>
      <c r="AG395" s="37"/>
      <c r="AH395" s="37"/>
      <c r="AI395" s="37" t="s">
        <v>166</v>
      </c>
      <c r="AJ395" s="16">
        <f ca="1">IF(Table1[[#This Row],[State]]="Closed","Zero",IF(Table1[[#This Row],[State]]="Resolved","Zero",TODAY()-Table1[[#This Row],[First Assigned to Osprey-Resolver]]))</f>
        <v>2.1468749999985448</v>
      </c>
      <c r="AK395" s="16" t="str">
        <f ca="1">IF(Table1[[#This Row],[Days Open]]&lt;=5,"00 - 05",IF(Table1[[#This Row],[Days Open]]&lt;=15,"06 - 15",IF(Table1[[#This Row],[Days Open]]&lt;=30,"16 - 30", IF(Table1[[#This Row],[Days Open]]&lt;=60,"31 - 60",IF(Table1[[#This Row],[Days Open]]&lt;=90,"61 - 90",IF(Table1[[#This Row],[Days Open]]="Zero","Closed","&gt;91 and above"))))))</f>
        <v>00 - 05</v>
      </c>
      <c r="AL395" s="39">
        <f>WEEKNUM(Table1[[#This Row],[Created]])</f>
        <v>21</v>
      </c>
      <c r="AM395" s="39">
        <f>WEEKNUM(Table1[[#This Row],[Resolved]])</f>
        <v>0</v>
      </c>
      <c r="AN395" s="39">
        <f>WEEKNUM(Table1[[#This Row],[Closed]])</f>
        <v>0</v>
      </c>
      <c r="AO395" s="39" t="str">
        <f>IFERROR(INDEX(GD_Resource[], MATCH(Table1[[#This Row],[Assigned to]], GD_Resource[SNOW ID Unique], 0), 2), "Not GD")</f>
        <v>WPP-US</v>
      </c>
      <c r="AP395" s="39" t="str">
        <f t="shared" si="6"/>
        <v>GD</v>
      </c>
      <c r="AQ395" s="39">
        <f>YEAR(Table1[[#This Row],[Closed]])</f>
        <v>1900</v>
      </c>
      <c r="AR395" s="39">
        <f>YEAR(Table1[[#This Row],[Resolved]])</f>
        <v>1900</v>
      </c>
      <c r="AS395" s="39">
        <f>YEAR(Table1[[#This Row],[Created]])</f>
        <v>2022</v>
      </c>
      <c r="AT395" s="39">
        <f>DAY(Table1[[#This Row],[Resolved]])</f>
        <v>0</v>
      </c>
      <c r="AU395" s="39" t="str">
        <f>TEXT(Table1[[#This Row],[Resolved]],"MMM")</f>
        <v>Jan</v>
      </c>
      <c r="AV395" s="39">
        <f>DAY(Table1[[#This Row],[Created]])</f>
        <v>17</v>
      </c>
      <c r="AW395" s="39" t="str">
        <f>TEXT(Table1[[#This Row],[Created]],"MMM")</f>
        <v>May</v>
      </c>
      <c r="AX395" s="40">
        <f>VLOOKUP(Table1[[#This Row],[Assigned to]],GD_Resource[[#All],[SNOW ID Unique]:[Team]],4,0)</f>
        <v>0</v>
      </c>
    </row>
    <row r="396" spans="1:50" ht="37.5" customHeight="1" x14ac:dyDescent="0.25">
      <c r="A396" s="37" t="s">
        <v>1613</v>
      </c>
      <c r="B396" s="37" t="s">
        <v>119</v>
      </c>
      <c r="C396" s="37" t="s">
        <v>253</v>
      </c>
      <c r="D396" s="37" t="s">
        <v>607</v>
      </c>
      <c r="E396" s="37" t="s">
        <v>13</v>
      </c>
      <c r="F396" s="37" t="s">
        <v>1614</v>
      </c>
      <c r="G396" s="60">
        <v>44707.771874999999</v>
      </c>
      <c r="H396" s="37" t="s">
        <v>9</v>
      </c>
      <c r="I396" s="60"/>
      <c r="J396" s="37"/>
      <c r="K396" s="37"/>
      <c r="L396" s="60"/>
      <c r="M396" s="37"/>
      <c r="N396" s="60">
        <v>44698.025011574071</v>
      </c>
      <c r="O396" s="37" t="s">
        <v>1615</v>
      </c>
      <c r="P396" s="38" t="b">
        <v>0</v>
      </c>
      <c r="Q396" s="37"/>
      <c r="R396" s="37" t="s">
        <v>150</v>
      </c>
      <c r="S396" s="38">
        <v>0</v>
      </c>
      <c r="T396" s="37" t="s">
        <v>128</v>
      </c>
      <c r="U396" s="37" t="s">
        <v>66</v>
      </c>
      <c r="V396" s="60"/>
      <c r="W396" s="38"/>
      <c r="X396" s="37" t="s">
        <v>1616</v>
      </c>
      <c r="Y396" s="38">
        <v>0</v>
      </c>
      <c r="Z396" s="38" t="b">
        <v>1</v>
      </c>
      <c r="AA396" s="60">
        <v>44698.073877314811</v>
      </c>
      <c r="AB396" s="60">
        <v>44698.025335648148</v>
      </c>
      <c r="AC396" s="38">
        <v>1</v>
      </c>
      <c r="AD396" s="60">
        <v>44698.083229166667</v>
      </c>
      <c r="AE396" s="60">
        <v>44698.088993055557</v>
      </c>
      <c r="AF396" s="60">
        <v>44698.083229166667</v>
      </c>
      <c r="AG396" s="37"/>
      <c r="AH396" s="37"/>
      <c r="AI396" s="37"/>
      <c r="AJ396" s="16">
        <f ca="1">IF(Table1[[#This Row],[State]]="Closed","Zero",IF(Table1[[#This Row],[State]]="Resolved","Zero",TODAY()-Table1[[#This Row],[First Assigned to Osprey-Resolver]]))</f>
        <v>9.9110069444432156</v>
      </c>
      <c r="AK396" s="16" t="str">
        <f ca="1">IF(Table1[[#This Row],[Days Open]]&lt;=5,"00 - 05",IF(Table1[[#This Row],[Days Open]]&lt;=15,"06 - 15",IF(Table1[[#This Row],[Days Open]]&lt;=30,"16 - 30", IF(Table1[[#This Row],[Days Open]]&lt;=60,"31 - 60",IF(Table1[[#This Row],[Days Open]]&lt;=90,"61 - 90",IF(Table1[[#This Row],[Days Open]]="Zero","Closed","&gt;91 and above"))))))</f>
        <v>06 - 15</v>
      </c>
      <c r="AL396" s="39">
        <f>WEEKNUM(Table1[[#This Row],[Created]])</f>
        <v>21</v>
      </c>
      <c r="AM396" s="39">
        <f>WEEKNUM(Table1[[#This Row],[Resolved]])</f>
        <v>0</v>
      </c>
      <c r="AN396" s="39">
        <f>WEEKNUM(Table1[[#This Row],[Closed]])</f>
        <v>0</v>
      </c>
      <c r="AO396" s="39" t="str">
        <f>IFERROR(INDEX(GD_Resource[], MATCH(Table1[[#This Row],[Assigned to]], GD_Resource[SNOW ID Unique], 0), 2), "Not GD")</f>
        <v>WPP-US</v>
      </c>
      <c r="AP396" s="39" t="str">
        <f t="shared" si="6"/>
        <v>GD</v>
      </c>
      <c r="AQ396" s="39">
        <f>YEAR(Table1[[#This Row],[Closed]])</f>
        <v>1900</v>
      </c>
      <c r="AR396" s="39">
        <f>YEAR(Table1[[#This Row],[Resolved]])</f>
        <v>1900</v>
      </c>
      <c r="AS396" s="39">
        <f>YEAR(Table1[[#This Row],[Created]])</f>
        <v>2022</v>
      </c>
      <c r="AT396" s="39">
        <f>DAY(Table1[[#This Row],[Resolved]])</f>
        <v>0</v>
      </c>
      <c r="AU396" s="39" t="str">
        <f>TEXT(Table1[[#This Row],[Resolved]],"MMM")</f>
        <v>Jan</v>
      </c>
      <c r="AV396" s="39">
        <f>DAY(Table1[[#This Row],[Created]])</f>
        <v>17</v>
      </c>
      <c r="AW396" s="39" t="str">
        <f>TEXT(Table1[[#This Row],[Created]],"MMM")</f>
        <v>May</v>
      </c>
      <c r="AX396" s="40">
        <f>VLOOKUP(Table1[[#This Row],[Assigned to]],GD_Resource[[#All],[SNOW ID Unique]:[Team]],4,0)</f>
        <v>0</v>
      </c>
    </row>
    <row r="397" spans="1:50" ht="37.5" customHeight="1" x14ac:dyDescent="0.25">
      <c r="A397" s="37" t="s">
        <v>1617</v>
      </c>
      <c r="B397" s="37" t="s">
        <v>119</v>
      </c>
      <c r="C397" s="37" t="s">
        <v>433</v>
      </c>
      <c r="D397" s="37" t="s">
        <v>1618</v>
      </c>
      <c r="E397" s="37" t="s">
        <v>145</v>
      </c>
      <c r="F397" s="37" t="s">
        <v>1619</v>
      </c>
      <c r="G397" s="60">
        <v>44707.890636574077</v>
      </c>
      <c r="H397" s="37" t="s">
        <v>35</v>
      </c>
      <c r="I397" s="60"/>
      <c r="J397" s="37"/>
      <c r="K397" s="37"/>
      <c r="L397" s="60"/>
      <c r="M397" s="37"/>
      <c r="N397" s="60">
        <v>44698.038958333331</v>
      </c>
      <c r="O397" s="37" t="s">
        <v>1618</v>
      </c>
      <c r="P397" s="38" t="b">
        <v>0</v>
      </c>
      <c r="Q397" s="37"/>
      <c r="R397" s="37" t="s">
        <v>217</v>
      </c>
      <c r="S397" s="38">
        <v>0</v>
      </c>
      <c r="T397" s="37" t="s">
        <v>128</v>
      </c>
      <c r="U397" s="37" t="s">
        <v>65</v>
      </c>
      <c r="V397" s="60"/>
      <c r="W397" s="38"/>
      <c r="X397" s="37" t="s">
        <v>1620</v>
      </c>
      <c r="Y397" s="38">
        <v>0</v>
      </c>
      <c r="Z397" s="38" t="b">
        <v>1</v>
      </c>
      <c r="AA397" s="60">
        <v>44698.81695601852</v>
      </c>
      <c r="AB397" s="60">
        <v>44698.060486111113</v>
      </c>
      <c r="AC397" s="38">
        <v>1</v>
      </c>
      <c r="AD397" s="60">
        <v>44698.81695601852</v>
      </c>
      <c r="AE397" s="60">
        <v>44698.81695601852</v>
      </c>
      <c r="AF397" s="60">
        <v>44698.81695601852</v>
      </c>
      <c r="AG397" s="37"/>
      <c r="AH397" s="37" t="s">
        <v>158</v>
      </c>
      <c r="AI397" s="37" t="s">
        <v>582</v>
      </c>
      <c r="AJ397" s="16">
        <f ca="1">IF(Table1[[#This Row],[State]]="Closed","Zero",IF(Table1[[#This Row],[State]]="Resolved","Zero",TODAY()-Table1[[#This Row],[First Assigned to Osprey-Resolver]]))</f>
        <v>9.1830439814802958</v>
      </c>
      <c r="AK397" s="16" t="str">
        <f ca="1">IF(Table1[[#This Row],[Days Open]]&lt;=5,"00 - 05",IF(Table1[[#This Row],[Days Open]]&lt;=15,"06 - 15",IF(Table1[[#This Row],[Days Open]]&lt;=30,"16 - 30", IF(Table1[[#This Row],[Days Open]]&lt;=60,"31 - 60",IF(Table1[[#This Row],[Days Open]]&lt;=90,"61 - 90",IF(Table1[[#This Row],[Days Open]]="Zero","Closed","&gt;91 and above"))))))</f>
        <v>06 - 15</v>
      </c>
      <c r="AL397" s="39">
        <f>WEEKNUM(Table1[[#This Row],[Created]])</f>
        <v>21</v>
      </c>
      <c r="AM397" s="39">
        <f>WEEKNUM(Table1[[#This Row],[Resolved]])</f>
        <v>0</v>
      </c>
      <c r="AN397" s="39">
        <f>WEEKNUM(Table1[[#This Row],[Closed]])</f>
        <v>0</v>
      </c>
      <c r="AO397" s="39" t="str">
        <f>IFERROR(INDEX(GD_Resource[], MATCH(Table1[[#This Row],[Assigned to]], GD_Resource[SNOW ID Unique], 0), 2), "Not GD")</f>
        <v>WPP-US</v>
      </c>
      <c r="AP397" s="39" t="str">
        <f t="shared" si="6"/>
        <v>GD</v>
      </c>
      <c r="AQ397" s="39">
        <f>YEAR(Table1[[#This Row],[Closed]])</f>
        <v>1900</v>
      </c>
      <c r="AR397" s="39">
        <f>YEAR(Table1[[#This Row],[Resolved]])</f>
        <v>1900</v>
      </c>
      <c r="AS397" s="39">
        <f>YEAR(Table1[[#This Row],[Created]])</f>
        <v>2022</v>
      </c>
      <c r="AT397" s="39">
        <f>DAY(Table1[[#This Row],[Resolved]])</f>
        <v>0</v>
      </c>
      <c r="AU397" s="39" t="str">
        <f>TEXT(Table1[[#This Row],[Resolved]],"MMM")</f>
        <v>Jan</v>
      </c>
      <c r="AV397" s="39">
        <f>DAY(Table1[[#This Row],[Created]])</f>
        <v>17</v>
      </c>
      <c r="AW397" s="39" t="str">
        <f>TEXT(Table1[[#This Row],[Created]],"MMM")</f>
        <v>May</v>
      </c>
      <c r="AX397" s="40">
        <f>VLOOKUP(Table1[[#This Row],[Assigned to]],GD_Resource[[#All],[SNOW ID Unique]:[Team]],4,0)</f>
        <v>0</v>
      </c>
    </row>
    <row r="398" spans="1:50" ht="37.5" customHeight="1" x14ac:dyDescent="0.25">
      <c r="A398" s="37" t="s">
        <v>1621</v>
      </c>
      <c r="B398" s="37" t="s">
        <v>119</v>
      </c>
      <c r="C398" s="37" t="s">
        <v>253</v>
      </c>
      <c r="D398" s="37" t="s">
        <v>1327</v>
      </c>
      <c r="E398" s="37" t="s">
        <v>13</v>
      </c>
      <c r="F398" s="37" t="s">
        <v>1146</v>
      </c>
      <c r="G398" s="60">
        <v>44707.640798611108</v>
      </c>
      <c r="H398" s="37" t="s">
        <v>14</v>
      </c>
      <c r="I398" s="60"/>
      <c r="J398" s="37"/>
      <c r="K398" s="37"/>
      <c r="L398" s="60"/>
      <c r="M398" s="37"/>
      <c r="N398" s="60">
        <v>44698.069097222222</v>
      </c>
      <c r="O398" s="37" t="s">
        <v>1622</v>
      </c>
      <c r="P398" s="38" t="b">
        <v>0</v>
      </c>
      <c r="Q398" s="37"/>
      <c r="R398" s="37" t="s">
        <v>150</v>
      </c>
      <c r="S398" s="38">
        <v>0</v>
      </c>
      <c r="T398" s="37" t="s">
        <v>128</v>
      </c>
      <c r="U398" s="37" t="s">
        <v>65</v>
      </c>
      <c r="V398" s="60"/>
      <c r="W398" s="38"/>
      <c r="X398" s="37" t="s">
        <v>1623</v>
      </c>
      <c r="Y398" s="38">
        <v>0</v>
      </c>
      <c r="Z398" s="38" t="b">
        <v>1</v>
      </c>
      <c r="AA398" s="60">
        <v>44698.845810185187</v>
      </c>
      <c r="AB398" s="60">
        <v>44698.081250000003</v>
      </c>
      <c r="AC398" s="38">
        <v>1</v>
      </c>
      <c r="AD398" s="60">
        <v>44698.869560185187</v>
      </c>
      <c r="AE398" s="60">
        <v>44698.873148148137</v>
      </c>
      <c r="AF398" s="60">
        <v>44698.869560185187</v>
      </c>
      <c r="AG398" s="37"/>
      <c r="AH398" s="37" t="s">
        <v>1412</v>
      </c>
      <c r="AI398" s="37"/>
      <c r="AJ398" s="16">
        <f ca="1">IF(Table1[[#This Row],[State]]="Closed","Zero",IF(Table1[[#This Row],[State]]="Resolved","Zero",TODAY()-Table1[[#This Row],[First Assigned to Osprey-Resolver]]))</f>
        <v>9.1268518518627388</v>
      </c>
      <c r="AK398" s="16" t="str">
        <f ca="1">IF(Table1[[#This Row],[Days Open]]&lt;=5,"00 - 05",IF(Table1[[#This Row],[Days Open]]&lt;=15,"06 - 15",IF(Table1[[#This Row],[Days Open]]&lt;=30,"16 - 30", IF(Table1[[#This Row],[Days Open]]&lt;=60,"31 - 60",IF(Table1[[#This Row],[Days Open]]&lt;=90,"61 - 90",IF(Table1[[#This Row],[Days Open]]="Zero","Closed","&gt;91 and above"))))))</f>
        <v>06 - 15</v>
      </c>
      <c r="AL398" s="39">
        <f>WEEKNUM(Table1[[#This Row],[Created]])</f>
        <v>21</v>
      </c>
      <c r="AM398" s="39">
        <f>WEEKNUM(Table1[[#This Row],[Resolved]])</f>
        <v>0</v>
      </c>
      <c r="AN398" s="39">
        <f>WEEKNUM(Table1[[#This Row],[Closed]])</f>
        <v>0</v>
      </c>
      <c r="AO398" s="39" t="str">
        <f>IFERROR(INDEX(GD_Resource[], MATCH(Table1[[#This Row],[Assigned to]], GD_Resource[SNOW ID Unique], 0), 2), "Not GD")</f>
        <v>WPP-US</v>
      </c>
      <c r="AP398" s="39" t="str">
        <f t="shared" si="6"/>
        <v>GD</v>
      </c>
      <c r="AQ398" s="39">
        <f>YEAR(Table1[[#This Row],[Closed]])</f>
        <v>1900</v>
      </c>
      <c r="AR398" s="39">
        <f>YEAR(Table1[[#This Row],[Resolved]])</f>
        <v>1900</v>
      </c>
      <c r="AS398" s="39">
        <f>YEAR(Table1[[#This Row],[Created]])</f>
        <v>2022</v>
      </c>
      <c r="AT398" s="39">
        <f>DAY(Table1[[#This Row],[Resolved]])</f>
        <v>0</v>
      </c>
      <c r="AU398" s="39" t="str">
        <f>TEXT(Table1[[#This Row],[Resolved]],"MMM")</f>
        <v>Jan</v>
      </c>
      <c r="AV398" s="39">
        <f>DAY(Table1[[#This Row],[Created]])</f>
        <v>17</v>
      </c>
      <c r="AW398" s="39" t="str">
        <f>TEXT(Table1[[#This Row],[Created]],"MMM")</f>
        <v>May</v>
      </c>
      <c r="AX398" s="40">
        <f>VLOOKUP(Table1[[#This Row],[Assigned to]],GD_Resource[[#All],[SNOW ID Unique]:[Team]],4,0)</f>
        <v>0</v>
      </c>
    </row>
    <row r="399" spans="1:50" ht="37.5" customHeight="1" x14ac:dyDescent="0.25">
      <c r="A399" s="37" t="s">
        <v>1624</v>
      </c>
      <c r="B399" s="37" t="s">
        <v>119</v>
      </c>
      <c r="C399" s="37" t="s">
        <v>703</v>
      </c>
      <c r="D399" s="37" t="s">
        <v>346</v>
      </c>
      <c r="E399" s="37" t="s">
        <v>13</v>
      </c>
      <c r="F399" s="37" t="s">
        <v>1625</v>
      </c>
      <c r="G399" s="60">
        <v>44706.853819444441</v>
      </c>
      <c r="H399" s="37" t="s">
        <v>43</v>
      </c>
      <c r="I399" s="60"/>
      <c r="J399" s="37"/>
      <c r="K399" s="37"/>
      <c r="L399" s="60"/>
      <c r="M399" s="37"/>
      <c r="N399" s="60">
        <v>44698.493321759262</v>
      </c>
      <c r="O399" s="37" t="s">
        <v>1626</v>
      </c>
      <c r="P399" s="38" t="b">
        <v>0</v>
      </c>
      <c r="Q399" s="37"/>
      <c r="R399" s="37"/>
      <c r="S399" s="38">
        <v>0</v>
      </c>
      <c r="T399" s="37" t="s">
        <v>128</v>
      </c>
      <c r="U399" s="37" t="s">
        <v>65</v>
      </c>
      <c r="V399" s="60"/>
      <c r="W399" s="38"/>
      <c r="X399" s="37" t="s">
        <v>1627</v>
      </c>
      <c r="Y399" s="38">
        <v>0</v>
      </c>
      <c r="Z399" s="38" t="b">
        <v>1</v>
      </c>
      <c r="AA399" s="60">
        <v>44698.614317129628</v>
      </c>
      <c r="AB399" s="60">
        <v>44698.493611111109</v>
      </c>
      <c r="AC399" s="38">
        <v>2</v>
      </c>
      <c r="AD399" s="60">
        <v>44698.583773148152</v>
      </c>
      <c r="AE399" s="60">
        <v>44698.614317129628</v>
      </c>
      <c r="AF399" s="60">
        <v>44698.583773148152</v>
      </c>
      <c r="AG399" s="37"/>
      <c r="AH399" s="37" t="s">
        <v>707</v>
      </c>
      <c r="AI399" s="37"/>
      <c r="AJ399" s="16">
        <f ca="1">IF(Table1[[#This Row],[State]]="Closed","Zero",IF(Table1[[#This Row],[State]]="Resolved","Zero",TODAY()-Table1[[#This Row],[First Assigned to Osprey-Resolver]]))</f>
        <v>9.3856828703719657</v>
      </c>
      <c r="AK399" s="16" t="str">
        <f ca="1">IF(Table1[[#This Row],[Days Open]]&lt;=5,"00 - 05",IF(Table1[[#This Row],[Days Open]]&lt;=15,"06 - 15",IF(Table1[[#This Row],[Days Open]]&lt;=30,"16 - 30", IF(Table1[[#This Row],[Days Open]]&lt;=60,"31 - 60",IF(Table1[[#This Row],[Days Open]]&lt;=90,"61 - 90",IF(Table1[[#This Row],[Days Open]]="Zero","Closed","&gt;91 and above"))))))</f>
        <v>06 - 15</v>
      </c>
      <c r="AL399" s="39">
        <f>WEEKNUM(Table1[[#This Row],[Created]])</f>
        <v>21</v>
      </c>
      <c r="AM399" s="39">
        <f>WEEKNUM(Table1[[#This Row],[Resolved]])</f>
        <v>0</v>
      </c>
      <c r="AN399" s="39">
        <f>WEEKNUM(Table1[[#This Row],[Closed]])</f>
        <v>0</v>
      </c>
      <c r="AO399" s="39" t="str">
        <f>IFERROR(INDEX(GD_Resource[], MATCH(Table1[[#This Row],[Assigned to]], GD_Resource[SNOW ID Unique], 0), 2), "Not GD")</f>
        <v>Not GD</v>
      </c>
      <c r="AP399" s="39" t="str">
        <f t="shared" si="6"/>
        <v>Geo</v>
      </c>
      <c r="AQ399" s="39">
        <f>YEAR(Table1[[#This Row],[Closed]])</f>
        <v>1900</v>
      </c>
      <c r="AR399" s="39">
        <f>YEAR(Table1[[#This Row],[Resolved]])</f>
        <v>1900</v>
      </c>
      <c r="AS399" s="39">
        <f>YEAR(Table1[[#This Row],[Created]])</f>
        <v>2022</v>
      </c>
      <c r="AT399" s="39">
        <f>DAY(Table1[[#This Row],[Resolved]])</f>
        <v>0</v>
      </c>
      <c r="AU399" s="39" t="str">
        <f>TEXT(Table1[[#This Row],[Resolved]],"MMM")</f>
        <v>Jan</v>
      </c>
      <c r="AV399" s="39">
        <f>DAY(Table1[[#This Row],[Created]])</f>
        <v>17</v>
      </c>
      <c r="AW399" s="39" t="str">
        <f>TEXT(Table1[[#This Row],[Created]],"MMM")</f>
        <v>May</v>
      </c>
      <c r="AX399" s="40" t="e">
        <f>VLOOKUP(Table1[[#This Row],[Assigned to]],GD_Resource[[#All],[SNOW ID Unique]:[Team]],4,0)</f>
        <v>#N/A</v>
      </c>
    </row>
    <row r="400" spans="1:50" ht="37.5" customHeight="1" x14ac:dyDescent="0.25">
      <c r="A400" s="37" t="s">
        <v>1628</v>
      </c>
      <c r="B400" s="37" t="s">
        <v>119</v>
      </c>
      <c r="C400" s="37" t="s">
        <v>120</v>
      </c>
      <c r="D400" s="37" t="s">
        <v>1141</v>
      </c>
      <c r="E400" s="37" t="s">
        <v>13</v>
      </c>
      <c r="F400" s="37" t="s">
        <v>1629</v>
      </c>
      <c r="G400" s="60">
        <v>44707.638356481482</v>
      </c>
      <c r="H400" s="37" t="s">
        <v>57</v>
      </c>
      <c r="I400" s="60"/>
      <c r="J400" s="37"/>
      <c r="K400" s="37"/>
      <c r="L400" s="60"/>
      <c r="M400" s="37"/>
      <c r="N400" s="60">
        <v>44698.582743055558</v>
      </c>
      <c r="O400" s="37" t="s">
        <v>232</v>
      </c>
      <c r="P400" s="38" t="b">
        <v>0</v>
      </c>
      <c r="Q400" s="37"/>
      <c r="R400" s="37" t="s">
        <v>127</v>
      </c>
      <c r="S400" s="38">
        <v>0</v>
      </c>
      <c r="T400" s="37" t="s">
        <v>128</v>
      </c>
      <c r="U400" s="37" t="s">
        <v>65</v>
      </c>
      <c r="V400" s="60"/>
      <c r="W400" s="38"/>
      <c r="X400" s="37" t="s">
        <v>233</v>
      </c>
      <c r="Y400" s="38">
        <v>0</v>
      </c>
      <c r="Z400" s="38" t="b">
        <v>1</v>
      </c>
      <c r="AA400" s="60">
        <v>44698.588275462957</v>
      </c>
      <c r="AB400" s="60">
        <v>44698.582974537043</v>
      </c>
      <c r="AC400" s="38">
        <v>1</v>
      </c>
      <c r="AD400" s="60">
        <v>44698.652997685182</v>
      </c>
      <c r="AE400" s="60">
        <v>44698.657986111109</v>
      </c>
      <c r="AF400" s="60">
        <v>44698.652997685182</v>
      </c>
      <c r="AG400" s="37"/>
      <c r="AH400" s="37" t="s">
        <v>882</v>
      </c>
      <c r="AI400" s="37"/>
      <c r="AJ400" s="16">
        <f ca="1">IF(Table1[[#This Row],[State]]="Closed","Zero",IF(Table1[[#This Row],[State]]="Resolved","Zero",TODAY()-Table1[[#This Row],[First Assigned to Osprey-Resolver]]))</f>
        <v>9.3420138888905058</v>
      </c>
      <c r="AK400" s="16" t="str">
        <f ca="1">IF(Table1[[#This Row],[Days Open]]&lt;=5,"00 - 05",IF(Table1[[#This Row],[Days Open]]&lt;=15,"06 - 15",IF(Table1[[#This Row],[Days Open]]&lt;=30,"16 - 30", IF(Table1[[#This Row],[Days Open]]&lt;=60,"31 - 60",IF(Table1[[#This Row],[Days Open]]&lt;=90,"61 - 90",IF(Table1[[#This Row],[Days Open]]="Zero","Closed","&gt;91 and above"))))))</f>
        <v>06 - 15</v>
      </c>
      <c r="AL400" s="39">
        <f>WEEKNUM(Table1[[#This Row],[Created]])</f>
        <v>21</v>
      </c>
      <c r="AM400" s="39">
        <f>WEEKNUM(Table1[[#This Row],[Resolved]])</f>
        <v>0</v>
      </c>
      <c r="AN400" s="39">
        <f>WEEKNUM(Table1[[#This Row],[Closed]])</f>
        <v>0</v>
      </c>
      <c r="AO400" s="39" t="str">
        <f>IFERROR(INDEX(GD_Resource[], MATCH(Table1[[#This Row],[Assigned to]], GD_Resource[SNOW ID Unique], 0), 2), "Not GD")</f>
        <v>WPP-US</v>
      </c>
      <c r="AP400" s="39" t="str">
        <f t="shared" si="6"/>
        <v>GD</v>
      </c>
      <c r="AQ400" s="39">
        <f>YEAR(Table1[[#This Row],[Closed]])</f>
        <v>1900</v>
      </c>
      <c r="AR400" s="39">
        <f>YEAR(Table1[[#This Row],[Resolved]])</f>
        <v>1900</v>
      </c>
      <c r="AS400" s="39">
        <f>YEAR(Table1[[#This Row],[Created]])</f>
        <v>2022</v>
      </c>
      <c r="AT400" s="39">
        <f>DAY(Table1[[#This Row],[Resolved]])</f>
        <v>0</v>
      </c>
      <c r="AU400" s="39" t="str">
        <f>TEXT(Table1[[#This Row],[Resolved]],"MMM")</f>
        <v>Jan</v>
      </c>
      <c r="AV400" s="39">
        <f>DAY(Table1[[#This Row],[Created]])</f>
        <v>17</v>
      </c>
      <c r="AW400" s="39" t="str">
        <f>TEXT(Table1[[#This Row],[Created]],"MMM")</f>
        <v>May</v>
      </c>
      <c r="AX400" s="40">
        <f>VLOOKUP(Table1[[#This Row],[Assigned to]],GD_Resource[[#All],[SNOW ID Unique]:[Team]],4,0)</f>
        <v>0</v>
      </c>
    </row>
    <row r="401" spans="1:50" ht="175.2" customHeight="1" x14ac:dyDescent="0.25">
      <c r="A401" s="37" t="s">
        <v>1630</v>
      </c>
      <c r="B401" s="37" t="s">
        <v>119</v>
      </c>
      <c r="C401" s="37" t="s">
        <v>120</v>
      </c>
      <c r="D401" s="37" t="s">
        <v>762</v>
      </c>
      <c r="E401" s="37" t="s">
        <v>145</v>
      </c>
      <c r="F401" s="37" t="s">
        <v>1631</v>
      </c>
      <c r="G401" s="60">
        <v>44701.307951388888</v>
      </c>
      <c r="H401" s="37" t="s">
        <v>763</v>
      </c>
      <c r="I401" s="60"/>
      <c r="J401" s="37"/>
      <c r="K401" s="37"/>
      <c r="L401" s="60"/>
      <c r="M401" s="37"/>
      <c r="N401" s="60">
        <v>44698.600763888891</v>
      </c>
      <c r="O401" s="37" t="s">
        <v>239</v>
      </c>
      <c r="P401" s="38" t="b">
        <v>0</v>
      </c>
      <c r="Q401" s="37"/>
      <c r="R401" s="37" t="s">
        <v>127</v>
      </c>
      <c r="S401" s="38">
        <v>0</v>
      </c>
      <c r="T401" s="37" t="s">
        <v>128</v>
      </c>
      <c r="U401" s="37" t="s">
        <v>66</v>
      </c>
      <c r="V401" s="60"/>
      <c r="W401" s="38"/>
      <c r="X401" s="37" t="s">
        <v>240</v>
      </c>
      <c r="Y401" s="38">
        <v>0</v>
      </c>
      <c r="Z401" s="38" t="b">
        <v>0</v>
      </c>
      <c r="AA401" s="60">
        <v>44698.608437499999</v>
      </c>
      <c r="AB401" s="60">
        <v>44698.601469907408</v>
      </c>
      <c r="AC401" s="38">
        <v>1</v>
      </c>
      <c r="AD401" s="60">
        <v>44698.608657407407</v>
      </c>
      <c r="AE401" s="60">
        <v>44698.613530092603</v>
      </c>
      <c r="AF401" s="60">
        <v>44698.608657407407</v>
      </c>
      <c r="AG401" s="37"/>
      <c r="AH401" s="37"/>
      <c r="AI401" s="37"/>
      <c r="AJ401" s="16">
        <f ca="1">IF(Table1[[#This Row],[State]]="Closed","Zero",IF(Table1[[#This Row],[State]]="Resolved","Zero",TODAY()-Table1[[#This Row],[First Assigned to Osprey-Resolver]]))</f>
        <v>9.3864699073965312</v>
      </c>
      <c r="AK401" s="16" t="str">
        <f ca="1">IF(Table1[[#This Row],[Days Open]]&lt;=5,"00 - 05",IF(Table1[[#This Row],[Days Open]]&lt;=15,"06 - 15",IF(Table1[[#This Row],[Days Open]]&lt;=30,"16 - 30", IF(Table1[[#This Row],[Days Open]]&lt;=60,"31 - 60",IF(Table1[[#This Row],[Days Open]]&lt;=90,"61 - 90",IF(Table1[[#This Row],[Days Open]]="Zero","Closed","&gt;91 and above"))))))</f>
        <v>06 - 15</v>
      </c>
      <c r="AL401" s="39">
        <f>WEEKNUM(Table1[[#This Row],[Created]])</f>
        <v>21</v>
      </c>
      <c r="AM401" s="39">
        <f>WEEKNUM(Table1[[#This Row],[Resolved]])</f>
        <v>0</v>
      </c>
      <c r="AN401" s="39">
        <f>WEEKNUM(Table1[[#This Row],[Closed]])</f>
        <v>0</v>
      </c>
      <c r="AO401" s="39" t="str">
        <f>IFERROR(INDEX(GD_Resource[], MATCH(Table1[[#This Row],[Assigned to]], GD_Resource[SNOW ID Unique], 0), 2), "Not GD")</f>
        <v>Not GD</v>
      </c>
      <c r="AP401" s="39" t="str">
        <f t="shared" si="6"/>
        <v>Geo</v>
      </c>
      <c r="AQ401" s="39">
        <f>YEAR(Table1[[#This Row],[Closed]])</f>
        <v>1900</v>
      </c>
      <c r="AR401" s="39">
        <f>YEAR(Table1[[#This Row],[Resolved]])</f>
        <v>1900</v>
      </c>
      <c r="AS401" s="39">
        <f>YEAR(Table1[[#This Row],[Created]])</f>
        <v>2022</v>
      </c>
      <c r="AT401" s="39">
        <f>DAY(Table1[[#This Row],[Resolved]])</f>
        <v>0</v>
      </c>
      <c r="AU401" s="39" t="str">
        <f>TEXT(Table1[[#This Row],[Resolved]],"MMM")</f>
        <v>Jan</v>
      </c>
      <c r="AV401" s="39">
        <f>DAY(Table1[[#This Row],[Created]])</f>
        <v>17</v>
      </c>
      <c r="AW401" s="39" t="str">
        <f>TEXT(Table1[[#This Row],[Created]],"MMM")</f>
        <v>May</v>
      </c>
      <c r="AX401" s="40" t="e">
        <f>VLOOKUP(Table1[[#This Row],[Assigned to]],GD_Resource[[#All],[SNOW ID Unique]:[Team]],4,0)</f>
        <v>#N/A</v>
      </c>
    </row>
    <row r="402" spans="1:50" ht="62.7" customHeight="1" x14ac:dyDescent="0.25">
      <c r="A402" s="37" t="s">
        <v>1632</v>
      </c>
      <c r="B402" s="37" t="s">
        <v>119</v>
      </c>
      <c r="C402" s="37" t="s">
        <v>120</v>
      </c>
      <c r="D402" s="37" t="s">
        <v>324</v>
      </c>
      <c r="E402" s="37" t="s">
        <v>13</v>
      </c>
      <c r="F402" s="37" t="s">
        <v>1633</v>
      </c>
      <c r="G402" s="60">
        <v>44701.824282407397</v>
      </c>
      <c r="H402" s="37" t="s">
        <v>26</v>
      </c>
      <c r="I402" s="60"/>
      <c r="J402" s="37" t="s">
        <v>329</v>
      </c>
      <c r="K402" s="37" t="s">
        <v>1633</v>
      </c>
      <c r="L402" s="60"/>
      <c r="M402" s="37"/>
      <c r="N402" s="60">
        <v>44698.649733796286</v>
      </c>
      <c r="O402" s="37" t="s">
        <v>721</v>
      </c>
      <c r="P402" s="38" t="b">
        <v>0</v>
      </c>
      <c r="Q402" s="37"/>
      <c r="R402" s="37" t="s">
        <v>127</v>
      </c>
      <c r="S402" s="38">
        <v>0</v>
      </c>
      <c r="T402" s="37" t="s">
        <v>128</v>
      </c>
      <c r="U402" s="37" t="s">
        <v>94</v>
      </c>
      <c r="V402" s="60">
        <v>44701.824282407397</v>
      </c>
      <c r="W402" s="38">
        <v>274280</v>
      </c>
      <c r="X402" s="37" t="s">
        <v>172</v>
      </c>
      <c r="Y402" s="38">
        <v>0</v>
      </c>
      <c r="Z402" s="38" t="b">
        <v>0</v>
      </c>
      <c r="AA402" s="60">
        <v>44698.653414351851</v>
      </c>
      <c r="AB402" s="60">
        <v>44698.650104166663</v>
      </c>
      <c r="AC402" s="38">
        <v>1</v>
      </c>
      <c r="AD402" s="60">
        <v>44698.837488425917</v>
      </c>
      <c r="AE402" s="60">
        <v>44698.83803240741</v>
      </c>
      <c r="AF402" s="60">
        <v>44698.837488425917</v>
      </c>
      <c r="AG402" s="37"/>
      <c r="AH402" s="37"/>
      <c r="AI402" s="37"/>
      <c r="AJ402" s="16" t="str">
        <f ca="1">IF(Table1[[#This Row],[State]]="Closed","Zero",IF(Table1[[#This Row],[State]]="Resolved","Zero",TODAY()-Table1[[#This Row],[First Assigned to Osprey-Resolver]]))</f>
        <v>Zero</v>
      </c>
      <c r="AK402" s="16" t="str">
        <f ca="1">IF(Table1[[#This Row],[Days Open]]&lt;=5,"00 - 05",IF(Table1[[#This Row],[Days Open]]&lt;=15,"06 - 15",IF(Table1[[#This Row],[Days Open]]&lt;=30,"16 - 30", IF(Table1[[#This Row],[Days Open]]&lt;=60,"31 - 60",IF(Table1[[#This Row],[Days Open]]&lt;=90,"61 - 90",IF(Table1[[#This Row],[Days Open]]="Zero","Closed","&gt;91 and above"))))))</f>
        <v>Closed</v>
      </c>
      <c r="AL402" s="39">
        <f>WEEKNUM(Table1[[#This Row],[Created]])</f>
        <v>21</v>
      </c>
      <c r="AM402" s="39">
        <f>WEEKNUM(Table1[[#This Row],[Resolved]])</f>
        <v>21</v>
      </c>
      <c r="AN402" s="39">
        <f>WEEKNUM(Table1[[#This Row],[Closed]])</f>
        <v>0</v>
      </c>
      <c r="AO402" s="39" t="str">
        <f>IFERROR(INDEX(GD_Resource[], MATCH(Table1[[#This Row],[Assigned to]], GD_Resource[SNOW ID Unique], 0), 2), "Not GD")</f>
        <v>WPP-US</v>
      </c>
      <c r="AP402" s="39" t="str">
        <f t="shared" si="6"/>
        <v>GD</v>
      </c>
      <c r="AQ402" s="39">
        <f>YEAR(Table1[[#This Row],[Closed]])</f>
        <v>1900</v>
      </c>
      <c r="AR402" s="39">
        <f>YEAR(Table1[[#This Row],[Resolved]])</f>
        <v>2022</v>
      </c>
      <c r="AS402" s="39">
        <f>YEAR(Table1[[#This Row],[Created]])</f>
        <v>2022</v>
      </c>
      <c r="AT402" s="39">
        <f>DAY(Table1[[#This Row],[Resolved]])</f>
        <v>20</v>
      </c>
      <c r="AU402" s="39" t="str">
        <f>TEXT(Table1[[#This Row],[Resolved]],"MMM")</f>
        <v>May</v>
      </c>
      <c r="AV402" s="39">
        <f>DAY(Table1[[#This Row],[Created]])</f>
        <v>17</v>
      </c>
      <c r="AW402" s="39" t="str">
        <f>TEXT(Table1[[#This Row],[Created]],"MMM")</f>
        <v>May</v>
      </c>
      <c r="AX402" s="40">
        <f>VLOOKUP(Table1[[#This Row],[Assigned to]],GD_Resource[[#All],[SNOW ID Unique]:[Team]],4,0)</f>
        <v>0</v>
      </c>
    </row>
    <row r="403" spans="1:50" ht="49.95" customHeight="1" x14ac:dyDescent="0.25">
      <c r="A403" s="37" t="s">
        <v>1634</v>
      </c>
      <c r="B403" s="37" t="s">
        <v>119</v>
      </c>
      <c r="C403" s="37" t="s">
        <v>120</v>
      </c>
      <c r="D403" s="37" t="s">
        <v>350</v>
      </c>
      <c r="E403" s="37" t="s">
        <v>13</v>
      </c>
      <c r="F403" s="37" t="s">
        <v>1635</v>
      </c>
      <c r="G403" s="60">
        <v>44705.829791666663</v>
      </c>
      <c r="H403" s="37" t="s">
        <v>33</v>
      </c>
      <c r="I403" s="60"/>
      <c r="J403" s="37" t="s">
        <v>329</v>
      </c>
      <c r="K403" s="37" t="s">
        <v>1636</v>
      </c>
      <c r="L403" s="60"/>
      <c r="M403" s="37"/>
      <c r="N403" s="60">
        <v>44698.662430555552</v>
      </c>
      <c r="O403" s="37" t="s">
        <v>1411</v>
      </c>
      <c r="P403" s="38" t="b">
        <v>0</v>
      </c>
      <c r="Q403" s="37"/>
      <c r="R403" s="37" t="s">
        <v>127</v>
      </c>
      <c r="S403" s="38">
        <v>0</v>
      </c>
      <c r="T403" s="37" t="s">
        <v>128</v>
      </c>
      <c r="U403" s="37" t="s">
        <v>94</v>
      </c>
      <c r="V403" s="60">
        <v>44705.829791666663</v>
      </c>
      <c r="W403" s="38">
        <v>619260</v>
      </c>
      <c r="X403" s="37" t="s">
        <v>714</v>
      </c>
      <c r="Y403" s="38">
        <v>1</v>
      </c>
      <c r="Z403" s="38" t="b">
        <v>0</v>
      </c>
      <c r="AA403" s="60">
        <v>44698.676400462973</v>
      </c>
      <c r="AB403" s="60">
        <v>44698.662662037037</v>
      </c>
      <c r="AC403" s="38">
        <v>1</v>
      </c>
      <c r="AD403" s="60">
        <v>44698.663425925923</v>
      </c>
      <c r="AE403" s="60">
        <v>44698.676400462973</v>
      </c>
      <c r="AF403" s="60">
        <v>44698.663425925923</v>
      </c>
      <c r="AG403" s="37" t="s">
        <v>332</v>
      </c>
      <c r="AH403" s="37"/>
      <c r="AI403" s="37" t="s">
        <v>1637</v>
      </c>
      <c r="AJ403" s="16" t="str">
        <f ca="1">IF(Table1[[#This Row],[State]]="Closed","Zero",IF(Table1[[#This Row],[State]]="Resolved","Zero",TODAY()-Table1[[#This Row],[First Assigned to Osprey-Resolver]]))</f>
        <v>Zero</v>
      </c>
      <c r="AK403" s="16" t="str">
        <f ca="1">IF(Table1[[#This Row],[Days Open]]&lt;=5,"00 - 05",IF(Table1[[#This Row],[Days Open]]&lt;=15,"06 - 15",IF(Table1[[#This Row],[Days Open]]&lt;=30,"16 - 30", IF(Table1[[#This Row],[Days Open]]&lt;=60,"31 - 60",IF(Table1[[#This Row],[Days Open]]&lt;=90,"61 - 90",IF(Table1[[#This Row],[Days Open]]="Zero","Closed","&gt;91 and above"))))))</f>
        <v>Closed</v>
      </c>
      <c r="AL403" s="39">
        <f>WEEKNUM(Table1[[#This Row],[Created]])</f>
        <v>21</v>
      </c>
      <c r="AM403" s="39">
        <f>WEEKNUM(Table1[[#This Row],[Resolved]])</f>
        <v>22</v>
      </c>
      <c r="AN403" s="39">
        <f>WEEKNUM(Table1[[#This Row],[Closed]])</f>
        <v>0</v>
      </c>
      <c r="AO403" s="39" t="str">
        <f>IFERROR(INDEX(GD_Resource[], MATCH(Table1[[#This Row],[Assigned to]], GD_Resource[SNOW ID Unique], 0), 2), "Not GD")</f>
        <v>WPP-US</v>
      </c>
      <c r="AP403" s="39" t="str">
        <f t="shared" si="6"/>
        <v>GD</v>
      </c>
      <c r="AQ403" s="39">
        <f>YEAR(Table1[[#This Row],[Closed]])</f>
        <v>1900</v>
      </c>
      <c r="AR403" s="39">
        <f>YEAR(Table1[[#This Row],[Resolved]])</f>
        <v>2022</v>
      </c>
      <c r="AS403" s="39">
        <f>YEAR(Table1[[#This Row],[Created]])</f>
        <v>2022</v>
      </c>
      <c r="AT403" s="39">
        <f>DAY(Table1[[#This Row],[Resolved]])</f>
        <v>24</v>
      </c>
      <c r="AU403" s="39" t="str">
        <f>TEXT(Table1[[#This Row],[Resolved]],"MMM")</f>
        <v>May</v>
      </c>
      <c r="AV403" s="39">
        <f>DAY(Table1[[#This Row],[Created]])</f>
        <v>17</v>
      </c>
      <c r="AW403" s="39" t="str">
        <f>TEXT(Table1[[#This Row],[Created]],"MMM")</f>
        <v>May</v>
      </c>
      <c r="AX403" s="40">
        <f>VLOOKUP(Table1[[#This Row],[Assigned to]],GD_Resource[[#All],[SNOW ID Unique]:[Team]],4,0)</f>
        <v>0</v>
      </c>
    </row>
    <row r="404" spans="1:50" ht="62.7" customHeight="1" x14ac:dyDescent="0.25">
      <c r="A404" s="37" t="s">
        <v>1638</v>
      </c>
      <c r="B404" s="37" t="s">
        <v>119</v>
      </c>
      <c r="C404" s="37" t="s">
        <v>703</v>
      </c>
      <c r="D404" s="37" t="s">
        <v>324</v>
      </c>
      <c r="E404" s="37" t="s">
        <v>13</v>
      </c>
      <c r="F404" s="37" t="s">
        <v>1639</v>
      </c>
      <c r="G404" s="60">
        <v>44707.656365740739</v>
      </c>
      <c r="H404" s="37" t="s">
        <v>26</v>
      </c>
      <c r="I404" s="60"/>
      <c r="J404" s="37" t="s">
        <v>329</v>
      </c>
      <c r="K404" s="37" t="s">
        <v>1640</v>
      </c>
      <c r="L404" s="60"/>
      <c r="M404" s="37"/>
      <c r="N404" s="60">
        <v>44698.68209490741</v>
      </c>
      <c r="O404" s="37" t="s">
        <v>1641</v>
      </c>
      <c r="P404" s="38" t="b">
        <v>0</v>
      </c>
      <c r="Q404" s="37"/>
      <c r="R404" s="37"/>
      <c r="S404" s="38">
        <v>0</v>
      </c>
      <c r="T404" s="37" t="s">
        <v>128</v>
      </c>
      <c r="U404" s="37" t="s">
        <v>94</v>
      </c>
      <c r="V404" s="60">
        <v>44707.656365740739</v>
      </c>
      <c r="W404" s="38">
        <v>775377</v>
      </c>
      <c r="X404" s="37" t="s">
        <v>1642</v>
      </c>
      <c r="Y404" s="38">
        <v>1</v>
      </c>
      <c r="Z404" s="38" t="b">
        <v>0</v>
      </c>
      <c r="AA404" s="60">
        <v>44698.692175925928</v>
      </c>
      <c r="AB404" s="60">
        <v>44698.68240740741</v>
      </c>
      <c r="AC404" s="38">
        <v>2</v>
      </c>
      <c r="AD404" s="60">
        <v>44698.688935185193</v>
      </c>
      <c r="AE404" s="60">
        <v>44698.692175925928</v>
      </c>
      <c r="AF404" s="60">
        <v>44698.688935185193</v>
      </c>
      <c r="AG404" s="37"/>
      <c r="AH404" s="37"/>
      <c r="AI404" s="37"/>
      <c r="AJ404" s="16" t="str">
        <f ca="1">IF(Table1[[#This Row],[State]]="Closed","Zero",IF(Table1[[#This Row],[State]]="Resolved","Zero",TODAY()-Table1[[#This Row],[First Assigned to Osprey-Resolver]]))</f>
        <v>Zero</v>
      </c>
      <c r="AK404" s="16" t="str">
        <f ca="1">IF(Table1[[#This Row],[Days Open]]&lt;=5,"00 - 05",IF(Table1[[#This Row],[Days Open]]&lt;=15,"06 - 15",IF(Table1[[#This Row],[Days Open]]&lt;=30,"16 - 30", IF(Table1[[#This Row],[Days Open]]&lt;=60,"31 - 60",IF(Table1[[#This Row],[Days Open]]&lt;=90,"61 - 90",IF(Table1[[#This Row],[Days Open]]="Zero","Closed","&gt;91 and above"))))))</f>
        <v>Closed</v>
      </c>
      <c r="AL404" s="39">
        <f>WEEKNUM(Table1[[#This Row],[Created]])</f>
        <v>21</v>
      </c>
      <c r="AM404" s="39">
        <f>WEEKNUM(Table1[[#This Row],[Resolved]])</f>
        <v>22</v>
      </c>
      <c r="AN404" s="39">
        <f>WEEKNUM(Table1[[#This Row],[Closed]])</f>
        <v>0</v>
      </c>
      <c r="AO404" s="39" t="str">
        <f>IFERROR(INDEX(GD_Resource[], MATCH(Table1[[#This Row],[Assigned to]], GD_Resource[SNOW ID Unique], 0), 2), "Not GD")</f>
        <v>WPP-US</v>
      </c>
      <c r="AP404" s="39" t="str">
        <f t="shared" si="6"/>
        <v>GD</v>
      </c>
      <c r="AQ404" s="39">
        <f>YEAR(Table1[[#This Row],[Closed]])</f>
        <v>1900</v>
      </c>
      <c r="AR404" s="39">
        <f>YEAR(Table1[[#This Row],[Resolved]])</f>
        <v>2022</v>
      </c>
      <c r="AS404" s="39">
        <f>YEAR(Table1[[#This Row],[Created]])</f>
        <v>2022</v>
      </c>
      <c r="AT404" s="39">
        <f>DAY(Table1[[#This Row],[Resolved]])</f>
        <v>26</v>
      </c>
      <c r="AU404" s="39" t="str">
        <f>TEXT(Table1[[#This Row],[Resolved]],"MMM")</f>
        <v>May</v>
      </c>
      <c r="AV404" s="39">
        <f>DAY(Table1[[#This Row],[Created]])</f>
        <v>17</v>
      </c>
      <c r="AW404" s="39" t="str">
        <f>TEXT(Table1[[#This Row],[Created]],"MMM")</f>
        <v>May</v>
      </c>
      <c r="AX404" s="40">
        <f>VLOOKUP(Table1[[#This Row],[Assigned to]],GD_Resource[[#All],[SNOW ID Unique]:[Team]],4,0)</f>
        <v>0</v>
      </c>
    </row>
    <row r="405" spans="1:50" ht="37.5" customHeight="1" x14ac:dyDescent="0.25">
      <c r="A405" s="37" t="s">
        <v>1643</v>
      </c>
      <c r="B405" s="37" t="s">
        <v>119</v>
      </c>
      <c r="C405" s="37" t="s">
        <v>253</v>
      </c>
      <c r="D405" s="37" t="s">
        <v>1327</v>
      </c>
      <c r="E405" s="37" t="s">
        <v>13</v>
      </c>
      <c r="F405" s="37" t="s">
        <v>1644</v>
      </c>
      <c r="G405" s="60">
        <v>44707.63994212963</v>
      </c>
      <c r="H405" s="37" t="s">
        <v>14</v>
      </c>
      <c r="I405" s="60"/>
      <c r="J405" s="37"/>
      <c r="K405" s="37"/>
      <c r="L405" s="60"/>
      <c r="M405" s="37"/>
      <c r="N405" s="60">
        <v>44698.797592592593</v>
      </c>
      <c r="O405" s="37" t="s">
        <v>1645</v>
      </c>
      <c r="P405" s="38" t="b">
        <v>0</v>
      </c>
      <c r="Q405" s="37"/>
      <c r="R405" s="37" t="s">
        <v>150</v>
      </c>
      <c r="S405" s="38">
        <v>0</v>
      </c>
      <c r="T405" s="37" t="s">
        <v>128</v>
      </c>
      <c r="U405" s="37" t="s">
        <v>65</v>
      </c>
      <c r="V405" s="60"/>
      <c r="W405" s="38"/>
      <c r="X405" s="37" t="s">
        <v>1646</v>
      </c>
      <c r="Y405" s="38">
        <v>0</v>
      </c>
      <c r="Z405" s="38" t="b">
        <v>1</v>
      </c>
      <c r="AA405" s="60">
        <v>44698.797592592593</v>
      </c>
      <c r="AB405" s="60">
        <v>44698.797592592593</v>
      </c>
      <c r="AC405" s="38">
        <v>1</v>
      </c>
      <c r="AD405" s="60">
        <v>44698.807928240742</v>
      </c>
      <c r="AE405" s="60">
        <v>44698.813240740739</v>
      </c>
      <c r="AF405" s="60">
        <v>44698.807928240742</v>
      </c>
      <c r="AG405" s="37"/>
      <c r="AH405" s="37" t="s">
        <v>1412</v>
      </c>
      <c r="AI405" s="37"/>
      <c r="AJ405" s="16">
        <f ca="1">IF(Table1[[#This Row],[State]]="Closed","Zero",IF(Table1[[#This Row],[State]]="Resolved","Zero",TODAY()-Table1[[#This Row],[First Assigned to Osprey-Resolver]]))</f>
        <v>9.1867592592607252</v>
      </c>
      <c r="AK405" s="16" t="str">
        <f ca="1">IF(Table1[[#This Row],[Days Open]]&lt;=5,"00 - 05",IF(Table1[[#This Row],[Days Open]]&lt;=15,"06 - 15",IF(Table1[[#This Row],[Days Open]]&lt;=30,"16 - 30", IF(Table1[[#This Row],[Days Open]]&lt;=60,"31 - 60",IF(Table1[[#This Row],[Days Open]]&lt;=90,"61 - 90",IF(Table1[[#This Row],[Days Open]]="Zero","Closed","&gt;91 and above"))))))</f>
        <v>06 - 15</v>
      </c>
      <c r="AL405" s="39">
        <f>WEEKNUM(Table1[[#This Row],[Created]])</f>
        <v>21</v>
      </c>
      <c r="AM405" s="39">
        <f>WEEKNUM(Table1[[#This Row],[Resolved]])</f>
        <v>0</v>
      </c>
      <c r="AN405" s="39">
        <f>WEEKNUM(Table1[[#This Row],[Closed]])</f>
        <v>0</v>
      </c>
      <c r="AO405" s="39" t="str">
        <f>IFERROR(INDEX(GD_Resource[], MATCH(Table1[[#This Row],[Assigned to]], GD_Resource[SNOW ID Unique], 0), 2), "Not GD")</f>
        <v>WPP-US</v>
      </c>
      <c r="AP405" s="39" t="str">
        <f t="shared" si="6"/>
        <v>GD</v>
      </c>
      <c r="AQ405" s="39">
        <f>YEAR(Table1[[#This Row],[Closed]])</f>
        <v>1900</v>
      </c>
      <c r="AR405" s="39">
        <f>YEAR(Table1[[#This Row],[Resolved]])</f>
        <v>1900</v>
      </c>
      <c r="AS405" s="39">
        <f>YEAR(Table1[[#This Row],[Created]])</f>
        <v>2022</v>
      </c>
      <c r="AT405" s="39">
        <f>DAY(Table1[[#This Row],[Resolved]])</f>
        <v>0</v>
      </c>
      <c r="AU405" s="39" t="str">
        <f>TEXT(Table1[[#This Row],[Resolved]],"MMM")</f>
        <v>Jan</v>
      </c>
      <c r="AV405" s="39">
        <f>DAY(Table1[[#This Row],[Created]])</f>
        <v>17</v>
      </c>
      <c r="AW405" s="39" t="str">
        <f>TEXT(Table1[[#This Row],[Created]],"MMM")</f>
        <v>May</v>
      </c>
      <c r="AX405" s="40">
        <f>VLOOKUP(Table1[[#This Row],[Assigned to]],GD_Resource[[#All],[SNOW ID Unique]:[Team]],4,0)</f>
        <v>0</v>
      </c>
    </row>
    <row r="406" spans="1:50" ht="37.5" customHeight="1" x14ac:dyDescent="0.25">
      <c r="A406" s="37" t="s">
        <v>1647</v>
      </c>
      <c r="B406" s="37" t="s">
        <v>119</v>
      </c>
      <c r="C406" s="37" t="s">
        <v>131</v>
      </c>
      <c r="D406" s="37" t="s">
        <v>132</v>
      </c>
      <c r="E406" s="37" t="s">
        <v>13</v>
      </c>
      <c r="F406" s="37" t="s">
        <v>1648</v>
      </c>
      <c r="G406" s="60">
        <v>44700.00377314815</v>
      </c>
      <c r="H406" s="37" t="s">
        <v>42</v>
      </c>
      <c r="I406" s="60"/>
      <c r="J406" s="37"/>
      <c r="K406" s="37"/>
      <c r="L406" s="60"/>
      <c r="M406" s="37"/>
      <c r="N406" s="60">
        <v>44698.867326388892</v>
      </c>
      <c r="O406" s="37" t="s">
        <v>1649</v>
      </c>
      <c r="P406" s="38" t="b">
        <v>0</v>
      </c>
      <c r="Q406" s="37"/>
      <c r="R406" s="37" t="s">
        <v>137</v>
      </c>
      <c r="S406" s="38">
        <v>0</v>
      </c>
      <c r="T406" s="37" t="s">
        <v>128</v>
      </c>
      <c r="U406" s="37" t="s">
        <v>65</v>
      </c>
      <c r="V406" s="60"/>
      <c r="W406" s="38"/>
      <c r="X406" s="37" t="s">
        <v>1650</v>
      </c>
      <c r="Y406" s="38">
        <v>0</v>
      </c>
      <c r="Z406" s="38" t="b">
        <v>1</v>
      </c>
      <c r="AA406" s="60">
        <v>44698.885798611111</v>
      </c>
      <c r="AB406" s="60">
        <v>44698.885798611111</v>
      </c>
      <c r="AC406" s="38">
        <v>1</v>
      </c>
      <c r="AD406" s="60">
        <v>44698.88685185185</v>
      </c>
      <c r="AE406" s="60">
        <v>44700.003541666672</v>
      </c>
      <c r="AF406" s="60">
        <v>44698.88685185185</v>
      </c>
      <c r="AG406" s="37" t="s">
        <v>139</v>
      </c>
      <c r="AH406" s="37" t="s">
        <v>1373</v>
      </c>
      <c r="AI406" s="37" t="s">
        <v>140</v>
      </c>
      <c r="AJ406" s="16">
        <f ca="1">IF(Table1[[#This Row],[State]]="Closed","Zero",IF(Table1[[#This Row],[State]]="Resolved","Zero",TODAY()-Table1[[#This Row],[First Assigned to Osprey-Resolver]]))</f>
        <v>7.9964583333276096</v>
      </c>
      <c r="AK406" s="16" t="str">
        <f ca="1">IF(Table1[[#This Row],[Days Open]]&lt;=5,"00 - 05",IF(Table1[[#This Row],[Days Open]]&lt;=15,"06 - 15",IF(Table1[[#This Row],[Days Open]]&lt;=30,"16 - 30", IF(Table1[[#This Row],[Days Open]]&lt;=60,"31 - 60",IF(Table1[[#This Row],[Days Open]]&lt;=90,"61 - 90",IF(Table1[[#This Row],[Days Open]]="Zero","Closed","&gt;91 and above"))))))</f>
        <v>06 - 15</v>
      </c>
      <c r="AL406" s="39">
        <f>WEEKNUM(Table1[[#This Row],[Created]])</f>
        <v>21</v>
      </c>
      <c r="AM406" s="39">
        <f>WEEKNUM(Table1[[#This Row],[Resolved]])</f>
        <v>0</v>
      </c>
      <c r="AN406" s="39">
        <f>WEEKNUM(Table1[[#This Row],[Closed]])</f>
        <v>0</v>
      </c>
      <c r="AO406" s="39" t="str">
        <f>IFERROR(INDEX(GD_Resource[], MATCH(Table1[[#This Row],[Assigned to]], GD_Resource[SNOW ID Unique], 0), 2), "Not GD")</f>
        <v>Not GD</v>
      </c>
      <c r="AP406" s="39" t="str">
        <f t="shared" si="6"/>
        <v>Geo</v>
      </c>
      <c r="AQ406" s="39">
        <f>YEAR(Table1[[#This Row],[Closed]])</f>
        <v>1900</v>
      </c>
      <c r="AR406" s="39">
        <f>YEAR(Table1[[#This Row],[Resolved]])</f>
        <v>1900</v>
      </c>
      <c r="AS406" s="39">
        <f>YEAR(Table1[[#This Row],[Created]])</f>
        <v>2022</v>
      </c>
      <c r="AT406" s="39">
        <f>DAY(Table1[[#This Row],[Resolved]])</f>
        <v>0</v>
      </c>
      <c r="AU406" s="39" t="str">
        <f>TEXT(Table1[[#This Row],[Resolved]],"MMM")</f>
        <v>Jan</v>
      </c>
      <c r="AV406" s="39">
        <f>DAY(Table1[[#This Row],[Created]])</f>
        <v>17</v>
      </c>
      <c r="AW406" s="39" t="str">
        <f>TEXT(Table1[[#This Row],[Created]],"MMM")</f>
        <v>May</v>
      </c>
      <c r="AX406" s="40" t="e">
        <f>VLOOKUP(Table1[[#This Row],[Assigned to]],GD_Resource[[#All],[SNOW ID Unique]:[Team]],4,0)</f>
        <v>#N/A</v>
      </c>
    </row>
    <row r="407" spans="1:50" ht="37.5" customHeight="1" x14ac:dyDescent="0.25">
      <c r="A407" s="37" t="s">
        <v>1651</v>
      </c>
      <c r="B407" s="37" t="s">
        <v>119</v>
      </c>
      <c r="C407" s="37" t="s">
        <v>153</v>
      </c>
      <c r="D407" s="37" t="s">
        <v>154</v>
      </c>
      <c r="E407" s="37" t="s">
        <v>145</v>
      </c>
      <c r="F407" s="37" t="s">
        <v>1652</v>
      </c>
      <c r="G407" s="60">
        <v>44701.852754629632</v>
      </c>
      <c r="H407" s="37" t="s">
        <v>55</v>
      </c>
      <c r="I407" s="60"/>
      <c r="J407" s="37" t="s">
        <v>329</v>
      </c>
      <c r="K407" s="37" t="s">
        <v>1653</v>
      </c>
      <c r="L407" s="60"/>
      <c r="M407" s="37"/>
      <c r="N407" s="60">
        <v>44698.977951388893</v>
      </c>
      <c r="O407" s="37" t="s">
        <v>154</v>
      </c>
      <c r="P407" s="38" t="b">
        <v>0</v>
      </c>
      <c r="Q407" s="37"/>
      <c r="R407" s="37" t="s">
        <v>150</v>
      </c>
      <c r="S407" s="38">
        <v>0</v>
      </c>
      <c r="T407" s="37" t="s">
        <v>128</v>
      </c>
      <c r="U407" s="37" t="s">
        <v>94</v>
      </c>
      <c r="V407" s="60">
        <v>44701.852754629632</v>
      </c>
      <c r="W407" s="38">
        <v>249010</v>
      </c>
      <c r="X407" s="37" t="s">
        <v>55</v>
      </c>
      <c r="Y407" s="38">
        <v>0</v>
      </c>
      <c r="Z407" s="38" t="b">
        <v>0</v>
      </c>
      <c r="AA407" s="60">
        <v>44698.977951388893</v>
      </c>
      <c r="AB407" s="60"/>
      <c r="AC407" s="38">
        <v>0</v>
      </c>
      <c r="AD407" s="60"/>
      <c r="AE407" s="60">
        <v>44698.977951388893</v>
      </c>
      <c r="AF407" s="60">
        <v>44698.977951388893</v>
      </c>
      <c r="AG407" s="37" t="s">
        <v>139</v>
      </c>
      <c r="AH407" s="37"/>
      <c r="AI407" s="37" t="s">
        <v>582</v>
      </c>
      <c r="AJ407" s="16" t="str">
        <f ca="1">IF(Table1[[#This Row],[State]]="Closed","Zero",IF(Table1[[#This Row],[State]]="Resolved","Zero",TODAY()-Table1[[#This Row],[First Assigned to Osprey-Resolver]]))</f>
        <v>Zero</v>
      </c>
      <c r="AK407" s="16" t="str">
        <f ca="1">IF(Table1[[#This Row],[Days Open]]&lt;=5,"00 - 05",IF(Table1[[#This Row],[Days Open]]&lt;=15,"06 - 15",IF(Table1[[#This Row],[Days Open]]&lt;=30,"16 - 30", IF(Table1[[#This Row],[Days Open]]&lt;=60,"31 - 60",IF(Table1[[#This Row],[Days Open]]&lt;=90,"61 - 90",IF(Table1[[#This Row],[Days Open]]="Zero","Closed","&gt;91 and above"))))))</f>
        <v>Closed</v>
      </c>
      <c r="AL407" s="39">
        <f>WEEKNUM(Table1[[#This Row],[Created]])</f>
        <v>21</v>
      </c>
      <c r="AM407" s="39">
        <f>WEEKNUM(Table1[[#This Row],[Resolved]])</f>
        <v>21</v>
      </c>
      <c r="AN407" s="39">
        <f>WEEKNUM(Table1[[#This Row],[Closed]])</f>
        <v>0</v>
      </c>
      <c r="AO407" s="39" t="str">
        <f>IFERROR(INDEX(GD_Resource[], MATCH(Table1[[#This Row],[Assigned to]], GD_Resource[SNOW ID Unique], 0), 2), "Not GD")</f>
        <v>WPP-US</v>
      </c>
      <c r="AP407" s="39" t="str">
        <f t="shared" si="6"/>
        <v>GD</v>
      </c>
      <c r="AQ407" s="39">
        <f>YEAR(Table1[[#This Row],[Closed]])</f>
        <v>1900</v>
      </c>
      <c r="AR407" s="39">
        <f>YEAR(Table1[[#This Row],[Resolved]])</f>
        <v>2022</v>
      </c>
      <c r="AS407" s="39">
        <f>YEAR(Table1[[#This Row],[Created]])</f>
        <v>2022</v>
      </c>
      <c r="AT407" s="39">
        <f>DAY(Table1[[#This Row],[Resolved]])</f>
        <v>20</v>
      </c>
      <c r="AU407" s="39" t="str">
        <f>TEXT(Table1[[#This Row],[Resolved]],"MMM")</f>
        <v>May</v>
      </c>
      <c r="AV407" s="39">
        <f>DAY(Table1[[#This Row],[Created]])</f>
        <v>17</v>
      </c>
      <c r="AW407" s="39" t="str">
        <f>TEXT(Table1[[#This Row],[Created]],"MMM")</f>
        <v>May</v>
      </c>
      <c r="AX407" s="40">
        <f>VLOOKUP(Table1[[#This Row],[Assigned to]],GD_Resource[[#All],[SNOW ID Unique]:[Team]],4,0)</f>
        <v>0</v>
      </c>
    </row>
    <row r="408" spans="1:50" ht="37.5" customHeight="1" x14ac:dyDescent="0.25">
      <c r="A408" s="37" t="s">
        <v>1654</v>
      </c>
      <c r="B408" s="37" t="s">
        <v>142</v>
      </c>
      <c r="C408" s="37" t="s">
        <v>308</v>
      </c>
      <c r="D408" s="37" t="s">
        <v>309</v>
      </c>
      <c r="E408" s="37" t="s">
        <v>13</v>
      </c>
      <c r="F408" s="37" t="s">
        <v>1655</v>
      </c>
      <c r="G408" s="60">
        <v>44707.819699074083</v>
      </c>
      <c r="H408" s="37" t="s">
        <v>248</v>
      </c>
      <c r="I408" s="60"/>
      <c r="J408" s="37"/>
      <c r="K408" s="37"/>
      <c r="L408" s="60"/>
      <c r="M408" s="37"/>
      <c r="N408" s="60">
        <v>44699.054247685177</v>
      </c>
      <c r="O408" s="37" t="s">
        <v>1656</v>
      </c>
      <c r="P408" s="38" t="b">
        <v>0</v>
      </c>
      <c r="Q408" s="37"/>
      <c r="R408" s="37" t="s">
        <v>137</v>
      </c>
      <c r="S408" s="38">
        <v>0</v>
      </c>
      <c r="T408" s="37" t="s">
        <v>128</v>
      </c>
      <c r="U408" s="37" t="s">
        <v>65</v>
      </c>
      <c r="V408" s="60"/>
      <c r="W408" s="38"/>
      <c r="X408" s="37" t="s">
        <v>1657</v>
      </c>
      <c r="Y408" s="38">
        <v>0</v>
      </c>
      <c r="Z408" s="38" t="b">
        <v>1</v>
      </c>
      <c r="AA408" s="60">
        <v>44699.112129629633</v>
      </c>
      <c r="AB408" s="60">
        <v>44699.054247685177</v>
      </c>
      <c r="AC408" s="38">
        <v>1</v>
      </c>
      <c r="AD408" s="60">
        <v>44699.127002314817</v>
      </c>
      <c r="AE408" s="60">
        <v>44706.510960648149</v>
      </c>
      <c r="AF408" s="60">
        <v>44699.127002314817</v>
      </c>
      <c r="AG408" s="37"/>
      <c r="AH408" s="37" t="s">
        <v>250</v>
      </c>
      <c r="AI408" s="37"/>
      <c r="AJ408" s="16">
        <f ca="1">IF(Table1[[#This Row],[State]]="Closed","Zero",IF(Table1[[#This Row],[State]]="Resolved","Zero",TODAY()-Table1[[#This Row],[First Assigned to Osprey-Resolver]]))</f>
        <v>1.4890393518508063</v>
      </c>
      <c r="AK408" s="16" t="str">
        <f ca="1">IF(Table1[[#This Row],[Days Open]]&lt;=5,"00 - 05",IF(Table1[[#This Row],[Days Open]]&lt;=15,"06 - 15",IF(Table1[[#This Row],[Days Open]]&lt;=30,"16 - 30", IF(Table1[[#This Row],[Days Open]]&lt;=60,"31 - 60",IF(Table1[[#This Row],[Days Open]]&lt;=90,"61 - 90",IF(Table1[[#This Row],[Days Open]]="Zero","Closed","&gt;91 and above"))))))</f>
        <v>00 - 05</v>
      </c>
      <c r="AL408" s="39">
        <f>WEEKNUM(Table1[[#This Row],[Created]])</f>
        <v>21</v>
      </c>
      <c r="AM408" s="39">
        <f>WEEKNUM(Table1[[#This Row],[Resolved]])</f>
        <v>0</v>
      </c>
      <c r="AN408" s="39">
        <f>WEEKNUM(Table1[[#This Row],[Closed]])</f>
        <v>0</v>
      </c>
      <c r="AO408" s="39" t="str">
        <f>IFERROR(INDEX(GD_Resource[], MATCH(Table1[[#This Row],[Assigned to]], GD_Resource[SNOW ID Unique], 0), 2), "Not GD")</f>
        <v>Not GD</v>
      </c>
      <c r="AP408" s="39" t="str">
        <f t="shared" si="6"/>
        <v>Geo</v>
      </c>
      <c r="AQ408" s="39">
        <f>YEAR(Table1[[#This Row],[Closed]])</f>
        <v>1900</v>
      </c>
      <c r="AR408" s="39">
        <f>YEAR(Table1[[#This Row],[Resolved]])</f>
        <v>1900</v>
      </c>
      <c r="AS408" s="39">
        <f>YEAR(Table1[[#This Row],[Created]])</f>
        <v>2022</v>
      </c>
      <c r="AT408" s="39">
        <f>DAY(Table1[[#This Row],[Resolved]])</f>
        <v>0</v>
      </c>
      <c r="AU408" s="39" t="str">
        <f>TEXT(Table1[[#This Row],[Resolved]],"MMM")</f>
        <v>Jan</v>
      </c>
      <c r="AV408" s="39">
        <f>DAY(Table1[[#This Row],[Created]])</f>
        <v>18</v>
      </c>
      <c r="AW408" s="39" t="str">
        <f>TEXT(Table1[[#This Row],[Created]],"MMM")</f>
        <v>May</v>
      </c>
      <c r="AX408" s="40" t="e">
        <f>VLOOKUP(Table1[[#This Row],[Assigned to]],GD_Resource[[#All],[SNOW ID Unique]:[Team]],4,0)</f>
        <v>#N/A</v>
      </c>
    </row>
    <row r="409" spans="1:50" ht="37.5" customHeight="1" x14ac:dyDescent="0.25">
      <c r="A409" s="37" t="s">
        <v>1658</v>
      </c>
      <c r="B409" s="37" t="s">
        <v>119</v>
      </c>
      <c r="C409" s="37" t="s">
        <v>308</v>
      </c>
      <c r="D409" s="37" t="s">
        <v>309</v>
      </c>
      <c r="E409" s="37" t="s">
        <v>13</v>
      </c>
      <c r="F409" s="37" t="s">
        <v>1146</v>
      </c>
      <c r="G409" s="60">
        <v>44707.822060185194</v>
      </c>
      <c r="H409" s="37" t="s">
        <v>248</v>
      </c>
      <c r="I409" s="60"/>
      <c r="J409" s="37"/>
      <c r="K409" s="37"/>
      <c r="L409" s="60"/>
      <c r="M409" s="37"/>
      <c r="N409" s="60">
        <v>44699.054942129631</v>
      </c>
      <c r="O409" s="37" t="s">
        <v>1659</v>
      </c>
      <c r="P409" s="38" t="b">
        <v>0</v>
      </c>
      <c r="Q409" s="37"/>
      <c r="R409" s="37" t="s">
        <v>137</v>
      </c>
      <c r="S409" s="38">
        <v>0</v>
      </c>
      <c r="T409" s="37" t="s">
        <v>128</v>
      </c>
      <c r="U409" s="37" t="s">
        <v>65</v>
      </c>
      <c r="V409" s="60"/>
      <c r="W409" s="38"/>
      <c r="X409" s="37" t="s">
        <v>1660</v>
      </c>
      <c r="Y409" s="38">
        <v>0</v>
      </c>
      <c r="Z409" s="38" t="b">
        <v>1</v>
      </c>
      <c r="AA409" s="60">
        <v>44699.119606481479</v>
      </c>
      <c r="AB409" s="60">
        <v>44699.060324074067</v>
      </c>
      <c r="AC409" s="38">
        <v>1</v>
      </c>
      <c r="AD409" s="60">
        <v>44699.859189814822</v>
      </c>
      <c r="AE409" s="60">
        <v>44706.507187499999</v>
      </c>
      <c r="AF409" s="60">
        <v>44699.859189814822</v>
      </c>
      <c r="AG409" s="37"/>
      <c r="AH409" s="37" t="s">
        <v>250</v>
      </c>
      <c r="AI409" s="37"/>
      <c r="AJ409" s="16">
        <f ca="1">IF(Table1[[#This Row],[State]]="Closed","Zero",IF(Table1[[#This Row],[State]]="Resolved","Zero",TODAY()-Table1[[#This Row],[First Assigned to Osprey-Resolver]]))</f>
        <v>1.4928125000005821</v>
      </c>
      <c r="AK409" s="16" t="str">
        <f ca="1">IF(Table1[[#This Row],[Days Open]]&lt;=5,"00 - 05",IF(Table1[[#This Row],[Days Open]]&lt;=15,"06 - 15",IF(Table1[[#This Row],[Days Open]]&lt;=30,"16 - 30", IF(Table1[[#This Row],[Days Open]]&lt;=60,"31 - 60",IF(Table1[[#This Row],[Days Open]]&lt;=90,"61 - 90",IF(Table1[[#This Row],[Days Open]]="Zero","Closed","&gt;91 and above"))))))</f>
        <v>00 - 05</v>
      </c>
      <c r="AL409" s="39">
        <f>WEEKNUM(Table1[[#This Row],[Created]])</f>
        <v>21</v>
      </c>
      <c r="AM409" s="39">
        <f>WEEKNUM(Table1[[#This Row],[Resolved]])</f>
        <v>0</v>
      </c>
      <c r="AN409" s="39">
        <f>WEEKNUM(Table1[[#This Row],[Closed]])</f>
        <v>0</v>
      </c>
      <c r="AO409" s="39" t="str">
        <f>IFERROR(INDEX(GD_Resource[], MATCH(Table1[[#This Row],[Assigned to]], GD_Resource[SNOW ID Unique], 0), 2), "Not GD")</f>
        <v>Not GD</v>
      </c>
      <c r="AP409" s="39" t="str">
        <f t="shared" si="6"/>
        <v>Geo</v>
      </c>
      <c r="AQ409" s="39">
        <f>YEAR(Table1[[#This Row],[Closed]])</f>
        <v>1900</v>
      </c>
      <c r="AR409" s="39">
        <f>YEAR(Table1[[#This Row],[Resolved]])</f>
        <v>1900</v>
      </c>
      <c r="AS409" s="39">
        <f>YEAR(Table1[[#This Row],[Created]])</f>
        <v>2022</v>
      </c>
      <c r="AT409" s="39">
        <f>DAY(Table1[[#This Row],[Resolved]])</f>
        <v>0</v>
      </c>
      <c r="AU409" s="39" t="str">
        <f>TEXT(Table1[[#This Row],[Resolved]],"MMM")</f>
        <v>Jan</v>
      </c>
      <c r="AV409" s="39">
        <f>DAY(Table1[[#This Row],[Created]])</f>
        <v>18</v>
      </c>
      <c r="AW409" s="39" t="str">
        <f>TEXT(Table1[[#This Row],[Created]],"MMM")</f>
        <v>May</v>
      </c>
      <c r="AX409" s="40" t="e">
        <f>VLOOKUP(Table1[[#This Row],[Assigned to]],GD_Resource[[#All],[SNOW ID Unique]:[Team]],4,0)</f>
        <v>#N/A</v>
      </c>
    </row>
    <row r="410" spans="1:50" ht="37.5" customHeight="1" x14ac:dyDescent="0.25">
      <c r="A410" s="37" t="s">
        <v>1661</v>
      </c>
      <c r="B410" s="37" t="s">
        <v>142</v>
      </c>
      <c r="C410" s="37" t="s">
        <v>622</v>
      </c>
      <c r="D410" s="37" t="s">
        <v>530</v>
      </c>
      <c r="E410" s="37" t="s">
        <v>13</v>
      </c>
      <c r="F410" s="37" t="s">
        <v>1662</v>
      </c>
      <c r="G410" s="60">
        <v>44707.673622685194</v>
      </c>
      <c r="H410" s="37" t="s">
        <v>27</v>
      </c>
      <c r="I410" s="60"/>
      <c r="J410" s="37" t="s">
        <v>329</v>
      </c>
      <c r="K410" s="37" t="s">
        <v>1663</v>
      </c>
      <c r="L410" s="60"/>
      <c r="M410" s="37"/>
      <c r="N410" s="60">
        <v>44699.150069444448</v>
      </c>
      <c r="O410" s="37" t="s">
        <v>888</v>
      </c>
      <c r="P410" s="38" t="b">
        <v>0</v>
      </c>
      <c r="Q410" s="37"/>
      <c r="R410" s="37" t="s">
        <v>191</v>
      </c>
      <c r="S410" s="38">
        <v>0</v>
      </c>
      <c r="T410" s="37" t="s">
        <v>128</v>
      </c>
      <c r="U410" s="37" t="s">
        <v>94</v>
      </c>
      <c r="V410" s="60">
        <v>44707.673622685194</v>
      </c>
      <c r="W410" s="38">
        <v>736435</v>
      </c>
      <c r="X410" s="37" t="s">
        <v>889</v>
      </c>
      <c r="Y410" s="38">
        <v>0</v>
      </c>
      <c r="Z410" s="38" t="b">
        <v>0</v>
      </c>
      <c r="AA410" s="60">
        <v>44699.796099537038</v>
      </c>
      <c r="AB410" s="60">
        <v>44699.150069444448</v>
      </c>
      <c r="AC410" s="38">
        <v>6</v>
      </c>
      <c r="AD410" s="60">
        <v>44699.901944444442</v>
      </c>
      <c r="AE410" s="60">
        <v>44705.647986111107</v>
      </c>
      <c r="AF410" s="60">
        <v>44705.646967592591</v>
      </c>
      <c r="AG410" s="37"/>
      <c r="AH410" s="37"/>
      <c r="AI410" s="37"/>
      <c r="AJ410" s="16" t="str">
        <f ca="1">IF(Table1[[#This Row],[State]]="Closed","Zero",IF(Table1[[#This Row],[State]]="Resolved","Zero",TODAY()-Table1[[#This Row],[First Assigned to Osprey-Resolver]]))</f>
        <v>Zero</v>
      </c>
      <c r="AK410" s="16" t="str">
        <f ca="1">IF(Table1[[#This Row],[Days Open]]&lt;=5,"00 - 05",IF(Table1[[#This Row],[Days Open]]&lt;=15,"06 - 15",IF(Table1[[#This Row],[Days Open]]&lt;=30,"16 - 30", IF(Table1[[#This Row],[Days Open]]&lt;=60,"31 - 60",IF(Table1[[#This Row],[Days Open]]&lt;=90,"61 - 90",IF(Table1[[#This Row],[Days Open]]="Zero","Closed","&gt;91 and above"))))))</f>
        <v>Closed</v>
      </c>
      <c r="AL410" s="39">
        <f>WEEKNUM(Table1[[#This Row],[Created]])</f>
        <v>21</v>
      </c>
      <c r="AM410" s="39">
        <f>WEEKNUM(Table1[[#This Row],[Resolved]])</f>
        <v>22</v>
      </c>
      <c r="AN410" s="39">
        <f>WEEKNUM(Table1[[#This Row],[Closed]])</f>
        <v>0</v>
      </c>
      <c r="AO410" s="39" t="str">
        <f>IFERROR(INDEX(GD_Resource[], MATCH(Table1[[#This Row],[Assigned to]], GD_Resource[SNOW ID Unique], 0), 2), "Not GD")</f>
        <v>WPP-US</v>
      </c>
      <c r="AP410" s="39" t="str">
        <f t="shared" si="6"/>
        <v>GD</v>
      </c>
      <c r="AQ410" s="39">
        <f>YEAR(Table1[[#This Row],[Closed]])</f>
        <v>1900</v>
      </c>
      <c r="AR410" s="39">
        <f>YEAR(Table1[[#This Row],[Resolved]])</f>
        <v>2022</v>
      </c>
      <c r="AS410" s="39">
        <f>YEAR(Table1[[#This Row],[Created]])</f>
        <v>2022</v>
      </c>
      <c r="AT410" s="39">
        <f>DAY(Table1[[#This Row],[Resolved]])</f>
        <v>26</v>
      </c>
      <c r="AU410" s="39" t="str">
        <f>TEXT(Table1[[#This Row],[Resolved]],"MMM")</f>
        <v>May</v>
      </c>
      <c r="AV410" s="39">
        <f>DAY(Table1[[#This Row],[Created]])</f>
        <v>18</v>
      </c>
      <c r="AW410" s="39" t="str">
        <f>TEXT(Table1[[#This Row],[Created]],"MMM")</f>
        <v>May</v>
      </c>
      <c r="AX410" s="40">
        <f>VLOOKUP(Table1[[#This Row],[Assigned to]],GD_Resource[[#All],[SNOW ID Unique]:[Team]],4,0)</f>
        <v>0</v>
      </c>
    </row>
    <row r="411" spans="1:50" ht="37.5" customHeight="1" x14ac:dyDescent="0.25">
      <c r="A411" s="37" t="s">
        <v>1664</v>
      </c>
      <c r="B411" s="37" t="s">
        <v>119</v>
      </c>
      <c r="C411" s="37" t="s">
        <v>454</v>
      </c>
      <c r="D411" s="37" t="s">
        <v>1665</v>
      </c>
      <c r="E411" s="37" t="s">
        <v>13</v>
      </c>
      <c r="F411" s="37" t="s">
        <v>1666</v>
      </c>
      <c r="G411" s="60">
        <v>44707.940555555557</v>
      </c>
      <c r="H411" s="37" t="s">
        <v>17</v>
      </c>
      <c r="I411" s="60"/>
      <c r="J411" s="37"/>
      <c r="K411" s="37"/>
      <c r="L411" s="60"/>
      <c r="M411" s="37"/>
      <c r="N411" s="60">
        <v>44699.153796296298</v>
      </c>
      <c r="O411" s="37" t="s">
        <v>1665</v>
      </c>
      <c r="P411" s="38" t="b">
        <v>0</v>
      </c>
      <c r="Q411" s="37"/>
      <c r="R411" s="37" t="s">
        <v>217</v>
      </c>
      <c r="S411" s="38">
        <v>0</v>
      </c>
      <c r="T411" s="37" t="s">
        <v>128</v>
      </c>
      <c r="U411" s="37" t="s">
        <v>66</v>
      </c>
      <c r="V411" s="60"/>
      <c r="W411" s="38"/>
      <c r="X411" s="37" t="s">
        <v>1667</v>
      </c>
      <c r="Y411" s="38">
        <v>0</v>
      </c>
      <c r="Z411" s="38" t="b">
        <v>1</v>
      </c>
      <c r="AA411" s="60">
        <v>44699.796122685177</v>
      </c>
      <c r="AB411" s="60">
        <v>44699.185497685183</v>
      </c>
      <c r="AC411" s="38">
        <v>1</v>
      </c>
      <c r="AD411" s="60">
        <v>44699.911192129628</v>
      </c>
      <c r="AE411" s="60">
        <v>44699.955497685187</v>
      </c>
      <c r="AF411" s="60">
        <v>44699.911192129628</v>
      </c>
      <c r="AG411" s="37"/>
      <c r="AH411" s="37"/>
      <c r="AI411" s="37"/>
      <c r="AJ411" s="16">
        <f ca="1">IF(Table1[[#This Row],[State]]="Closed","Zero",IF(Table1[[#This Row],[State]]="Resolved","Zero",TODAY()-Table1[[#This Row],[First Assigned to Osprey-Resolver]]))</f>
        <v>8.044502314813144</v>
      </c>
      <c r="AK411" s="16" t="str">
        <f ca="1">IF(Table1[[#This Row],[Days Open]]&lt;=5,"00 - 05",IF(Table1[[#This Row],[Days Open]]&lt;=15,"06 - 15",IF(Table1[[#This Row],[Days Open]]&lt;=30,"16 - 30", IF(Table1[[#This Row],[Days Open]]&lt;=60,"31 - 60",IF(Table1[[#This Row],[Days Open]]&lt;=90,"61 - 90",IF(Table1[[#This Row],[Days Open]]="Zero","Closed","&gt;91 and above"))))))</f>
        <v>06 - 15</v>
      </c>
      <c r="AL411" s="39">
        <f>WEEKNUM(Table1[[#This Row],[Created]])</f>
        <v>21</v>
      </c>
      <c r="AM411" s="39">
        <f>WEEKNUM(Table1[[#This Row],[Resolved]])</f>
        <v>0</v>
      </c>
      <c r="AN411" s="39">
        <f>WEEKNUM(Table1[[#This Row],[Closed]])</f>
        <v>0</v>
      </c>
      <c r="AO411" s="39" t="str">
        <f>IFERROR(INDEX(GD_Resource[], MATCH(Table1[[#This Row],[Assigned to]], GD_Resource[SNOW ID Unique], 0), 2), "Not GD")</f>
        <v>WPP-US</v>
      </c>
      <c r="AP411" s="39" t="str">
        <f t="shared" si="6"/>
        <v>GD</v>
      </c>
      <c r="AQ411" s="39">
        <f>YEAR(Table1[[#This Row],[Closed]])</f>
        <v>1900</v>
      </c>
      <c r="AR411" s="39">
        <f>YEAR(Table1[[#This Row],[Resolved]])</f>
        <v>1900</v>
      </c>
      <c r="AS411" s="39">
        <f>YEAR(Table1[[#This Row],[Created]])</f>
        <v>2022</v>
      </c>
      <c r="AT411" s="39">
        <f>DAY(Table1[[#This Row],[Resolved]])</f>
        <v>0</v>
      </c>
      <c r="AU411" s="39" t="str">
        <f>TEXT(Table1[[#This Row],[Resolved]],"MMM")</f>
        <v>Jan</v>
      </c>
      <c r="AV411" s="39">
        <f>DAY(Table1[[#This Row],[Created]])</f>
        <v>18</v>
      </c>
      <c r="AW411" s="39" t="str">
        <f>TEXT(Table1[[#This Row],[Created]],"MMM")</f>
        <v>May</v>
      </c>
      <c r="AX411" s="40">
        <f>VLOOKUP(Table1[[#This Row],[Assigned to]],GD_Resource[[#All],[SNOW ID Unique]:[Team]],4,0)</f>
        <v>0</v>
      </c>
    </row>
    <row r="412" spans="1:50" ht="37.5" customHeight="1" x14ac:dyDescent="0.25">
      <c r="A412" s="37" t="s">
        <v>1668</v>
      </c>
      <c r="B412" s="37" t="s">
        <v>142</v>
      </c>
      <c r="C412" s="37" t="s">
        <v>242</v>
      </c>
      <c r="D412" s="37" t="s">
        <v>886</v>
      </c>
      <c r="E412" s="37" t="s">
        <v>13</v>
      </c>
      <c r="F412" s="37" t="s">
        <v>1669</v>
      </c>
      <c r="G412" s="60">
        <v>44705.553020833337</v>
      </c>
      <c r="H412" s="37" t="s">
        <v>36</v>
      </c>
      <c r="I412" s="60"/>
      <c r="J412" s="37" t="s">
        <v>329</v>
      </c>
      <c r="K412" s="37" t="s">
        <v>1670</v>
      </c>
      <c r="L412" s="60"/>
      <c r="M412" s="37"/>
      <c r="N412" s="60">
        <v>44699.19940972222</v>
      </c>
      <c r="O412" s="37" t="s">
        <v>1671</v>
      </c>
      <c r="P412" s="38" t="b">
        <v>0</v>
      </c>
      <c r="Q412" s="37"/>
      <c r="R412" s="37" t="s">
        <v>150</v>
      </c>
      <c r="S412" s="38">
        <v>0</v>
      </c>
      <c r="T412" s="37" t="s">
        <v>128</v>
      </c>
      <c r="U412" s="37" t="s">
        <v>94</v>
      </c>
      <c r="V412" s="60">
        <v>44705.553032407413</v>
      </c>
      <c r="W412" s="38">
        <v>548953</v>
      </c>
      <c r="X412" s="37" t="s">
        <v>1672</v>
      </c>
      <c r="Y412" s="38">
        <v>0</v>
      </c>
      <c r="Z412" s="38" t="b">
        <v>0</v>
      </c>
      <c r="AA412" s="60">
        <v>44699.796087962961</v>
      </c>
      <c r="AB412" s="60">
        <v>44699.206145833326</v>
      </c>
      <c r="AC412" s="38">
        <v>1</v>
      </c>
      <c r="AD412" s="60">
        <v>44699.901226851849</v>
      </c>
      <c r="AE412" s="60">
        <v>44699.920243055552</v>
      </c>
      <c r="AF412" s="60">
        <v>44699.901226851849</v>
      </c>
      <c r="AG412" s="37"/>
      <c r="AH412" s="37"/>
      <c r="AI412" s="37"/>
      <c r="AJ412" s="16" t="str">
        <f ca="1">IF(Table1[[#This Row],[State]]="Closed","Zero",IF(Table1[[#This Row],[State]]="Resolved","Zero",TODAY()-Table1[[#This Row],[First Assigned to Osprey-Resolver]]))</f>
        <v>Zero</v>
      </c>
      <c r="AK412" s="16" t="str">
        <f ca="1">IF(Table1[[#This Row],[Days Open]]&lt;=5,"00 - 05",IF(Table1[[#This Row],[Days Open]]&lt;=15,"06 - 15",IF(Table1[[#This Row],[Days Open]]&lt;=30,"16 - 30", IF(Table1[[#This Row],[Days Open]]&lt;=60,"31 - 60",IF(Table1[[#This Row],[Days Open]]&lt;=90,"61 - 90",IF(Table1[[#This Row],[Days Open]]="Zero","Closed","&gt;91 and above"))))))</f>
        <v>Closed</v>
      </c>
      <c r="AL412" s="39">
        <f>WEEKNUM(Table1[[#This Row],[Created]])</f>
        <v>21</v>
      </c>
      <c r="AM412" s="39">
        <f>WEEKNUM(Table1[[#This Row],[Resolved]])</f>
        <v>22</v>
      </c>
      <c r="AN412" s="39">
        <f>WEEKNUM(Table1[[#This Row],[Closed]])</f>
        <v>0</v>
      </c>
      <c r="AO412" s="39" t="str">
        <f>IFERROR(INDEX(GD_Resource[], MATCH(Table1[[#This Row],[Assigned to]], GD_Resource[SNOW ID Unique], 0), 2), "Not GD")</f>
        <v>WPP-US</v>
      </c>
      <c r="AP412" s="39" t="str">
        <f t="shared" si="6"/>
        <v>GD</v>
      </c>
      <c r="AQ412" s="39">
        <f>YEAR(Table1[[#This Row],[Closed]])</f>
        <v>1900</v>
      </c>
      <c r="AR412" s="39">
        <f>YEAR(Table1[[#This Row],[Resolved]])</f>
        <v>2022</v>
      </c>
      <c r="AS412" s="39">
        <f>YEAR(Table1[[#This Row],[Created]])</f>
        <v>2022</v>
      </c>
      <c r="AT412" s="39">
        <f>DAY(Table1[[#This Row],[Resolved]])</f>
        <v>24</v>
      </c>
      <c r="AU412" s="39" t="str">
        <f>TEXT(Table1[[#This Row],[Resolved]],"MMM")</f>
        <v>May</v>
      </c>
      <c r="AV412" s="39">
        <f>DAY(Table1[[#This Row],[Created]])</f>
        <v>18</v>
      </c>
      <c r="AW412" s="39" t="str">
        <f>TEXT(Table1[[#This Row],[Created]],"MMM")</f>
        <v>May</v>
      </c>
      <c r="AX412" s="40">
        <f>VLOOKUP(Table1[[#This Row],[Assigned to]],GD_Resource[[#All],[SNOW ID Unique]:[Team]],4,0)</f>
        <v>0</v>
      </c>
    </row>
    <row r="413" spans="1:50" ht="37.5" customHeight="1" x14ac:dyDescent="0.25">
      <c r="A413" s="37" t="s">
        <v>1673</v>
      </c>
      <c r="B413" s="37" t="s">
        <v>142</v>
      </c>
      <c r="C413" s="37" t="s">
        <v>242</v>
      </c>
      <c r="D413" s="37" t="s">
        <v>886</v>
      </c>
      <c r="E413" s="37" t="s">
        <v>13</v>
      </c>
      <c r="F413" s="37" t="s">
        <v>1674</v>
      </c>
      <c r="G413" s="60">
        <v>44705.549733796302</v>
      </c>
      <c r="H413" s="37" t="s">
        <v>36</v>
      </c>
      <c r="I413" s="60"/>
      <c r="J413" s="37" t="s">
        <v>329</v>
      </c>
      <c r="K413" s="37" t="s">
        <v>1675</v>
      </c>
      <c r="L413" s="60"/>
      <c r="M413" s="37"/>
      <c r="N413" s="60">
        <v>44699.201793981483</v>
      </c>
      <c r="O413" s="37" t="s">
        <v>1671</v>
      </c>
      <c r="P413" s="38" t="b">
        <v>0</v>
      </c>
      <c r="Q413" s="37"/>
      <c r="R413" s="37" t="s">
        <v>150</v>
      </c>
      <c r="S413" s="38">
        <v>0</v>
      </c>
      <c r="T413" s="37" t="s">
        <v>128</v>
      </c>
      <c r="U413" s="37" t="s">
        <v>94</v>
      </c>
      <c r="V413" s="60">
        <v>44705.549733796302</v>
      </c>
      <c r="W413" s="38">
        <v>548462</v>
      </c>
      <c r="X413" s="37" t="s">
        <v>1672</v>
      </c>
      <c r="Y413" s="38">
        <v>0</v>
      </c>
      <c r="Z413" s="38" t="b">
        <v>0</v>
      </c>
      <c r="AA413" s="60">
        <v>44699.796006944453</v>
      </c>
      <c r="AB413" s="60">
        <v>44699.206018518518</v>
      </c>
      <c r="AC413" s="38">
        <v>1</v>
      </c>
      <c r="AD413" s="60">
        <v>44699.868738425917</v>
      </c>
      <c r="AE413" s="60">
        <v>44699.881481481483</v>
      </c>
      <c r="AF413" s="60">
        <v>44699.868738425917</v>
      </c>
      <c r="AG413" s="37"/>
      <c r="AH413" s="37"/>
      <c r="AI413" s="37"/>
      <c r="AJ413" s="16" t="str">
        <f ca="1">IF(Table1[[#This Row],[State]]="Closed","Zero",IF(Table1[[#This Row],[State]]="Resolved","Zero",TODAY()-Table1[[#This Row],[First Assigned to Osprey-Resolver]]))</f>
        <v>Zero</v>
      </c>
      <c r="AK413" s="16" t="str">
        <f ca="1">IF(Table1[[#This Row],[Days Open]]&lt;=5,"00 - 05",IF(Table1[[#This Row],[Days Open]]&lt;=15,"06 - 15",IF(Table1[[#This Row],[Days Open]]&lt;=30,"16 - 30", IF(Table1[[#This Row],[Days Open]]&lt;=60,"31 - 60",IF(Table1[[#This Row],[Days Open]]&lt;=90,"61 - 90",IF(Table1[[#This Row],[Days Open]]="Zero","Closed","&gt;91 and above"))))))</f>
        <v>Closed</v>
      </c>
      <c r="AL413" s="39">
        <f>WEEKNUM(Table1[[#This Row],[Created]])</f>
        <v>21</v>
      </c>
      <c r="AM413" s="39">
        <f>WEEKNUM(Table1[[#This Row],[Resolved]])</f>
        <v>22</v>
      </c>
      <c r="AN413" s="39">
        <f>WEEKNUM(Table1[[#This Row],[Closed]])</f>
        <v>0</v>
      </c>
      <c r="AO413" s="39" t="str">
        <f>IFERROR(INDEX(GD_Resource[], MATCH(Table1[[#This Row],[Assigned to]], GD_Resource[SNOW ID Unique], 0), 2), "Not GD")</f>
        <v>WPP-US</v>
      </c>
      <c r="AP413" s="39" t="str">
        <f t="shared" si="6"/>
        <v>GD</v>
      </c>
      <c r="AQ413" s="39">
        <f>YEAR(Table1[[#This Row],[Closed]])</f>
        <v>1900</v>
      </c>
      <c r="AR413" s="39">
        <f>YEAR(Table1[[#This Row],[Resolved]])</f>
        <v>2022</v>
      </c>
      <c r="AS413" s="39">
        <f>YEAR(Table1[[#This Row],[Created]])</f>
        <v>2022</v>
      </c>
      <c r="AT413" s="39">
        <f>DAY(Table1[[#This Row],[Resolved]])</f>
        <v>24</v>
      </c>
      <c r="AU413" s="39" t="str">
        <f>TEXT(Table1[[#This Row],[Resolved]],"MMM")</f>
        <v>May</v>
      </c>
      <c r="AV413" s="39">
        <f>DAY(Table1[[#This Row],[Created]])</f>
        <v>18</v>
      </c>
      <c r="AW413" s="39" t="str">
        <f>TEXT(Table1[[#This Row],[Created]],"MMM")</f>
        <v>May</v>
      </c>
      <c r="AX413" s="40">
        <f>VLOOKUP(Table1[[#This Row],[Assigned to]],GD_Resource[[#All],[SNOW ID Unique]:[Team]],4,0)</f>
        <v>0</v>
      </c>
    </row>
    <row r="414" spans="1:50" ht="187.5" customHeight="1" x14ac:dyDescent="0.25">
      <c r="A414" s="37" t="s">
        <v>1676</v>
      </c>
      <c r="B414" s="37" t="s">
        <v>119</v>
      </c>
      <c r="C414" s="37" t="s">
        <v>120</v>
      </c>
      <c r="D414" s="37" t="s">
        <v>324</v>
      </c>
      <c r="E414" s="37" t="s">
        <v>13</v>
      </c>
      <c r="F414" s="37" t="s">
        <v>1677</v>
      </c>
      <c r="G414" s="60">
        <v>44707.701527777783</v>
      </c>
      <c r="H414" s="37" t="s">
        <v>26</v>
      </c>
      <c r="I414" s="60"/>
      <c r="J414" s="37"/>
      <c r="K414" s="37"/>
      <c r="L414" s="60"/>
      <c r="M414" s="37"/>
      <c r="N414" s="60">
        <v>44699.680405092593</v>
      </c>
      <c r="O414" s="37" t="s">
        <v>681</v>
      </c>
      <c r="P414" s="38" t="b">
        <v>0</v>
      </c>
      <c r="Q414" s="37"/>
      <c r="R414" s="37" t="s">
        <v>127</v>
      </c>
      <c r="S414" s="38">
        <v>0</v>
      </c>
      <c r="T414" s="37" t="s">
        <v>128</v>
      </c>
      <c r="U414" s="37" t="s">
        <v>65</v>
      </c>
      <c r="V414" s="60"/>
      <c r="W414" s="38"/>
      <c r="X414" s="37" t="s">
        <v>682</v>
      </c>
      <c r="Y414" s="38">
        <v>0</v>
      </c>
      <c r="Z414" s="38" t="b">
        <v>1</v>
      </c>
      <c r="AA414" s="60">
        <v>44699.796041666668</v>
      </c>
      <c r="AB414" s="60">
        <v>44699.68074074074</v>
      </c>
      <c r="AC414" s="38">
        <v>1</v>
      </c>
      <c r="AD414" s="60">
        <v>44699.871979166674</v>
      </c>
      <c r="AE414" s="60">
        <v>44699.873206018521</v>
      </c>
      <c r="AF414" s="60">
        <v>44699.871979166674</v>
      </c>
      <c r="AG414" s="37"/>
      <c r="AH414" s="37" t="s">
        <v>250</v>
      </c>
      <c r="AI414" s="37"/>
      <c r="AJ414" s="16">
        <f ca="1">IF(Table1[[#This Row],[State]]="Closed","Zero",IF(Table1[[#This Row],[State]]="Resolved","Zero",TODAY()-Table1[[#This Row],[First Assigned to Osprey-Resolver]]))</f>
        <v>8.1267939814788406</v>
      </c>
      <c r="AK414" s="16" t="str">
        <f ca="1">IF(Table1[[#This Row],[Days Open]]&lt;=5,"00 - 05",IF(Table1[[#This Row],[Days Open]]&lt;=15,"06 - 15",IF(Table1[[#This Row],[Days Open]]&lt;=30,"16 - 30", IF(Table1[[#This Row],[Days Open]]&lt;=60,"31 - 60",IF(Table1[[#This Row],[Days Open]]&lt;=90,"61 - 90",IF(Table1[[#This Row],[Days Open]]="Zero","Closed","&gt;91 and above"))))))</f>
        <v>06 - 15</v>
      </c>
      <c r="AL414" s="39">
        <f>WEEKNUM(Table1[[#This Row],[Created]])</f>
        <v>21</v>
      </c>
      <c r="AM414" s="39">
        <f>WEEKNUM(Table1[[#This Row],[Resolved]])</f>
        <v>0</v>
      </c>
      <c r="AN414" s="39">
        <f>WEEKNUM(Table1[[#This Row],[Closed]])</f>
        <v>0</v>
      </c>
      <c r="AO414" s="39" t="str">
        <f>IFERROR(INDEX(GD_Resource[], MATCH(Table1[[#This Row],[Assigned to]], GD_Resource[SNOW ID Unique], 0), 2), "Not GD")</f>
        <v>WPP-US</v>
      </c>
      <c r="AP414" s="39" t="str">
        <f t="shared" si="6"/>
        <v>GD</v>
      </c>
      <c r="AQ414" s="39">
        <f>YEAR(Table1[[#This Row],[Closed]])</f>
        <v>1900</v>
      </c>
      <c r="AR414" s="39">
        <f>YEAR(Table1[[#This Row],[Resolved]])</f>
        <v>1900</v>
      </c>
      <c r="AS414" s="39">
        <f>YEAR(Table1[[#This Row],[Created]])</f>
        <v>2022</v>
      </c>
      <c r="AT414" s="39">
        <f>DAY(Table1[[#This Row],[Resolved]])</f>
        <v>0</v>
      </c>
      <c r="AU414" s="39" t="str">
        <f>TEXT(Table1[[#This Row],[Resolved]],"MMM")</f>
        <v>Jan</v>
      </c>
      <c r="AV414" s="39">
        <f>DAY(Table1[[#This Row],[Created]])</f>
        <v>18</v>
      </c>
      <c r="AW414" s="39" t="str">
        <f>TEXT(Table1[[#This Row],[Created]],"MMM")</f>
        <v>May</v>
      </c>
      <c r="AX414" s="40">
        <f>VLOOKUP(Table1[[#This Row],[Assigned to]],GD_Resource[[#All],[SNOW ID Unique]:[Team]],4,0)</f>
        <v>0</v>
      </c>
    </row>
    <row r="415" spans="1:50" ht="49.95" customHeight="1" x14ac:dyDescent="0.25">
      <c r="A415" s="37" t="s">
        <v>1678</v>
      </c>
      <c r="B415" s="37" t="s">
        <v>119</v>
      </c>
      <c r="C415" s="37" t="s">
        <v>185</v>
      </c>
      <c r="D415" s="37" t="s">
        <v>346</v>
      </c>
      <c r="E415" s="37" t="s">
        <v>13</v>
      </c>
      <c r="F415" s="37" t="s">
        <v>1679</v>
      </c>
      <c r="G415" s="60">
        <v>44706.02542824074</v>
      </c>
      <c r="H415" s="37" t="s">
        <v>43</v>
      </c>
      <c r="I415" s="60"/>
      <c r="J415" s="37" t="s">
        <v>329</v>
      </c>
      <c r="K415" s="37" t="s">
        <v>1680</v>
      </c>
      <c r="L415" s="60"/>
      <c r="M415" s="37"/>
      <c r="N415" s="60">
        <v>44699.777256944442</v>
      </c>
      <c r="O415" s="37" t="s">
        <v>777</v>
      </c>
      <c r="P415" s="38" t="b">
        <v>0</v>
      </c>
      <c r="Q415" s="37"/>
      <c r="R415" s="37" t="s">
        <v>191</v>
      </c>
      <c r="S415" s="38">
        <v>0</v>
      </c>
      <c r="T415" s="37" t="s">
        <v>128</v>
      </c>
      <c r="U415" s="37" t="s">
        <v>94</v>
      </c>
      <c r="V415" s="60">
        <v>44706.02542824074</v>
      </c>
      <c r="W415" s="38">
        <v>539842</v>
      </c>
      <c r="X415" s="37" t="s">
        <v>778</v>
      </c>
      <c r="Y415" s="38">
        <v>0</v>
      </c>
      <c r="Z415" s="38" t="b">
        <v>0</v>
      </c>
      <c r="AA415" s="60">
        <v>44699.780023148152</v>
      </c>
      <c r="AB415" s="60">
        <v>44699.77789351852</v>
      </c>
      <c r="AC415" s="38">
        <v>1</v>
      </c>
      <c r="AD415" s="60">
        <v>44699.780023148152</v>
      </c>
      <c r="AE415" s="60">
        <v>44699.780023148152</v>
      </c>
      <c r="AF415" s="60">
        <v>44699.780023148152</v>
      </c>
      <c r="AG415" s="37"/>
      <c r="AH415" s="37"/>
      <c r="AI415" s="37"/>
      <c r="AJ415" s="16" t="str">
        <f ca="1">IF(Table1[[#This Row],[State]]="Closed","Zero",IF(Table1[[#This Row],[State]]="Resolved","Zero",TODAY()-Table1[[#This Row],[First Assigned to Osprey-Resolver]]))</f>
        <v>Zero</v>
      </c>
      <c r="AK415" s="16" t="str">
        <f ca="1">IF(Table1[[#This Row],[Days Open]]&lt;=5,"00 - 05",IF(Table1[[#This Row],[Days Open]]&lt;=15,"06 - 15",IF(Table1[[#This Row],[Days Open]]&lt;=30,"16 - 30", IF(Table1[[#This Row],[Days Open]]&lt;=60,"31 - 60",IF(Table1[[#This Row],[Days Open]]&lt;=90,"61 - 90",IF(Table1[[#This Row],[Days Open]]="Zero","Closed","&gt;91 and above"))))))</f>
        <v>Closed</v>
      </c>
      <c r="AL415" s="39">
        <f>WEEKNUM(Table1[[#This Row],[Created]])</f>
        <v>21</v>
      </c>
      <c r="AM415" s="39">
        <f>WEEKNUM(Table1[[#This Row],[Resolved]])</f>
        <v>22</v>
      </c>
      <c r="AN415" s="39">
        <f>WEEKNUM(Table1[[#This Row],[Closed]])</f>
        <v>0</v>
      </c>
      <c r="AO415" s="39" t="str">
        <f>IFERROR(INDEX(GD_Resource[], MATCH(Table1[[#This Row],[Assigned to]], GD_Resource[SNOW ID Unique], 0), 2), "Not GD")</f>
        <v>Not GD</v>
      </c>
      <c r="AP415" s="39" t="str">
        <f t="shared" si="6"/>
        <v>Geo</v>
      </c>
      <c r="AQ415" s="39">
        <f>YEAR(Table1[[#This Row],[Closed]])</f>
        <v>1900</v>
      </c>
      <c r="AR415" s="39">
        <f>YEAR(Table1[[#This Row],[Resolved]])</f>
        <v>2022</v>
      </c>
      <c r="AS415" s="39">
        <f>YEAR(Table1[[#This Row],[Created]])</f>
        <v>2022</v>
      </c>
      <c r="AT415" s="39">
        <f>DAY(Table1[[#This Row],[Resolved]])</f>
        <v>25</v>
      </c>
      <c r="AU415" s="39" t="str">
        <f>TEXT(Table1[[#This Row],[Resolved]],"MMM")</f>
        <v>May</v>
      </c>
      <c r="AV415" s="39">
        <f>DAY(Table1[[#This Row],[Created]])</f>
        <v>18</v>
      </c>
      <c r="AW415" s="39" t="str">
        <f>TEXT(Table1[[#This Row],[Created]],"MMM")</f>
        <v>May</v>
      </c>
      <c r="AX415" s="40" t="e">
        <f>VLOOKUP(Table1[[#This Row],[Assigned to]],GD_Resource[[#All],[SNOW ID Unique]:[Team]],4,0)</f>
        <v>#N/A</v>
      </c>
    </row>
    <row r="416" spans="1:50" ht="62.7" customHeight="1" x14ac:dyDescent="0.25">
      <c r="A416" s="37" t="s">
        <v>1681</v>
      </c>
      <c r="B416" s="37" t="s">
        <v>119</v>
      </c>
      <c r="C416" s="37" t="s">
        <v>120</v>
      </c>
      <c r="D416" s="37" t="s">
        <v>1002</v>
      </c>
      <c r="E416" s="37" t="s">
        <v>13</v>
      </c>
      <c r="F416" s="37" t="s">
        <v>1682</v>
      </c>
      <c r="G416" s="60">
        <v>44706.842037037037</v>
      </c>
      <c r="H416" s="37" t="s">
        <v>15</v>
      </c>
      <c r="I416" s="60"/>
      <c r="J416" s="37" t="s">
        <v>329</v>
      </c>
      <c r="K416" s="37" t="s">
        <v>1683</v>
      </c>
      <c r="L416" s="60"/>
      <c r="M416" s="37"/>
      <c r="N416" s="60">
        <v>44699.787083333344</v>
      </c>
      <c r="O416" s="37" t="s">
        <v>1684</v>
      </c>
      <c r="P416" s="38" t="b">
        <v>0</v>
      </c>
      <c r="Q416" s="37"/>
      <c r="R416" s="37" t="s">
        <v>127</v>
      </c>
      <c r="S416" s="38">
        <v>0</v>
      </c>
      <c r="T416" s="37" t="s">
        <v>128</v>
      </c>
      <c r="U416" s="37" t="s">
        <v>94</v>
      </c>
      <c r="V416" s="60">
        <v>44706.842037037037</v>
      </c>
      <c r="W416" s="38">
        <v>609548</v>
      </c>
      <c r="X416" s="37" t="s">
        <v>1685</v>
      </c>
      <c r="Y416" s="38">
        <v>1</v>
      </c>
      <c r="Z416" s="38" t="b">
        <v>0</v>
      </c>
      <c r="AA416" s="60">
        <v>44700.575474537043</v>
      </c>
      <c r="AB416" s="60">
        <v>44699.787453703713</v>
      </c>
      <c r="AC416" s="38">
        <v>1</v>
      </c>
      <c r="AD416" s="60">
        <v>44700.586851851847</v>
      </c>
      <c r="AE416" s="60">
        <v>44700.59207175926</v>
      </c>
      <c r="AF416" s="60">
        <v>44700.586851851847</v>
      </c>
      <c r="AG416" s="37"/>
      <c r="AH416" s="37"/>
      <c r="AI416" s="37"/>
      <c r="AJ416" s="16" t="str">
        <f ca="1">IF(Table1[[#This Row],[State]]="Closed","Zero",IF(Table1[[#This Row],[State]]="Resolved","Zero",TODAY()-Table1[[#This Row],[First Assigned to Osprey-Resolver]]))</f>
        <v>Zero</v>
      </c>
      <c r="AK416" s="16" t="str">
        <f ca="1">IF(Table1[[#This Row],[Days Open]]&lt;=5,"00 - 05",IF(Table1[[#This Row],[Days Open]]&lt;=15,"06 - 15",IF(Table1[[#This Row],[Days Open]]&lt;=30,"16 - 30", IF(Table1[[#This Row],[Days Open]]&lt;=60,"31 - 60",IF(Table1[[#This Row],[Days Open]]&lt;=90,"61 - 90",IF(Table1[[#This Row],[Days Open]]="Zero","Closed","&gt;91 and above"))))))</f>
        <v>Closed</v>
      </c>
      <c r="AL416" s="39">
        <f>WEEKNUM(Table1[[#This Row],[Created]])</f>
        <v>21</v>
      </c>
      <c r="AM416" s="39">
        <f>WEEKNUM(Table1[[#This Row],[Resolved]])</f>
        <v>22</v>
      </c>
      <c r="AN416" s="39">
        <f>WEEKNUM(Table1[[#This Row],[Closed]])</f>
        <v>0</v>
      </c>
      <c r="AO416" s="39" t="str">
        <f>IFERROR(INDEX(GD_Resource[], MATCH(Table1[[#This Row],[Assigned to]], GD_Resource[SNOW ID Unique], 0), 2), "Not GD")</f>
        <v>WPP-US</v>
      </c>
      <c r="AP416" s="39" t="str">
        <f t="shared" si="6"/>
        <v>GD</v>
      </c>
      <c r="AQ416" s="39">
        <f>YEAR(Table1[[#This Row],[Closed]])</f>
        <v>1900</v>
      </c>
      <c r="AR416" s="39">
        <f>YEAR(Table1[[#This Row],[Resolved]])</f>
        <v>2022</v>
      </c>
      <c r="AS416" s="39">
        <f>YEAR(Table1[[#This Row],[Created]])</f>
        <v>2022</v>
      </c>
      <c r="AT416" s="39">
        <f>DAY(Table1[[#This Row],[Resolved]])</f>
        <v>25</v>
      </c>
      <c r="AU416" s="39" t="str">
        <f>TEXT(Table1[[#This Row],[Resolved]],"MMM")</f>
        <v>May</v>
      </c>
      <c r="AV416" s="39">
        <f>DAY(Table1[[#This Row],[Created]])</f>
        <v>18</v>
      </c>
      <c r="AW416" s="39" t="str">
        <f>TEXT(Table1[[#This Row],[Created]],"MMM")</f>
        <v>May</v>
      </c>
      <c r="AX416" s="40">
        <f>VLOOKUP(Table1[[#This Row],[Assigned to]],GD_Resource[[#All],[SNOW ID Unique]:[Team]],4,0)</f>
        <v>0</v>
      </c>
    </row>
    <row r="417" spans="1:50" ht="49.95" customHeight="1" x14ac:dyDescent="0.25">
      <c r="A417" s="37" t="s">
        <v>1686</v>
      </c>
      <c r="B417" s="37" t="s">
        <v>119</v>
      </c>
      <c r="C417" s="37" t="s">
        <v>143</v>
      </c>
      <c r="D417" s="37" t="s">
        <v>1687</v>
      </c>
      <c r="E417" s="37" t="s">
        <v>13</v>
      </c>
      <c r="F417" s="37" t="s">
        <v>1688</v>
      </c>
      <c r="G417" s="60">
        <v>44701.635682870372</v>
      </c>
      <c r="H417" s="37" t="s">
        <v>1689</v>
      </c>
      <c r="I417" s="60"/>
      <c r="J417" s="37"/>
      <c r="K417" s="37"/>
      <c r="L417" s="60"/>
      <c r="M417" s="37"/>
      <c r="N417" s="60">
        <v>44699.849745370368</v>
      </c>
      <c r="O417" s="37" t="s">
        <v>213</v>
      </c>
      <c r="P417" s="38" t="b">
        <v>0</v>
      </c>
      <c r="Q417" s="37"/>
      <c r="R417" s="37" t="s">
        <v>150</v>
      </c>
      <c r="S417" s="38">
        <v>0</v>
      </c>
      <c r="T417" s="37" t="s">
        <v>128</v>
      </c>
      <c r="U417" s="37" t="s">
        <v>66</v>
      </c>
      <c r="V417" s="60"/>
      <c r="W417" s="38"/>
      <c r="X417" s="37" t="s">
        <v>620</v>
      </c>
      <c r="Y417" s="38">
        <v>0</v>
      </c>
      <c r="Z417" s="38" t="b">
        <v>0</v>
      </c>
      <c r="AA417" s="60">
        <v>44699.849745370368</v>
      </c>
      <c r="AB417" s="60"/>
      <c r="AC417" s="38">
        <v>0</v>
      </c>
      <c r="AD417" s="60"/>
      <c r="AE417" s="60">
        <v>44699.849745370368</v>
      </c>
      <c r="AF417" s="60">
        <v>44699.849745370368</v>
      </c>
      <c r="AG417" s="37"/>
      <c r="AH417" s="37"/>
      <c r="AI417" s="37"/>
      <c r="AJ417" s="16">
        <f ca="1">IF(Table1[[#This Row],[State]]="Closed","Zero",IF(Table1[[#This Row],[State]]="Resolved","Zero",TODAY()-Table1[[#This Row],[First Assigned to Osprey-Resolver]]))</f>
        <v>8.1502546296323999</v>
      </c>
      <c r="AK417" s="16" t="str">
        <f ca="1">IF(Table1[[#This Row],[Days Open]]&lt;=5,"00 - 05",IF(Table1[[#This Row],[Days Open]]&lt;=15,"06 - 15",IF(Table1[[#This Row],[Days Open]]&lt;=30,"16 - 30", IF(Table1[[#This Row],[Days Open]]&lt;=60,"31 - 60",IF(Table1[[#This Row],[Days Open]]&lt;=90,"61 - 90",IF(Table1[[#This Row],[Days Open]]="Zero","Closed","&gt;91 and above"))))))</f>
        <v>06 - 15</v>
      </c>
      <c r="AL417" s="39">
        <f>WEEKNUM(Table1[[#This Row],[Created]])</f>
        <v>21</v>
      </c>
      <c r="AM417" s="39">
        <f>WEEKNUM(Table1[[#This Row],[Resolved]])</f>
        <v>0</v>
      </c>
      <c r="AN417" s="39">
        <f>WEEKNUM(Table1[[#This Row],[Closed]])</f>
        <v>0</v>
      </c>
      <c r="AO417" s="39" t="str">
        <f>IFERROR(INDEX(GD_Resource[], MATCH(Table1[[#This Row],[Assigned to]], GD_Resource[SNOW ID Unique], 0), 2), "Not GD")</f>
        <v>Not GD</v>
      </c>
      <c r="AP417" s="39" t="str">
        <f t="shared" si="6"/>
        <v>Geo</v>
      </c>
      <c r="AQ417" s="39">
        <f>YEAR(Table1[[#This Row],[Closed]])</f>
        <v>1900</v>
      </c>
      <c r="AR417" s="39">
        <f>YEAR(Table1[[#This Row],[Resolved]])</f>
        <v>1900</v>
      </c>
      <c r="AS417" s="39">
        <f>YEAR(Table1[[#This Row],[Created]])</f>
        <v>2022</v>
      </c>
      <c r="AT417" s="39">
        <f>DAY(Table1[[#This Row],[Resolved]])</f>
        <v>0</v>
      </c>
      <c r="AU417" s="39" t="str">
        <f>TEXT(Table1[[#This Row],[Resolved]],"MMM")</f>
        <v>Jan</v>
      </c>
      <c r="AV417" s="39">
        <f>DAY(Table1[[#This Row],[Created]])</f>
        <v>18</v>
      </c>
      <c r="AW417" s="39" t="str">
        <f>TEXT(Table1[[#This Row],[Created]],"MMM")</f>
        <v>May</v>
      </c>
      <c r="AX417" s="40" t="e">
        <f>VLOOKUP(Table1[[#This Row],[Assigned to]],GD_Resource[[#All],[SNOW ID Unique]:[Team]],4,0)</f>
        <v>#N/A</v>
      </c>
    </row>
    <row r="418" spans="1:50" ht="37.5" customHeight="1" x14ac:dyDescent="0.25">
      <c r="A418" s="37" t="s">
        <v>1690</v>
      </c>
      <c r="B418" s="37" t="s">
        <v>119</v>
      </c>
      <c r="C418" s="37" t="s">
        <v>153</v>
      </c>
      <c r="D418" s="37" t="s">
        <v>154</v>
      </c>
      <c r="E418" s="37" t="s">
        <v>13</v>
      </c>
      <c r="F418" s="37" t="s">
        <v>1691</v>
      </c>
      <c r="G418" s="60">
        <v>44707.740324074082</v>
      </c>
      <c r="H418" s="37" t="s">
        <v>55</v>
      </c>
      <c r="I418" s="60"/>
      <c r="J418" s="37"/>
      <c r="K418" s="37"/>
      <c r="L418" s="60"/>
      <c r="M418" s="37"/>
      <c r="N418" s="60">
        <v>44699.854131944441</v>
      </c>
      <c r="O418" s="37" t="s">
        <v>980</v>
      </c>
      <c r="P418" s="38" t="b">
        <v>0</v>
      </c>
      <c r="Q418" s="37"/>
      <c r="R418" s="37" t="s">
        <v>150</v>
      </c>
      <c r="S418" s="38">
        <v>0</v>
      </c>
      <c r="T418" s="37" t="s">
        <v>128</v>
      </c>
      <c r="U418" s="37" t="s">
        <v>66</v>
      </c>
      <c r="V418" s="60"/>
      <c r="W418" s="38"/>
      <c r="X418" s="37" t="s">
        <v>1692</v>
      </c>
      <c r="Y418" s="38">
        <v>0</v>
      </c>
      <c r="Z418" s="38" t="b">
        <v>0</v>
      </c>
      <c r="AA418" s="60">
        <v>44699.862986111111</v>
      </c>
      <c r="AB418" s="60">
        <v>44699.862986111111</v>
      </c>
      <c r="AC418" s="38">
        <v>1</v>
      </c>
      <c r="AD418" s="60">
        <v>44699.873414351852</v>
      </c>
      <c r="AE418" s="60">
        <v>44699.873414351852</v>
      </c>
      <c r="AF418" s="60">
        <v>44699.873414351852</v>
      </c>
      <c r="AG418" s="37"/>
      <c r="AH418" s="37"/>
      <c r="AI418" s="37"/>
      <c r="AJ418" s="16">
        <f ca="1">IF(Table1[[#This Row],[State]]="Closed","Zero",IF(Table1[[#This Row],[State]]="Resolved","Zero",TODAY()-Table1[[#This Row],[First Assigned to Osprey-Resolver]]))</f>
        <v>8.1265856481477385</v>
      </c>
      <c r="AK418" s="16" t="str">
        <f ca="1">IF(Table1[[#This Row],[Days Open]]&lt;=5,"00 - 05",IF(Table1[[#This Row],[Days Open]]&lt;=15,"06 - 15",IF(Table1[[#This Row],[Days Open]]&lt;=30,"16 - 30", IF(Table1[[#This Row],[Days Open]]&lt;=60,"31 - 60",IF(Table1[[#This Row],[Days Open]]&lt;=90,"61 - 90",IF(Table1[[#This Row],[Days Open]]="Zero","Closed","&gt;91 and above"))))))</f>
        <v>06 - 15</v>
      </c>
      <c r="AL418" s="39">
        <f>WEEKNUM(Table1[[#This Row],[Created]])</f>
        <v>21</v>
      </c>
      <c r="AM418" s="39">
        <f>WEEKNUM(Table1[[#This Row],[Resolved]])</f>
        <v>0</v>
      </c>
      <c r="AN418" s="39">
        <f>WEEKNUM(Table1[[#This Row],[Closed]])</f>
        <v>0</v>
      </c>
      <c r="AO418" s="39" t="str">
        <f>IFERROR(INDEX(GD_Resource[], MATCH(Table1[[#This Row],[Assigned to]], GD_Resource[SNOW ID Unique], 0), 2), "Not GD")</f>
        <v>WPP-US</v>
      </c>
      <c r="AP418" s="39" t="str">
        <f t="shared" si="6"/>
        <v>GD</v>
      </c>
      <c r="AQ418" s="39">
        <f>YEAR(Table1[[#This Row],[Closed]])</f>
        <v>1900</v>
      </c>
      <c r="AR418" s="39">
        <f>YEAR(Table1[[#This Row],[Resolved]])</f>
        <v>1900</v>
      </c>
      <c r="AS418" s="39">
        <f>YEAR(Table1[[#This Row],[Created]])</f>
        <v>2022</v>
      </c>
      <c r="AT418" s="39">
        <f>DAY(Table1[[#This Row],[Resolved]])</f>
        <v>0</v>
      </c>
      <c r="AU418" s="39" t="str">
        <f>TEXT(Table1[[#This Row],[Resolved]],"MMM")</f>
        <v>Jan</v>
      </c>
      <c r="AV418" s="39">
        <f>DAY(Table1[[#This Row],[Created]])</f>
        <v>18</v>
      </c>
      <c r="AW418" s="39" t="str">
        <f>TEXT(Table1[[#This Row],[Created]],"MMM")</f>
        <v>May</v>
      </c>
      <c r="AX418" s="40">
        <f>VLOOKUP(Table1[[#This Row],[Assigned to]],GD_Resource[[#All],[SNOW ID Unique]:[Team]],4,0)</f>
        <v>0</v>
      </c>
    </row>
    <row r="419" spans="1:50" ht="37.5" customHeight="1" x14ac:dyDescent="0.25">
      <c r="A419" s="37" t="s">
        <v>1693</v>
      </c>
      <c r="B419" s="37" t="s">
        <v>119</v>
      </c>
      <c r="C419" s="37" t="s">
        <v>161</v>
      </c>
      <c r="D419" s="37" t="s">
        <v>356</v>
      </c>
      <c r="E419" s="37" t="s">
        <v>145</v>
      </c>
      <c r="F419" s="37" t="s">
        <v>1694</v>
      </c>
      <c r="G419" s="60">
        <v>44707.30972222222</v>
      </c>
      <c r="H419" s="37" t="s">
        <v>11</v>
      </c>
      <c r="I419" s="60"/>
      <c r="J419" s="37"/>
      <c r="K419" s="37"/>
      <c r="L419" s="60"/>
      <c r="M419" s="37"/>
      <c r="N419" s="60">
        <v>44699.904756944437</v>
      </c>
      <c r="O419" s="37" t="s">
        <v>356</v>
      </c>
      <c r="P419" s="38" t="b">
        <v>0</v>
      </c>
      <c r="Q419" s="37"/>
      <c r="R419" s="37" t="s">
        <v>127</v>
      </c>
      <c r="S419" s="38">
        <v>0</v>
      </c>
      <c r="T419" s="37" t="s">
        <v>128</v>
      </c>
      <c r="U419" s="37" t="s">
        <v>66</v>
      </c>
      <c r="V419" s="60"/>
      <c r="W419" s="38"/>
      <c r="X419" s="37" t="s">
        <v>631</v>
      </c>
      <c r="Y419" s="38">
        <v>0</v>
      </c>
      <c r="Z419" s="38" t="b">
        <v>0</v>
      </c>
      <c r="AA419" s="60">
        <v>44707.30972222222</v>
      </c>
      <c r="AB419" s="60"/>
      <c r="AC419" s="38">
        <v>0</v>
      </c>
      <c r="AD419" s="60"/>
      <c r="AE419" s="60">
        <v>44707.30972222222</v>
      </c>
      <c r="AF419" s="60">
        <v>44699.904756944437</v>
      </c>
      <c r="AG419" s="37" t="s">
        <v>139</v>
      </c>
      <c r="AH419" s="37"/>
      <c r="AI419" s="37" t="s">
        <v>166</v>
      </c>
      <c r="AJ419" s="16">
        <f ca="1">IF(Table1[[#This Row],[State]]="Closed","Zero",IF(Table1[[#This Row],[State]]="Resolved","Zero",TODAY()-Table1[[#This Row],[First Assigned to Osprey-Resolver]]))</f>
        <v>0.69027777777955635</v>
      </c>
      <c r="AK419" s="16" t="str">
        <f ca="1">IF(Table1[[#This Row],[Days Open]]&lt;=5,"00 - 05",IF(Table1[[#This Row],[Days Open]]&lt;=15,"06 - 15",IF(Table1[[#This Row],[Days Open]]&lt;=30,"16 - 30", IF(Table1[[#This Row],[Days Open]]&lt;=60,"31 - 60",IF(Table1[[#This Row],[Days Open]]&lt;=90,"61 - 90",IF(Table1[[#This Row],[Days Open]]="Zero","Closed","&gt;91 and above"))))))</f>
        <v>00 - 05</v>
      </c>
      <c r="AL419" s="39">
        <f>WEEKNUM(Table1[[#This Row],[Created]])</f>
        <v>21</v>
      </c>
      <c r="AM419" s="39">
        <f>WEEKNUM(Table1[[#This Row],[Resolved]])</f>
        <v>0</v>
      </c>
      <c r="AN419" s="39">
        <f>WEEKNUM(Table1[[#This Row],[Closed]])</f>
        <v>0</v>
      </c>
      <c r="AO419" s="39" t="str">
        <f>IFERROR(INDEX(GD_Resource[], MATCH(Table1[[#This Row],[Assigned to]], GD_Resource[SNOW ID Unique], 0), 2), "Not GD")</f>
        <v>Not GD</v>
      </c>
      <c r="AP419" s="39" t="str">
        <f t="shared" si="6"/>
        <v>Geo</v>
      </c>
      <c r="AQ419" s="39">
        <f>YEAR(Table1[[#This Row],[Closed]])</f>
        <v>1900</v>
      </c>
      <c r="AR419" s="39">
        <f>YEAR(Table1[[#This Row],[Resolved]])</f>
        <v>1900</v>
      </c>
      <c r="AS419" s="39">
        <f>YEAR(Table1[[#This Row],[Created]])</f>
        <v>2022</v>
      </c>
      <c r="AT419" s="39">
        <f>DAY(Table1[[#This Row],[Resolved]])</f>
        <v>0</v>
      </c>
      <c r="AU419" s="39" t="str">
        <f>TEXT(Table1[[#This Row],[Resolved]],"MMM")</f>
        <v>Jan</v>
      </c>
      <c r="AV419" s="39">
        <f>DAY(Table1[[#This Row],[Created]])</f>
        <v>18</v>
      </c>
      <c r="AW419" s="39" t="str">
        <f>TEXT(Table1[[#This Row],[Created]],"MMM")</f>
        <v>May</v>
      </c>
      <c r="AX419" s="40" t="e">
        <f>VLOOKUP(Table1[[#This Row],[Assigned to]],GD_Resource[[#All],[SNOW ID Unique]:[Team]],4,0)</f>
        <v>#N/A</v>
      </c>
    </row>
    <row r="420" spans="1:50" ht="62.7" customHeight="1" x14ac:dyDescent="0.25">
      <c r="A420" s="37" t="s">
        <v>1695</v>
      </c>
      <c r="B420" s="37" t="s">
        <v>142</v>
      </c>
      <c r="C420" s="37" t="s">
        <v>242</v>
      </c>
      <c r="D420" s="37" t="s">
        <v>530</v>
      </c>
      <c r="E420" s="37" t="s">
        <v>13</v>
      </c>
      <c r="F420" s="37" t="s">
        <v>1696</v>
      </c>
      <c r="G420" s="60">
        <v>44706.777233796303</v>
      </c>
      <c r="H420" s="37" t="s">
        <v>27</v>
      </c>
      <c r="I420" s="60"/>
      <c r="J420" s="37"/>
      <c r="K420" s="37"/>
      <c r="L420" s="60"/>
      <c r="M420" s="37"/>
      <c r="N420" s="60">
        <v>44699.919976851852</v>
      </c>
      <c r="O420" s="37" t="s">
        <v>1697</v>
      </c>
      <c r="P420" s="38" t="b">
        <v>0</v>
      </c>
      <c r="Q420" s="37"/>
      <c r="R420" s="37" t="s">
        <v>150</v>
      </c>
      <c r="S420" s="38">
        <v>0</v>
      </c>
      <c r="T420" s="37" t="s">
        <v>128</v>
      </c>
      <c r="U420" s="37" t="s">
        <v>66</v>
      </c>
      <c r="V420" s="60"/>
      <c r="W420" s="38"/>
      <c r="X420" s="37" t="s">
        <v>1698</v>
      </c>
      <c r="Y420" s="38">
        <v>0</v>
      </c>
      <c r="Z420" s="38" t="b">
        <v>0</v>
      </c>
      <c r="AA420" s="60">
        <v>44699.960057870368</v>
      </c>
      <c r="AB420" s="60"/>
      <c r="AC420" s="38">
        <v>0</v>
      </c>
      <c r="AD420" s="60"/>
      <c r="AE420" s="60">
        <v>44699.960057870368</v>
      </c>
      <c r="AF420" s="60">
        <v>44699.919976851852</v>
      </c>
      <c r="AG420" s="37"/>
      <c r="AH420" s="37"/>
      <c r="AI420" s="37"/>
      <c r="AJ420" s="16">
        <f ca="1">IF(Table1[[#This Row],[State]]="Closed","Zero",IF(Table1[[#This Row],[State]]="Resolved","Zero",TODAY()-Table1[[#This Row],[First Assigned to Osprey-Resolver]]))</f>
        <v>8.0399421296315268</v>
      </c>
      <c r="AK420" s="16" t="str">
        <f ca="1">IF(Table1[[#This Row],[Days Open]]&lt;=5,"00 - 05",IF(Table1[[#This Row],[Days Open]]&lt;=15,"06 - 15",IF(Table1[[#This Row],[Days Open]]&lt;=30,"16 - 30", IF(Table1[[#This Row],[Days Open]]&lt;=60,"31 - 60",IF(Table1[[#This Row],[Days Open]]&lt;=90,"61 - 90",IF(Table1[[#This Row],[Days Open]]="Zero","Closed","&gt;91 and above"))))))</f>
        <v>06 - 15</v>
      </c>
      <c r="AL420" s="39">
        <f>WEEKNUM(Table1[[#This Row],[Created]])</f>
        <v>21</v>
      </c>
      <c r="AM420" s="39">
        <f>WEEKNUM(Table1[[#This Row],[Resolved]])</f>
        <v>0</v>
      </c>
      <c r="AN420" s="39">
        <f>WEEKNUM(Table1[[#This Row],[Closed]])</f>
        <v>0</v>
      </c>
      <c r="AO420" s="39" t="str">
        <f>IFERROR(INDEX(GD_Resource[], MATCH(Table1[[#This Row],[Assigned to]], GD_Resource[SNOW ID Unique], 0), 2), "Not GD")</f>
        <v>WPP-US</v>
      </c>
      <c r="AP420" s="39" t="str">
        <f t="shared" si="6"/>
        <v>GD</v>
      </c>
      <c r="AQ420" s="39">
        <f>YEAR(Table1[[#This Row],[Closed]])</f>
        <v>1900</v>
      </c>
      <c r="AR420" s="39">
        <f>YEAR(Table1[[#This Row],[Resolved]])</f>
        <v>1900</v>
      </c>
      <c r="AS420" s="39">
        <f>YEAR(Table1[[#This Row],[Created]])</f>
        <v>2022</v>
      </c>
      <c r="AT420" s="39">
        <f>DAY(Table1[[#This Row],[Resolved]])</f>
        <v>0</v>
      </c>
      <c r="AU420" s="39" t="str">
        <f>TEXT(Table1[[#This Row],[Resolved]],"MMM")</f>
        <v>Jan</v>
      </c>
      <c r="AV420" s="39">
        <f>DAY(Table1[[#This Row],[Created]])</f>
        <v>18</v>
      </c>
      <c r="AW420" s="39" t="str">
        <f>TEXT(Table1[[#This Row],[Created]],"MMM")</f>
        <v>May</v>
      </c>
      <c r="AX420" s="40">
        <f>VLOOKUP(Table1[[#This Row],[Assigned to]],GD_Resource[[#All],[SNOW ID Unique]:[Team]],4,0)</f>
        <v>0</v>
      </c>
    </row>
    <row r="421" spans="1:50" ht="62.7" customHeight="1" x14ac:dyDescent="0.25">
      <c r="A421" s="37" t="s">
        <v>1699</v>
      </c>
      <c r="B421" s="37" t="s">
        <v>119</v>
      </c>
      <c r="C421" s="37" t="s">
        <v>433</v>
      </c>
      <c r="D421" s="37" t="s">
        <v>434</v>
      </c>
      <c r="E421" s="37" t="s">
        <v>7</v>
      </c>
      <c r="F421" s="37" t="s">
        <v>1146</v>
      </c>
      <c r="G421" s="60">
        <v>44701.985347222217</v>
      </c>
      <c r="H421" s="37" t="s">
        <v>436</v>
      </c>
      <c r="I421" s="60"/>
      <c r="J421" s="37" t="s">
        <v>134</v>
      </c>
      <c r="K421" s="37" t="s">
        <v>1700</v>
      </c>
      <c r="L421" s="60">
        <v>44701.985358796293</v>
      </c>
      <c r="M421" s="37" t="s">
        <v>436</v>
      </c>
      <c r="N421" s="60">
        <v>44699.996249999997</v>
      </c>
      <c r="O421" s="37" t="s">
        <v>1701</v>
      </c>
      <c r="P421" s="38" t="b">
        <v>0</v>
      </c>
      <c r="Q421" s="37"/>
      <c r="R421" s="37" t="s">
        <v>217</v>
      </c>
      <c r="S421" s="38">
        <v>0</v>
      </c>
      <c r="T421" s="37" t="s">
        <v>128</v>
      </c>
      <c r="U421" s="37" t="s">
        <v>124</v>
      </c>
      <c r="V421" s="60"/>
      <c r="W421" s="38">
        <v>171859</v>
      </c>
      <c r="X421" s="37" t="s">
        <v>1702</v>
      </c>
      <c r="Y421" s="38">
        <v>0</v>
      </c>
      <c r="Z421" s="38" t="b">
        <v>0</v>
      </c>
      <c r="AA421" s="60">
        <v>44700.492835648147</v>
      </c>
      <c r="AB421" s="60">
        <v>44700.492835648147</v>
      </c>
      <c r="AC421" s="38">
        <v>3</v>
      </c>
      <c r="AD421" s="60">
        <v>44700.494953703703</v>
      </c>
      <c r="AE421" s="60">
        <v>44701.739884259259</v>
      </c>
      <c r="AF421" s="60">
        <v>44701.537997685176</v>
      </c>
      <c r="AG421" s="37" t="s">
        <v>139</v>
      </c>
      <c r="AH421" s="37"/>
      <c r="AI421" s="37" t="s">
        <v>140</v>
      </c>
      <c r="AJ421" s="16">
        <f ca="1">IF(Table1[[#This Row],[State]]="Closed","Zero",IF(Table1[[#This Row],[State]]="Resolved","Zero",TODAY()-Table1[[#This Row],[First Assigned to Osprey-Resolver]]))</f>
        <v>6.26011574074073</v>
      </c>
      <c r="AK421" s="16" t="str">
        <f ca="1">IF(Table1[[#This Row],[Days Open]]&lt;=5,"00 - 05",IF(Table1[[#This Row],[Days Open]]&lt;=15,"06 - 15",IF(Table1[[#This Row],[Days Open]]&lt;=30,"16 - 30", IF(Table1[[#This Row],[Days Open]]&lt;=60,"31 - 60",IF(Table1[[#This Row],[Days Open]]&lt;=90,"61 - 90",IF(Table1[[#This Row],[Days Open]]="Zero","Closed","&gt;91 and above"))))))</f>
        <v>06 - 15</v>
      </c>
      <c r="AL421" s="39">
        <f>WEEKNUM(Table1[[#This Row],[Created]])</f>
        <v>21</v>
      </c>
      <c r="AM421" s="39">
        <f>WEEKNUM(Table1[[#This Row],[Resolved]])</f>
        <v>0</v>
      </c>
      <c r="AN421" s="39">
        <f>WEEKNUM(Table1[[#This Row],[Closed]])</f>
        <v>21</v>
      </c>
      <c r="AO421" s="39" t="str">
        <f>IFERROR(INDEX(GD_Resource[], MATCH(Table1[[#This Row],[Assigned to]], GD_Resource[SNOW ID Unique], 0), 2), "Not GD")</f>
        <v>Not GD</v>
      </c>
      <c r="AP421" s="39" t="str">
        <f t="shared" si="6"/>
        <v>Geo</v>
      </c>
      <c r="AQ421" s="39">
        <f>YEAR(Table1[[#This Row],[Closed]])</f>
        <v>2022</v>
      </c>
      <c r="AR421" s="39">
        <f>YEAR(Table1[[#This Row],[Resolved]])</f>
        <v>1900</v>
      </c>
      <c r="AS421" s="39">
        <f>YEAR(Table1[[#This Row],[Created]])</f>
        <v>2022</v>
      </c>
      <c r="AT421" s="39">
        <f>DAY(Table1[[#This Row],[Resolved]])</f>
        <v>0</v>
      </c>
      <c r="AU421" s="39" t="str">
        <f>TEXT(Table1[[#This Row],[Resolved]],"MMM")</f>
        <v>Jan</v>
      </c>
      <c r="AV421" s="39">
        <f>DAY(Table1[[#This Row],[Created]])</f>
        <v>18</v>
      </c>
      <c r="AW421" s="39" t="str">
        <f>TEXT(Table1[[#This Row],[Created]],"MMM")</f>
        <v>May</v>
      </c>
      <c r="AX421" s="40" t="e">
        <f>VLOOKUP(Table1[[#This Row],[Assigned to]],GD_Resource[[#All],[SNOW ID Unique]:[Team]],4,0)</f>
        <v>#N/A</v>
      </c>
    </row>
    <row r="422" spans="1:50" ht="37.5" customHeight="1" x14ac:dyDescent="0.25">
      <c r="A422" s="37" t="s">
        <v>1703</v>
      </c>
      <c r="B422" s="37" t="s">
        <v>119</v>
      </c>
      <c r="C422" s="37" t="s">
        <v>339</v>
      </c>
      <c r="D422" s="37" t="s">
        <v>340</v>
      </c>
      <c r="E422" s="37" t="s">
        <v>13</v>
      </c>
      <c r="F422" s="37" t="s">
        <v>1704</v>
      </c>
      <c r="G422" s="60">
        <v>44705.096238425933</v>
      </c>
      <c r="H422" s="37" t="s">
        <v>24</v>
      </c>
      <c r="I422" s="60"/>
      <c r="J422" s="37" t="s">
        <v>329</v>
      </c>
      <c r="K422" s="37" t="s">
        <v>1705</v>
      </c>
      <c r="L422" s="60"/>
      <c r="M422" s="37"/>
      <c r="N422" s="60">
        <v>44700.055868055562</v>
      </c>
      <c r="O422" s="37" t="s">
        <v>1706</v>
      </c>
      <c r="P422" s="38" t="b">
        <v>0</v>
      </c>
      <c r="Q422" s="37"/>
      <c r="R422" s="37" t="s">
        <v>217</v>
      </c>
      <c r="S422" s="38">
        <v>0</v>
      </c>
      <c r="T422" s="37" t="s">
        <v>128</v>
      </c>
      <c r="U422" s="37" t="s">
        <v>94</v>
      </c>
      <c r="V422" s="60">
        <v>44705.096238425933</v>
      </c>
      <c r="W422" s="38">
        <v>435488</v>
      </c>
      <c r="X422" s="37" t="s">
        <v>1707</v>
      </c>
      <c r="Y422" s="38">
        <v>0</v>
      </c>
      <c r="Z422" s="38" t="b">
        <v>0</v>
      </c>
      <c r="AA422" s="60">
        <v>44700.085023148153</v>
      </c>
      <c r="AB422" s="60">
        <v>44700.06046296296</v>
      </c>
      <c r="AC422" s="38">
        <v>5</v>
      </c>
      <c r="AD422" s="60">
        <v>44700.921990740739</v>
      </c>
      <c r="AE422" s="60">
        <v>44700.956319444442</v>
      </c>
      <c r="AF422" s="60">
        <v>44700.921990740739</v>
      </c>
      <c r="AG422" s="37"/>
      <c r="AH422" s="37"/>
      <c r="AI422" s="37"/>
      <c r="AJ422" s="16" t="str">
        <f ca="1">IF(Table1[[#This Row],[State]]="Closed","Zero",IF(Table1[[#This Row],[State]]="Resolved","Zero",TODAY()-Table1[[#This Row],[First Assigned to Osprey-Resolver]]))</f>
        <v>Zero</v>
      </c>
      <c r="AK422" s="16" t="str">
        <f ca="1">IF(Table1[[#This Row],[Days Open]]&lt;=5,"00 - 05",IF(Table1[[#This Row],[Days Open]]&lt;=15,"06 - 15",IF(Table1[[#This Row],[Days Open]]&lt;=30,"16 - 30", IF(Table1[[#This Row],[Days Open]]&lt;=60,"31 - 60",IF(Table1[[#This Row],[Days Open]]&lt;=90,"61 - 90",IF(Table1[[#This Row],[Days Open]]="Zero","Closed","&gt;91 and above"))))))</f>
        <v>Closed</v>
      </c>
      <c r="AL422" s="39">
        <f>WEEKNUM(Table1[[#This Row],[Created]])</f>
        <v>21</v>
      </c>
      <c r="AM422" s="39">
        <f>WEEKNUM(Table1[[#This Row],[Resolved]])</f>
        <v>22</v>
      </c>
      <c r="AN422" s="39">
        <f>WEEKNUM(Table1[[#This Row],[Closed]])</f>
        <v>0</v>
      </c>
      <c r="AO422" s="39" t="str">
        <f>IFERROR(INDEX(GD_Resource[], MATCH(Table1[[#This Row],[Assigned to]], GD_Resource[SNOW ID Unique], 0), 2), "Not GD")</f>
        <v>WPP-US</v>
      </c>
      <c r="AP422" s="39" t="str">
        <f t="shared" si="6"/>
        <v>GD</v>
      </c>
      <c r="AQ422" s="39">
        <f>YEAR(Table1[[#This Row],[Closed]])</f>
        <v>1900</v>
      </c>
      <c r="AR422" s="39">
        <f>YEAR(Table1[[#This Row],[Resolved]])</f>
        <v>2022</v>
      </c>
      <c r="AS422" s="39">
        <f>YEAR(Table1[[#This Row],[Created]])</f>
        <v>2022</v>
      </c>
      <c r="AT422" s="39">
        <f>DAY(Table1[[#This Row],[Resolved]])</f>
        <v>24</v>
      </c>
      <c r="AU422" s="39" t="str">
        <f>TEXT(Table1[[#This Row],[Resolved]],"MMM")</f>
        <v>May</v>
      </c>
      <c r="AV422" s="39">
        <f>DAY(Table1[[#This Row],[Created]])</f>
        <v>19</v>
      </c>
      <c r="AW422" s="39" t="str">
        <f>TEXT(Table1[[#This Row],[Created]],"MMM")</f>
        <v>May</v>
      </c>
      <c r="AX422" s="40">
        <f>VLOOKUP(Table1[[#This Row],[Assigned to]],GD_Resource[[#All],[SNOW ID Unique]:[Team]],4,0)</f>
        <v>0</v>
      </c>
    </row>
    <row r="423" spans="1:50" ht="37.5" customHeight="1" x14ac:dyDescent="0.25">
      <c r="A423" s="37" t="s">
        <v>1708</v>
      </c>
      <c r="B423" s="37" t="s">
        <v>119</v>
      </c>
      <c r="C423" s="37" t="s">
        <v>296</v>
      </c>
      <c r="D423" s="37" t="s">
        <v>297</v>
      </c>
      <c r="E423" s="37" t="s">
        <v>13</v>
      </c>
      <c r="F423" s="37" t="s">
        <v>1709</v>
      </c>
      <c r="G423" s="60">
        <v>44702.049143518518</v>
      </c>
      <c r="H423" s="37" t="s">
        <v>1710</v>
      </c>
      <c r="I423" s="60"/>
      <c r="J423" s="37"/>
      <c r="K423" s="37"/>
      <c r="L423" s="60"/>
      <c r="M423" s="37"/>
      <c r="N423" s="60">
        <v>44700.05914351852</v>
      </c>
      <c r="O423" s="37" t="s">
        <v>1711</v>
      </c>
      <c r="P423" s="38" t="b">
        <v>0</v>
      </c>
      <c r="Q423" s="37"/>
      <c r="R423" s="37" t="s">
        <v>150</v>
      </c>
      <c r="S423" s="38">
        <v>0</v>
      </c>
      <c r="T423" s="37" t="s">
        <v>128</v>
      </c>
      <c r="U423" s="37" t="s">
        <v>65</v>
      </c>
      <c r="V423" s="60"/>
      <c r="W423" s="38"/>
      <c r="X423" s="37" t="s">
        <v>1712</v>
      </c>
      <c r="Y423" s="38">
        <v>0</v>
      </c>
      <c r="Z423" s="38" t="b">
        <v>1</v>
      </c>
      <c r="AA423" s="60">
        <v>44700.814363425918</v>
      </c>
      <c r="AB423" s="60">
        <v>44700.060763888891</v>
      </c>
      <c r="AC423" s="38">
        <v>3</v>
      </c>
      <c r="AD423" s="60">
        <v>44701.039988425917</v>
      </c>
      <c r="AE423" s="60">
        <v>44701.972673611112</v>
      </c>
      <c r="AF423" s="60">
        <v>44701.967615740738</v>
      </c>
      <c r="AG423" s="37"/>
      <c r="AH423" s="37" t="s">
        <v>250</v>
      </c>
      <c r="AI423" s="37"/>
      <c r="AJ423" s="16">
        <f ca="1">IF(Table1[[#This Row],[State]]="Closed","Zero",IF(Table1[[#This Row],[State]]="Resolved","Zero",TODAY()-Table1[[#This Row],[First Assigned to Osprey-Resolver]]))</f>
        <v>6.0273263888884685</v>
      </c>
      <c r="AK423" s="16" t="str">
        <f ca="1">IF(Table1[[#This Row],[Days Open]]&lt;=5,"00 - 05",IF(Table1[[#This Row],[Days Open]]&lt;=15,"06 - 15",IF(Table1[[#This Row],[Days Open]]&lt;=30,"16 - 30", IF(Table1[[#This Row],[Days Open]]&lt;=60,"31 - 60",IF(Table1[[#This Row],[Days Open]]&lt;=90,"61 - 90",IF(Table1[[#This Row],[Days Open]]="Zero","Closed","&gt;91 and above"))))))</f>
        <v>06 - 15</v>
      </c>
      <c r="AL423" s="39">
        <f>WEEKNUM(Table1[[#This Row],[Created]])</f>
        <v>21</v>
      </c>
      <c r="AM423" s="39">
        <f>WEEKNUM(Table1[[#This Row],[Resolved]])</f>
        <v>0</v>
      </c>
      <c r="AN423" s="39">
        <f>WEEKNUM(Table1[[#This Row],[Closed]])</f>
        <v>0</v>
      </c>
      <c r="AO423" s="39" t="str">
        <f>IFERROR(INDEX(GD_Resource[], MATCH(Table1[[#This Row],[Assigned to]], GD_Resource[SNOW ID Unique], 0), 2), "Not GD")</f>
        <v>Not GD</v>
      </c>
      <c r="AP423" s="39" t="str">
        <f t="shared" si="6"/>
        <v>Geo</v>
      </c>
      <c r="AQ423" s="39">
        <f>YEAR(Table1[[#This Row],[Closed]])</f>
        <v>1900</v>
      </c>
      <c r="AR423" s="39">
        <f>YEAR(Table1[[#This Row],[Resolved]])</f>
        <v>1900</v>
      </c>
      <c r="AS423" s="39">
        <f>YEAR(Table1[[#This Row],[Created]])</f>
        <v>2022</v>
      </c>
      <c r="AT423" s="39">
        <f>DAY(Table1[[#This Row],[Resolved]])</f>
        <v>0</v>
      </c>
      <c r="AU423" s="39" t="str">
        <f>TEXT(Table1[[#This Row],[Resolved]],"MMM")</f>
        <v>Jan</v>
      </c>
      <c r="AV423" s="39">
        <f>DAY(Table1[[#This Row],[Created]])</f>
        <v>19</v>
      </c>
      <c r="AW423" s="39" t="str">
        <f>TEXT(Table1[[#This Row],[Created]],"MMM")</f>
        <v>May</v>
      </c>
      <c r="AX423" s="40" t="e">
        <f>VLOOKUP(Table1[[#This Row],[Assigned to]],GD_Resource[[#All],[SNOW ID Unique]:[Team]],4,0)</f>
        <v>#N/A</v>
      </c>
    </row>
    <row r="424" spans="1:50" ht="37.5" customHeight="1" x14ac:dyDescent="0.25">
      <c r="A424" s="37" t="s">
        <v>1713</v>
      </c>
      <c r="B424" s="37" t="s">
        <v>119</v>
      </c>
      <c r="C424" s="37" t="s">
        <v>1261</v>
      </c>
      <c r="D424" s="37" t="s">
        <v>833</v>
      </c>
      <c r="E424" s="37" t="s">
        <v>13</v>
      </c>
      <c r="F424" s="37" t="s">
        <v>1714</v>
      </c>
      <c r="G424" s="60">
        <v>44702.237037037034</v>
      </c>
      <c r="H424" s="37" t="s">
        <v>18</v>
      </c>
      <c r="I424" s="60"/>
      <c r="J424" s="37" t="s">
        <v>542</v>
      </c>
      <c r="K424" s="37" t="s">
        <v>94</v>
      </c>
      <c r="L424" s="60"/>
      <c r="M424" s="37"/>
      <c r="N424" s="60">
        <v>44700.106550925928</v>
      </c>
      <c r="O424" s="37" t="s">
        <v>1715</v>
      </c>
      <c r="P424" s="38" t="b">
        <v>0</v>
      </c>
      <c r="Q424" s="37"/>
      <c r="R424" s="37" t="s">
        <v>217</v>
      </c>
      <c r="S424" s="38">
        <v>0</v>
      </c>
      <c r="T424" s="37" t="s">
        <v>128</v>
      </c>
      <c r="U424" s="37" t="s">
        <v>94</v>
      </c>
      <c r="V424" s="60">
        <v>44702.237037037034</v>
      </c>
      <c r="W424" s="38">
        <v>184074</v>
      </c>
      <c r="X424" s="37" t="s">
        <v>1716</v>
      </c>
      <c r="Y424" s="38">
        <v>0</v>
      </c>
      <c r="Z424" s="38" t="b">
        <v>0</v>
      </c>
      <c r="AA424" s="60">
        <v>44700.505555555559</v>
      </c>
      <c r="AB424" s="60">
        <v>44700.109780092593</v>
      </c>
      <c r="AC424" s="38">
        <v>1</v>
      </c>
      <c r="AD424" s="60">
        <v>44700.477870370371</v>
      </c>
      <c r="AE424" s="60">
        <v>44700.505555555559</v>
      </c>
      <c r="AF424" s="60">
        <v>44700.477870370371</v>
      </c>
      <c r="AG424" s="37"/>
      <c r="AH424" s="37"/>
      <c r="AI424" s="37"/>
      <c r="AJ424" s="16" t="str">
        <f ca="1">IF(Table1[[#This Row],[State]]="Closed","Zero",IF(Table1[[#This Row],[State]]="Resolved","Zero",TODAY()-Table1[[#This Row],[First Assigned to Osprey-Resolver]]))</f>
        <v>Zero</v>
      </c>
      <c r="AK424" s="16" t="str">
        <f ca="1">IF(Table1[[#This Row],[Days Open]]&lt;=5,"00 - 05",IF(Table1[[#This Row],[Days Open]]&lt;=15,"06 - 15",IF(Table1[[#This Row],[Days Open]]&lt;=30,"16 - 30", IF(Table1[[#This Row],[Days Open]]&lt;=60,"31 - 60",IF(Table1[[#This Row],[Days Open]]&lt;=90,"61 - 90",IF(Table1[[#This Row],[Days Open]]="Zero","Closed","&gt;91 and above"))))))</f>
        <v>Closed</v>
      </c>
      <c r="AL424" s="39">
        <f>WEEKNUM(Table1[[#This Row],[Created]])</f>
        <v>21</v>
      </c>
      <c r="AM424" s="39">
        <f>WEEKNUM(Table1[[#This Row],[Resolved]])</f>
        <v>21</v>
      </c>
      <c r="AN424" s="39">
        <f>WEEKNUM(Table1[[#This Row],[Closed]])</f>
        <v>0</v>
      </c>
      <c r="AO424" s="39" t="str">
        <f>IFERROR(INDEX(GD_Resource[], MATCH(Table1[[#This Row],[Assigned to]], GD_Resource[SNOW ID Unique], 0), 2), "Not GD")</f>
        <v>WPP-US</v>
      </c>
      <c r="AP424" s="39" t="str">
        <f t="shared" si="6"/>
        <v>GD</v>
      </c>
      <c r="AQ424" s="39">
        <f>YEAR(Table1[[#This Row],[Closed]])</f>
        <v>1900</v>
      </c>
      <c r="AR424" s="39">
        <f>YEAR(Table1[[#This Row],[Resolved]])</f>
        <v>2022</v>
      </c>
      <c r="AS424" s="39">
        <f>YEAR(Table1[[#This Row],[Created]])</f>
        <v>2022</v>
      </c>
      <c r="AT424" s="39">
        <f>DAY(Table1[[#This Row],[Resolved]])</f>
        <v>21</v>
      </c>
      <c r="AU424" s="39" t="str">
        <f>TEXT(Table1[[#This Row],[Resolved]],"MMM")</f>
        <v>May</v>
      </c>
      <c r="AV424" s="39">
        <f>DAY(Table1[[#This Row],[Created]])</f>
        <v>19</v>
      </c>
      <c r="AW424" s="39" t="str">
        <f>TEXT(Table1[[#This Row],[Created]],"MMM")</f>
        <v>May</v>
      </c>
      <c r="AX424" s="40">
        <f>VLOOKUP(Table1[[#This Row],[Assigned to]],GD_Resource[[#All],[SNOW ID Unique]:[Team]],4,0)</f>
        <v>0</v>
      </c>
    </row>
    <row r="425" spans="1:50" ht="75" customHeight="1" x14ac:dyDescent="0.25">
      <c r="A425" s="37" t="s">
        <v>1717</v>
      </c>
      <c r="B425" s="37" t="s">
        <v>119</v>
      </c>
      <c r="C425" s="37" t="s">
        <v>120</v>
      </c>
      <c r="D425" s="37" t="s">
        <v>350</v>
      </c>
      <c r="E425" s="37" t="s">
        <v>13</v>
      </c>
      <c r="F425" s="37" t="s">
        <v>1718</v>
      </c>
      <c r="G425" s="60">
        <v>44705.836527777778</v>
      </c>
      <c r="H425" s="37" t="s">
        <v>33</v>
      </c>
      <c r="I425" s="60"/>
      <c r="J425" s="37" t="s">
        <v>329</v>
      </c>
      <c r="K425" s="37" t="s">
        <v>1719</v>
      </c>
      <c r="L425" s="60"/>
      <c r="M425" s="37"/>
      <c r="N425" s="60">
        <v>44700.12358796296</v>
      </c>
      <c r="O425" s="37" t="s">
        <v>292</v>
      </c>
      <c r="P425" s="38" t="b">
        <v>0</v>
      </c>
      <c r="Q425" s="37"/>
      <c r="R425" s="37" t="s">
        <v>127</v>
      </c>
      <c r="S425" s="38">
        <v>0</v>
      </c>
      <c r="T425" s="37" t="s">
        <v>128</v>
      </c>
      <c r="U425" s="37" t="s">
        <v>94</v>
      </c>
      <c r="V425" s="60">
        <v>44705.836527777778</v>
      </c>
      <c r="W425" s="38">
        <v>493598</v>
      </c>
      <c r="X425" s="37" t="s">
        <v>199</v>
      </c>
      <c r="Y425" s="38">
        <v>1</v>
      </c>
      <c r="Z425" s="38" t="b">
        <v>0</v>
      </c>
      <c r="AA425" s="60">
        <v>44700.520497685182</v>
      </c>
      <c r="AB425" s="60">
        <v>44700.520497685182</v>
      </c>
      <c r="AC425" s="38">
        <v>1</v>
      </c>
      <c r="AD425" s="60">
        <v>44700.881608796299</v>
      </c>
      <c r="AE425" s="60">
        <v>44700.887939814813</v>
      </c>
      <c r="AF425" s="60">
        <v>44700.881608796299</v>
      </c>
      <c r="AG425" s="37" t="s">
        <v>200</v>
      </c>
      <c r="AH425" s="37"/>
      <c r="AI425" s="37" t="s">
        <v>201</v>
      </c>
      <c r="AJ425" s="16" t="str">
        <f ca="1">IF(Table1[[#This Row],[State]]="Closed","Zero",IF(Table1[[#This Row],[State]]="Resolved","Zero",TODAY()-Table1[[#This Row],[First Assigned to Osprey-Resolver]]))</f>
        <v>Zero</v>
      </c>
      <c r="AK425" s="16" t="str">
        <f ca="1">IF(Table1[[#This Row],[Days Open]]&lt;=5,"00 - 05",IF(Table1[[#This Row],[Days Open]]&lt;=15,"06 - 15",IF(Table1[[#This Row],[Days Open]]&lt;=30,"16 - 30", IF(Table1[[#This Row],[Days Open]]&lt;=60,"31 - 60",IF(Table1[[#This Row],[Days Open]]&lt;=90,"61 - 90",IF(Table1[[#This Row],[Days Open]]="Zero","Closed","&gt;91 and above"))))))</f>
        <v>Closed</v>
      </c>
      <c r="AL425" s="39">
        <f>WEEKNUM(Table1[[#This Row],[Created]])</f>
        <v>21</v>
      </c>
      <c r="AM425" s="39">
        <f>WEEKNUM(Table1[[#This Row],[Resolved]])</f>
        <v>22</v>
      </c>
      <c r="AN425" s="39">
        <f>WEEKNUM(Table1[[#This Row],[Closed]])</f>
        <v>0</v>
      </c>
      <c r="AO425" s="39" t="str">
        <f>IFERROR(INDEX(GD_Resource[], MATCH(Table1[[#This Row],[Assigned to]], GD_Resource[SNOW ID Unique], 0), 2), "Not GD")</f>
        <v>WPP-US</v>
      </c>
      <c r="AP425" s="39" t="str">
        <f t="shared" si="6"/>
        <v>GD</v>
      </c>
      <c r="AQ425" s="39">
        <f>YEAR(Table1[[#This Row],[Closed]])</f>
        <v>1900</v>
      </c>
      <c r="AR425" s="39">
        <f>YEAR(Table1[[#This Row],[Resolved]])</f>
        <v>2022</v>
      </c>
      <c r="AS425" s="39">
        <f>YEAR(Table1[[#This Row],[Created]])</f>
        <v>2022</v>
      </c>
      <c r="AT425" s="39">
        <f>DAY(Table1[[#This Row],[Resolved]])</f>
        <v>24</v>
      </c>
      <c r="AU425" s="39" t="str">
        <f>TEXT(Table1[[#This Row],[Resolved]],"MMM")</f>
        <v>May</v>
      </c>
      <c r="AV425" s="39">
        <f>DAY(Table1[[#This Row],[Created]])</f>
        <v>19</v>
      </c>
      <c r="AW425" s="39" t="str">
        <f>TEXT(Table1[[#This Row],[Created]],"MMM")</f>
        <v>May</v>
      </c>
      <c r="AX425" s="40">
        <f>VLOOKUP(Table1[[#This Row],[Assigned to]],GD_Resource[[#All],[SNOW ID Unique]:[Team]],4,0)</f>
        <v>0</v>
      </c>
    </row>
    <row r="426" spans="1:50" ht="37.5" customHeight="1" x14ac:dyDescent="0.25">
      <c r="A426" s="37" t="s">
        <v>1720</v>
      </c>
      <c r="B426" s="37" t="s">
        <v>119</v>
      </c>
      <c r="C426" s="37" t="s">
        <v>120</v>
      </c>
      <c r="D426" s="37" t="s">
        <v>324</v>
      </c>
      <c r="E426" s="37" t="s">
        <v>13</v>
      </c>
      <c r="F426" s="37" t="s">
        <v>1721</v>
      </c>
      <c r="G426" s="60">
        <v>44707.652974537043</v>
      </c>
      <c r="H426" s="37" t="s">
        <v>26</v>
      </c>
      <c r="I426" s="60"/>
      <c r="J426" s="37"/>
      <c r="K426" s="37"/>
      <c r="L426" s="60"/>
      <c r="M426" s="37"/>
      <c r="N426" s="60">
        <v>44700.235636574071</v>
      </c>
      <c r="O426" s="37" t="s">
        <v>675</v>
      </c>
      <c r="P426" s="38" t="b">
        <v>0</v>
      </c>
      <c r="Q426" s="37"/>
      <c r="R426" s="37" t="s">
        <v>127</v>
      </c>
      <c r="S426" s="38">
        <v>0</v>
      </c>
      <c r="T426" s="37" t="s">
        <v>128</v>
      </c>
      <c r="U426" s="37" t="s">
        <v>65</v>
      </c>
      <c r="V426" s="60"/>
      <c r="W426" s="38"/>
      <c r="X426" s="37" t="s">
        <v>676</v>
      </c>
      <c r="Y426" s="38">
        <v>0</v>
      </c>
      <c r="Z426" s="38" t="b">
        <v>1</v>
      </c>
      <c r="AA426" s="60">
        <v>44700.816284722219</v>
      </c>
      <c r="AB426" s="60">
        <v>44700.235636574071</v>
      </c>
      <c r="AC426" s="38">
        <v>1</v>
      </c>
      <c r="AD426" s="60">
        <v>44700.872800925928</v>
      </c>
      <c r="AE426" s="60">
        <v>44700.875636574077</v>
      </c>
      <c r="AF426" s="60">
        <v>44700.872800925928</v>
      </c>
      <c r="AG426" s="37"/>
      <c r="AH426" s="37" t="s">
        <v>250</v>
      </c>
      <c r="AI426" s="37"/>
      <c r="AJ426" s="16">
        <f ca="1">IF(Table1[[#This Row],[State]]="Closed","Zero",IF(Table1[[#This Row],[State]]="Resolved","Zero",TODAY()-Table1[[#This Row],[First Assigned to Osprey-Resolver]]))</f>
        <v>7.1243634259226383</v>
      </c>
      <c r="AK426" s="16" t="str">
        <f ca="1">IF(Table1[[#This Row],[Days Open]]&lt;=5,"00 - 05",IF(Table1[[#This Row],[Days Open]]&lt;=15,"06 - 15",IF(Table1[[#This Row],[Days Open]]&lt;=30,"16 - 30", IF(Table1[[#This Row],[Days Open]]&lt;=60,"31 - 60",IF(Table1[[#This Row],[Days Open]]&lt;=90,"61 - 90",IF(Table1[[#This Row],[Days Open]]="Zero","Closed","&gt;91 and above"))))))</f>
        <v>06 - 15</v>
      </c>
      <c r="AL426" s="39">
        <f>WEEKNUM(Table1[[#This Row],[Created]])</f>
        <v>21</v>
      </c>
      <c r="AM426" s="39">
        <f>WEEKNUM(Table1[[#This Row],[Resolved]])</f>
        <v>0</v>
      </c>
      <c r="AN426" s="39">
        <f>WEEKNUM(Table1[[#This Row],[Closed]])</f>
        <v>0</v>
      </c>
      <c r="AO426" s="39" t="str">
        <f>IFERROR(INDEX(GD_Resource[], MATCH(Table1[[#This Row],[Assigned to]], GD_Resource[SNOW ID Unique], 0), 2), "Not GD")</f>
        <v>WPP-US</v>
      </c>
      <c r="AP426" s="39" t="str">
        <f t="shared" si="6"/>
        <v>GD</v>
      </c>
      <c r="AQ426" s="39">
        <f>YEAR(Table1[[#This Row],[Closed]])</f>
        <v>1900</v>
      </c>
      <c r="AR426" s="39">
        <f>YEAR(Table1[[#This Row],[Resolved]])</f>
        <v>1900</v>
      </c>
      <c r="AS426" s="39">
        <f>YEAR(Table1[[#This Row],[Created]])</f>
        <v>2022</v>
      </c>
      <c r="AT426" s="39">
        <f>DAY(Table1[[#This Row],[Resolved]])</f>
        <v>0</v>
      </c>
      <c r="AU426" s="39" t="str">
        <f>TEXT(Table1[[#This Row],[Resolved]],"MMM")</f>
        <v>Jan</v>
      </c>
      <c r="AV426" s="39">
        <f>DAY(Table1[[#This Row],[Created]])</f>
        <v>19</v>
      </c>
      <c r="AW426" s="39" t="str">
        <f>TEXT(Table1[[#This Row],[Created]],"MMM")</f>
        <v>May</v>
      </c>
      <c r="AX426" s="40">
        <f>VLOOKUP(Table1[[#This Row],[Assigned to]],GD_Resource[[#All],[SNOW ID Unique]:[Team]],4,0)</f>
        <v>0</v>
      </c>
    </row>
    <row r="427" spans="1:50" ht="37.5" customHeight="1" x14ac:dyDescent="0.25">
      <c r="A427" s="37" t="s">
        <v>1722</v>
      </c>
      <c r="B427" s="37" t="s">
        <v>119</v>
      </c>
      <c r="C427" s="37" t="s">
        <v>120</v>
      </c>
      <c r="D427" s="37" t="s">
        <v>350</v>
      </c>
      <c r="E427" s="37" t="s">
        <v>13</v>
      </c>
      <c r="F427" s="37" t="s">
        <v>1723</v>
      </c>
      <c r="G427" s="60">
        <v>44707.846250000002</v>
      </c>
      <c r="H427" s="37" t="s">
        <v>33</v>
      </c>
      <c r="I427" s="60"/>
      <c r="J427" s="37" t="s">
        <v>329</v>
      </c>
      <c r="K427" s="37" t="s">
        <v>1724</v>
      </c>
      <c r="L427" s="60"/>
      <c r="M427" s="37"/>
      <c r="N427" s="60">
        <v>44700.574756944443</v>
      </c>
      <c r="O427" s="37" t="s">
        <v>706</v>
      </c>
      <c r="P427" s="38" t="b">
        <v>0</v>
      </c>
      <c r="Q427" s="37"/>
      <c r="R427" s="37" t="s">
        <v>127</v>
      </c>
      <c r="S427" s="38">
        <v>0</v>
      </c>
      <c r="T427" s="37" t="s">
        <v>128</v>
      </c>
      <c r="U427" s="37" t="s">
        <v>65</v>
      </c>
      <c r="V427" s="60"/>
      <c r="W427" s="38">
        <v>31790</v>
      </c>
      <c r="X427" s="37" t="s">
        <v>322</v>
      </c>
      <c r="Y427" s="38">
        <v>1</v>
      </c>
      <c r="Z427" s="38" t="b">
        <v>1</v>
      </c>
      <c r="AA427" s="60">
        <v>44700.62840277778</v>
      </c>
      <c r="AB427" s="60">
        <v>44700.576932870368</v>
      </c>
      <c r="AC427" s="38">
        <v>1</v>
      </c>
      <c r="AD427" s="60">
        <v>44704.898449074077</v>
      </c>
      <c r="AE427" s="60">
        <v>44704.900046296287</v>
      </c>
      <c r="AF427" s="60">
        <v>44704.898449074077</v>
      </c>
      <c r="AG427" s="37"/>
      <c r="AH427" s="37" t="s">
        <v>250</v>
      </c>
      <c r="AI427" s="37"/>
      <c r="AJ427" s="16">
        <f ca="1">IF(Table1[[#This Row],[State]]="Closed","Zero",IF(Table1[[#This Row],[State]]="Resolved","Zero",TODAY()-Table1[[#This Row],[First Assigned to Osprey-Resolver]]))</f>
        <v>3.0999537037132541</v>
      </c>
      <c r="AK427" s="16" t="str">
        <f ca="1">IF(Table1[[#This Row],[Days Open]]&lt;=5,"00 - 05",IF(Table1[[#This Row],[Days Open]]&lt;=15,"06 - 15",IF(Table1[[#This Row],[Days Open]]&lt;=30,"16 - 30", IF(Table1[[#This Row],[Days Open]]&lt;=60,"31 - 60",IF(Table1[[#This Row],[Days Open]]&lt;=90,"61 - 90",IF(Table1[[#This Row],[Days Open]]="Zero","Closed","&gt;91 and above"))))))</f>
        <v>00 - 05</v>
      </c>
      <c r="AL427" s="39">
        <f>WEEKNUM(Table1[[#This Row],[Created]])</f>
        <v>21</v>
      </c>
      <c r="AM427" s="39">
        <f>WEEKNUM(Table1[[#This Row],[Resolved]])</f>
        <v>0</v>
      </c>
      <c r="AN427" s="39">
        <f>WEEKNUM(Table1[[#This Row],[Closed]])</f>
        <v>0</v>
      </c>
      <c r="AO427" s="39" t="str">
        <f>IFERROR(INDEX(GD_Resource[], MATCH(Table1[[#This Row],[Assigned to]], GD_Resource[SNOW ID Unique], 0), 2), "Not GD")</f>
        <v>WPP-US</v>
      </c>
      <c r="AP427" s="39" t="str">
        <f t="shared" si="6"/>
        <v>GD</v>
      </c>
      <c r="AQ427" s="39">
        <f>YEAR(Table1[[#This Row],[Closed]])</f>
        <v>1900</v>
      </c>
      <c r="AR427" s="39">
        <f>YEAR(Table1[[#This Row],[Resolved]])</f>
        <v>1900</v>
      </c>
      <c r="AS427" s="39">
        <f>YEAR(Table1[[#This Row],[Created]])</f>
        <v>2022</v>
      </c>
      <c r="AT427" s="39">
        <f>DAY(Table1[[#This Row],[Resolved]])</f>
        <v>0</v>
      </c>
      <c r="AU427" s="39" t="str">
        <f>TEXT(Table1[[#This Row],[Resolved]],"MMM")</f>
        <v>Jan</v>
      </c>
      <c r="AV427" s="39">
        <f>DAY(Table1[[#This Row],[Created]])</f>
        <v>19</v>
      </c>
      <c r="AW427" s="39" t="str">
        <f>TEXT(Table1[[#This Row],[Created]],"MMM")</f>
        <v>May</v>
      </c>
      <c r="AX427" s="40">
        <f>VLOOKUP(Table1[[#This Row],[Assigned to]],GD_Resource[[#All],[SNOW ID Unique]:[Team]],4,0)</f>
        <v>0</v>
      </c>
    </row>
    <row r="428" spans="1:50" ht="124.95" customHeight="1" x14ac:dyDescent="0.25">
      <c r="A428" s="37" t="s">
        <v>1725</v>
      </c>
      <c r="B428" s="37" t="s">
        <v>119</v>
      </c>
      <c r="C428" s="37" t="s">
        <v>120</v>
      </c>
      <c r="D428" s="37" t="s">
        <v>350</v>
      </c>
      <c r="E428" s="37" t="s">
        <v>13</v>
      </c>
      <c r="F428" s="37" t="s">
        <v>1726</v>
      </c>
      <c r="G428" s="60">
        <v>44707.019641203697</v>
      </c>
      <c r="H428" s="37" t="s">
        <v>33</v>
      </c>
      <c r="I428" s="60"/>
      <c r="J428" s="37" t="s">
        <v>329</v>
      </c>
      <c r="K428" s="37" t="s">
        <v>1727</v>
      </c>
      <c r="L428" s="60"/>
      <c r="M428" s="37"/>
      <c r="N428" s="60">
        <v>44700.61614583333</v>
      </c>
      <c r="O428" s="37" t="s">
        <v>740</v>
      </c>
      <c r="P428" s="38" t="b">
        <v>0</v>
      </c>
      <c r="Q428" s="37"/>
      <c r="R428" s="37" t="s">
        <v>127</v>
      </c>
      <c r="S428" s="38">
        <v>0</v>
      </c>
      <c r="T428" s="37" t="s">
        <v>128</v>
      </c>
      <c r="U428" s="37" t="s">
        <v>94</v>
      </c>
      <c r="V428" s="60">
        <v>44707.019641203697</v>
      </c>
      <c r="W428" s="38">
        <v>553262</v>
      </c>
      <c r="X428" s="37" t="s">
        <v>741</v>
      </c>
      <c r="Y428" s="38">
        <v>0</v>
      </c>
      <c r="Z428" s="38" t="b">
        <v>0</v>
      </c>
      <c r="AA428" s="60">
        <v>44700.627569444441</v>
      </c>
      <c r="AB428" s="60">
        <v>44700.616574074083</v>
      </c>
      <c r="AC428" s="38">
        <v>1</v>
      </c>
      <c r="AD428" s="60">
        <v>44700.635879629634</v>
      </c>
      <c r="AE428" s="60">
        <v>44700.645636574067</v>
      </c>
      <c r="AF428" s="60">
        <v>44700.635879629634</v>
      </c>
      <c r="AG428" s="37"/>
      <c r="AH428" s="37"/>
      <c r="AI428" s="37"/>
      <c r="AJ428" s="16" t="str">
        <f ca="1">IF(Table1[[#This Row],[State]]="Closed","Zero",IF(Table1[[#This Row],[State]]="Resolved","Zero",TODAY()-Table1[[#This Row],[First Assigned to Osprey-Resolver]]))</f>
        <v>Zero</v>
      </c>
      <c r="AK428" s="16" t="str">
        <f ca="1">IF(Table1[[#This Row],[Days Open]]&lt;=5,"00 - 05",IF(Table1[[#This Row],[Days Open]]&lt;=15,"06 - 15",IF(Table1[[#This Row],[Days Open]]&lt;=30,"16 - 30", IF(Table1[[#This Row],[Days Open]]&lt;=60,"31 - 60",IF(Table1[[#This Row],[Days Open]]&lt;=90,"61 - 90",IF(Table1[[#This Row],[Days Open]]="Zero","Closed","&gt;91 and above"))))))</f>
        <v>Closed</v>
      </c>
      <c r="AL428" s="39">
        <f>WEEKNUM(Table1[[#This Row],[Created]])</f>
        <v>21</v>
      </c>
      <c r="AM428" s="39">
        <f>WEEKNUM(Table1[[#This Row],[Resolved]])</f>
        <v>22</v>
      </c>
      <c r="AN428" s="39">
        <f>WEEKNUM(Table1[[#This Row],[Closed]])</f>
        <v>0</v>
      </c>
      <c r="AO428" s="39" t="str">
        <f>IFERROR(INDEX(GD_Resource[], MATCH(Table1[[#This Row],[Assigned to]], GD_Resource[SNOW ID Unique], 0), 2), "Not GD")</f>
        <v>WPP-US</v>
      </c>
      <c r="AP428" s="39" t="str">
        <f t="shared" si="6"/>
        <v>GD</v>
      </c>
      <c r="AQ428" s="39">
        <f>YEAR(Table1[[#This Row],[Closed]])</f>
        <v>1900</v>
      </c>
      <c r="AR428" s="39">
        <f>YEAR(Table1[[#This Row],[Resolved]])</f>
        <v>2022</v>
      </c>
      <c r="AS428" s="39">
        <f>YEAR(Table1[[#This Row],[Created]])</f>
        <v>2022</v>
      </c>
      <c r="AT428" s="39">
        <f>DAY(Table1[[#This Row],[Resolved]])</f>
        <v>26</v>
      </c>
      <c r="AU428" s="39" t="str">
        <f>TEXT(Table1[[#This Row],[Resolved]],"MMM")</f>
        <v>May</v>
      </c>
      <c r="AV428" s="39">
        <f>DAY(Table1[[#This Row],[Created]])</f>
        <v>19</v>
      </c>
      <c r="AW428" s="39" t="str">
        <f>TEXT(Table1[[#This Row],[Created]],"MMM")</f>
        <v>May</v>
      </c>
      <c r="AX428" s="40">
        <f>VLOOKUP(Table1[[#This Row],[Assigned to]],GD_Resource[[#All],[SNOW ID Unique]:[Team]],4,0)</f>
        <v>0</v>
      </c>
    </row>
    <row r="429" spans="1:50" ht="62.7" customHeight="1" x14ac:dyDescent="0.25">
      <c r="A429" s="37" t="s">
        <v>1728</v>
      </c>
      <c r="B429" s="37" t="s">
        <v>119</v>
      </c>
      <c r="C429" s="37" t="s">
        <v>185</v>
      </c>
      <c r="D429" s="37" t="s">
        <v>346</v>
      </c>
      <c r="E429" s="37" t="s">
        <v>13</v>
      </c>
      <c r="F429" s="37" t="s">
        <v>1729</v>
      </c>
      <c r="G429" s="60">
        <v>44707.885092592587</v>
      </c>
      <c r="H429" s="37" t="s">
        <v>19</v>
      </c>
      <c r="I429" s="60"/>
      <c r="J429" s="37" t="s">
        <v>329</v>
      </c>
      <c r="K429" s="37" t="s">
        <v>1730</v>
      </c>
      <c r="L429" s="60"/>
      <c r="M429" s="37"/>
      <c r="N429" s="60">
        <v>44700.621168981481</v>
      </c>
      <c r="O429" s="37" t="s">
        <v>809</v>
      </c>
      <c r="P429" s="38" t="b">
        <v>0</v>
      </c>
      <c r="Q429" s="37"/>
      <c r="R429" s="37" t="s">
        <v>191</v>
      </c>
      <c r="S429" s="38">
        <v>0</v>
      </c>
      <c r="T429" s="37" t="s">
        <v>128</v>
      </c>
      <c r="U429" s="37" t="s">
        <v>94</v>
      </c>
      <c r="V429" s="60">
        <v>44707.885092592587</v>
      </c>
      <c r="W429" s="38">
        <v>627603</v>
      </c>
      <c r="X429" s="37" t="s">
        <v>810</v>
      </c>
      <c r="Y429" s="38">
        <v>0</v>
      </c>
      <c r="Z429" s="38" t="b">
        <v>0</v>
      </c>
      <c r="AA429" s="60">
        <v>44700.703541666669</v>
      </c>
      <c r="AB429" s="60">
        <v>44700.622025462973</v>
      </c>
      <c r="AC429" s="38">
        <v>2</v>
      </c>
      <c r="AD429" s="60">
        <v>44700.625439814823</v>
      </c>
      <c r="AE429" s="60">
        <v>44700.703541666669</v>
      </c>
      <c r="AF429" s="60">
        <v>44700.625439814823</v>
      </c>
      <c r="AG429" s="37"/>
      <c r="AH429" s="37"/>
      <c r="AI429" s="37"/>
      <c r="AJ429" s="16" t="str">
        <f ca="1">IF(Table1[[#This Row],[State]]="Closed","Zero",IF(Table1[[#This Row],[State]]="Resolved","Zero",TODAY()-Table1[[#This Row],[First Assigned to Osprey-Resolver]]))</f>
        <v>Zero</v>
      </c>
      <c r="AK429" s="16" t="str">
        <f ca="1">IF(Table1[[#This Row],[Days Open]]&lt;=5,"00 - 05",IF(Table1[[#This Row],[Days Open]]&lt;=15,"06 - 15",IF(Table1[[#This Row],[Days Open]]&lt;=30,"16 - 30", IF(Table1[[#This Row],[Days Open]]&lt;=60,"31 - 60",IF(Table1[[#This Row],[Days Open]]&lt;=90,"61 - 90",IF(Table1[[#This Row],[Days Open]]="Zero","Closed","&gt;91 and above"))))))</f>
        <v>Closed</v>
      </c>
      <c r="AL429" s="39">
        <f>WEEKNUM(Table1[[#This Row],[Created]])</f>
        <v>21</v>
      </c>
      <c r="AM429" s="39">
        <f>WEEKNUM(Table1[[#This Row],[Resolved]])</f>
        <v>22</v>
      </c>
      <c r="AN429" s="39">
        <f>WEEKNUM(Table1[[#This Row],[Closed]])</f>
        <v>0</v>
      </c>
      <c r="AO429" s="39" t="str">
        <f>IFERROR(INDEX(GD_Resource[], MATCH(Table1[[#This Row],[Assigned to]], GD_Resource[SNOW ID Unique], 0), 2), "Not GD")</f>
        <v>WPP-US</v>
      </c>
      <c r="AP429" s="39" t="str">
        <f t="shared" si="6"/>
        <v>GD</v>
      </c>
      <c r="AQ429" s="39">
        <f>YEAR(Table1[[#This Row],[Closed]])</f>
        <v>1900</v>
      </c>
      <c r="AR429" s="39">
        <f>YEAR(Table1[[#This Row],[Resolved]])</f>
        <v>2022</v>
      </c>
      <c r="AS429" s="39">
        <f>YEAR(Table1[[#This Row],[Created]])</f>
        <v>2022</v>
      </c>
      <c r="AT429" s="39">
        <f>DAY(Table1[[#This Row],[Resolved]])</f>
        <v>26</v>
      </c>
      <c r="AU429" s="39" t="str">
        <f>TEXT(Table1[[#This Row],[Resolved]],"MMM")</f>
        <v>May</v>
      </c>
      <c r="AV429" s="39">
        <f>DAY(Table1[[#This Row],[Created]])</f>
        <v>19</v>
      </c>
      <c r="AW429" s="39" t="str">
        <f>TEXT(Table1[[#This Row],[Created]],"MMM")</f>
        <v>May</v>
      </c>
      <c r="AX429" s="40">
        <f>VLOOKUP(Table1[[#This Row],[Assigned to]],GD_Resource[[#All],[SNOW ID Unique]:[Team]],4,0)</f>
        <v>0</v>
      </c>
    </row>
    <row r="430" spans="1:50" ht="37.5" customHeight="1" x14ac:dyDescent="0.25">
      <c r="A430" s="37" t="s">
        <v>1731</v>
      </c>
      <c r="B430" s="37" t="s">
        <v>119</v>
      </c>
      <c r="C430" s="37" t="s">
        <v>161</v>
      </c>
      <c r="D430" s="37" t="s">
        <v>1259</v>
      </c>
      <c r="E430" s="37" t="s">
        <v>13</v>
      </c>
      <c r="F430" s="37" t="s">
        <v>1732</v>
      </c>
      <c r="G430" s="60">
        <v>44706.785682870373</v>
      </c>
      <c r="H430" s="37" t="s">
        <v>38</v>
      </c>
      <c r="I430" s="60"/>
      <c r="J430" s="37" t="s">
        <v>329</v>
      </c>
      <c r="K430" s="37" t="s">
        <v>1733</v>
      </c>
      <c r="L430" s="60"/>
      <c r="M430" s="37"/>
      <c r="N430" s="60">
        <v>44700.638067129628</v>
      </c>
      <c r="O430" s="37" t="s">
        <v>1259</v>
      </c>
      <c r="P430" s="38" t="b">
        <v>0</v>
      </c>
      <c r="Q430" s="37"/>
      <c r="R430" s="37" t="s">
        <v>127</v>
      </c>
      <c r="S430" s="38">
        <v>0</v>
      </c>
      <c r="T430" s="37" t="s">
        <v>128</v>
      </c>
      <c r="U430" s="37" t="s">
        <v>94</v>
      </c>
      <c r="V430" s="60">
        <v>44706.785682870373</v>
      </c>
      <c r="W430" s="38">
        <v>531328</v>
      </c>
      <c r="X430" s="37" t="s">
        <v>38</v>
      </c>
      <c r="Y430" s="38">
        <v>0</v>
      </c>
      <c r="Z430" s="38" t="b">
        <v>0</v>
      </c>
      <c r="AA430" s="60">
        <v>44700.638067129628</v>
      </c>
      <c r="AB430" s="60"/>
      <c r="AC430" s="38">
        <v>0</v>
      </c>
      <c r="AD430" s="60"/>
      <c r="AE430" s="60">
        <v>44700.638067129628</v>
      </c>
      <c r="AF430" s="60">
        <v>44700.638067129628</v>
      </c>
      <c r="AG430" s="37" t="s">
        <v>139</v>
      </c>
      <c r="AH430" s="37"/>
      <c r="AI430" s="37"/>
      <c r="AJ430" s="16" t="str">
        <f ca="1">IF(Table1[[#This Row],[State]]="Closed","Zero",IF(Table1[[#This Row],[State]]="Resolved","Zero",TODAY()-Table1[[#This Row],[First Assigned to Osprey-Resolver]]))</f>
        <v>Zero</v>
      </c>
      <c r="AK430" s="16" t="str">
        <f ca="1">IF(Table1[[#This Row],[Days Open]]&lt;=5,"00 - 05",IF(Table1[[#This Row],[Days Open]]&lt;=15,"06 - 15",IF(Table1[[#This Row],[Days Open]]&lt;=30,"16 - 30", IF(Table1[[#This Row],[Days Open]]&lt;=60,"31 - 60",IF(Table1[[#This Row],[Days Open]]&lt;=90,"61 - 90",IF(Table1[[#This Row],[Days Open]]="Zero","Closed","&gt;91 and above"))))))</f>
        <v>Closed</v>
      </c>
      <c r="AL430" s="39">
        <f>WEEKNUM(Table1[[#This Row],[Created]])</f>
        <v>21</v>
      </c>
      <c r="AM430" s="39">
        <f>WEEKNUM(Table1[[#This Row],[Resolved]])</f>
        <v>22</v>
      </c>
      <c r="AN430" s="39">
        <f>WEEKNUM(Table1[[#This Row],[Closed]])</f>
        <v>0</v>
      </c>
      <c r="AO430" s="39" t="str">
        <f>IFERROR(INDEX(GD_Resource[], MATCH(Table1[[#This Row],[Assigned to]], GD_Resource[SNOW ID Unique], 0), 2), "Not GD")</f>
        <v>Not GD</v>
      </c>
      <c r="AP430" s="39" t="str">
        <f t="shared" si="6"/>
        <v>Geo</v>
      </c>
      <c r="AQ430" s="39">
        <f>YEAR(Table1[[#This Row],[Closed]])</f>
        <v>1900</v>
      </c>
      <c r="AR430" s="39">
        <f>YEAR(Table1[[#This Row],[Resolved]])</f>
        <v>2022</v>
      </c>
      <c r="AS430" s="39">
        <f>YEAR(Table1[[#This Row],[Created]])</f>
        <v>2022</v>
      </c>
      <c r="AT430" s="39">
        <f>DAY(Table1[[#This Row],[Resolved]])</f>
        <v>25</v>
      </c>
      <c r="AU430" s="39" t="str">
        <f>TEXT(Table1[[#This Row],[Resolved]],"MMM")</f>
        <v>May</v>
      </c>
      <c r="AV430" s="39">
        <f>DAY(Table1[[#This Row],[Created]])</f>
        <v>19</v>
      </c>
      <c r="AW430" s="39" t="str">
        <f>TEXT(Table1[[#This Row],[Created]],"MMM")</f>
        <v>May</v>
      </c>
      <c r="AX430" s="40" t="e">
        <f>VLOOKUP(Table1[[#This Row],[Assigned to]],GD_Resource[[#All],[SNOW ID Unique]:[Team]],4,0)</f>
        <v>#N/A</v>
      </c>
    </row>
    <row r="431" spans="1:50" ht="37.5" customHeight="1" x14ac:dyDescent="0.25">
      <c r="A431" s="37" t="s">
        <v>1734</v>
      </c>
      <c r="B431" s="37" t="s">
        <v>119</v>
      </c>
      <c r="C431" s="37" t="s">
        <v>703</v>
      </c>
      <c r="D431" s="37" t="s">
        <v>346</v>
      </c>
      <c r="E431" s="37" t="s">
        <v>13</v>
      </c>
      <c r="F431" s="37" t="s">
        <v>1735</v>
      </c>
      <c r="G431" s="60">
        <v>44707.891238425917</v>
      </c>
      <c r="H431" s="37" t="s">
        <v>43</v>
      </c>
      <c r="I431" s="60"/>
      <c r="J431" s="37"/>
      <c r="K431" s="37"/>
      <c r="L431" s="60"/>
      <c r="M431" s="37"/>
      <c r="N431" s="60">
        <v>44700.649722222217</v>
      </c>
      <c r="O431" s="37" t="s">
        <v>1736</v>
      </c>
      <c r="P431" s="38" t="b">
        <v>0</v>
      </c>
      <c r="Q431" s="37"/>
      <c r="R431" s="37"/>
      <c r="S431" s="38">
        <v>0</v>
      </c>
      <c r="T431" s="37" t="s">
        <v>128</v>
      </c>
      <c r="U431" s="37" t="s">
        <v>65</v>
      </c>
      <c r="V431" s="60"/>
      <c r="W431" s="38"/>
      <c r="X431" s="37" t="s">
        <v>1737</v>
      </c>
      <c r="Y431" s="38">
        <v>0</v>
      </c>
      <c r="Z431" s="38" t="b">
        <v>1</v>
      </c>
      <c r="AA431" s="60">
        <v>44700.725254629629</v>
      </c>
      <c r="AB431" s="60">
        <v>44700.649722222217</v>
      </c>
      <c r="AC431" s="38">
        <v>3</v>
      </c>
      <c r="AD431" s="60">
        <v>44700.698773148149</v>
      </c>
      <c r="AE431" s="60">
        <v>44700.725254629629</v>
      </c>
      <c r="AF431" s="60">
        <v>44700.698773148149</v>
      </c>
      <c r="AG431" s="37"/>
      <c r="AH431" s="37" t="s">
        <v>707</v>
      </c>
      <c r="AI431" s="37"/>
      <c r="AJ431" s="16">
        <f ca="1">IF(Table1[[#This Row],[State]]="Closed","Zero",IF(Table1[[#This Row],[State]]="Resolved","Zero",TODAY()-Table1[[#This Row],[First Assigned to Osprey-Resolver]]))</f>
        <v>7.2747453703705105</v>
      </c>
      <c r="AK431" s="16" t="str">
        <f ca="1">IF(Table1[[#This Row],[Days Open]]&lt;=5,"00 - 05",IF(Table1[[#This Row],[Days Open]]&lt;=15,"06 - 15",IF(Table1[[#This Row],[Days Open]]&lt;=30,"16 - 30", IF(Table1[[#This Row],[Days Open]]&lt;=60,"31 - 60",IF(Table1[[#This Row],[Days Open]]&lt;=90,"61 - 90",IF(Table1[[#This Row],[Days Open]]="Zero","Closed","&gt;91 and above"))))))</f>
        <v>06 - 15</v>
      </c>
      <c r="AL431" s="39">
        <f>WEEKNUM(Table1[[#This Row],[Created]])</f>
        <v>21</v>
      </c>
      <c r="AM431" s="39">
        <f>WEEKNUM(Table1[[#This Row],[Resolved]])</f>
        <v>0</v>
      </c>
      <c r="AN431" s="39">
        <f>WEEKNUM(Table1[[#This Row],[Closed]])</f>
        <v>0</v>
      </c>
      <c r="AO431" s="39" t="str">
        <f>IFERROR(INDEX(GD_Resource[], MATCH(Table1[[#This Row],[Assigned to]], GD_Resource[SNOW ID Unique], 0), 2), "Not GD")</f>
        <v>Not GD</v>
      </c>
      <c r="AP431" s="39" t="str">
        <f t="shared" si="6"/>
        <v>Geo</v>
      </c>
      <c r="AQ431" s="39">
        <f>YEAR(Table1[[#This Row],[Closed]])</f>
        <v>1900</v>
      </c>
      <c r="AR431" s="39">
        <f>YEAR(Table1[[#This Row],[Resolved]])</f>
        <v>1900</v>
      </c>
      <c r="AS431" s="39">
        <f>YEAR(Table1[[#This Row],[Created]])</f>
        <v>2022</v>
      </c>
      <c r="AT431" s="39">
        <f>DAY(Table1[[#This Row],[Resolved]])</f>
        <v>0</v>
      </c>
      <c r="AU431" s="39" t="str">
        <f>TEXT(Table1[[#This Row],[Resolved]],"MMM")</f>
        <v>Jan</v>
      </c>
      <c r="AV431" s="39">
        <f>DAY(Table1[[#This Row],[Created]])</f>
        <v>19</v>
      </c>
      <c r="AW431" s="39" t="str">
        <f>TEXT(Table1[[#This Row],[Created]],"MMM")</f>
        <v>May</v>
      </c>
      <c r="AX431" s="40" t="e">
        <f>VLOOKUP(Table1[[#This Row],[Assigned to]],GD_Resource[[#All],[SNOW ID Unique]:[Team]],4,0)</f>
        <v>#N/A</v>
      </c>
    </row>
    <row r="432" spans="1:50" ht="49.95" customHeight="1" x14ac:dyDescent="0.25">
      <c r="A432" s="37" t="s">
        <v>1738</v>
      </c>
      <c r="B432" s="37" t="s">
        <v>119</v>
      </c>
      <c r="C432" s="37" t="s">
        <v>120</v>
      </c>
      <c r="D432" s="37" t="s">
        <v>1141</v>
      </c>
      <c r="E432" s="37" t="s">
        <v>13</v>
      </c>
      <c r="F432" s="37" t="s">
        <v>1739</v>
      </c>
      <c r="G432" s="60">
        <v>44707.633055555547</v>
      </c>
      <c r="H432" s="37" t="s">
        <v>57</v>
      </c>
      <c r="I432" s="60"/>
      <c r="J432" s="37"/>
      <c r="K432" s="37"/>
      <c r="L432" s="60"/>
      <c r="M432" s="37"/>
      <c r="N432" s="60">
        <v>44700.714062500003</v>
      </c>
      <c r="O432" s="37" t="s">
        <v>740</v>
      </c>
      <c r="P432" s="38" t="b">
        <v>0</v>
      </c>
      <c r="Q432" s="37"/>
      <c r="R432" s="37" t="s">
        <v>127</v>
      </c>
      <c r="S432" s="38">
        <v>0</v>
      </c>
      <c r="T432" s="37" t="s">
        <v>128</v>
      </c>
      <c r="U432" s="37" t="s">
        <v>65</v>
      </c>
      <c r="V432" s="60"/>
      <c r="W432" s="38"/>
      <c r="X432" s="37" t="s">
        <v>741</v>
      </c>
      <c r="Y432" s="38">
        <v>0</v>
      </c>
      <c r="Z432" s="38" t="b">
        <v>1</v>
      </c>
      <c r="AA432" s="60">
        <v>44700.72892361111</v>
      </c>
      <c r="AB432" s="60">
        <v>44700.716909722221</v>
      </c>
      <c r="AC432" s="38">
        <v>1</v>
      </c>
      <c r="AD432" s="60">
        <v>44700.735509259262</v>
      </c>
      <c r="AE432" s="60">
        <v>44700.746354166673</v>
      </c>
      <c r="AF432" s="60">
        <v>44700.735509259262</v>
      </c>
      <c r="AG432" s="37"/>
      <c r="AH432" s="37" t="s">
        <v>1412</v>
      </c>
      <c r="AI432" s="37"/>
      <c r="AJ432" s="16">
        <f ca="1">IF(Table1[[#This Row],[State]]="Closed","Zero",IF(Table1[[#This Row],[State]]="Resolved","Zero",TODAY()-Table1[[#This Row],[First Assigned to Osprey-Resolver]]))</f>
        <v>7.2536458333270275</v>
      </c>
      <c r="AK432" s="16" t="str">
        <f ca="1">IF(Table1[[#This Row],[Days Open]]&lt;=5,"00 - 05",IF(Table1[[#This Row],[Days Open]]&lt;=15,"06 - 15",IF(Table1[[#This Row],[Days Open]]&lt;=30,"16 - 30", IF(Table1[[#This Row],[Days Open]]&lt;=60,"31 - 60",IF(Table1[[#This Row],[Days Open]]&lt;=90,"61 - 90",IF(Table1[[#This Row],[Days Open]]="Zero","Closed","&gt;91 and above"))))))</f>
        <v>06 - 15</v>
      </c>
      <c r="AL432" s="39">
        <f>WEEKNUM(Table1[[#This Row],[Created]])</f>
        <v>21</v>
      </c>
      <c r="AM432" s="39">
        <f>WEEKNUM(Table1[[#This Row],[Resolved]])</f>
        <v>0</v>
      </c>
      <c r="AN432" s="39">
        <f>WEEKNUM(Table1[[#This Row],[Closed]])</f>
        <v>0</v>
      </c>
      <c r="AO432" s="39" t="str">
        <f>IFERROR(INDEX(GD_Resource[], MATCH(Table1[[#This Row],[Assigned to]], GD_Resource[SNOW ID Unique], 0), 2), "Not GD")</f>
        <v>WPP-US</v>
      </c>
      <c r="AP432" s="39" t="str">
        <f t="shared" si="6"/>
        <v>GD</v>
      </c>
      <c r="AQ432" s="39">
        <f>YEAR(Table1[[#This Row],[Closed]])</f>
        <v>1900</v>
      </c>
      <c r="AR432" s="39">
        <f>YEAR(Table1[[#This Row],[Resolved]])</f>
        <v>1900</v>
      </c>
      <c r="AS432" s="39">
        <f>YEAR(Table1[[#This Row],[Created]])</f>
        <v>2022</v>
      </c>
      <c r="AT432" s="39">
        <f>DAY(Table1[[#This Row],[Resolved]])</f>
        <v>0</v>
      </c>
      <c r="AU432" s="39" t="str">
        <f>TEXT(Table1[[#This Row],[Resolved]],"MMM")</f>
        <v>Jan</v>
      </c>
      <c r="AV432" s="39">
        <f>DAY(Table1[[#This Row],[Created]])</f>
        <v>19</v>
      </c>
      <c r="AW432" s="39" t="str">
        <f>TEXT(Table1[[#This Row],[Created]],"MMM")</f>
        <v>May</v>
      </c>
      <c r="AX432" s="40">
        <f>VLOOKUP(Table1[[#This Row],[Assigned to]],GD_Resource[[#All],[SNOW ID Unique]:[Team]],4,0)</f>
        <v>0</v>
      </c>
    </row>
    <row r="433" spans="1:50" ht="62.7" customHeight="1" x14ac:dyDescent="0.25">
      <c r="A433" s="37" t="s">
        <v>1740</v>
      </c>
      <c r="B433" s="37" t="s">
        <v>119</v>
      </c>
      <c r="C433" s="37" t="s">
        <v>120</v>
      </c>
      <c r="D433" s="37" t="s">
        <v>1008</v>
      </c>
      <c r="E433" s="37" t="s">
        <v>13</v>
      </c>
      <c r="F433" s="37" t="s">
        <v>1741</v>
      </c>
      <c r="G433" s="60">
        <v>44701.558807870373</v>
      </c>
      <c r="H433" s="37" t="s">
        <v>20</v>
      </c>
      <c r="I433" s="60"/>
      <c r="J433" s="37" t="s">
        <v>329</v>
      </c>
      <c r="K433" s="37" t="s">
        <v>1394</v>
      </c>
      <c r="L433" s="60"/>
      <c r="M433" s="37"/>
      <c r="N433" s="60">
        <v>44700.722256944442</v>
      </c>
      <c r="O433" s="37" t="s">
        <v>1742</v>
      </c>
      <c r="P433" s="38" t="b">
        <v>0</v>
      </c>
      <c r="Q433" s="37"/>
      <c r="R433" s="37" t="s">
        <v>127</v>
      </c>
      <c r="S433" s="38">
        <v>0</v>
      </c>
      <c r="T433" s="37" t="s">
        <v>128</v>
      </c>
      <c r="U433" s="37" t="s">
        <v>94</v>
      </c>
      <c r="V433" s="60">
        <v>44701.558807870373</v>
      </c>
      <c r="W433" s="38">
        <v>72278</v>
      </c>
      <c r="X433" s="37" t="s">
        <v>1743</v>
      </c>
      <c r="Y433" s="38">
        <v>0</v>
      </c>
      <c r="Z433" s="38" t="b">
        <v>0</v>
      </c>
      <c r="AA433" s="60">
        <v>44700.749861111108</v>
      </c>
      <c r="AB433" s="60">
        <v>44700.722500000003</v>
      </c>
      <c r="AC433" s="38">
        <v>1</v>
      </c>
      <c r="AD433" s="60">
        <v>44700.800775462973</v>
      </c>
      <c r="AE433" s="60">
        <v>44700.816851851851</v>
      </c>
      <c r="AF433" s="60">
        <v>44700.800775462973</v>
      </c>
      <c r="AG433" s="37" t="s">
        <v>332</v>
      </c>
      <c r="AH433" s="37"/>
      <c r="AI433" s="37" t="s">
        <v>870</v>
      </c>
      <c r="AJ433" s="16" t="str">
        <f ca="1">IF(Table1[[#This Row],[State]]="Closed","Zero",IF(Table1[[#This Row],[State]]="Resolved","Zero",TODAY()-Table1[[#This Row],[First Assigned to Osprey-Resolver]]))</f>
        <v>Zero</v>
      </c>
      <c r="AK433" s="16" t="str">
        <f ca="1">IF(Table1[[#This Row],[Days Open]]&lt;=5,"00 - 05",IF(Table1[[#This Row],[Days Open]]&lt;=15,"06 - 15",IF(Table1[[#This Row],[Days Open]]&lt;=30,"16 - 30", IF(Table1[[#This Row],[Days Open]]&lt;=60,"31 - 60",IF(Table1[[#This Row],[Days Open]]&lt;=90,"61 - 90",IF(Table1[[#This Row],[Days Open]]="Zero","Closed","&gt;91 and above"))))))</f>
        <v>Closed</v>
      </c>
      <c r="AL433" s="39">
        <f>WEEKNUM(Table1[[#This Row],[Created]])</f>
        <v>21</v>
      </c>
      <c r="AM433" s="39">
        <f>WEEKNUM(Table1[[#This Row],[Resolved]])</f>
        <v>21</v>
      </c>
      <c r="AN433" s="39">
        <f>WEEKNUM(Table1[[#This Row],[Closed]])</f>
        <v>0</v>
      </c>
      <c r="AO433" s="39" t="str">
        <f>IFERROR(INDEX(GD_Resource[], MATCH(Table1[[#This Row],[Assigned to]], GD_Resource[SNOW ID Unique], 0), 2), "Not GD")</f>
        <v>WPP-US</v>
      </c>
      <c r="AP433" s="39" t="str">
        <f t="shared" si="6"/>
        <v>GD</v>
      </c>
      <c r="AQ433" s="39">
        <f>YEAR(Table1[[#This Row],[Closed]])</f>
        <v>1900</v>
      </c>
      <c r="AR433" s="39">
        <f>YEAR(Table1[[#This Row],[Resolved]])</f>
        <v>2022</v>
      </c>
      <c r="AS433" s="39">
        <f>YEAR(Table1[[#This Row],[Created]])</f>
        <v>2022</v>
      </c>
      <c r="AT433" s="39">
        <f>DAY(Table1[[#This Row],[Resolved]])</f>
        <v>20</v>
      </c>
      <c r="AU433" s="39" t="str">
        <f>TEXT(Table1[[#This Row],[Resolved]],"MMM")</f>
        <v>May</v>
      </c>
      <c r="AV433" s="39">
        <f>DAY(Table1[[#This Row],[Created]])</f>
        <v>19</v>
      </c>
      <c r="AW433" s="39" t="str">
        <f>TEXT(Table1[[#This Row],[Created]],"MMM")</f>
        <v>May</v>
      </c>
      <c r="AX433" s="40">
        <f>VLOOKUP(Table1[[#This Row],[Assigned to]],GD_Resource[[#All],[SNOW ID Unique]:[Team]],4,0)</f>
        <v>0</v>
      </c>
    </row>
    <row r="434" spans="1:50" ht="62.7" customHeight="1" x14ac:dyDescent="0.25">
      <c r="A434" s="37" t="s">
        <v>1744</v>
      </c>
      <c r="B434" s="37" t="s">
        <v>119</v>
      </c>
      <c r="C434" s="37" t="s">
        <v>120</v>
      </c>
      <c r="D434" s="37" t="s">
        <v>324</v>
      </c>
      <c r="E434" s="37" t="s">
        <v>13</v>
      </c>
      <c r="F434" s="37" t="s">
        <v>1745</v>
      </c>
      <c r="G434" s="60">
        <v>44701.854039351849</v>
      </c>
      <c r="H434" s="37" t="s">
        <v>26</v>
      </c>
      <c r="I434" s="60"/>
      <c r="J434" s="37" t="s">
        <v>329</v>
      </c>
      <c r="K434" s="37" t="s">
        <v>1746</v>
      </c>
      <c r="L434" s="60"/>
      <c r="M434" s="37"/>
      <c r="N434" s="60">
        <v>44700.753333333327</v>
      </c>
      <c r="O434" s="37" t="s">
        <v>1113</v>
      </c>
      <c r="P434" s="38" t="b">
        <v>0</v>
      </c>
      <c r="Q434" s="37"/>
      <c r="R434" s="37" t="s">
        <v>127</v>
      </c>
      <c r="S434" s="38">
        <v>0</v>
      </c>
      <c r="T434" s="37" t="s">
        <v>128</v>
      </c>
      <c r="U434" s="37" t="s">
        <v>94</v>
      </c>
      <c r="V434" s="60">
        <v>44701.854039351849</v>
      </c>
      <c r="W434" s="38">
        <v>95101</v>
      </c>
      <c r="X434" s="37" t="s">
        <v>1114</v>
      </c>
      <c r="Y434" s="38">
        <v>1</v>
      </c>
      <c r="Z434" s="38" t="b">
        <v>0</v>
      </c>
      <c r="AA434" s="60">
        <v>44700.875949074078</v>
      </c>
      <c r="AB434" s="60"/>
      <c r="AC434" s="38">
        <v>1</v>
      </c>
      <c r="AD434" s="60"/>
      <c r="AE434" s="60">
        <v>44700.875949074078</v>
      </c>
      <c r="AF434" s="60">
        <v>44700.871828703697</v>
      </c>
      <c r="AG434" s="37"/>
      <c r="AH434" s="37"/>
      <c r="AI434" s="37"/>
      <c r="AJ434" s="16" t="str">
        <f ca="1">IF(Table1[[#This Row],[State]]="Closed","Zero",IF(Table1[[#This Row],[State]]="Resolved","Zero",TODAY()-Table1[[#This Row],[First Assigned to Osprey-Resolver]]))</f>
        <v>Zero</v>
      </c>
      <c r="AK434" s="16" t="str">
        <f ca="1">IF(Table1[[#This Row],[Days Open]]&lt;=5,"00 - 05",IF(Table1[[#This Row],[Days Open]]&lt;=15,"06 - 15",IF(Table1[[#This Row],[Days Open]]&lt;=30,"16 - 30", IF(Table1[[#This Row],[Days Open]]&lt;=60,"31 - 60",IF(Table1[[#This Row],[Days Open]]&lt;=90,"61 - 90",IF(Table1[[#This Row],[Days Open]]="Zero","Closed","&gt;91 and above"))))))</f>
        <v>Closed</v>
      </c>
      <c r="AL434" s="39">
        <f>WEEKNUM(Table1[[#This Row],[Created]])</f>
        <v>21</v>
      </c>
      <c r="AM434" s="39">
        <f>WEEKNUM(Table1[[#This Row],[Resolved]])</f>
        <v>21</v>
      </c>
      <c r="AN434" s="39">
        <f>WEEKNUM(Table1[[#This Row],[Closed]])</f>
        <v>0</v>
      </c>
      <c r="AO434" s="39" t="str">
        <f>IFERROR(INDEX(GD_Resource[], MATCH(Table1[[#This Row],[Assigned to]], GD_Resource[SNOW ID Unique], 0), 2), "Not GD")</f>
        <v>WPP-US</v>
      </c>
      <c r="AP434" s="39" t="str">
        <f t="shared" si="6"/>
        <v>GD</v>
      </c>
      <c r="AQ434" s="39">
        <f>YEAR(Table1[[#This Row],[Closed]])</f>
        <v>1900</v>
      </c>
      <c r="AR434" s="39">
        <f>YEAR(Table1[[#This Row],[Resolved]])</f>
        <v>2022</v>
      </c>
      <c r="AS434" s="39">
        <f>YEAR(Table1[[#This Row],[Created]])</f>
        <v>2022</v>
      </c>
      <c r="AT434" s="39">
        <f>DAY(Table1[[#This Row],[Resolved]])</f>
        <v>20</v>
      </c>
      <c r="AU434" s="39" t="str">
        <f>TEXT(Table1[[#This Row],[Resolved]],"MMM")</f>
        <v>May</v>
      </c>
      <c r="AV434" s="39">
        <f>DAY(Table1[[#This Row],[Created]])</f>
        <v>19</v>
      </c>
      <c r="AW434" s="39" t="str">
        <f>TEXT(Table1[[#This Row],[Created]],"MMM")</f>
        <v>May</v>
      </c>
      <c r="AX434" s="40">
        <f>VLOOKUP(Table1[[#This Row],[Assigned to]],GD_Resource[[#All],[SNOW ID Unique]:[Team]],4,0)</f>
        <v>0</v>
      </c>
    </row>
    <row r="435" spans="1:50" ht="37.5" customHeight="1" x14ac:dyDescent="0.25">
      <c r="A435" s="37" t="s">
        <v>1747</v>
      </c>
      <c r="B435" s="37" t="s">
        <v>119</v>
      </c>
      <c r="C435" s="37" t="s">
        <v>120</v>
      </c>
      <c r="D435" s="37" t="s">
        <v>991</v>
      </c>
      <c r="E435" s="37" t="s">
        <v>13</v>
      </c>
      <c r="F435" s="37" t="s">
        <v>1748</v>
      </c>
      <c r="G435" s="60">
        <v>44706.501192129632</v>
      </c>
      <c r="H435" s="37" t="s">
        <v>54</v>
      </c>
      <c r="I435" s="60"/>
      <c r="J435" s="37"/>
      <c r="K435" s="37"/>
      <c r="L435" s="60"/>
      <c r="M435" s="37"/>
      <c r="N435" s="60">
        <v>44700.758750000001</v>
      </c>
      <c r="O435" s="37" t="s">
        <v>267</v>
      </c>
      <c r="P435" s="38" t="b">
        <v>0</v>
      </c>
      <c r="Q435" s="37"/>
      <c r="R435" s="37" t="s">
        <v>127</v>
      </c>
      <c r="S435" s="38">
        <v>0</v>
      </c>
      <c r="T435" s="37" t="s">
        <v>128</v>
      </c>
      <c r="U435" s="37" t="s">
        <v>65</v>
      </c>
      <c r="V435" s="60"/>
      <c r="W435" s="38"/>
      <c r="X435" s="37" t="s">
        <v>268</v>
      </c>
      <c r="Y435" s="38">
        <v>0</v>
      </c>
      <c r="Z435" s="38" t="b">
        <v>1</v>
      </c>
      <c r="AA435" s="60">
        <v>44700.790613425917</v>
      </c>
      <c r="AB435" s="60"/>
      <c r="AC435" s="38">
        <v>1</v>
      </c>
      <c r="AD435" s="60"/>
      <c r="AE435" s="60">
        <v>44700.790613425917</v>
      </c>
      <c r="AF435" s="60">
        <v>44700.75949074074</v>
      </c>
      <c r="AG435" s="37"/>
      <c r="AH435" s="37" t="s">
        <v>250</v>
      </c>
      <c r="AI435" s="37"/>
      <c r="AJ435" s="16">
        <f ca="1">IF(Table1[[#This Row],[State]]="Closed","Zero",IF(Table1[[#This Row],[State]]="Resolved","Zero",TODAY()-Table1[[#This Row],[First Assigned to Osprey-Resolver]]))</f>
        <v>7.2093865740826004</v>
      </c>
      <c r="AK435" s="16" t="str">
        <f ca="1">IF(Table1[[#This Row],[Days Open]]&lt;=5,"00 - 05",IF(Table1[[#This Row],[Days Open]]&lt;=15,"06 - 15",IF(Table1[[#This Row],[Days Open]]&lt;=30,"16 - 30", IF(Table1[[#This Row],[Days Open]]&lt;=60,"31 - 60",IF(Table1[[#This Row],[Days Open]]&lt;=90,"61 - 90",IF(Table1[[#This Row],[Days Open]]="Zero","Closed","&gt;91 and above"))))))</f>
        <v>06 - 15</v>
      </c>
      <c r="AL435" s="39">
        <f>WEEKNUM(Table1[[#This Row],[Created]])</f>
        <v>21</v>
      </c>
      <c r="AM435" s="39">
        <f>WEEKNUM(Table1[[#This Row],[Resolved]])</f>
        <v>0</v>
      </c>
      <c r="AN435" s="39">
        <f>WEEKNUM(Table1[[#This Row],[Closed]])</f>
        <v>0</v>
      </c>
      <c r="AO435" s="39" t="str">
        <f>IFERROR(INDEX(GD_Resource[], MATCH(Table1[[#This Row],[Assigned to]], GD_Resource[SNOW ID Unique], 0), 2), "Not GD")</f>
        <v>WPP-US</v>
      </c>
      <c r="AP435" s="39" t="str">
        <f t="shared" si="6"/>
        <v>GD</v>
      </c>
      <c r="AQ435" s="39">
        <f>YEAR(Table1[[#This Row],[Closed]])</f>
        <v>1900</v>
      </c>
      <c r="AR435" s="39">
        <f>YEAR(Table1[[#This Row],[Resolved]])</f>
        <v>1900</v>
      </c>
      <c r="AS435" s="39">
        <f>YEAR(Table1[[#This Row],[Created]])</f>
        <v>2022</v>
      </c>
      <c r="AT435" s="39">
        <f>DAY(Table1[[#This Row],[Resolved]])</f>
        <v>0</v>
      </c>
      <c r="AU435" s="39" t="str">
        <f>TEXT(Table1[[#This Row],[Resolved]],"MMM")</f>
        <v>Jan</v>
      </c>
      <c r="AV435" s="39">
        <f>DAY(Table1[[#This Row],[Created]])</f>
        <v>19</v>
      </c>
      <c r="AW435" s="39" t="str">
        <f>TEXT(Table1[[#This Row],[Created]],"MMM")</f>
        <v>May</v>
      </c>
      <c r="AX435" s="40">
        <f>VLOOKUP(Table1[[#This Row],[Assigned to]],GD_Resource[[#All],[SNOW ID Unique]:[Team]],4,0)</f>
        <v>0</v>
      </c>
    </row>
    <row r="436" spans="1:50" ht="212.7" customHeight="1" x14ac:dyDescent="0.25">
      <c r="A436" s="37" t="s">
        <v>1749</v>
      </c>
      <c r="B436" s="37" t="s">
        <v>142</v>
      </c>
      <c r="C436" s="37" t="s">
        <v>120</v>
      </c>
      <c r="D436" s="37" t="s">
        <v>1002</v>
      </c>
      <c r="E436" s="37" t="s">
        <v>13</v>
      </c>
      <c r="F436" s="37" t="s">
        <v>1750</v>
      </c>
      <c r="G436" s="60">
        <v>44705.059050925927</v>
      </c>
      <c r="H436" s="37" t="s">
        <v>15</v>
      </c>
      <c r="I436" s="60"/>
      <c r="J436" s="37" t="s">
        <v>329</v>
      </c>
      <c r="K436" s="37" t="s">
        <v>1751</v>
      </c>
      <c r="L436" s="60"/>
      <c r="M436" s="37"/>
      <c r="N436" s="60">
        <v>44700.799780092602</v>
      </c>
      <c r="O436" s="37" t="s">
        <v>675</v>
      </c>
      <c r="P436" s="38" t="b">
        <v>0</v>
      </c>
      <c r="Q436" s="37"/>
      <c r="R436" s="37" t="s">
        <v>127</v>
      </c>
      <c r="S436" s="38">
        <v>0</v>
      </c>
      <c r="T436" s="37" t="s">
        <v>128</v>
      </c>
      <c r="U436" s="37" t="s">
        <v>94</v>
      </c>
      <c r="V436" s="60">
        <v>44705.059050925927</v>
      </c>
      <c r="W436" s="38">
        <v>368001</v>
      </c>
      <c r="X436" s="37" t="s">
        <v>676</v>
      </c>
      <c r="Y436" s="38">
        <v>0</v>
      </c>
      <c r="Z436" s="38" t="b">
        <v>0</v>
      </c>
      <c r="AA436" s="60">
        <v>44701.542037037027</v>
      </c>
      <c r="AB436" s="60">
        <v>44700.799780092602</v>
      </c>
      <c r="AC436" s="38">
        <v>1</v>
      </c>
      <c r="AD436" s="60">
        <v>44701.533900462957</v>
      </c>
      <c r="AE436" s="60">
        <v>44701.542037037027</v>
      </c>
      <c r="AF436" s="60">
        <v>44701.533900462957</v>
      </c>
      <c r="AG436" s="37"/>
      <c r="AH436" s="37"/>
      <c r="AI436" s="37"/>
      <c r="AJ436" s="16" t="str">
        <f ca="1">IF(Table1[[#This Row],[State]]="Closed","Zero",IF(Table1[[#This Row],[State]]="Resolved","Zero",TODAY()-Table1[[#This Row],[First Assigned to Osprey-Resolver]]))</f>
        <v>Zero</v>
      </c>
      <c r="AK436" s="16" t="str">
        <f ca="1">IF(Table1[[#This Row],[Days Open]]&lt;=5,"00 - 05",IF(Table1[[#This Row],[Days Open]]&lt;=15,"06 - 15",IF(Table1[[#This Row],[Days Open]]&lt;=30,"16 - 30", IF(Table1[[#This Row],[Days Open]]&lt;=60,"31 - 60",IF(Table1[[#This Row],[Days Open]]&lt;=90,"61 - 90",IF(Table1[[#This Row],[Days Open]]="Zero","Closed","&gt;91 and above"))))))</f>
        <v>Closed</v>
      </c>
      <c r="AL436" s="39">
        <f>WEEKNUM(Table1[[#This Row],[Created]])</f>
        <v>21</v>
      </c>
      <c r="AM436" s="39">
        <f>WEEKNUM(Table1[[#This Row],[Resolved]])</f>
        <v>22</v>
      </c>
      <c r="AN436" s="39">
        <f>WEEKNUM(Table1[[#This Row],[Closed]])</f>
        <v>0</v>
      </c>
      <c r="AO436" s="39" t="str">
        <f>IFERROR(INDEX(GD_Resource[], MATCH(Table1[[#This Row],[Assigned to]], GD_Resource[SNOW ID Unique], 0), 2), "Not GD")</f>
        <v>WPP-US</v>
      </c>
      <c r="AP436" s="39" t="str">
        <f t="shared" si="6"/>
        <v>GD</v>
      </c>
      <c r="AQ436" s="39">
        <f>YEAR(Table1[[#This Row],[Closed]])</f>
        <v>1900</v>
      </c>
      <c r="AR436" s="39">
        <f>YEAR(Table1[[#This Row],[Resolved]])</f>
        <v>2022</v>
      </c>
      <c r="AS436" s="39">
        <f>YEAR(Table1[[#This Row],[Created]])</f>
        <v>2022</v>
      </c>
      <c r="AT436" s="39">
        <f>DAY(Table1[[#This Row],[Resolved]])</f>
        <v>24</v>
      </c>
      <c r="AU436" s="39" t="str">
        <f>TEXT(Table1[[#This Row],[Resolved]],"MMM")</f>
        <v>May</v>
      </c>
      <c r="AV436" s="39">
        <f>DAY(Table1[[#This Row],[Created]])</f>
        <v>19</v>
      </c>
      <c r="AW436" s="39" t="str">
        <f>TEXT(Table1[[#This Row],[Created]],"MMM")</f>
        <v>May</v>
      </c>
      <c r="AX436" s="40">
        <f>VLOOKUP(Table1[[#This Row],[Assigned to]],GD_Resource[[#All],[SNOW ID Unique]:[Team]],4,0)</f>
        <v>0</v>
      </c>
    </row>
    <row r="437" spans="1:50" ht="37.5" customHeight="1" x14ac:dyDescent="0.25">
      <c r="A437" s="37" t="s">
        <v>1752</v>
      </c>
      <c r="B437" s="37" t="s">
        <v>119</v>
      </c>
      <c r="C437" s="37" t="s">
        <v>185</v>
      </c>
      <c r="D437" s="37" t="s">
        <v>346</v>
      </c>
      <c r="E437" s="37" t="s">
        <v>13</v>
      </c>
      <c r="F437" s="37" t="s">
        <v>1753</v>
      </c>
      <c r="G437" s="60">
        <v>44705.921122685177</v>
      </c>
      <c r="H437" s="37" t="s">
        <v>43</v>
      </c>
      <c r="I437" s="60"/>
      <c r="J437" s="37" t="s">
        <v>329</v>
      </c>
      <c r="K437" s="37" t="s">
        <v>1754</v>
      </c>
      <c r="L437" s="60"/>
      <c r="M437" s="37"/>
      <c r="N437" s="60">
        <v>44700.820393518523</v>
      </c>
      <c r="O437" s="37" t="s">
        <v>934</v>
      </c>
      <c r="P437" s="38" t="b">
        <v>0</v>
      </c>
      <c r="Q437" s="37"/>
      <c r="R437" s="37" t="s">
        <v>191</v>
      </c>
      <c r="S437" s="38">
        <v>0</v>
      </c>
      <c r="T437" s="37" t="s">
        <v>128</v>
      </c>
      <c r="U437" s="37" t="s">
        <v>94</v>
      </c>
      <c r="V437" s="60">
        <v>44705.921122685177</v>
      </c>
      <c r="W437" s="38">
        <v>440703</v>
      </c>
      <c r="X437" s="37" t="s">
        <v>935</v>
      </c>
      <c r="Y437" s="38">
        <v>0</v>
      </c>
      <c r="Z437" s="38" t="b">
        <v>0</v>
      </c>
      <c r="AA437" s="60">
        <v>44701.200682870367</v>
      </c>
      <c r="AB437" s="60">
        <v>44701.200682870367</v>
      </c>
      <c r="AC437" s="38">
        <v>2</v>
      </c>
      <c r="AD437" s="60">
        <v>44701.201099537036</v>
      </c>
      <c r="AE437" s="60">
        <v>44701.206608796303</v>
      </c>
      <c r="AF437" s="60">
        <v>44701.201099537036</v>
      </c>
      <c r="AG437" s="37"/>
      <c r="AH437" s="37"/>
      <c r="AI437" s="37"/>
      <c r="AJ437" s="16" t="str">
        <f ca="1">IF(Table1[[#This Row],[State]]="Closed","Zero",IF(Table1[[#This Row],[State]]="Resolved","Zero",TODAY()-Table1[[#This Row],[First Assigned to Osprey-Resolver]]))</f>
        <v>Zero</v>
      </c>
      <c r="AK437" s="16" t="str">
        <f ca="1">IF(Table1[[#This Row],[Days Open]]&lt;=5,"00 - 05",IF(Table1[[#This Row],[Days Open]]&lt;=15,"06 - 15",IF(Table1[[#This Row],[Days Open]]&lt;=30,"16 - 30", IF(Table1[[#This Row],[Days Open]]&lt;=60,"31 - 60",IF(Table1[[#This Row],[Days Open]]&lt;=90,"61 - 90",IF(Table1[[#This Row],[Days Open]]="Zero","Closed","&gt;91 and above"))))))</f>
        <v>Closed</v>
      </c>
      <c r="AL437" s="39">
        <f>WEEKNUM(Table1[[#This Row],[Created]])</f>
        <v>21</v>
      </c>
      <c r="AM437" s="39">
        <f>WEEKNUM(Table1[[#This Row],[Resolved]])</f>
        <v>22</v>
      </c>
      <c r="AN437" s="39">
        <f>WEEKNUM(Table1[[#This Row],[Closed]])</f>
        <v>0</v>
      </c>
      <c r="AO437" s="39" t="str">
        <f>IFERROR(INDEX(GD_Resource[], MATCH(Table1[[#This Row],[Assigned to]], GD_Resource[SNOW ID Unique], 0), 2), "Not GD")</f>
        <v>Not GD</v>
      </c>
      <c r="AP437" s="39" t="str">
        <f t="shared" si="6"/>
        <v>Geo</v>
      </c>
      <c r="AQ437" s="39">
        <f>YEAR(Table1[[#This Row],[Closed]])</f>
        <v>1900</v>
      </c>
      <c r="AR437" s="39">
        <f>YEAR(Table1[[#This Row],[Resolved]])</f>
        <v>2022</v>
      </c>
      <c r="AS437" s="39">
        <f>YEAR(Table1[[#This Row],[Created]])</f>
        <v>2022</v>
      </c>
      <c r="AT437" s="39">
        <f>DAY(Table1[[#This Row],[Resolved]])</f>
        <v>24</v>
      </c>
      <c r="AU437" s="39" t="str">
        <f>TEXT(Table1[[#This Row],[Resolved]],"MMM")</f>
        <v>May</v>
      </c>
      <c r="AV437" s="39">
        <f>DAY(Table1[[#This Row],[Created]])</f>
        <v>19</v>
      </c>
      <c r="AW437" s="39" t="str">
        <f>TEXT(Table1[[#This Row],[Created]],"MMM")</f>
        <v>May</v>
      </c>
      <c r="AX437" s="40" t="e">
        <f>VLOOKUP(Table1[[#This Row],[Assigned to]],GD_Resource[[#All],[SNOW ID Unique]:[Team]],4,0)</f>
        <v>#N/A</v>
      </c>
    </row>
    <row r="438" spans="1:50" ht="62.7" customHeight="1" x14ac:dyDescent="0.25">
      <c r="A438" s="37" t="s">
        <v>1755</v>
      </c>
      <c r="B438" s="37" t="s">
        <v>119</v>
      </c>
      <c r="C438" s="37" t="s">
        <v>161</v>
      </c>
      <c r="D438" s="37" t="s">
        <v>1273</v>
      </c>
      <c r="E438" s="37" t="s">
        <v>13</v>
      </c>
      <c r="F438" s="37" t="s">
        <v>1756</v>
      </c>
      <c r="G438" s="60">
        <v>44706.849236111113</v>
      </c>
      <c r="H438" s="37" t="s">
        <v>32</v>
      </c>
      <c r="I438" s="60"/>
      <c r="J438" s="37" t="s">
        <v>329</v>
      </c>
      <c r="K438" s="37" t="s">
        <v>1757</v>
      </c>
      <c r="L438" s="60"/>
      <c r="M438" s="37"/>
      <c r="N438" s="60">
        <v>44700.833831018521</v>
      </c>
      <c r="O438" s="37" t="s">
        <v>1758</v>
      </c>
      <c r="P438" s="38" t="b">
        <v>0</v>
      </c>
      <c r="Q438" s="37"/>
      <c r="R438" s="37" t="s">
        <v>127</v>
      </c>
      <c r="S438" s="38">
        <v>0</v>
      </c>
      <c r="T438" s="37" t="s">
        <v>128</v>
      </c>
      <c r="U438" s="37" t="s">
        <v>94</v>
      </c>
      <c r="V438" s="60">
        <v>44706.849236111113</v>
      </c>
      <c r="W438" s="38">
        <v>519731</v>
      </c>
      <c r="X438" s="37" t="s">
        <v>1759</v>
      </c>
      <c r="Y438" s="38">
        <v>0</v>
      </c>
      <c r="Z438" s="38" t="b">
        <v>0</v>
      </c>
      <c r="AA438" s="60">
        <v>44700.866701388892</v>
      </c>
      <c r="AB438" s="60">
        <v>44700.866701388892</v>
      </c>
      <c r="AC438" s="38">
        <v>1</v>
      </c>
      <c r="AD438" s="60">
        <v>44701.004490740743</v>
      </c>
      <c r="AE438" s="60">
        <v>44701.537939814807</v>
      </c>
      <c r="AF438" s="60">
        <v>44701.004490740743</v>
      </c>
      <c r="AG438" s="37" t="s">
        <v>139</v>
      </c>
      <c r="AH438" s="37"/>
      <c r="AI438" s="37" t="s">
        <v>528</v>
      </c>
      <c r="AJ438" s="16" t="str">
        <f ca="1">IF(Table1[[#This Row],[State]]="Closed","Zero",IF(Table1[[#This Row],[State]]="Resolved","Zero",TODAY()-Table1[[#This Row],[First Assigned to Osprey-Resolver]]))</f>
        <v>Zero</v>
      </c>
      <c r="AK438" s="16" t="str">
        <f ca="1">IF(Table1[[#This Row],[Days Open]]&lt;=5,"00 - 05",IF(Table1[[#This Row],[Days Open]]&lt;=15,"06 - 15",IF(Table1[[#This Row],[Days Open]]&lt;=30,"16 - 30", IF(Table1[[#This Row],[Days Open]]&lt;=60,"31 - 60",IF(Table1[[#This Row],[Days Open]]&lt;=90,"61 - 90",IF(Table1[[#This Row],[Days Open]]="Zero","Closed","&gt;91 and above"))))))</f>
        <v>Closed</v>
      </c>
      <c r="AL438" s="39">
        <f>WEEKNUM(Table1[[#This Row],[Created]])</f>
        <v>21</v>
      </c>
      <c r="AM438" s="39">
        <f>WEEKNUM(Table1[[#This Row],[Resolved]])</f>
        <v>22</v>
      </c>
      <c r="AN438" s="39">
        <f>WEEKNUM(Table1[[#This Row],[Closed]])</f>
        <v>0</v>
      </c>
      <c r="AO438" s="39" t="str">
        <f>IFERROR(INDEX(GD_Resource[], MATCH(Table1[[#This Row],[Assigned to]], GD_Resource[SNOW ID Unique], 0), 2), "Not GD")</f>
        <v>WPP-US</v>
      </c>
      <c r="AP438" s="39" t="str">
        <f t="shared" si="6"/>
        <v>GD</v>
      </c>
      <c r="AQ438" s="39">
        <f>YEAR(Table1[[#This Row],[Closed]])</f>
        <v>1900</v>
      </c>
      <c r="AR438" s="39">
        <f>YEAR(Table1[[#This Row],[Resolved]])</f>
        <v>2022</v>
      </c>
      <c r="AS438" s="39">
        <f>YEAR(Table1[[#This Row],[Created]])</f>
        <v>2022</v>
      </c>
      <c r="AT438" s="39">
        <f>DAY(Table1[[#This Row],[Resolved]])</f>
        <v>25</v>
      </c>
      <c r="AU438" s="39" t="str">
        <f>TEXT(Table1[[#This Row],[Resolved]],"MMM")</f>
        <v>May</v>
      </c>
      <c r="AV438" s="39">
        <f>DAY(Table1[[#This Row],[Created]])</f>
        <v>19</v>
      </c>
      <c r="AW438" s="39" t="str">
        <f>TEXT(Table1[[#This Row],[Created]],"MMM")</f>
        <v>May</v>
      </c>
      <c r="AX438" s="40">
        <f>VLOOKUP(Table1[[#This Row],[Assigned to]],GD_Resource[[#All],[SNOW ID Unique]:[Team]],4,0)</f>
        <v>0</v>
      </c>
    </row>
    <row r="439" spans="1:50" ht="37.5" customHeight="1" x14ac:dyDescent="0.25">
      <c r="A439" s="37" t="s">
        <v>1760</v>
      </c>
      <c r="B439" s="37" t="s">
        <v>119</v>
      </c>
      <c r="C439" s="37" t="s">
        <v>120</v>
      </c>
      <c r="D439" s="37" t="s">
        <v>607</v>
      </c>
      <c r="E439" s="37" t="s">
        <v>13</v>
      </c>
      <c r="F439" s="37" t="s">
        <v>1761</v>
      </c>
      <c r="G439" s="60">
        <v>44705.515740740739</v>
      </c>
      <c r="H439" s="37" t="s">
        <v>26</v>
      </c>
      <c r="I439" s="60"/>
      <c r="J439" s="37"/>
      <c r="K439" s="37"/>
      <c r="L439" s="60"/>
      <c r="M439" s="37"/>
      <c r="N439" s="60">
        <v>44700.839525462958</v>
      </c>
      <c r="O439" s="37" t="s">
        <v>267</v>
      </c>
      <c r="P439" s="38" t="b">
        <v>0</v>
      </c>
      <c r="Q439" s="37"/>
      <c r="R439" s="37" t="s">
        <v>127</v>
      </c>
      <c r="S439" s="38">
        <v>0</v>
      </c>
      <c r="T439" s="37" t="s">
        <v>128</v>
      </c>
      <c r="U439" s="37" t="s">
        <v>66</v>
      </c>
      <c r="V439" s="60"/>
      <c r="W439" s="38"/>
      <c r="X439" s="37" t="s">
        <v>268</v>
      </c>
      <c r="Y439" s="38">
        <v>0</v>
      </c>
      <c r="Z439" s="38" t="b">
        <v>0</v>
      </c>
      <c r="AA439" s="60">
        <v>44700.887442129628</v>
      </c>
      <c r="AB439" s="60">
        <v>44700.841284722221</v>
      </c>
      <c r="AC439" s="38">
        <v>1</v>
      </c>
      <c r="AD439" s="60">
        <v>44700.881331018521</v>
      </c>
      <c r="AE439" s="60">
        <v>44700.887442129628</v>
      </c>
      <c r="AF439" s="60">
        <v>44700.881331018521</v>
      </c>
      <c r="AG439" s="37"/>
      <c r="AH439" s="37"/>
      <c r="AI439" s="37"/>
      <c r="AJ439" s="16">
        <f ca="1">IF(Table1[[#This Row],[State]]="Closed","Zero",IF(Table1[[#This Row],[State]]="Resolved","Zero",TODAY()-Table1[[#This Row],[First Assigned to Osprey-Resolver]]))</f>
        <v>7.1125578703722567</v>
      </c>
      <c r="AK439" s="16" t="str">
        <f ca="1">IF(Table1[[#This Row],[Days Open]]&lt;=5,"00 - 05",IF(Table1[[#This Row],[Days Open]]&lt;=15,"06 - 15",IF(Table1[[#This Row],[Days Open]]&lt;=30,"16 - 30", IF(Table1[[#This Row],[Days Open]]&lt;=60,"31 - 60",IF(Table1[[#This Row],[Days Open]]&lt;=90,"61 - 90",IF(Table1[[#This Row],[Days Open]]="Zero","Closed","&gt;91 and above"))))))</f>
        <v>06 - 15</v>
      </c>
      <c r="AL439" s="39">
        <f>WEEKNUM(Table1[[#This Row],[Created]])</f>
        <v>21</v>
      </c>
      <c r="AM439" s="39">
        <f>WEEKNUM(Table1[[#This Row],[Resolved]])</f>
        <v>0</v>
      </c>
      <c r="AN439" s="39">
        <f>WEEKNUM(Table1[[#This Row],[Closed]])</f>
        <v>0</v>
      </c>
      <c r="AO439" s="39" t="str">
        <f>IFERROR(INDEX(GD_Resource[], MATCH(Table1[[#This Row],[Assigned to]], GD_Resource[SNOW ID Unique], 0), 2), "Not GD")</f>
        <v>WPP-US</v>
      </c>
      <c r="AP439" s="39" t="str">
        <f t="shared" si="6"/>
        <v>GD</v>
      </c>
      <c r="AQ439" s="39">
        <f>YEAR(Table1[[#This Row],[Closed]])</f>
        <v>1900</v>
      </c>
      <c r="AR439" s="39">
        <f>YEAR(Table1[[#This Row],[Resolved]])</f>
        <v>1900</v>
      </c>
      <c r="AS439" s="39">
        <f>YEAR(Table1[[#This Row],[Created]])</f>
        <v>2022</v>
      </c>
      <c r="AT439" s="39">
        <f>DAY(Table1[[#This Row],[Resolved]])</f>
        <v>0</v>
      </c>
      <c r="AU439" s="39" t="str">
        <f>TEXT(Table1[[#This Row],[Resolved]],"MMM")</f>
        <v>Jan</v>
      </c>
      <c r="AV439" s="39">
        <f>DAY(Table1[[#This Row],[Created]])</f>
        <v>19</v>
      </c>
      <c r="AW439" s="39" t="str">
        <f>TEXT(Table1[[#This Row],[Created]],"MMM")</f>
        <v>May</v>
      </c>
      <c r="AX439" s="40">
        <f>VLOOKUP(Table1[[#This Row],[Assigned to]],GD_Resource[[#All],[SNOW ID Unique]:[Team]],4,0)</f>
        <v>0</v>
      </c>
    </row>
    <row r="440" spans="1:50" ht="37.5" customHeight="1" x14ac:dyDescent="0.25">
      <c r="A440" s="37" t="s">
        <v>1762</v>
      </c>
      <c r="B440" s="37" t="s">
        <v>119</v>
      </c>
      <c r="C440" s="37" t="s">
        <v>120</v>
      </c>
      <c r="D440" s="37" t="s">
        <v>324</v>
      </c>
      <c r="E440" s="37" t="s">
        <v>13</v>
      </c>
      <c r="F440" s="37" t="s">
        <v>1763</v>
      </c>
      <c r="G440" s="60">
        <v>44705.590775462973</v>
      </c>
      <c r="H440" s="37" t="s">
        <v>26</v>
      </c>
      <c r="I440" s="60"/>
      <c r="J440" s="37" t="s">
        <v>329</v>
      </c>
      <c r="K440" s="37" t="s">
        <v>1763</v>
      </c>
      <c r="L440" s="60"/>
      <c r="M440" s="37"/>
      <c r="N440" s="60">
        <v>44700.845648148148</v>
      </c>
      <c r="O440" s="37" t="s">
        <v>267</v>
      </c>
      <c r="P440" s="38" t="b">
        <v>0</v>
      </c>
      <c r="Q440" s="37"/>
      <c r="R440" s="37" t="s">
        <v>127</v>
      </c>
      <c r="S440" s="38">
        <v>0</v>
      </c>
      <c r="T440" s="37" t="s">
        <v>128</v>
      </c>
      <c r="U440" s="37" t="s">
        <v>94</v>
      </c>
      <c r="V440" s="60">
        <v>44705.590775462973</v>
      </c>
      <c r="W440" s="38">
        <v>409979</v>
      </c>
      <c r="X440" s="37" t="s">
        <v>268</v>
      </c>
      <c r="Y440" s="38">
        <v>0</v>
      </c>
      <c r="Z440" s="38" t="b">
        <v>0</v>
      </c>
      <c r="AA440" s="60">
        <v>44700.876631944448</v>
      </c>
      <c r="AB440" s="60">
        <v>44700.862245370372</v>
      </c>
      <c r="AC440" s="38">
        <v>1</v>
      </c>
      <c r="AD440" s="60">
        <v>44700.87296296296</v>
      </c>
      <c r="AE440" s="60">
        <v>44700.876631944448</v>
      </c>
      <c r="AF440" s="60">
        <v>44700.87296296296</v>
      </c>
      <c r="AG440" s="37"/>
      <c r="AH440" s="37"/>
      <c r="AI440" s="37"/>
      <c r="AJ440" s="16" t="str">
        <f ca="1">IF(Table1[[#This Row],[State]]="Closed","Zero",IF(Table1[[#This Row],[State]]="Resolved","Zero",TODAY()-Table1[[#This Row],[First Assigned to Osprey-Resolver]]))</f>
        <v>Zero</v>
      </c>
      <c r="AK440" s="16" t="str">
        <f ca="1">IF(Table1[[#This Row],[Days Open]]&lt;=5,"00 - 05",IF(Table1[[#This Row],[Days Open]]&lt;=15,"06 - 15",IF(Table1[[#This Row],[Days Open]]&lt;=30,"16 - 30", IF(Table1[[#This Row],[Days Open]]&lt;=60,"31 - 60",IF(Table1[[#This Row],[Days Open]]&lt;=90,"61 - 90",IF(Table1[[#This Row],[Days Open]]="Zero","Closed","&gt;91 and above"))))))</f>
        <v>Closed</v>
      </c>
      <c r="AL440" s="39">
        <f>WEEKNUM(Table1[[#This Row],[Created]])</f>
        <v>21</v>
      </c>
      <c r="AM440" s="39">
        <f>WEEKNUM(Table1[[#This Row],[Resolved]])</f>
        <v>22</v>
      </c>
      <c r="AN440" s="39">
        <f>WEEKNUM(Table1[[#This Row],[Closed]])</f>
        <v>0</v>
      </c>
      <c r="AO440" s="39" t="str">
        <f>IFERROR(INDEX(GD_Resource[], MATCH(Table1[[#This Row],[Assigned to]], GD_Resource[SNOW ID Unique], 0), 2), "Not GD")</f>
        <v>WPP-US</v>
      </c>
      <c r="AP440" s="39" t="str">
        <f t="shared" si="6"/>
        <v>GD</v>
      </c>
      <c r="AQ440" s="39">
        <f>YEAR(Table1[[#This Row],[Closed]])</f>
        <v>1900</v>
      </c>
      <c r="AR440" s="39">
        <f>YEAR(Table1[[#This Row],[Resolved]])</f>
        <v>2022</v>
      </c>
      <c r="AS440" s="39">
        <f>YEAR(Table1[[#This Row],[Created]])</f>
        <v>2022</v>
      </c>
      <c r="AT440" s="39">
        <f>DAY(Table1[[#This Row],[Resolved]])</f>
        <v>24</v>
      </c>
      <c r="AU440" s="39" t="str">
        <f>TEXT(Table1[[#This Row],[Resolved]],"MMM")</f>
        <v>May</v>
      </c>
      <c r="AV440" s="39">
        <f>DAY(Table1[[#This Row],[Created]])</f>
        <v>19</v>
      </c>
      <c r="AW440" s="39" t="str">
        <f>TEXT(Table1[[#This Row],[Created]],"MMM")</f>
        <v>May</v>
      </c>
      <c r="AX440" s="40">
        <f>VLOOKUP(Table1[[#This Row],[Assigned to]],GD_Resource[[#All],[SNOW ID Unique]:[Team]],4,0)</f>
        <v>0</v>
      </c>
    </row>
    <row r="441" spans="1:50" ht="37.5" customHeight="1" x14ac:dyDescent="0.25">
      <c r="A441" s="37" t="s">
        <v>1764</v>
      </c>
      <c r="B441" s="37" t="s">
        <v>119</v>
      </c>
      <c r="C441" s="37" t="s">
        <v>120</v>
      </c>
      <c r="D441" s="37" t="s">
        <v>1008</v>
      </c>
      <c r="E441" s="37" t="s">
        <v>13</v>
      </c>
      <c r="F441" s="37" t="s">
        <v>1765</v>
      </c>
      <c r="G441" s="60">
        <v>44701.733182870368</v>
      </c>
      <c r="H441" s="37" t="s">
        <v>20</v>
      </c>
      <c r="I441" s="60"/>
      <c r="J441" s="37" t="s">
        <v>329</v>
      </c>
      <c r="K441" s="37" t="s">
        <v>1766</v>
      </c>
      <c r="L441" s="60"/>
      <c r="M441" s="37"/>
      <c r="N441" s="60">
        <v>44700.847048611111</v>
      </c>
      <c r="O441" s="37" t="s">
        <v>1040</v>
      </c>
      <c r="P441" s="38" t="b">
        <v>0</v>
      </c>
      <c r="Q441" s="37"/>
      <c r="R441" s="37" t="s">
        <v>127</v>
      </c>
      <c r="S441" s="38">
        <v>0</v>
      </c>
      <c r="T441" s="37" t="s">
        <v>128</v>
      </c>
      <c r="U441" s="37" t="s">
        <v>94</v>
      </c>
      <c r="V441" s="60">
        <v>44701.733182870368</v>
      </c>
      <c r="W441" s="38">
        <v>76562</v>
      </c>
      <c r="X441" s="37" t="s">
        <v>1041</v>
      </c>
      <c r="Y441" s="38">
        <v>0</v>
      </c>
      <c r="Z441" s="38" t="b">
        <v>0</v>
      </c>
      <c r="AA441" s="60">
        <v>44700.917511574073</v>
      </c>
      <c r="AB441" s="60">
        <v>44700.847557870373</v>
      </c>
      <c r="AC441" s="38">
        <v>3</v>
      </c>
      <c r="AD441" s="60">
        <v>44700.852511574078</v>
      </c>
      <c r="AE441" s="60">
        <v>44701.730925925927</v>
      </c>
      <c r="AF441" s="60">
        <v>44701.729201388887</v>
      </c>
      <c r="AG441" s="37"/>
      <c r="AH441" s="37"/>
      <c r="AI441" s="37"/>
      <c r="AJ441" s="16" t="str">
        <f ca="1">IF(Table1[[#This Row],[State]]="Closed","Zero",IF(Table1[[#This Row],[State]]="Resolved","Zero",TODAY()-Table1[[#This Row],[First Assigned to Osprey-Resolver]]))</f>
        <v>Zero</v>
      </c>
      <c r="AK441" s="16" t="str">
        <f ca="1">IF(Table1[[#This Row],[Days Open]]&lt;=5,"00 - 05",IF(Table1[[#This Row],[Days Open]]&lt;=15,"06 - 15",IF(Table1[[#This Row],[Days Open]]&lt;=30,"16 - 30", IF(Table1[[#This Row],[Days Open]]&lt;=60,"31 - 60",IF(Table1[[#This Row],[Days Open]]&lt;=90,"61 - 90",IF(Table1[[#This Row],[Days Open]]="Zero","Closed","&gt;91 and above"))))))</f>
        <v>Closed</v>
      </c>
      <c r="AL441" s="39">
        <f>WEEKNUM(Table1[[#This Row],[Created]])</f>
        <v>21</v>
      </c>
      <c r="AM441" s="39">
        <f>WEEKNUM(Table1[[#This Row],[Resolved]])</f>
        <v>21</v>
      </c>
      <c r="AN441" s="39">
        <f>WEEKNUM(Table1[[#This Row],[Closed]])</f>
        <v>0</v>
      </c>
      <c r="AO441" s="39" t="str">
        <f>IFERROR(INDEX(GD_Resource[], MATCH(Table1[[#This Row],[Assigned to]], GD_Resource[SNOW ID Unique], 0), 2), "Not GD")</f>
        <v>WPP-US</v>
      </c>
      <c r="AP441" s="39" t="str">
        <f t="shared" si="6"/>
        <v>GD</v>
      </c>
      <c r="AQ441" s="39">
        <f>YEAR(Table1[[#This Row],[Closed]])</f>
        <v>1900</v>
      </c>
      <c r="AR441" s="39">
        <f>YEAR(Table1[[#This Row],[Resolved]])</f>
        <v>2022</v>
      </c>
      <c r="AS441" s="39">
        <f>YEAR(Table1[[#This Row],[Created]])</f>
        <v>2022</v>
      </c>
      <c r="AT441" s="39">
        <f>DAY(Table1[[#This Row],[Resolved]])</f>
        <v>20</v>
      </c>
      <c r="AU441" s="39" t="str">
        <f>TEXT(Table1[[#This Row],[Resolved]],"MMM")</f>
        <v>May</v>
      </c>
      <c r="AV441" s="39">
        <f>DAY(Table1[[#This Row],[Created]])</f>
        <v>19</v>
      </c>
      <c r="AW441" s="39" t="str">
        <f>TEXT(Table1[[#This Row],[Created]],"MMM")</f>
        <v>May</v>
      </c>
      <c r="AX441" s="40">
        <f>VLOOKUP(Table1[[#This Row],[Assigned to]],GD_Resource[[#All],[SNOW ID Unique]:[Team]],4,0)</f>
        <v>0</v>
      </c>
    </row>
    <row r="442" spans="1:50" ht="49.95" customHeight="1" x14ac:dyDescent="0.25">
      <c r="A442" s="37" t="s">
        <v>1767</v>
      </c>
      <c r="B442" s="37" t="s">
        <v>119</v>
      </c>
      <c r="C442" s="37" t="s">
        <v>120</v>
      </c>
      <c r="D442" s="37" t="s">
        <v>1141</v>
      </c>
      <c r="E442" s="37" t="s">
        <v>13</v>
      </c>
      <c r="F442" s="37" t="s">
        <v>1768</v>
      </c>
      <c r="G442" s="60">
        <v>44707.645254629628</v>
      </c>
      <c r="H442" s="37" t="s">
        <v>57</v>
      </c>
      <c r="I442" s="60"/>
      <c r="J442" s="37"/>
      <c r="K442" s="37"/>
      <c r="L442" s="60"/>
      <c r="M442" s="37"/>
      <c r="N442" s="60">
        <v>44700.848761574067</v>
      </c>
      <c r="O442" s="37" t="s">
        <v>267</v>
      </c>
      <c r="P442" s="38" t="b">
        <v>0</v>
      </c>
      <c r="Q442" s="37"/>
      <c r="R442" s="37" t="s">
        <v>127</v>
      </c>
      <c r="S442" s="38">
        <v>0</v>
      </c>
      <c r="T442" s="37" t="s">
        <v>128</v>
      </c>
      <c r="U442" s="37" t="s">
        <v>65</v>
      </c>
      <c r="V442" s="60"/>
      <c r="W442" s="38"/>
      <c r="X442" s="37" t="s">
        <v>268</v>
      </c>
      <c r="Y442" s="38">
        <v>0</v>
      </c>
      <c r="Z442" s="38" t="b">
        <v>1</v>
      </c>
      <c r="AA442" s="60">
        <v>44700.87804398148</v>
      </c>
      <c r="AB442" s="60">
        <v>44700.862210648149</v>
      </c>
      <c r="AC442" s="38">
        <v>1</v>
      </c>
      <c r="AD442" s="60">
        <v>44700.876863425918</v>
      </c>
      <c r="AE442" s="60">
        <v>44700.87804398148</v>
      </c>
      <c r="AF442" s="60">
        <v>44700.876863425918</v>
      </c>
      <c r="AG442" s="37"/>
      <c r="AH442" s="37" t="s">
        <v>250</v>
      </c>
      <c r="AI442" s="37"/>
      <c r="AJ442" s="16">
        <f ca="1">IF(Table1[[#This Row],[State]]="Closed","Zero",IF(Table1[[#This Row],[State]]="Resolved","Zero",TODAY()-Table1[[#This Row],[First Assigned to Osprey-Resolver]]))</f>
        <v>7.1219560185199953</v>
      </c>
      <c r="AK442" s="16" t="str">
        <f ca="1">IF(Table1[[#This Row],[Days Open]]&lt;=5,"00 - 05",IF(Table1[[#This Row],[Days Open]]&lt;=15,"06 - 15",IF(Table1[[#This Row],[Days Open]]&lt;=30,"16 - 30", IF(Table1[[#This Row],[Days Open]]&lt;=60,"31 - 60",IF(Table1[[#This Row],[Days Open]]&lt;=90,"61 - 90",IF(Table1[[#This Row],[Days Open]]="Zero","Closed","&gt;91 and above"))))))</f>
        <v>06 - 15</v>
      </c>
      <c r="AL442" s="39">
        <f>WEEKNUM(Table1[[#This Row],[Created]])</f>
        <v>21</v>
      </c>
      <c r="AM442" s="39">
        <f>WEEKNUM(Table1[[#This Row],[Resolved]])</f>
        <v>0</v>
      </c>
      <c r="AN442" s="39">
        <f>WEEKNUM(Table1[[#This Row],[Closed]])</f>
        <v>0</v>
      </c>
      <c r="AO442" s="39" t="str">
        <f>IFERROR(INDEX(GD_Resource[], MATCH(Table1[[#This Row],[Assigned to]], GD_Resource[SNOW ID Unique], 0), 2), "Not GD")</f>
        <v>WPP-US</v>
      </c>
      <c r="AP442" s="39" t="str">
        <f t="shared" si="6"/>
        <v>GD</v>
      </c>
      <c r="AQ442" s="39">
        <f>YEAR(Table1[[#This Row],[Closed]])</f>
        <v>1900</v>
      </c>
      <c r="AR442" s="39">
        <f>YEAR(Table1[[#This Row],[Resolved]])</f>
        <v>1900</v>
      </c>
      <c r="AS442" s="39">
        <f>YEAR(Table1[[#This Row],[Created]])</f>
        <v>2022</v>
      </c>
      <c r="AT442" s="39">
        <f>DAY(Table1[[#This Row],[Resolved]])</f>
        <v>0</v>
      </c>
      <c r="AU442" s="39" t="str">
        <f>TEXT(Table1[[#This Row],[Resolved]],"MMM")</f>
        <v>Jan</v>
      </c>
      <c r="AV442" s="39">
        <f>DAY(Table1[[#This Row],[Created]])</f>
        <v>19</v>
      </c>
      <c r="AW442" s="39" t="str">
        <f>TEXT(Table1[[#This Row],[Created]],"MMM")</f>
        <v>May</v>
      </c>
      <c r="AX442" s="40">
        <f>VLOOKUP(Table1[[#This Row],[Assigned to]],GD_Resource[[#All],[SNOW ID Unique]:[Team]],4,0)</f>
        <v>0</v>
      </c>
    </row>
    <row r="443" spans="1:50" ht="37.5" customHeight="1" x14ac:dyDescent="0.25">
      <c r="A443" s="37" t="s">
        <v>1769</v>
      </c>
      <c r="B443" s="37" t="s">
        <v>142</v>
      </c>
      <c r="C443" s="37" t="s">
        <v>242</v>
      </c>
      <c r="D443" s="37" t="s">
        <v>886</v>
      </c>
      <c r="E443" s="37" t="s">
        <v>13</v>
      </c>
      <c r="F443" s="37" t="s">
        <v>1770</v>
      </c>
      <c r="G443" s="60">
        <v>44707.606377314813</v>
      </c>
      <c r="H443" s="37" t="s">
        <v>36</v>
      </c>
      <c r="I443" s="60"/>
      <c r="J443" s="37"/>
      <c r="K443" s="37"/>
      <c r="L443" s="60"/>
      <c r="M443" s="37"/>
      <c r="N443" s="60">
        <v>44700.849039351851</v>
      </c>
      <c r="O443" s="37" t="s">
        <v>1771</v>
      </c>
      <c r="P443" s="38" t="b">
        <v>0</v>
      </c>
      <c r="Q443" s="37"/>
      <c r="R443" s="37" t="s">
        <v>150</v>
      </c>
      <c r="S443" s="38">
        <v>0</v>
      </c>
      <c r="T443" s="37" t="s">
        <v>128</v>
      </c>
      <c r="U443" s="37" t="s">
        <v>66</v>
      </c>
      <c r="V443" s="60"/>
      <c r="W443" s="38"/>
      <c r="X443" s="37" t="s">
        <v>1772</v>
      </c>
      <c r="Y443" s="38">
        <v>0</v>
      </c>
      <c r="Z443" s="38" t="b">
        <v>0</v>
      </c>
      <c r="AA443" s="60">
        <v>44700.88244212963</v>
      </c>
      <c r="AB443" s="60">
        <v>44700.852719907409</v>
      </c>
      <c r="AC443" s="38">
        <v>1</v>
      </c>
      <c r="AD443" s="60">
        <v>44700.927534722221</v>
      </c>
      <c r="AE443" s="60">
        <v>44700.93173611111</v>
      </c>
      <c r="AF443" s="60">
        <v>44700.927534722221</v>
      </c>
      <c r="AG443" s="37"/>
      <c r="AH443" s="37"/>
      <c r="AI443" s="37"/>
      <c r="AJ443" s="16">
        <f ca="1">IF(Table1[[#This Row],[State]]="Closed","Zero",IF(Table1[[#This Row],[State]]="Resolved","Zero",TODAY()-Table1[[#This Row],[First Assigned to Osprey-Resolver]]))</f>
        <v>7.0682638888902147</v>
      </c>
      <c r="AK443" s="16" t="str">
        <f ca="1">IF(Table1[[#This Row],[Days Open]]&lt;=5,"00 - 05",IF(Table1[[#This Row],[Days Open]]&lt;=15,"06 - 15",IF(Table1[[#This Row],[Days Open]]&lt;=30,"16 - 30", IF(Table1[[#This Row],[Days Open]]&lt;=60,"31 - 60",IF(Table1[[#This Row],[Days Open]]&lt;=90,"61 - 90",IF(Table1[[#This Row],[Days Open]]="Zero","Closed","&gt;91 and above"))))))</f>
        <v>06 - 15</v>
      </c>
      <c r="AL443" s="39">
        <f>WEEKNUM(Table1[[#This Row],[Created]])</f>
        <v>21</v>
      </c>
      <c r="AM443" s="39">
        <f>WEEKNUM(Table1[[#This Row],[Resolved]])</f>
        <v>0</v>
      </c>
      <c r="AN443" s="39">
        <f>WEEKNUM(Table1[[#This Row],[Closed]])</f>
        <v>0</v>
      </c>
      <c r="AO443" s="39" t="str">
        <f>IFERROR(INDEX(GD_Resource[], MATCH(Table1[[#This Row],[Assigned to]], GD_Resource[SNOW ID Unique], 0), 2), "Not GD")</f>
        <v>WPP-US</v>
      </c>
      <c r="AP443" s="39" t="str">
        <f t="shared" si="6"/>
        <v>GD</v>
      </c>
      <c r="AQ443" s="39">
        <f>YEAR(Table1[[#This Row],[Closed]])</f>
        <v>1900</v>
      </c>
      <c r="AR443" s="39">
        <f>YEAR(Table1[[#This Row],[Resolved]])</f>
        <v>1900</v>
      </c>
      <c r="AS443" s="39">
        <f>YEAR(Table1[[#This Row],[Created]])</f>
        <v>2022</v>
      </c>
      <c r="AT443" s="39">
        <f>DAY(Table1[[#This Row],[Resolved]])</f>
        <v>0</v>
      </c>
      <c r="AU443" s="39" t="str">
        <f>TEXT(Table1[[#This Row],[Resolved]],"MMM")</f>
        <v>Jan</v>
      </c>
      <c r="AV443" s="39">
        <f>DAY(Table1[[#This Row],[Created]])</f>
        <v>19</v>
      </c>
      <c r="AW443" s="39" t="str">
        <f>TEXT(Table1[[#This Row],[Created]],"MMM")</f>
        <v>May</v>
      </c>
      <c r="AX443" s="40">
        <f>VLOOKUP(Table1[[#This Row],[Assigned to]],GD_Resource[[#All],[SNOW ID Unique]:[Team]],4,0)</f>
        <v>0</v>
      </c>
    </row>
    <row r="444" spans="1:50" ht="75" customHeight="1" x14ac:dyDescent="0.25">
      <c r="A444" s="37" t="s">
        <v>1773</v>
      </c>
      <c r="B444" s="37" t="s">
        <v>142</v>
      </c>
      <c r="C444" s="37" t="s">
        <v>308</v>
      </c>
      <c r="D444" s="37" t="s">
        <v>216</v>
      </c>
      <c r="E444" s="37" t="s">
        <v>13</v>
      </c>
      <c r="F444" s="37" t="s">
        <v>1774</v>
      </c>
      <c r="G444" s="60">
        <v>44706.505706018521</v>
      </c>
      <c r="H444" s="37" t="s">
        <v>248</v>
      </c>
      <c r="I444" s="60"/>
      <c r="J444" s="37"/>
      <c r="K444" s="37"/>
      <c r="L444" s="60"/>
      <c r="M444" s="37"/>
      <c r="N444" s="60">
        <v>44700.865069444437</v>
      </c>
      <c r="O444" s="37" t="s">
        <v>1775</v>
      </c>
      <c r="P444" s="38" t="b">
        <v>0</v>
      </c>
      <c r="Q444" s="37"/>
      <c r="R444" s="37" t="s">
        <v>137</v>
      </c>
      <c r="S444" s="38">
        <v>0</v>
      </c>
      <c r="T444" s="37" t="s">
        <v>128</v>
      </c>
      <c r="U444" s="37" t="s">
        <v>66</v>
      </c>
      <c r="V444" s="60"/>
      <c r="W444" s="38"/>
      <c r="X444" s="37" t="s">
        <v>1776</v>
      </c>
      <c r="Y444" s="38">
        <v>0</v>
      </c>
      <c r="Z444" s="38" t="b">
        <v>0</v>
      </c>
      <c r="AA444" s="60">
        <v>44700.882349537038</v>
      </c>
      <c r="AB444" s="60">
        <v>44700.873599537037</v>
      </c>
      <c r="AC444" s="38">
        <v>1</v>
      </c>
      <c r="AD444" s="60">
        <v>44701.016863425917</v>
      </c>
      <c r="AE444" s="60">
        <v>44706.505706018521</v>
      </c>
      <c r="AF444" s="60">
        <v>44701.016863425917</v>
      </c>
      <c r="AG444" s="37"/>
      <c r="AH444" s="37"/>
      <c r="AI444" s="37"/>
      <c r="AJ444" s="16">
        <f ca="1">IF(Table1[[#This Row],[State]]="Closed","Zero",IF(Table1[[#This Row],[State]]="Resolved","Zero",TODAY()-Table1[[#This Row],[First Assigned to Osprey-Resolver]]))</f>
        <v>1.4942939814791316</v>
      </c>
      <c r="AK444" s="16" t="str">
        <f ca="1">IF(Table1[[#This Row],[Days Open]]&lt;=5,"00 - 05",IF(Table1[[#This Row],[Days Open]]&lt;=15,"06 - 15",IF(Table1[[#This Row],[Days Open]]&lt;=30,"16 - 30", IF(Table1[[#This Row],[Days Open]]&lt;=60,"31 - 60",IF(Table1[[#This Row],[Days Open]]&lt;=90,"61 - 90",IF(Table1[[#This Row],[Days Open]]="Zero","Closed","&gt;91 and above"))))))</f>
        <v>00 - 05</v>
      </c>
      <c r="AL444" s="39">
        <f>WEEKNUM(Table1[[#This Row],[Created]])</f>
        <v>21</v>
      </c>
      <c r="AM444" s="39">
        <f>WEEKNUM(Table1[[#This Row],[Resolved]])</f>
        <v>0</v>
      </c>
      <c r="AN444" s="39">
        <f>WEEKNUM(Table1[[#This Row],[Closed]])</f>
        <v>0</v>
      </c>
      <c r="AO444" s="39" t="str">
        <f>IFERROR(INDEX(GD_Resource[], MATCH(Table1[[#This Row],[Assigned to]], GD_Resource[SNOW ID Unique], 0), 2), "Not GD")</f>
        <v>Not GD</v>
      </c>
      <c r="AP444" s="39" t="str">
        <f t="shared" si="6"/>
        <v>Geo</v>
      </c>
      <c r="AQ444" s="39">
        <f>YEAR(Table1[[#This Row],[Closed]])</f>
        <v>1900</v>
      </c>
      <c r="AR444" s="39">
        <f>YEAR(Table1[[#This Row],[Resolved]])</f>
        <v>1900</v>
      </c>
      <c r="AS444" s="39">
        <f>YEAR(Table1[[#This Row],[Created]])</f>
        <v>2022</v>
      </c>
      <c r="AT444" s="39">
        <f>DAY(Table1[[#This Row],[Resolved]])</f>
        <v>0</v>
      </c>
      <c r="AU444" s="39" t="str">
        <f>TEXT(Table1[[#This Row],[Resolved]],"MMM")</f>
        <v>Jan</v>
      </c>
      <c r="AV444" s="39">
        <f>DAY(Table1[[#This Row],[Created]])</f>
        <v>19</v>
      </c>
      <c r="AW444" s="39" t="str">
        <f>TEXT(Table1[[#This Row],[Created]],"MMM")</f>
        <v>May</v>
      </c>
      <c r="AX444" s="40" t="e">
        <f>VLOOKUP(Table1[[#This Row],[Assigned to]],GD_Resource[[#All],[SNOW ID Unique]:[Team]],4,0)</f>
        <v>#N/A</v>
      </c>
    </row>
    <row r="445" spans="1:50" ht="37.5" customHeight="1" x14ac:dyDescent="0.25">
      <c r="A445" s="37" t="s">
        <v>1777</v>
      </c>
      <c r="B445" s="37" t="s">
        <v>119</v>
      </c>
      <c r="C445" s="37" t="s">
        <v>120</v>
      </c>
      <c r="D445" s="37" t="s">
        <v>324</v>
      </c>
      <c r="E445" s="37" t="s">
        <v>13</v>
      </c>
      <c r="F445" s="37" t="s">
        <v>1778</v>
      </c>
      <c r="G445" s="60">
        <v>44705.507638888892</v>
      </c>
      <c r="H445" s="37" t="s">
        <v>26</v>
      </c>
      <c r="I445" s="60"/>
      <c r="J445" s="37" t="s">
        <v>329</v>
      </c>
      <c r="K445" s="37" t="s">
        <v>1779</v>
      </c>
      <c r="L445" s="60"/>
      <c r="M445" s="37"/>
      <c r="N445" s="60">
        <v>44700.871655092589</v>
      </c>
      <c r="O445" s="37" t="s">
        <v>292</v>
      </c>
      <c r="P445" s="38" t="b">
        <v>0</v>
      </c>
      <c r="Q445" s="37"/>
      <c r="R445" s="37" t="s">
        <v>127</v>
      </c>
      <c r="S445" s="38">
        <v>0</v>
      </c>
      <c r="T445" s="37" t="s">
        <v>128</v>
      </c>
      <c r="U445" s="37" t="s">
        <v>94</v>
      </c>
      <c r="V445" s="60">
        <v>44705.507638888892</v>
      </c>
      <c r="W445" s="38">
        <v>400549</v>
      </c>
      <c r="X445" s="37" t="s">
        <v>199</v>
      </c>
      <c r="Y445" s="38">
        <v>1</v>
      </c>
      <c r="Z445" s="38" t="b">
        <v>0</v>
      </c>
      <c r="AA445" s="60">
        <v>44700.892164351862</v>
      </c>
      <c r="AB445" s="60">
        <v>44700.892164351862</v>
      </c>
      <c r="AC445" s="38">
        <v>1</v>
      </c>
      <c r="AD445" s="60">
        <v>44701.052268518521</v>
      </c>
      <c r="AE445" s="60">
        <v>44701.059050925927</v>
      </c>
      <c r="AF445" s="60">
        <v>44701.052268518521</v>
      </c>
      <c r="AG445" s="37" t="s">
        <v>200</v>
      </c>
      <c r="AH445" s="37"/>
      <c r="AI445" s="37" t="s">
        <v>201</v>
      </c>
      <c r="AJ445" s="16" t="str">
        <f ca="1">IF(Table1[[#This Row],[State]]="Closed","Zero",IF(Table1[[#This Row],[State]]="Resolved","Zero",TODAY()-Table1[[#This Row],[First Assigned to Osprey-Resolver]]))</f>
        <v>Zero</v>
      </c>
      <c r="AK445" s="16" t="str">
        <f ca="1">IF(Table1[[#This Row],[Days Open]]&lt;=5,"00 - 05",IF(Table1[[#This Row],[Days Open]]&lt;=15,"06 - 15",IF(Table1[[#This Row],[Days Open]]&lt;=30,"16 - 30", IF(Table1[[#This Row],[Days Open]]&lt;=60,"31 - 60",IF(Table1[[#This Row],[Days Open]]&lt;=90,"61 - 90",IF(Table1[[#This Row],[Days Open]]="Zero","Closed","&gt;91 and above"))))))</f>
        <v>Closed</v>
      </c>
      <c r="AL445" s="39">
        <f>WEEKNUM(Table1[[#This Row],[Created]])</f>
        <v>21</v>
      </c>
      <c r="AM445" s="39">
        <f>WEEKNUM(Table1[[#This Row],[Resolved]])</f>
        <v>22</v>
      </c>
      <c r="AN445" s="39">
        <f>WEEKNUM(Table1[[#This Row],[Closed]])</f>
        <v>0</v>
      </c>
      <c r="AO445" s="39" t="str">
        <f>IFERROR(INDEX(GD_Resource[], MATCH(Table1[[#This Row],[Assigned to]], GD_Resource[SNOW ID Unique], 0), 2), "Not GD")</f>
        <v>WPP-US</v>
      </c>
      <c r="AP445" s="39" t="str">
        <f t="shared" si="6"/>
        <v>GD</v>
      </c>
      <c r="AQ445" s="39">
        <f>YEAR(Table1[[#This Row],[Closed]])</f>
        <v>1900</v>
      </c>
      <c r="AR445" s="39">
        <f>YEAR(Table1[[#This Row],[Resolved]])</f>
        <v>2022</v>
      </c>
      <c r="AS445" s="39">
        <f>YEAR(Table1[[#This Row],[Created]])</f>
        <v>2022</v>
      </c>
      <c r="AT445" s="39">
        <f>DAY(Table1[[#This Row],[Resolved]])</f>
        <v>24</v>
      </c>
      <c r="AU445" s="39" t="str">
        <f>TEXT(Table1[[#This Row],[Resolved]],"MMM")</f>
        <v>May</v>
      </c>
      <c r="AV445" s="39">
        <f>DAY(Table1[[#This Row],[Created]])</f>
        <v>19</v>
      </c>
      <c r="AW445" s="39" t="str">
        <f>TEXT(Table1[[#This Row],[Created]],"MMM")</f>
        <v>May</v>
      </c>
      <c r="AX445" s="40">
        <f>VLOOKUP(Table1[[#This Row],[Assigned to]],GD_Resource[[#All],[SNOW ID Unique]:[Team]],4,0)</f>
        <v>0</v>
      </c>
    </row>
    <row r="446" spans="1:50" ht="62.7" customHeight="1" x14ac:dyDescent="0.25">
      <c r="A446" s="37" t="s">
        <v>1780</v>
      </c>
      <c r="B446" s="37" t="s">
        <v>119</v>
      </c>
      <c r="C446" s="37" t="s">
        <v>120</v>
      </c>
      <c r="D446" s="37" t="s">
        <v>1781</v>
      </c>
      <c r="E446" s="37" t="s">
        <v>13</v>
      </c>
      <c r="F446" s="37" t="s">
        <v>1782</v>
      </c>
      <c r="G446" s="60">
        <v>44704.752881944441</v>
      </c>
      <c r="H446" s="37" t="s">
        <v>23</v>
      </c>
      <c r="I446" s="60"/>
      <c r="J446" s="37" t="s">
        <v>329</v>
      </c>
      <c r="K446" s="37" t="s">
        <v>1783</v>
      </c>
      <c r="L446" s="60"/>
      <c r="M446" s="37"/>
      <c r="N446" s="60">
        <v>44700.889467592591</v>
      </c>
      <c r="O446" s="37" t="s">
        <v>740</v>
      </c>
      <c r="P446" s="38" t="b">
        <v>0</v>
      </c>
      <c r="Q446" s="37"/>
      <c r="R446" s="37" t="s">
        <v>127</v>
      </c>
      <c r="S446" s="38">
        <v>0</v>
      </c>
      <c r="T446" s="37" t="s">
        <v>128</v>
      </c>
      <c r="U446" s="37" t="s">
        <v>94</v>
      </c>
      <c r="V446" s="60">
        <v>44704.752881944441</v>
      </c>
      <c r="W446" s="38">
        <v>333799</v>
      </c>
      <c r="X446" s="37" t="s">
        <v>741</v>
      </c>
      <c r="Y446" s="38">
        <v>0</v>
      </c>
      <c r="Z446" s="38" t="b">
        <v>0</v>
      </c>
      <c r="AA446" s="60">
        <v>44701.56894675926</v>
      </c>
      <c r="AB446" s="60">
        <v>44700.890717592592</v>
      </c>
      <c r="AC446" s="38">
        <v>1</v>
      </c>
      <c r="AD446" s="60">
        <v>44701.609942129631</v>
      </c>
      <c r="AE446" s="60">
        <v>44701.612673611111</v>
      </c>
      <c r="AF446" s="60">
        <v>44701.609942129631</v>
      </c>
      <c r="AG446" s="37"/>
      <c r="AH446" s="37"/>
      <c r="AI446" s="37"/>
      <c r="AJ446" s="16" t="str">
        <f ca="1">IF(Table1[[#This Row],[State]]="Closed","Zero",IF(Table1[[#This Row],[State]]="Resolved","Zero",TODAY()-Table1[[#This Row],[First Assigned to Osprey-Resolver]]))</f>
        <v>Zero</v>
      </c>
      <c r="AK446" s="16" t="str">
        <f ca="1">IF(Table1[[#This Row],[Days Open]]&lt;=5,"00 - 05",IF(Table1[[#This Row],[Days Open]]&lt;=15,"06 - 15",IF(Table1[[#This Row],[Days Open]]&lt;=30,"16 - 30", IF(Table1[[#This Row],[Days Open]]&lt;=60,"31 - 60",IF(Table1[[#This Row],[Days Open]]&lt;=90,"61 - 90",IF(Table1[[#This Row],[Days Open]]="Zero","Closed","&gt;91 and above"))))))</f>
        <v>Closed</v>
      </c>
      <c r="AL446" s="39">
        <f>WEEKNUM(Table1[[#This Row],[Created]])</f>
        <v>21</v>
      </c>
      <c r="AM446" s="39">
        <f>WEEKNUM(Table1[[#This Row],[Resolved]])</f>
        <v>22</v>
      </c>
      <c r="AN446" s="39">
        <f>WEEKNUM(Table1[[#This Row],[Closed]])</f>
        <v>0</v>
      </c>
      <c r="AO446" s="39" t="str">
        <f>IFERROR(INDEX(GD_Resource[], MATCH(Table1[[#This Row],[Assigned to]], GD_Resource[SNOW ID Unique], 0), 2), "Not GD")</f>
        <v>WPP-US</v>
      </c>
      <c r="AP446" s="39" t="str">
        <f t="shared" si="6"/>
        <v>GD</v>
      </c>
      <c r="AQ446" s="39">
        <f>YEAR(Table1[[#This Row],[Closed]])</f>
        <v>1900</v>
      </c>
      <c r="AR446" s="39">
        <f>YEAR(Table1[[#This Row],[Resolved]])</f>
        <v>2022</v>
      </c>
      <c r="AS446" s="39">
        <f>YEAR(Table1[[#This Row],[Created]])</f>
        <v>2022</v>
      </c>
      <c r="AT446" s="39">
        <f>DAY(Table1[[#This Row],[Resolved]])</f>
        <v>23</v>
      </c>
      <c r="AU446" s="39" t="str">
        <f>TEXT(Table1[[#This Row],[Resolved]],"MMM")</f>
        <v>May</v>
      </c>
      <c r="AV446" s="39">
        <f>DAY(Table1[[#This Row],[Created]])</f>
        <v>19</v>
      </c>
      <c r="AW446" s="39" t="str">
        <f>TEXT(Table1[[#This Row],[Created]],"MMM")</f>
        <v>May</v>
      </c>
      <c r="AX446" s="40">
        <f>VLOOKUP(Table1[[#This Row],[Assigned to]],GD_Resource[[#All],[SNOW ID Unique]:[Team]],4,0)</f>
        <v>0</v>
      </c>
    </row>
    <row r="447" spans="1:50" ht="37.5" customHeight="1" x14ac:dyDescent="0.25">
      <c r="A447" s="37" t="s">
        <v>1784</v>
      </c>
      <c r="B447" s="37" t="s">
        <v>119</v>
      </c>
      <c r="C447" s="37" t="s">
        <v>161</v>
      </c>
      <c r="D447" s="37" t="s">
        <v>1259</v>
      </c>
      <c r="E447" s="37" t="s">
        <v>13</v>
      </c>
      <c r="F447" s="37" t="s">
        <v>1785</v>
      </c>
      <c r="G447" s="60">
        <v>44706.765231481477</v>
      </c>
      <c r="H447" s="37" t="s">
        <v>38</v>
      </c>
      <c r="I447" s="60"/>
      <c r="J447" s="37" t="s">
        <v>329</v>
      </c>
      <c r="K447" s="37" t="s">
        <v>1786</v>
      </c>
      <c r="L447" s="60"/>
      <c r="M447" s="37"/>
      <c r="N447" s="60">
        <v>44700.962488425917</v>
      </c>
      <c r="O447" s="37" t="s">
        <v>1259</v>
      </c>
      <c r="P447" s="38" t="b">
        <v>0</v>
      </c>
      <c r="Q447" s="37"/>
      <c r="R447" s="37" t="s">
        <v>127</v>
      </c>
      <c r="S447" s="38">
        <v>0</v>
      </c>
      <c r="T447" s="37" t="s">
        <v>128</v>
      </c>
      <c r="U447" s="37" t="s">
        <v>94</v>
      </c>
      <c r="V447" s="60">
        <v>44706.765231481477</v>
      </c>
      <c r="W447" s="38">
        <v>501460</v>
      </c>
      <c r="X447" s="37" t="s">
        <v>38</v>
      </c>
      <c r="Y447" s="38">
        <v>0</v>
      </c>
      <c r="Z447" s="38" t="b">
        <v>0</v>
      </c>
      <c r="AA447" s="60">
        <v>44700.962488425917</v>
      </c>
      <c r="AB447" s="60"/>
      <c r="AC447" s="38">
        <v>0</v>
      </c>
      <c r="AD447" s="60"/>
      <c r="AE447" s="60">
        <v>44700.962488425917</v>
      </c>
      <c r="AF447" s="60">
        <v>44700.962488425917</v>
      </c>
      <c r="AG447" s="37" t="s">
        <v>139</v>
      </c>
      <c r="AH447" s="37"/>
      <c r="AI447" s="37"/>
      <c r="AJ447" s="16" t="str">
        <f ca="1">IF(Table1[[#This Row],[State]]="Closed","Zero",IF(Table1[[#This Row],[State]]="Resolved","Zero",TODAY()-Table1[[#This Row],[First Assigned to Osprey-Resolver]]))</f>
        <v>Zero</v>
      </c>
      <c r="AK447" s="16" t="str">
        <f ca="1">IF(Table1[[#This Row],[Days Open]]&lt;=5,"00 - 05",IF(Table1[[#This Row],[Days Open]]&lt;=15,"06 - 15",IF(Table1[[#This Row],[Days Open]]&lt;=30,"16 - 30", IF(Table1[[#This Row],[Days Open]]&lt;=60,"31 - 60",IF(Table1[[#This Row],[Days Open]]&lt;=90,"61 - 90",IF(Table1[[#This Row],[Days Open]]="Zero","Closed","&gt;91 and above"))))))</f>
        <v>Closed</v>
      </c>
      <c r="AL447" s="39">
        <f>WEEKNUM(Table1[[#This Row],[Created]])</f>
        <v>21</v>
      </c>
      <c r="AM447" s="39">
        <f>WEEKNUM(Table1[[#This Row],[Resolved]])</f>
        <v>22</v>
      </c>
      <c r="AN447" s="39">
        <f>WEEKNUM(Table1[[#This Row],[Closed]])</f>
        <v>0</v>
      </c>
      <c r="AO447" s="39" t="str">
        <f>IFERROR(INDEX(GD_Resource[], MATCH(Table1[[#This Row],[Assigned to]], GD_Resource[SNOW ID Unique], 0), 2), "Not GD")</f>
        <v>Not GD</v>
      </c>
      <c r="AP447" s="39" t="str">
        <f t="shared" si="6"/>
        <v>Geo</v>
      </c>
      <c r="AQ447" s="39">
        <f>YEAR(Table1[[#This Row],[Closed]])</f>
        <v>1900</v>
      </c>
      <c r="AR447" s="39">
        <f>YEAR(Table1[[#This Row],[Resolved]])</f>
        <v>2022</v>
      </c>
      <c r="AS447" s="39">
        <f>YEAR(Table1[[#This Row],[Created]])</f>
        <v>2022</v>
      </c>
      <c r="AT447" s="39">
        <f>DAY(Table1[[#This Row],[Resolved]])</f>
        <v>25</v>
      </c>
      <c r="AU447" s="39" t="str">
        <f>TEXT(Table1[[#This Row],[Resolved]],"MMM")</f>
        <v>May</v>
      </c>
      <c r="AV447" s="39">
        <f>DAY(Table1[[#This Row],[Created]])</f>
        <v>19</v>
      </c>
      <c r="AW447" s="39" t="str">
        <f>TEXT(Table1[[#This Row],[Created]],"MMM")</f>
        <v>May</v>
      </c>
      <c r="AX447" s="40" t="e">
        <f>VLOOKUP(Table1[[#This Row],[Assigned to]],GD_Resource[[#All],[SNOW ID Unique]:[Team]],4,0)</f>
        <v>#N/A</v>
      </c>
    </row>
    <row r="448" spans="1:50" ht="49.95" customHeight="1" x14ac:dyDescent="0.25">
      <c r="A448" s="37" t="s">
        <v>1787</v>
      </c>
      <c r="B448" s="37" t="s">
        <v>119</v>
      </c>
      <c r="C448" s="37" t="s">
        <v>161</v>
      </c>
      <c r="D448" s="37" t="s">
        <v>398</v>
      </c>
      <c r="E448" s="37" t="s">
        <v>13</v>
      </c>
      <c r="F448" s="37" t="s">
        <v>1788</v>
      </c>
      <c r="G448" s="60">
        <v>44707.609965277778</v>
      </c>
      <c r="H448" s="37" t="s">
        <v>28</v>
      </c>
      <c r="I448" s="60"/>
      <c r="J448" s="37"/>
      <c r="K448" s="37"/>
      <c r="L448" s="60"/>
      <c r="M448" s="37"/>
      <c r="N448" s="60">
        <v>44700.977696759262</v>
      </c>
      <c r="O448" s="37" t="s">
        <v>1789</v>
      </c>
      <c r="P448" s="38" t="b">
        <v>0</v>
      </c>
      <c r="Q448" s="37"/>
      <c r="R448" s="37" t="s">
        <v>127</v>
      </c>
      <c r="S448" s="38">
        <v>0</v>
      </c>
      <c r="T448" s="37" t="s">
        <v>128</v>
      </c>
      <c r="U448" s="37" t="s">
        <v>65</v>
      </c>
      <c r="V448" s="60"/>
      <c r="W448" s="38"/>
      <c r="X448" s="37" t="s">
        <v>1790</v>
      </c>
      <c r="Y448" s="38">
        <v>0</v>
      </c>
      <c r="Z448" s="38" t="b">
        <v>1</v>
      </c>
      <c r="AA448" s="60">
        <v>44700.977696759262</v>
      </c>
      <c r="AB448" s="60"/>
      <c r="AC448" s="38">
        <v>1</v>
      </c>
      <c r="AD448" s="60"/>
      <c r="AE448" s="60">
        <v>44704.87704861111</v>
      </c>
      <c r="AF448" s="60">
        <v>44704.853587962964</v>
      </c>
      <c r="AG448" s="37"/>
      <c r="AH448" s="37" t="s">
        <v>1373</v>
      </c>
      <c r="AI448" s="37"/>
      <c r="AJ448" s="16">
        <f ca="1">IF(Table1[[#This Row],[State]]="Closed","Zero",IF(Table1[[#This Row],[State]]="Resolved","Zero",TODAY()-Table1[[#This Row],[First Assigned to Osprey-Resolver]]))</f>
        <v>3.1229513888902147</v>
      </c>
      <c r="AK448" s="16" t="str">
        <f ca="1">IF(Table1[[#This Row],[Days Open]]&lt;=5,"00 - 05",IF(Table1[[#This Row],[Days Open]]&lt;=15,"06 - 15",IF(Table1[[#This Row],[Days Open]]&lt;=30,"16 - 30", IF(Table1[[#This Row],[Days Open]]&lt;=60,"31 - 60",IF(Table1[[#This Row],[Days Open]]&lt;=90,"61 - 90",IF(Table1[[#This Row],[Days Open]]="Zero","Closed","&gt;91 and above"))))))</f>
        <v>00 - 05</v>
      </c>
      <c r="AL448" s="39">
        <f>WEEKNUM(Table1[[#This Row],[Created]])</f>
        <v>21</v>
      </c>
      <c r="AM448" s="39">
        <f>WEEKNUM(Table1[[#This Row],[Resolved]])</f>
        <v>0</v>
      </c>
      <c r="AN448" s="39">
        <f>WEEKNUM(Table1[[#This Row],[Closed]])</f>
        <v>0</v>
      </c>
      <c r="AO448" s="39" t="str">
        <f>IFERROR(INDEX(GD_Resource[], MATCH(Table1[[#This Row],[Assigned to]], GD_Resource[SNOW ID Unique], 0), 2), "Not GD")</f>
        <v>WPP-US</v>
      </c>
      <c r="AP448" s="39" t="str">
        <f t="shared" si="6"/>
        <v>GD</v>
      </c>
      <c r="AQ448" s="39">
        <f>YEAR(Table1[[#This Row],[Closed]])</f>
        <v>1900</v>
      </c>
      <c r="AR448" s="39">
        <f>YEAR(Table1[[#This Row],[Resolved]])</f>
        <v>1900</v>
      </c>
      <c r="AS448" s="39">
        <f>YEAR(Table1[[#This Row],[Created]])</f>
        <v>2022</v>
      </c>
      <c r="AT448" s="39">
        <f>DAY(Table1[[#This Row],[Resolved]])</f>
        <v>0</v>
      </c>
      <c r="AU448" s="39" t="str">
        <f>TEXT(Table1[[#This Row],[Resolved]],"MMM")</f>
        <v>Jan</v>
      </c>
      <c r="AV448" s="39">
        <f>DAY(Table1[[#This Row],[Created]])</f>
        <v>19</v>
      </c>
      <c r="AW448" s="39" t="str">
        <f>TEXT(Table1[[#This Row],[Created]],"MMM")</f>
        <v>May</v>
      </c>
      <c r="AX448" s="40">
        <f>VLOOKUP(Table1[[#This Row],[Assigned to]],GD_Resource[[#All],[SNOW ID Unique]:[Team]],4,0)</f>
        <v>0</v>
      </c>
    </row>
    <row r="449" spans="1:50" ht="37.5" customHeight="1" x14ac:dyDescent="0.25">
      <c r="A449" s="37" t="s">
        <v>1791</v>
      </c>
      <c r="B449" s="37" t="s">
        <v>119</v>
      </c>
      <c r="C449" s="37" t="s">
        <v>161</v>
      </c>
      <c r="D449" s="37" t="s">
        <v>1273</v>
      </c>
      <c r="E449" s="37" t="s">
        <v>13</v>
      </c>
      <c r="F449" s="37" t="s">
        <v>1792</v>
      </c>
      <c r="G449" s="60">
        <v>44706.880266203712</v>
      </c>
      <c r="H449" s="37" t="s">
        <v>32</v>
      </c>
      <c r="I449" s="60"/>
      <c r="J449" s="37" t="s">
        <v>329</v>
      </c>
      <c r="K449" s="37" t="s">
        <v>1793</v>
      </c>
      <c r="L449" s="60"/>
      <c r="M449" s="37"/>
      <c r="N449" s="60">
        <v>44700.983865740738</v>
      </c>
      <c r="O449" s="37" t="s">
        <v>1794</v>
      </c>
      <c r="P449" s="38" t="b">
        <v>1</v>
      </c>
      <c r="Q449" s="37"/>
      <c r="R449" s="37" t="s">
        <v>127</v>
      </c>
      <c r="S449" s="38">
        <v>1</v>
      </c>
      <c r="T449" s="37" t="s">
        <v>128</v>
      </c>
      <c r="U449" s="37" t="s">
        <v>94</v>
      </c>
      <c r="V449" s="60">
        <v>44706.880266203712</v>
      </c>
      <c r="W449" s="38">
        <v>509480</v>
      </c>
      <c r="X449" s="37" t="s">
        <v>1795</v>
      </c>
      <c r="Y449" s="38">
        <v>0</v>
      </c>
      <c r="Z449" s="38" t="b">
        <v>0</v>
      </c>
      <c r="AA449" s="60">
        <v>44700.983865740738</v>
      </c>
      <c r="AB449" s="60">
        <v>44700.983865740738</v>
      </c>
      <c r="AC449" s="38">
        <v>1</v>
      </c>
      <c r="AD449" s="60">
        <v>44700.985625000001</v>
      </c>
      <c r="AE449" s="60">
        <v>44700.990023148152</v>
      </c>
      <c r="AF449" s="60">
        <v>44700.985625000001</v>
      </c>
      <c r="AG449" s="37" t="s">
        <v>139</v>
      </c>
      <c r="AH449" s="37"/>
      <c r="AI449" s="37" t="s">
        <v>528</v>
      </c>
      <c r="AJ449" s="16" t="str">
        <f ca="1">IF(Table1[[#This Row],[State]]="Closed","Zero",IF(Table1[[#This Row],[State]]="Resolved","Zero",TODAY()-Table1[[#This Row],[First Assigned to Osprey-Resolver]]))</f>
        <v>Zero</v>
      </c>
      <c r="AK449" s="16" t="str">
        <f ca="1">IF(Table1[[#This Row],[Days Open]]&lt;=5,"00 - 05",IF(Table1[[#This Row],[Days Open]]&lt;=15,"06 - 15",IF(Table1[[#This Row],[Days Open]]&lt;=30,"16 - 30", IF(Table1[[#This Row],[Days Open]]&lt;=60,"31 - 60",IF(Table1[[#This Row],[Days Open]]&lt;=90,"61 - 90",IF(Table1[[#This Row],[Days Open]]="Zero","Closed","&gt;91 and above"))))))</f>
        <v>Closed</v>
      </c>
      <c r="AL449" s="39">
        <f>WEEKNUM(Table1[[#This Row],[Created]])</f>
        <v>21</v>
      </c>
      <c r="AM449" s="39">
        <f>WEEKNUM(Table1[[#This Row],[Resolved]])</f>
        <v>22</v>
      </c>
      <c r="AN449" s="39">
        <f>WEEKNUM(Table1[[#This Row],[Closed]])</f>
        <v>0</v>
      </c>
      <c r="AO449" s="39" t="str">
        <f>IFERROR(INDEX(GD_Resource[], MATCH(Table1[[#This Row],[Assigned to]], GD_Resource[SNOW ID Unique], 0), 2), "Not GD")</f>
        <v>WPP-US</v>
      </c>
      <c r="AP449" s="39" t="str">
        <f t="shared" si="6"/>
        <v>GD</v>
      </c>
      <c r="AQ449" s="39">
        <f>YEAR(Table1[[#This Row],[Closed]])</f>
        <v>1900</v>
      </c>
      <c r="AR449" s="39">
        <f>YEAR(Table1[[#This Row],[Resolved]])</f>
        <v>2022</v>
      </c>
      <c r="AS449" s="39">
        <f>YEAR(Table1[[#This Row],[Created]])</f>
        <v>2022</v>
      </c>
      <c r="AT449" s="39">
        <f>DAY(Table1[[#This Row],[Resolved]])</f>
        <v>25</v>
      </c>
      <c r="AU449" s="39" t="str">
        <f>TEXT(Table1[[#This Row],[Resolved]],"MMM")</f>
        <v>May</v>
      </c>
      <c r="AV449" s="39">
        <f>DAY(Table1[[#This Row],[Created]])</f>
        <v>19</v>
      </c>
      <c r="AW449" s="39" t="str">
        <f>TEXT(Table1[[#This Row],[Created]],"MMM")</f>
        <v>May</v>
      </c>
      <c r="AX449" s="40">
        <f>VLOOKUP(Table1[[#This Row],[Assigned to]],GD_Resource[[#All],[SNOW ID Unique]:[Team]],4,0)</f>
        <v>0</v>
      </c>
    </row>
    <row r="450" spans="1:50" ht="49.95" customHeight="1" x14ac:dyDescent="0.25">
      <c r="A450" s="37" t="s">
        <v>1796</v>
      </c>
      <c r="B450" s="37" t="s">
        <v>119</v>
      </c>
      <c r="C450" s="37" t="s">
        <v>253</v>
      </c>
      <c r="D450" s="37" t="s">
        <v>1094</v>
      </c>
      <c r="E450" s="37" t="s">
        <v>7</v>
      </c>
      <c r="F450" s="37" t="s">
        <v>1797</v>
      </c>
      <c r="G450" s="60">
        <v>44707.557372685187</v>
      </c>
      <c r="H450" s="37" t="s">
        <v>8</v>
      </c>
      <c r="I450" s="60"/>
      <c r="J450" s="37" t="s">
        <v>920</v>
      </c>
      <c r="K450" s="37" t="s">
        <v>1798</v>
      </c>
      <c r="L450" s="60"/>
      <c r="M450" s="37"/>
      <c r="N450" s="60">
        <v>44701.079652777778</v>
      </c>
      <c r="O450" s="37" t="s">
        <v>1799</v>
      </c>
      <c r="P450" s="38" t="b">
        <v>0</v>
      </c>
      <c r="Q450" s="37"/>
      <c r="R450" s="37" t="s">
        <v>150</v>
      </c>
      <c r="S450" s="38">
        <v>0</v>
      </c>
      <c r="T450" s="37" t="s">
        <v>128</v>
      </c>
      <c r="U450" s="37" t="s">
        <v>94</v>
      </c>
      <c r="V450" s="60">
        <v>44707.557372685187</v>
      </c>
      <c r="W450" s="38">
        <v>559675</v>
      </c>
      <c r="X450" s="37" t="s">
        <v>1800</v>
      </c>
      <c r="Y450" s="38">
        <v>0</v>
      </c>
      <c r="Z450" s="38" t="b">
        <v>0</v>
      </c>
      <c r="AA450" s="60">
        <v>44701.529108796298</v>
      </c>
      <c r="AB450" s="60">
        <v>44701.529108796298</v>
      </c>
      <c r="AC450" s="38">
        <v>1</v>
      </c>
      <c r="AD450" s="60">
        <v>44701.529895833337</v>
      </c>
      <c r="AE450" s="60">
        <v>44701.53534722222</v>
      </c>
      <c r="AF450" s="60">
        <v>44701.529895833337</v>
      </c>
      <c r="AG450" s="37" t="s">
        <v>139</v>
      </c>
      <c r="AH450" s="37"/>
      <c r="AI450" s="37" t="s">
        <v>1238</v>
      </c>
      <c r="AJ450" s="16" t="str">
        <f ca="1">IF(Table1[[#This Row],[State]]="Closed","Zero",IF(Table1[[#This Row],[State]]="Resolved","Zero",TODAY()-Table1[[#This Row],[First Assigned to Osprey-Resolver]]))</f>
        <v>Zero</v>
      </c>
      <c r="AK450" s="16" t="str">
        <f ca="1">IF(Table1[[#This Row],[Days Open]]&lt;=5,"00 - 05",IF(Table1[[#This Row],[Days Open]]&lt;=15,"06 - 15",IF(Table1[[#This Row],[Days Open]]&lt;=30,"16 - 30", IF(Table1[[#This Row],[Days Open]]&lt;=60,"31 - 60",IF(Table1[[#This Row],[Days Open]]&lt;=90,"61 - 90",IF(Table1[[#This Row],[Days Open]]="Zero","Closed","&gt;91 and above"))))))</f>
        <v>Closed</v>
      </c>
      <c r="AL450" s="39">
        <f>WEEKNUM(Table1[[#This Row],[Created]])</f>
        <v>21</v>
      </c>
      <c r="AM450" s="39">
        <f>WEEKNUM(Table1[[#This Row],[Resolved]])</f>
        <v>22</v>
      </c>
      <c r="AN450" s="39">
        <f>WEEKNUM(Table1[[#This Row],[Closed]])</f>
        <v>0</v>
      </c>
      <c r="AO450" s="39" t="str">
        <f>IFERROR(INDEX(GD_Resource[], MATCH(Table1[[#This Row],[Assigned to]], GD_Resource[SNOW ID Unique], 0), 2), "Not GD")</f>
        <v>WPP-US</v>
      </c>
      <c r="AP450" s="39" t="str">
        <f t="shared" ref="AP450:AP513" si="7">IF(AO450="Not GD","Geo","GD")</f>
        <v>GD</v>
      </c>
      <c r="AQ450" s="39">
        <f>YEAR(Table1[[#This Row],[Closed]])</f>
        <v>1900</v>
      </c>
      <c r="AR450" s="39">
        <f>YEAR(Table1[[#This Row],[Resolved]])</f>
        <v>2022</v>
      </c>
      <c r="AS450" s="39">
        <f>YEAR(Table1[[#This Row],[Created]])</f>
        <v>2022</v>
      </c>
      <c r="AT450" s="39">
        <f>DAY(Table1[[#This Row],[Resolved]])</f>
        <v>26</v>
      </c>
      <c r="AU450" s="39" t="str">
        <f>TEXT(Table1[[#This Row],[Resolved]],"MMM")</f>
        <v>May</v>
      </c>
      <c r="AV450" s="39">
        <f>DAY(Table1[[#This Row],[Created]])</f>
        <v>20</v>
      </c>
      <c r="AW450" s="39" t="str">
        <f>TEXT(Table1[[#This Row],[Created]],"MMM")</f>
        <v>May</v>
      </c>
      <c r="AX450" s="40">
        <f>VLOOKUP(Table1[[#This Row],[Assigned to]],GD_Resource[[#All],[SNOW ID Unique]:[Team]],4,0)</f>
        <v>0</v>
      </c>
    </row>
    <row r="451" spans="1:50" ht="62.7" customHeight="1" x14ac:dyDescent="0.25">
      <c r="A451" s="37" t="s">
        <v>1801</v>
      </c>
      <c r="B451" s="37" t="s">
        <v>119</v>
      </c>
      <c r="C451" s="37" t="s">
        <v>339</v>
      </c>
      <c r="D451" s="37" t="s">
        <v>340</v>
      </c>
      <c r="E451" s="37" t="s">
        <v>13</v>
      </c>
      <c r="F451" s="37" t="s">
        <v>1802</v>
      </c>
      <c r="G451" s="60">
        <v>44702.296342592592</v>
      </c>
      <c r="H451" s="37" t="s">
        <v>24</v>
      </c>
      <c r="I451" s="60"/>
      <c r="J451" s="37" t="s">
        <v>542</v>
      </c>
      <c r="K451" s="37" t="s">
        <v>1803</v>
      </c>
      <c r="L451" s="60"/>
      <c r="M451" s="37"/>
      <c r="N451" s="60">
        <v>44701.114953703713</v>
      </c>
      <c r="O451" s="37" t="s">
        <v>428</v>
      </c>
      <c r="P451" s="38" t="b">
        <v>0</v>
      </c>
      <c r="Q451" s="37"/>
      <c r="R451" s="37" t="s">
        <v>217</v>
      </c>
      <c r="S451" s="38">
        <v>0</v>
      </c>
      <c r="T451" s="37" t="s">
        <v>128</v>
      </c>
      <c r="U451" s="37" t="s">
        <v>94</v>
      </c>
      <c r="V451" s="60">
        <v>44702.296342592592</v>
      </c>
      <c r="W451" s="38">
        <v>102113</v>
      </c>
      <c r="X451" s="37" t="s">
        <v>430</v>
      </c>
      <c r="Y451" s="38">
        <v>0</v>
      </c>
      <c r="Z451" s="38" t="b">
        <v>0</v>
      </c>
      <c r="AA451" s="60">
        <v>44701.114953703713</v>
      </c>
      <c r="AB451" s="60"/>
      <c r="AC451" s="38">
        <v>0</v>
      </c>
      <c r="AD451" s="60"/>
      <c r="AE451" s="60">
        <v>44701.114953703713</v>
      </c>
      <c r="AF451" s="60">
        <v>44701.114953703713</v>
      </c>
      <c r="AG451" s="37"/>
      <c r="AH451" s="37"/>
      <c r="AI451" s="37"/>
      <c r="AJ451" s="16" t="str">
        <f ca="1">IF(Table1[[#This Row],[State]]="Closed","Zero",IF(Table1[[#This Row],[State]]="Resolved","Zero",TODAY()-Table1[[#This Row],[First Assigned to Osprey-Resolver]]))</f>
        <v>Zero</v>
      </c>
      <c r="AK451" s="16" t="str">
        <f ca="1">IF(Table1[[#This Row],[Days Open]]&lt;=5,"00 - 05",IF(Table1[[#This Row],[Days Open]]&lt;=15,"06 - 15",IF(Table1[[#This Row],[Days Open]]&lt;=30,"16 - 30", IF(Table1[[#This Row],[Days Open]]&lt;=60,"31 - 60",IF(Table1[[#This Row],[Days Open]]&lt;=90,"61 - 90",IF(Table1[[#This Row],[Days Open]]="Zero","Closed","&gt;91 and above"))))))</f>
        <v>Closed</v>
      </c>
      <c r="AL451" s="39">
        <f>WEEKNUM(Table1[[#This Row],[Created]])</f>
        <v>21</v>
      </c>
      <c r="AM451" s="39">
        <f>WEEKNUM(Table1[[#This Row],[Resolved]])</f>
        <v>21</v>
      </c>
      <c r="AN451" s="39">
        <f>WEEKNUM(Table1[[#This Row],[Closed]])</f>
        <v>0</v>
      </c>
      <c r="AO451" s="39" t="str">
        <f>IFERROR(INDEX(GD_Resource[], MATCH(Table1[[#This Row],[Assigned to]], GD_Resource[SNOW ID Unique], 0), 2), "Not GD")</f>
        <v>WPP-US</v>
      </c>
      <c r="AP451" s="39" t="str">
        <f t="shared" si="7"/>
        <v>GD</v>
      </c>
      <c r="AQ451" s="39">
        <f>YEAR(Table1[[#This Row],[Closed]])</f>
        <v>1900</v>
      </c>
      <c r="AR451" s="39">
        <f>YEAR(Table1[[#This Row],[Resolved]])</f>
        <v>2022</v>
      </c>
      <c r="AS451" s="39">
        <f>YEAR(Table1[[#This Row],[Created]])</f>
        <v>2022</v>
      </c>
      <c r="AT451" s="39">
        <f>DAY(Table1[[#This Row],[Resolved]])</f>
        <v>21</v>
      </c>
      <c r="AU451" s="39" t="str">
        <f>TEXT(Table1[[#This Row],[Resolved]],"MMM")</f>
        <v>May</v>
      </c>
      <c r="AV451" s="39">
        <f>DAY(Table1[[#This Row],[Created]])</f>
        <v>20</v>
      </c>
      <c r="AW451" s="39" t="str">
        <f>TEXT(Table1[[#This Row],[Created]],"MMM")</f>
        <v>May</v>
      </c>
      <c r="AX451" s="40">
        <f>VLOOKUP(Table1[[#This Row],[Assigned to]],GD_Resource[[#All],[SNOW ID Unique]:[Team]],4,0)</f>
        <v>0</v>
      </c>
    </row>
    <row r="452" spans="1:50" ht="62.7" customHeight="1" x14ac:dyDescent="0.25">
      <c r="A452" s="37" t="s">
        <v>1804</v>
      </c>
      <c r="B452" s="37" t="s">
        <v>119</v>
      </c>
      <c r="C452" s="37" t="s">
        <v>339</v>
      </c>
      <c r="D452" s="37" t="s">
        <v>340</v>
      </c>
      <c r="E452" s="37" t="s">
        <v>13</v>
      </c>
      <c r="F452" s="37" t="s">
        <v>1805</v>
      </c>
      <c r="G452" s="60">
        <v>44702.298217592594</v>
      </c>
      <c r="H452" s="37" t="s">
        <v>24</v>
      </c>
      <c r="I452" s="60"/>
      <c r="J452" s="37" t="s">
        <v>329</v>
      </c>
      <c r="K452" s="37" t="s">
        <v>1806</v>
      </c>
      <c r="L452" s="60"/>
      <c r="M452" s="37"/>
      <c r="N452" s="60">
        <v>44701.141261574077</v>
      </c>
      <c r="O452" s="37" t="s">
        <v>428</v>
      </c>
      <c r="P452" s="38" t="b">
        <v>0</v>
      </c>
      <c r="Q452" s="37"/>
      <c r="R452" s="37" t="s">
        <v>217</v>
      </c>
      <c r="S452" s="38">
        <v>0</v>
      </c>
      <c r="T452" s="37" t="s">
        <v>128</v>
      </c>
      <c r="U452" s="37" t="s">
        <v>94</v>
      </c>
      <c r="V452" s="60">
        <v>44702.298217592594</v>
      </c>
      <c r="W452" s="38">
        <v>100008</v>
      </c>
      <c r="X452" s="37" t="s">
        <v>430</v>
      </c>
      <c r="Y452" s="38">
        <v>0</v>
      </c>
      <c r="Z452" s="38" t="b">
        <v>0</v>
      </c>
      <c r="AA452" s="60">
        <v>44701.141261574077</v>
      </c>
      <c r="AB452" s="60"/>
      <c r="AC452" s="38">
        <v>0</v>
      </c>
      <c r="AD452" s="60"/>
      <c r="AE452" s="60">
        <v>44701.141261574077</v>
      </c>
      <c r="AF452" s="60">
        <v>44701.141261574077</v>
      </c>
      <c r="AG452" s="37"/>
      <c r="AH452" s="37"/>
      <c r="AI452" s="37"/>
      <c r="AJ452" s="16" t="str">
        <f ca="1">IF(Table1[[#This Row],[State]]="Closed","Zero",IF(Table1[[#This Row],[State]]="Resolved","Zero",TODAY()-Table1[[#This Row],[First Assigned to Osprey-Resolver]]))</f>
        <v>Zero</v>
      </c>
      <c r="AK452" s="16" t="str">
        <f ca="1">IF(Table1[[#This Row],[Days Open]]&lt;=5,"00 - 05",IF(Table1[[#This Row],[Days Open]]&lt;=15,"06 - 15",IF(Table1[[#This Row],[Days Open]]&lt;=30,"16 - 30", IF(Table1[[#This Row],[Days Open]]&lt;=60,"31 - 60",IF(Table1[[#This Row],[Days Open]]&lt;=90,"61 - 90",IF(Table1[[#This Row],[Days Open]]="Zero","Closed","&gt;91 and above"))))))</f>
        <v>Closed</v>
      </c>
      <c r="AL452" s="39">
        <f>WEEKNUM(Table1[[#This Row],[Created]])</f>
        <v>21</v>
      </c>
      <c r="AM452" s="39">
        <f>WEEKNUM(Table1[[#This Row],[Resolved]])</f>
        <v>21</v>
      </c>
      <c r="AN452" s="39">
        <f>WEEKNUM(Table1[[#This Row],[Closed]])</f>
        <v>0</v>
      </c>
      <c r="AO452" s="39" t="str">
        <f>IFERROR(INDEX(GD_Resource[], MATCH(Table1[[#This Row],[Assigned to]], GD_Resource[SNOW ID Unique], 0), 2), "Not GD")</f>
        <v>WPP-US</v>
      </c>
      <c r="AP452" s="39" t="str">
        <f t="shared" si="7"/>
        <v>GD</v>
      </c>
      <c r="AQ452" s="39">
        <f>YEAR(Table1[[#This Row],[Closed]])</f>
        <v>1900</v>
      </c>
      <c r="AR452" s="39">
        <f>YEAR(Table1[[#This Row],[Resolved]])</f>
        <v>2022</v>
      </c>
      <c r="AS452" s="39">
        <f>YEAR(Table1[[#This Row],[Created]])</f>
        <v>2022</v>
      </c>
      <c r="AT452" s="39">
        <f>DAY(Table1[[#This Row],[Resolved]])</f>
        <v>21</v>
      </c>
      <c r="AU452" s="39" t="str">
        <f>TEXT(Table1[[#This Row],[Resolved]],"MMM")</f>
        <v>May</v>
      </c>
      <c r="AV452" s="39">
        <f>DAY(Table1[[#This Row],[Created]])</f>
        <v>20</v>
      </c>
      <c r="AW452" s="39" t="str">
        <f>TEXT(Table1[[#This Row],[Created]],"MMM")</f>
        <v>May</v>
      </c>
      <c r="AX452" s="40">
        <f>VLOOKUP(Table1[[#This Row],[Assigned to]],GD_Resource[[#All],[SNOW ID Unique]:[Team]],4,0)</f>
        <v>0</v>
      </c>
    </row>
    <row r="453" spans="1:50" ht="49.95" customHeight="1" x14ac:dyDescent="0.25">
      <c r="A453" s="37" t="s">
        <v>1807</v>
      </c>
      <c r="B453" s="37" t="s">
        <v>119</v>
      </c>
      <c r="C453" s="37" t="s">
        <v>143</v>
      </c>
      <c r="D453" s="37" t="s">
        <v>213</v>
      </c>
      <c r="E453" s="37" t="s">
        <v>13</v>
      </c>
      <c r="F453" s="37" t="s">
        <v>1808</v>
      </c>
      <c r="G453" s="60">
        <v>44705.813136574077</v>
      </c>
      <c r="H453" s="37" t="s">
        <v>40</v>
      </c>
      <c r="I453" s="60"/>
      <c r="J453" s="37"/>
      <c r="K453" s="37"/>
      <c r="L453" s="60"/>
      <c r="M453" s="37"/>
      <c r="N453" s="60">
        <v>44701.300208333327</v>
      </c>
      <c r="O453" s="37" t="s">
        <v>282</v>
      </c>
      <c r="P453" s="38" t="b">
        <v>0</v>
      </c>
      <c r="Q453" s="37"/>
      <c r="R453" s="37" t="s">
        <v>150</v>
      </c>
      <c r="S453" s="38">
        <v>0</v>
      </c>
      <c r="T453" s="37" t="s">
        <v>128</v>
      </c>
      <c r="U453" s="37" t="s">
        <v>65</v>
      </c>
      <c r="V453" s="60"/>
      <c r="W453" s="38"/>
      <c r="X453" s="37" t="s">
        <v>283</v>
      </c>
      <c r="Y453" s="38">
        <v>0</v>
      </c>
      <c r="Z453" s="38" t="b">
        <v>1</v>
      </c>
      <c r="AA453" s="60">
        <v>44701.806481481479</v>
      </c>
      <c r="AB453" s="60">
        <v>44701.309988425928</v>
      </c>
      <c r="AC453" s="38">
        <v>1</v>
      </c>
      <c r="AD453" s="60">
        <v>44704.954479166663</v>
      </c>
      <c r="AE453" s="60">
        <v>44705.454432870371</v>
      </c>
      <c r="AF453" s="60">
        <v>44704.954479166663</v>
      </c>
      <c r="AG453" s="37"/>
      <c r="AH453" s="37" t="s">
        <v>250</v>
      </c>
      <c r="AI453" s="37"/>
      <c r="AJ453" s="16">
        <f ca="1">IF(Table1[[#This Row],[State]]="Closed","Zero",IF(Table1[[#This Row],[State]]="Resolved","Zero",TODAY()-Table1[[#This Row],[First Assigned to Osprey-Resolver]]))</f>
        <v>2.5455671296294895</v>
      </c>
      <c r="AK453" s="16" t="str">
        <f ca="1">IF(Table1[[#This Row],[Days Open]]&lt;=5,"00 - 05",IF(Table1[[#This Row],[Days Open]]&lt;=15,"06 - 15",IF(Table1[[#This Row],[Days Open]]&lt;=30,"16 - 30", IF(Table1[[#This Row],[Days Open]]&lt;=60,"31 - 60",IF(Table1[[#This Row],[Days Open]]&lt;=90,"61 - 90",IF(Table1[[#This Row],[Days Open]]="Zero","Closed","&gt;91 and above"))))))</f>
        <v>00 - 05</v>
      </c>
      <c r="AL453" s="39">
        <f>WEEKNUM(Table1[[#This Row],[Created]])</f>
        <v>21</v>
      </c>
      <c r="AM453" s="39">
        <f>WEEKNUM(Table1[[#This Row],[Resolved]])</f>
        <v>0</v>
      </c>
      <c r="AN453" s="39">
        <f>WEEKNUM(Table1[[#This Row],[Closed]])</f>
        <v>0</v>
      </c>
      <c r="AO453" s="39" t="str">
        <f>IFERROR(INDEX(GD_Resource[], MATCH(Table1[[#This Row],[Assigned to]], GD_Resource[SNOW ID Unique], 0), 2), "Not GD")</f>
        <v>Not GD</v>
      </c>
      <c r="AP453" s="39" t="str">
        <f t="shared" si="7"/>
        <v>Geo</v>
      </c>
      <c r="AQ453" s="39">
        <f>YEAR(Table1[[#This Row],[Closed]])</f>
        <v>1900</v>
      </c>
      <c r="AR453" s="39">
        <f>YEAR(Table1[[#This Row],[Resolved]])</f>
        <v>1900</v>
      </c>
      <c r="AS453" s="39">
        <f>YEAR(Table1[[#This Row],[Created]])</f>
        <v>2022</v>
      </c>
      <c r="AT453" s="39">
        <f>DAY(Table1[[#This Row],[Resolved]])</f>
        <v>0</v>
      </c>
      <c r="AU453" s="39" t="str">
        <f>TEXT(Table1[[#This Row],[Resolved]],"MMM")</f>
        <v>Jan</v>
      </c>
      <c r="AV453" s="39">
        <f>DAY(Table1[[#This Row],[Created]])</f>
        <v>20</v>
      </c>
      <c r="AW453" s="39" t="str">
        <f>TEXT(Table1[[#This Row],[Created]],"MMM")</f>
        <v>May</v>
      </c>
      <c r="AX453" s="40" t="e">
        <f>VLOOKUP(Table1[[#This Row],[Assigned to]],GD_Resource[[#All],[SNOW ID Unique]:[Team]],4,0)</f>
        <v>#N/A</v>
      </c>
    </row>
    <row r="454" spans="1:50" ht="37.5" customHeight="1" x14ac:dyDescent="0.25">
      <c r="A454" s="37" t="s">
        <v>1809</v>
      </c>
      <c r="B454" s="37" t="s">
        <v>119</v>
      </c>
      <c r="C454" s="37" t="s">
        <v>120</v>
      </c>
      <c r="D454" s="37" t="s">
        <v>1810</v>
      </c>
      <c r="E454" s="37" t="s">
        <v>13</v>
      </c>
      <c r="F454" s="37" t="s">
        <v>1811</v>
      </c>
      <c r="G454" s="60">
        <v>44705.573495370372</v>
      </c>
      <c r="H454" s="37" t="s">
        <v>20</v>
      </c>
      <c r="I454" s="60"/>
      <c r="J454" s="37" t="s">
        <v>329</v>
      </c>
      <c r="K454" s="37" t="s">
        <v>1394</v>
      </c>
      <c r="L454" s="60"/>
      <c r="M454" s="37"/>
      <c r="N454" s="60">
        <v>44701.405717592592</v>
      </c>
      <c r="O454" s="37" t="s">
        <v>1812</v>
      </c>
      <c r="P454" s="38" t="b">
        <v>0</v>
      </c>
      <c r="Q454" s="37"/>
      <c r="R454" s="37" t="s">
        <v>127</v>
      </c>
      <c r="S454" s="38">
        <v>0</v>
      </c>
      <c r="T454" s="37" t="s">
        <v>128</v>
      </c>
      <c r="U454" s="37" t="s">
        <v>94</v>
      </c>
      <c r="V454" s="60">
        <v>44705.572013888886</v>
      </c>
      <c r="W454" s="38">
        <v>359968</v>
      </c>
      <c r="X454" s="37" t="s">
        <v>1813</v>
      </c>
      <c r="Y454" s="38">
        <v>1</v>
      </c>
      <c r="Z454" s="38" t="b">
        <v>0</v>
      </c>
      <c r="AA454" s="60">
        <v>44702.144189814811</v>
      </c>
      <c r="AB454" s="60">
        <v>44701.41165509259</v>
      </c>
      <c r="AC454" s="38">
        <v>1</v>
      </c>
      <c r="AD454" s="60">
        <v>44704.830011574071</v>
      </c>
      <c r="AE454" s="60">
        <v>44704.833483796298</v>
      </c>
      <c r="AF454" s="60">
        <v>44704.830011574071</v>
      </c>
      <c r="AG454" s="37" t="s">
        <v>811</v>
      </c>
      <c r="AH454" s="37"/>
      <c r="AI454" s="37"/>
      <c r="AJ454" s="16" t="str">
        <f ca="1">IF(Table1[[#This Row],[State]]="Closed","Zero",IF(Table1[[#This Row],[State]]="Resolved","Zero",TODAY()-Table1[[#This Row],[First Assigned to Osprey-Resolver]]))</f>
        <v>Zero</v>
      </c>
      <c r="AK454" s="16" t="str">
        <f ca="1">IF(Table1[[#This Row],[Days Open]]&lt;=5,"00 - 05",IF(Table1[[#This Row],[Days Open]]&lt;=15,"06 - 15",IF(Table1[[#This Row],[Days Open]]&lt;=30,"16 - 30", IF(Table1[[#This Row],[Days Open]]&lt;=60,"31 - 60",IF(Table1[[#This Row],[Days Open]]&lt;=90,"61 - 90",IF(Table1[[#This Row],[Days Open]]="Zero","Closed","&gt;91 and above"))))))</f>
        <v>Closed</v>
      </c>
      <c r="AL454" s="39">
        <f>WEEKNUM(Table1[[#This Row],[Created]])</f>
        <v>21</v>
      </c>
      <c r="AM454" s="39">
        <f>WEEKNUM(Table1[[#This Row],[Resolved]])</f>
        <v>22</v>
      </c>
      <c r="AN454" s="39">
        <f>WEEKNUM(Table1[[#This Row],[Closed]])</f>
        <v>0</v>
      </c>
      <c r="AO454" s="39" t="str">
        <f>IFERROR(INDEX(GD_Resource[], MATCH(Table1[[#This Row],[Assigned to]], GD_Resource[SNOW ID Unique], 0), 2), "Not GD")</f>
        <v>WPP-US</v>
      </c>
      <c r="AP454" s="39" t="str">
        <f t="shared" si="7"/>
        <v>GD</v>
      </c>
      <c r="AQ454" s="39">
        <f>YEAR(Table1[[#This Row],[Closed]])</f>
        <v>1900</v>
      </c>
      <c r="AR454" s="39">
        <f>YEAR(Table1[[#This Row],[Resolved]])</f>
        <v>2022</v>
      </c>
      <c r="AS454" s="39">
        <f>YEAR(Table1[[#This Row],[Created]])</f>
        <v>2022</v>
      </c>
      <c r="AT454" s="39">
        <f>DAY(Table1[[#This Row],[Resolved]])</f>
        <v>24</v>
      </c>
      <c r="AU454" s="39" t="str">
        <f>TEXT(Table1[[#This Row],[Resolved]],"MMM")</f>
        <v>May</v>
      </c>
      <c r="AV454" s="39">
        <f>DAY(Table1[[#This Row],[Created]])</f>
        <v>20</v>
      </c>
      <c r="AW454" s="39" t="str">
        <f>TEXT(Table1[[#This Row],[Created]],"MMM")</f>
        <v>May</v>
      </c>
      <c r="AX454" s="40">
        <f>VLOOKUP(Table1[[#This Row],[Assigned to]],GD_Resource[[#All],[SNOW ID Unique]:[Team]],4,0)</f>
        <v>0</v>
      </c>
    </row>
    <row r="455" spans="1:50" ht="100.2" customHeight="1" x14ac:dyDescent="0.25">
      <c r="A455" s="37" t="s">
        <v>1814</v>
      </c>
      <c r="B455" s="37" t="s">
        <v>119</v>
      </c>
      <c r="C455" s="37" t="s">
        <v>120</v>
      </c>
      <c r="D455" s="37" t="s">
        <v>1002</v>
      </c>
      <c r="E455" s="37" t="s">
        <v>13</v>
      </c>
      <c r="F455" s="37" t="s">
        <v>1815</v>
      </c>
      <c r="G455" s="60">
        <v>44701.629583333342</v>
      </c>
      <c r="H455" s="37" t="s">
        <v>15</v>
      </c>
      <c r="I455" s="60"/>
      <c r="J455" s="37" t="s">
        <v>329</v>
      </c>
      <c r="K455" s="37" t="s">
        <v>1816</v>
      </c>
      <c r="L455" s="60"/>
      <c r="M455" s="37"/>
      <c r="N455" s="60">
        <v>44701.575706018521</v>
      </c>
      <c r="O455" s="37" t="s">
        <v>991</v>
      </c>
      <c r="P455" s="38" t="b">
        <v>0</v>
      </c>
      <c r="Q455" s="37"/>
      <c r="R455" s="37" t="s">
        <v>127</v>
      </c>
      <c r="S455" s="38">
        <v>0</v>
      </c>
      <c r="T455" s="37" t="s">
        <v>128</v>
      </c>
      <c r="U455" s="37" t="s">
        <v>94</v>
      </c>
      <c r="V455" s="60">
        <v>44701.629583333342</v>
      </c>
      <c r="W455" s="38">
        <v>5113</v>
      </c>
      <c r="X455" s="37" t="s">
        <v>54</v>
      </c>
      <c r="Y455" s="38">
        <v>0</v>
      </c>
      <c r="Z455" s="38" t="b">
        <v>0</v>
      </c>
      <c r="AA455" s="60">
        <v>44701.57571759259</v>
      </c>
      <c r="AB455" s="60"/>
      <c r="AC455" s="38">
        <v>0</v>
      </c>
      <c r="AD455" s="60"/>
      <c r="AE455" s="60">
        <v>44701.57571759259</v>
      </c>
      <c r="AF455" s="60">
        <v>44701.57571759259</v>
      </c>
      <c r="AG455" s="37"/>
      <c r="AH455" s="37"/>
      <c r="AI455" s="37"/>
      <c r="AJ455" s="16" t="str">
        <f ca="1">IF(Table1[[#This Row],[State]]="Closed","Zero",IF(Table1[[#This Row],[State]]="Resolved","Zero",TODAY()-Table1[[#This Row],[First Assigned to Osprey-Resolver]]))</f>
        <v>Zero</v>
      </c>
      <c r="AK455" s="16" t="str">
        <f ca="1">IF(Table1[[#This Row],[Days Open]]&lt;=5,"00 - 05",IF(Table1[[#This Row],[Days Open]]&lt;=15,"06 - 15",IF(Table1[[#This Row],[Days Open]]&lt;=30,"16 - 30", IF(Table1[[#This Row],[Days Open]]&lt;=60,"31 - 60",IF(Table1[[#This Row],[Days Open]]&lt;=90,"61 - 90",IF(Table1[[#This Row],[Days Open]]="Zero","Closed","&gt;91 and above"))))))</f>
        <v>Closed</v>
      </c>
      <c r="AL455" s="39">
        <f>WEEKNUM(Table1[[#This Row],[Created]])</f>
        <v>21</v>
      </c>
      <c r="AM455" s="39">
        <f>WEEKNUM(Table1[[#This Row],[Resolved]])</f>
        <v>21</v>
      </c>
      <c r="AN455" s="39">
        <f>WEEKNUM(Table1[[#This Row],[Closed]])</f>
        <v>0</v>
      </c>
      <c r="AO455" s="39" t="str">
        <f>IFERROR(INDEX(GD_Resource[], MATCH(Table1[[#This Row],[Assigned to]], GD_Resource[SNOW ID Unique], 0), 2), "Not GD")</f>
        <v>WPP-US</v>
      </c>
      <c r="AP455" s="39" t="str">
        <f t="shared" si="7"/>
        <v>GD</v>
      </c>
      <c r="AQ455" s="39">
        <f>YEAR(Table1[[#This Row],[Closed]])</f>
        <v>1900</v>
      </c>
      <c r="AR455" s="39">
        <f>YEAR(Table1[[#This Row],[Resolved]])</f>
        <v>2022</v>
      </c>
      <c r="AS455" s="39">
        <f>YEAR(Table1[[#This Row],[Created]])</f>
        <v>2022</v>
      </c>
      <c r="AT455" s="39">
        <f>DAY(Table1[[#This Row],[Resolved]])</f>
        <v>20</v>
      </c>
      <c r="AU455" s="39" t="str">
        <f>TEXT(Table1[[#This Row],[Resolved]],"MMM")</f>
        <v>May</v>
      </c>
      <c r="AV455" s="39">
        <f>DAY(Table1[[#This Row],[Created]])</f>
        <v>20</v>
      </c>
      <c r="AW455" s="39" t="str">
        <f>TEXT(Table1[[#This Row],[Created]],"MMM")</f>
        <v>May</v>
      </c>
      <c r="AX455" s="40">
        <f>VLOOKUP(Table1[[#This Row],[Assigned to]],GD_Resource[[#All],[SNOW ID Unique]:[Team]],4,0)</f>
        <v>0</v>
      </c>
    </row>
    <row r="456" spans="1:50" ht="49.95" customHeight="1" x14ac:dyDescent="0.25">
      <c r="A456" s="37" t="s">
        <v>1817</v>
      </c>
      <c r="B456" s="37" t="s">
        <v>119</v>
      </c>
      <c r="C456" s="37" t="s">
        <v>120</v>
      </c>
      <c r="D456" s="37" t="s">
        <v>1781</v>
      </c>
      <c r="E456" s="37" t="s">
        <v>13</v>
      </c>
      <c r="F456" s="37" t="s">
        <v>1146</v>
      </c>
      <c r="G456" s="60">
        <v>44701.642453703702</v>
      </c>
      <c r="H456" s="37" t="s">
        <v>23</v>
      </c>
      <c r="I456" s="60"/>
      <c r="J456" s="37" t="s">
        <v>329</v>
      </c>
      <c r="K456" s="37" t="s">
        <v>1818</v>
      </c>
      <c r="L456" s="60"/>
      <c r="M456" s="37"/>
      <c r="N456" s="60">
        <v>44701.582881944443</v>
      </c>
      <c r="O456" s="37" t="s">
        <v>1819</v>
      </c>
      <c r="P456" s="38" t="b">
        <v>0</v>
      </c>
      <c r="Q456" s="37"/>
      <c r="R456" s="37" t="s">
        <v>127</v>
      </c>
      <c r="S456" s="38">
        <v>0</v>
      </c>
      <c r="T456" s="37" t="s">
        <v>128</v>
      </c>
      <c r="U456" s="37" t="s">
        <v>94</v>
      </c>
      <c r="V456" s="60">
        <v>44701.642337962963</v>
      </c>
      <c r="W456" s="38">
        <v>5137</v>
      </c>
      <c r="X456" s="37" t="s">
        <v>1820</v>
      </c>
      <c r="Y456" s="38">
        <v>0</v>
      </c>
      <c r="Z456" s="38" t="b">
        <v>0</v>
      </c>
      <c r="AA456" s="60">
        <v>44701.583935185183</v>
      </c>
      <c r="AB456" s="60">
        <v>44701.58357638889</v>
      </c>
      <c r="AC456" s="38">
        <v>1</v>
      </c>
      <c r="AD456" s="60">
        <v>44701.584456018521</v>
      </c>
      <c r="AE456" s="60">
        <v>44701.588761574072</v>
      </c>
      <c r="AF456" s="60">
        <v>44701.584456018521</v>
      </c>
      <c r="AG456" s="37" t="s">
        <v>332</v>
      </c>
      <c r="AH456" s="37"/>
      <c r="AI456" s="37" t="s">
        <v>766</v>
      </c>
      <c r="AJ456" s="16" t="str">
        <f ca="1">IF(Table1[[#This Row],[State]]="Closed","Zero",IF(Table1[[#This Row],[State]]="Resolved","Zero",TODAY()-Table1[[#This Row],[First Assigned to Osprey-Resolver]]))</f>
        <v>Zero</v>
      </c>
      <c r="AK456" s="16" t="str">
        <f ca="1">IF(Table1[[#This Row],[Days Open]]&lt;=5,"00 - 05",IF(Table1[[#This Row],[Days Open]]&lt;=15,"06 - 15",IF(Table1[[#This Row],[Days Open]]&lt;=30,"16 - 30", IF(Table1[[#This Row],[Days Open]]&lt;=60,"31 - 60",IF(Table1[[#This Row],[Days Open]]&lt;=90,"61 - 90",IF(Table1[[#This Row],[Days Open]]="Zero","Closed","&gt;91 and above"))))))</f>
        <v>Closed</v>
      </c>
      <c r="AL456" s="39">
        <f>WEEKNUM(Table1[[#This Row],[Created]])</f>
        <v>21</v>
      </c>
      <c r="AM456" s="39">
        <f>WEEKNUM(Table1[[#This Row],[Resolved]])</f>
        <v>21</v>
      </c>
      <c r="AN456" s="39">
        <f>WEEKNUM(Table1[[#This Row],[Closed]])</f>
        <v>0</v>
      </c>
      <c r="AO456" s="39" t="str">
        <f>IFERROR(INDEX(GD_Resource[], MATCH(Table1[[#This Row],[Assigned to]], GD_Resource[SNOW ID Unique], 0), 2), "Not GD")</f>
        <v>WPP-US</v>
      </c>
      <c r="AP456" s="39" t="str">
        <f t="shared" si="7"/>
        <v>GD</v>
      </c>
      <c r="AQ456" s="39">
        <f>YEAR(Table1[[#This Row],[Closed]])</f>
        <v>1900</v>
      </c>
      <c r="AR456" s="39">
        <f>YEAR(Table1[[#This Row],[Resolved]])</f>
        <v>2022</v>
      </c>
      <c r="AS456" s="39">
        <f>YEAR(Table1[[#This Row],[Created]])</f>
        <v>2022</v>
      </c>
      <c r="AT456" s="39">
        <f>DAY(Table1[[#This Row],[Resolved]])</f>
        <v>20</v>
      </c>
      <c r="AU456" s="39" t="str">
        <f>TEXT(Table1[[#This Row],[Resolved]],"MMM")</f>
        <v>May</v>
      </c>
      <c r="AV456" s="39">
        <f>DAY(Table1[[#This Row],[Created]])</f>
        <v>20</v>
      </c>
      <c r="AW456" s="39" t="str">
        <f>TEXT(Table1[[#This Row],[Created]],"MMM")</f>
        <v>May</v>
      </c>
      <c r="AX456" s="40">
        <f>VLOOKUP(Table1[[#This Row],[Assigned to]],GD_Resource[[#All],[SNOW ID Unique]:[Team]],4,0)</f>
        <v>0</v>
      </c>
    </row>
    <row r="457" spans="1:50" ht="62.7" customHeight="1" x14ac:dyDescent="0.25">
      <c r="A457" s="37" t="s">
        <v>1821</v>
      </c>
      <c r="B457" s="37" t="s">
        <v>119</v>
      </c>
      <c r="C457" s="37" t="s">
        <v>1579</v>
      </c>
      <c r="D457" s="37" t="s">
        <v>1580</v>
      </c>
      <c r="E457" s="37" t="s">
        <v>13</v>
      </c>
      <c r="F457" s="37" t="s">
        <v>1822</v>
      </c>
      <c r="G457" s="60">
        <v>44701.73060185185</v>
      </c>
      <c r="H457" s="37" t="s">
        <v>21</v>
      </c>
      <c r="I457" s="60"/>
      <c r="J457" s="37" t="s">
        <v>329</v>
      </c>
      <c r="K457" s="37" t="s">
        <v>1823</v>
      </c>
      <c r="L457" s="60"/>
      <c r="M457" s="37"/>
      <c r="N457" s="60">
        <v>44701.597743055558</v>
      </c>
      <c r="O457" s="37" t="s">
        <v>1580</v>
      </c>
      <c r="P457" s="38" t="b">
        <v>0</v>
      </c>
      <c r="Q457" s="37"/>
      <c r="R457" s="37" t="s">
        <v>150</v>
      </c>
      <c r="S457" s="38">
        <v>0</v>
      </c>
      <c r="T457" s="37" t="s">
        <v>128</v>
      </c>
      <c r="U457" s="37" t="s">
        <v>94</v>
      </c>
      <c r="V457" s="60">
        <v>44701.73060185185</v>
      </c>
      <c r="W457" s="38">
        <v>11622</v>
      </c>
      <c r="X457" s="37" t="s">
        <v>399</v>
      </c>
      <c r="Y457" s="38">
        <v>0</v>
      </c>
      <c r="Z457" s="38" t="b">
        <v>0</v>
      </c>
      <c r="AA457" s="60">
        <v>44701.597743055558</v>
      </c>
      <c r="AB457" s="60"/>
      <c r="AC457" s="38">
        <v>0</v>
      </c>
      <c r="AD457" s="60"/>
      <c r="AE457" s="60">
        <v>44701.597743055558</v>
      </c>
      <c r="AF457" s="60">
        <v>44701.597743055558</v>
      </c>
      <c r="AG457" s="37"/>
      <c r="AH457" s="37"/>
      <c r="AI457" s="37"/>
      <c r="AJ457" s="16" t="str">
        <f ca="1">IF(Table1[[#This Row],[State]]="Closed","Zero",IF(Table1[[#This Row],[State]]="Resolved","Zero",TODAY()-Table1[[#This Row],[First Assigned to Osprey-Resolver]]))</f>
        <v>Zero</v>
      </c>
      <c r="AK457" s="16" t="str">
        <f ca="1">IF(Table1[[#This Row],[Days Open]]&lt;=5,"00 - 05",IF(Table1[[#This Row],[Days Open]]&lt;=15,"06 - 15",IF(Table1[[#This Row],[Days Open]]&lt;=30,"16 - 30", IF(Table1[[#This Row],[Days Open]]&lt;=60,"31 - 60",IF(Table1[[#This Row],[Days Open]]&lt;=90,"61 - 90",IF(Table1[[#This Row],[Days Open]]="Zero","Closed","&gt;91 and above"))))))</f>
        <v>Closed</v>
      </c>
      <c r="AL457" s="39">
        <f>WEEKNUM(Table1[[#This Row],[Created]])</f>
        <v>21</v>
      </c>
      <c r="AM457" s="39">
        <f>WEEKNUM(Table1[[#This Row],[Resolved]])</f>
        <v>21</v>
      </c>
      <c r="AN457" s="39">
        <f>WEEKNUM(Table1[[#This Row],[Closed]])</f>
        <v>0</v>
      </c>
      <c r="AO457" s="39" t="str">
        <f>IFERROR(INDEX(GD_Resource[], MATCH(Table1[[#This Row],[Assigned to]], GD_Resource[SNOW ID Unique], 0), 2), "Not GD")</f>
        <v>WPP-US</v>
      </c>
      <c r="AP457" s="39" t="str">
        <f t="shared" si="7"/>
        <v>GD</v>
      </c>
      <c r="AQ457" s="39">
        <f>YEAR(Table1[[#This Row],[Closed]])</f>
        <v>1900</v>
      </c>
      <c r="AR457" s="39">
        <f>YEAR(Table1[[#This Row],[Resolved]])</f>
        <v>2022</v>
      </c>
      <c r="AS457" s="39">
        <f>YEAR(Table1[[#This Row],[Created]])</f>
        <v>2022</v>
      </c>
      <c r="AT457" s="39">
        <f>DAY(Table1[[#This Row],[Resolved]])</f>
        <v>20</v>
      </c>
      <c r="AU457" s="39" t="str">
        <f>TEXT(Table1[[#This Row],[Resolved]],"MMM")</f>
        <v>May</v>
      </c>
      <c r="AV457" s="39">
        <f>DAY(Table1[[#This Row],[Created]])</f>
        <v>20</v>
      </c>
      <c r="AW457" s="39" t="str">
        <f>TEXT(Table1[[#This Row],[Created]],"MMM")</f>
        <v>May</v>
      </c>
      <c r="AX457" s="40">
        <f>VLOOKUP(Table1[[#This Row],[Assigned to]],GD_Resource[[#All],[SNOW ID Unique]:[Team]],4,0)</f>
        <v>0</v>
      </c>
    </row>
    <row r="458" spans="1:50" ht="37.5" customHeight="1" x14ac:dyDescent="0.25">
      <c r="A458" s="37" t="s">
        <v>1824</v>
      </c>
      <c r="B458" s="37" t="s">
        <v>119</v>
      </c>
      <c r="C458" s="37" t="s">
        <v>633</v>
      </c>
      <c r="D458" s="37" t="s">
        <v>1825</v>
      </c>
      <c r="E458" s="37" t="s">
        <v>13</v>
      </c>
      <c r="F458" s="37" t="s">
        <v>1826</v>
      </c>
      <c r="G458" s="60">
        <v>44701.723298611112</v>
      </c>
      <c r="H458" s="37" t="s">
        <v>31</v>
      </c>
      <c r="I458" s="60"/>
      <c r="J458" s="37" t="s">
        <v>329</v>
      </c>
      <c r="K458" s="37" t="s">
        <v>1827</v>
      </c>
      <c r="L458" s="60"/>
      <c r="M458" s="37"/>
      <c r="N458" s="60">
        <v>44701.640949074077</v>
      </c>
      <c r="O458" s="37" t="s">
        <v>1825</v>
      </c>
      <c r="P458" s="38" t="b">
        <v>0</v>
      </c>
      <c r="Q458" s="37"/>
      <c r="R458" s="37" t="s">
        <v>137</v>
      </c>
      <c r="S458" s="38">
        <v>0</v>
      </c>
      <c r="T458" s="37" t="s">
        <v>128</v>
      </c>
      <c r="U458" s="37" t="s">
        <v>94</v>
      </c>
      <c r="V458" s="60">
        <v>44701.723298611112</v>
      </c>
      <c r="W458" s="38">
        <v>7317</v>
      </c>
      <c r="X458" s="37" t="s">
        <v>248</v>
      </c>
      <c r="Y458" s="38">
        <v>0</v>
      </c>
      <c r="Z458" s="38" t="b">
        <v>0</v>
      </c>
      <c r="AA458" s="60">
        <v>44701.640949074077</v>
      </c>
      <c r="AB458" s="60"/>
      <c r="AC458" s="38">
        <v>0</v>
      </c>
      <c r="AD458" s="60"/>
      <c r="AE458" s="60">
        <v>44701.640949074077</v>
      </c>
      <c r="AF458" s="60">
        <v>44701.640949074077</v>
      </c>
      <c r="AG458" s="37"/>
      <c r="AH458" s="37"/>
      <c r="AI458" s="37"/>
      <c r="AJ458" s="16" t="str">
        <f ca="1">IF(Table1[[#This Row],[State]]="Closed","Zero",IF(Table1[[#This Row],[State]]="Resolved","Zero",TODAY()-Table1[[#This Row],[First Assigned to Osprey-Resolver]]))</f>
        <v>Zero</v>
      </c>
      <c r="AK458" s="16" t="str">
        <f ca="1">IF(Table1[[#This Row],[Days Open]]&lt;=5,"00 - 05",IF(Table1[[#This Row],[Days Open]]&lt;=15,"06 - 15",IF(Table1[[#This Row],[Days Open]]&lt;=30,"16 - 30", IF(Table1[[#This Row],[Days Open]]&lt;=60,"31 - 60",IF(Table1[[#This Row],[Days Open]]&lt;=90,"61 - 90",IF(Table1[[#This Row],[Days Open]]="Zero","Closed","&gt;91 and above"))))))</f>
        <v>Closed</v>
      </c>
      <c r="AL458" s="39">
        <f>WEEKNUM(Table1[[#This Row],[Created]])</f>
        <v>21</v>
      </c>
      <c r="AM458" s="39">
        <f>WEEKNUM(Table1[[#This Row],[Resolved]])</f>
        <v>21</v>
      </c>
      <c r="AN458" s="39">
        <f>WEEKNUM(Table1[[#This Row],[Closed]])</f>
        <v>0</v>
      </c>
      <c r="AO458" s="39" t="str">
        <f>IFERROR(INDEX(GD_Resource[], MATCH(Table1[[#This Row],[Assigned to]], GD_Resource[SNOW ID Unique], 0), 2), "Not GD")</f>
        <v>WPP-US</v>
      </c>
      <c r="AP458" s="39" t="str">
        <f t="shared" si="7"/>
        <v>GD</v>
      </c>
      <c r="AQ458" s="39">
        <f>YEAR(Table1[[#This Row],[Closed]])</f>
        <v>1900</v>
      </c>
      <c r="AR458" s="39">
        <f>YEAR(Table1[[#This Row],[Resolved]])</f>
        <v>2022</v>
      </c>
      <c r="AS458" s="39">
        <f>YEAR(Table1[[#This Row],[Created]])</f>
        <v>2022</v>
      </c>
      <c r="AT458" s="39">
        <f>DAY(Table1[[#This Row],[Resolved]])</f>
        <v>20</v>
      </c>
      <c r="AU458" s="39" t="str">
        <f>TEXT(Table1[[#This Row],[Resolved]],"MMM")</f>
        <v>May</v>
      </c>
      <c r="AV458" s="39">
        <f>DAY(Table1[[#This Row],[Created]])</f>
        <v>20</v>
      </c>
      <c r="AW458" s="39" t="str">
        <f>TEXT(Table1[[#This Row],[Created]],"MMM")</f>
        <v>May</v>
      </c>
      <c r="AX458" s="40">
        <f>VLOOKUP(Table1[[#This Row],[Assigned to]],GD_Resource[[#All],[SNOW ID Unique]:[Team]],4,0)</f>
        <v>0</v>
      </c>
    </row>
    <row r="459" spans="1:50" ht="49.95" customHeight="1" x14ac:dyDescent="0.25">
      <c r="A459" s="37" t="s">
        <v>1828</v>
      </c>
      <c r="B459" s="37" t="s">
        <v>119</v>
      </c>
      <c r="C459" s="37" t="s">
        <v>433</v>
      </c>
      <c r="D459" s="37" t="s">
        <v>1018</v>
      </c>
      <c r="E459" s="37" t="s">
        <v>13</v>
      </c>
      <c r="F459" s="37" t="s">
        <v>1829</v>
      </c>
      <c r="G459" s="60">
        <v>44701.911469907413</v>
      </c>
      <c r="H459" s="37" t="s">
        <v>35</v>
      </c>
      <c r="I459" s="60"/>
      <c r="J459" s="37" t="s">
        <v>329</v>
      </c>
      <c r="K459" s="37" t="s">
        <v>1830</v>
      </c>
      <c r="L459" s="60"/>
      <c r="M459" s="37"/>
      <c r="N459" s="60">
        <v>44701.766840277778</v>
      </c>
      <c r="O459" s="37" t="s">
        <v>1831</v>
      </c>
      <c r="P459" s="38" t="b">
        <v>0</v>
      </c>
      <c r="Q459" s="37"/>
      <c r="R459" s="37" t="s">
        <v>217</v>
      </c>
      <c r="S459" s="38">
        <v>0</v>
      </c>
      <c r="T459" s="37" t="s">
        <v>128</v>
      </c>
      <c r="U459" s="37" t="s">
        <v>94</v>
      </c>
      <c r="V459" s="60">
        <v>44701.911481481482</v>
      </c>
      <c r="W459" s="38">
        <v>12497</v>
      </c>
      <c r="X459" s="37" t="s">
        <v>1832</v>
      </c>
      <c r="Y459" s="38">
        <v>0</v>
      </c>
      <c r="Z459" s="38" t="b">
        <v>0</v>
      </c>
      <c r="AA459" s="60">
        <v>44701.781921296293</v>
      </c>
      <c r="AB459" s="60">
        <v>44701.768831018519</v>
      </c>
      <c r="AC459" s="38">
        <v>1</v>
      </c>
      <c r="AD459" s="60">
        <v>44701.781921296293</v>
      </c>
      <c r="AE459" s="60">
        <v>44701.781921296293</v>
      </c>
      <c r="AF459" s="60">
        <v>44701.781921296293</v>
      </c>
      <c r="AG459" s="37"/>
      <c r="AH459" s="37"/>
      <c r="AI459" s="37"/>
      <c r="AJ459" s="16" t="str">
        <f ca="1">IF(Table1[[#This Row],[State]]="Closed","Zero",IF(Table1[[#This Row],[State]]="Resolved","Zero",TODAY()-Table1[[#This Row],[First Assigned to Osprey-Resolver]]))</f>
        <v>Zero</v>
      </c>
      <c r="AK459" s="16" t="str">
        <f ca="1">IF(Table1[[#This Row],[Days Open]]&lt;=5,"00 - 05",IF(Table1[[#This Row],[Days Open]]&lt;=15,"06 - 15",IF(Table1[[#This Row],[Days Open]]&lt;=30,"16 - 30", IF(Table1[[#This Row],[Days Open]]&lt;=60,"31 - 60",IF(Table1[[#This Row],[Days Open]]&lt;=90,"61 - 90",IF(Table1[[#This Row],[Days Open]]="Zero","Closed","&gt;91 and above"))))))</f>
        <v>Closed</v>
      </c>
      <c r="AL459" s="39">
        <f>WEEKNUM(Table1[[#This Row],[Created]])</f>
        <v>21</v>
      </c>
      <c r="AM459" s="39">
        <f>WEEKNUM(Table1[[#This Row],[Resolved]])</f>
        <v>21</v>
      </c>
      <c r="AN459" s="39">
        <f>WEEKNUM(Table1[[#This Row],[Closed]])</f>
        <v>0</v>
      </c>
      <c r="AO459" s="39" t="str">
        <f>IFERROR(INDEX(GD_Resource[], MATCH(Table1[[#This Row],[Assigned to]], GD_Resource[SNOW ID Unique], 0), 2), "Not GD")</f>
        <v>WPP-US</v>
      </c>
      <c r="AP459" s="39" t="str">
        <f t="shared" si="7"/>
        <v>GD</v>
      </c>
      <c r="AQ459" s="39">
        <f>YEAR(Table1[[#This Row],[Closed]])</f>
        <v>1900</v>
      </c>
      <c r="AR459" s="39">
        <f>YEAR(Table1[[#This Row],[Resolved]])</f>
        <v>2022</v>
      </c>
      <c r="AS459" s="39">
        <f>YEAR(Table1[[#This Row],[Created]])</f>
        <v>2022</v>
      </c>
      <c r="AT459" s="39">
        <f>DAY(Table1[[#This Row],[Resolved]])</f>
        <v>20</v>
      </c>
      <c r="AU459" s="39" t="str">
        <f>TEXT(Table1[[#This Row],[Resolved]],"MMM")</f>
        <v>May</v>
      </c>
      <c r="AV459" s="39">
        <f>DAY(Table1[[#This Row],[Created]])</f>
        <v>20</v>
      </c>
      <c r="AW459" s="39" t="str">
        <f>TEXT(Table1[[#This Row],[Created]],"MMM")</f>
        <v>May</v>
      </c>
      <c r="AX459" s="40">
        <f>VLOOKUP(Table1[[#This Row],[Assigned to]],GD_Resource[[#All],[SNOW ID Unique]:[Team]],4,0)</f>
        <v>0</v>
      </c>
    </row>
    <row r="460" spans="1:50" ht="62.7" customHeight="1" x14ac:dyDescent="0.25">
      <c r="A460" s="37" t="s">
        <v>1833</v>
      </c>
      <c r="B460" s="37" t="s">
        <v>119</v>
      </c>
      <c r="C460" s="37" t="s">
        <v>253</v>
      </c>
      <c r="D460" s="37" t="s">
        <v>463</v>
      </c>
      <c r="E460" s="37" t="s">
        <v>7</v>
      </c>
      <c r="F460" s="37" t="s">
        <v>1834</v>
      </c>
      <c r="G460" s="60">
        <v>44707.80159722222</v>
      </c>
      <c r="H460" s="37" t="s">
        <v>9</v>
      </c>
      <c r="I460" s="60"/>
      <c r="J460" s="37" t="s">
        <v>329</v>
      </c>
      <c r="K460" s="37" t="s">
        <v>488</v>
      </c>
      <c r="L460" s="60"/>
      <c r="M460" s="37"/>
      <c r="N460" s="60">
        <v>44701.789976851847</v>
      </c>
      <c r="O460" s="37" t="s">
        <v>1835</v>
      </c>
      <c r="P460" s="38" t="b">
        <v>0</v>
      </c>
      <c r="Q460" s="37"/>
      <c r="R460" s="37" t="s">
        <v>150</v>
      </c>
      <c r="S460" s="38">
        <v>0</v>
      </c>
      <c r="T460" s="37" t="s">
        <v>128</v>
      </c>
      <c r="U460" s="37" t="s">
        <v>94</v>
      </c>
      <c r="V460" s="60">
        <v>44707.80159722222</v>
      </c>
      <c r="W460" s="38">
        <v>519404</v>
      </c>
      <c r="X460" s="37" t="s">
        <v>1836</v>
      </c>
      <c r="Y460" s="38">
        <v>0</v>
      </c>
      <c r="Z460" s="38" t="b">
        <v>0</v>
      </c>
      <c r="AA460" s="60">
        <v>44701.807303240741</v>
      </c>
      <c r="AB460" s="60">
        <v>44701.807303240741</v>
      </c>
      <c r="AC460" s="38">
        <v>1</v>
      </c>
      <c r="AD460" s="60">
        <v>44701.866493055553</v>
      </c>
      <c r="AE460" s="60">
        <v>44701.87059027778</v>
      </c>
      <c r="AF460" s="60">
        <v>44701.866493055553</v>
      </c>
      <c r="AG460" s="37"/>
      <c r="AH460" s="37"/>
      <c r="AI460" s="37"/>
      <c r="AJ460" s="16" t="str">
        <f ca="1">IF(Table1[[#This Row],[State]]="Closed","Zero",IF(Table1[[#This Row],[State]]="Resolved","Zero",TODAY()-Table1[[#This Row],[First Assigned to Osprey-Resolver]]))</f>
        <v>Zero</v>
      </c>
      <c r="AK460" s="16" t="str">
        <f ca="1">IF(Table1[[#This Row],[Days Open]]&lt;=5,"00 - 05",IF(Table1[[#This Row],[Days Open]]&lt;=15,"06 - 15",IF(Table1[[#This Row],[Days Open]]&lt;=30,"16 - 30", IF(Table1[[#This Row],[Days Open]]&lt;=60,"31 - 60",IF(Table1[[#This Row],[Days Open]]&lt;=90,"61 - 90",IF(Table1[[#This Row],[Days Open]]="Zero","Closed","&gt;91 and above"))))))</f>
        <v>Closed</v>
      </c>
      <c r="AL460" s="39">
        <f>WEEKNUM(Table1[[#This Row],[Created]])</f>
        <v>21</v>
      </c>
      <c r="AM460" s="39">
        <f>WEEKNUM(Table1[[#This Row],[Resolved]])</f>
        <v>22</v>
      </c>
      <c r="AN460" s="39">
        <f>WEEKNUM(Table1[[#This Row],[Closed]])</f>
        <v>0</v>
      </c>
      <c r="AO460" s="39" t="str">
        <f>IFERROR(INDEX(GD_Resource[], MATCH(Table1[[#This Row],[Assigned to]], GD_Resource[SNOW ID Unique], 0), 2), "Not GD")</f>
        <v>WPP-US</v>
      </c>
      <c r="AP460" s="39" t="str">
        <f t="shared" si="7"/>
        <v>GD</v>
      </c>
      <c r="AQ460" s="39">
        <f>YEAR(Table1[[#This Row],[Closed]])</f>
        <v>1900</v>
      </c>
      <c r="AR460" s="39">
        <f>YEAR(Table1[[#This Row],[Resolved]])</f>
        <v>2022</v>
      </c>
      <c r="AS460" s="39">
        <f>YEAR(Table1[[#This Row],[Created]])</f>
        <v>2022</v>
      </c>
      <c r="AT460" s="39">
        <f>DAY(Table1[[#This Row],[Resolved]])</f>
        <v>26</v>
      </c>
      <c r="AU460" s="39" t="str">
        <f>TEXT(Table1[[#This Row],[Resolved]],"MMM")</f>
        <v>May</v>
      </c>
      <c r="AV460" s="39">
        <f>DAY(Table1[[#This Row],[Created]])</f>
        <v>20</v>
      </c>
      <c r="AW460" s="39" t="str">
        <f>TEXT(Table1[[#This Row],[Created]],"MMM")</f>
        <v>May</v>
      </c>
      <c r="AX460" s="40">
        <f>VLOOKUP(Table1[[#This Row],[Assigned to]],GD_Resource[[#All],[SNOW ID Unique]:[Team]],4,0)</f>
        <v>0</v>
      </c>
    </row>
    <row r="461" spans="1:50" ht="137.69999999999999" customHeight="1" x14ac:dyDescent="0.25">
      <c r="A461" s="37" t="s">
        <v>1837</v>
      </c>
      <c r="B461" s="37" t="s">
        <v>119</v>
      </c>
      <c r="C461" s="37" t="s">
        <v>433</v>
      </c>
      <c r="D461" s="37" t="s">
        <v>1018</v>
      </c>
      <c r="E461" s="37" t="s">
        <v>13</v>
      </c>
      <c r="F461" s="37" t="s">
        <v>1838</v>
      </c>
      <c r="G461" s="60">
        <v>44701.987199074072</v>
      </c>
      <c r="H461" s="37" t="s">
        <v>35</v>
      </c>
      <c r="I461" s="60"/>
      <c r="J461" s="37" t="s">
        <v>329</v>
      </c>
      <c r="K461" s="37" t="s">
        <v>1839</v>
      </c>
      <c r="L461" s="60"/>
      <c r="M461" s="37"/>
      <c r="N461" s="60">
        <v>44701.810763888891</v>
      </c>
      <c r="O461" s="37" t="s">
        <v>1840</v>
      </c>
      <c r="P461" s="38" t="b">
        <v>0</v>
      </c>
      <c r="Q461" s="37"/>
      <c r="R461" s="37" t="s">
        <v>217</v>
      </c>
      <c r="S461" s="38">
        <v>0</v>
      </c>
      <c r="T461" s="37" t="s">
        <v>128</v>
      </c>
      <c r="U461" s="37" t="s">
        <v>94</v>
      </c>
      <c r="V461" s="60">
        <v>44701.987199074072</v>
      </c>
      <c r="W461" s="38">
        <v>15244</v>
      </c>
      <c r="X461" s="37" t="s">
        <v>1841</v>
      </c>
      <c r="Y461" s="38">
        <v>0</v>
      </c>
      <c r="Z461" s="38" t="b">
        <v>0</v>
      </c>
      <c r="AA461" s="60">
        <v>44701.821631944447</v>
      </c>
      <c r="AB461" s="60">
        <v>44701.811215277783</v>
      </c>
      <c r="AC461" s="38">
        <v>1</v>
      </c>
      <c r="AD461" s="60">
        <v>44701.821631944447</v>
      </c>
      <c r="AE461" s="60">
        <v>44701.821631944447</v>
      </c>
      <c r="AF461" s="60">
        <v>44701.821631944447</v>
      </c>
      <c r="AG461" s="37"/>
      <c r="AH461" s="37"/>
      <c r="AI461" s="37"/>
      <c r="AJ461" s="16" t="str">
        <f ca="1">IF(Table1[[#This Row],[State]]="Closed","Zero",IF(Table1[[#This Row],[State]]="Resolved","Zero",TODAY()-Table1[[#This Row],[First Assigned to Osprey-Resolver]]))</f>
        <v>Zero</v>
      </c>
      <c r="AK461" s="16" t="str">
        <f ca="1">IF(Table1[[#This Row],[Days Open]]&lt;=5,"00 - 05",IF(Table1[[#This Row],[Days Open]]&lt;=15,"06 - 15",IF(Table1[[#This Row],[Days Open]]&lt;=30,"16 - 30", IF(Table1[[#This Row],[Days Open]]&lt;=60,"31 - 60",IF(Table1[[#This Row],[Days Open]]&lt;=90,"61 - 90",IF(Table1[[#This Row],[Days Open]]="Zero","Closed","&gt;91 and above"))))))</f>
        <v>Closed</v>
      </c>
      <c r="AL461" s="39">
        <f>WEEKNUM(Table1[[#This Row],[Created]])</f>
        <v>21</v>
      </c>
      <c r="AM461" s="39">
        <f>WEEKNUM(Table1[[#This Row],[Resolved]])</f>
        <v>21</v>
      </c>
      <c r="AN461" s="39">
        <f>WEEKNUM(Table1[[#This Row],[Closed]])</f>
        <v>0</v>
      </c>
      <c r="AO461" s="39" t="str">
        <f>IFERROR(INDEX(GD_Resource[], MATCH(Table1[[#This Row],[Assigned to]], GD_Resource[SNOW ID Unique], 0), 2), "Not GD")</f>
        <v>WPP-US</v>
      </c>
      <c r="AP461" s="39" t="str">
        <f t="shared" si="7"/>
        <v>GD</v>
      </c>
      <c r="AQ461" s="39">
        <f>YEAR(Table1[[#This Row],[Closed]])</f>
        <v>1900</v>
      </c>
      <c r="AR461" s="39">
        <f>YEAR(Table1[[#This Row],[Resolved]])</f>
        <v>2022</v>
      </c>
      <c r="AS461" s="39">
        <f>YEAR(Table1[[#This Row],[Created]])</f>
        <v>2022</v>
      </c>
      <c r="AT461" s="39">
        <f>DAY(Table1[[#This Row],[Resolved]])</f>
        <v>20</v>
      </c>
      <c r="AU461" s="39" t="str">
        <f>TEXT(Table1[[#This Row],[Resolved]],"MMM")</f>
        <v>May</v>
      </c>
      <c r="AV461" s="39">
        <f>DAY(Table1[[#This Row],[Created]])</f>
        <v>20</v>
      </c>
      <c r="AW461" s="39" t="str">
        <f>TEXT(Table1[[#This Row],[Created]],"MMM")</f>
        <v>May</v>
      </c>
      <c r="AX461" s="40">
        <f>VLOOKUP(Table1[[#This Row],[Assigned to]],GD_Resource[[#All],[SNOW ID Unique]:[Team]],4,0)</f>
        <v>0</v>
      </c>
    </row>
    <row r="462" spans="1:50" ht="49.95" customHeight="1" x14ac:dyDescent="0.25">
      <c r="A462" s="37" t="s">
        <v>1842</v>
      </c>
      <c r="B462" s="37" t="s">
        <v>142</v>
      </c>
      <c r="C462" s="37" t="s">
        <v>120</v>
      </c>
      <c r="D462" s="37" t="s">
        <v>1008</v>
      </c>
      <c r="E462" s="37" t="s">
        <v>13</v>
      </c>
      <c r="F462" s="37" t="s">
        <v>1843</v>
      </c>
      <c r="G462" s="60">
        <v>44705.741574074083</v>
      </c>
      <c r="H462" s="37" t="s">
        <v>20</v>
      </c>
      <c r="I462" s="60"/>
      <c r="J462" s="37" t="s">
        <v>329</v>
      </c>
      <c r="K462" s="37" t="s">
        <v>1394</v>
      </c>
      <c r="L462" s="60"/>
      <c r="M462" s="37"/>
      <c r="N462" s="60">
        <v>44701.811944444453</v>
      </c>
      <c r="O462" s="37" t="s">
        <v>1844</v>
      </c>
      <c r="P462" s="38" t="b">
        <v>0</v>
      </c>
      <c r="Q462" s="37"/>
      <c r="R462" s="37" t="s">
        <v>127</v>
      </c>
      <c r="S462" s="38">
        <v>0</v>
      </c>
      <c r="T462" s="37" t="s">
        <v>128</v>
      </c>
      <c r="U462" s="37" t="s">
        <v>94</v>
      </c>
      <c r="V462" s="60">
        <v>44705.741574074083</v>
      </c>
      <c r="W462" s="38">
        <v>339520</v>
      </c>
      <c r="X462" s="37" t="s">
        <v>1845</v>
      </c>
      <c r="Y462" s="38">
        <v>2</v>
      </c>
      <c r="Z462" s="38" t="b">
        <v>0</v>
      </c>
      <c r="AA462" s="60">
        <v>44701.813055555547</v>
      </c>
      <c r="AB462" s="60">
        <v>44701.813055555547</v>
      </c>
      <c r="AC462" s="38">
        <v>1</v>
      </c>
      <c r="AD462" s="60">
        <v>44701.814189814817</v>
      </c>
      <c r="AE462" s="60">
        <v>44701.818831018521</v>
      </c>
      <c r="AF462" s="60">
        <v>44701.814189814817</v>
      </c>
      <c r="AG462" s="37" t="s">
        <v>332</v>
      </c>
      <c r="AH462" s="37"/>
      <c r="AI462" s="37" t="s">
        <v>876</v>
      </c>
      <c r="AJ462" s="16" t="str">
        <f ca="1">IF(Table1[[#This Row],[State]]="Closed","Zero",IF(Table1[[#This Row],[State]]="Resolved","Zero",TODAY()-Table1[[#This Row],[First Assigned to Osprey-Resolver]]))</f>
        <v>Zero</v>
      </c>
      <c r="AK462" s="16" t="str">
        <f ca="1">IF(Table1[[#This Row],[Days Open]]&lt;=5,"00 - 05",IF(Table1[[#This Row],[Days Open]]&lt;=15,"06 - 15",IF(Table1[[#This Row],[Days Open]]&lt;=30,"16 - 30", IF(Table1[[#This Row],[Days Open]]&lt;=60,"31 - 60",IF(Table1[[#This Row],[Days Open]]&lt;=90,"61 - 90",IF(Table1[[#This Row],[Days Open]]="Zero","Closed","&gt;91 and above"))))))</f>
        <v>Closed</v>
      </c>
      <c r="AL462" s="39">
        <f>WEEKNUM(Table1[[#This Row],[Created]])</f>
        <v>21</v>
      </c>
      <c r="AM462" s="39">
        <f>WEEKNUM(Table1[[#This Row],[Resolved]])</f>
        <v>22</v>
      </c>
      <c r="AN462" s="39">
        <f>WEEKNUM(Table1[[#This Row],[Closed]])</f>
        <v>0</v>
      </c>
      <c r="AO462" s="39" t="str">
        <f>IFERROR(INDEX(GD_Resource[], MATCH(Table1[[#This Row],[Assigned to]], GD_Resource[SNOW ID Unique], 0), 2), "Not GD")</f>
        <v>WPP-US</v>
      </c>
      <c r="AP462" s="39" t="str">
        <f t="shared" si="7"/>
        <v>GD</v>
      </c>
      <c r="AQ462" s="39">
        <f>YEAR(Table1[[#This Row],[Closed]])</f>
        <v>1900</v>
      </c>
      <c r="AR462" s="39">
        <f>YEAR(Table1[[#This Row],[Resolved]])</f>
        <v>2022</v>
      </c>
      <c r="AS462" s="39">
        <f>YEAR(Table1[[#This Row],[Created]])</f>
        <v>2022</v>
      </c>
      <c r="AT462" s="39">
        <f>DAY(Table1[[#This Row],[Resolved]])</f>
        <v>24</v>
      </c>
      <c r="AU462" s="39" t="str">
        <f>TEXT(Table1[[#This Row],[Resolved]],"MMM")</f>
        <v>May</v>
      </c>
      <c r="AV462" s="39">
        <f>DAY(Table1[[#This Row],[Created]])</f>
        <v>20</v>
      </c>
      <c r="AW462" s="39" t="str">
        <f>TEXT(Table1[[#This Row],[Created]],"MMM")</f>
        <v>May</v>
      </c>
      <c r="AX462" s="40">
        <f>VLOOKUP(Table1[[#This Row],[Assigned to]],GD_Resource[[#All],[SNOW ID Unique]:[Team]],4,0)</f>
        <v>0</v>
      </c>
    </row>
    <row r="463" spans="1:50" ht="37.5" customHeight="1" x14ac:dyDescent="0.25">
      <c r="A463" s="37" t="s">
        <v>1846</v>
      </c>
      <c r="B463" s="37" t="s">
        <v>119</v>
      </c>
      <c r="C463" s="37" t="s">
        <v>161</v>
      </c>
      <c r="D463" s="37" t="s">
        <v>1259</v>
      </c>
      <c r="E463" s="37" t="s">
        <v>13</v>
      </c>
      <c r="F463" s="37" t="s">
        <v>1847</v>
      </c>
      <c r="G463" s="60">
        <v>44706.76635416667</v>
      </c>
      <c r="H463" s="37" t="s">
        <v>38</v>
      </c>
      <c r="I463" s="60"/>
      <c r="J463" s="37" t="s">
        <v>329</v>
      </c>
      <c r="K463" s="37" t="s">
        <v>1848</v>
      </c>
      <c r="L463" s="60"/>
      <c r="M463" s="37"/>
      <c r="N463" s="60">
        <v>44701.827152777783</v>
      </c>
      <c r="O463" s="37" t="s">
        <v>1259</v>
      </c>
      <c r="P463" s="38" t="b">
        <v>0</v>
      </c>
      <c r="Q463" s="37"/>
      <c r="R463" s="37" t="s">
        <v>127</v>
      </c>
      <c r="S463" s="38">
        <v>0</v>
      </c>
      <c r="T463" s="37" t="s">
        <v>128</v>
      </c>
      <c r="U463" s="37" t="s">
        <v>94</v>
      </c>
      <c r="V463" s="60">
        <v>44706.76635416667</v>
      </c>
      <c r="W463" s="38">
        <v>427054</v>
      </c>
      <c r="X463" s="37" t="s">
        <v>38</v>
      </c>
      <c r="Y463" s="38">
        <v>0</v>
      </c>
      <c r="Z463" s="38" t="b">
        <v>0</v>
      </c>
      <c r="AA463" s="60">
        <v>44701.827152777783</v>
      </c>
      <c r="AB463" s="60"/>
      <c r="AC463" s="38">
        <v>0</v>
      </c>
      <c r="AD463" s="60"/>
      <c r="AE463" s="60">
        <v>44701.827152777783</v>
      </c>
      <c r="AF463" s="60">
        <v>44701.827152777783</v>
      </c>
      <c r="AG463" s="37" t="s">
        <v>139</v>
      </c>
      <c r="AH463" s="37"/>
      <c r="AI463" s="37"/>
      <c r="AJ463" s="16" t="str">
        <f ca="1">IF(Table1[[#This Row],[State]]="Closed","Zero",IF(Table1[[#This Row],[State]]="Resolved","Zero",TODAY()-Table1[[#This Row],[First Assigned to Osprey-Resolver]]))</f>
        <v>Zero</v>
      </c>
      <c r="AK463" s="16" t="str">
        <f ca="1">IF(Table1[[#This Row],[Days Open]]&lt;=5,"00 - 05",IF(Table1[[#This Row],[Days Open]]&lt;=15,"06 - 15",IF(Table1[[#This Row],[Days Open]]&lt;=30,"16 - 30", IF(Table1[[#This Row],[Days Open]]&lt;=60,"31 - 60",IF(Table1[[#This Row],[Days Open]]&lt;=90,"61 - 90",IF(Table1[[#This Row],[Days Open]]="Zero","Closed","&gt;91 and above"))))))</f>
        <v>Closed</v>
      </c>
      <c r="AL463" s="39">
        <f>WEEKNUM(Table1[[#This Row],[Created]])</f>
        <v>21</v>
      </c>
      <c r="AM463" s="39">
        <f>WEEKNUM(Table1[[#This Row],[Resolved]])</f>
        <v>22</v>
      </c>
      <c r="AN463" s="39">
        <f>WEEKNUM(Table1[[#This Row],[Closed]])</f>
        <v>0</v>
      </c>
      <c r="AO463" s="39" t="str">
        <f>IFERROR(INDEX(GD_Resource[], MATCH(Table1[[#This Row],[Assigned to]], GD_Resource[SNOW ID Unique], 0), 2), "Not GD")</f>
        <v>Not GD</v>
      </c>
      <c r="AP463" s="39" t="str">
        <f t="shared" si="7"/>
        <v>Geo</v>
      </c>
      <c r="AQ463" s="39">
        <f>YEAR(Table1[[#This Row],[Closed]])</f>
        <v>1900</v>
      </c>
      <c r="AR463" s="39">
        <f>YEAR(Table1[[#This Row],[Resolved]])</f>
        <v>2022</v>
      </c>
      <c r="AS463" s="39">
        <f>YEAR(Table1[[#This Row],[Created]])</f>
        <v>2022</v>
      </c>
      <c r="AT463" s="39">
        <f>DAY(Table1[[#This Row],[Resolved]])</f>
        <v>25</v>
      </c>
      <c r="AU463" s="39" t="str">
        <f>TEXT(Table1[[#This Row],[Resolved]],"MMM")</f>
        <v>May</v>
      </c>
      <c r="AV463" s="39">
        <f>DAY(Table1[[#This Row],[Created]])</f>
        <v>20</v>
      </c>
      <c r="AW463" s="39" t="str">
        <f>TEXT(Table1[[#This Row],[Created]],"MMM")</f>
        <v>May</v>
      </c>
      <c r="AX463" s="40" t="e">
        <f>VLOOKUP(Table1[[#This Row],[Assigned to]],GD_Resource[[#All],[SNOW ID Unique]:[Team]],4,0)</f>
        <v>#N/A</v>
      </c>
    </row>
    <row r="464" spans="1:50" ht="49.95" customHeight="1" x14ac:dyDescent="0.25">
      <c r="A464" s="37" t="s">
        <v>1849</v>
      </c>
      <c r="B464" s="37" t="s">
        <v>142</v>
      </c>
      <c r="C464" s="37" t="s">
        <v>433</v>
      </c>
      <c r="D464" s="37" t="s">
        <v>1018</v>
      </c>
      <c r="E464" s="37" t="s">
        <v>13</v>
      </c>
      <c r="F464" s="37" t="s">
        <v>1850</v>
      </c>
      <c r="G464" s="60">
        <v>44707.887870370367</v>
      </c>
      <c r="H464" s="37" t="s">
        <v>35</v>
      </c>
      <c r="I464" s="60"/>
      <c r="J464" s="37" t="s">
        <v>329</v>
      </c>
      <c r="K464" s="37" t="s">
        <v>1851</v>
      </c>
      <c r="L464" s="60"/>
      <c r="M464" s="37"/>
      <c r="N464" s="60">
        <v>44701.847048611111</v>
      </c>
      <c r="O464" s="37" t="s">
        <v>1852</v>
      </c>
      <c r="P464" s="38" t="b">
        <v>0</v>
      </c>
      <c r="Q464" s="37"/>
      <c r="R464" s="37" t="s">
        <v>217</v>
      </c>
      <c r="S464" s="38">
        <v>0</v>
      </c>
      <c r="T464" s="37" t="s">
        <v>128</v>
      </c>
      <c r="U464" s="37" t="s">
        <v>94</v>
      </c>
      <c r="V464" s="60">
        <v>44707.887870370367</v>
      </c>
      <c r="W464" s="38">
        <v>521927</v>
      </c>
      <c r="X464" s="37" t="s">
        <v>1853</v>
      </c>
      <c r="Y464" s="38">
        <v>0</v>
      </c>
      <c r="Z464" s="38" t="b">
        <v>0</v>
      </c>
      <c r="AA464" s="60">
        <v>44701.910787037043</v>
      </c>
      <c r="AB464" s="60"/>
      <c r="AC464" s="38">
        <v>1</v>
      </c>
      <c r="AD464" s="60"/>
      <c r="AE464" s="60">
        <v>44701.910787037043</v>
      </c>
      <c r="AF464" s="60">
        <v>44701.897731481477</v>
      </c>
      <c r="AG464" s="37" t="s">
        <v>139</v>
      </c>
      <c r="AH464" s="37"/>
      <c r="AI464" s="37" t="s">
        <v>140</v>
      </c>
      <c r="AJ464" s="16" t="str">
        <f ca="1">IF(Table1[[#This Row],[State]]="Closed","Zero",IF(Table1[[#This Row],[State]]="Resolved","Zero",TODAY()-Table1[[#This Row],[First Assigned to Osprey-Resolver]]))</f>
        <v>Zero</v>
      </c>
      <c r="AK464" s="16" t="str">
        <f ca="1">IF(Table1[[#This Row],[Days Open]]&lt;=5,"00 - 05",IF(Table1[[#This Row],[Days Open]]&lt;=15,"06 - 15",IF(Table1[[#This Row],[Days Open]]&lt;=30,"16 - 30", IF(Table1[[#This Row],[Days Open]]&lt;=60,"31 - 60",IF(Table1[[#This Row],[Days Open]]&lt;=90,"61 - 90",IF(Table1[[#This Row],[Days Open]]="Zero","Closed","&gt;91 and above"))))))</f>
        <v>Closed</v>
      </c>
      <c r="AL464" s="39">
        <f>WEEKNUM(Table1[[#This Row],[Created]])</f>
        <v>21</v>
      </c>
      <c r="AM464" s="39">
        <f>WEEKNUM(Table1[[#This Row],[Resolved]])</f>
        <v>22</v>
      </c>
      <c r="AN464" s="39">
        <f>WEEKNUM(Table1[[#This Row],[Closed]])</f>
        <v>0</v>
      </c>
      <c r="AO464" s="39" t="str">
        <f>IFERROR(INDEX(GD_Resource[], MATCH(Table1[[#This Row],[Assigned to]], GD_Resource[SNOW ID Unique], 0), 2), "Not GD")</f>
        <v>WPP-US</v>
      </c>
      <c r="AP464" s="39" t="str">
        <f t="shared" si="7"/>
        <v>GD</v>
      </c>
      <c r="AQ464" s="39">
        <f>YEAR(Table1[[#This Row],[Closed]])</f>
        <v>1900</v>
      </c>
      <c r="AR464" s="39">
        <f>YEAR(Table1[[#This Row],[Resolved]])</f>
        <v>2022</v>
      </c>
      <c r="AS464" s="39">
        <f>YEAR(Table1[[#This Row],[Created]])</f>
        <v>2022</v>
      </c>
      <c r="AT464" s="39">
        <f>DAY(Table1[[#This Row],[Resolved]])</f>
        <v>26</v>
      </c>
      <c r="AU464" s="39" t="str">
        <f>TEXT(Table1[[#This Row],[Resolved]],"MMM")</f>
        <v>May</v>
      </c>
      <c r="AV464" s="39">
        <f>DAY(Table1[[#This Row],[Created]])</f>
        <v>20</v>
      </c>
      <c r="AW464" s="39" t="str">
        <f>TEXT(Table1[[#This Row],[Created]],"MMM")</f>
        <v>May</v>
      </c>
      <c r="AX464" s="40">
        <f>VLOOKUP(Table1[[#This Row],[Assigned to]],GD_Resource[[#All],[SNOW ID Unique]:[Team]],4,0)</f>
        <v>0</v>
      </c>
    </row>
    <row r="465" spans="1:50" ht="49.95" customHeight="1" x14ac:dyDescent="0.25">
      <c r="A465" s="37" t="s">
        <v>1854</v>
      </c>
      <c r="B465" s="37" t="s">
        <v>142</v>
      </c>
      <c r="C465" s="37" t="s">
        <v>161</v>
      </c>
      <c r="D465" s="37" t="s">
        <v>1273</v>
      </c>
      <c r="E465" s="37" t="s">
        <v>13</v>
      </c>
      <c r="F465" s="37" t="s">
        <v>1855</v>
      </c>
      <c r="G465" s="60">
        <v>44704.839722222219</v>
      </c>
      <c r="H465" s="37" t="s">
        <v>32</v>
      </c>
      <c r="I465" s="60"/>
      <c r="J465" s="37" t="s">
        <v>329</v>
      </c>
      <c r="K465" s="37" t="s">
        <v>1397</v>
      </c>
      <c r="L465" s="60"/>
      <c r="M465" s="37"/>
      <c r="N465" s="60">
        <v>44701.858449074083</v>
      </c>
      <c r="O465" s="37" t="s">
        <v>1856</v>
      </c>
      <c r="P465" s="38" t="b">
        <v>0</v>
      </c>
      <c r="Q465" s="37"/>
      <c r="R465" s="37" t="s">
        <v>150</v>
      </c>
      <c r="S465" s="38">
        <v>0</v>
      </c>
      <c r="T465" s="37" t="s">
        <v>128</v>
      </c>
      <c r="U465" s="37" t="s">
        <v>94</v>
      </c>
      <c r="V465" s="60">
        <v>44704.839722222219</v>
      </c>
      <c r="W465" s="38">
        <v>257582</v>
      </c>
      <c r="X465" s="37" t="s">
        <v>1857</v>
      </c>
      <c r="Y465" s="38">
        <v>0</v>
      </c>
      <c r="Z465" s="38" t="b">
        <v>0</v>
      </c>
      <c r="AA465" s="60">
        <v>44701.951435185183</v>
      </c>
      <c r="AB465" s="60">
        <v>44701.872939814813</v>
      </c>
      <c r="AC465" s="38">
        <v>2</v>
      </c>
      <c r="AD465" s="60">
        <v>44702.059502314813</v>
      </c>
      <c r="AE465" s="60">
        <v>44702.771550925929</v>
      </c>
      <c r="AF465" s="60">
        <v>44702.059502314813</v>
      </c>
      <c r="AG465" s="37"/>
      <c r="AH465" s="37"/>
      <c r="AI465" s="37"/>
      <c r="AJ465" s="16" t="str">
        <f ca="1">IF(Table1[[#This Row],[State]]="Closed","Zero",IF(Table1[[#This Row],[State]]="Resolved","Zero",TODAY()-Table1[[#This Row],[First Assigned to Osprey-Resolver]]))</f>
        <v>Zero</v>
      </c>
      <c r="AK465" s="16" t="str">
        <f ca="1">IF(Table1[[#This Row],[Days Open]]&lt;=5,"00 - 05",IF(Table1[[#This Row],[Days Open]]&lt;=15,"06 - 15",IF(Table1[[#This Row],[Days Open]]&lt;=30,"16 - 30", IF(Table1[[#This Row],[Days Open]]&lt;=60,"31 - 60",IF(Table1[[#This Row],[Days Open]]&lt;=90,"61 - 90",IF(Table1[[#This Row],[Days Open]]="Zero","Closed","&gt;91 and above"))))))</f>
        <v>Closed</v>
      </c>
      <c r="AL465" s="39">
        <f>WEEKNUM(Table1[[#This Row],[Created]])</f>
        <v>21</v>
      </c>
      <c r="AM465" s="39">
        <f>WEEKNUM(Table1[[#This Row],[Resolved]])</f>
        <v>22</v>
      </c>
      <c r="AN465" s="39">
        <f>WEEKNUM(Table1[[#This Row],[Closed]])</f>
        <v>0</v>
      </c>
      <c r="AO465" s="39" t="str">
        <f>IFERROR(INDEX(GD_Resource[], MATCH(Table1[[#This Row],[Assigned to]], GD_Resource[SNOW ID Unique], 0), 2), "Not GD")</f>
        <v>WPP-US</v>
      </c>
      <c r="AP465" s="39" t="str">
        <f t="shared" si="7"/>
        <v>GD</v>
      </c>
      <c r="AQ465" s="39">
        <f>YEAR(Table1[[#This Row],[Closed]])</f>
        <v>1900</v>
      </c>
      <c r="AR465" s="39">
        <f>YEAR(Table1[[#This Row],[Resolved]])</f>
        <v>2022</v>
      </c>
      <c r="AS465" s="39">
        <f>YEAR(Table1[[#This Row],[Created]])</f>
        <v>2022</v>
      </c>
      <c r="AT465" s="39">
        <f>DAY(Table1[[#This Row],[Resolved]])</f>
        <v>23</v>
      </c>
      <c r="AU465" s="39" t="str">
        <f>TEXT(Table1[[#This Row],[Resolved]],"MMM")</f>
        <v>May</v>
      </c>
      <c r="AV465" s="39">
        <f>DAY(Table1[[#This Row],[Created]])</f>
        <v>20</v>
      </c>
      <c r="AW465" s="39" t="str">
        <f>TEXT(Table1[[#This Row],[Created]],"MMM")</f>
        <v>May</v>
      </c>
      <c r="AX465" s="40">
        <f>VLOOKUP(Table1[[#This Row],[Assigned to]],GD_Resource[[#All],[SNOW ID Unique]:[Team]],4,0)</f>
        <v>0</v>
      </c>
    </row>
    <row r="466" spans="1:50" ht="37.5" customHeight="1" x14ac:dyDescent="0.25">
      <c r="A466" s="37" t="s">
        <v>1858</v>
      </c>
      <c r="B466" s="37" t="s">
        <v>119</v>
      </c>
      <c r="C466" s="37" t="s">
        <v>253</v>
      </c>
      <c r="D466" s="37" t="s">
        <v>1094</v>
      </c>
      <c r="E466" s="37" t="s">
        <v>13</v>
      </c>
      <c r="F466" s="37" t="s">
        <v>1859</v>
      </c>
      <c r="G466" s="60">
        <v>44701.888749999998</v>
      </c>
      <c r="H466" s="37" t="s">
        <v>8</v>
      </c>
      <c r="I466" s="60"/>
      <c r="J466" s="37" t="s">
        <v>542</v>
      </c>
      <c r="K466" s="37" t="s">
        <v>1860</v>
      </c>
      <c r="L466" s="60"/>
      <c r="M466" s="37"/>
      <c r="N466" s="60">
        <v>44701.883923611109</v>
      </c>
      <c r="O466" s="37" t="s">
        <v>1094</v>
      </c>
      <c r="P466" s="38" t="b">
        <v>0</v>
      </c>
      <c r="Q466" s="37"/>
      <c r="R466" s="37" t="s">
        <v>150</v>
      </c>
      <c r="S466" s="38">
        <v>0</v>
      </c>
      <c r="T466" s="37" t="s">
        <v>128</v>
      </c>
      <c r="U466" s="37" t="s">
        <v>94</v>
      </c>
      <c r="V466" s="60">
        <v>44701.885289351849</v>
      </c>
      <c r="W466" s="38">
        <v>203</v>
      </c>
      <c r="X466" s="37" t="s">
        <v>1861</v>
      </c>
      <c r="Y466" s="38">
        <v>0</v>
      </c>
      <c r="Z466" s="38" t="b">
        <v>0</v>
      </c>
      <c r="AA466" s="60">
        <v>44701.883923611109</v>
      </c>
      <c r="AB466" s="60"/>
      <c r="AC466" s="38">
        <v>0</v>
      </c>
      <c r="AD466" s="60"/>
      <c r="AE466" s="60">
        <v>44701.883923611109</v>
      </c>
      <c r="AF466" s="60">
        <v>44701.883923611109</v>
      </c>
      <c r="AG466" s="37"/>
      <c r="AH466" s="37"/>
      <c r="AI466" s="37"/>
      <c r="AJ466" s="16" t="str">
        <f ca="1">IF(Table1[[#This Row],[State]]="Closed","Zero",IF(Table1[[#This Row],[State]]="Resolved","Zero",TODAY()-Table1[[#This Row],[First Assigned to Osprey-Resolver]]))</f>
        <v>Zero</v>
      </c>
      <c r="AK466" s="16" t="str">
        <f ca="1">IF(Table1[[#This Row],[Days Open]]&lt;=5,"00 - 05",IF(Table1[[#This Row],[Days Open]]&lt;=15,"06 - 15",IF(Table1[[#This Row],[Days Open]]&lt;=30,"16 - 30", IF(Table1[[#This Row],[Days Open]]&lt;=60,"31 - 60",IF(Table1[[#This Row],[Days Open]]&lt;=90,"61 - 90",IF(Table1[[#This Row],[Days Open]]="Zero","Closed","&gt;91 and above"))))))</f>
        <v>Closed</v>
      </c>
      <c r="AL466" s="39">
        <f>WEEKNUM(Table1[[#This Row],[Created]])</f>
        <v>21</v>
      </c>
      <c r="AM466" s="39">
        <f>WEEKNUM(Table1[[#This Row],[Resolved]])</f>
        <v>21</v>
      </c>
      <c r="AN466" s="39">
        <f>WEEKNUM(Table1[[#This Row],[Closed]])</f>
        <v>0</v>
      </c>
      <c r="AO466" s="39" t="str">
        <f>IFERROR(INDEX(GD_Resource[], MATCH(Table1[[#This Row],[Assigned to]], GD_Resource[SNOW ID Unique], 0), 2), "Not GD")</f>
        <v>WPP-US</v>
      </c>
      <c r="AP466" s="39" t="str">
        <f t="shared" si="7"/>
        <v>GD</v>
      </c>
      <c r="AQ466" s="39">
        <f>YEAR(Table1[[#This Row],[Closed]])</f>
        <v>1900</v>
      </c>
      <c r="AR466" s="39">
        <f>YEAR(Table1[[#This Row],[Resolved]])</f>
        <v>2022</v>
      </c>
      <c r="AS466" s="39">
        <f>YEAR(Table1[[#This Row],[Created]])</f>
        <v>2022</v>
      </c>
      <c r="AT466" s="39">
        <f>DAY(Table1[[#This Row],[Resolved]])</f>
        <v>20</v>
      </c>
      <c r="AU466" s="39" t="str">
        <f>TEXT(Table1[[#This Row],[Resolved]],"MMM")</f>
        <v>May</v>
      </c>
      <c r="AV466" s="39">
        <f>DAY(Table1[[#This Row],[Created]])</f>
        <v>20</v>
      </c>
      <c r="AW466" s="39" t="str">
        <f>TEXT(Table1[[#This Row],[Created]],"MMM")</f>
        <v>May</v>
      </c>
      <c r="AX466" s="40">
        <f>VLOOKUP(Table1[[#This Row],[Assigned to]],GD_Resource[[#All],[SNOW ID Unique]:[Team]],4,0)</f>
        <v>0</v>
      </c>
    </row>
    <row r="467" spans="1:50" ht="37.5" customHeight="1" x14ac:dyDescent="0.25">
      <c r="A467" s="37" t="s">
        <v>1862</v>
      </c>
      <c r="B467" s="37" t="s">
        <v>119</v>
      </c>
      <c r="C467" s="37" t="s">
        <v>622</v>
      </c>
      <c r="D467" s="37" t="s">
        <v>213</v>
      </c>
      <c r="E467" s="37" t="s">
        <v>145</v>
      </c>
      <c r="F467" s="37" t="s">
        <v>1863</v>
      </c>
      <c r="G467" s="60">
        <v>44701.9219212963</v>
      </c>
      <c r="H467" s="37" t="s">
        <v>71</v>
      </c>
      <c r="I467" s="60"/>
      <c r="J467" s="37" t="s">
        <v>329</v>
      </c>
      <c r="K467" s="37" t="s">
        <v>1864</v>
      </c>
      <c r="L467" s="60"/>
      <c r="M467" s="37"/>
      <c r="N467" s="60">
        <v>44701.921319444453</v>
      </c>
      <c r="O467" s="37" t="s">
        <v>213</v>
      </c>
      <c r="P467" s="38" t="b">
        <v>0</v>
      </c>
      <c r="Q467" s="37"/>
      <c r="R467" s="37" t="s">
        <v>191</v>
      </c>
      <c r="S467" s="38">
        <v>0</v>
      </c>
      <c r="T467" s="37" t="s">
        <v>128</v>
      </c>
      <c r="U467" s="37" t="s">
        <v>94</v>
      </c>
      <c r="V467" s="60">
        <v>44701.9219212963</v>
      </c>
      <c r="W467" s="38">
        <v>438</v>
      </c>
      <c r="X467" s="37" t="s">
        <v>625</v>
      </c>
      <c r="Y467" s="38">
        <v>0</v>
      </c>
      <c r="Z467" s="38" t="b">
        <v>0</v>
      </c>
      <c r="AA467" s="60">
        <v>44701.921319444453</v>
      </c>
      <c r="AB467" s="60"/>
      <c r="AC467" s="38">
        <v>0</v>
      </c>
      <c r="AD467" s="60"/>
      <c r="AE467" s="60">
        <v>44701.921319444453</v>
      </c>
      <c r="AF467" s="60">
        <v>44701.921319444453</v>
      </c>
      <c r="AG467" s="37"/>
      <c r="AH467" s="37"/>
      <c r="AI467" s="37" t="s">
        <v>251</v>
      </c>
      <c r="AJ467" s="16" t="str">
        <f ca="1">IF(Table1[[#This Row],[State]]="Closed","Zero",IF(Table1[[#This Row],[State]]="Resolved","Zero",TODAY()-Table1[[#This Row],[First Assigned to Osprey-Resolver]]))</f>
        <v>Zero</v>
      </c>
      <c r="AK467" s="16" t="str">
        <f ca="1">IF(Table1[[#This Row],[Days Open]]&lt;=5,"00 - 05",IF(Table1[[#This Row],[Days Open]]&lt;=15,"06 - 15",IF(Table1[[#This Row],[Days Open]]&lt;=30,"16 - 30", IF(Table1[[#This Row],[Days Open]]&lt;=60,"31 - 60",IF(Table1[[#This Row],[Days Open]]&lt;=90,"61 - 90",IF(Table1[[#This Row],[Days Open]]="Zero","Closed","&gt;91 and above"))))))</f>
        <v>Closed</v>
      </c>
      <c r="AL467" s="39">
        <f>WEEKNUM(Table1[[#This Row],[Created]])</f>
        <v>21</v>
      </c>
      <c r="AM467" s="39">
        <f>WEEKNUM(Table1[[#This Row],[Resolved]])</f>
        <v>21</v>
      </c>
      <c r="AN467" s="39">
        <f>WEEKNUM(Table1[[#This Row],[Closed]])</f>
        <v>0</v>
      </c>
      <c r="AO467" s="39" t="str">
        <f>IFERROR(INDEX(GD_Resource[], MATCH(Table1[[#This Row],[Assigned to]], GD_Resource[SNOW ID Unique], 0), 2), "Not GD")</f>
        <v>WPP-US</v>
      </c>
      <c r="AP467" s="39" t="str">
        <f t="shared" si="7"/>
        <v>GD</v>
      </c>
      <c r="AQ467" s="39">
        <f>YEAR(Table1[[#This Row],[Closed]])</f>
        <v>1900</v>
      </c>
      <c r="AR467" s="39">
        <f>YEAR(Table1[[#This Row],[Resolved]])</f>
        <v>2022</v>
      </c>
      <c r="AS467" s="39">
        <f>YEAR(Table1[[#This Row],[Created]])</f>
        <v>2022</v>
      </c>
      <c r="AT467" s="39">
        <f>DAY(Table1[[#This Row],[Resolved]])</f>
        <v>20</v>
      </c>
      <c r="AU467" s="39" t="str">
        <f>TEXT(Table1[[#This Row],[Resolved]],"MMM")</f>
        <v>May</v>
      </c>
      <c r="AV467" s="39">
        <f>DAY(Table1[[#This Row],[Created]])</f>
        <v>20</v>
      </c>
      <c r="AW467" s="39" t="str">
        <f>TEXT(Table1[[#This Row],[Created]],"MMM")</f>
        <v>May</v>
      </c>
      <c r="AX467" s="40">
        <f>VLOOKUP(Table1[[#This Row],[Assigned to]],GD_Resource[[#All],[SNOW ID Unique]:[Team]],4,0)</f>
        <v>0</v>
      </c>
    </row>
    <row r="468" spans="1:50" ht="49.95" customHeight="1" x14ac:dyDescent="0.25">
      <c r="A468" s="37" t="s">
        <v>1865</v>
      </c>
      <c r="B468" s="37" t="s">
        <v>119</v>
      </c>
      <c r="C468" s="37" t="s">
        <v>161</v>
      </c>
      <c r="D468" s="37" t="s">
        <v>1259</v>
      </c>
      <c r="E468" s="37" t="s">
        <v>7</v>
      </c>
      <c r="F468" s="37" t="s">
        <v>1146</v>
      </c>
      <c r="G468" s="60">
        <v>44702.066620370373</v>
      </c>
      <c r="H468" s="37" t="s">
        <v>12</v>
      </c>
      <c r="I468" s="60"/>
      <c r="J468" s="37" t="s">
        <v>329</v>
      </c>
      <c r="K468" s="37" t="s">
        <v>1866</v>
      </c>
      <c r="L468" s="60"/>
      <c r="M468" s="37"/>
      <c r="N468" s="60">
        <v>44701.920185185183</v>
      </c>
      <c r="O468" s="37" t="s">
        <v>1867</v>
      </c>
      <c r="P468" s="38" t="b">
        <v>0</v>
      </c>
      <c r="Q468" s="37"/>
      <c r="R468" s="37" t="s">
        <v>127</v>
      </c>
      <c r="S468" s="38">
        <v>0</v>
      </c>
      <c r="T468" s="37" t="s">
        <v>128</v>
      </c>
      <c r="U468" s="37" t="s">
        <v>94</v>
      </c>
      <c r="V468" s="60">
        <v>44702.066620370373</v>
      </c>
      <c r="W468" s="38">
        <v>12652</v>
      </c>
      <c r="X468" s="37" t="s">
        <v>1275</v>
      </c>
      <c r="Y468" s="38">
        <v>0</v>
      </c>
      <c r="Z468" s="38" t="b">
        <v>0</v>
      </c>
      <c r="AA468" s="60">
        <v>44701.986215277779</v>
      </c>
      <c r="AB468" s="60">
        <v>44701.935324074067</v>
      </c>
      <c r="AC468" s="38">
        <v>1</v>
      </c>
      <c r="AD468" s="60">
        <v>44701.986215277779</v>
      </c>
      <c r="AE468" s="60">
        <v>44701.986215277779</v>
      </c>
      <c r="AF468" s="60">
        <v>44701.986215277779</v>
      </c>
      <c r="AG468" s="37"/>
      <c r="AH468" s="37"/>
      <c r="AI468" s="37"/>
      <c r="AJ468" s="16" t="str">
        <f ca="1">IF(Table1[[#This Row],[State]]="Closed","Zero",IF(Table1[[#This Row],[State]]="Resolved","Zero",TODAY()-Table1[[#This Row],[First Assigned to Osprey-Resolver]]))</f>
        <v>Zero</v>
      </c>
      <c r="AK468" s="16" t="str">
        <f ca="1">IF(Table1[[#This Row],[Days Open]]&lt;=5,"00 - 05",IF(Table1[[#This Row],[Days Open]]&lt;=15,"06 - 15",IF(Table1[[#This Row],[Days Open]]&lt;=30,"16 - 30", IF(Table1[[#This Row],[Days Open]]&lt;=60,"31 - 60",IF(Table1[[#This Row],[Days Open]]&lt;=90,"61 - 90",IF(Table1[[#This Row],[Days Open]]="Zero","Closed","&gt;91 and above"))))))</f>
        <v>Closed</v>
      </c>
      <c r="AL468" s="39">
        <f>WEEKNUM(Table1[[#This Row],[Created]])</f>
        <v>21</v>
      </c>
      <c r="AM468" s="39">
        <f>WEEKNUM(Table1[[#This Row],[Resolved]])</f>
        <v>21</v>
      </c>
      <c r="AN468" s="39">
        <f>WEEKNUM(Table1[[#This Row],[Closed]])</f>
        <v>0</v>
      </c>
      <c r="AO468" s="39" t="str">
        <f>IFERROR(INDEX(GD_Resource[], MATCH(Table1[[#This Row],[Assigned to]], GD_Resource[SNOW ID Unique], 0), 2), "Not GD")</f>
        <v>Not GD</v>
      </c>
      <c r="AP468" s="39" t="str">
        <f t="shared" si="7"/>
        <v>Geo</v>
      </c>
      <c r="AQ468" s="39">
        <f>YEAR(Table1[[#This Row],[Closed]])</f>
        <v>1900</v>
      </c>
      <c r="AR468" s="39">
        <f>YEAR(Table1[[#This Row],[Resolved]])</f>
        <v>2022</v>
      </c>
      <c r="AS468" s="39">
        <f>YEAR(Table1[[#This Row],[Created]])</f>
        <v>2022</v>
      </c>
      <c r="AT468" s="39">
        <f>DAY(Table1[[#This Row],[Resolved]])</f>
        <v>21</v>
      </c>
      <c r="AU468" s="39" t="str">
        <f>TEXT(Table1[[#This Row],[Resolved]],"MMM")</f>
        <v>May</v>
      </c>
      <c r="AV468" s="39">
        <f>DAY(Table1[[#This Row],[Created]])</f>
        <v>20</v>
      </c>
      <c r="AW468" s="39" t="str">
        <f>TEXT(Table1[[#This Row],[Created]],"MMM")</f>
        <v>May</v>
      </c>
      <c r="AX468" s="40" t="e">
        <f>VLOOKUP(Table1[[#This Row],[Assigned to]],GD_Resource[[#All],[SNOW ID Unique]:[Team]],4,0)</f>
        <v>#N/A</v>
      </c>
    </row>
    <row r="469" spans="1:50" ht="49.95" customHeight="1" x14ac:dyDescent="0.25">
      <c r="A469" s="37" t="s">
        <v>1868</v>
      </c>
      <c r="B469" s="37" t="s">
        <v>119</v>
      </c>
      <c r="C469" s="37" t="s">
        <v>242</v>
      </c>
      <c r="D469" s="37" t="s">
        <v>213</v>
      </c>
      <c r="E469" s="37" t="s">
        <v>145</v>
      </c>
      <c r="F469" s="37" t="s">
        <v>1869</v>
      </c>
      <c r="G469" s="60">
        <v>44701.928807870368</v>
      </c>
      <c r="H469" s="37" t="s">
        <v>248</v>
      </c>
      <c r="I469" s="60"/>
      <c r="J469" s="37" t="s">
        <v>329</v>
      </c>
      <c r="K469" s="37" t="s">
        <v>1870</v>
      </c>
      <c r="L469" s="60"/>
      <c r="M469" s="37"/>
      <c r="N469" s="60">
        <v>44701.928159722222</v>
      </c>
      <c r="O469" s="37" t="s">
        <v>213</v>
      </c>
      <c r="P469" s="38" t="b">
        <v>0</v>
      </c>
      <c r="Q469" s="37"/>
      <c r="R469" s="37" t="s">
        <v>150</v>
      </c>
      <c r="S469" s="38">
        <v>0</v>
      </c>
      <c r="T469" s="37" t="s">
        <v>128</v>
      </c>
      <c r="U469" s="37" t="s">
        <v>94</v>
      </c>
      <c r="V469" s="60">
        <v>44701.928807870368</v>
      </c>
      <c r="W469" s="38">
        <v>345</v>
      </c>
      <c r="X469" s="37" t="s">
        <v>889</v>
      </c>
      <c r="Y469" s="38">
        <v>0</v>
      </c>
      <c r="Z469" s="38" t="b">
        <v>0</v>
      </c>
      <c r="AA469" s="60">
        <v>44701.928159722222</v>
      </c>
      <c r="AB469" s="60"/>
      <c r="AC469" s="38">
        <v>0</v>
      </c>
      <c r="AD469" s="60"/>
      <c r="AE469" s="60">
        <v>44701.928159722222</v>
      </c>
      <c r="AF469" s="60">
        <v>44701.928159722222</v>
      </c>
      <c r="AG469" s="37"/>
      <c r="AH469" s="37"/>
      <c r="AI469" s="37" t="s">
        <v>251</v>
      </c>
      <c r="AJ469" s="16" t="str">
        <f ca="1">IF(Table1[[#This Row],[State]]="Closed","Zero",IF(Table1[[#This Row],[State]]="Resolved","Zero",TODAY()-Table1[[#This Row],[First Assigned to Osprey-Resolver]]))</f>
        <v>Zero</v>
      </c>
      <c r="AK469" s="16" t="str">
        <f ca="1">IF(Table1[[#This Row],[Days Open]]&lt;=5,"00 - 05",IF(Table1[[#This Row],[Days Open]]&lt;=15,"06 - 15",IF(Table1[[#This Row],[Days Open]]&lt;=30,"16 - 30", IF(Table1[[#This Row],[Days Open]]&lt;=60,"31 - 60",IF(Table1[[#This Row],[Days Open]]&lt;=90,"61 - 90",IF(Table1[[#This Row],[Days Open]]="Zero","Closed","&gt;91 and above"))))))</f>
        <v>Closed</v>
      </c>
      <c r="AL469" s="39">
        <f>WEEKNUM(Table1[[#This Row],[Created]])</f>
        <v>21</v>
      </c>
      <c r="AM469" s="39">
        <f>WEEKNUM(Table1[[#This Row],[Resolved]])</f>
        <v>21</v>
      </c>
      <c r="AN469" s="39">
        <f>WEEKNUM(Table1[[#This Row],[Closed]])</f>
        <v>0</v>
      </c>
      <c r="AO469" s="39" t="str">
        <f>IFERROR(INDEX(GD_Resource[], MATCH(Table1[[#This Row],[Assigned to]], GD_Resource[SNOW ID Unique], 0), 2), "Not GD")</f>
        <v>Not GD</v>
      </c>
      <c r="AP469" s="39" t="str">
        <f t="shared" si="7"/>
        <v>Geo</v>
      </c>
      <c r="AQ469" s="39">
        <f>YEAR(Table1[[#This Row],[Closed]])</f>
        <v>1900</v>
      </c>
      <c r="AR469" s="39">
        <f>YEAR(Table1[[#This Row],[Resolved]])</f>
        <v>2022</v>
      </c>
      <c r="AS469" s="39">
        <f>YEAR(Table1[[#This Row],[Created]])</f>
        <v>2022</v>
      </c>
      <c r="AT469" s="39">
        <f>DAY(Table1[[#This Row],[Resolved]])</f>
        <v>20</v>
      </c>
      <c r="AU469" s="39" t="str">
        <f>TEXT(Table1[[#This Row],[Resolved]],"MMM")</f>
        <v>May</v>
      </c>
      <c r="AV469" s="39">
        <f>DAY(Table1[[#This Row],[Created]])</f>
        <v>20</v>
      </c>
      <c r="AW469" s="39" t="str">
        <f>TEXT(Table1[[#This Row],[Created]],"MMM")</f>
        <v>May</v>
      </c>
      <c r="AX469" s="40" t="e">
        <f>VLOOKUP(Table1[[#This Row],[Assigned to]],GD_Resource[[#All],[SNOW ID Unique]:[Team]],4,0)</f>
        <v>#N/A</v>
      </c>
    </row>
    <row r="470" spans="1:50" ht="37.5" customHeight="1" x14ac:dyDescent="0.25">
      <c r="A470" s="37" t="s">
        <v>1871</v>
      </c>
      <c r="B470" s="37" t="s">
        <v>119</v>
      </c>
      <c r="C470" s="37" t="s">
        <v>143</v>
      </c>
      <c r="D470" s="37" t="s">
        <v>213</v>
      </c>
      <c r="E470" s="37" t="s">
        <v>145</v>
      </c>
      <c r="F470" s="37" t="s">
        <v>1872</v>
      </c>
      <c r="G470" s="60">
        <v>44701.934224537043</v>
      </c>
      <c r="H470" s="37" t="s">
        <v>40</v>
      </c>
      <c r="I470" s="60"/>
      <c r="J470" s="37" t="s">
        <v>542</v>
      </c>
      <c r="K470" s="37" t="s">
        <v>1873</v>
      </c>
      <c r="L470" s="60"/>
      <c r="M470" s="37"/>
      <c r="N470" s="60">
        <v>44701.933009259257</v>
      </c>
      <c r="O470" s="37" t="s">
        <v>213</v>
      </c>
      <c r="P470" s="38" t="b">
        <v>0</v>
      </c>
      <c r="Q470" s="37"/>
      <c r="R470" s="37" t="s">
        <v>150</v>
      </c>
      <c r="S470" s="38">
        <v>0</v>
      </c>
      <c r="T470" s="37" t="s">
        <v>128</v>
      </c>
      <c r="U470" s="37" t="s">
        <v>94</v>
      </c>
      <c r="V470" s="60">
        <v>44701.934224537043</v>
      </c>
      <c r="W470" s="38">
        <v>329</v>
      </c>
      <c r="X470" s="37" t="s">
        <v>151</v>
      </c>
      <c r="Y470" s="38">
        <v>0</v>
      </c>
      <c r="Z470" s="38" t="b">
        <v>0</v>
      </c>
      <c r="AA470" s="60">
        <v>44701.933009259257</v>
      </c>
      <c r="AB470" s="60"/>
      <c r="AC470" s="38">
        <v>0</v>
      </c>
      <c r="AD470" s="60"/>
      <c r="AE470" s="60">
        <v>44701.933009259257</v>
      </c>
      <c r="AF470" s="60">
        <v>44701.933009259257</v>
      </c>
      <c r="AG470" s="37"/>
      <c r="AH470" s="37"/>
      <c r="AI470" s="37" t="s">
        <v>166</v>
      </c>
      <c r="AJ470" s="16" t="str">
        <f ca="1">IF(Table1[[#This Row],[State]]="Closed","Zero",IF(Table1[[#This Row],[State]]="Resolved","Zero",TODAY()-Table1[[#This Row],[First Assigned to Osprey-Resolver]]))</f>
        <v>Zero</v>
      </c>
      <c r="AK470" s="16" t="str">
        <f ca="1">IF(Table1[[#This Row],[Days Open]]&lt;=5,"00 - 05",IF(Table1[[#This Row],[Days Open]]&lt;=15,"06 - 15",IF(Table1[[#This Row],[Days Open]]&lt;=30,"16 - 30", IF(Table1[[#This Row],[Days Open]]&lt;=60,"31 - 60",IF(Table1[[#This Row],[Days Open]]&lt;=90,"61 - 90",IF(Table1[[#This Row],[Days Open]]="Zero","Closed","&gt;91 and above"))))))</f>
        <v>Closed</v>
      </c>
      <c r="AL470" s="39">
        <f>WEEKNUM(Table1[[#This Row],[Created]])</f>
        <v>21</v>
      </c>
      <c r="AM470" s="39">
        <f>WEEKNUM(Table1[[#This Row],[Resolved]])</f>
        <v>21</v>
      </c>
      <c r="AN470" s="39">
        <f>WEEKNUM(Table1[[#This Row],[Closed]])</f>
        <v>0</v>
      </c>
      <c r="AO470" s="39" t="str">
        <f>IFERROR(INDEX(GD_Resource[], MATCH(Table1[[#This Row],[Assigned to]], GD_Resource[SNOW ID Unique], 0), 2), "Not GD")</f>
        <v>Not GD</v>
      </c>
      <c r="AP470" s="39" t="str">
        <f t="shared" si="7"/>
        <v>Geo</v>
      </c>
      <c r="AQ470" s="39">
        <f>YEAR(Table1[[#This Row],[Closed]])</f>
        <v>1900</v>
      </c>
      <c r="AR470" s="39">
        <f>YEAR(Table1[[#This Row],[Resolved]])</f>
        <v>2022</v>
      </c>
      <c r="AS470" s="39">
        <f>YEAR(Table1[[#This Row],[Created]])</f>
        <v>2022</v>
      </c>
      <c r="AT470" s="39">
        <f>DAY(Table1[[#This Row],[Resolved]])</f>
        <v>20</v>
      </c>
      <c r="AU470" s="39" t="str">
        <f>TEXT(Table1[[#This Row],[Resolved]],"MMM")</f>
        <v>May</v>
      </c>
      <c r="AV470" s="39">
        <f>DAY(Table1[[#This Row],[Created]])</f>
        <v>20</v>
      </c>
      <c r="AW470" s="39" t="str">
        <f>TEXT(Table1[[#This Row],[Created]],"MMM")</f>
        <v>May</v>
      </c>
      <c r="AX470" s="40" t="e">
        <f>VLOOKUP(Table1[[#This Row],[Assigned to]],GD_Resource[[#All],[SNOW ID Unique]:[Team]],4,0)</f>
        <v>#N/A</v>
      </c>
    </row>
    <row r="471" spans="1:50" ht="62.7" customHeight="1" x14ac:dyDescent="0.25">
      <c r="A471" s="37" t="s">
        <v>1874</v>
      </c>
      <c r="B471" s="37" t="s">
        <v>119</v>
      </c>
      <c r="C471" s="37" t="s">
        <v>120</v>
      </c>
      <c r="D471" s="37" t="s">
        <v>324</v>
      </c>
      <c r="E471" s="37" t="s">
        <v>13</v>
      </c>
      <c r="F471" s="37" t="s">
        <v>1146</v>
      </c>
      <c r="G471" s="60">
        <v>44701.997233796297</v>
      </c>
      <c r="H471" s="37" t="s">
        <v>26</v>
      </c>
      <c r="I471" s="60"/>
      <c r="J471" s="37" t="s">
        <v>329</v>
      </c>
      <c r="K471" s="37" t="s">
        <v>1875</v>
      </c>
      <c r="L471" s="60"/>
      <c r="M471" s="37"/>
      <c r="N471" s="60">
        <v>44701.937025462961</v>
      </c>
      <c r="O471" s="37" t="s">
        <v>1819</v>
      </c>
      <c r="P471" s="38" t="b">
        <v>0</v>
      </c>
      <c r="Q471" s="37"/>
      <c r="R471" s="37" t="s">
        <v>127</v>
      </c>
      <c r="S471" s="38">
        <v>0</v>
      </c>
      <c r="T471" s="37" t="s">
        <v>128</v>
      </c>
      <c r="U471" s="37" t="s">
        <v>94</v>
      </c>
      <c r="V471" s="60">
        <v>44701.997233796297</v>
      </c>
      <c r="W471" s="38">
        <v>5202</v>
      </c>
      <c r="X471" s="37" t="s">
        <v>1820</v>
      </c>
      <c r="Y471" s="38">
        <v>0</v>
      </c>
      <c r="Z471" s="38" t="b">
        <v>0</v>
      </c>
      <c r="AA471" s="60">
        <v>44701.941377314812</v>
      </c>
      <c r="AB471" s="60">
        <v>44701.941377314812</v>
      </c>
      <c r="AC471" s="38">
        <v>1</v>
      </c>
      <c r="AD471" s="60">
        <v>44701.952708333331</v>
      </c>
      <c r="AE471" s="60">
        <v>44701.958738425928</v>
      </c>
      <c r="AF471" s="60">
        <v>44701.952708333331</v>
      </c>
      <c r="AG471" s="37" t="s">
        <v>332</v>
      </c>
      <c r="AH471" s="37"/>
      <c r="AI471" s="37" t="s">
        <v>766</v>
      </c>
      <c r="AJ471" s="16" t="str">
        <f ca="1">IF(Table1[[#This Row],[State]]="Closed","Zero",IF(Table1[[#This Row],[State]]="Resolved","Zero",TODAY()-Table1[[#This Row],[First Assigned to Osprey-Resolver]]))</f>
        <v>Zero</v>
      </c>
      <c r="AK471" s="16" t="str">
        <f ca="1">IF(Table1[[#This Row],[Days Open]]&lt;=5,"00 - 05",IF(Table1[[#This Row],[Days Open]]&lt;=15,"06 - 15",IF(Table1[[#This Row],[Days Open]]&lt;=30,"16 - 30", IF(Table1[[#This Row],[Days Open]]&lt;=60,"31 - 60",IF(Table1[[#This Row],[Days Open]]&lt;=90,"61 - 90",IF(Table1[[#This Row],[Days Open]]="Zero","Closed","&gt;91 and above"))))))</f>
        <v>Closed</v>
      </c>
      <c r="AL471" s="39">
        <f>WEEKNUM(Table1[[#This Row],[Created]])</f>
        <v>21</v>
      </c>
      <c r="AM471" s="39">
        <f>WEEKNUM(Table1[[#This Row],[Resolved]])</f>
        <v>21</v>
      </c>
      <c r="AN471" s="39">
        <f>WEEKNUM(Table1[[#This Row],[Closed]])</f>
        <v>0</v>
      </c>
      <c r="AO471" s="39" t="str">
        <f>IFERROR(INDEX(GD_Resource[], MATCH(Table1[[#This Row],[Assigned to]], GD_Resource[SNOW ID Unique], 0), 2), "Not GD")</f>
        <v>WPP-US</v>
      </c>
      <c r="AP471" s="39" t="str">
        <f t="shared" si="7"/>
        <v>GD</v>
      </c>
      <c r="AQ471" s="39">
        <f>YEAR(Table1[[#This Row],[Closed]])</f>
        <v>1900</v>
      </c>
      <c r="AR471" s="39">
        <f>YEAR(Table1[[#This Row],[Resolved]])</f>
        <v>2022</v>
      </c>
      <c r="AS471" s="39">
        <f>YEAR(Table1[[#This Row],[Created]])</f>
        <v>2022</v>
      </c>
      <c r="AT471" s="39">
        <f>DAY(Table1[[#This Row],[Resolved]])</f>
        <v>20</v>
      </c>
      <c r="AU471" s="39" t="str">
        <f>TEXT(Table1[[#This Row],[Resolved]],"MMM")</f>
        <v>May</v>
      </c>
      <c r="AV471" s="39">
        <f>DAY(Table1[[#This Row],[Created]])</f>
        <v>20</v>
      </c>
      <c r="AW471" s="39" t="str">
        <f>TEXT(Table1[[#This Row],[Created]],"MMM")</f>
        <v>May</v>
      </c>
      <c r="AX471" s="40">
        <f>VLOOKUP(Table1[[#This Row],[Assigned to]],GD_Resource[[#All],[SNOW ID Unique]:[Team]],4,0)</f>
        <v>0</v>
      </c>
    </row>
    <row r="472" spans="1:50" ht="49.95" customHeight="1" x14ac:dyDescent="0.25">
      <c r="A472" s="37" t="s">
        <v>1876</v>
      </c>
      <c r="B472" s="37" t="s">
        <v>119</v>
      </c>
      <c r="C472" s="37" t="s">
        <v>153</v>
      </c>
      <c r="D472" s="37" t="s">
        <v>132</v>
      </c>
      <c r="E472" s="37" t="s">
        <v>145</v>
      </c>
      <c r="F472" s="37" t="s">
        <v>1877</v>
      </c>
      <c r="G472" s="60">
        <v>44702.082060185188</v>
      </c>
      <c r="H472" s="37" t="s">
        <v>42</v>
      </c>
      <c r="I472" s="60"/>
      <c r="J472" s="37" t="s">
        <v>329</v>
      </c>
      <c r="K472" s="37" t="s">
        <v>1878</v>
      </c>
      <c r="L472" s="60"/>
      <c r="M472" s="37"/>
      <c r="N472" s="60">
        <v>44701.99150462963</v>
      </c>
      <c r="O472" s="37" t="s">
        <v>132</v>
      </c>
      <c r="P472" s="38" t="b">
        <v>0</v>
      </c>
      <c r="Q472" s="37"/>
      <c r="R472" s="37" t="s">
        <v>150</v>
      </c>
      <c r="S472" s="38">
        <v>0</v>
      </c>
      <c r="T472" s="37" t="s">
        <v>128</v>
      </c>
      <c r="U472" s="37" t="s">
        <v>94</v>
      </c>
      <c r="V472" s="60">
        <v>44702.082060185188</v>
      </c>
      <c r="W472" s="38">
        <v>8476</v>
      </c>
      <c r="X472" s="37" t="s">
        <v>1879</v>
      </c>
      <c r="Y472" s="38">
        <v>0</v>
      </c>
      <c r="Z472" s="38" t="b">
        <v>0</v>
      </c>
      <c r="AA472" s="60">
        <v>44701.99150462963</v>
      </c>
      <c r="AB472" s="60"/>
      <c r="AC472" s="38">
        <v>0</v>
      </c>
      <c r="AD472" s="60"/>
      <c r="AE472" s="60">
        <v>44701.99150462963</v>
      </c>
      <c r="AF472" s="60">
        <v>44701.99150462963</v>
      </c>
      <c r="AG472" s="37"/>
      <c r="AH472" s="37"/>
      <c r="AI472" s="37" t="s">
        <v>582</v>
      </c>
      <c r="AJ472" s="16" t="str">
        <f ca="1">IF(Table1[[#This Row],[State]]="Closed","Zero",IF(Table1[[#This Row],[State]]="Resolved","Zero",TODAY()-Table1[[#This Row],[First Assigned to Osprey-Resolver]]))</f>
        <v>Zero</v>
      </c>
      <c r="AK472" s="16" t="str">
        <f ca="1">IF(Table1[[#This Row],[Days Open]]&lt;=5,"00 - 05",IF(Table1[[#This Row],[Days Open]]&lt;=15,"06 - 15",IF(Table1[[#This Row],[Days Open]]&lt;=30,"16 - 30", IF(Table1[[#This Row],[Days Open]]&lt;=60,"31 - 60",IF(Table1[[#This Row],[Days Open]]&lt;=90,"61 - 90",IF(Table1[[#This Row],[Days Open]]="Zero","Closed","&gt;91 and above"))))))</f>
        <v>Closed</v>
      </c>
      <c r="AL472" s="39">
        <f>WEEKNUM(Table1[[#This Row],[Created]])</f>
        <v>21</v>
      </c>
      <c r="AM472" s="39">
        <f>WEEKNUM(Table1[[#This Row],[Resolved]])</f>
        <v>21</v>
      </c>
      <c r="AN472" s="39">
        <f>WEEKNUM(Table1[[#This Row],[Closed]])</f>
        <v>0</v>
      </c>
      <c r="AO472" s="39" t="str">
        <f>IFERROR(INDEX(GD_Resource[], MATCH(Table1[[#This Row],[Assigned to]], GD_Resource[SNOW ID Unique], 0), 2), "Not GD")</f>
        <v>Not GD</v>
      </c>
      <c r="AP472" s="39" t="str">
        <f t="shared" si="7"/>
        <v>Geo</v>
      </c>
      <c r="AQ472" s="39">
        <f>YEAR(Table1[[#This Row],[Closed]])</f>
        <v>1900</v>
      </c>
      <c r="AR472" s="39">
        <f>YEAR(Table1[[#This Row],[Resolved]])</f>
        <v>2022</v>
      </c>
      <c r="AS472" s="39">
        <f>YEAR(Table1[[#This Row],[Created]])</f>
        <v>2022</v>
      </c>
      <c r="AT472" s="39">
        <f>DAY(Table1[[#This Row],[Resolved]])</f>
        <v>21</v>
      </c>
      <c r="AU472" s="39" t="str">
        <f>TEXT(Table1[[#This Row],[Resolved]],"MMM")</f>
        <v>May</v>
      </c>
      <c r="AV472" s="39">
        <f>DAY(Table1[[#This Row],[Created]])</f>
        <v>20</v>
      </c>
      <c r="AW472" s="39" t="str">
        <f>TEXT(Table1[[#This Row],[Created]],"MMM")</f>
        <v>May</v>
      </c>
      <c r="AX472" s="40" t="e">
        <f>VLOOKUP(Table1[[#This Row],[Assigned to]],GD_Resource[[#All],[SNOW ID Unique]:[Team]],4,0)</f>
        <v>#N/A</v>
      </c>
    </row>
    <row r="473" spans="1:50" ht="49.95" customHeight="1" x14ac:dyDescent="0.25">
      <c r="A473" s="37" t="s">
        <v>1880</v>
      </c>
      <c r="B473" s="37" t="s">
        <v>142</v>
      </c>
      <c r="C473" s="37" t="s">
        <v>161</v>
      </c>
      <c r="D473" s="37" t="s">
        <v>1273</v>
      </c>
      <c r="E473" s="37" t="s">
        <v>13</v>
      </c>
      <c r="F473" s="37" t="s">
        <v>1881</v>
      </c>
      <c r="G473" s="60">
        <v>44704.786168981482</v>
      </c>
      <c r="H473" s="37" t="s">
        <v>32</v>
      </c>
      <c r="I473" s="60"/>
      <c r="J473" s="37" t="s">
        <v>329</v>
      </c>
      <c r="K473" s="37" t="s">
        <v>1397</v>
      </c>
      <c r="L473" s="60"/>
      <c r="M473" s="37"/>
      <c r="N473" s="60">
        <v>44702.012083333328</v>
      </c>
      <c r="O473" s="37" t="s">
        <v>1882</v>
      </c>
      <c r="P473" s="38" t="b">
        <v>0</v>
      </c>
      <c r="Q473" s="37"/>
      <c r="R473" s="37" t="s">
        <v>150</v>
      </c>
      <c r="S473" s="38">
        <v>0</v>
      </c>
      <c r="T473" s="37" t="s">
        <v>128</v>
      </c>
      <c r="U473" s="37" t="s">
        <v>94</v>
      </c>
      <c r="V473" s="60">
        <v>44704.786168981482</v>
      </c>
      <c r="W473" s="38">
        <v>239681</v>
      </c>
      <c r="X473" s="37" t="s">
        <v>1883</v>
      </c>
      <c r="Y473" s="38">
        <v>0</v>
      </c>
      <c r="Z473" s="38" t="b">
        <v>0</v>
      </c>
      <c r="AA473" s="60">
        <v>44702.090648148151</v>
      </c>
      <c r="AB473" s="60">
        <v>44702.018819444442</v>
      </c>
      <c r="AC473" s="38">
        <v>2</v>
      </c>
      <c r="AD473" s="60">
        <v>44702.093877314823</v>
      </c>
      <c r="AE473" s="60">
        <v>44702.771122685182</v>
      </c>
      <c r="AF473" s="60">
        <v>44702.093877314823</v>
      </c>
      <c r="AG473" s="37"/>
      <c r="AH473" s="37"/>
      <c r="AI473" s="37"/>
      <c r="AJ473" s="16" t="str">
        <f ca="1">IF(Table1[[#This Row],[State]]="Closed","Zero",IF(Table1[[#This Row],[State]]="Resolved","Zero",TODAY()-Table1[[#This Row],[First Assigned to Osprey-Resolver]]))</f>
        <v>Zero</v>
      </c>
      <c r="AK473" s="16" t="str">
        <f ca="1">IF(Table1[[#This Row],[Days Open]]&lt;=5,"00 - 05",IF(Table1[[#This Row],[Days Open]]&lt;=15,"06 - 15",IF(Table1[[#This Row],[Days Open]]&lt;=30,"16 - 30", IF(Table1[[#This Row],[Days Open]]&lt;=60,"31 - 60",IF(Table1[[#This Row],[Days Open]]&lt;=90,"61 - 90",IF(Table1[[#This Row],[Days Open]]="Zero","Closed","&gt;91 and above"))))))</f>
        <v>Closed</v>
      </c>
      <c r="AL473" s="39">
        <f>WEEKNUM(Table1[[#This Row],[Created]])</f>
        <v>21</v>
      </c>
      <c r="AM473" s="39">
        <f>WEEKNUM(Table1[[#This Row],[Resolved]])</f>
        <v>22</v>
      </c>
      <c r="AN473" s="39">
        <f>WEEKNUM(Table1[[#This Row],[Closed]])</f>
        <v>0</v>
      </c>
      <c r="AO473" s="39" t="str">
        <f>IFERROR(INDEX(GD_Resource[], MATCH(Table1[[#This Row],[Assigned to]], GD_Resource[SNOW ID Unique], 0), 2), "Not GD")</f>
        <v>WPP-US</v>
      </c>
      <c r="AP473" s="39" t="str">
        <f t="shared" si="7"/>
        <v>GD</v>
      </c>
      <c r="AQ473" s="39">
        <f>YEAR(Table1[[#This Row],[Closed]])</f>
        <v>1900</v>
      </c>
      <c r="AR473" s="39">
        <f>YEAR(Table1[[#This Row],[Resolved]])</f>
        <v>2022</v>
      </c>
      <c r="AS473" s="39">
        <f>YEAR(Table1[[#This Row],[Created]])</f>
        <v>2022</v>
      </c>
      <c r="AT473" s="39">
        <f>DAY(Table1[[#This Row],[Resolved]])</f>
        <v>23</v>
      </c>
      <c r="AU473" s="39" t="str">
        <f>TEXT(Table1[[#This Row],[Resolved]],"MMM")</f>
        <v>May</v>
      </c>
      <c r="AV473" s="39">
        <f>DAY(Table1[[#This Row],[Created]])</f>
        <v>21</v>
      </c>
      <c r="AW473" s="39" t="str">
        <f>TEXT(Table1[[#This Row],[Created]],"MMM")</f>
        <v>May</v>
      </c>
      <c r="AX473" s="40">
        <f>VLOOKUP(Table1[[#This Row],[Assigned to]],GD_Resource[[#All],[SNOW ID Unique]:[Team]],4,0)</f>
        <v>0</v>
      </c>
    </row>
    <row r="474" spans="1:50" ht="37.5" customHeight="1" x14ac:dyDescent="0.25">
      <c r="A474" s="37" t="s">
        <v>1884</v>
      </c>
      <c r="B474" s="37" t="s">
        <v>119</v>
      </c>
      <c r="C474" s="37" t="s">
        <v>433</v>
      </c>
      <c r="D474" s="37" t="s">
        <v>132</v>
      </c>
      <c r="E474" s="37" t="s">
        <v>145</v>
      </c>
      <c r="F474" s="37" t="s">
        <v>1885</v>
      </c>
      <c r="G474" s="60">
        <v>44702.019386574073</v>
      </c>
      <c r="H474" s="37" t="s">
        <v>42</v>
      </c>
      <c r="I474" s="60"/>
      <c r="J474" s="37" t="s">
        <v>329</v>
      </c>
      <c r="K474" s="37" t="s">
        <v>1886</v>
      </c>
      <c r="L474" s="60"/>
      <c r="M474" s="37"/>
      <c r="N474" s="60">
        <v>44702.017002314817</v>
      </c>
      <c r="O474" s="37" t="s">
        <v>132</v>
      </c>
      <c r="P474" s="38" t="b">
        <v>0</v>
      </c>
      <c r="Q474" s="37"/>
      <c r="R474" s="37" t="s">
        <v>217</v>
      </c>
      <c r="S474" s="38">
        <v>0</v>
      </c>
      <c r="T474" s="37" t="s">
        <v>128</v>
      </c>
      <c r="U474" s="37" t="s">
        <v>94</v>
      </c>
      <c r="V474" s="60">
        <v>44702.019386574073</v>
      </c>
      <c r="W474" s="38">
        <v>411</v>
      </c>
      <c r="X474" s="37" t="s">
        <v>42</v>
      </c>
      <c r="Y474" s="38">
        <v>0</v>
      </c>
      <c r="Z474" s="38" t="b">
        <v>0</v>
      </c>
      <c r="AA474" s="60">
        <v>44702.017002314817</v>
      </c>
      <c r="AB474" s="60"/>
      <c r="AC474" s="38">
        <v>0</v>
      </c>
      <c r="AD474" s="60"/>
      <c r="AE474" s="60">
        <v>44702.017002314817</v>
      </c>
      <c r="AF474" s="60">
        <v>44702.017002314817</v>
      </c>
      <c r="AG474" s="37"/>
      <c r="AH474" s="37"/>
      <c r="AI474" s="37" t="s">
        <v>582</v>
      </c>
      <c r="AJ474" s="16" t="str">
        <f ca="1">IF(Table1[[#This Row],[State]]="Closed","Zero",IF(Table1[[#This Row],[State]]="Resolved","Zero",TODAY()-Table1[[#This Row],[First Assigned to Osprey-Resolver]]))</f>
        <v>Zero</v>
      </c>
      <c r="AK474" s="16" t="str">
        <f ca="1">IF(Table1[[#This Row],[Days Open]]&lt;=5,"00 - 05",IF(Table1[[#This Row],[Days Open]]&lt;=15,"06 - 15",IF(Table1[[#This Row],[Days Open]]&lt;=30,"16 - 30", IF(Table1[[#This Row],[Days Open]]&lt;=60,"31 - 60",IF(Table1[[#This Row],[Days Open]]&lt;=90,"61 - 90",IF(Table1[[#This Row],[Days Open]]="Zero","Closed","&gt;91 and above"))))))</f>
        <v>Closed</v>
      </c>
      <c r="AL474" s="39">
        <f>WEEKNUM(Table1[[#This Row],[Created]])</f>
        <v>21</v>
      </c>
      <c r="AM474" s="39">
        <f>WEEKNUM(Table1[[#This Row],[Resolved]])</f>
        <v>21</v>
      </c>
      <c r="AN474" s="39">
        <f>WEEKNUM(Table1[[#This Row],[Closed]])</f>
        <v>0</v>
      </c>
      <c r="AO474" s="39" t="str">
        <f>IFERROR(INDEX(GD_Resource[], MATCH(Table1[[#This Row],[Assigned to]], GD_Resource[SNOW ID Unique], 0), 2), "Not GD")</f>
        <v>Not GD</v>
      </c>
      <c r="AP474" s="39" t="str">
        <f t="shared" si="7"/>
        <v>Geo</v>
      </c>
      <c r="AQ474" s="39">
        <f>YEAR(Table1[[#This Row],[Closed]])</f>
        <v>1900</v>
      </c>
      <c r="AR474" s="39">
        <f>YEAR(Table1[[#This Row],[Resolved]])</f>
        <v>2022</v>
      </c>
      <c r="AS474" s="39">
        <f>YEAR(Table1[[#This Row],[Created]])</f>
        <v>2022</v>
      </c>
      <c r="AT474" s="39">
        <f>DAY(Table1[[#This Row],[Resolved]])</f>
        <v>21</v>
      </c>
      <c r="AU474" s="39" t="str">
        <f>TEXT(Table1[[#This Row],[Resolved]],"MMM")</f>
        <v>May</v>
      </c>
      <c r="AV474" s="39">
        <f>DAY(Table1[[#This Row],[Created]])</f>
        <v>21</v>
      </c>
      <c r="AW474" s="39" t="str">
        <f>TEXT(Table1[[#This Row],[Created]],"MMM")</f>
        <v>May</v>
      </c>
      <c r="AX474" s="40" t="e">
        <f>VLOOKUP(Table1[[#This Row],[Assigned to]],GD_Resource[[#All],[SNOW ID Unique]:[Team]],4,0)</f>
        <v>#N/A</v>
      </c>
    </row>
    <row r="475" spans="1:50" ht="37.5" customHeight="1" x14ac:dyDescent="0.25">
      <c r="A475" s="37" t="s">
        <v>1887</v>
      </c>
      <c r="B475" s="37" t="s">
        <v>119</v>
      </c>
      <c r="C475" s="37" t="s">
        <v>433</v>
      </c>
      <c r="D475" s="37" t="s">
        <v>132</v>
      </c>
      <c r="E475" s="37" t="s">
        <v>145</v>
      </c>
      <c r="F475" s="37" t="s">
        <v>1888</v>
      </c>
      <c r="G475" s="60">
        <v>44702.025138888886</v>
      </c>
      <c r="H475" s="37" t="s">
        <v>42</v>
      </c>
      <c r="I475" s="60"/>
      <c r="J475" s="37" t="s">
        <v>329</v>
      </c>
      <c r="K475" s="37" t="s">
        <v>1889</v>
      </c>
      <c r="L475" s="60"/>
      <c r="M475" s="37"/>
      <c r="N475" s="60">
        <v>44702.023981481478</v>
      </c>
      <c r="O475" s="37" t="s">
        <v>132</v>
      </c>
      <c r="P475" s="38" t="b">
        <v>0</v>
      </c>
      <c r="Q475" s="37"/>
      <c r="R475" s="37" t="s">
        <v>217</v>
      </c>
      <c r="S475" s="38">
        <v>0</v>
      </c>
      <c r="T475" s="37" t="s">
        <v>128</v>
      </c>
      <c r="U475" s="37" t="s">
        <v>94</v>
      </c>
      <c r="V475" s="60">
        <v>44702.025138888886</v>
      </c>
      <c r="W475" s="38">
        <v>283</v>
      </c>
      <c r="X475" s="37" t="s">
        <v>42</v>
      </c>
      <c r="Y475" s="38">
        <v>0</v>
      </c>
      <c r="Z475" s="38" t="b">
        <v>0</v>
      </c>
      <c r="AA475" s="60">
        <v>44702.023981481478</v>
      </c>
      <c r="AB475" s="60"/>
      <c r="AC475" s="38">
        <v>0</v>
      </c>
      <c r="AD475" s="60"/>
      <c r="AE475" s="60">
        <v>44702.023981481478</v>
      </c>
      <c r="AF475" s="60">
        <v>44702.023981481478</v>
      </c>
      <c r="AG475" s="37"/>
      <c r="AH475" s="37"/>
      <c r="AI475" s="37" t="s">
        <v>582</v>
      </c>
      <c r="AJ475" s="16" t="str">
        <f ca="1">IF(Table1[[#This Row],[State]]="Closed","Zero",IF(Table1[[#This Row],[State]]="Resolved","Zero",TODAY()-Table1[[#This Row],[First Assigned to Osprey-Resolver]]))</f>
        <v>Zero</v>
      </c>
      <c r="AK475" s="16" t="str">
        <f ca="1">IF(Table1[[#This Row],[Days Open]]&lt;=5,"00 - 05",IF(Table1[[#This Row],[Days Open]]&lt;=15,"06 - 15",IF(Table1[[#This Row],[Days Open]]&lt;=30,"16 - 30", IF(Table1[[#This Row],[Days Open]]&lt;=60,"31 - 60",IF(Table1[[#This Row],[Days Open]]&lt;=90,"61 - 90",IF(Table1[[#This Row],[Days Open]]="Zero","Closed","&gt;91 and above"))))))</f>
        <v>Closed</v>
      </c>
      <c r="AL475" s="39">
        <f>WEEKNUM(Table1[[#This Row],[Created]])</f>
        <v>21</v>
      </c>
      <c r="AM475" s="39">
        <f>WEEKNUM(Table1[[#This Row],[Resolved]])</f>
        <v>21</v>
      </c>
      <c r="AN475" s="39">
        <f>WEEKNUM(Table1[[#This Row],[Closed]])</f>
        <v>0</v>
      </c>
      <c r="AO475" s="39" t="str">
        <f>IFERROR(INDEX(GD_Resource[], MATCH(Table1[[#This Row],[Assigned to]], GD_Resource[SNOW ID Unique], 0), 2), "Not GD")</f>
        <v>Not GD</v>
      </c>
      <c r="AP475" s="39" t="str">
        <f t="shared" si="7"/>
        <v>Geo</v>
      </c>
      <c r="AQ475" s="39">
        <f>YEAR(Table1[[#This Row],[Closed]])</f>
        <v>1900</v>
      </c>
      <c r="AR475" s="39">
        <f>YEAR(Table1[[#This Row],[Resolved]])</f>
        <v>2022</v>
      </c>
      <c r="AS475" s="39">
        <f>YEAR(Table1[[#This Row],[Created]])</f>
        <v>2022</v>
      </c>
      <c r="AT475" s="39">
        <f>DAY(Table1[[#This Row],[Resolved]])</f>
        <v>21</v>
      </c>
      <c r="AU475" s="39" t="str">
        <f>TEXT(Table1[[#This Row],[Resolved]],"MMM")</f>
        <v>May</v>
      </c>
      <c r="AV475" s="39">
        <f>DAY(Table1[[#This Row],[Created]])</f>
        <v>21</v>
      </c>
      <c r="AW475" s="39" t="str">
        <f>TEXT(Table1[[#This Row],[Created]],"MMM")</f>
        <v>May</v>
      </c>
      <c r="AX475" s="40" t="e">
        <f>VLOOKUP(Table1[[#This Row],[Assigned to]],GD_Resource[[#All],[SNOW ID Unique]:[Team]],4,0)</f>
        <v>#N/A</v>
      </c>
    </row>
    <row r="476" spans="1:50" ht="49.95" customHeight="1" x14ac:dyDescent="0.25">
      <c r="A476" s="37" t="s">
        <v>1890</v>
      </c>
      <c r="B476" s="37" t="s">
        <v>119</v>
      </c>
      <c r="C476" s="37" t="s">
        <v>253</v>
      </c>
      <c r="D476" s="37" t="s">
        <v>132</v>
      </c>
      <c r="E476" s="37" t="s">
        <v>145</v>
      </c>
      <c r="F476" s="37" t="s">
        <v>1891</v>
      </c>
      <c r="G476" s="60">
        <v>44702.035856481481</v>
      </c>
      <c r="H476" s="37" t="s">
        <v>42</v>
      </c>
      <c r="I476" s="60"/>
      <c r="J476" s="37" t="s">
        <v>329</v>
      </c>
      <c r="K476" s="37" t="s">
        <v>1891</v>
      </c>
      <c r="L476" s="60"/>
      <c r="M476" s="37"/>
      <c r="N476" s="60">
        <v>44702.034861111111</v>
      </c>
      <c r="O476" s="37" t="s">
        <v>132</v>
      </c>
      <c r="P476" s="38" t="b">
        <v>0</v>
      </c>
      <c r="Q476" s="37"/>
      <c r="R476" s="37" t="s">
        <v>150</v>
      </c>
      <c r="S476" s="38">
        <v>0</v>
      </c>
      <c r="T476" s="37" t="s">
        <v>128</v>
      </c>
      <c r="U476" s="37" t="s">
        <v>94</v>
      </c>
      <c r="V476" s="60">
        <v>44702.035856481481</v>
      </c>
      <c r="W476" s="38">
        <v>657</v>
      </c>
      <c r="X476" s="37" t="s">
        <v>42</v>
      </c>
      <c r="Y476" s="38">
        <v>0</v>
      </c>
      <c r="Z476" s="38" t="b">
        <v>0</v>
      </c>
      <c r="AA476" s="60">
        <v>44702.034861111111</v>
      </c>
      <c r="AB476" s="60"/>
      <c r="AC476" s="38">
        <v>0</v>
      </c>
      <c r="AD476" s="60"/>
      <c r="AE476" s="60">
        <v>44702.034861111111</v>
      </c>
      <c r="AF476" s="60">
        <v>44702.034861111111</v>
      </c>
      <c r="AG476" s="37"/>
      <c r="AH476" s="37"/>
      <c r="AI476" s="37" t="s">
        <v>257</v>
      </c>
      <c r="AJ476" s="16" t="str">
        <f ca="1">IF(Table1[[#This Row],[State]]="Closed","Zero",IF(Table1[[#This Row],[State]]="Resolved","Zero",TODAY()-Table1[[#This Row],[First Assigned to Osprey-Resolver]]))</f>
        <v>Zero</v>
      </c>
      <c r="AK476" s="16" t="str">
        <f ca="1">IF(Table1[[#This Row],[Days Open]]&lt;=5,"00 - 05",IF(Table1[[#This Row],[Days Open]]&lt;=15,"06 - 15",IF(Table1[[#This Row],[Days Open]]&lt;=30,"16 - 30", IF(Table1[[#This Row],[Days Open]]&lt;=60,"31 - 60",IF(Table1[[#This Row],[Days Open]]&lt;=90,"61 - 90",IF(Table1[[#This Row],[Days Open]]="Zero","Closed","&gt;91 and above"))))))</f>
        <v>Closed</v>
      </c>
      <c r="AL476" s="39">
        <f>WEEKNUM(Table1[[#This Row],[Created]])</f>
        <v>21</v>
      </c>
      <c r="AM476" s="39">
        <f>WEEKNUM(Table1[[#This Row],[Resolved]])</f>
        <v>21</v>
      </c>
      <c r="AN476" s="39">
        <f>WEEKNUM(Table1[[#This Row],[Closed]])</f>
        <v>0</v>
      </c>
      <c r="AO476" s="39" t="str">
        <f>IFERROR(INDEX(GD_Resource[], MATCH(Table1[[#This Row],[Assigned to]], GD_Resource[SNOW ID Unique], 0), 2), "Not GD")</f>
        <v>Not GD</v>
      </c>
      <c r="AP476" s="39" t="str">
        <f t="shared" si="7"/>
        <v>Geo</v>
      </c>
      <c r="AQ476" s="39">
        <f>YEAR(Table1[[#This Row],[Closed]])</f>
        <v>1900</v>
      </c>
      <c r="AR476" s="39">
        <f>YEAR(Table1[[#This Row],[Resolved]])</f>
        <v>2022</v>
      </c>
      <c r="AS476" s="39">
        <f>YEAR(Table1[[#This Row],[Created]])</f>
        <v>2022</v>
      </c>
      <c r="AT476" s="39">
        <f>DAY(Table1[[#This Row],[Resolved]])</f>
        <v>21</v>
      </c>
      <c r="AU476" s="39" t="str">
        <f>TEXT(Table1[[#This Row],[Resolved]],"MMM")</f>
        <v>May</v>
      </c>
      <c r="AV476" s="39">
        <f>DAY(Table1[[#This Row],[Created]])</f>
        <v>21</v>
      </c>
      <c r="AW476" s="39" t="str">
        <f>TEXT(Table1[[#This Row],[Created]],"MMM")</f>
        <v>May</v>
      </c>
      <c r="AX476" s="40" t="e">
        <f>VLOOKUP(Table1[[#This Row],[Assigned to]],GD_Resource[[#All],[SNOW ID Unique]:[Team]],4,0)</f>
        <v>#N/A</v>
      </c>
    </row>
    <row r="477" spans="1:50" ht="37.5" customHeight="1" x14ac:dyDescent="0.25">
      <c r="A477" s="37" t="s">
        <v>1892</v>
      </c>
      <c r="B477" s="37" t="s">
        <v>119</v>
      </c>
      <c r="C477" s="37" t="s">
        <v>253</v>
      </c>
      <c r="D477" s="37" t="s">
        <v>132</v>
      </c>
      <c r="E477" s="37" t="s">
        <v>145</v>
      </c>
      <c r="F477" s="37" t="s">
        <v>1893</v>
      </c>
      <c r="G477" s="60">
        <v>44702.042407407411</v>
      </c>
      <c r="H477" s="37" t="s">
        <v>42</v>
      </c>
      <c r="I477" s="60"/>
      <c r="J477" s="37" t="s">
        <v>329</v>
      </c>
      <c r="K477" s="37" t="s">
        <v>1894</v>
      </c>
      <c r="L477" s="60"/>
      <c r="M477" s="37"/>
      <c r="N477" s="60">
        <v>44702.040879629632</v>
      </c>
      <c r="O477" s="37" t="s">
        <v>132</v>
      </c>
      <c r="P477" s="38" t="b">
        <v>0</v>
      </c>
      <c r="Q477" s="37"/>
      <c r="R477" s="37" t="s">
        <v>150</v>
      </c>
      <c r="S477" s="38">
        <v>0</v>
      </c>
      <c r="T477" s="37" t="s">
        <v>128</v>
      </c>
      <c r="U477" s="37" t="s">
        <v>94</v>
      </c>
      <c r="V477" s="60">
        <v>44702.04241898148</v>
      </c>
      <c r="W477" s="38">
        <v>316</v>
      </c>
      <c r="X477" s="37" t="s">
        <v>42</v>
      </c>
      <c r="Y477" s="38">
        <v>0</v>
      </c>
      <c r="Z477" s="38" t="b">
        <v>0</v>
      </c>
      <c r="AA477" s="60">
        <v>44702.040879629632</v>
      </c>
      <c r="AB477" s="60"/>
      <c r="AC477" s="38">
        <v>0</v>
      </c>
      <c r="AD477" s="60"/>
      <c r="AE477" s="60">
        <v>44702.040879629632</v>
      </c>
      <c r="AF477" s="60">
        <v>44702.040879629632</v>
      </c>
      <c r="AG477" s="37"/>
      <c r="AH477" s="37"/>
      <c r="AI477" s="37" t="s">
        <v>257</v>
      </c>
      <c r="AJ477" s="16" t="str">
        <f ca="1">IF(Table1[[#This Row],[State]]="Closed","Zero",IF(Table1[[#This Row],[State]]="Resolved","Zero",TODAY()-Table1[[#This Row],[First Assigned to Osprey-Resolver]]))</f>
        <v>Zero</v>
      </c>
      <c r="AK477" s="16" t="str">
        <f ca="1">IF(Table1[[#This Row],[Days Open]]&lt;=5,"00 - 05",IF(Table1[[#This Row],[Days Open]]&lt;=15,"06 - 15",IF(Table1[[#This Row],[Days Open]]&lt;=30,"16 - 30", IF(Table1[[#This Row],[Days Open]]&lt;=60,"31 - 60",IF(Table1[[#This Row],[Days Open]]&lt;=90,"61 - 90",IF(Table1[[#This Row],[Days Open]]="Zero","Closed","&gt;91 and above"))))))</f>
        <v>Closed</v>
      </c>
      <c r="AL477" s="39">
        <f>WEEKNUM(Table1[[#This Row],[Created]])</f>
        <v>21</v>
      </c>
      <c r="AM477" s="39">
        <f>WEEKNUM(Table1[[#This Row],[Resolved]])</f>
        <v>21</v>
      </c>
      <c r="AN477" s="39">
        <f>WEEKNUM(Table1[[#This Row],[Closed]])</f>
        <v>0</v>
      </c>
      <c r="AO477" s="39" t="str">
        <f>IFERROR(INDEX(GD_Resource[], MATCH(Table1[[#This Row],[Assigned to]], GD_Resource[SNOW ID Unique], 0), 2), "Not GD")</f>
        <v>Not GD</v>
      </c>
      <c r="AP477" s="39" t="str">
        <f t="shared" si="7"/>
        <v>Geo</v>
      </c>
      <c r="AQ477" s="39">
        <f>YEAR(Table1[[#This Row],[Closed]])</f>
        <v>1900</v>
      </c>
      <c r="AR477" s="39">
        <f>YEAR(Table1[[#This Row],[Resolved]])</f>
        <v>2022</v>
      </c>
      <c r="AS477" s="39">
        <f>YEAR(Table1[[#This Row],[Created]])</f>
        <v>2022</v>
      </c>
      <c r="AT477" s="39">
        <f>DAY(Table1[[#This Row],[Resolved]])</f>
        <v>21</v>
      </c>
      <c r="AU477" s="39" t="str">
        <f>TEXT(Table1[[#This Row],[Resolved]],"MMM")</f>
        <v>May</v>
      </c>
      <c r="AV477" s="39">
        <f>DAY(Table1[[#This Row],[Created]])</f>
        <v>21</v>
      </c>
      <c r="AW477" s="39" t="str">
        <f>TEXT(Table1[[#This Row],[Created]],"MMM")</f>
        <v>May</v>
      </c>
      <c r="AX477" s="40" t="e">
        <f>VLOOKUP(Table1[[#This Row],[Assigned to]],GD_Resource[[#All],[SNOW ID Unique]:[Team]],4,0)</f>
        <v>#N/A</v>
      </c>
    </row>
    <row r="478" spans="1:50" ht="37.5" customHeight="1" x14ac:dyDescent="0.25">
      <c r="A478" s="37" t="s">
        <v>1895</v>
      </c>
      <c r="B478" s="37" t="s">
        <v>119</v>
      </c>
      <c r="C478" s="37" t="s">
        <v>296</v>
      </c>
      <c r="D478" s="37" t="s">
        <v>1896</v>
      </c>
      <c r="E478" s="37" t="s">
        <v>13</v>
      </c>
      <c r="F478" s="37" t="s">
        <v>1146</v>
      </c>
      <c r="G478" s="60">
        <v>44707.24417824074</v>
      </c>
      <c r="H478" s="37" t="s">
        <v>1710</v>
      </c>
      <c r="I478" s="60"/>
      <c r="J478" s="37"/>
      <c r="K478" s="37"/>
      <c r="L478" s="60"/>
      <c r="M478" s="37"/>
      <c r="N478" s="60">
        <v>44702.139594907407</v>
      </c>
      <c r="O478" s="37" t="s">
        <v>1897</v>
      </c>
      <c r="P478" s="38" t="b">
        <v>1</v>
      </c>
      <c r="Q478" s="37"/>
      <c r="R478" s="37" t="s">
        <v>150</v>
      </c>
      <c r="S478" s="38">
        <v>1</v>
      </c>
      <c r="T478" s="37" t="s">
        <v>128</v>
      </c>
      <c r="U478" s="37" t="s">
        <v>65</v>
      </c>
      <c r="V478" s="60"/>
      <c r="W478" s="38"/>
      <c r="X478" s="37" t="s">
        <v>1898</v>
      </c>
      <c r="Y478" s="38">
        <v>0</v>
      </c>
      <c r="Z478" s="38" t="b">
        <v>1</v>
      </c>
      <c r="AA478" s="60">
        <v>44704.798530092587</v>
      </c>
      <c r="AB478" s="60">
        <v>44702.143194444441</v>
      </c>
      <c r="AC478" s="38">
        <v>1</v>
      </c>
      <c r="AD478" s="60">
        <v>44704.951354166667</v>
      </c>
      <c r="AE478" s="60">
        <v>44704.962280092594</v>
      </c>
      <c r="AF478" s="60">
        <v>44704.951354166667</v>
      </c>
      <c r="AG478" s="37"/>
      <c r="AH478" s="37" t="s">
        <v>1373</v>
      </c>
      <c r="AI478" s="37"/>
      <c r="AJ478" s="16">
        <f ca="1">IF(Table1[[#This Row],[State]]="Closed","Zero",IF(Table1[[#This Row],[State]]="Resolved","Zero",TODAY()-Table1[[#This Row],[First Assigned to Osprey-Resolver]]))</f>
        <v>3.0377199074064265</v>
      </c>
      <c r="AK478" s="16" t="str">
        <f ca="1">IF(Table1[[#This Row],[Days Open]]&lt;=5,"00 - 05",IF(Table1[[#This Row],[Days Open]]&lt;=15,"06 - 15",IF(Table1[[#This Row],[Days Open]]&lt;=30,"16 - 30", IF(Table1[[#This Row],[Days Open]]&lt;=60,"31 - 60",IF(Table1[[#This Row],[Days Open]]&lt;=90,"61 - 90",IF(Table1[[#This Row],[Days Open]]="Zero","Closed","&gt;91 and above"))))))</f>
        <v>00 - 05</v>
      </c>
      <c r="AL478" s="39">
        <f>WEEKNUM(Table1[[#This Row],[Created]])</f>
        <v>21</v>
      </c>
      <c r="AM478" s="39">
        <f>WEEKNUM(Table1[[#This Row],[Resolved]])</f>
        <v>0</v>
      </c>
      <c r="AN478" s="39">
        <f>WEEKNUM(Table1[[#This Row],[Closed]])</f>
        <v>0</v>
      </c>
      <c r="AO478" s="39" t="str">
        <f>IFERROR(INDEX(GD_Resource[], MATCH(Table1[[#This Row],[Assigned to]], GD_Resource[SNOW ID Unique], 0), 2), "Not GD")</f>
        <v>Not GD</v>
      </c>
      <c r="AP478" s="39" t="str">
        <f t="shared" si="7"/>
        <v>Geo</v>
      </c>
      <c r="AQ478" s="39">
        <f>YEAR(Table1[[#This Row],[Closed]])</f>
        <v>1900</v>
      </c>
      <c r="AR478" s="39">
        <f>YEAR(Table1[[#This Row],[Resolved]])</f>
        <v>1900</v>
      </c>
      <c r="AS478" s="39">
        <f>YEAR(Table1[[#This Row],[Created]])</f>
        <v>2022</v>
      </c>
      <c r="AT478" s="39">
        <f>DAY(Table1[[#This Row],[Resolved]])</f>
        <v>0</v>
      </c>
      <c r="AU478" s="39" t="str">
        <f>TEXT(Table1[[#This Row],[Resolved]],"MMM")</f>
        <v>Jan</v>
      </c>
      <c r="AV478" s="39">
        <f>DAY(Table1[[#This Row],[Created]])</f>
        <v>21</v>
      </c>
      <c r="AW478" s="39" t="str">
        <f>TEXT(Table1[[#This Row],[Created]],"MMM")</f>
        <v>May</v>
      </c>
      <c r="AX478" s="40" t="e">
        <f>VLOOKUP(Table1[[#This Row],[Assigned to]],GD_Resource[[#All],[SNOW ID Unique]:[Team]],4,0)</f>
        <v>#N/A</v>
      </c>
    </row>
    <row r="479" spans="1:50" ht="49.95" customHeight="1" x14ac:dyDescent="0.25">
      <c r="A479" s="37" t="s">
        <v>1899</v>
      </c>
      <c r="B479" s="37" t="s">
        <v>119</v>
      </c>
      <c r="C479" s="37" t="s">
        <v>296</v>
      </c>
      <c r="D479" s="37" t="s">
        <v>684</v>
      </c>
      <c r="E479" s="37" t="s">
        <v>13</v>
      </c>
      <c r="F479" s="37" t="s">
        <v>1900</v>
      </c>
      <c r="G479" s="60">
        <v>44706.808495370373</v>
      </c>
      <c r="H479" s="37" t="s">
        <v>25</v>
      </c>
      <c r="I479" s="60"/>
      <c r="J479" s="37" t="s">
        <v>329</v>
      </c>
      <c r="K479" s="37" t="s">
        <v>1901</v>
      </c>
      <c r="L479" s="60"/>
      <c r="M479" s="37"/>
      <c r="N479" s="60">
        <v>44702.146145833343</v>
      </c>
      <c r="O479" s="37" t="s">
        <v>1902</v>
      </c>
      <c r="P479" s="38" t="b">
        <v>0</v>
      </c>
      <c r="Q479" s="37"/>
      <c r="R479" s="37" t="s">
        <v>150</v>
      </c>
      <c r="S479" s="38">
        <v>0</v>
      </c>
      <c r="T479" s="37" t="s">
        <v>128</v>
      </c>
      <c r="U479" s="37" t="s">
        <v>94</v>
      </c>
      <c r="V479" s="60">
        <v>44706.808495370373</v>
      </c>
      <c r="W479" s="38">
        <v>402827</v>
      </c>
      <c r="X479" s="37" t="s">
        <v>1903</v>
      </c>
      <c r="Y479" s="38">
        <v>0</v>
      </c>
      <c r="Z479" s="38" t="b">
        <v>0</v>
      </c>
      <c r="AA479" s="60">
        <v>44704.798472222217</v>
      </c>
      <c r="AB479" s="60">
        <v>44702.185104166667</v>
      </c>
      <c r="AC479" s="38">
        <v>1</v>
      </c>
      <c r="AD479" s="60">
        <v>44704.817141203697</v>
      </c>
      <c r="AE479" s="60">
        <v>44704.820347222223</v>
      </c>
      <c r="AF479" s="60">
        <v>44704.817141203697</v>
      </c>
      <c r="AG479" s="37"/>
      <c r="AH479" s="37"/>
      <c r="AI479" s="37"/>
      <c r="AJ479" s="16" t="str">
        <f ca="1">IF(Table1[[#This Row],[State]]="Closed","Zero",IF(Table1[[#This Row],[State]]="Resolved","Zero",TODAY()-Table1[[#This Row],[First Assigned to Osprey-Resolver]]))</f>
        <v>Zero</v>
      </c>
      <c r="AK479" s="16" t="str">
        <f ca="1">IF(Table1[[#This Row],[Days Open]]&lt;=5,"00 - 05",IF(Table1[[#This Row],[Days Open]]&lt;=15,"06 - 15",IF(Table1[[#This Row],[Days Open]]&lt;=30,"16 - 30", IF(Table1[[#This Row],[Days Open]]&lt;=60,"31 - 60",IF(Table1[[#This Row],[Days Open]]&lt;=90,"61 - 90",IF(Table1[[#This Row],[Days Open]]="Zero","Closed","&gt;91 and above"))))))</f>
        <v>Closed</v>
      </c>
      <c r="AL479" s="39">
        <f>WEEKNUM(Table1[[#This Row],[Created]])</f>
        <v>21</v>
      </c>
      <c r="AM479" s="39">
        <f>WEEKNUM(Table1[[#This Row],[Resolved]])</f>
        <v>22</v>
      </c>
      <c r="AN479" s="39">
        <f>WEEKNUM(Table1[[#This Row],[Closed]])</f>
        <v>0</v>
      </c>
      <c r="AO479" s="39" t="str">
        <f>IFERROR(INDEX(GD_Resource[], MATCH(Table1[[#This Row],[Assigned to]], GD_Resource[SNOW ID Unique], 0), 2), "Not GD")</f>
        <v>WPP-US</v>
      </c>
      <c r="AP479" s="39" t="str">
        <f t="shared" si="7"/>
        <v>GD</v>
      </c>
      <c r="AQ479" s="39">
        <f>YEAR(Table1[[#This Row],[Closed]])</f>
        <v>1900</v>
      </c>
      <c r="AR479" s="39">
        <f>YEAR(Table1[[#This Row],[Resolved]])</f>
        <v>2022</v>
      </c>
      <c r="AS479" s="39">
        <f>YEAR(Table1[[#This Row],[Created]])</f>
        <v>2022</v>
      </c>
      <c r="AT479" s="39">
        <f>DAY(Table1[[#This Row],[Resolved]])</f>
        <v>25</v>
      </c>
      <c r="AU479" s="39" t="str">
        <f>TEXT(Table1[[#This Row],[Resolved]],"MMM")</f>
        <v>May</v>
      </c>
      <c r="AV479" s="39">
        <f>DAY(Table1[[#This Row],[Created]])</f>
        <v>21</v>
      </c>
      <c r="AW479" s="39" t="str">
        <f>TEXT(Table1[[#This Row],[Created]],"MMM")</f>
        <v>May</v>
      </c>
      <c r="AX479" s="40">
        <f>VLOOKUP(Table1[[#This Row],[Assigned to]],GD_Resource[[#All],[SNOW ID Unique]:[Team]],4,0)</f>
        <v>0</v>
      </c>
    </row>
    <row r="480" spans="1:50" ht="49.95" customHeight="1" x14ac:dyDescent="0.25">
      <c r="A480" s="37" t="s">
        <v>1904</v>
      </c>
      <c r="B480" s="37" t="s">
        <v>119</v>
      </c>
      <c r="C480" s="37" t="s">
        <v>1261</v>
      </c>
      <c r="D480" s="37" t="s">
        <v>833</v>
      </c>
      <c r="E480" s="37" t="s">
        <v>13</v>
      </c>
      <c r="F480" s="37" t="s">
        <v>1905</v>
      </c>
      <c r="G480" s="60">
        <v>44702.257013888891</v>
      </c>
      <c r="H480" s="37" t="s">
        <v>18</v>
      </c>
      <c r="I480" s="60"/>
      <c r="J480" s="37" t="s">
        <v>542</v>
      </c>
      <c r="K480" s="37" t="s">
        <v>94</v>
      </c>
      <c r="L480" s="60"/>
      <c r="M480" s="37"/>
      <c r="N480" s="60">
        <v>44702.256053240737</v>
      </c>
      <c r="O480" s="37" t="s">
        <v>833</v>
      </c>
      <c r="P480" s="38" t="b">
        <v>0</v>
      </c>
      <c r="Q480" s="37"/>
      <c r="R480" s="37" t="s">
        <v>217</v>
      </c>
      <c r="S480" s="38">
        <v>0</v>
      </c>
      <c r="T480" s="37" t="s">
        <v>128</v>
      </c>
      <c r="U480" s="37" t="s">
        <v>94</v>
      </c>
      <c r="V480" s="60">
        <v>44702.257013888891</v>
      </c>
      <c r="W480" s="38">
        <v>170</v>
      </c>
      <c r="X480" s="37" t="s">
        <v>18</v>
      </c>
      <c r="Y480" s="38">
        <v>0</v>
      </c>
      <c r="Z480" s="38" t="b">
        <v>0</v>
      </c>
      <c r="AA480" s="60">
        <v>44702.256053240737</v>
      </c>
      <c r="AB480" s="60"/>
      <c r="AC480" s="38">
        <v>0</v>
      </c>
      <c r="AD480" s="60"/>
      <c r="AE480" s="60">
        <v>44702.256053240737</v>
      </c>
      <c r="AF480" s="60">
        <v>44702.256053240737</v>
      </c>
      <c r="AG480" s="37"/>
      <c r="AH480" s="37"/>
      <c r="AI480" s="37"/>
      <c r="AJ480" s="16" t="str">
        <f ca="1">IF(Table1[[#This Row],[State]]="Closed","Zero",IF(Table1[[#This Row],[State]]="Resolved","Zero",TODAY()-Table1[[#This Row],[First Assigned to Osprey-Resolver]]))</f>
        <v>Zero</v>
      </c>
      <c r="AK480" s="16" t="str">
        <f ca="1">IF(Table1[[#This Row],[Days Open]]&lt;=5,"00 - 05",IF(Table1[[#This Row],[Days Open]]&lt;=15,"06 - 15",IF(Table1[[#This Row],[Days Open]]&lt;=30,"16 - 30", IF(Table1[[#This Row],[Days Open]]&lt;=60,"31 - 60",IF(Table1[[#This Row],[Days Open]]&lt;=90,"61 - 90",IF(Table1[[#This Row],[Days Open]]="Zero","Closed","&gt;91 and above"))))))</f>
        <v>Closed</v>
      </c>
      <c r="AL480" s="39">
        <f>WEEKNUM(Table1[[#This Row],[Created]])</f>
        <v>21</v>
      </c>
      <c r="AM480" s="39">
        <f>WEEKNUM(Table1[[#This Row],[Resolved]])</f>
        <v>21</v>
      </c>
      <c r="AN480" s="39">
        <f>WEEKNUM(Table1[[#This Row],[Closed]])</f>
        <v>0</v>
      </c>
      <c r="AO480" s="39" t="str">
        <f>IFERROR(INDEX(GD_Resource[], MATCH(Table1[[#This Row],[Assigned to]], GD_Resource[SNOW ID Unique], 0), 2), "Not GD")</f>
        <v>WPP-US</v>
      </c>
      <c r="AP480" s="39" t="str">
        <f t="shared" si="7"/>
        <v>GD</v>
      </c>
      <c r="AQ480" s="39">
        <f>YEAR(Table1[[#This Row],[Closed]])</f>
        <v>1900</v>
      </c>
      <c r="AR480" s="39">
        <f>YEAR(Table1[[#This Row],[Resolved]])</f>
        <v>2022</v>
      </c>
      <c r="AS480" s="39">
        <f>YEAR(Table1[[#This Row],[Created]])</f>
        <v>2022</v>
      </c>
      <c r="AT480" s="39">
        <f>DAY(Table1[[#This Row],[Resolved]])</f>
        <v>21</v>
      </c>
      <c r="AU480" s="39" t="str">
        <f>TEXT(Table1[[#This Row],[Resolved]],"MMM")</f>
        <v>May</v>
      </c>
      <c r="AV480" s="39">
        <f>DAY(Table1[[#This Row],[Created]])</f>
        <v>21</v>
      </c>
      <c r="AW480" s="39" t="str">
        <f>TEXT(Table1[[#This Row],[Created]],"MMM")</f>
        <v>May</v>
      </c>
      <c r="AX480" s="40">
        <f>VLOOKUP(Table1[[#This Row],[Assigned to]],GD_Resource[[#All],[SNOW ID Unique]:[Team]],4,0)</f>
        <v>0</v>
      </c>
    </row>
    <row r="481" spans="1:50" ht="75" customHeight="1" x14ac:dyDescent="0.25">
      <c r="A481" s="37" t="s">
        <v>1906</v>
      </c>
      <c r="B481" s="37" t="s">
        <v>119</v>
      </c>
      <c r="C481" s="37" t="s">
        <v>703</v>
      </c>
      <c r="D481" s="37" t="s">
        <v>1684</v>
      </c>
      <c r="E481" s="37" t="s">
        <v>13</v>
      </c>
      <c r="F481" s="37" t="s">
        <v>1907</v>
      </c>
      <c r="G481" s="60">
        <v>44707.662430555552</v>
      </c>
      <c r="H481" s="37" t="s">
        <v>48</v>
      </c>
      <c r="I481" s="60"/>
      <c r="J481" s="37"/>
      <c r="K481" s="37"/>
      <c r="L481" s="60"/>
      <c r="M481" s="37"/>
      <c r="N481" s="60">
        <v>44702.875092592592</v>
      </c>
      <c r="O481" s="37" t="s">
        <v>1684</v>
      </c>
      <c r="P481" s="38" t="b">
        <v>0</v>
      </c>
      <c r="Q481" s="37"/>
      <c r="R481" s="37"/>
      <c r="S481" s="38">
        <v>0</v>
      </c>
      <c r="T481" s="37" t="s">
        <v>128</v>
      </c>
      <c r="U481" s="37" t="s">
        <v>65</v>
      </c>
      <c r="V481" s="60"/>
      <c r="W481" s="38"/>
      <c r="X481" s="37" t="s">
        <v>1685</v>
      </c>
      <c r="Y481" s="38">
        <v>0</v>
      </c>
      <c r="Z481" s="38" t="b">
        <v>1</v>
      </c>
      <c r="AA481" s="60">
        <v>44702.875983796293</v>
      </c>
      <c r="AB481" s="60"/>
      <c r="AC481" s="38">
        <v>2</v>
      </c>
      <c r="AD481" s="60"/>
      <c r="AE481" s="60">
        <v>44702.875983796293</v>
      </c>
      <c r="AF481" s="60">
        <v>44702.875983796293</v>
      </c>
      <c r="AG481" s="37"/>
      <c r="AH481" s="37" t="s">
        <v>707</v>
      </c>
      <c r="AI481" s="37"/>
      <c r="AJ481" s="16">
        <f ca="1">IF(Table1[[#This Row],[State]]="Closed","Zero",IF(Table1[[#This Row],[State]]="Resolved","Zero",TODAY()-Table1[[#This Row],[First Assigned to Osprey-Resolver]]))</f>
        <v>5.1240162037065602</v>
      </c>
      <c r="AK481" s="16" t="str">
        <f ca="1">IF(Table1[[#This Row],[Days Open]]&lt;=5,"00 - 05",IF(Table1[[#This Row],[Days Open]]&lt;=15,"06 - 15",IF(Table1[[#This Row],[Days Open]]&lt;=30,"16 - 30", IF(Table1[[#This Row],[Days Open]]&lt;=60,"31 - 60",IF(Table1[[#This Row],[Days Open]]&lt;=90,"61 - 90",IF(Table1[[#This Row],[Days Open]]="Zero","Closed","&gt;91 and above"))))))</f>
        <v>06 - 15</v>
      </c>
      <c r="AL481" s="39">
        <f>WEEKNUM(Table1[[#This Row],[Created]])</f>
        <v>21</v>
      </c>
      <c r="AM481" s="39">
        <f>WEEKNUM(Table1[[#This Row],[Resolved]])</f>
        <v>0</v>
      </c>
      <c r="AN481" s="39">
        <f>WEEKNUM(Table1[[#This Row],[Closed]])</f>
        <v>0</v>
      </c>
      <c r="AO481" s="39" t="str">
        <f>IFERROR(INDEX(GD_Resource[], MATCH(Table1[[#This Row],[Assigned to]], GD_Resource[SNOW ID Unique], 0), 2), "Not GD")</f>
        <v>Not GD</v>
      </c>
      <c r="AP481" s="39" t="str">
        <f t="shared" si="7"/>
        <v>Geo</v>
      </c>
      <c r="AQ481" s="39">
        <f>YEAR(Table1[[#This Row],[Closed]])</f>
        <v>1900</v>
      </c>
      <c r="AR481" s="39">
        <f>YEAR(Table1[[#This Row],[Resolved]])</f>
        <v>1900</v>
      </c>
      <c r="AS481" s="39">
        <f>YEAR(Table1[[#This Row],[Created]])</f>
        <v>2022</v>
      </c>
      <c r="AT481" s="39">
        <f>DAY(Table1[[#This Row],[Resolved]])</f>
        <v>0</v>
      </c>
      <c r="AU481" s="39" t="str">
        <f>TEXT(Table1[[#This Row],[Resolved]],"MMM")</f>
        <v>Jan</v>
      </c>
      <c r="AV481" s="39">
        <f>DAY(Table1[[#This Row],[Created]])</f>
        <v>21</v>
      </c>
      <c r="AW481" s="39" t="str">
        <f>TEXT(Table1[[#This Row],[Created]],"MMM")</f>
        <v>May</v>
      </c>
      <c r="AX481" s="40" t="e">
        <f>VLOOKUP(Table1[[#This Row],[Assigned to]],GD_Resource[[#All],[SNOW ID Unique]:[Team]],4,0)</f>
        <v>#N/A</v>
      </c>
    </row>
    <row r="482" spans="1:50" ht="37.5" customHeight="1" x14ac:dyDescent="0.25">
      <c r="A482" s="37" t="s">
        <v>1908</v>
      </c>
      <c r="B482" s="37" t="s">
        <v>119</v>
      </c>
      <c r="C482" s="37" t="s">
        <v>120</v>
      </c>
      <c r="D482" s="37" t="s">
        <v>324</v>
      </c>
      <c r="E482" s="37" t="s">
        <v>13</v>
      </c>
      <c r="F482" s="37" t="s">
        <v>1909</v>
      </c>
      <c r="G482" s="60">
        <v>44704.565115740741</v>
      </c>
      <c r="H482" s="37" t="s">
        <v>26</v>
      </c>
      <c r="I482" s="60"/>
      <c r="J482" s="37" t="s">
        <v>329</v>
      </c>
      <c r="K482" s="37" t="s">
        <v>1910</v>
      </c>
      <c r="L482" s="60"/>
      <c r="M482" s="37"/>
      <c r="N482" s="60">
        <v>44702.929699074077</v>
      </c>
      <c r="O482" s="37" t="s">
        <v>1819</v>
      </c>
      <c r="P482" s="38" t="b">
        <v>0</v>
      </c>
      <c r="Q482" s="37"/>
      <c r="R482" s="37" t="s">
        <v>127</v>
      </c>
      <c r="S482" s="38">
        <v>0</v>
      </c>
      <c r="T482" s="37" t="s">
        <v>128</v>
      </c>
      <c r="U482" s="37" t="s">
        <v>94</v>
      </c>
      <c r="V482" s="60">
        <v>44704.565115740741</v>
      </c>
      <c r="W482" s="38">
        <v>141300</v>
      </c>
      <c r="X482" s="37" t="s">
        <v>1820</v>
      </c>
      <c r="Y482" s="38">
        <v>0</v>
      </c>
      <c r="Z482" s="38" t="b">
        <v>0</v>
      </c>
      <c r="AA482" s="60">
        <v>44704.521493055552</v>
      </c>
      <c r="AB482" s="60">
        <v>44704.521493055552</v>
      </c>
      <c r="AC482" s="38">
        <v>1</v>
      </c>
      <c r="AD482" s="60">
        <v>44704.562106481477</v>
      </c>
      <c r="AE482" s="60">
        <v>44704.563217592593</v>
      </c>
      <c r="AF482" s="60">
        <v>44704.562106481477</v>
      </c>
      <c r="AG482" s="37" t="s">
        <v>332</v>
      </c>
      <c r="AH482" s="37"/>
      <c r="AI482" s="37" t="s">
        <v>766</v>
      </c>
      <c r="AJ482" s="16" t="str">
        <f ca="1">IF(Table1[[#This Row],[State]]="Closed","Zero",IF(Table1[[#This Row],[State]]="Resolved","Zero",TODAY()-Table1[[#This Row],[First Assigned to Osprey-Resolver]]))</f>
        <v>Zero</v>
      </c>
      <c r="AK482" s="16" t="str">
        <f ca="1">IF(Table1[[#This Row],[Days Open]]&lt;=5,"00 - 05",IF(Table1[[#This Row],[Days Open]]&lt;=15,"06 - 15",IF(Table1[[#This Row],[Days Open]]&lt;=30,"16 - 30", IF(Table1[[#This Row],[Days Open]]&lt;=60,"31 - 60",IF(Table1[[#This Row],[Days Open]]&lt;=90,"61 - 90",IF(Table1[[#This Row],[Days Open]]="Zero","Closed","&gt;91 and above"))))))</f>
        <v>Closed</v>
      </c>
      <c r="AL482" s="39">
        <f>WEEKNUM(Table1[[#This Row],[Created]])</f>
        <v>21</v>
      </c>
      <c r="AM482" s="39">
        <f>WEEKNUM(Table1[[#This Row],[Resolved]])</f>
        <v>22</v>
      </c>
      <c r="AN482" s="39">
        <f>WEEKNUM(Table1[[#This Row],[Closed]])</f>
        <v>0</v>
      </c>
      <c r="AO482" s="39" t="str">
        <f>IFERROR(INDEX(GD_Resource[], MATCH(Table1[[#This Row],[Assigned to]], GD_Resource[SNOW ID Unique], 0), 2), "Not GD")</f>
        <v>WPP-US</v>
      </c>
      <c r="AP482" s="39" t="str">
        <f t="shared" si="7"/>
        <v>GD</v>
      </c>
      <c r="AQ482" s="39">
        <f>YEAR(Table1[[#This Row],[Closed]])</f>
        <v>1900</v>
      </c>
      <c r="AR482" s="39">
        <f>YEAR(Table1[[#This Row],[Resolved]])</f>
        <v>2022</v>
      </c>
      <c r="AS482" s="39">
        <f>YEAR(Table1[[#This Row],[Created]])</f>
        <v>2022</v>
      </c>
      <c r="AT482" s="39">
        <f>DAY(Table1[[#This Row],[Resolved]])</f>
        <v>23</v>
      </c>
      <c r="AU482" s="39" t="str">
        <f>TEXT(Table1[[#This Row],[Resolved]],"MMM")</f>
        <v>May</v>
      </c>
      <c r="AV482" s="39">
        <f>DAY(Table1[[#This Row],[Created]])</f>
        <v>21</v>
      </c>
      <c r="AW482" s="39" t="str">
        <f>TEXT(Table1[[#This Row],[Created]],"MMM")</f>
        <v>May</v>
      </c>
      <c r="AX482" s="40">
        <f>VLOOKUP(Table1[[#This Row],[Assigned to]],GD_Resource[[#All],[SNOW ID Unique]:[Team]],4,0)</f>
        <v>0</v>
      </c>
    </row>
    <row r="483" spans="1:50" ht="62.7" customHeight="1" x14ac:dyDescent="0.25">
      <c r="A483" s="37" t="s">
        <v>1911</v>
      </c>
      <c r="B483" s="37" t="s">
        <v>119</v>
      </c>
      <c r="C483" s="37" t="s">
        <v>242</v>
      </c>
      <c r="D483" s="37" t="s">
        <v>530</v>
      </c>
      <c r="E483" s="37" t="s">
        <v>13</v>
      </c>
      <c r="F483" s="37" t="s">
        <v>1912</v>
      </c>
      <c r="G483" s="60">
        <v>44707.66747685185</v>
      </c>
      <c r="H483" s="37" t="s">
        <v>27</v>
      </c>
      <c r="I483" s="60"/>
      <c r="J483" s="37" t="s">
        <v>329</v>
      </c>
      <c r="K483" s="37" t="s">
        <v>1913</v>
      </c>
      <c r="L483" s="60"/>
      <c r="M483" s="37"/>
      <c r="N483" s="60">
        <v>44703.203009259261</v>
      </c>
      <c r="O483" s="37" t="s">
        <v>1336</v>
      </c>
      <c r="P483" s="38" t="b">
        <v>0</v>
      </c>
      <c r="Q483" s="37"/>
      <c r="R483" s="37" t="s">
        <v>150</v>
      </c>
      <c r="S483" s="38">
        <v>0</v>
      </c>
      <c r="T483" s="37" t="s">
        <v>128</v>
      </c>
      <c r="U483" s="37" t="s">
        <v>94</v>
      </c>
      <c r="V483" s="60">
        <v>44707.66747685185</v>
      </c>
      <c r="W483" s="38">
        <v>385730</v>
      </c>
      <c r="X483" s="37" t="s">
        <v>1337</v>
      </c>
      <c r="Y483" s="38">
        <v>0</v>
      </c>
      <c r="Z483" s="38" t="b">
        <v>0</v>
      </c>
      <c r="AA483" s="60">
        <v>44704.799467592587</v>
      </c>
      <c r="AB483" s="60">
        <v>44703.205729166657</v>
      </c>
      <c r="AC483" s="38">
        <v>1</v>
      </c>
      <c r="AD483" s="60">
        <v>44704.861608796287</v>
      </c>
      <c r="AE483" s="60">
        <v>44704.885474537034</v>
      </c>
      <c r="AF483" s="60">
        <v>44704.861608796287</v>
      </c>
      <c r="AG483" s="37"/>
      <c r="AH483" s="37"/>
      <c r="AI483" s="37"/>
      <c r="AJ483" s="16" t="str">
        <f ca="1">IF(Table1[[#This Row],[State]]="Closed","Zero",IF(Table1[[#This Row],[State]]="Resolved","Zero",TODAY()-Table1[[#This Row],[First Assigned to Osprey-Resolver]]))</f>
        <v>Zero</v>
      </c>
      <c r="AK483" s="16" t="str">
        <f ca="1">IF(Table1[[#This Row],[Days Open]]&lt;=5,"00 - 05",IF(Table1[[#This Row],[Days Open]]&lt;=15,"06 - 15",IF(Table1[[#This Row],[Days Open]]&lt;=30,"16 - 30", IF(Table1[[#This Row],[Days Open]]&lt;=60,"31 - 60",IF(Table1[[#This Row],[Days Open]]&lt;=90,"61 - 90",IF(Table1[[#This Row],[Days Open]]="Zero","Closed","&gt;91 and above"))))))</f>
        <v>Closed</v>
      </c>
      <c r="AL483" s="39">
        <f>WEEKNUM(Table1[[#This Row],[Created]])</f>
        <v>22</v>
      </c>
      <c r="AM483" s="39">
        <f>WEEKNUM(Table1[[#This Row],[Resolved]])</f>
        <v>22</v>
      </c>
      <c r="AN483" s="39">
        <f>WEEKNUM(Table1[[#This Row],[Closed]])</f>
        <v>0</v>
      </c>
      <c r="AO483" s="39" t="str">
        <f>IFERROR(INDEX(GD_Resource[], MATCH(Table1[[#This Row],[Assigned to]], GD_Resource[SNOW ID Unique], 0), 2), "Not GD")</f>
        <v>WPP-US</v>
      </c>
      <c r="AP483" s="39" t="str">
        <f t="shared" si="7"/>
        <v>GD</v>
      </c>
      <c r="AQ483" s="39">
        <f>YEAR(Table1[[#This Row],[Closed]])</f>
        <v>1900</v>
      </c>
      <c r="AR483" s="39">
        <f>YEAR(Table1[[#This Row],[Resolved]])</f>
        <v>2022</v>
      </c>
      <c r="AS483" s="39">
        <f>YEAR(Table1[[#This Row],[Created]])</f>
        <v>2022</v>
      </c>
      <c r="AT483" s="39">
        <f>DAY(Table1[[#This Row],[Resolved]])</f>
        <v>26</v>
      </c>
      <c r="AU483" s="39" t="str">
        <f>TEXT(Table1[[#This Row],[Resolved]],"MMM")</f>
        <v>May</v>
      </c>
      <c r="AV483" s="39">
        <f>DAY(Table1[[#This Row],[Created]])</f>
        <v>22</v>
      </c>
      <c r="AW483" s="39" t="str">
        <f>TEXT(Table1[[#This Row],[Created]],"MMM")</f>
        <v>May</v>
      </c>
      <c r="AX483" s="40">
        <f>VLOOKUP(Table1[[#This Row],[Assigned to]],GD_Resource[[#All],[SNOW ID Unique]:[Team]],4,0)</f>
        <v>0</v>
      </c>
    </row>
    <row r="484" spans="1:50" ht="37.5" customHeight="1" x14ac:dyDescent="0.25">
      <c r="A484" s="37" t="s">
        <v>1914</v>
      </c>
      <c r="B484" s="37" t="s">
        <v>119</v>
      </c>
      <c r="C484" s="37" t="s">
        <v>339</v>
      </c>
      <c r="D484" s="37" t="s">
        <v>340</v>
      </c>
      <c r="E484" s="37" t="s">
        <v>13</v>
      </c>
      <c r="F484" s="37" t="s">
        <v>1915</v>
      </c>
      <c r="G484" s="60">
        <v>44705.143530092602</v>
      </c>
      <c r="H484" s="37" t="s">
        <v>24</v>
      </c>
      <c r="I484" s="60"/>
      <c r="J484" s="37" t="s">
        <v>329</v>
      </c>
      <c r="K484" s="37" t="s">
        <v>1916</v>
      </c>
      <c r="L484" s="60"/>
      <c r="M484" s="37"/>
      <c r="N484" s="60">
        <v>44704.037245370368</v>
      </c>
      <c r="O484" s="37" t="s">
        <v>1917</v>
      </c>
      <c r="P484" s="38" t="b">
        <v>0</v>
      </c>
      <c r="Q484" s="37"/>
      <c r="R484" s="37" t="s">
        <v>217</v>
      </c>
      <c r="S484" s="38">
        <v>0</v>
      </c>
      <c r="T484" s="37" t="s">
        <v>128</v>
      </c>
      <c r="U484" s="37" t="s">
        <v>94</v>
      </c>
      <c r="V484" s="60">
        <v>44705.143530092602</v>
      </c>
      <c r="W484" s="38">
        <v>95583</v>
      </c>
      <c r="X484" s="37" t="s">
        <v>1918</v>
      </c>
      <c r="Y484" s="38">
        <v>0</v>
      </c>
      <c r="Z484" s="38" t="b">
        <v>0</v>
      </c>
      <c r="AA484" s="60">
        <v>44704.799571759257</v>
      </c>
      <c r="AB484" s="60">
        <v>44704.039236111108</v>
      </c>
      <c r="AC484" s="38">
        <v>3</v>
      </c>
      <c r="AD484" s="60">
        <v>44704.836076388892</v>
      </c>
      <c r="AE484" s="60">
        <v>44705.084224537037</v>
      </c>
      <c r="AF484" s="60">
        <v>44704.836076388892</v>
      </c>
      <c r="AG484" s="37"/>
      <c r="AH484" s="37"/>
      <c r="AI484" s="37"/>
      <c r="AJ484" s="16" t="str">
        <f ca="1">IF(Table1[[#This Row],[State]]="Closed","Zero",IF(Table1[[#This Row],[State]]="Resolved","Zero",TODAY()-Table1[[#This Row],[First Assigned to Osprey-Resolver]]))</f>
        <v>Zero</v>
      </c>
      <c r="AK484" s="16" t="str">
        <f ca="1">IF(Table1[[#This Row],[Days Open]]&lt;=5,"00 - 05",IF(Table1[[#This Row],[Days Open]]&lt;=15,"06 - 15",IF(Table1[[#This Row],[Days Open]]&lt;=30,"16 - 30", IF(Table1[[#This Row],[Days Open]]&lt;=60,"31 - 60",IF(Table1[[#This Row],[Days Open]]&lt;=90,"61 - 90",IF(Table1[[#This Row],[Days Open]]="Zero","Closed","&gt;91 and above"))))))</f>
        <v>Closed</v>
      </c>
      <c r="AL484" s="39">
        <f>WEEKNUM(Table1[[#This Row],[Created]])</f>
        <v>22</v>
      </c>
      <c r="AM484" s="39">
        <f>WEEKNUM(Table1[[#This Row],[Resolved]])</f>
        <v>22</v>
      </c>
      <c r="AN484" s="39">
        <f>WEEKNUM(Table1[[#This Row],[Closed]])</f>
        <v>0</v>
      </c>
      <c r="AO484" s="39" t="str">
        <f>IFERROR(INDEX(GD_Resource[], MATCH(Table1[[#This Row],[Assigned to]], GD_Resource[SNOW ID Unique], 0), 2), "Not GD")</f>
        <v>WPP-US</v>
      </c>
      <c r="AP484" s="39" t="str">
        <f t="shared" si="7"/>
        <v>GD</v>
      </c>
      <c r="AQ484" s="39">
        <f>YEAR(Table1[[#This Row],[Closed]])</f>
        <v>1900</v>
      </c>
      <c r="AR484" s="39">
        <f>YEAR(Table1[[#This Row],[Resolved]])</f>
        <v>2022</v>
      </c>
      <c r="AS484" s="39">
        <f>YEAR(Table1[[#This Row],[Created]])</f>
        <v>2022</v>
      </c>
      <c r="AT484" s="39">
        <f>DAY(Table1[[#This Row],[Resolved]])</f>
        <v>24</v>
      </c>
      <c r="AU484" s="39" t="str">
        <f>TEXT(Table1[[#This Row],[Resolved]],"MMM")</f>
        <v>May</v>
      </c>
      <c r="AV484" s="39">
        <f>DAY(Table1[[#This Row],[Created]])</f>
        <v>23</v>
      </c>
      <c r="AW484" s="39" t="str">
        <f>TEXT(Table1[[#This Row],[Created]],"MMM")</f>
        <v>May</v>
      </c>
      <c r="AX484" s="40">
        <f>VLOOKUP(Table1[[#This Row],[Assigned to]],GD_Resource[[#All],[SNOW ID Unique]:[Team]],4,0)</f>
        <v>0</v>
      </c>
    </row>
    <row r="485" spans="1:50" ht="37.5" customHeight="1" x14ac:dyDescent="0.25">
      <c r="A485" s="37" t="s">
        <v>1919</v>
      </c>
      <c r="B485" s="37" t="s">
        <v>142</v>
      </c>
      <c r="C485" s="37" t="s">
        <v>120</v>
      </c>
      <c r="D485" s="37" t="s">
        <v>1781</v>
      </c>
      <c r="E485" s="37" t="s">
        <v>13</v>
      </c>
      <c r="F485" s="37" t="s">
        <v>1920</v>
      </c>
      <c r="G485" s="60">
        <v>44705.393472222233</v>
      </c>
      <c r="H485" s="37" t="s">
        <v>23</v>
      </c>
      <c r="I485" s="60"/>
      <c r="J485" s="37" t="s">
        <v>329</v>
      </c>
      <c r="K485" s="37" t="s">
        <v>1921</v>
      </c>
      <c r="L485" s="60"/>
      <c r="M485" s="37"/>
      <c r="N485" s="60">
        <v>44704.206747685188</v>
      </c>
      <c r="O485" s="37" t="s">
        <v>1922</v>
      </c>
      <c r="P485" s="38" t="b">
        <v>0</v>
      </c>
      <c r="Q485" s="37"/>
      <c r="R485" s="37" t="s">
        <v>127</v>
      </c>
      <c r="S485" s="38">
        <v>0</v>
      </c>
      <c r="T485" s="37" t="s">
        <v>128</v>
      </c>
      <c r="U485" s="37" t="s">
        <v>94</v>
      </c>
      <c r="V485" s="60">
        <v>44705.393472222233</v>
      </c>
      <c r="W485" s="38">
        <v>102532</v>
      </c>
      <c r="X485" s="37" t="s">
        <v>1923</v>
      </c>
      <c r="Y485" s="38">
        <v>0</v>
      </c>
      <c r="Z485" s="38" t="b">
        <v>0</v>
      </c>
      <c r="AA485" s="60">
        <v>44704.401041666657</v>
      </c>
      <c r="AB485" s="60">
        <v>44704.401041666657</v>
      </c>
      <c r="AC485" s="38">
        <v>1</v>
      </c>
      <c r="AD485" s="60">
        <v>44704.510335648149</v>
      </c>
      <c r="AE485" s="60">
        <v>44704.518506944441</v>
      </c>
      <c r="AF485" s="60">
        <v>44704.510335648149</v>
      </c>
      <c r="AG485" s="37" t="s">
        <v>200</v>
      </c>
      <c r="AH485" s="37"/>
      <c r="AI485" s="37" t="s">
        <v>1924</v>
      </c>
      <c r="AJ485" s="16" t="str">
        <f ca="1">IF(Table1[[#This Row],[State]]="Closed","Zero",IF(Table1[[#This Row],[State]]="Resolved","Zero",TODAY()-Table1[[#This Row],[First Assigned to Osprey-Resolver]]))</f>
        <v>Zero</v>
      </c>
      <c r="AK485" s="16" t="str">
        <f ca="1">IF(Table1[[#This Row],[Days Open]]&lt;=5,"00 - 05",IF(Table1[[#This Row],[Days Open]]&lt;=15,"06 - 15",IF(Table1[[#This Row],[Days Open]]&lt;=30,"16 - 30", IF(Table1[[#This Row],[Days Open]]&lt;=60,"31 - 60",IF(Table1[[#This Row],[Days Open]]&lt;=90,"61 - 90",IF(Table1[[#This Row],[Days Open]]="Zero","Closed","&gt;91 and above"))))))</f>
        <v>Closed</v>
      </c>
      <c r="AL485" s="39">
        <f>WEEKNUM(Table1[[#This Row],[Created]])</f>
        <v>22</v>
      </c>
      <c r="AM485" s="39">
        <f>WEEKNUM(Table1[[#This Row],[Resolved]])</f>
        <v>22</v>
      </c>
      <c r="AN485" s="39">
        <f>WEEKNUM(Table1[[#This Row],[Closed]])</f>
        <v>0</v>
      </c>
      <c r="AO485" s="39" t="str">
        <f>IFERROR(INDEX(GD_Resource[], MATCH(Table1[[#This Row],[Assigned to]], GD_Resource[SNOW ID Unique], 0), 2), "Not GD")</f>
        <v>WPP-US</v>
      </c>
      <c r="AP485" s="39" t="str">
        <f t="shared" si="7"/>
        <v>GD</v>
      </c>
      <c r="AQ485" s="39">
        <f>YEAR(Table1[[#This Row],[Closed]])</f>
        <v>1900</v>
      </c>
      <c r="AR485" s="39">
        <f>YEAR(Table1[[#This Row],[Resolved]])</f>
        <v>2022</v>
      </c>
      <c r="AS485" s="39">
        <f>YEAR(Table1[[#This Row],[Created]])</f>
        <v>2022</v>
      </c>
      <c r="AT485" s="39">
        <f>DAY(Table1[[#This Row],[Resolved]])</f>
        <v>24</v>
      </c>
      <c r="AU485" s="39" t="str">
        <f>TEXT(Table1[[#This Row],[Resolved]],"MMM")</f>
        <v>May</v>
      </c>
      <c r="AV485" s="39">
        <f>DAY(Table1[[#This Row],[Created]])</f>
        <v>23</v>
      </c>
      <c r="AW485" s="39" t="str">
        <f>TEXT(Table1[[#This Row],[Created]],"MMM")</f>
        <v>May</v>
      </c>
      <c r="AX485" s="40">
        <f>VLOOKUP(Table1[[#This Row],[Assigned to]],GD_Resource[[#All],[SNOW ID Unique]:[Team]],4,0)</f>
        <v>0</v>
      </c>
    </row>
    <row r="486" spans="1:50" ht="62.7" customHeight="1" x14ac:dyDescent="0.25">
      <c r="A486" s="37" t="s">
        <v>1925</v>
      </c>
      <c r="B486" s="37" t="s">
        <v>119</v>
      </c>
      <c r="C486" s="37" t="s">
        <v>120</v>
      </c>
      <c r="D486" s="37" t="s">
        <v>1781</v>
      </c>
      <c r="E486" s="37" t="s">
        <v>13</v>
      </c>
      <c r="F486" s="37" t="s">
        <v>1926</v>
      </c>
      <c r="G486" s="60">
        <v>44704.38</v>
      </c>
      <c r="H486" s="37" t="s">
        <v>48</v>
      </c>
      <c r="I486" s="60"/>
      <c r="J486" s="37"/>
      <c r="K486" s="37"/>
      <c r="L486" s="60"/>
      <c r="M486" s="37"/>
      <c r="N486" s="60">
        <v>44704.345891203702</v>
      </c>
      <c r="O486" s="37" t="s">
        <v>762</v>
      </c>
      <c r="P486" s="38" t="b">
        <v>0</v>
      </c>
      <c r="Q486" s="37"/>
      <c r="R486" s="37" t="s">
        <v>127</v>
      </c>
      <c r="S486" s="38">
        <v>0</v>
      </c>
      <c r="T486" s="37" t="s">
        <v>128</v>
      </c>
      <c r="U486" s="37" t="s">
        <v>66</v>
      </c>
      <c r="V486" s="60"/>
      <c r="W486" s="38"/>
      <c r="X486" s="37" t="s">
        <v>763</v>
      </c>
      <c r="Y486" s="38">
        <v>0</v>
      </c>
      <c r="Z486" s="38" t="b">
        <v>0</v>
      </c>
      <c r="AA486" s="60">
        <v>44704.38</v>
      </c>
      <c r="AB486" s="60">
        <v>44704.355196759258</v>
      </c>
      <c r="AC486" s="38">
        <v>1</v>
      </c>
      <c r="AD486" s="60">
        <v>44704.368969907409</v>
      </c>
      <c r="AE486" s="60">
        <v>44704.38</v>
      </c>
      <c r="AF486" s="60">
        <v>44704.368969907409</v>
      </c>
      <c r="AG486" s="37"/>
      <c r="AH486" s="37"/>
      <c r="AI486" s="37"/>
      <c r="AJ486" s="16">
        <f ca="1">IF(Table1[[#This Row],[State]]="Closed","Zero",IF(Table1[[#This Row],[State]]="Resolved","Zero",TODAY()-Table1[[#This Row],[First Assigned to Osprey-Resolver]]))</f>
        <v>3.6200000000026193</v>
      </c>
      <c r="AK486" s="16" t="str">
        <f ca="1">IF(Table1[[#This Row],[Days Open]]&lt;=5,"00 - 05",IF(Table1[[#This Row],[Days Open]]&lt;=15,"06 - 15",IF(Table1[[#This Row],[Days Open]]&lt;=30,"16 - 30", IF(Table1[[#This Row],[Days Open]]&lt;=60,"31 - 60",IF(Table1[[#This Row],[Days Open]]&lt;=90,"61 - 90",IF(Table1[[#This Row],[Days Open]]="Zero","Closed","&gt;91 and above"))))))</f>
        <v>00 - 05</v>
      </c>
      <c r="AL486" s="39">
        <f>WEEKNUM(Table1[[#This Row],[Created]])</f>
        <v>22</v>
      </c>
      <c r="AM486" s="39">
        <f>WEEKNUM(Table1[[#This Row],[Resolved]])</f>
        <v>0</v>
      </c>
      <c r="AN486" s="39">
        <f>WEEKNUM(Table1[[#This Row],[Closed]])</f>
        <v>0</v>
      </c>
      <c r="AO486" s="39" t="str">
        <f>IFERROR(INDEX(GD_Resource[], MATCH(Table1[[#This Row],[Assigned to]], GD_Resource[SNOW ID Unique], 0), 2), "Not GD")</f>
        <v>Not GD</v>
      </c>
      <c r="AP486" s="39" t="str">
        <f t="shared" si="7"/>
        <v>Geo</v>
      </c>
      <c r="AQ486" s="39">
        <f>YEAR(Table1[[#This Row],[Closed]])</f>
        <v>1900</v>
      </c>
      <c r="AR486" s="39">
        <f>YEAR(Table1[[#This Row],[Resolved]])</f>
        <v>1900</v>
      </c>
      <c r="AS486" s="39">
        <f>YEAR(Table1[[#This Row],[Created]])</f>
        <v>2022</v>
      </c>
      <c r="AT486" s="39">
        <f>DAY(Table1[[#This Row],[Resolved]])</f>
        <v>0</v>
      </c>
      <c r="AU486" s="39" t="str">
        <f>TEXT(Table1[[#This Row],[Resolved]],"MMM")</f>
        <v>Jan</v>
      </c>
      <c r="AV486" s="39">
        <f>DAY(Table1[[#This Row],[Created]])</f>
        <v>23</v>
      </c>
      <c r="AW486" s="39" t="str">
        <f>TEXT(Table1[[#This Row],[Created]],"MMM")</f>
        <v>May</v>
      </c>
      <c r="AX486" s="40" t="e">
        <f>VLOOKUP(Table1[[#This Row],[Assigned to]],GD_Resource[[#All],[SNOW ID Unique]:[Team]],4,0)</f>
        <v>#N/A</v>
      </c>
    </row>
    <row r="487" spans="1:50" ht="37.5" customHeight="1" x14ac:dyDescent="0.25">
      <c r="A487" s="37" t="s">
        <v>1927</v>
      </c>
      <c r="B487" s="37" t="s">
        <v>142</v>
      </c>
      <c r="C487" s="37" t="s">
        <v>185</v>
      </c>
      <c r="D487" s="37" t="s">
        <v>1781</v>
      </c>
      <c r="E487" s="37" t="s">
        <v>13</v>
      </c>
      <c r="F487" s="37" t="s">
        <v>1928</v>
      </c>
      <c r="G487" s="60">
        <v>44704.392511574071</v>
      </c>
      <c r="H487" s="37" t="s">
        <v>48</v>
      </c>
      <c r="I487" s="60"/>
      <c r="J487" s="37"/>
      <c r="K487" s="37"/>
      <c r="L487" s="60"/>
      <c r="M487" s="37"/>
      <c r="N487" s="60">
        <v>44704.367013888892</v>
      </c>
      <c r="O487" s="37" t="s">
        <v>762</v>
      </c>
      <c r="P487" s="38" t="b">
        <v>0</v>
      </c>
      <c r="Q487" s="37"/>
      <c r="R487" s="37" t="s">
        <v>127</v>
      </c>
      <c r="S487" s="38">
        <v>0</v>
      </c>
      <c r="T487" s="37" t="s">
        <v>128</v>
      </c>
      <c r="U487" s="37" t="s">
        <v>66</v>
      </c>
      <c r="V487" s="60"/>
      <c r="W487" s="38"/>
      <c r="X487" s="37" t="s">
        <v>763</v>
      </c>
      <c r="Y487" s="38">
        <v>0</v>
      </c>
      <c r="Z487" s="38" t="b">
        <v>0</v>
      </c>
      <c r="AA487" s="60">
        <v>44704.392511574071</v>
      </c>
      <c r="AB487" s="60">
        <v>44704.372939814813</v>
      </c>
      <c r="AC487" s="38">
        <v>2</v>
      </c>
      <c r="AD487" s="60">
        <v>44704.384756944448</v>
      </c>
      <c r="AE487" s="60">
        <v>44704.392511574071</v>
      </c>
      <c r="AF487" s="60">
        <v>44704.384756944448</v>
      </c>
      <c r="AG487" s="37"/>
      <c r="AH487" s="37"/>
      <c r="AI487" s="37"/>
      <c r="AJ487" s="16">
        <f ca="1">IF(Table1[[#This Row],[State]]="Closed","Zero",IF(Table1[[#This Row],[State]]="Resolved","Zero",TODAY()-Table1[[#This Row],[First Assigned to Osprey-Resolver]]))</f>
        <v>3.6074884259287501</v>
      </c>
      <c r="AK487" s="16" t="str">
        <f ca="1">IF(Table1[[#This Row],[Days Open]]&lt;=5,"00 - 05",IF(Table1[[#This Row],[Days Open]]&lt;=15,"06 - 15",IF(Table1[[#This Row],[Days Open]]&lt;=30,"16 - 30", IF(Table1[[#This Row],[Days Open]]&lt;=60,"31 - 60",IF(Table1[[#This Row],[Days Open]]&lt;=90,"61 - 90",IF(Table1[[#This Row],[Days Open]]="Zero","Closed","&gt;91 and above"))))))</f>
        <v>00 - 05</v>
      </c>
      <c r="AL487" s="39">
        <f>WEEKNUM(Table1[[#This Row],[Created]])</f>
        <v>22</v>
      </c>
      <c r="AM487" s="39">
        <f>WEEKNUM(Table1[[#This Row],[Resolved]])</f>
        <v>0</v>
      </c>
      <c r="AN487" s="39">
        <f>WEEKNUM(Table1[[#This Row],[Closed]])</f>
        <v>0</v>
      </c>
      <c r="AO487" s="39" t="str">
        <f>IFERROR(INDEX(GD_Resource[], MATCH(Table1[[#This Row],[Assigned to]], GD_Resource[SNOW ID Unique], 0), 2), "Not GD")</f>
        <v>Not GD</v>
      </c>
      <c r="AP487" s="39" t="str">
        <f t="shared" si="7"/>
        <v>Geo</v>
      </c>
      <c r="AQ487" s="39">
        <f>YEAR(Table1[[#This Row],[Closed]])</f>
        <v>1900</v>
      </c>
      <c r="AR487" s="39">
        <f>YEAR(Table1[[#This Row],[Resolved]])</f>
        <v>1900</v>
      </c>
      <c r="AS487" s="39">
        <f>YEAR(Table1[[#This Row],[Created]])</f>
        <v>2022</v>
      </c>
      <c r="AT487" s="39">
        <f>DAY(Table1[[#This Row],[Resolved]])</f>
        <v>0</v>
      </c>
      <c r="AU487" s="39" t="str">
        <f>TEXT(Table1[[#This Row],[Resolved]],"MMM")</f>
        <v>Jan</v>
      </c>
      <c r="AV487" s="39">
        <f>DAY(Table1[[#This Row],[Created]])</f>
        <v>23</v>
      </c>
      <c r="AW487" s="39" t="str">
        <f>TEXT(Table1[[#This Row],[Created]],"MMM")</f>
        <v>May</v>
      </c>
      <c r="AX487" s="40" t="e">
        <f>VLOOKUP(Table1[[#This Row],[Assigned to]],GD_Resource[[#All],[SNOW ID Unique]:[Team]],4,0)</f>
        <v>#N/A</v>
      </c>
    </row>
    <row r="488" spans="1:50" ht="37.5" customHeight="1" x14ac:dyDescent="0.25">
      <c r="A488" s="37" t="s">
        <v>1929</v>
      </c>
      <c r="B488" s="37" t="s">
        <v>119</v>
      </c>
      <c r="C488" s="37" t="s">
        <v>120</v>
      </c>
      <c r="D488" s="37" t="s">
        <v>324</v>
      </c>
      <c r="E488" s="37" t="s">
        <v>13</v>
      </c>
      <c r="F488" s="37" t="s">
        <v>1930</v>
      </c>
      <c r="G488" s="60">
        <v>44705.667326388888</v>
      </c>
      <c r="H488" s="37" t="s">
        <v>26</v>
      </c>
      <c r="I488" s="60"/>
      <c r="J488" s="37" t="s">
        <v>329</v>
      </c>
      <c r="K488" s="37" t="s">
        <v>1930</v>
      </c>
      <c r="L488" s="60"/>
      <c r="M488" s="37"/>
      <c r="N488" s="60">
        <v>44704.518692129634</v>
      </c>
      <c r="O488" s="37" t="s">
        <v>1931</v>
      </c>
      <c r="P488" s="38" t="b">
        <v>0</v>
      </c>
      <c r="Q488" s="37"/>
      <c r="R488" s="37" t="s">
        <v>127</v>
      </c>
      <c r="S488" s="38">
        <v>0</v>
      </c>
      <c r="T488" s="37" t="s">
        <v>128</v>
      </c>
      <c r="U488" s="37" t="s">
        <v>94</v>
      </c>
      <c r="V488" s="60">
        <v>44705.667337962957</v>
      </c>
      <c r="W488" s="38">
        <v>99243</v>
      </c>
      <c r="X488" s="37" t="s">
        <v>1493</v>
      </c>
      <c r="Y488" s="38">
        <v>0</v>
      </c>
      <c r="Z488" s="38" t="b">
        <v>0</v>
      </c>
      <c r="AA488" s="60">
        <v>44704.529803240737</v>
      </c>
      <c r="AB488" s="60">
        <v>44704.529803240737</v>
      </c>
      <c r="AC488" s="38">
        <v>1</v>
      </c>
      <c r="AD488" s="60">
        <v>44704.532349537039</v>
      </c>
      <c r="AE488" s="60">
        <v>44704.545590277783</v>
      </c>
      <c r="AF488" s="60">
        <v>44704.532349537039</v>
      </c>
      <c r="AG488" s="37"/>
      <c r="AH488" s="37"/>
      <c r="AI488" s="37"/>
      <c r="AJ488" s="16" t="str">
        <f ca="1">IF(Table1[[#This Row],[State]]="Closed","Zero",IF(Table1[[#This Row],[State]]="Resolved","Zero",TODAY()-Table1[[#This Row],[First Assigned to Osprey-Resolver]]))</f>
        <v>Zero</v>
      </c>
      <c r="AK488" s="16" t="str">
        <f ca="1">IF(Table1[[#This Row],[Days Open]]&lt;=5,"00 - 05",IF(Table1[[#This Row],[Days Open]]&lt;=15,"06 - 15",IF(Table1[[#This Row],[Days Open]]&lt;=30,"16 - 30", IF(Table1[[#This Row],[Days Open]]&lt;=60,"31 - 60",IF(Table1[[#This Row],[Days Open]]&lt;=90,"61 - 90",IF(Table1[[#This Row],[Days Open]]="Zero","Closed","&gt;91 and above"))))))</f>
        <v>Closed</v>
      </c>
      <c r="AL488" s="39">
        <f>WEEKNUM(Table1[[#This Row],[Created]])</f>
        <v>22</v>
      </c>
      <c r="AM488" s="39">
        <f>WEEKNUM(Table1[[#This Row],[Resolved]])</f>
        <v>22</v>
      </c>
      <c r="AN488" s="39">
        <f>WEEKNUM(Table1[[#This Row],[Closed]])</f>
        <v>0</v>
      </c>
      <c r="AO488" s="39" t="str">
        <f>IFERROR(INDEX(GD_Resource[], MATCH(Table1[[#This Row],[Assigned to]], GD_Resource[SNOW ID Unique], 0), 2), "Not GD")</f>
        <v>WPP-US</v>
      </c>
      <c r="AP488" s="39" t="str">
        <f t="shared" si="7"/>
        <v>GD</v>
      </c>
      <c r="AQ488" s="39">
        <f>YEAR(Table1[[#This Row],[Closed]])</f>
        <v>1900</v>
      </c>
      <c r="AR488" s="39">
        <f>YEAR(Table1[[#This Row],[Resolved]])</f>
        <v>2022</v>
      </c>
      <c r="AS488" s="39">
        <f>YEAR(Table1[[#This Row],[Created]])</f>
        <v>2022</v>
      </c>
      <c r="AT488" s="39">
        <f>DAY(Table1[[#This Row],[Resolved]])</f>
        <v>24</v>
      </c>
      <c r="AU488" s="39" t="str">
        <f>TEXT(Table1[[#This Row],[Resolved]],"MMM")</f>
        <v>May</v>
      </c>
      <c r="AV488" s="39">
        <f>DAY(Table1[[#This Row],[Created]])</f>
        <v>23</v>
      </c>
      <c r="AW488" s="39" t="str">
        <f>TEXT(Table1[[#This Row],[Created]],"MMM")</f>
        <v>May</v>
      </c>
      <c r="AX488" s="40">
        <f>VLOOKUP(Table1[[#This Row],[Assigned to]],GD_Resource[[#All],[SNOW ID Unique]:[Team]],4,0)</f>
        <v>0</v>
      </c>
    </row>
    <row r="489" spans="1:50" ht="37.5" customHeight="1" x14ac:dyDescent="0.25">
      <c r="A489" s="37" t="s">
        <v>1932</v>
      </c>
      <c r="B489" s="37" t="s">
        <v>119</v>
      </c>
      <c r="C489" s="37" t="s">
        <v>339</v>
      </c>
      <c r="D489" s="37" t="s">
        <v>1933</v>
      </c>
      <c r="E489" s="37" t="s">
        <v>13</v>
      </c>
      <c r="F489" s="37" t="s">
        <v>1934</v>
      </c>
      <c r="G489" s="60">
        <v>44704.846250000002</v>
      </c>
      <c r="H489" s="37" t="s">
        <v>29</v>
      </c>
      <c r="I489" s="60"/>
      <c r="J489" s="37" t="s">
        <v>329</v>
      </c>
      <c r="K489" s="37" t="s">
        <v>1935</v>
      </c>
      <c r="L489" s="60"/>
      <c r="M489" s="37"/>
      <c r="N489" s="60">
        <v>44704.563125000001</v>
      </c>
      <c r="O489" s="37" t="s">
        <v>1933</v>
      </c>
      <c r="P489" s="38" t="b">
        <v>0</v>
      </c>
      <c r="Q489" s="37"/>
      <c r="R489" s="37" t="s">
        <v>217</v>
      </c>
      <c r="S489" s="38">
        <v>0</v>
      </c>
      <c r="T489" s="37" t="s">
        <v>128</v>
      </c>
      <c r="U489" s="37" t="s">
        <v>94</v>
      </c>
      <c r="V489" s="60">
        <v>44704.846250000002</v>
      </c>
      <c r="W489" s="38">
        <v>24617</v>
      </c>
      <c r="X489" s="37" t="s">
        <v>1936</v>
      </c>
      <c r="Y489" s="38">
        <v>0</v>
      </c>
      <c r="Z489" s="38" t="b">
        <v>0</v>
      </c>
      <c r="AA489" s="60">
        <v>44704.563125000001</v>
      </c>
      <c r="AB489" s="60"/>
      <c r="AC489" s="38">
        <v>0</v>
      </c>
      <c r="AD489" s="60"/>
      <c r="AE489" s="60">
        <v>44704.563125000001</v>
      </c>
      <c r="AF489" s="60">
        <v>44704.563125000001</v>
      </c>
      <c r="AG489" s="37"/>
      <c r="AH489" s="37"/>
      <c r="AI489" s="37"/>
      <c r="AJ489" s="16" t="str">
        <f ca="1">IF(Table1[[#This Row],[State]]="Closed","Zero",IF(Table1[[#This Row],[State]]="Resolved","Zero",TODAY()-Table1[[#This Row],[First Assigned to Osprey-Resolver]]))</f>
        <v>Zero</v>
      </c>
      <c r="AK489" s="16" t="str">
        <f ca="1">IF(Table1[[#This Row],[Days Open]]&lt;=5,"00 - 05",IF(Table1[[#This Row],[Days Open]]&lt;=15,"06 - 15",IF(Table1[[#This Row],[Days Open]]&lt;=30,"16 - 30", IF(Table1[[#This Row],[Days Open]]&lt;=60,"31 - 60",IF(Table1[[#This Row],[Days Open]]&lt;=90,"61 - 90",IF(Table1[[#This Row],[Days Open]]="Zero","Closed","&gt;91 and above"))))))</f>
        <v>Closed</v>
      </c>
      <c r="AL489" s="39">
        <f>WEEKNUM(Table1[[#This Row],[Created]])</f>
        <v>22</v>
      </c>
      <c r="AM489" s="39">
        <f>WEEKNUM(Table1[[#This Row],[Resolved]])</f>
        <v>22</v>
      </c>
      <c r="AN489" s="39">
        <f>WEEKNUM(Table1[[#This Row],[Closed]])</f>
        <v>0</v>
      </c>
      <c r="AO489" s="39" t="str">
        <f>IFERROR(INDEX(GD_Resource[], MATCH(Table1[[#This Row],[Assigned to]], GD_Resource[SNOW ID Unique], 0), 2), "Not GD")</f>
        <v>WPP-US</v>
      </c>
      <c r="AP489" s="39" t="str">
        <f t="shared" si="7"/>
        <v>GD</v>
      </c>
      <c r="AQ489" s="39">
        <f>YEAR(Table1[[#This Row],[Closed]])</f>
        <v>1900</v>
      </c>
      <c r="AR489" s="39">
        <f>YEAR(Table1[[#This Row],[Resolved]])</f>
        <v>2022</v>
      </c>
      <c r="AS489" s="39">
        <f>YEAR(Table1[[#This Row],[Created]])</f>
        <v>2022</v>
      </c>
      <c r="AT489" s="39">
        <f>DAY(Table1[[#This Row],[Resolved]])</f>
        <v>23</v>
      </c>
      <c r="AU489" s="39" t="str">
        <f>TEXT(Table1[[#This Row],[Resolved]],"MMM")</f>
        <v>May</v>
      </c>
      <c r="AV489" s="39">
        <f>DAY(Table1[[#This Row],[Created]])</f>
        <v>23</v>
      </c>
      <c r="AW489" s="39" t="str">
        <f>TEXT(Table1[[#This Row],[Created]],"MMM")</f>
        <v>May</v>
      </c>
      <c r="AX489" s="40">
        <f>VLOOKUP(Table1[[#This Row],[Assigned to]],GD_Resource[[#All],[SNOW ID Unique]:[Team]],4,0)</f>
        <v>0</v>
      </c>
    </row>
    <row r="490" spans="1:50" ht="75" customHeight="1" x14ac:dyDescent="0.25">
      <c r="A490" s="37" t="s">
        <v>1937</v>
      </c>
      <c r="B490" s="37" t="s">
        <v>119</v>
      </c>
      <c r="C490" s="37" t="s">
        <v>120</v>
      </c>
      <c r="D490" s="37" t="s">
        <v>324</v>
      </c>
      <c r="E490" s="37" t="s">
        <v>13</v>
      </c>
      <c r="F490" s="37" t="s">
        <v>1938</v>
      </c>
      <c r="G490" s="60">
        <v>44705.764814814807</v>
      </c>
      <c r="H490" s="37" t="s">
        <v>26</v>
      </c>
      <c r="I490" s="60"/>
      <c r="J490" s="37" t="s">
        <v>329</v>
      </c>
      <c r="K490" s="37" t="s">
        <v>1939</v>
      </c>
      <c r="L490" s="60"/>
      <c r="M490" s="37"/>
      <c r="N490" s="60">
        <v>44704.567384259259</v>
      </c>
      <c r="O490" s="37" t="s">
        <v>1940</v>
      </c>
      <c r="P490" s="38" t="b">
        <v>0</v>
      </c>
      <c r="Q490" s="37"/>
      <c r="R490" s="37" t="s">
        <v>127</v>
      </c>
      <c r="S490" s="38">
        <v>0</v>
      </c>
      <c r="T490" s="37" t="s">
        <v>128</v>
      </c>
      <c r="U490" s="37" t="s">
        <v>94</v>
      </c>
      <c r="V490" s="60">
        <v>44705.764814814807</v>
      </c>
      <c r="W490" s="38">
        <v>103458</v>
      </c>
      <c r="X490" s="37" t="s">
        <v>1941</v>
      </c>
      <c r="Y490" s="38">
        <v>0</v>
      </c>
      <c r="Z490" s="38" t="b">
        <v>0</v>
      </c>
      <c r="AA490" s="60">
        <v>44704.583564814813</v>
      </c>
      <c r="AB490" s="60">
        <v>44704.567743055559</v>
      </c>
      <c r="AC490" s="38">
        <v>1</v>
      </c>
      <c r="AD490" s="60">
        <v>44704.570833333331</v>
      </c>
      <c r="AE490" s="60">
        <v>44704.583564814813</v>
      </c>
      <c r="AF490" s="60">
        <v>44704.570833333331</v>
      </c>
      <c r="AG490" s="37"/>
      <c r="AH490" s="37"/>
      <c r="AI490" s="37"/>
      <c r="AJ490" s="16" t="str">
        <f ca="1">IF(Table1[[#This Row],[State]]="Closed","Zero",IF(Table1[[#This Row],[State]]="Resolved","Zero",TODAY()-Table1[[#This Row],[First Assigned to Osprey-Resolver]]))</f>
        <v>Zero</v>
      </c>
      <c r="AK490" s="16" t="str">
        <f ca="1">IF(Table1[[#This Row],[Days Open]]&lt;=5,"00 - 05",IF(Table1[[#This Row],[Days Open]]&lt;=15,"06 - 15",IF(Table1[[#This Row],[Days Open]]&lt;=30,"16 - 30", IF(Table1[[#This Row],[Days Open]]&lt;=60,"31 - 60",IF(Table1[[#This Row],[Days Open]]&lt;=90,"61 - 90",IF(Table1[[#This Row],[Days Open]]="Zero","Closed","&gt;91 and above"))))))</f>
        <v>Closed</v>
      </c>
      <c r="AL490" s="39">
        <f>WEEKNUM(Table1[[#This Row],[Created]])</f>
        <v>22</v>
      </c>
      <c r="AM490" s="39">
        <f>WEEKNUM(Table1[[#This Row],[Resolved]])</f>
        <v>22</v>
      </c>
      <c r="AN490" s="39">
        <f>WEEKNUM(Table1[[#This Row],[Closed]])</f>
        <v>0</v>
      </c>
      <c r="AO490" s="39" t="str">
        <f>IFERROR(INDEX(GD_Resource[], MATCH(Table1[[#This Row],[Assigned to]], GD_Resource[SNOW ID Unique], 0), 2), "Not GD")</f>
        <v>WPP-US</v>
      </c>
      <c r="AP490" s="39" t="str">
        <f t="shared" si="7"/>
        <v>GD</v>
      </c>
      <c r="AQ490" s="39">
        <f>YEAR(Table1[[#This Row],[Closed]])</f>
        <v>1900</v>
      </c>
      <c r="AR490" s="39">
        <f>YEAR(Table1[[#This Row],[Resolved]])</f>
        <v>2022</v>
      </c>
      <c r="AS490" s="39">
        <f>YEAR(Table1[[#This Row],[Created]])</f>
        <v>2022</v>
      </c>
      <c r="AT490" s="39">
        <f>DAY(Table1[[#This Row],[Resolved]])</f>
        <v>24</v>
      </c>
      <c r="AU490" s="39" t="str">
        <f>TEXT(Table1[[#This Row],[Resolved]],"MMM")</f>
        <v>May</v>
      </c>
      <c r="AV490" s="39">
        <f>DAY(Table1[[#This Row],[Created]])</f>
        <v>23</v>
      </c>
      <c r="AW490" s="39" t="str">
        <f>TEXT(Table1[[#This Row],[Created]],"MMM")</f>
        <v>May</v>
      </c>
      <c r="AX490" s="40">
        <f>VLOOKUP(Table1[[#This Row],[Assigned to]],GD_Resource[[#All],[SNOW ID Unique]:[Team]],4,0)</f>
        <v>0</v>
      </c>
    </row>
    <row r="491" spans="1:50" ht="37.5" customHeight="1" x14ac:dyDescent="0.25">
      <c r="A491" s="37" t="s">
        <v>1942</v>
      </c>
      <c r="B491" s="37" t="s">
        <v>119</v>
      </c>
      <c r="C491" s="37" t="s">
        <v>1579</v>
      </c>
      <c r="D491" s="37" t="s">
        <v>1580</v>
      </c>
      <c r="E491" s="37" t="s">
        <v>13</v>
      </c>
      <c r="F491" s="37" t="s">
        <v>1943</v>
      </c>
      <c r="G491" s="60">
        <v>44706.684178240743</v>
      </c>
      <c r="H491" s="37" t="s">
        <v>21</v>
      </c>
      <c r="I491" s="60"/>
      <c r="J491" s="37"/>
      <c r="K491" s="37"/>
      <c r="L491" s="60"/>
      <c r="M491" s="37"/>
      <c r="N491" s="60">
        <v>44704.64366898148</v>
      </c>
      <c r="O491" s="37" t="s">
        <v>1580</v>
      </c>
      <c r="P491" s="38" t="b">
        <v>0</v>
      </c>
      <c r="Q491" s="37"/>
      <c r="R491" s="37" t="s">
        <v>150</v>
      </c>
      <c r="S491" s="38">
        <v>0</v>
      </c>
      <c r="T491" s="37" t="s">
        <v>128</v>
      </c>
      <c r="U491" s="37" t="s">
        <v>66</v>
      </c>
      <c r="V491" s="60"/>
      <c r="W491" s="38"/>
      <c r="X491" s="37" t="s">
        <v>399</v>
      </c>
      <c r="Y491" s="38">
        <v>0</v>
      </c>
      <c r="Z491" s="38" t="b">
        <v>0</v>
      </c>
      <c r="AA491" s="60">
        <v>44704.64366898148</v>
      </c>
      <c r="AB491" s="60"/>
      <c r="AC491" s="38">
        <v>0</v>
      </c>
      <c r="AD491" s="60"/>
      <c r="AE491" s="60">
        <v>44704.64366898148</v>
      </c>
      <c r="AF491" s="60">
        <v>44704.64366898148</v>
      </c>
      <c r="AG491" s="37"/>
      <c r="AH491" s="37"/>
      <c r="AI491" s="37"/>
      <c r="AJ491" s="16">
        <f ca="1">IF(Table1[[#This Row],[State]]="Closed","Zero",IF(Table1[[#This Row],[State]]="Resolved","Zero",TODAY()-Table1[[#This Row],[First Assigned to Osprey-Resolver]]))</f>
        <v>3.3563310185199953</v>
      </c>
      <c r="AK491" s="16" t="str">
        <f ca="1">IF(Table1[[#This Row],[Days Open]]&lt;=5,"00 - 05",IF(Table1[[#This Row],[Days Open]]&lt;=15,"06 - 15",IF(Table1[[#This Row],[Days Open]]&lt;=30,"16 - 30", IF(Table1[[#This Row],[Days Open]]&lt;=60,"31 - 60",IF(Table1[[#This Row],[Days Open]]&lt;=90,"61 - 90",IF(Table1[[#This Row],[Days Open]]="Zero","Closed","&gt;91 and above"))))))</f>
        <v>00 - 05</v>
      </c>
      <c r="AL491" s="39">
        <f>WEEKNUM(Table1[[#This Row],[Created]])</f>
        <v>22</v>
      </c>
      <c r="AM491" s="39">
        <f>WEEKNUM(Table1[[#This Row],[Resolved]])</f>
        <v>0</v>
      </c>
      <c r="AN491" s="39">
        <f>WEEKNUM(Table1[[#This Row],[Closed]])</f>
        <v>0</v>
      </c>
      <c r="AO491" s="39" t="str">
        <f>IFERROR(INDEX(GD_Resource[], MATCH(Table1[[#This Row],[Assigned to]], GD_Resource[SNOW ID Unique], 0), 2), "Not GD")</f>
        <v>WPP-US</v>
      </c>
      <c r="AP491" s="39" t="str">
        <f t="shared" si="7"/>
        <v>GD</v>
      </c>
      <c r="AQ491" s="39">
        <f>YEAR(Table1[[#This Row],[Closed]])</f>
        <v>1900</v>
      </c>
      <c r="AR491" s="39">
        <f>YEAR(Table1[[#This Row],[Resolved]])</f>
        <v>1900</v>
      </c>
      <c r="AS491" s="39">
        <f>YEAR(Table1[[#This Row],[Created]])</f>
        <v>2022</v>
      </c>
      <c r="AT491" s="39">
        <f>DAY(Table1[[#This Row],[Resolved]])</f>
        <v>0</v>
      </c>
      <c r="AU491" s="39" t="str">
        <f>TEXT(Table1[[#This Row],[Resolved]],"MMM")</f>
        <v>Jan</v>
      </c>
      <c r="AV491" s="39">
        <f>DAY(Table1[[#This Row],[Created]])</f>
        <v>23</v>
      </c>
      <c r="AW491" s="39" t="str">
        <f>TEXT(Table1[[#This Row],[Created]],"MMM")</f>
        <v>May</v>
      </c>
      <c r="AX491" s="40">
        <f>VLOOKUP(Table1[[#This Row],[Assigned to]],GD_Resource[[#All],[SNOW ID Unique]:[Team]],4,0)</f>
        <v>0</v>
      </c>
    </row>
    <row r="492" spans="1:50" ht="37.5" customHeight="1" x14ac:dyDescent="0.25">
      <c r="A492" s="37" t="s">
        <v>1944</v>
      </c>
      <c r="B492" s="37" t="s">
        <v>119</v>
      </c>
      <c r="C492" s="37" t="s">
        <v>120</v>
      </c>
      <c r="D492" s="37" t="s">
        <v>1781</v>
      </c>
      <c r="E492" s="37" t="s">
        <v>13</v>
      </c>
      <c r="F492" s="37" t="s">
        <v>1945</v>
      </c>
      <c r="G492" s="60">
        <v>44705.715717592589</v>
      </c>
      <c r="H492" s="37" t="s">
        <v>23</v>
      </c>
      <c r="I492" s="60"/>
      <c r="J492" s="37" t="s">
        <v>329</v>
      </c>
      <c r="K492" s="37" t="s">
        <v>1946</v>
      </c>
      <c r="L492" s="60"/>
      <c r="M492" s="37"/>
      <c r="N492" s="60">
        <v>44704.754537037043</v>
      </c>
      <c r="O492" s="37" t="s">
        <v>654</v>
      </c>
      <c r="P492" s="38" t="b">
        <v>0</v>
      </c>
      <c r="Q492" s="37"/>
      <c r="R492" s="37" t="s">
        <v>127</v>
      </c>
      <c r="S492" s="38">
        <v>0</v>
      </c>
      <c r="T492" s="37" t="s">
        <v>128</v>
      </c>
      <c r="U492" s="37" t="s">
        <v>94</v>
      </c>
      <c r="V492" s="60">
        <v>44705.715717592589</v>
      </c>
      <c r="W492" s="38">
        <v>83046</v>
      </c>
      <c r="X492" s="37" t="s">
        <v>655</v>
      </c>
      <c r="Y492" s="38">
        <v>0</v>
      </c>
      <c r="Z492" s="38" t="b">
        <v>0</v>
      </c>
      <c r="AA492" s="60">
        <v>44704.812361111108</v>
      </c>
      <c r="AB492" s="60">
        <v>44704.754733796297</v>
      </c>
      <c r="AC492" s="38">
        <v>1</v>
      </c>
      <c r="AD492" s="60">
        <v>44704.757384259261</v>
      </c>
      <c r="AE492" s="60">
        <v>44704.812361111108</v>
      </c>
      <c r="AF492" s="60">
        <v>44704.757384259261</v>
      </c>
      <c r="AG492" s="37"/>
      <c r="AH492" s="37"/>
      <c r="AI492" s="37"/>
      <c r="AJ492" s="16" t="str">
        <f ca="1">IF(Table1[[#This Row],[State]]="Closed","Zero",IF(Table1[[#This Row],[State]]="Resolved","Zero",TODAY()-Table1[[#This Row],[First Assigned to Osprey-Resolver]]))</f>
        <v>Zero</v>
      </c>
      <c r="AK492" s="16" t="str">
        <f ca="1">IF(Table1[[#This Row],[Days Open]]&lt;=5,"00 - 05",IF(Table1[[#This Row],[Days Open]]&lt;=15,"06 - 15",IF(Table1[[#This Row],[Days Open]]&lt;=30,"16 - 30", IF(Table1[[#This Row],[Days Open]]&lt;=60,"31 - 60",IF(Table1[[#This Row],[Days Open]]&lt;=90,"61 - 90",IF(Table1[[#This Row],[Days Open]]="Zero","Closed","&gt;91 and above"))))))</f>
        <v>Closed</v>
      </c>
      <c r="AL492" s="39">
        <f>WEEKNUM(Table1[[#This Row],[Created]])</f>
        <v>22</v>
      </c>
      <c r="AM492" s="39">
        <f>WEEKNUM(Table1[[#This Row],[Resolved]])</f>
        <v>22</v>
      </c>
      <c r="AN492" s="39">
        <f>WEEKNUM(Table1[[#This Row],[Closed]])</f>
        <v>0</v>
      </c>
      <c r="AO492" s="39" t="str">
        <f>IFERROR(INDEX(GD_Resource[], MATCH(Table1[[#This Row],[Assigned to]], GD_Resource[SNOW ID Unique], 0), 2), "Not GD")</f>
        <v>WPP-US</v>
      </c>
      <c r="AP492" s="39" t="str">
        <f t="shared" si="7"/>
        <v>GD</v>
      </c>
      <c r="AQ492" s="39">
        <f>YEAR(Table1[[#This Row],[Closed]])</f>
        <v>1900</v>
      </c>
      <c r="AR492" s="39">
        <f>YEAR(Table1[[#This Row],[Resolved]])</f>
        <v>2022</v>
      </c>
      <c r="AS492" s="39">
        <f>YEAR(Table1[[#This Row],[Created]])</f>
        <v>2022</v>
      </c>
      <c r="AT492" s="39">
        <f>DAY(Table1[[#This Row],[Resolved]])</f>
        <v>24</v>
      </c>
      <c r="AU492" s="39" t="str">
        <f>TEXT(Table1[[#This Row],[Resolved]],"MMM")</f>
        <v>May</v>
      </c>
      <c r="AV492" s="39">
        <f>DAY(Table1[[#This Row],[Created]])</f>
        <v>23</v>
      </c>
      <c r="AW492" s="39" t="str">
        <f>TEXT(Table1[[#This Row],[Created]],"MMM")</f>
        <v>May</v>
      </c>
      <c r="AX492" s="40">
        <f>VLOOKUP(Table1[[#This Row],[Assigned to]],GD_Resource[[#All],[SNOW ID Unique]:[Team]],4,0)</f>
        <v>0</v>
      </c>
    </row>
    <row r="493" spans="1:50" ht="37.5" customHeight="1" x14ac:dyDescent="0.25">
      <c r="A493" s="37" t="s">
        <v>1947</v>
      </c>
      <c r="B493" s="37" t="s">
        <v>142</v>
      </c>
      <c r="C493" s="37" t="s">
        <v>120</v>
      </c>
      <c r="D493" s="37" t="s">
        <v>1141</v>
      </c>
      <c r="E493" s="37" t="s">
        <v>13</v>
      </c>
      <c r="F493" s="37" t="s">
        <v>1948</v>
      </c>
      <c r="G493" s="60">
        <v>44707.639884259261</v>
      </c>
      <c r="H493" s="37" t="s">
        <v>57</v>
      </c>
      <c r="I493" s="60"/>
      <c r="J493" s="37"/>
      <c r="K493" s="37"/>
      <c r="L493" s="60"/>
      <c r="M493" s="37"/>
      <c r="N493" s="60">
        <v>44704.776956018519</v>
      </c>
      <c r="O493" s="37" t="s">
        <v>1137</v>
      </c>
      <c r="P493" s="38" t="b">
        <v>0</v>
      </c>
      <c r="Q493" s="37"/>
      <c r="R493" s="37" t="s">
        <v>127</v>
      </c>
      <c r="S493" s="38">
        <v>0</v>
      </c>
      <c r="T493" s="37" t="s">
        <v>128</v>
      </c>
      <c r="U493" s="37" t="s">
        <v>65</v>
      </c>
      <c r="V493" s="60"/>
      <c r="W493" s="38"/>
      <c r="X493" s="37" t="s">
        <v>1138</v>
      </c>
      <c r="Y493" s="38">
        <v>0</v>
      </c>
      <c r="Z493" s="38" t="b">
        <v>1</v>
      </c>
      <c r="AA493" s="60">
        <v>44704.781458333331</v>
      </c>
      <c r="AB493" s="60">
        <v>44704.781458333331</v>
      </c>
      <c r="AC493" s="38">
        <v>2</v>
      </c>
      <c r="AD493" s="60">
        <v>44704.807395833333</v>
      </c>
      <c r="AE493" s="60">
        <v>44705.621689814812</v>
      </c>
      <c r="AF493" s="60">
        <v>44704.807395833333</v>
      </c>
      <c r="AG493" s="37"/>
      <c r="AH493" s="37" t="s">
        <v>882</v>
      </c>
      <c r="AI493" s="37"/>
      <c r="AJ493" s="16">
        <f ca="1">IF(Table1[[#This Row],[State]]="Closed","Zero",IF(Table1[[#This Row],[State]]="Resolved","Zero",TODAY()-Table1[[#This Row],[First Assigned to Osprey-Resolver]]))</f>
        <v>2.3783101851877291</v>
      </c>
      <c r="AK493" s="16" t="str">
        <f ca="1">IF(Table1[[#This Row],[Days Open]]&lt;=5,"00 - 05",IF(Table1[[#This Row],[Days Open]]&lt;=15,"06 - 15",IF(Table1[[#This Row],[Days Open]]&lt;=30,"16 - 30", IF(Table1[[#This Row],[Days Open]]&lt;=60,"31 - 60",IF(Table1[[#This Row],[Days Open]]&lt;=90,"61 - 90",IF(Table1[[#This Row],[Days Open]]="Zero","Closed","&gt;91 and above"))))))</f>
        <v>00 - 05</v>
      </c>
      <c r="AL493" s="39">
        <f>WEEKNUM(Table1[[#This Row],[Created]])</f>
        <v>22</v>
      </c>
      <c r="AM493" s="39">
        <f>WEEKNUM(Table1[[#This Row],[Resolved]])</f>
        <v>0</v>
      </c>
      <c r="AN493" s="39">
        <f>WEEKNUM(Table1[[#This Row],[Closed]])</f>
        <v>0</v>
      </c>
      <c r="AO493" s="39" t="str">
        <f>IFERROR(INDEX(GD_Resource[], MATCH(Table1[[#This Row],[Assigned to]], GD_Resource[SNOW ID Unique], 0), 2), "Not GD")</f>
        <v>WPP-US</v>
      </c>
      <c r="AP493" s="39" t="str">
        <f t="shared" si="7"/>
        <v>GD</v>
      </c>
      <c r="AQ493" s="39">
        <f>YEAR(Table1[[#This Row],[Closed]])</f>
        <v>1900</v>
      </c>
      <c r="AR493" s="39">
        <f>YEAR(Table1[[#This Row],[Resolved]])</f>
        <v>1900</v>
      </c>
      <c r="AS493" s="39">
        <f>YEAR(Table1[[#This Row],[Created]])</f>
        <v>2022</v>
      </c>
      <c r="AT493" s="39">
        <f>DAY(Table1[[#This Row],[Resolved]])</f>
        <v>0</v>
      </c>
      <c r="AU493" s="39" t="str">
        <f>TEXT(Table1[[#This Row],[Resolved]],"MMM")</f>
        <v>Jan</v>
      </c>
      <c r="AV493" s="39">
        <f>DAY(Table1[[#This Row],[Created]])</f>
        <v>23</v>
      </c>
      <c r="AW493" s="39" t="str">
        <f>TEXT(Table1[[#This Row],[Created]],"MMM")</f>
        <v>May</v>
      </c>
      <c r="AX493" s="40">
        <f>VLOOKUP(Table1[[#This Row],[Assigned to]],GD_Resource[[#All],[SNOW ID Unique]:[Team]],4,0)</f>
        <v>0</v>
      </c>
    </row>
    <row r="494" spans="1:50" ht="49.95" customHeight="1" x14ac:dyDescent="0.25">
      <c r="A494" s="37" t="s">
        <v>1949</v>
      </c>
      <c r="B494" s="37" t="s">
        <v>119</v>
      </c>
      <c r="C494" s="37" t="s">
        <v>120</v>
      </c>
      <c r="D494" s="37" t="s">
        <v>607</v>
      </c>
      <c r="E494" s="37" t="s">
        <v>13</v>
      </c>
      <c r="F494" s="37" t="s">
        <v>1950</v>
      </c>
      <c r="G494" s="60">
        <v>44707.530092592591</v>
      </c>
      <c r="H494" s="37" t="s">
        <v>57</v>
      </c>
      <c r="I494" s="60"/>
      <c r="J494" s="37"/>
      <c r="K494" s="37"/>
      <c r="L494" s="60"/>
      <c r="M494" s="37"/>
      <c r="N494" s="60">
        <v>44704.792974537027</v>
      </c>
      <c r="O494" s="37" t="s">
        <v>1951</v>
      </c>
      <c r="P494" s="38" t="b">
        <v>0</v>
      </c>
      <c r="Q494" s="37"/>
      <c r="R494" s="37" t="s">
        <v>127</v>
      </c>
      <c r="S494" s="38">
        <v>0</v>
      </c>
      <c r="T494" s="37" t="s">
        <v>128</v>
      </c>
      <c r="U494" s="37" t="s">
        <v>66</v>
      </c>
      <c r="V494" s="60"/>
      <c r="W494" s="38"/>
      <c r="X494" s="37" t="s">
        <v>1952</v>
      </c>
      <c r="Y494" s="38">
        <v>0</v>
      </c>
      <c r="Z494" s="38" t="b">
        <v>0</v>
      </c>
      <c r="AA494" s="60">
        <v>44704.804768518523</v>
      </c>
      <c r="AB494" s="60"/>
      <c r="AC494" s="38">
        <v>2</v>
      </c>
      <c r="AD494" s="60"/>
      <c r="AE494" s="60">
        <v>44704.804768518523</v>
      </c>
      <c r="AF494" s="60">
        <v>44704.804768518523</v>
      </c>
      <c r="AG494" s="37"/>
      <c r="AH494" s="37"/>
      <c r="AI494" s="37"/>
      <c r="AJ494" s="16">
        <f ca="1">IF(Table1[[#This Row],[State]]="Closed","Zero",IF(Table1[[#This Row],[State]]="Resolved","Zero",TODAY()-Table1[[#This Row],[First Assigned to Osprey-Resolver]]))</f>
        <v>3.1952314814770943</v>
      </c>
      <c r="AK494" s="16" t="str">
        <f ca="1">IF(Table1[[#This Row],[Days Open]]&lt;=5,"00 - 05",IF(Table1[[#This Row],[Days Open]]&lt;=15,"06 - 15",IF(Table1[[#This Row],[Days Open]]&lt;=30,"16 - 30", IF(Table1[[#This Row],[Days Open]]&lt;=60,"31 - 60",IF(Table1[[#This Row],[Days Open]]&lt;=90,"61 - 90",IF(Table1[[#This Row],[Days Open]]="Zero","Closed","&gt;91 and above"))))))</f>
        <v>00 - 05</v>
      </c>
      <c r="AL494" s="39">
        <f>WEEKNUM(Table1[[#This Row],[Created]])</f>
        <v>22</v>
      </c>
      <c r="AM494" s="39">
        <f>WEEKNUM(Table1[[#This Row],[Resolved]])</f>
        <v>0</v>
      </c>
      <c r="AN494" s="39">
        <f>WEEKNUM(Table1[[#This Row],[Closed]])</f>
        <v>0</v>
      </c>
      <c r="AO494" s="39" t="str">
        <f>IFERROR(INDEX(GD_Resource[], MATCH(Table1[[#This Row],[Assigned to]], GD_Resource[SNOW ID Unique], 0), 2), "Not GD")</f>
        <v>WPP-US</v>
      </c>
      <c r="AP494" s="39" t="str">
        <f t="shared" si="7"/>
        <v>GD</v>
      </c>
      <c r="AQ494" s="39">
        <f>YEAR(Table1[[#This Row],[Closed]])</f>
        <v>1900</v>
      </c>
      <c r="AR494" s="39">
        <f>YEAR(Table1[[#This Row],[Resolved]])</f>
        <v>1900</v>
      </c>
      <c r="AS494" s="39">
        <f>YEAR(Table1[[#This Row],[Created]])</f>
        <v>2022</v>
      </c>
      <c r="AT494" s="39">
        <f>DAY(Table1[[#This Row],[Resolved]])</f>
        <v>0</v>
      </c>
      <c r="AU494" s="39" t="str">
        <f>TEXT(Table1[[#This Row],[Resolved]],"MMM")</f>
        <v>Jan</v>
      </c>
      <c r="AV494" s="39">
        <f>DAY(Table1[[#This Row],[Created]])</f>
        <v>23</v>
      </c>
      <c r="AW494" s="39" t="str">
        <f>TEXT(Table1[[#This Row],[Created]],"MMM")</f>
        <v>May</v>
      </c>
      <c r="AX494" s="40">
        <f>VLOOKUP(Table1[[#This Row],[Assigned to]],GD_Resource[[#All],[SNOW ID Unique]:[Team]],4,0)</f>
        <v>0</v>
      </c>
    </row>
    <row r="495" spans="1:50" ht="49.95" customHeight="1" x14ac:dyDescent="0.25">
      <c r="A495" s="37" t="s">
        <v>1953</v>
      </c>
      <c r="B495" s="37" t="s">
        <v>119</v>
      </c>
      <c r="C495" s="37" t="s">
        <v>703</v>
      </c>
      <c r="D495" s="37" t="s">
        <v>324</v>
      </c>
      <c r="E495" s="37" t="s">
        <v>13</v>
      </c>
      <c r="F495" s="37" t="s">
        <v>1954</v>
      </c>
      <c r="G495" s="60">
        <v>44706.719363425917</v>
      </c>
      <c r="H495" s="37" t="s">
        <v>26</v>
      </c>
      <c r="I495" s="60"/>
      <c r="J495" s="37" t="s">
        <v>329</v>
      </c>
      <c r="K495" s="37" t="s">
        <v>1954</v>
      </c>
      <c r="L495" s="60"/>
      <c r="M495" s="37"/>
      <c r="N495" s="60">
        <v>44704.814768518518</v>
      </c>
      <c r="O495" s="37" t="s">
        <v>1641</v>
      </c>
      <c r="P495" s="38" t="b">
        <v>0</v>
      </c>
      <c r="Q495" s="37"/>
      <c r="R495" s="37"/>
      <c r="S495" s="38">
        <v>0</v>
      </c>
      <c r="T495" s="37" t="s">
        <v>128</v>
      </c>
      <c r="U495" s="37" t="s">
        <v>94</v>
      </c>
      <c r="V495" s="60">
        <v>44706.719363425917</v>
      </c>
      <c r="W495" s="38">
        <v>164557</v>
      </c>
      <c r="X495" s="37" t="s">
        <v>1642</v>
      </c>
      <c r="Y495" s="38">
        <v>0</v>
      </c>
      <c r="Z495" s="38" t="b">
        <v>0</v>
      </c>
      <c r="AA495" s="60">
        <v>44704.966990740737</v>
      </c>
      <c r="AB495" s="60">
        <v>44704.815092592587</v>
      </c>
      <c r="AC495" s="38">
        <v>2</v>
      </c>
      <c r="AD495" s="60">
        <v>44704.965486111112</v>
      </c>
      <c r="AE495" s="60">
        <v>44704.966990740737</v>
      </c>
      <c r="AF495" s="60">
        <v>44704.965486111112</v>
      </c>
      <c r="AG495" s="37"/>
      <c r="AH495" s="37"/>
      <c r="AI495" s="37"/>
      <c r="AJ495" s="16" t="str">
        <f ca="1">IF(Table1[[#This Row],[State]]="Closed","Zero",IF(Table1[[#This Row],[State]]="Resolved","Zero",TODAY()-Table1[[#This Row],[First Assigned to Osprey-Resolver]]))</f>
        <v>Zero</v>
      </c>
      <c r="AK495" s="16" t="str">
        <f ca="1">IF(Table1[[#This Row],[Days Open]]&lt;=5,"00 - 05",IF(Table1[[#This Row],[Days Open]]&lt;=15,"06 - 15",IF(Table1[[#This Row],[Days Open]]&lt;=30,"16 - 30", IF(Table1[[#This Row],[Days Open]]&lt;=60,"31 - 60",IF(Table1[[#This Row],[Days Open]]&lt;=90,"61 - 90",IF(Table1[[#This Row],[Days Open]]="Zero","Closed","&gt;91 and above"))))))</f>
        <v>Closed</v>
      </c>
      <c r="AL495" s="39">
        <f>WEEKNUM(Table1[[#This Row],[Created]])</f>
        <v>22</v>
      </c>
      <c r="AM495" s="39">
        <f>WEEKNUM(Table1[[#This Row],[Resolved]])</f>
        <v>22</v>
      </c>
      <c r="AN495" s="39">
        <f>WEEKNUM(Table1[[#This Row],[Closed]])</f>
        <v>0</v>
      </c>
      <c r="AO495" s="39" t="str">
        <f>IFERROR(INDEX(GD_Resource[], MATCH(Table1[[#This Row],[Assigned to]], GD_Resource[SNOW ID Unique], 0), 2), "Not GD")</f>
        <v>WPP-US</v>
      </c>
      <c r="AP495" s="39" t="str">
        <f t="shared" si="7"/>
        <v>GD</v>
      </c>
      <c r="AQ495" s="39">
        <f>YEAR(Table1[[#This Row],[Closed]])</f>
        <v>1900</v>
      </c>
      <c r="AR495" s="39">
        <f>YEAR(Table1[[#This Row],[Resolved]])</f>
        <v>2022</v>
      </c>
      <c r="AS495" s="39">
        <f>YEAR(Table1[[#This Row],[Created]])</f>
        <v>2022</v>
      </c>
      <c r="AT495" s="39">
        <f>DAY(Table1[[#This Row],[Resolved]])</f>
        <v>25</v>
      </c>
      <c r="AU495" s="39" t="str">
        <f>TEXT(Table1[[#This Row],[Resolved]],"MMM")</f>
        <v>May</v>
      </c>
      <c r="AV495" s="39">
        <f>DAY(Table1[[#This Row],[Created]])</f>
        <v>23</v>
      </c>
      <c r="AW495" s="39" t="str">
        <f>TEXT(Table1[[#This Row],[Created]],"MMM")</f>
        <v>May</v>
      </c>
      <c r="AX495" s="40">
        <f>VLOOKUP(Table1[[#This Row],[Assigned to]],GD_Resource[[#All],[SNOW ID Unique]:[Team]],4,0)</f>
        <v>0</v>
      </c>
    </row>
    <row r="496" spans="1:50" ht="49.95" customHeight="1" x14ac:dyDescent="0.25">
      <c r="A496" s="37" t="s">
        <v>1955</v>
      </c>
      <c r="B496" s="37" t="s">
        <v>119</v>
      </c>
      <c r="C496" s="37" t="s">
        <v>339</v>
      </c>
      <c r="D496" s="37" t="s">
        <v>1933</v>
      </c>
      <c r="E496" s="37" t="s">
        <v>13</v>
      </c>
      <c r="F496" s="37" t="s">
        <v>1956</v>
      </c>
      <c r="G496" s="60">
        <v>44704.832939814813</v>
      </c>
      <c r="H496" s="37" t="s">
        <v>29</v>
      </c>
      <c r="I496" s="60"/>
      <c r="J496" s="37" t="s">
        <v>329</v>
      </c>
      <c r="K496" s="37" t="s">
        <v>1957</v>
      </c>
      <c r="L496" s="60"/>
      <c r="M496" s="37"/>
      <c r="N496" s="60">
        <v>44704.81962962963</v>
      </c>
      <c r="O496" s="37" t="s">
        <v>428</v>
      </c>
      <c r="P496" s="38" t="b">
        <v>0</v>
      </c>
      <c r="Q496" s="37"/>
      <c r="R496" s="37" t="s">
        <v>217</v>
      </c>
      <c r="S496" s="38">
        <v>0</v>
      </c>
      <c r="T496" s="37" t="s">
        <v>128</v>
      </c>
      <c r="U496" s="37" t="s">
        <v>94</v>
      </c>
      <c r="V496" s="60">
        <v>44704.832951388889</v>
      </c>
      <c r="W496" s="38">
        <v>1224</v>
      </c>
      <c r="X496" s="37" t="s">
        <v>430</v>
      </c>
      <c r="Y496" s="38">
        <v>0</v>
      </c>
      <c r="Z496" s="38" t="b">
        <v>0</v>
      </c>
      <c r="AA496" s="60">
        <v>44704.81962962963</v>
      </c>
      <c r="AB496" s="60"/>
      <c r="AC496" s="38">
        <v>0</v>
      </c>
      <c r="AD496" s="60"/>
      <c r="AE496" s="60">
        <v>44704.81962962963</v>
      </c>
      <c r="AF496" s="60">
        <v>44704.81962962963</v>
      </c>
      <c r="AG496" s="37"/>
      <c r="AH496" s="37"/>
      <c r="AI496" s="37"/>
      <c r="AJ496" s="16" t="str">
        <f ca="1">IF(Table1[[#This Row],[State]]="Closed","Zero",IF(Table1[[#This Row],[State]]="Resolved","Zero",TODAY()-Table1[[#This Row],[First Assigned to Osprey-Resolver]]))</f>
        <v>Zero</v>
      </c>
      <c r="AK496" s="16" t="str">
        <f ca="1">IF(Table1[[#This Row],[Days Open]]&lt;=5,"00 - 05",IF(Table1[[#This Row],[Days Open]]&lt;=15,"06 - 15",IF(Table1[[#This Row],[Days Open]]&lt;=30,"16 - 30", IF(Table1[[#This Row],[Days Open]]&lt;=60,"31 - 60",IF(Table1[[#This Row],[Days Open]]&lt;=90,"61 - 90",IF(Table1[[#This Row],[Days Open]]="Zero","Closed","&gt;91 and above"))))))</f>
        <v>Closed</v>
      </c>
      <c r="AL496" s="39">
        <f>WEEKNUM(Table1[[#This Row],[Created]])</f>
        <v>22</v>
      </c>
      <c r="AM496" s="39">
        <f>WEEKNUM(Table1[[#This Row],[Resolved]])</f>
        <v>22</v>
      </c>
      <c r="AN496" s="39">
        <f>WEEKNUM(Table1[[#This Row],[Closed]])</f>
        <v>0</v>
      </c>
      <c r="AO496" s="39" t="str">
        <f>IFERROR(INDEX(GD_Resource[], MATCH(Table1[[#This Row],[Assigned to]], GD_Resource[SNOW ID Unique], 0), 2), "Not GD")</f>
        <v>WPP-US</v>
      </c>
      <c r="AP496" s="39" t="str">
        <f t="shared" si="7"/>
        <v>GD</v>
      </c>
      <c r="AQ496" s="39">
        <f>YEAR(Table1[[#This Row],[Closed]])</f>
        <v>1900</v>
      </c>
      <c r="AR496" s="39">
        <f>YEAR(Table1[[#This Row],[Resolved]])</f>
        <v>2022</v>
      </c>
      <c r="AS496" s="39">
        <f>YEAR(Table1[[#This Row],[Created]])</f>
        <v>2022</v>
      </c>
      <c r="AT496" s="39">
        <f>DAY(Table1[[#This Row],[Resolved]])</f>
        <v>23</v>
      </c>
      <c r="AU496" s="39" t="str">
        <f>TEXT(Table1[[#This Row],[Resolved]],"MMM")</f>
        <v>May</v>
      </c>
      <c r="AV496" s="39">
        <f>DAY(Table1[[#This Row],[Created]])</f>
        <v>23</v>
      </c>
      <c r="AW496" s="39" t="str">
        <f>TEXT(Table1[[#This Row],[Created]],"MMM")</f>
        <v>May</v>
      </c>
      <c r="AX496" s="40">
        <f>VLOOKUP(Table1[[#This Row],[Assigned to]],GD_Resource[[#All],[SNOW ID Unique]:[Team]],4,0)</f>
        <v>0</v>
      </c>
    </row>
    <row r="497" spans="1:50" ht="37.5" customHeight="1" x14ac:dyDescent="0.25">
      <c r="A497" s="37" t="s">
        <v>1958</v>
      </c>
      <c r="B497" s="37" t="s">
        <v>119</v>
      </c>
      <c r="C497" s="37" t="s">
        <v>161</v>
      </c>
      <c r="D497" s="37" t="s">
        <v>356</v>
      </c>
      <c r="E497" s="37" t="s">
        <v>7</v>
      </c>
      <c r="F497" s="37" t="s">
        <v>1959</v>
      </c>
      <c r="G497" s="60">
        <v>44705.039803240739</v>
      </c>
      <c r="H497" s="37" t="s">
        <v>11</v>
      </c>
      <c r="I497" s="60"/>
      <c r="J497" s="37" t="s">
        <v>329</v>
      </c>
      <c r="K497" s="37" t="s">
        <v>1960</v>
      </c>
      <c r="L497" s="60"/>
      <c r="M497" s="37"/>
      <c r="N497" s="60">
        <v>44704.821469907409</v>
      </c>
      <c r="O497" s="37" t="s">
        <v>1961</v>
      </c>
      <c r="P497" s="38" t="b">
        <v>0</v>
      </c>
      <c r="Q497" s="37"/>
      <c r="R497" s="37" t="s">
        <v>127</v>
      </c>
      <c r="S497" s="38">
        <v>0</v>
      </c>
      <c r="T497" s="37" t="s">
        <v>128</v>
      </c>
      <c r="U497" s="37" t="s">
        <v>94</v>
      </c>
      <c r="V497" s="60">
        <v>44705.039803240739</v>
      </c>
      <c r="W497" s="38">
        <v>18864</v>
      </c>
      <c r="X497" s="37" t="s">
        <v>1962</v>
      </c>
      <c r="Y497" s="38">
        <v>0</v>
      </c>
      <c r="Z497" s="38" t="b">
        <v>0</v>
      </c>
      <c r="AA497" s="60">
        <v>44704.839583333327</v>
      </c>
      <c r="AB497" s="60"/>
      <c r="AC497" s="38">
        <v>1</v>
      </c>
      <c r="AD497" s="60"/>
      <c r="AE497" s="60">
        <v>44704.839583333327</v>
      </c>
      <c r="AF497" s="60">
        <v>44704.839583333327</v>
      </c>
      <c r="AG497" s="37" t="s">
        <v>139</v>
      </c>
      <c r="AH497" s="37"/>
      <c r="AI497" s="37" t="s">
        <v>166</v>
      </c>
      <c r="AJ497" s="16" t="str">
        <f ca="1">IF(Table1[[#This Row],[State]]="Closed","Zero",IF(Table1[[#This Row],[State]]="Resolved","Zero",TODAY()-Table1[[#This Row],[First Assigned to Osprey-Resolver]]))</f>
        <v>Zero</v>
      </c>
      <c r="AK497" s="16" t="str">
        <f ca="1">IF(Table1[[#This Row],[Days Open]]&lt;=5,"00 - 05",IF(Table1[[#This Row],[Days Open]]&lt;=15,"06 - 15",IF(Table1[[#This Row],[Days Open]]&lt;=30,"16 - 30", IF(Table1[[#This Row],[Days Open]]&lt;=60,"31 - 60",IF(Table1[[#This Row],[Days Open]]&lt;=90,"61 - 90",IF(Table1[[#This Row],[Days Open]]="Zero","Closed","&gt;91 and above"))))))</f>
        <v>Closed</v>
      </c>
      <c r="AL497" s="39">
        <f>WEEKNUM(Table1[[#This Row],[Created]])</f>
        <v>22</v>
      </c>
      <c r="AM497" s="39">
        <f>WEEKNUM(Table1[[#This Row],[Resolved]])</f>
        <v>22</v>
      </c>
      <c r="AN497" s="39">
        <f>WEEKNUM(Table1[[#This Row],[Closed]])</f>
        <v>0</v>
      </c>
      <c r="AO497" s="39" t="str">
        <f>IFERROR(INDEX(GD_Resource[], MATCH(Table1[[#This Row],[Assigned to]], GD_Resource[SNOW ID Unique], 0), 2), "Not GD")</f>
        <v>Not GD</v>
      </c>
      <c r="AP497" s="39" t="str">
        <f t="shared" si="7"/>
        <v>Geo</v>
      </c>
      <c r="AQ497" s="39">
        <f>YEAR(Table1[[#This Row],[Closed]])</f>
        <v>1900</v>
      </c>
      <c r="AR497" s="39">
        <f>YEAR(Table1[[#This Row],[Resolved]])</f>
        <v>2022</v>
      </c>
      <c r="AS497" s="39">
        <f>YEAR(Table1[[#This Row],[Created]])</f>
        <v>2022</v>
      </c>
      <c r="AT497" s="39">
        <f>DAY(Table1[[#This Row],[Resolved]])</f>
        <v>24</v>
      </c>
      <c r="AU497" s="39" t="str">
        <f>TEXT(Table1[[#This Row],[Resolved]],"MMM")</f>
        <v>May</v>
      </c>
      <c r="AV497" s="39">
        <f>DAY(Table1[[#This Row],[Created]])</f>
        <v>23</v>
      </c>
      <c r="AW497" s="39" t="str">
        <f>TEXT(Table1[[#This Row],[Created]],"MMM")</f>
        <v>May</v>
      </c>
      <c r="AX497" s="40" t="e">
        <f>VLOOKUP(Table1[[#This Row],[Assigned to]],GD_Resource[[#All],[SNOW ID Unique]:[Team]],4,0)</f>
        <v>#N/A</v>
      </c>
    </row>
    <row r="498" spans="1:50" ht="62.7" customHeight="1" x14ac:dyDescent="0.25">
      <c r="A498" s="37" t="s">
        <v>1963</v>
      </c>
      <c r="B498" s="37" t="s">
        <v>119</v>
      </c>
      <c r="C498" s="37" t="s">
        <v>454</v>
      </c>
      <c r="D498" s="37" t="s">
        <v>835</v>
      </c>
      <c r="E498" s="37" t="s">
        <v>13</v>
      </c>
      <c r="F498" s="37" t="s">
        <v>1964</v>
      </c>
      <c r="G498" s="60">
        <v>44706.928067129629</v>
      </c>
      <c r="H498" s="37" t="s">
        <v>17</v>
      </c>
      <c r="I498" s="60"/>
      <c r="J498" s="37" t="s">
        <v>329</v>
      </c>
      <c r="K498" s="37" t="s">
        <v>1965</v>
      </c>
      <c r="L498" s="60"/>
      <c r="M498" s="37"/>
      <c r="N498" s="60">
        <v>44704.837766203702</v>
      </c>
      <c r="O498" s="37" t="s">
        <v>1966</v>
      </c>
      <c r="P498" s="38" t="b">
        <v>0</v>
      </c>
      <c r="Q498" s="37"/>
      <c r="R498" s="37" t="s">
        <v>217</v>
      </c>
      <c r="S498" s="38">
        <v>0</v>
      </c>
      <c r="T498" s="37" t="s">
        <v>128</v>
      </c>
      <c r="U498" s="37" t="s">
        <v>94</v>
      </c>
      <c r="V498" s="60">
        <v>44706.928067129629</v>
      </c>
      <c r="W498" s="38">
        <v>180602</v>
      </c>
      <c r="X498" s="37" t="s">
        <v>1967</v>
      </c>
      <c r="Y498" s="38">
        <v>0</v>
      </c>
      <c r="Z498" s="38" t="b">
        <v>0</v>
      </c>
      <c r="AA498" s="60">
        <v>44704.840868055559</v>
      </c>
      <c r="AB498" s="60">
        <v>44704.840868055559</v>
      </c>
      <c r="AC498" s="38">
        <v>1</v>
      </c>
      <c r="AD498" s="60">
        <v>44704.845497685194</v>
      </c>
      <c r="AE498" s="60">
        <v>44704.877893518518</v>
      </c>
      <c r="AF498" s="60">
        <v>44704.845497685194</v>
      </c>
      <c r="AG498" s="37"/>
      <c r="AH498" s="37"/>
      <c r="AI498" s="37"/>
      <c r="AJ498" s="16" t="str">
        <f ca="1">IF(Table1[[#This Row],[State]]="Closed","Zero",IF(Table1[[#This Row],[State]]="Resolved","Zero",TODAY()-Table1[[#This Row],[First Assigned to Osprey-Resolver]]))</f>
        <v>Zero</v>
      </c>
      <c r="AK498" s="16" t="str">
        <f ca="1">IF(Table1[[#This Row],[Days Open]]&lt;=5,"00 - 05",IF(Table1[[#This Row],[Days Open]]&lt;=15,"06 - 15",IF(Table1[[#This Row],[Days Open]]&lt;=30,"16 - 30", IF(Table1[[#This Row],[Days Open]]&lt;=60,"31 - 60",IF(Table1[[#This Row],[Days Open]]&lt;=90,"61 - 90",IF(Table1[[#This Row],[Days Open]]="Zero","Closed","&gt;91 and above"))))))</f>
        <v>Closed</v>
      </c>
      <c r="AL498" s="39">
        <f>WEEKNUM(Table1[[#This Row],[Created]])</f>
        <v>22</v>
      </c>
      <c r="AM498" s="39">
        <f>WEEKNUM(Table1[[#This Row],[Resolved]])</f>
        <v>22</v>
      </c>
      <c r="AN498" s="39">
        <f>WEEKNUM(Table1[[#This Row],[Closed]])</f>
        <v>0</v>
      </c>
      <c r="AO498" s="39" t="str">
        <f>IFERROR(INDEX(GD_Resource[], MATCH(Table1[[#This Row],[Assigned to]], GD_Resource[SNOW ID Unique], 0), 2), "Not GD")</f>
        <v>WPP-US</v>
      </c>
      <c r="AP498" s="39" t="str">
        <f t="shared" si="7"/>
        <v>GD</v>
      </c>
      <c r="AQ498" s="39">
        <f>YEAR(Table1[[#This Row],[Closed]])</f>
        <v>1900</v>
      </c>
      <c r="AR498" s="39">
        <f>YEAR(Table1[[#This Row],[Resolved]])</f>
        <v>2022</v>
      </c>
      <c r="AS498" s="39">
        <f>YEAR(Table1[[#This Row],[Created]])</f>
        <v>2022</v>
      </c>
      <c r="AT498" s="39">
        <f>DAY(Table1[[#This Row],[Resolved]])</f>
        <v>25</v>
      </c>
      <c r="AU498" s="39" t="str">
        <f>TEXT(Table1[[#This Row],[Resolved]],"MMM")</f>
        <v>May</v>
      </c>
      <c r="AV498" s="39">
        <f>DAY(Table1[[#This Row],[Created]])</f>
        <v>23</v>
      </c>
      <c r="AW498" s="39" t="str">
        <f>TEXT(Table1[[#This Row],[Created]],"MMM")</f>
        <v>May</v>
      </c>
      <c r="AX498" s="40">
        <f>VLOOKUP(Table1[[#This Row],[Assigned to]],GD_Resource[[#All],[SNOW ID Unique]:[Team]],4,0)</f>
        <v>0</v>
      </c>
    </row>
    <row r="499" spans="1:50" ht="49.95" customHeight="1" x14ac:dyDescent="0.25">
      <c r="A499" s="37" t="s">
        <v>1968</v>
      </c>
      <c r="B499" s="37" t="s">
        <v>119</v>
      </c>
      <c r="C499" s="37" t="s">
        <v>161</v>
      </c>
      <c r="D499" s="37" t="s">
        <v>1273</v>
      </c>
      <c r="E499" s="37" t="s">
        <v>13</v>
      </c>
      <c r="F499" s="37" t="s">
        <v>1969</v>
      </c>
      <c r="G499" s="60">
        <v>44704.912766203714</v>
      </c>
      <c r="H499" s="37" t="s">
        <v>32</v>
      </c>
      <c r="I499" s="60"/>
      <c r="J499" s="37" t="s">
        <v>329</v>
      </c>
      <c r="K499" s="37" t="s">
        <v>1397</v>
      </c>
      <c r="L499" s="60"/>
      <c r="M499" s="37"/>
      <c r="N499" s="60">
        <v>44704.840439814812</v>
      </c>
      <c r="O499" s="37" t="s">
        <v>601</v>
      </c>
      <c r="P499" s="38" t="b">
        <v>0</v>
      </c>
      <c r="Q499" s="37"/>
      <c r="R499" s="37" t="s">
        <v>127</v>
      </c>
      <c r="S499" s="38">
        <v>0</v>
      </c>
      <c r="T499" s="37" t="s">
        <v>128</v>
      </c>
      <c r="U499" s="37" t="s">
        <v>94</v>
      </c>
      <c r="V499" s="60">
        <v>44704.912766203714</v>
      </c>
      <c r="W499" s="38">
        <v>6249</v>
      </c>
      <c r="X499" s="37" t="s">
        <v>602</v>
      </c>
      <c r="Y499" s="38">
        <v>0</v>
      </c>
      <c r="Z499" s="38" t="b">
        <v>0</v>
      </c>
      <c r="AA499" s="60">
        <v>44704.842314814807</v>
      </c>
      <c r="AB499" s="60">
        <v>44704.842314814807</v>
      </c>
      <c r="AC499" s="38">
        <v>1</v>
      </c>
      <c r="AD499" s="60">
        <v>44704.84752314815</v>
      </c>
      <c r="AE499" s="60">
        <v>44704.84752314815</v>
      </c>
      <c r="AF499" s="60">
        <v>44704.84752314815</v>
      </c>
      <c r="AG499" s="37"/>
      <c r="AH499" s="37"/>
      <c r="AI499" s="37"/>
      <c r="AJ499" s="16" t="str">
        <f ca="1">IF(Table1[[#This Row],[State]]="Closed","Zero",IF(Table1[[#This Row],[State]]="Resolved","Zero",TODAY()-Table1[[#This Row],[First Assigned to Osprey-Resolver]]))</f>
        <v>Zero</v>
      </c>
      <c r="AK499" s="16" t="str">
        <f ca="1">IF(Table1[[#This Row],[Days Open]]&lt;=5,"00 - 05",IF(Table1[[#This Row],[Days Open]]&lt;=15,"06 - 15",IF(Table1[[#This Row],[Days Open]]&lt;=30,"16 - 30", IF(Table1[[#This Row],[Days Open]]&lt;=60,"31 - 60",IF(Table1[[#This Row],[Days Open]]&lt;=90,"61 - 90",IF(Table1[[#This Row],[Days Open]]="Zero","Closed","&gt;91 and above"))))))</f>
        <v>Closed</v>
      </c>
      <c r="AL499" s="39">
        <f>WEEKNUM(Table1[[#This Row],[Created]])</f>
        <v>22</v>
      </c>
      <c r="AM499" s="39">
        <f>WEEKNUM(Table1[[#This Row],[Resolved]])</f>
        <v>22</v>
      </c>
      <c r="AN499" s="39">
        <f>WEEKNUM(Table1[[#This Row],[Closed]])</f>
        <v>0</v>
      </c>
      <c r="AO499" s="39" t="str">
        <f>IFERROR(INDEX(GD_Resource[], MATCH(Table1[[#This Row],[Assigned to]], GD_Resource[SNOW ID Unique], 0), 2), "Not GD")</f>
        <v>WPP-US</v>
      </c>
      <c r="AP499" s="39" t="str">
        <f t="shared" si="7"/>
        <v>GD</v>
      </c>
      <c r="AQ499" s="39">
        <f>YEAR(Table1[[#This Row],[Closed]])</f>
        <v>1900</v>
      </c>
      <c r="AR499" s="39">
        <f>YEAR(Table1[[#This Row],[Resolved]])</f>
        <v>2022</v>
      </c>
      <c r="AS499" s="39">
        <f>YEAR(Table1[[#This Row],[Created]])</f>
        <v>2022</v>
      </c>
      <c r="AT499" s="39">
        <f>DAY(Table1[[#This Row],[Resolved]])</f>
        <v>23</v>
      </c>
      <c r="AU499" s="39" t="str">
        <f>TEXT(Table1[[#This Row],[Resolved]],"MMM")</f>
        <v>May</v>
      </c>
      <c r="AV499" s="39">
        <f>DAY(Table1[[#This Row],[Created]])</f>
        <v>23</v>
      </c>
      <c r="AW499" s="39" t="str">
        <f>TEXT(Table1[[#This Row],[Created]],"MMM")</f>
        <v>May</v>
      </c>
      <c r="AX499" s="40">
        <f>VLOOKUP(Table1[[#This Row],[Assigned to]],GD_Resource[[#All],[SNOW ID Unique]:[Team]],4,0)</f>
        <v>0</v>
      </c>
    </row>
    <row r="500" spans="1:50" ht="37.5" customHeight="1" x14ac:dyDescent="0.25">
      <c r="A500" s="37" t="s">
        <v>1970</v>
      </c>
      <c r="B500" s="37" t="s">
        <v>119</v>
      </c>
      <c r="C500" s="37" t="s">
        <v>120</v>
      </c>
      <c r="D500" s="37" t="s">
        <v>350</v>
      </c>
      <c r="E500" s="37" t="s">
        <v>13</v>
      </c>
      <c r="F500" s="37" t="s">
        <v>1146</v>
      </c>
      <c r="G500" s="60">
        <v>44707.872627314813</v>
      </c>
      <c r="H500" s="37" t="s">
        <v>33</v>
      </c>
      <c r="I500" s="60"/>
      <c r="J500" s="37"/>
      <c r="K500" s="37"/>
      <c r="L500" s="60"/>
      <c r="M500" s="37"/>
      <c r="N500" s="60">
        <v>44704.842662037037</v>
      </c>
      <c r="O500" s="37" t="s">
        <v>1971</v>
      </c>
      <c r="P500" s="38" t="b">
        <v>0</v>
      </c>
      <c r="Q500" s="37"/>
      <c r="R500" s="37" t="s">
        <v>127</v>
      </c>
      <c r="S500" s="38">
        <v>0</v>
      </c>
      <c r="T500" s="37" t="s">
        <v>128</v>
      </c>
      <c r="U500" s="37" t="s">
        <v>65</v>
      </c>
      <c r="V500" s="60"/>
      <c r="W500" s="38"/>
      <c r="X500" s="37" t="s">
        <v>1972</v>
      </c>
      <c r="Y500" s="38">
        <v>0</v>
      </c>
      <c r="Z500" s="38" t="b">
        <v>1</v>
      </c>
      <c r="AA500" s="60">
        <v>44704.964004629634</v>
      </c>
      <c r="AB500" s="60">
        <v>44704.964004629634</v>
      </c>
      <c r="AC500" s="38">
        <v>5</v>
      </c>
      <c r="AD500" s="60">
        <v>44705.770752314813</v>
      </c>
      <c r="AE500" s="60">
        <v>44705.784837962958</v>
      </c>
      <c r="AF500" s="60">
        <v>44705.770752314813</v>
      </c>
      <c r="AG500" s="37"/>
      <c r="AH500" s="37" t="s">
        <v>882</v>
      </c>
      <c r="AI500" s="37"/>
      <c r="AJ500" s="16">
        <f ca="1">IF(Table1[[#This Row],[State]]="Closed","Zero",IF(Table1[[#This Row],[State]]="Resolved","Zero",TODAY()-Table1[[#This Row],[First Assigned to Osprey-Resolver]]))</f>
        <v>2.2151620370423188</v>
      </c>
      <c r="AK500" s="16" t="str">
        <f ca="1">IF(Table1[[#This Row],[Days Open]]&lt;=5,"00 - 05",IF(Table1[[#This Row],[Days Open]]&lt;=15,"06 - 15",IF(Table1[[#This Row],[Days Open]]&lt;=30,"16 - 30", IF(Table1[[#This Row],[Days Open]]&lt;=60,"31 - 60",IF(Table1[[#This Row],[Days Open]]&lt;=90,"61 - 90",IF(Table1[[#This Row],[Days Open]]="Zero","Closed","&gt;91 and above"))))))</f>
        <v>00 - 05</v>
      </c>
      <c r="AL500" s="39">
        <f>WEEKNUM(Table1[[#This Row],[Created]])</f>
        <v>22</v>
      </c>
      <c r="AM500" s="39">
        <f>WEEKNUM(Table1[[#This Row],[Resolved]])</f>
        <v>0</v>
      </c>
      <c r="AN500" s="39">
        <f>WEEKNUM(Table1[[#This Row],[Closed]])</f>
        <v>0</v>
      </c>
      <c r="AO500" s="39" t="str">
        <f>IFERROR(INDEX(GD_Resource[], MATCH(Table1[[#This Row],[Assigned to]], GD_Resource[SNOW ID Unique], 0), 2), "Not GD")</f>
        <v>WPP-US</v>
      </c>
      <c r="AP500" s="39" t="str">
        <f t="shared" si="7"/>
        <v>GD</v>
      </c>
      <c r="AQ500" s="39">
        <f>YEAR(Table1[[#This Row],[Closed]])</f>
        <v>1900</v>
      </c>
      <c r="AR500" s="39">
        <f>YEAR(Table1[[#This Row],[Resolved]])</f>
        <v>1900</v>
      </c>
      <c r="AS500" s="39">
        <f>YEAR(Table1[[#This Row],[Created]])</f>
        <v>2022</v>
      </c>
      <c r="AT500" s="39">
        <f>DAY(Table1[[#This Row],[Resolved]])</f>
        <v>0</v>
      </c>
      <c r="AU500" s="39" t="str">
        <f>TEXT(Table1[[#This Row],[Resolved]],"MMM")</f>
        <v>Jan</v>
      </c>
      <c r="AV500" s="39">
        <f>DAY(Table1[[#This Row],[Created]])</f>
        <v>23</v>
      </c>
      <c r="AW500" s="39" t="str">
        <f>TEXT(Table1[[#This Row],[Created]],"MMM")</f>
        <v>May</v>
      </c>
      <c r="AX500" s="40">
        <f>VLOOKUP(Table1[[#This Row],[Assigned to]],GD_Resource[[#All],[SNOW ID Unique]:[Team]],4,0)</f>
        <v>0</v>
      </c>
    </row>
    <row r="501" spans="1:50" ht="37.5" customHeight="1" x14ac:dyDescent="0.25">
      <c r="A501" s="37" t="s">
        <v>1973</v>
      </c>
      <c r="B501" s="37" t="s">
        <v>119</v>
      </c>
      <c r="C501" s="37" t="s">
        <v>339</v>
      </c>
      <c r="D501" s="37" t="s">
        <v>340</v>
      </c>
      <c r="E501" s="37" t="s">
        <v>13</v>
      </c>
      <c r="F501" s="37" t="s">
        <v>1974</v>
      </c>
      <c r="G501" s="60">
        <v>44707.947638888887</v>
      </c>
      <c r="H501" s="37" t="s">
        <v>24</v>
      </c>
      <c r="I501" s="60"/>
      <c r="J501" s="37" t="s">
        <v>329</v>
      </c>
      <c r="K501" s="37" t="s">
        <v>1975</v>
      </c>
      <c r="L501" s="60"/>
      <c r="M501" s="37"/>
      <c r="N501" s="60">
        <v>44704.847395833327</v>
      </c>
      <c r="O501" s="37" t="s">
        <v>1976</v>
      </c>
      <c r="P501" s="38" t="b">
        <v>0</v>
      </c>
      <c r="Q501" s="37"/>
      <c r="R501" s="37" t="s">
        <v>217</v>
      </c>
      <c r="S501" s="38">
        <v>0</v>
      </c>
      <c r="T501" s="37" t="s">
        <v>128</v>
      </c>
      <c r="U501" s="37" t="s">
        <v>94</v>
      </c>
      <c r="V501" s="60">
        <v>44707.947638888887</v>
      </c>
      <c r="W501" s="38">
        <v>267861</v>
      </c>
      <c r="X501" s="37" t="s">
        <v>1977</v>
      </c>
      <c r="Y501" s="38">
        <v>0</v>
      </c>
      <c r="Z501" s="38" t="b">
        <v>0</v>
      </c>
      <c r="AA501" s="60">
        <v>44704.874594907407</v>
      </c>
      <c r="AB501" s="60">
        <v>44704.847395833327</v>
      </c>
      <c r="AC501" s="38">
        <v>3</v>
      </c>
      <c r="AD501" s="60">
        <v>44704.881481481483</v>
      </c>
      <c r="AE501" s="60">
        <v>44704.939201388886</v>
      </c>
      <c r="AF501" s="60">
        <v>44704.881481481483</v>
      </c>
      <c r="AG501" s="37"/>
      <c r="AH501" s="37"/>
      <c r="AI501" s="37"/>
      <c r="AJ501" s="16" t="str">
        <f ca="1">IF(Table1[[#This Row],[State]]="Closed","Zero",IF(Table1[[#This Row],[State]]="Resolved","Zero",TODAY()-Table1[[#This Row],[First Assigned to Osprey-Resolver]]))</f>
        <v>Zero</v>
      </c>
      <c r="AK501" s="16" t="str">
        <f ca="1">IF(Table1[[#This Row],[Days Open]]&lt;=5,"00 - 05",IF(Table1[[#This Row],[Days Open]]&lt;=15,"06 - 15",IF(Table1[[#This Row],[Days Open]]&lt;=30,"16 - 30", IF(Table1[[#This Row],[Days Open]]&lt;=60,"31 - 60",IF(Table1[[#This Row],[Days Open]]&lt;=90,"61 - 90",IF(Table1[[#This Row],[Days Open]]="Zero","Closed","&gt;91 and above"))))))</f>
        <v>Closed</v>
      </c>
      <c r="AL501" s="39">
        <f>WEEKNUM(Table1[[#This Row],[Created]])</f>
        <v>22</v>
      </c>
      <c r="AM501" s="39">
        <f>WEEKNUM(Table1[[#This Row],[Resolved]])</f>
        <v>22</v>
      </c>
      <c r="AN501" s="39">
        <f>WEEKNUM(Table1[[#This Row],[Closed]])</f>
        <v>0</v>
      </c>
      <c r="AO501" s="39" t="str">
        <f>IFERROR(INDEX(GD_Resource[], MATCH(Table1[[#This Row],[Assigned to]], GD_Resource[SNOW ID Unique], 0), 2), "Not GD")</f>
        <v>WPP-US</v>
      </c>
      <c r="AP501" s="39" t="str">
        <f t="shared" si="7"/>
        <v>GD</v>
      </c>
      <c r="AQ501" s="39">
        <f>YEAR(Table1[[#This Row],[Closed]])</f>
        <v>1900</v>
      </c>
      <c r="AR501" s="39">
        <f>YEAR(Table1[[#This Row],[Resolved]])</f>
        <v>2022</v>
      </c>
      <c r="AS501" s="39">
        <f>YEAR(Table1[[#This Row],[Created]])</f>
        <v>2022</v>
      </c>
      <c r="AT501" s="39">
        <f>DAY(Table1[[#This Row],[Resolved]])</f>
        <v>26</v>
      </c>
      <c r="AU501" s="39" t="str">
        <f>TEXT(Table1[[#This Row],[Resolved]],"MMM")</f>
        <v>May</v>
      </c>
      <c r="AV501" s="39">
        <f>DAY(Table1[[#This Row],[Created]])</f>
        <v>23</v>
      </c>
      <c r="AW501" s="39" t="str">
        <f>TEXT(Table1[[#This Row],[Created]],"MMM")</f>
        <v>May</v>
      </c>
      <c r="AX501" s="40">
        <f>VLOOKUP(Table1[[#This Row],[Assigned to]],GD_Resource[[#All],[SNOW ID Unique]:[Team]],4,0)</f>
        <v>0</v>
      </c>
    </row>
    <row r="502" spans="1:50" ht="49.95" customHeight="1" x14ac:dyDescent="0.25">
      <c r="A502" s="37" t="s">
        <v>1978</v>
      </c>
      <c r="B502" s="37" t="s">
        <v>142</v>
      </c>
      <c r="C502" s="37" t="s">
        <v>120</v>
      </c>
      <c r="D502" s="37" t="s">
        <v>350</v>
      </c>
      <c r="E502" s="37" t="s">
        <v>13</v>
      </c>
      <c r="F502" s="37" t="s">
        <v>1979</v>
      </c>
      <c r="G502" s="60">
        <v>44705.10052083333</v>
      </c>
      <c r="H502" s="37" t="s">
        <v>33</v>
      </c>
      <c r="I502" s="60"/>
      <c r="J502" s="37" t="s">
        <v>329</v>
      </c>
      <c r="K502" s="37" t="s">
        <v>1980</v>
      </c>
      <c r="L502" s="60"/>
      <c r="M502" s="37"/>
      <c r="N502" s="60">
        <v>44704.889745370368</v>
      </c>
      <c r="O502" s="37" t="s">
        <v>1922</v>
      </c>
      <c r="P502" s="38" t="b">
        <v>0</v>
      </c>
      <c r="Q502" s="37"/>
      <c r="R502" s="37" t="s">
        <v>127</v>
      </c>
      <c r="S502" s="38">
        <v>0</v>
      </c>
      <c r="T502" s="37" t="s">
        <v>128</v>
      </c>
      <c r="U502" s="37" t="s">
        <v>94</v>
      </c>
      <c r="V502" s="60">
        <v>44705.10052083333</v>
      </c>
      <c r="W502" s="38">
        <v>18211</v>
      </c>
      <c r="X502" s="37" t="s">
        <v>1923</v>
      </c>
      <c r="Y502" s="38">
        <v>1</v>
      </c>
      <c r="Z502" s="38" t="b">
        <v>0</v>
      </c>
      <c r="AA502" s="60">
        <v>44704.8909375</v>
      </c>
      <c r="AB502" s="60">
        <v>44704.8909375</v>
      </c>
      <c r="AC502" s="38">
        <v>1</v>
      </c>
      <c r="AD502" s="60">
        <v>44704.980902777781</v>
      </c>
      <c r="AE502" s="60">
        <v>44704.987453703703</v>
      </c>
      <c r="AF502" s="60">
        <v>44704.980902777781</v>
      </c>
      <c r="AG502" s="37" t="s">
        <v>200</v>
      </c>
      <c r="AH502" s="37"/>
      <c r="AI502" s="37" t="s">
        <v>1924</v>
      </c>
      <c r="AJ502" s="16" t="str">
        <f ca="1">IF(Table1[[#This Row],[State]]="Closed","Zero",IF(Table1[[#This Row],[State]]="Resolved","Zero",TODAY()-Table1[[#This Row],[First Assigned to Osprey-Resolver]]))</f>
        <v>Zero</v>
      </c>
      <c r="AK502" s="16" t="str">
        <f ca="1">IF(Table1[[#This Row],[Days Open]]&lt;=5,"00 - 05",IF(Table1[[#This Row],[Days Open]]&lt;=15,"06 - 15",IF(Table1[[#This Row],[Days Open]]&lt;=30,"16 - 30", IF(Table1[[#This Row],[Days Open]]&lt;=60,"31 - 60",IF(Table1[[#This Row],[Days Open]]&lt;=90,"61 - 90",IF(Table1[[#This Row],[Days Open]]="Zero","Closed","&gt;91 and above"))))))</f>
        <v>Closed</v>
      </c>
      <c r="AL502" s="39">
        <f>WEEKNUM(Table1[[#This Row],[Created]])</f>
        <v>22</v>
      </c>
      <c r="AM502" s="39">
        <f>WEEKNUM(Table1[[#This Row],[Resolved]])</f>
        <v>22</v>
      </c>
      <c r="AN502" s="39">
        <f>WEEKNUM(Table1[[#This Row],[Closed]])</f>
        <v>0</v>
      </c>
      <c r="AO502" s="39" t="str">
        <f>IFERROR(INDEX(GD_Resource[], MATCH(Table1[[#This Row],[Assigned to]], GD_Resource[SNOW ID Unique], 0), 2), "Not GD")</f>
        <v>WPP-US</v>
      </c>
      <c r="AP502" s="39" t="str">
        <f t="shared" si="7"/>
        <v>GD</v>
      </c>
      <c r="AQ502" s="39">
        <f>YEAR(Table1[[#This Row],[Closed]])</f>
        <v>1900</v>
      </c>
      <c r="AR502" s="39">
        <f>YEAR(Table1[[#This Row],[Resolved]])</f>
        <v>2022</v>
      </c>
      <c r="AS502" s="39">
        <f>YEAR(Table1[[#This Row],[Created]])</f>
        <v>2022</v>
      </c>
      <c r="AT502" s="39">
        <f>DAY(Table1[[#This Row],[Resolved]])</f>
        <v>24</v>
      </c>
      <c r="AU502" s="39" t="str">
        <f>TEXT(Table1[[#This Row],[Resolved]],"MMM")</f>
        <v>May</v>
      </c>
      <c r="AV502" s="39">
        <f>DAY(Table1[[#This Row],[Created]])</f>
        <v>23</v>
      </c>
      <c r="AW502" s="39" t="str">
        <f>TEXT(Table1[[#This Row],[Created]],"MMM")</f>
        <v>May</v>
      </c>
      <c r="AX502" s="40">
        <f>VLOOKUP(Table1[[#This Row],[Assigned to]],GD_Resource[[#All],[SNOW ID Unique]:[Team]],4,0)</f>
        <v>0</v>
      </c>
    </row>
    <row r="503" spans="1:50" ht="37.5" customHeight="1" x14ac:dyDescent="0.25">
      <c r="A503" s="37" t="s">
        <v>1981</v>
      </c>
      <c r="B503" s="37" t="s">
        <v>119</v>
      </c>
      <c r="C503" s="37" t="s">
        <v>703</v>
      </c>
      <c r="D503" s="37" t="s">
        <v>324</v>
      </c>
      <c r="E503" s="37" t="s">
        <v>13</v>
      </c>
      <c r="F503" s="37" t="s">
        <v>1982</v>
      </c>
      <c r="G503" s="60">
        <v>44707.733842592592</v>
      </c>
      <c r="H503" s="37" t="s">
        <v>26</v>
      </c>
      <c r="I503" s="60"/>
      <c r="J503" s="37"/>
      <c r="K503" s="37"/>
      <c r="L503" s="60"/>
      <c r="M503" s="37"/>
      <c r="N503" s="60">
        <v>44704.907696759263</v>
      </c>
      <c r="O503" s="37" t="s">
        <v>740</v>
      </c>
      <c r="P503" s="38" t="b">
        <v>0</v>
      </c>
      <c r="Q503" s="37"/>
      <c r="R503" s="37"/>
      <c r="S503" s="38">
        <v>0</v>
      </c>
      <c r="T503" s="37" t="s">
        <v>128</v>
      </c>
      <c r="U503" s="37" t="s">
        <v>65</v>
      </c>
      <c r="V503" s="60"/>
      <c r="W503" s="38"/>
      <c r="X503" s="37" t="s">
        <v>741</v>
      </c>
      <c r="Y503" s="38">
        <v>0</v>
      </c>
      <c r="Z503" s="38" t="b">
        <v>1</v>
      </c>
      <c r="AA503" s="60">
        <v>44705.578310185178</v>
      </c>
      <c r="AB503" s="60">
        <v>44704.908032407409</v>
      </c>
      <c r="AC503" s="38">
        <v>2</v>
      </c>
      <c r="AD503" s="60">
        <v>44705.619479166657</v>
      </c>
      <c r="AE503" s="60">
        <v>44705.621423611112</v>
      </c>
      <c r="AF503" s="60">
        <v>44705.619479166657</v>
      </c>
      <c r="AG503" s="37"/>
      <c r="AH503" s="37" t="s">
        <v>707</v>
      </c>
      <c r="AI503" s="37"/>
      <c r="AJ503" s="16">
        <f ca="1">IF(Table1[[#This Row],[State]]="Closed","Zero",IF(Table1[[#This Row],[State]]="Resolved","Zero",TODAY()-Table1[[#This Row],[First Assigned to Osprey-Resolver]]))</f>
        <v>2.3785763888881775</v>
      </c>
      <c r="AK503" s="16" t="str">
        <f ca="1">IF(Table1[[#This Row],[Days Open]]&lt;=5,"00 - 05",IF(Table1[[#This Row],[Days Open]]&lt;=15,"06 - 15",IF(Table1[[#This Row],[Days Open]]&lt;=30,"16 - 30", IF(Table1[[#This Row],[Days Open]]&lt;=60,"31 - 60",IF(Table1[[#This Row],[Days Open]]&lt;=90,"61 - 90",IF(Table1[[#This Row],[Days Open]]="Zero","Closed","&gt;91 and above"))))))</f>
        <v>00 - 05</v>
      </c>
      <c r="AL503" s="39">
        <f>WEEKNUM(Table1[[#This Row],[Created]])</f>
        <v>22</v>
      </c>
      <c r="AM503" s="39">
        <f>WEEKNUM(Table1[[#This Row],[Resolved]])</f>
        <v>0</v>
      </c>
      <c r="AN503" s="39">
        <f>WEEKNUM(Table1[[#This Row],[Closed]])</f>
        <v>0</v>
      </c>
      <c r="AO503" s="39" t="str">
        <f>IFERROR(INDEX(GD_Resource[], MATCH(Table1[[#This Row],[Assigned to]], GD_Resource[SNOW ID Unique], 0), 2), "Not GD")</f>
        <v>WPP-US</v>
      </c>
      <c r="AP503" s="39" t="str">
        <f t="shared" si="7"/>
        <v>GD</v>
      </c>
      <c r="AQ503" s="39">
        <f>YEAR(Table1[[#This Row],[Closed]])</f>
        <v>1900</v>
      </c>
      <c r="AR503" s="39">
        <f>YEAR(Table1[[#This Row],[Resolved]])</f>
        <v>1900</v>
      </c>
      <c r="AS503" s="39">
        <f>YEAR(Table1[[#This Row],[Created]])</f>
        <v>2022</v>
      </c>
      <c r="AT503" s="39">
        <f>DAY(Table1[[#This Row],[Resolved]])</f>
        <v>0</v>
      </c>
      <c r="AU503" s="39" t="str">
        <f>TEXT(Table1[[#This Row],[Resolved]],"MMM")</f>
        <v>Jan</v>
      </c>
      <c r="AV503" s="39">
        <f>DAY(Table1[[#This Row],[Created]])</f>
        <v>23</v>
      </c>
      <c r="AW503" s="39" t="str">
        <f>TEXT(Table1[[#This Row],[Created]],"MMM")</f>
        <v>May</v>
      </c>
      <c r="AX503" s="40">
        <f>VLOOKUP(Table1[[#This Row],[Assigned to]],GD_Resource[[#All],[SNOW ID Unique]:[Team]],4,0)</f>
        <v>0</v>
      </c>
    </row>
    <row r="504" spans="1:50" ht="49.95" customHeight="1" x14ac:dyDescent="0.25">
      <c r="A504" s="37" t="s">
        <v>1983</v>
      </c>
      <c r="B504" s="37" t="s">
        <v>119</v>
      </c>
      <c r="C504" s="37" t="s">
        <v>339</v>
      </c>
      <c r="D504" s="37" t="s">
        <v>340</v>
      </c>
      <c r="E504" s="37" t="s">
        <v>13</v>
      </c>
      <c r="F504" s="37" t="s">
        <v>1984</v>
      </c>
      <c r="G504" s="60">
        <v>44705.175868055558</v>
      </c>
      <c r="H504" s="37" t="s">
        <v>24</v>
      </c>
      <c r="I504" s="60"/>
      <c r="J504" s="37" t="s">
        <v>329</v>
      </c>
      <c r="K504" s="37" t="s">
        <v>1985</v>
      </c>
      <c r="L504" s="60"/>
      <c r="M504" s="37"/>
      <c r="N504" s="60">
        <v>44704.920324074083</v>
      </c>
      <c r="O504" s="37" t="s">
        <v>1986</v>
      </c>
      <c r="P504" s="38" t="b">
        <v>0</v>
      </c>
      <c r="Q504" s="37"/>
      <c r="R504" s="37" t="s">
        <v>217</v>
      </c>
      <c r="S504" s="38">
        <v>0</v>
      </c>
      <c r="T504" s="37" t="s">
        <v>128</v>
      </c>
      <c r="U504" s="37" t="s">
        <v>94</v>
      </c>
      <c r="V504" s="60">
        <v>44705.175868055558</v>
      </c>
      <c r="W504" s="38">
        <v>22079</v>
      </c>
      <c r="X504" s="37" t="s">
        <v>1987</v>
      </c>
      <c r="Y504" s="38">
        <v>0</v>
      </c>
      <c r="Z504" s="38" t="b">
        <v>0</v>
      </c>
      <c r="AA504" s="60">
        <v>44704.941493055558</v>
      </c>
      <c r="AB504" s="60">
        <v>44704.920324074083</v>
      </c>
      <c r="AC504" s="38">
        <v>1</v>
      </c>
      <c r="AD504" s="60">
        <v>44704.971979166658</v>
      </c>
      <c r="AE504" s="60">
        <v>44705.031273148154</v>
      </c>
      <c r="AF504" s="60">
        <v>44704.971979166658</v>
      </c>
      <c r="AG504" s="37"/>
      <c r="AH504" s="37"/>
      <c r="AI504" s="37"/>
      <c r="AJ504" s="16" t="str">
        <f ca="1">IF(Table1[[#This Row],[State]]="Closed","Zero",IF(Table1[[#This Row],[State]]="Resolved","Zero",TODAY()-Table1[[#This Row],[First Assigned to Osprey-Resolver]]))</f>
        <v>Zero</v>
      </c>
      <c r="AK504" s="16" t="str">
        <f ca="1">IF(Table1[[#This Row],[Days Open]]&lt;=5,"00 - 05",IF(Table1[[#This Row],[Days Open]]&lt;=15,"06 - 15",IF(Table1[[#This Row],[Days Open]]&lt;=30,"16 - 30", IF(Table1[[#This Row],[Days Open]]&lt;=60,"31 - 60",IF(Table1[[#This Row],[Days Open]]&lt;=90,"61 - 90",IF(Table1[[#This Row],[Days Open]]="Zero","Closed","&gt;91 and above"))))))</f>
        <v>Closed</v>
      </c>
      <c r="AL504" s="39">
        <f>WEEKNUM(Table1[[#This Row],[Created]])</f>
        <v>22</v>
      </c>
      <c r="AM504" s="39">
        <f>WEEKNUM(Table1[[#This Row],[Resolved]])</f>
        <v>22</v>
      </c>
      <c r="AN504" s="39">
        <f>WEEKNUM(Table1[[#This Row],[Closed]])</f>
        <v>0</v>
      </c>
      <c r="AO504" s="39" t="str">
        <f>IFERROR(INDEX(GD_Resource[], MATCH(Table1[[#This Row],[Assigned to]], GD_Resource[SNOW ID Unique], 0), 2), "Not GD")</f>
        <v>WPP-US</v>
      </c>
      <c r="AP504" s="39" t="str">
        <f t="shared" si="7"/>
        <v>GD</v>
      </c>
      <c r="AQ504" s="39">
        <f>YEAR(Table1[[#This Row],[Closed]])</f>
        <v>1900</v>
      </c>
      <c r="AR504" s="39">
        <f>YEAR(Table1[[#This Row],[Resolved]])</f>
        <v>2022</v>
      </c>
      <c r="AS504" s="39">
        <f>YEAR(Table1[[#This Row],[Created]])</f>
        <v>2022</v>
      </c>
      <c r="AT504" s="39">
        <f>DAY(Table1[[#This Row],[Resolved]])</f>
        <v>24</v>
      </c>
      <c r="AU504" s="39" t="str">
        <f>TEXT(Table1[[#This Row],[Resolved]],"MMM")</f>
        <v>May</v>
      </c>
      <c r="AV504" s="39">
        <f>DAY(Table1[[#This Row],[Created]])</f>
        <v>23</v>
      </c>
      <c r="AW504" s="39" t="str">
        <f>TEXT(Table1[[#This Row],[Created]],"MMM")</f>
        <v>May</v>
      </c>
      <c r="AX504" s="40">
        <f>VLOOKUP(Table1[[#This Row],[Assigned to]],GD_Resource[[#All],[SNOW ID Unique]:[Team]],4,0)</f>
        <v>0</v>
      </c>
    </row>
    <row r="505" spans="1:50" ht="37.5" customHeight="1" x14ac:dyDescent="0.25">
      <c r="A505" s="37" t="s">
        <v>1988</v>
      </c>
      <c r="B505" s="37" t="s">
        <v>142</v>
      </c>
      <c r="C505" s="37" t="s">
        <v>161</v>
      </c>
      <c r="D505" s="37" t="s">
        <v>1273</v>
      </c>
      <c r="E505" s="37" t="s">
        <v>13</v>
      </c>
      <c r="F505" s="37" t="s">
        <v>1989</v>
      </c>
      <c r="G505" s="60">
        <v>44707.987488425933</v>
      </c>
      <c r="H505" s="37" t="s">
        <v>32</v>
      </c>
      <c r="I505" s="60"/>
      <c r="J505" s="37"/>
      <c r="K505" s="37"/>
      <c r="L505" s="60"/>
      <c r="M505" s="37"/>
      <c r="N505" s="60">
        <v>44704.928657407407</v>
      </c>
      <c r="O505" s="37" t="s">
        <v>1882</v>
      </c>
      <c r="P505" s="38" t="b">
        <v>0</v>
      </c>
      <c r="Q505" s="37"/>
      <c r="R505" s="37" t="s">
        <v>127</v>
      </c>
      <c r="S505" s="38">
        <v>0</v>
      </c>
      <c r="T505" s="37" t="s">
        <v>128</v>
      </c>
      <c r="U505" s="37" t="s">
        <v>65</v>
      </c>
      <c r="V505" s="60"/>
      <c r="W505" s="38"/>
      <c r="X505" s="37" t="s">
        <v>1883</v>
      </c>
      <c r="Y505" s="38">
        <v>0</v>
      </c>
      <c r="Z505" s="38" t="b">
        <v>1</v>
      </c>
      <c r="AA505" s="60">
        <v>44704.941562499997</v>
      </c>
      <c r="AB505" s="60">
        <v>44704.935856481483</v>
      </c>
      <c r="AC505" s="38">
        <v>1</v>
      </c>
      <c r="AD505" s="60">
        <v>44704.976817129631</v>
      </c>
      <c r="AE505" s="60">
        <v>44705.243703703702</v>
      </c>
      <c r="AF505" s="60">
        <v>44704.976817129631</v>
      </c>
      <c r="AG505" s="37"/>
      <c r="AH505" s="37" t="s">
        <v>1373</v>
      </c>
      <c r="AI505" s="37"/>
      <c r="AJ505" s="16">
        <f ca="1">IF(Table1[[#This Row],[State]]="Closed","Zero",IF(Table1[[#This Row],[State]]="Resolved","Zero",TODAY()-Table1[[#This Row],[First Assigned to Osprey-Resolver]]))</f>
        <v>2.7562962962983875</v>
      </c>
      <c r="AK505" s="16" t="str">
        <f ca="1">IF(Table1[[#This Row],[Days Open]]&lt;=5,"00 - 05",IF(Table1[[#This Row],[Days Open]]&lt;=15,"06 - 15",IF(Table1[[#This Row],[Days Open]]&lt;=30,"16 - 30", IF(Table1[[#This Row],[Days Open]]&lt;=60,"31 - 60",IF(Table1[[#This Row],[Days Open]]&lt;=90,"61 - 90",IF(Table1[[#This Row],[Days Open]]="Zero","Closed","&gt;91 and above"))))))</f>
        <v>00 - 05</v>
      </c>
      <c r="AL505" s="39">
        <f>WEEKNUM(Table1[[#This Row],[Created]])</f>
        <v>22</v>
      </c>
      <c r="AM505" s="39">
        <f>WEEKNUM(Table1[[#This Row],[Resolved]])</f>
        <v>0</v>
      </c>
      <c r="AN505" s="39">
        <f>WEEKNUM(Table1[[#This Row],[Closed]])</f>
        <v>0</v>
      </c>
      <c r="AO505" s="39" t="str">
        <f>IFERROR(INDEX(GD_Resource[], MATCH(Table1[[#This Row],[Assigned to]], GD_Resource[SNOW ID Unique], 0), 2), "Not GD")</f>
        <v>WPP-US</v>
      </c>
      <c r="AP505" s="39" t="str">
        <f t="shared" si="7"/>
        <v>GD</v>
      </c>
      <c r="AQ505" s="39">
        <f>YEAR(Table1[[#This Row],[Closed]])</f>
        <v>1900</v>
      </c>
      <c r="AR505" s="39">
        <f>YEAR(Table1[[#This Row],[Resolved]])</f>
        <v>1900</v>
      </c>
      <c r="AS505" s="39">
        <f>YEAR(Table1[[#This Row],[Created]])</f>
        <v>2022</v>
      </c>
      <c r="AT505" s="39">
        <f>DAY(Table1[[#This Row],[Resolved]])</f>
        <v>0</v>
      </c>
      <c r="AU505" s="39" t="str">
        <f>TEXT(Table1[[#This Row],[Resolved]],"MMM")</f>
        <v>Jan</v>
      </c>
      <c r="AV505" s="39">
        <f>DAY(Table1[[#This Row],[Created]])</f>
        <v>23</v>
      </c>
      <c r="AW505" s="39" t="str">
        <f>TEXT(Table1[[#This Row],[Created]],"MMM")</f>
        <v>May</v>
      </c>
      <c r="AX505" s="40">
        <f>VLOOKUP(Table1[[#This Row],[Assigned to]],GD_Resource[[#All],[SNOW ID Unique]:[Team]],4,0)</f>
        <v>0</v>
      </c>
    </row>
    <row r="506" spans="1:50" ht="37.5" customHeight="1" x14ac:dyDescent="0.25">
      <c r="A506" s="37" t="s">
        <v>1990</v>
      </c>
      <c r="B506" s="37" t="s">
        <v>119</v>
      </c>
      <c r="C506" s="37" t="s">
        <v>339</v>
      </c>
      <c r="D506" s="37" t="s">
        <v>340</v>
      </c>
      <c r="E506" s="37" t="s">
        <v>13</v>
      </c>
      <c r="F506" s="37" t="s">
        <v>1991</v>
      </c>
      <c r="G506" s="60">
        <v>44705.119930555556</v>
      </c>
      <c r="H506" s="37" t="s">
        <v>24</v>
      </c>
      <c r="I506" s="60"/>
      <c r="J506" s="37"/>
      <c r="K506" s="37"/>
      <c r="L506" s="60"/>
      <c r="M506" s="37"/>
      <c r="N506" s="60">
        <v>44704.930995370371</v>
      </c>
      <c r="O506" s="37" t="s">
        <v>1992</v>
      </c>
      <c r="P506" s="38" t="b">
        <v>0</v>
      </c>
      <c r="Q506" s="37"/>
      <c r="R506" s="37" t="s">
        <v>217</v>
      </c>
      <c r="S506" s="38">
        <v>0</v>
      </c>
      <c r="T506" s="37" t="s">
        <v>128</v>
      </c>
      <c r="U506" s="37" t="s">
        <v>65</v>
      </c>
      <c r="V506" s="60"/>
      <c r="W506" s="38"/>
      <c r="X506" s="37" t="s">
        <v>1993</v>
      </c>
      <c r="Y506" s="38">
        <v>0</v>
      </c>
      <c r="Z506" s="38" t="b">
        <v>1</v>
      </c>
      <c r="AA506" s="60">
        <v>44704.941423611112</v>
      </c>
      <c r="AB506" s="60">
        <v>44704.935127314813</v>
      </c>
      <c r="AC506" s="38">
        <v>1</v>
      </c>
      <c r="AD506" s="60">
        <v>44705.036226851851</v>
      </c>
      <c r="AE506" s="60">
        <v>44705.111458333333</v>
      </c>
      <c r="AF506" s="60">
        <v>44705.036226851851</v>
      </c>
      <c r="AG506" s="37"/>
      <c r="AH506" s="37" t="s">
        <v>1373</v>
      </c>
      <c r="AI506" s="37"/>
      <c r="AJ506" s="16">
        <f ca="1">IF(Table1[[#This Row],[State]]="Closed","Zero",IF(Table1[[#This Row],[State]]="Resolved","Zero",TODAY()-Table1[[#This Row],[First Assigned to Osprey-Resolver]]))</f>
        <v>2.8885416666671517</v>
      </c>
      <c r="AK506" s="16" t="str">
        <f ca="1">IF(Table1[[#This Row],[Days Open]]&lt;=5,"00 - 05",IF(Table1[[#This Row],[Days Open]]&lt;=15,"06 - 15",IF(Table1[[#This Row],[Days Open]]&lt;=30,"16 - 30", IF(Table1[[#This Row],[Days Open]]&lt;=60,"31 - 60",IF(Table1[[#This Row],[Days Open]]&lt;=90,"61 - 90",IF(Table1[[#This Row],[Days Open]]="Zero","Closed","&gt;91 and above"))))))</f>
        <v>00 - 05</v>
      </c>
      <c r="AL506" s="39">
        <f>WEEKNUM(Table1[[#This Row],[Created]])</f>
        <v>22</v>
      </c>
      <c r="AM506" s="39">
        <f>WEEKNUM(Table1[[#This Row],[Resolved]])</f>
        <v>0</v>
      </c>
      <c r="AN506" s="39">
        <f>WEEKNUM(Table1[[#This Row],[Closed]])</f>
        <v>0</v>
      </c>
      <c r="AO506" s="39" t="str">
        <f>IFERROR(INDEX(GD_Resource[], MATCH(Table1[[#This Row],[Assigned to]], GD_Resource[SNOW ID Unique], 0), 2), "Not GD")</f>
        <v>WPP-US</v>
      </c>
      <c r="AP506" s="39" t="str">
        <f t="shared" si="7"/>
        <v>GD</v>
      </c>
      <c r="AQ506" s="39">
        <f>YEAR(Table1[[#This Row],[Closed]])</f>
        <v>1900</v>
      </c>
      <c r="AR506" s="39">
        <f>YEAR(Table1[[#This Row],[Resolved]])</f>
        <v>1900</v>
      </c>
      <c r="AS506" s="39">
        <f>YEAR(Table1[[#This Row],[Created]])</f>
        <v>2022</v>
      </c>
      <c r="AT506" s="39">
        <f>DAY(Table1[[#This Row],[Resolved]])</f>
        <v>0</v>
      </c>
      <c r="AU506" s="39" t="str">
        <f>TEXT(Table1[[#This Row],[Resolved]],"MMM")</f>
        <v>Jan</v>
      </c>
      <c r="AV506" s="39">
        <f>DAY(Table1[[#This Row],[Created]])</f>
        <v>23</v>
      </c>
      <c r="AW506" s="39" t="str">
        <f>TEXT(Table1[[#This Row],[Created]],"MMM")</f>
        <v>May</v>
      </c>
      <c r="AX506" s="40">
        <f>VLOOKUP(Table1[[#This Row],[Assigned to]],GD_Resource[[#All],[SNOW ID Unique]:[Team]],4,0)</f>
        <v>0</v>
      </c>
    </row>
    <row r="507" spans="1:50" ht="37.5" customHeight="1" x14ac:dyDescent="0.25">
      <c r="A507" s="37" t="s">
        <v>1994</v>
      </c>
      <c r="B507" s="37" t="s">
        <v>119</v>
      </c>
      <c r="C507" s="37" t="s">
        <v>253</v>
      </c>
      <c r="D507" s="37" t="s">
        <v>259</v>
      </c>
      <c r="E507" s="37" t="s">
        <v>145</v>
      </c>
      <c r="F507" s="37" t="s">
        <v>1995</v>
      </c>
      <c r="G507" s="60">
        <v>44706.064189814817</v>
      </c>
      <c r="H507" s="37" t="s">
        <v>39</v>
      </c>
      <c r="I507" s="60"/>
      <c r="J507" s="37" t="s">
        <v>542</v>
      </c>
      <c r="K507" s="37" t="s">
        <v>1996</v>
      </c>
      <c r="L507" s="60"/>
      <c r="M507" s="37"/>
      <c r="N507" s="60">
        <v>44704.959988425922</v>
      </c>
      <c r="O507" s="37" t="s">
        <v>1997</v>
      </c>
      <c r="P507" s="38" t="b">
        <v>0</v>
      </c>
      <c r="Q507" s="37"/>
      <c r="R507" s="37" t="s">
        <v>150</v>
      </c>
      <c r="S507" s="38">
        <v>0</v>
      </c>
      <c r="T507" s="37" t="s">
        <v>128</v>
      </c>
      <c r="U507" s="37" t="s">
        <v>94</v>
      </c>
      <c r="V507" s="60">
        <v>44706.064189814817</v>
      </c>
      <c r="W507" s="38">
        <v>95403</v>
      </c>
      <c r="X507" s="37" t="s">
        <v>1998</v>
      </c>
      <c r="Y507" s="38">
        <v>1</v>
      </c>
      <c r="Z507" s="38" t="b">
        <v>0</v>
      </c>
      <c r="AA507" s="60">
        <v>44704.971099537041</v>
      </c>
      <c r="AB507" s="60">
        <v>44704.971099537041</v>
      </c>
      <c r="AC507" s="38">
        <v>1</v>
      </c>
      <c r="AD507" s="60">
        <v>44705.04859953704</v>
      </c>
      <c r="AE507" s="60">
        <v>44705.051296296297</v>
      </c>
      <c r="AF507" s="60">
        <v>44705.04859953704</v>
      </c>
      <c r="AG507" s="37" t="s">
        <v>139</v>
      </c>
      <c r="AH507" s="37"/>
      <c r="AI507" s="37" t="s">
        <v>257</v>
      </c>
      <c r="AJ507" s="16" t="str">
        <f ca="1">IF(Table1[[#This Row],[State]]="Closed","Zero",IF(Table1[[#This Row],[State]]="Resolved","Zero",TODAY()-Table1[[#This Row],[First Assigned to Osprey-Resolver]]))</f>
        <v>Zero</v>
      </c>
      <c r="AK507" s="16" t="str">
        <f ca="1">IF(Table1[[#This Row],[Days Open]]&lt;=5,"00 - 05",IF(Table1[[#This Row],[Days Open]]&lt;=15,"06 - 15",IF(Table1[[#This Row],[Days Open]]&lt;=30,"16 - 30", IF(Table1[[#This Row],[Days Open]]&lt;=60,"31 - 60",IF(Table1[[#This Row],[Days Open]]&lt;=90,"61 - 90",IF(Table1[[#This Row],[Days Open]]="Zero","Closed","&gt;91 and above"))))))</f>
        <v>Closed</v>
      </c>
      <c r="AL507" s="39">
        <f>WEEKNUM(Table1[[#This Row],[Created]])</f>
        <v>22</v>
      </c>
      <c r="AM507" s="39">
        <f>WEEKNUM(Table1[[#This Row],[Resolved]])</f>
        <v>22</v>
      </c>
      <c r="AN507" s="39">
        <f>WEEKNUM(Table1[[#This Row],[Closed]])</f>
        <v>0</v>
      </c>
      <c r="AO507" s="39" t="str">
        <f>IFERROR(INDEX(GD_Resource[], MATCH(Table1[[#This Row],[Assigned to]], GD_Resource[SNOW ID Unique], 0), 2), "Not GD")</f>
        <v>Not GD</v>
      </c>
      <c r="AP507" s="39" t="str">
        <f t="shared" si="7"/>
        <v>Geo</v>
      </c>
      <c r="AQ507" s="39">
        <f>YEAR(Table1[[#This Row],[Closed]])</f>
        <v>1900</v>
      </c>
      <c r="AR507" s="39">
        <f>YEAR(Table1[[#This Row],[Resolved]])</f>
        <v>2022</v>
      </c>
      <c r="AS507" s="39">
        <f>YEAR(Table1[[#This Row],[Created]])</f>
        <v>2022</v>
      </c>
      <c r="AT507" s="39">
        <f>DAY(Table1[[#This Row],[Resolved]])</f>
        <v>25</v>
      </c>
      <c r="AU507" s="39" t="str">
        <f>TEXT(Table1[[#This Row],[Resolved]],"MMM")</f>
        <v>May</v>
      </c>
      <c r="AV507" s="39">
        <f>DAY(Table1[[#This Row],[Created]])</f>
        <v>23</v>
      </c>
      <c r="AW507" s="39" t="str">
        <f>TEXT(Table1[[#This Row],[Created]],"MMM")</f>
        <v>May</v>
      </c>
      <c r="AX507" s="40" t="e">
        <f>VLOOKUP(Table1[[#This Row],[Assigned to]],GD_Resource[[#All],[SNOW ID Unique]:[Team]],4,0)</f>
        <v>#N/A</v>
      </c>
    </row>
    <row r="508" spans="1:50" ht="37.5" customHeight="1" x14ac:dyDescent="0.25">
      <c r="A508" s="37" t="s">
        <v>1999</v>
      </c>
      <c r="B508" s="37" t="s">
        <v>119</v>
      </c>
      <c r="C508" s="37" t="s">
        <v>143</v>
      </c>
      <c r="D508" s="37" t="s">
        <v>213</v>
      </c>
      <c r="E508" s="37" t="s">
        <v>7</v>
      </c>
      <c r="F508" s="37" t="s">
        <v>1146</v>
      </c>
      <c r="G508" s="60">
        <v>44705.818773148138</v>
      </c>
      <c r="H508" s="37" t="s">
        <v>40</v>
      </c>
      <c r="I508" s="60"/>
      <c r="J508" s="37"/>
      <c r="K508" s="37"/>
      <c r="L508" s="60"/>
      <c r="M508" s="37"/>
      <c r="N508" s="60">
        <v>44704.961539351847</v>
      </c>
      <c r="O508" s="37" t="s">
        <v>2000</v>
      </c>
      <c r="P508" s="38" t="b">
        <v>0</v>
      </c>
      <c r="Q508" s="37"/>
      <c r="R508" s="37" t="s">
        <v>150</v>
      </c>
      <c r="S508" s="38">
        <v>0</v>
      </c>
      <c r="T508" s="37" t="s">
        <v>128</v>
      </c>
      <c r="U508" s="37" t="s">
        <v>65</v>
      </c>
      <c r="V508" s="60"/>
      <c r="W508" s="38"/>
      <c r="X508" s="37" t="s">
        <v>2001</v>
      </c>
      <c r="Y508" s="38">
        <v>0</v>
      </c>
      <c r="Z508" s="38" t="b">
        <v>1</v>
      </c>
      <c r="AA508" s="60">
        <v>44704.981932870367</v>
      </c>
      <c r="AB508" s="60"/>
      <c r="AC508" s="38">
        <v>1</v>
      </c>
      <c r="AD508" s="60"/>
      <c r="AE508" s="60">
        <v>44704.981932870367</v>
      </c>
      <c r="AF508" s="60">
        <v>44704.967511574083</v>
      </c>
      <c r="AG508" s="37"/>
      <c r="AH508" s="37" t="s">
        <v>250</v>
      </c>
      <c r="AI508" s="37"/>
      <c r="AJ508" s="16">
        <f ca="1">IF(Table1[[#This Row],[State]]="Closed","Zero",IF(Table1[[#This Row],[State]]="Resolved","Zero",TODAY()-Table1[[#This Row],[First Assigned to Osprey-Resolver]]))</f>
        <v>3.018067129632982</v>
      </c>
      <c r="AK508" s="16" t="str">
        <f ca="1">IF(Table1[[#This Row],[Days Open]]&lt;=5,"00 - 05",IF(Table1[[#This Row],[Days Open]]&lt;=15,"06 - 15",IF(Table1[[#This Row],[Days Open]]&lt;=30,"16 - 30", IF(Table1[[#This Row],[Days Open]]&lt;=60,"31 - 60",IF(Table1[[#This Row],[Days Open]]&lt;=90,"61 - 90",IF(Table1[[#This Row],[Days Open]]="Zero","Closed","&gt;91 and above"))))))</f>
        <v>00 - 05</v>
      </c>
      <c r="AL508" s="39">
        <f>WEEKNUM(Table1[[#This Row],[Created]])</f>
        <v>22</v>
      </c>
      <c r="AM508" s="39">
        <f>WEEKNUM(Table1[[#This Row],[Resolved]])</f>
        <v>0</v>
      </c>
      <c r="AN508" s="39">
        <f>WEEKNUM(Table1[[#This Row],[Closed]])</f>
        <v>0</v>
      </c>
      <c r="AO508" s="39" t="str">
        <f>IFERROR(INDEX(GD_Resource[], MATCH(Table1[[#This Row],[Assigned to]], GD_Resource[SNOW ID Unique], 0), 2), "Not GD")</f>
        <v>Not GD</v>
      </c>
      <c r="AP508" s="39" t="str">
        <f t="shared" si="7"/>
        <v>Geo</v>
      </c>
      <c r="AQ508" s="39">
        <f>YEAR(Table1[[#This Row],[Closed]])</f>
        <v>1900</v>
      </c>
      <c r="AR508" s="39">
        <f>YEAR(Table1[[#This Row],[Resolved]])</f>
        <v>1900</v>
      </c>
      <c r="AS508" s="39">
        <f>YEAR(Table1[[#This Row],[Created]])</f>
        <v>2022</v>
      </c>
      <c r="AT508" s="39">
        <f>DAY(Table1[[#This Row],[Resolved]])</f>
        <v>0</v>
      </c>
      <c r="AU508" s="39" t="str">
        <f>TEXT(Table1[[#This Row],[Resolved]],"MMM")</f>
        <v>Jan</v>
      </c>
      <c r="AV508" s="39">
        <f>DAY(Table1[[#This Row],[Created]])</f>
        <v>23</v>
      </c>
      <c r="AW508" s="39" t="str">
        <f>TEXT(Table1[[#This Row],[Created]],"MMM")</f>
        <v>May</v>
      </c>
      <c r="AX508" s="40" t="e">
        <f>VLOOKUP(Table1[[#This Row],[Assigned to]],GD_Resource[[#All],[SNOW ID Unique]:[Team]],4,0)</f>
        <v>#N/A</v>
      </c>
    </row>
    <row r="509" spans="1:50" ht="62.7" customHeight="1" x14ac:dyDescent="0.25">
      <c r="A509" s="37" t="s">
        <v>2002</v>
      </c>
      <c r="B509" s="37" t="s">
        <v>119</v>
      </c>
      <c r="C509" s="37" t="s">
        <v>161</v>
      </c>
      <c r="D509" s="37" t="s">
        <v>1259</v>
      </c>
      <c r="E509" s="37" t="s">
        <v>13</v>
      </c>
      <c r="F509" s="37" t="s">
        <v>2003</v>
      </c>
      <c r="G509" s="60">
        <v>44706.727118055547</v>
      </c>
      <c r="H509" s="37" t="s">
        <v>38</v>
      </c>
      <c r="I509" s="60"/>
      <c r="J509" s="37" t="s">
        <v>329</v>
      </c>
      <c r="K509" s="37" t="s">
        <v>2004</v>
      </c>
      <c r="L509" s="60"/>
      <c r="M509" s="37"/>
      <c r="N509" s="60">
        <v>44704.99391203704</v>
      </c>
      <c r="O509" s="37" t="s">
        <v>1259</v>
      </c>
      <c r="P509" s="38" t="b">
        <v>0</v>
      </c>
      <c r="Q509" s="37"/>
      <c r="R509" s="37" t="s">
        <v>127</v>
      </c>
      <c r="S509" s="38">
        <v>0</v>
      </c>
      <c r="T509" s="37" t="s">
        <v>128</v>
      </c>
      <c r="U509" s="37" t="s">
        <v>94</v>
      </c>
      <c r="V509" s="60">
        <v>44706.727118055547</v>
      </c>
      <c r="W509" s="38">
        <v>149847</v>
      </c>
      <c r="X509" s="37" t="s">
        <v>38</v>
      </c>
      <c r="Y509" s="38">
        <v>0</v>
      </c>
      <c r="Z509" s="38" t="b">
        <v>0</v>
      </c>
      <c r="AA509" s="60">
        <v>44704.994363425933</v>
      </c>
      <c r="AB509" s="60"/>
      <c r="AC509" s="38">
        <v>0</v>
      </c>
      <c r="AD509" s="60"/>
      <c r="AE509" s="60">
        <v>44704.994363425933</v>
      </c>
      <c r="AF509" s="60">
        <v>44704.99391203704</v>
      </c>
      <c r="AG509" s="37" t="s">
        <v>139</v>
      </c>
      <c r="AH509" s="37"/>
      <c r="AI509" s="37"/>
      <c r="AJ509" s="16" t="str">
        <f ca="1">IF(Table1[[#This Row],[State]]="Closed","Zero",IF(Table1[[#This Row],[State]]="Resolved","Zero",TODAY()-Table1[[#This Row],[First Assigned to Osprey-Resolver]]))</f>
        <v>Zero</v>
      </c>
      <c r="AK509" s="16" t="str">
        <f ca="1">IF(Table1[[#This Row],[Days Open]]&lt;=5,"00 - 05",IF(Table1[[#This Row],[Days Open]]&lt;=15,"06 - 15",IF(Table1[[#This Row],[Days Open]]&lt;=30,"16 - 30", IF(Table1[[#This Row],[Days Open]]&lt;=60,"31 - 60",IF(Table1[[#This Row],[Days Open]]&lt;=90,"61 - 90",IF(Table1[[#This Row],[Days Open]]="Zero","Closed","&gt;91 and above"))))))</f>
        <v>Closed</v>
      </c>
      <c r="AL509" s="39">
        <f>WEEKNUM(Table1[[#This Row],[Created]])</f>
        <v>22</v>
      </c>
      <c r="AM509" s="39">
        <f>WEEKNUM(Table1[[#This Row],[Resolved]])</f>
        <v>22</v>
      </c>
      <c r="AN509" s="39">
        <f>WEEKNUM(Table1[[#This Row],[Closed]])</f>
        <v>0</v>
      </c>
      <c r="AO509" s="39" t="str">
        <f>IFERROR(INDEX(GD_Resource[], MATCH(Table1[[#This Row],[Assigned to]], GD_Resource[SNOW ID Unique], 0), 2), "Not GD")</f>
        <v>Not GD</v>
      </c>
      <c r="AP509" s="39" t="str">
        <f t="shared" si="7"/>
        <v>Geo</v>
      </c>
      <c r="AQ509" s="39">
        <f>YEAR(Table1[[#This Row],[Closed]])</f>
        <v>1900</v>
      </c>
      <c r="AR509" s="39">
        <f>YEAR(Table1[[#This Row],[Resolved]])</f>
        <v>2022</v>
      </c>
      <c r="AS509" s="39">
        <f>YEAR(Table1[[#This Row],[Created]])</f>
        <v>2022</v>
      </c>
      <c r="AT509" s="39">
        <f>DAY(Table1[[#This Row],[Resolved]])</f>
        <v>25</v>
      </c>
      <c r="AU509" s="39" t="str">
        <f>TEXT(Table1[[#This Row],[Resolved]],"MMM")</f>
        <v>May</v>
      </c>
      <c r="AV509" s="39">
        <f>DAY(Table1[[#This Row],[Created]])</f>
        <v>23</v>
      </c>
      <c r="AW509" s="39" t="str">
        <f>TEXT(Table1[[#This Row],[Created]],"MMM")</f>
        <v>May</v>
      </c>
      <c r="AX509" s="40" t="e">
        <f>VLOOKUP(Table1[[#This Row],[Assigned to]],GD_Resource[[#All],[SNOW ID Unique]:[Team]],4,0)</f>
        <v>#N/A</v>
      </c>
    </row>
    <row r="510" spans="1:50" ht="37.5" customHeight="1" x14ac:dyDescent="0.25">
      <c r="A510" s="37" t="s">
        <v>2005</v>
      </c>
      <c r="B510" s="37" t="s">
        <v>142</v>
      </c>
      <c r="C510" s="37" t="s">
        <v>242</v>
      </c>
      <c r="D510" s="37" t="s">
        <v>886</v>
      </c>
      <c r="E510" s="37" t="s">
        <v>13</v>
      </c>
      <c r="F510" s="37" t="s">
        <v>2006</v>
      </c>
      <c r="G510" s="60">
        <v>44705.976585648154</v>
      </c>
      <c r="H510" s="37" t="s">
        <v>36</v>
      </c>
      <c r="I510" s="60"/>
      <c r="J510" s="37" t="s">
        <v>329</v>
      </c>
      <c r="K510" s="37" t="s">
        <v>2007</v>
      </c>
      <c r="L510" s="60"/>
      <c r="M510" s="37"/>
      <c r="N510" s="60">
        <v>44705.001493055563</v>
      </c>
      <c r="O510" s="37" t="s">
        <v>547</v>
      </c>
      <c r="P510" s="38" t="b">
        <v>0</v>
      </c>
      <c r="Q510" s="37"/>
      <c r="R510" s="37" t="s">
        <v>150</v>
      </c>
      <c r="S510" s="38">
        <v>0</v>
      </c>
      <c r="T510" s="37" t="s">
        <v>128</v>
      </c>
      <c r="U510" s="37" t="s">
        <v>94</v>
      </c>
      <c r="V510" s="60">
        <v>44705.976585648154</v>
      </c>
      <c r="W510" s="38">
        <v>84248</v>
      </c>
      <c r="X510" s="37" t="s">
        <v>548</v>
      </c>
      <c r="Y510" s="38">
        <v>0</v>
      </c>
      <c r="Z510" s="38" t="b">
        <v>0</v>
      </c>
      <c r="AA510" s="60">
        <v>44705.020694444444</v>
      </c>
      <c r="AB510" s="60">
        <v>44705.018483796302</v>
      </c>
      <c r="AC510" s="38">
        <v>1</v>
      </c>
      <c r="AD510" s="60">
        <v>44705.055289351847</v>
      </c>
      <c r="AE510" s="60">
        <v>44705.296944444453</v>
      </c>
      <c r="AF510" s="60">
        <v>44705.055289351847</v>
      </c>
      <c r="AG510" s="37"/>
      <c r="AH510" s="37"/>
      <c r="AI510" s="37"/>
      <c r="AJ510" s="16" t="str">
        <f ca="1">IF(Table1[[#This Row],[State]]="Closed","Zero",IF(Table1[[#This Row],[State]]="Resolved","Zero",TODAY()-Table1[[#This Row],[First Assigned to Osprey-Resolver]]))</f>
        <v>Zero</v>
      </c>
      <c r="AK510" s="16" t="str">
        <f ca="1">IF(Table1[[#This Row],[Days Open]]&lt;=5,"00 - 05",IF(Table1[[#This Row],[Days Open]]&lt;=15,"06 - 15",IF(Table1[[#This Row],[Days Open]]&lt;=30,"16 - 30", IF(Table1[[#This Row],[Days Open]]&lt;=60,"31 - 60",IF(Table1[[#This Row],[Days Open]]&lt;=90,"61 - 90",IF(Table1[[#This Row],[Days Open]]="Zero","Closed","&gt;91 and above"))))))</f>
        <v>Closed</v>
      </c>
      <c r="AL510" s="39">
        <f>WEEKNUM(Table1[[#This Row],[Created]])</f>
        <v>22</v>
      </c>
      <c r="AM510" s="39">
        <f>WEEKNUM(Table1[[#This Row],[Resolved]])</f>
        <v>22</v>
      </c>
      <c r="AN510" s="39">
        <f>WEEKNUM(Table1[[#This Row],[Closed]])</f>
        <v>0</v>
      </c>
      <c r="AO510" s="39" t="str">
        <f>IFERROR(INDEX(GD_Resource[], MATCH(Table1[[#This Row],[Assigned to]], GD_Resource[SNOW ID Unique], 0), 2), "Not GD")</f>
        <v>WPP-US</v>
      </c>
      <c r="AP510" s="39" t="str">
        <f t="shared" si="7"/>
        <v>GD</v>
      </c>
      <c r="AQ510" s="39">
        <f>YEAR(Table1[[#This Row],[Closed]])</f>
        <v>1900</v>
      </c>
      <c r="AR510" s="39">
        <f>YEAR(Table1[[#This Row],[Resolved]])</f>
        <v>2022</v>
      </c>
      <c r="AS510" s="39">
        <f>YEAR(Table1[[#This Row],[Created]])</f>
        <v>2022</v>
      </c>
      <c r="AT510" s="39">
        <f>DAY(Table1[[#This Row],[Resolved]])</f>
        <v>24</v>
      </c>
      <c r="AU510" s="39" t="str">
        <f>TEXT(Table1[[#This Row],[Resolved]],"MMM")</f>
        <v>May</v>
      </c>
      <c r="AV510" s="39">
        <f>DAY(Table1[[#This Row],[Created]])</f>
        <v>24</v>
      </c>
      <c r="AW510" s="39" t="str">
        <f>TEXT(Table1[[#This Row],[Created]],"MMM")</f>
        <v>May</v>
      </c>
      <c r="AX510" s="40">
        <f>VLOOKUP(Table1[[#This Row],[Assigned to]],GD_Resource[[#All],[SNOW ID Unique]:[Team]],4,0)</f>
        <v>0</v>
      </c>
    </row>
    <row r="511" spans="1:50" ht="37.5" customHeight="1" x14ac:dyDescent="0.25">
      <c r="A511" s="37" t="s">
        <v>2008</v>
      </c>
      <c r="B511" s="37" t="s">
        <v>119</v>
      </c>
      <c r="C511" s="37" t="s">
        <v>296</v>
      </c>
      <c r="D511" s="37" t="s">
        <v>540</v>
      </c>
      <c r="E511" s="37" t="s">
        <v>13</v>
      </c>
      <c r="F511" s="37" t="s">
        <v>2009</v>
      </c>
      <c r="G511" s="60">
        <v>44705.699513888889</v>
      </c>
      <c r="H511" s="37" t="s">
        <v>22</v>
      </c>
      <c r="I511" s="60"/>
      <c r="J511" s="37" t="s">
        <v>542</v>
      </c>
      <c r="K511" s="37" t="s">
        <v>2010</v>
      </c>
      <c r="L511" s="60"/>
      <c r="M511" s="37"/>
      <c r="N511" s="60">
        <v>44705.050196759257</v>
      </c>
      <c r="O511" s="37" t="s">
        <v>282</v>
      </c>
      <c r="P511" s="38" t="b">
        <v>0</v>
      </c>
      <c r="Q511" s="37"/>
      <c r="R511" s="37" t="s">
        <v>150</v>
      </c>
      <c r="S511" s="38">
        <v>0</v>
      </c>
      <c r="T511" s="37" t="s">
        <v>128</v>
      </c>
      <c r="U511" s="37" t="s">
        <v>94</v>
      </c>
      <c r="V511" s="60">
        <v>44705.699513888889</v>
      </c>
      <c r="W511" s="38">
        <v>56101</v>
      </c>
      <c r="X511" s="37" t="s">
        <v>283</v>
      </c>
      <c r="Y511" s="38">
        <v>0</v>
      </c>
      <c r="Z511" s="38" t="b">
        <v>0</v>
      </c>
      <c r="AA511" s="60">
        <v>44705.056481481479</v>
      </c>
      <c r="AB511" s="60">
        <v>44705.056481481479</v>
      </c>
      <c r="AC511" s="38">
        <v>2</v>
      </c>
      <c r="AD511" s="60">
        <v>44705.122465277767</v>
      </c>
      <c r="AE511" s="60">
        <v>44705.12672453704</v>
      </c>
      <c r="AF511" s="60">
        <v>44705.122465277767</v>
      </c>
      <c r="AG511" s="37"/>
      <c r="AH511" s="37"/>
      <c r="AI511" s="37"/>
      <c r="AJ511" s="16" t="str">
        <f ca="1">IF(Table1[[#This Row],[State]]="Closed","Zero",IF(Table1[[#This Row],[State]]="Resolved","Zero",TODAY()-Table1[[#This Row],[First Assigned to Osprey-Resolver]]))</f>
        <v>Zero</v>
      </c>
      <c r="AK511" s="16" t="str">
        <f ca="1">IF(Table1[[#This Row],[Days Open]]&lt;=5,"00 - 05",IF(Table1[[#This Row],[Days Open]]&lt;=15,"06 - 15",IF(Table1[[#This Row],[Days Open]]&lt;=30,"16 - 30", IF(Table1[[#This Row],[Days Open]]&lt;=60,"31 - 60",IF(Table1[[#This Row],[Days Open]]&lt;=90,"61 - 90",IF(Table1[[#This Row],[Days Open]]="Zero","Closed","&gt;91 and above"))))))</f>
        <v>Closed</v>
      </c>
      <c r="AL511" s="39">
        <f>WEEKNUM(Table1[[#This Row],[Created]])</f>
        <v>22</v>
      </c>
      <c r="AM511" s="39">
        <f>WEEKNUM(Table1[[#This Row],[Resolved]])</f>
        <v>22</v>
      </c>
      <c r="AN511" s="39">
        <f>WEEKNUM(Table1[[#This Row],[Closed]])</f>
        <v>0</v>
      </c>
      <c r="AO511" s="39" t="str">
        <f>IFERROR(INDEX(GD_Resource[], MATCH(Table1[[#This Row],[Assigned to]], GD_Resource[SNOW ID Unique], 0), 2), "Not GD")</f>
        <v>WPP-US</v>
      </c>
      <c r="AP511" s="39" t="str">
        <f t="shared" si="7"/>
        <v>GD</v>
      </c>
      <c r="AQ511" s="39">
        <f>YEAR(Table1[[#This Row],[Closed]])</f>
        <v>1900</v>
      </c>
      <c r="AR511" s="39">
        <f>YEAR(Table1[[#This Row],[Resolved]])</f>
        <v>2022</v>
      </c>
      <c r="AS511" s="39">
        <f>YEAR(Table1[[#This Row],[Created]])</f>
        <v>2022</v>
      </c>
      <c r="AT511" s="39">
        <f>DAY(Table1[[#This Row],[Resolved]])</f>
        <v>24</v>
      </c>
      <c r="AU511" s="39" t="str">
        <f>TEXT(Table1[[#This Row],[Resolved]],"MMM")</f>
        <v>May</v>
      </c>
      <c r="AV511" s="39">
        <f>DAY(Table1[[#This Row],[Created]])</f>
        <v>24</v>
      </c>
      <c r="AW511" s="39" t="str">
        <f>TEXT(Table1[[#This Row],[Created]],"MMM")</f>
        <v>May</v>
      </c>
      <c r="AX511" s="40">
        <f>VLOOKUP(Table1[[#This Row],[Assigned to]],GD_Resource[[#All],[SNOW ID Unique]:[Team]],4,0)</f>
        <v>0</v>
      </c>
    </row>
    <row r="512" spans="1:50" ht="37.5" customHeight="1" x14ac:dyDescent="0.25">
      <c r="A512" s="37" t="s">
        <v>2011</v>
      </c>
      <c r="B512" s="37" t="s">
        <v>142</v>
      </c>
      <c r="C512" s="37" t="s">
        <v>242</v>
      </c>
      <c r="D512" s="37" t="s">
        <v>530</v>
      </c>
      <c r="E512" s="37" t="s">
        <v>13</v>
      </c>
      <c r="F512" s="37" t="s">
        <v>2012</v>
      </c>
      <c r="G512" s="60">
        <v>44705.296747685177</v>
      </c>
      <c r="H512" s="37" t="s">
        <v>27</v>
      </c>
      <c r="I512" s="60"/>
      <c r="J512" s="37"/>
      <c r="K512" s="37"/>
      <c r="L512" s="60"/>
      <c r="M512" s="37"/>
      <c r="N512" s="60">
        <v>44705.13789351852</v>
      </c>
      <c r="O512" s="37" t="s">
        <v>2013</v>
      </c>
      <c r="P512" s="38" t="b">
        <v>0</v>
      </c>
      <c r="Q512" s="37"/>
      <c r="R512" s="37" t="s">
        <v>150</v>
      </c>
      <c r="S512" s="38">
        <v>0</v>
      </c>
      <c r="T512" s="37" t="s">
        <v>128</v>
      </c>
      <c r="U512" s="37" t="s">
        <v>66</v>
      </c>
      <c r="V512" s="60"/>
      <c r="W512" s="38"/>
      <c r="X512" s="37" t="s">
        <v>1698</v>
      </c>
      <c r="Y512" s="38">
        <v>0</v>
      </c>
      <c r="Z512" s="38" t="b">
        <v>0</v>
      </c>
      <c r="AA512" s="60">
        <v>44705.160219907397</v>
      </c>
      <c r="AB512" s="60">
        <v>44705.143611111111</v>
      </c>
      <c r="AC512" s="38">
        <v>1</v>
      </c>
      <c r="AD512" s="60">
        <v>44705.164259259262</v>
      </c>
      <c r="AE512" s="60">
        <v>44705.296747685177</v>
      </c>
      <c r="AF512" s="60">
        <v>44705.164259259262</v>
      </c>
      <c r="AG512" s="37"/>
      <c r="AH512" s="37"/>
      <c r="AI512" s="37"/>
      <c r="AJ512" s="16">
        <f ca="1">IF(Table1[[#This Row],[State]]="Closed","Zero",IF(Table1[[#This Row],[State]]="Resolved","Zero",TODAY()-Table1[[#This Row],[First Assigned to Osprey-Resolver]]))</f>
        <v>2.7032523148227483</v>
      </c>
      <c r="AK512" s="16" t="str">
        <f ca="1">IF(Table1[[#This Row],[Days Open]]&lt;=5,"00 - 05",IF(Table1[[#This Row],[Days Open]]&lt;=15,"06 - 15",IF(Table1[[#This Row],[Days Open]]&lt;=30,"16 - 30", IF(Table1[[#This Row],[Days Open]]&lt;=60,"31 - 60",IF(Table1[[#This Row],[Days Open]]&lt;=90,"61 - 90",IF(Table1[[#This Row],[Days Open]]="Zero","Closed","&gt;91 and above"))))))</f>
        <v>00 - 05</v>
      </c>
      <c r="AL512" s="39">
        <f>WEEKNUM(Table1[[#This Row],[Created]])</f>
        <v>22</v>
      </c>
      <c r="AM512" s="39">
        <f>WEEKNUM(Table1[[#This Row],[Resolved]])</f>
        <v>0</v>
      </c>
      <c r="AN512" s="39">
        <f>WEEKNUM(Table1[[#This Row],[Closed]])</f>
        <v>0</v>
      </c>
      <c r="AO512" s="39" t="str">
        <f>IFERROR(INDEX(GD_Resource[], MATCH(Table1[[#This Row],[Assigned to]], GD_Resource[SNOW ID Unique], 0), 2), "Not GD")</f>
        <v>WPP-US</v>
      </c>
      <c r="AP512" s="39" t="str">
        <f t="shared" si="7"/>
        <v>GD</v>
      </c>
      <c r="AQ512" s="39">
        <f>YEAR(Table1[[#This Row],[Closed]])</f>
        <v>1900</v>
      </c>
      <c r="AR512" s="39">
        <f>YEAR(Table1[[#This Row],[Resolved]])</f>
        <v>1900</v>
      </c>
      <c r="AS512" s="39">
        <f>YEAR(Table1[[#This Row],[Created]])</f>
        <v>2022</v>
      </c>
      <c r="AT512" s="39">
        <f>DAY(Table1[[#This Row],[Resolved]])</f>
        <v>0</v>
      </c>
      <c r="AU512" s="39" t="str">
        <f>TEXT(Table1[[#This Row],[Resolved]],"MMM")</f>
        <v>Jan</v>
      </c>
      <c r="AV512" s="39">
        <f>DAY(Table1[[#This Row],[Created]])</f>
        <v>24</v>
      </c>
      <c r="AW512" s="39" t="str">
        <f>TEXT(Table1[[#This Row],[Created]],"MMM")</f>
        <v>May</v>
      </c>
      <c r="AX512" s="40">
        <f>VLOOKUP(Table1[[#This Row],[Assigned to]],GD_Resource[[#All],[SNOW ID Unique]:[Team]],4,0)</f>
        <v>0</v>
      </c>
    </row>
    <row r="513" spans="1:50" ht="37.5" customHeight="1" x14ac:dyDescent="0.25">
      <c r="A513" s="37" t="s">
        <v>2014</v>
      </c>
      <c r="B513" s="37" t="s">
        <v>142</v>
      </c>
      <c r="C513" s="37" t="s">
        <v>120</v>
      </c>
      <c r="D513" s="37" t="s">
        <v>350</v>
      </c>
      <c r="E513" s="37" t="s">
        <v>13</v>
      </c>
      <c r="F513" s="37" t="s">
        <v>1920</v>
      </c>
      <c r="G513" s="60">
        <v>44705.157349537039</v>
      </c>
      <c r="H513" s="37" t="s">
        <v>33</v>
      </c>
      <c r="I513" s="60"/>
      <c r="J513" s="37" t="s">
        <v>329</v>
      </c>
      <c r="K513" s="37" t="s">
        <v>2015</v>
      </c>
      <c r="L513" s="60"/>
      <c r="M513" s="37"/>
      <c r="N513" s="60">
        <v>44705.13853009259</v>
      </c>
      <c r="O513" s="37" t="s">
        <v>1922</v>
      </c>
      <c r="P513" s="38" t="b">
        <v>0</v>
      </c>
      <c r="Q513" s="37"/>
      <c r="R513" s="37" t="s">
        <v>127</v>
      </c>
      <c r="S513" s="38">
        <v>0</v>
      </c>
      <c r="T513" s="37" t="s">
        <v>128</v>
      </c>
      <c r="U513" s="37" t="s">
        <v>94</v>
      </c>
      <c r="V513" s="60">
        <v>44705.157349537039</v>
      </c>
      <c r="W513" s="38">
        <v>1626</v>
      </c>
      <c r="X513" s="37" t="s">
        <v>1923</v>
      </c>
      <c r="Y513" s="38">
        <v>0</v>
      </c>
      <c r="Z513" s="38" t="b">
        <v>0</v>
      </c>
      <c r="AA513" s="60">
        <v>44705.139166666668</v>
      </c>
      <c r="AB513" s="60">
        <v>44705.139166666668</v>
      </c>
      <c r="AC513" s="38">
        <v>1</v>
      </c>
      <c r="AD513" s="60">
        <v>44705.147199074083</v>
      </c>
      <c r="AE513" s="60">
        <v>44705.152025462958</v>
      </c>
      <c r="AF513" s="60">
        <v>44705.147199074083</v>
      </c>
      <c r="AG513" s="37" t="s">
        <v>200</v>
      </c>
      <c r="AH513" s="37"/>
      <c r="AI513" s="37" t="s">
        <v>1924</v>
      </c>
      <c r="AJ513" s="16" t="str">
        <f ca="1">IF(Table1[[#This Row],[State]]="Closed","Zero",IF(Table1[[#This Row],[State]]="Resolved","Zero",TODAY()-Table1[[#This Row],[First Assigned to Osprey-Resolver]]))</f>
        <v>Zero</v>
      </c>
      <c r="AK513" s="16" t="str">
        <f ca="1">IF(Table1[[#This Row],[Days Open]]&lt;=5,"00 - 05",IF(Table1[[#This Row],[Days Open]]&lt;=15,"06 - 15",IF(Table1[[#This Row],[Days Open]]&lt;=30,"16 - 30", IF(Table1[[#This Row],[Days Open]]&lt;=60,"31 - 60",IF(Table1[[#This Row],[Days Open]]&lt;=90,"61 - 90",IF(Table1[[#This Row],[Days Open]]="Zero","Closed","&gt;91 and above"))))))</f>
        <v>Closed</v>
      </c>
      <c r="AL513" s="39">
        <f>WEEKNUM(Table1[[#This Row],[Created]])</f>
        <v>22</v>
      </c>
      <c r="AM513" s="39">
        <f>WEEKNUM(Table1[[#This Row],[Resolved]])</f>
        <v>22</v>
      </c>
      <c r="AN513" s="39">
        <f>WEEKNUM(Table1[[#This Row],[Closed]])</f>
        <v>0</v>
      </c>
      <c r="AO513" s="39" t="str">
        <f>IFERROR(INDEX(GD_Resource[], MATCH(Table1[[#This Row],[Assigned to]], GD_Resource[SNOW ID Unique], 0), 2), "Not GD")</f>
        <v>WPP-US</v>
      </c>
      <c r="AP513" s="39" t="str">
        <f t="shared" si="7"/>
        <v>GD</v>
      </c>
      <c r="AQ513" s="39">
        <f>YEAR(Table1[[#This Row],[Closed]])</f>
        <v>1900</v>
      </c>
      <c r="AR513" s="39">
        <f>YEAR(Table1[[#This Row],[Resolved]])</f>
        <v>2022</v>
      </c>
      <c r="AS513" s="39">
        <f>YEAR(Table1[[#This Row],[Created]])</f>
        <v>2022</v>
      </c>
      <c r="AT513" s="39">
        <f>DAY(Table1[[#This Row],[Resolved]])</f>
        <v>24</v>
      </c>
      <c r="AU513" s="39" t="str">
        <f>TEXT(Table1[[#This Row],[Resolved]],"MMM")</f>
        <v>May</v>
      </c>
      <c r="AV513" s="39">
        <f>DAY(Table1[[#This Row],[Created]])</f>
        <v>24</v>
      </c>
      <c r="AW513" s="39" t="str">
        <f>TEXT(Table1[[#This Row],[Created]],"MMM")</f>
        <v>May</v>
      </c>
      <c r="AX513" s="40">
        <f>VLOOKUP(Table1[[#This Row],[Assigned to]],GD_Resource[[#All],[SNOW ID Unique]:[Team]],4,0)</f>
        <v>0</v>
      </c>
    </row>
    <row r="514" spans="1:50" ht="49.95" customHeight="1" x14ac:dyDescent="0.25">
      <c r="A514" s="37" t="s">
        <v>2016</v>
      </c>
      <c r="B514" s="37" t="s">
        <v>119</v>
      </c>
      <c r="C514" s="37" t="s">
        <v>120</v>
      </c>
      <c r="D514" s="37" t="s">
        <v>1781</v>
      </c>
      <c r="E514" s="37" t="s">
        <v>13</v>
      </c>
      <c r="F514" s="37" t="s">
        <v>2017</v>
      </c>
      <c r="G514" s="60">
        <v>44706.718680555547</v>
      </c>
      <c r="H514" s="37" t="s">
        <v>23</v>
      </c>
      <c r="I514" s="60"/>
      <c r="J514" s="37" t="s">
        <v>329</v>
      </c>
      <c r="K514" s="37" t="s">
        <v>2018</v>
      </c>
      <c r="L514" s="60"/>
      <c r="M514" s="37"/>
      <c r="N514" s="60">
        <v>44705.178449074083</v>
      </c>
      <c r="O514" s="37" t="s">
        <v>1922</v>
      </c>
      <c r="P514" s="38" t="b">
        <v>0</v>
      </c>
      <c r="Q514" s="37"/>
      <c r="R514" s="37" t="s">
        <v>127</v>
      </c>
      <c r="S514" s="38">
        <v>0</v>
      </c>
      <c r="T514" s="37" t="s">
        <v>128</v>
      </c>
      <c r="U514" s="37" t="s">
        <v>94</v>
      </c>
      <c r="V514" s="60">
        <v>44706.718680555547</v>
      </c>
      <c r="W514" s="38">
        <v>133076</v>
      </c>
      <c r="X514" s="37" t="s">
        <v>1923</v>
      </c>
      <c r="Y514" s="38">
        <v>0</v>
      </c>
      <c r="Z514" s="38" t="b">
        <v>0</v>
      </c>
      <c r="AA514" s="60">
        <v>44705.178796296299</v>
      </c>
      <c r="AB514" s="60">
        <v>44705.178796296299</v>
      </c>
      <c r="AC514" s="38">
        <v>1</v>
      </c>
      <c r="AD514" s="60">
        <v>44705.200439814813</v>
      </c>
      <c r="AE514" s="60">
        <v>44705.384456018517</v>
      </c>
      <c r="AF514" s="60">
        <v>44705.200439814813</v>
      </c>
      <c r="AG514" s="37" t="s">
        <v>200</v>
      </c>
      <c r="AH514" s="37"/>
      <c r="AI514" s="37" t="s">
        <v>1924</v>
      </c>
      <c r="AJ514" s="16" t="str">
        <f ca="1">IF(Table1[[#This Row],[State]]="Closed","Zero",IF(Table1[[#This Row],[State]]="Resolved","Zero",TODAY()-Table1[[#This Row],[First Assigned to Osprey-Resolver]]))</f>
        <v>Zero</v>
      </c>
      <c r="AK514" s="16" t="str">
        <f ca="1">IF(Table1[[#This Row],[Days Open]]&lt;=5,"00 - 05",IF(Table1[[#This Row],[Days Open]]&lt;=15,"06 - 15",IF(Table1[[#This Row],[Days Open]]&lt;=30,"16 - 30", IF(Table1[[#This Row],[Days Open]]&lt;=60,"31 - 60",IF(Table1[[#This Row],[Days Open]]&lt;=90,"61 - 90",IF(Table1[[#This Row],[Days Open]]="Zero","Closed","&gt;91 and above"))))))</f>
        <v>Closed</v>
      </c>
      <c r="AL514" s="39">
        <f>WEEKNUM(Table1[[#This Row],[Created]])</f>
        <v>22</v>
      </c>
      <c r="AM514" s="39">
        <f>WEEKNUM(Table1[[#This Row],[Resolved]])</f>
        <v>22</v>
      </c>
      <c r="AN514" s="39">
        <f>WEEKNUM(Table1[[#This Row],[Closed]])</f>
        <v>0</v>
      </c>
      <c r="AO514" s="39" t="str">
        <f>IFERROR(INDEX(GD_Resource[], MATCH(Table1[[#This Row],[Assigned to]], GD_Resource[SNOW ID Unique], 0), 2), "Not GD")</f>
        <v>WPP-US</v>
      </c>
      <c r="AP514" s="39" t="str">
        <f t="shared" ref="AP514:AP577" si="8">IF(AO514="Not GD","Geo","GD")</f>
        <v>GD</v>
      </c>
      <c r="AQ514" s="39">
        <f>YEAR(Table1[[#This Row],[Closed]])</f>
        <v>1900</v>
      </c>
      <c r="AR514" s="39">
        <f>YEAR(Table1[[#This Row],[Resolved]])</f>
        <v>2022</v>
      </c>
      <c r="AS514" s="39">
        <f>YEAR(Table1[[#This Row],[Created]])</f>
        <v>2022</v>
      </c>
      <c r="AT514" s="39">
        <f>DAY(Table1[[#This Row],[Resolved]])</f>
        <v>25</v>
      </c>
      <c r="AU514" s="39" t="str">
        <f>TEXT(Table1[[#This Row],[Resolved]],"MMM")</f>
        <v>May</v>
      </c>
      <c r="AV514" s="39">
        <f>DAY(Table1[[#This Row],[Created]])</f>
        <v>24</v>
      </c>
      <c r="AW514" s="39" t="str">
        <f>TEXT(Table1[[#This Row],[Created]],"MMM")</f>
        <v>May</v>
      </c>
      <c r="AX514" s="40">
        <f>VLOOKUP(Table1[[#This Row],[Assigned to]],GD_Resource[[#All],[SNOW ID Unique]:[Team]],4,0)</f>
        <v>0</v>
      </c>
    </row>
    <row r="515" spans="1:50" ht="49.95" customHeight="1" x14ac:dyDescent="0.25">
      <c r="A515" s="37" t="s">
        <v>2019</v>
      </c>
      <c r="B515" s="37" t="s">
        <v>119</v>
      </c>
      <c r="C515" s="37" t="s">
        <v>120</v>
      </c>
      <c r="D515" s="37" t="s">
        <v>1781</v>
      </c>
      <c r="E515" s="37" t="s">
        <v>13</v>
      </c>
      <c r="F515" s="37" t="s">
        <v>2020</v>
      </c>
      <c r="G515" s="60">
        <v>44706.719548611109</v>
      </c>
      <c r="H515" s="37" t="s">
        <v>23</v>
      </c>
      <c r="I515" s="60"/>
      <c r="J515" s="37" t="s">
        <v>329</v>
      </c>
      <c r="K515" s="37" t="s">
        <v>2021</v>
      </c>
      <c r="L515" s="60"/>
      <c r="M515" s="37"/>
      <c r="N515" s="60">
        <v>44705.180972222217</v>
      </c>
      <c r="O515" s="37" t="s">
        <v>1922</v>
      </c>
      <c r="P515" s="38" t="b">
        <v>0</v>
      </c>
      <c r="Q515" s="37"/>
      <c r="R515" s="37" t="s">
        <v>127</v>
      </c>
      <c r="S515" s="38">
        <v>0</v>
      </c>
      <c r="T515" s="37" t="s">
        <v>128</v>
      </c>
      <c r="U515" s="37" t="s">
        <v>94</v>
      </c>
      <c r="V515" s="60">
        <v>44706.719548611109</v>
      </c>
      <c r="W515" s="38">
        <v>132933</v>
      </c>
      <c r="X515" s="37" t="s">
        <v>1923</v>
      </c>
      <c r="Y515" s="38">
        <v>0</v>
      </c>
      <c r="Z515" s="38" t="b">
        <v>0</v>
      </c>
      <c r="AA515" s="60">
        <v>44705.181250000001</v>
      </c>
      <c r="AB515" s="60">
        <v>44705.181250000001</v>
      </c>
      <c r="AC515" s="38">
        <v>1</v>
      </c>
      <c r="AD515" s="60">
        <v>44705.200949074067</v>
      </c>
      <c r="AE515" s="60">
        <v>44705.384050925917</v>
      </c>
      <c r="AF515" s="60">
        <v>44705.200949074067</v>
      </c>
      <c r="AG515" s="37" t="s">
        <v>200</v>
      </c>
      <c r="AH515" s="37"/>
      <c r="AI515" s="37" t="s">
        <v>1924</v>
      </c>
      <c r="AJ515" s="16" t="str">
        <f ca="1">IF(Table1[[#This Row],[State]]="Closed","Zero",IF(Table1[[#This Row],[State]]="Resolved","Zero",TODAY()-Table1[[#This Row],[First Assigned to Osprey-Resolver]]))</f>
        <v>Zero</v>
      </c>
      <c r="AK515" s="16" t="str">
        <f ca="1">IF(Table1[[#This Row],[Days Open]]&lt;=5,"00 - 05",IF(Table1[[#This Row],[Days Open]]&lt;=15,"06 - 15",IF(Table1[[#This Row],[Days Open]]&lt;=30,"16 - 30", IF(Table1[[#This Row],[Days Open]]&lt;=60,"31 - 60",IF(Table1[[#This Row],[Days Open]]&lt;=90,"61 - 90",IF(Table1[[#This Row],[Days Open]]="Zero","Closed","&gt;91 and above"))))))</f>
        <v>Closed</v>
      </c>
      <c r="AL515" s="39">
        <f>WEEKNUM(Table1[[#This Row],[Created]])</f>
        <v>22</v>
      </c>
      <c r="AM515" s="39">
        <f>WEEKNUM(Table1[[#This Row],[Resolved]])</f>
        <v>22</v>
      </c>
      <c r="AN515" s="39">
        <f>WEEKNUM(Table1[[#This Row],[Closed]])</f>
        <v>0</v>
      </c>
      <c r="AO515" s="39" t="str">
        <f>IFERROR(INDEX(GD_Resource[], MATCH(Table1[[#This Row],[Assigned to]], GD_Resource[SNOW ID Unique], 0), 2), "Not GD")</f>
        <v>WPP-US</v>
      </c>
      <c r="AP515" s="39" t="str">
        <f t="shared" si="8"/>
        <v>GD</v>
      </c>
      <c r="AQ515" s="39">
        <f>YEAR(Table1[[#This Row],[Closed]])</f>
        <v>1900</v>
      </c>
      <c r="AR515" s="39">
        <f>YEAR(Table1[[#This Row],[Resolved]])</f>
        <v>2022</v>
      </c>
      <c r="AS515" s="39">
        <f>YEAR(Table1[[#This Row],[Created]])</f>
        <v>2022</v>
      </c>
      <c r="AT515" s="39">
        <f>DAY(Table1[[#This Row],[Resolved]])</f>
        <v>25</v>
      </c>
      <c r="AU515" s="39" t="str">
        <f>TEXT(Table1[[#This Row],[Resolved]],"MMM")</f>
        <v>May</v>
      </c>
      <c r="AV515" s="39">
        <f>DAY(Table1[[#This Row],[Created]])</f>
        <v>24</v>
      </c>
      <c r="AW515" s="39" t="str">
        <f>TEXT(Table1[[#This Row],[Created]],"MMM")</f>
        <v>May</v>
      </c>
      <c r="AX515" s="40">
        <f>VLOOKUP(Table1[[#This Row],[Assigned to]],GD_Resource[[#All],[SNOW ID Unique]:[Team]],4,0)</f>
        <v>0</v>
      </c>
    </row>
    <row r="516" spans="1:50" ht="37.5" customHeight="1" x14ac:dyDescent="0.25">
      <c r="A516" s="37" t="s">
        <v>2022</v>
      </c>
      <c r="B516" s="37" t="s">
        <v>119</v>
      </c>
      <c r="C516" s="37" t="s">
        <v>120</v>
      </c>
      <c r="D516" s="37" t="s">
        <v>324</v>
      </c>
      <c r="E516" s="37" t="s">
        <v>13</v>
      </c>
      <c r="F516" s="37" t="s">
        <v>2023</v>
      </c>
      <c r="G516" s="60">
        <v>44705.878472222219</v>
      </c>
      <c r="H516" s="37" t="s">
        <v>48</v>
      </c>
      <c r="I516" s="60"/>
      <c r="J516" s="37"/>
      <c r="K516" s="37"/>
      <c r="L516" s="60"/>
      <c r="M516" s="37"/>
      <c r="N516" s="60">
        <v>44705.338321759264</v>
      </c>
      <c r="O516" s="37" t="s">
        <v>206</v>
      </c>
      <c r="P516" s="38" t="b">
        <v>0</v>
      </c>
      <c r="Q516" s="37"/>
      <c r="R516" s="37" t="s">
        <v>127</v>
      </c>
      <c r="S516" s="38">
        <v>0</v>
      </c>
      <c r="T516" s="37" t="s">
        <v>128</v>
      </c>
      <c r="U516" s="37" t="s">
        <v>66</v>
      </c>
      <c r="V516" s="60"/>
      <c r="W516" s="38"/>
      <c r="X516" s="37" t="s">
        <v>48</v>
      </c>
      <c r="Y516" s="38">
        <v>0</v>
      </c>
      <c r="Z516" s="38" t="b">
        <v>0</v>
      </c>
      <c r="AA516" s="60">
        <v>44705.338321759264</v>
      </c>
      <c r="AB516" s="60"/>
      <c r="AC516" s="38">
        <v>0</v>
      </c>
      <c r="AD516" s="60"/>
      <c r="AE516" s="60">
        <v>44705.338321759264</v>
      </c>
      <c r="AF516" s="60">
        <v>44705.338321759264</v>
      </c>
      <c r="AG516" s="37"/>
      <c r="AH516" s="37"/>
      <c r="AI516" s="37"/>
      <c r="AJ516" s="16">
        <f ca="1">IF(Table1[[#This Row],[State]]="Closed","Zero",IF(Table1[[#This Row],[State]]="Resolved","Zero",TODAY()-Table1[[#This Row],[First Assigned to Osprey-Resolver]]))</f>
        <v>2.6616782407363644</v>
      </c>
      <c r="AK516" s="16" t="str">
        <f ca="1">IF(Table1[[#This Row],[Days Open]]&lt;=5,"00 - 05",IF(Table1[[#This Row],[Days Open]]&lt;=15,"06 - 15",IF(Table1[[#This Row],[Days Open]]&lt;=30,"16 - 30", IF(Table1[[#This Row],[Days Open]]&lt;=60,"31 - 60",IF(Table1[[#This Row],[Days Open]]&lt;=90,"61 - 90",IF(Table1[[#This Row],[Days Open]]="Zero","Closed","&gt;91 and above"))))))</f>
        <v>00 - 05</v>
      </c>
      <c r="AL516" s="39">
        <f>WEEKNUM(Table1[[#This Row],[Created]])</f>
        <v>22</v>
      </c>
      <c r="AM516" s="39">
        <f>WEEKNUM(Table1[[#This Row],[Resolved]])</f>
        <v>0</v>
      </c>
      <c r="AN516" s="39">
        <f>WEEKNUM(Table1[[#This Row],[Closed]])</f>
        <v>0</v>
      </c>
      <c r="AO516" s="39" t="str">
        <f>IFERROR(INDEX(GD_Resource[], MATCH(Table1[[#This Row],[Assigned to]], GD_Resource[SNOW ID Unique], 0), 2), "Not GD")</f>
        <v>Not GD</v>
      </c>
      <c r="AP516" s="39" t="str">
        <f t="shared" si="8"/>
        <v>Geo</v>
      </c>
      <c r="AQ516" s="39">
        <f>YEAR(Table1[[#This Row],[Closed]])</f>
        <v>1900</v>
      </c>
      <c r="AR516" s="39">
        <f>YEAR(Table1[[#This Row],[Resolved]])</f>
        <v>1900</v>
      </c>
      <c r="AS516" s="39">
        <f>YEAR(Table1[[#This Row],[Created]])</f>
        <v>2022</v>
      </c>
      <c r="AT516" s="39">
        <f>DAY(Table1[[#This Row],[Resolved]])</f>
        <v>0</v>
      </c>
      <c r="AU516" s="39" t="str">
        <f>TEXT(Table1[[#This Row],[Resolved]],"MMM")</f>
        <v>Jan</v>
      </c>
      <c r="AV516" s="39">
        <f>DAY(Table1[[#This Row],[Created]])</f>
        <v>24</v>
      </c>
      <c r="AW516" s="39" t="str">
        <f>TEXT(Table1[[#This Row],[Created]],"MMM")</f>
        <v>May</v>
      </c>
      <c r="AX516" s="40" t="e">
        <f>VLOOKUP(Table1[[#This Row],[Assigned to]],GD_Resource[[#All],[SNOW ID Unique]:[Team]],4,0)</f>
        <v>#N/A</v>
      </c>
    </row>
    <row r="517" spans="1:50" ht="62.7" customHeight="1" x14ac:dyDescent="0.25">
      <c r="A517" s="37" t="s">
        <v>2024</v>
      </c>
      <c r="B517" s="37" t="s">
        <v>119</v>
      </c>
      <c r="C517" s="37" t="s">
        <v>120</v>
      </c>
      <c r="D517" s="37" t="s">
        <v>607</v>
      </c>
      <c r="E517" s="37" t="s">
        <v>13</v>
      </c>
      <c r="F517" s="37" t="s">
        <v>2025</v>
      </c>
      <c r="G517" s="60">
        <v>44707.937731481477</v>
      </c>
      <c r="H517" s="37" t="s">
        <v>20</v>
      </c>
      <c r="I517" s="60"/>
      <c r="J517" s="37" t="s">
        <v>329</v>
      </c>
      <c r="K517" s="37" t="s">
        <v>1394</v>
      </c>
      <c r="L517" s="60"/>
      <c r="M517" s="37"/>
      <c r="N517" s="60">
        <v>44705.437442129631</v>
      </c>
      <c r="O517" s="37" t="s">
        <v>292</v>
      </c>
      <c r="P517" s="38" t="b">
        <v>0</v>
      </c>
      <c r="Q517" s="37"/>
      <c r="R517" s="37" t="s">
        <v>127</v>
      </c>
      <c r="S517" s="38">
        <v>0</v>
      </c>
      <c r="T517" s="37" t="s">
        <v>128</v>
      </c>
      <c r="U517" s="37" t="s">
        <v>66</v>
      </c>
      <c r="V517" s="60"/>
      <c r="W517" s="38">
        <v>104283</v>
      </c>
      <c r="X517" s="37" t="s">
        <v>199</v>
      </c>
      <c r="Y517" s="38">
        <v>1</v>
      </c>
      <c r="Z517" s="38" t="b">
        <v>1</v>
      </c>
      <c r="AA517" s="60">
        <v>44705.591087962966</v>
      </c>
      <c r="AB517" s="60">
        <v>44705.591087962966</v>
      </c>
      <c r="AC517" s="38">
        <v>1</v>
      </c>
      <c r="AD517" s="60">
        <v>44705.771365740737</v>
      </c>
      <c r="AE517" s="60">
        <v>44705.779756944437</v>
      </c>
      <c r="AF517" s="60">
        <v>44705.771365740737</v>
      </c>
      <c r="AG517" s="37" t="s">
        <v>200</v>
      </c>
      <c r="AH517" s="37"/>
      <c r="AI517" s="37" t="s">
        <v>201</v>
      </c>
      <c r="AJ517" s="16">
        <f ca="1">IF(Table1[[#This Row],[State]]="Closed","Zero",IF(Table1[[#This Row],[State]]="Resolved","Zero",TODAY()-Table1[[#This Row],[First Assigned to Osprey-Resolver]]))</f>
        <v>2.2202430555626052</v>
      </c>
      <c r="AK517" s="16" t="str">
        <f ca="1">IF(Table1[[#This Row],[Days Open]]&lt;=5,"00 - 05",IF(Table1[[#This Row],[Days Open]]&lt;=15,"06 - 15",IF(Table1[[#This Row],[Days Open]]&lt;=30,"16 - 30", IF(Table1[[#This Row],[Days Open]]&lt;=60,"31 - 60",IF(Table1[[#This Row],[Days Open]]&lt;=90,"61 - 90",IF(Table1[[#This Row],[Days Open]]="Zero","Closed","&gt;91 and above"))))))</f>
        <v>00 - 05</v>
      </c>
      <c r="AL517" s="39">
        <f>WEEKNUM(Table1[[#This Row],[Created]])</f>
        <v>22</v>
      </c>
      <c r="AM517" s="39">
        <f>WEEKNUM(Table1[[#This Row],[Resolved]])</f>
        <v>0</v>
      </c>
      <c r="AN517" s="39">
        <f>WEEKNUM(Table1[[#This Row],[Closed]])</f>
        <v>0</v>
      </c>
      <c r="AO517" s="39" t="str">
        <f>IFERROR(INDEX(GD_Resource[], MATCH(Table1[[#This Row],[Assigned to]], GD_Resource[SNOW ID Unique], 0), 2), "Not GD")</f>
        <v>WPP-US</v>
      </c>
      <c r="AP517" s="39" t="str">
        <f t="shared" si="8"/>
        <v>GD</v>
      </c>
      <c r="AQ517" s="39">
        <f>YEAR(Table1[[#This Row],[Closed]])</f>
        <v>1900</v>
      </c>
      <c r="AR517" s="39">
        <f>YEAR(Table1[[#This Row],[Resolved]])</f>
        <v>1900</v>
      </c>
      <c r="AS517" s="39">
        <f>YEAR(Table1[[#This Row],[Created]])</f>
        <v>2022</v>
      </c>
      <c r="AT517" s="39">
        <f>DAY(Table1[[#This Row],[Resolved]])</f>
        <v>0</v>
      </c>
      <c r="AU517" s="39" t="str">
        <f>TEXT(Table1[[#This Row],[Resolved]],"MMM")</f>
        <v>Jan</v>
      </c>
      <c r="AV517" s="39">
        <f>DAY(Table1[[#This Row],[Created]])</f>
        <v>24</v>
      </c>
      <c r="AW517" s="39" t="str">
        <f>TEXT(Table1[[#This Row],[Created]],"MMM")</f>
        <v>May</v>
      </c>
      <c r="AX517" s="40">
        <f>VLOOKUP(Table1[[#This Row],[Assigned to]],GD_Resource[[#All],[SNOW ID Unique]:[Team]],4,0)</f>
        <v>0</v>
      </c>
    </row>
    <row r="518" spans="1:50" ht="49.95" customHeight="1" x14ac:dyDescent="0.25">
      <c r="A518" s="37" t="s">
        <v>2026</v>
      </c>
      <c r="B518" s="37" t="s">
        <v>142</v>
      </c>
      <c r="C518" s="37" t="s">
        <v>120</v>
      </c>
      <c r="D518" s="37" t="s">
        <v>1002</v>
      </c>
      <c r="E518" s="37" t="s">
        <v>13</v>
      </c>
      <c r="F518" s="37" t="s">
        <v>2027</v>
      </c>
      <c r="G518" s="60">
        <v>44706.60659722222</v>
      </c>
      <c r="H518" s="37" t="s">
        <v>15</v>
      </c>
      <c r="I518" s="60"/>
      <c r="J518" s="37" t="s">
        <v>329</v>
      </c>
      <c r="K518" s="37" t="s">
        <v>2028</v>
      </c>
      <c r="L518" s="60"/>
      <c r="M518" s="37"/>
      <c r="N518" s="60">
        <v>44705.619988425933</v>
      </c>
      <c r="O518" s="37" t="s">
        <v>2029</v>
      </c>
      <c r="P518" s="38" t="b">
        <v>0</v>
      </c>
      <c r="Q518" s="37"/>
      <c r="R518" s="37" t="s">
        <v>127</v>
      </c>
      <c r="S518" s="38">
        <v>0</v>
      </c>
      <c r="T518" s="37" t="s">
        <v>128</v>
      </c>
      <c r="U518" s="37" t="s">
        <v>94</v>
      </c>
      <c r="V518" s="60">
        <v>44706.60659722222</v>
      </c>
      <c r="W518" s="38">
        <v>85243</v>
      </c>
      <c r="X518" s="37" t="s">
        <v>2030</v>
      </c>
      <c r="Y518" s="38">
        <v>0</v>
      </c>
      <c r="Z518" s="38" t="b">
        <v>0</v>
      </c>
      <c r="AA518" s="60">
        <v>44705.621631944443</v>
      </c>
      <c r="AB518" s="60">
        <v>44705.621631944443</v>
      </c>
      <c r="AC518" s="38">
        <v>1</v>
      </c>
      <c r="AD518" s="60">
        <v>44705.626145833332</v>
      </c>
      <c r="AE518" s="60">
        <v>44705.637789351851</v>
      </c>
      <c r="AF518" s="60">
        <v>44705.626145833332</v>
      </c>
      <c r="AG518" s="37"/>
      <c r="AH518" s="37"/>
      <c r="AI518" s="37"/>
      <c r="AJ518" s="16" t="str">
        <f ca="1">IF(Table1[[#This Row],[State]]="Closed","Zero",IF(Table1[[#This Row],[State]]="Resolved","Zero",TODAY()-Table1[[#This Row],[First Assigned to Osprey-Resolver]]))</f>
        <v>Zero</v>
      </c>
      <c r="AK518" s="16" t="str">
        <f ca="1">IF(Table1[[#This Row],[Days Open]]&lt;=5,"00 - 05",IF(Table1[[#This Row],[Days Open]]&lt;=15,"06 - 15",IF(Table1[[#This Row],[Days Open]]&lt;=30,"16 - 30", IF(Table1[[#This Row],[Days Open]]&lt;=60,"31 - 60",IF(Table1[[#This Row],[Days Open]]&lt;=90,"61 - 90",IF(Table1[[#This Row],[Days Open]]="Zero","Closed","&gt;91 and above"))))))</f>
        <v>Closed</v>
      </c>
      <c r="AL518" s="39">
        <f>WEEKNUM(Table1[[#This Row],[Created]])</f>
        <v>22</v>
      </c>
      <c r="AM518" s="39">
        <f>WEEKNUM(Table1[[#This Row],[Resolved]])</f>
        <v>22</v>
      </c>
      <c r="AN518" s="39">
        <f>WEEKNUM(Table1[[#This Row],[Closed]])</f>
        <v>0</v>
      </c>
      <c r="AO518" s="39" t="str">
        <f>IFERROR(INDEX(GD_Resource[], MATCH(Table1[[#This Row],[Assigned to]], GD_Resource[SNOW ID Unique], 0), 2), "Not GD")</f>
        <v>WPP-US</v>
      </c>
      <c r="AP518" s="39" t="str">
        <f t="shared" si="8"/>
        <v>GD</v>
      </c>
      <c r="AQ518" s="39">
        <f>YEAR(Table1[[#This Row],[Closed]])</f>
        <v>1900</v>
      </c>
      <c r="AR518" s="39">
        <f>YEAR(Table1[[#This Row],[Resolved]])</f>
        <v>2022</v>
      </c>
      <c r="AS518" s="39">
        <f>YEAR(Table1[[#This Row],[Created]])</f>
        <v>2022</v>
      </c>
      <c r="AT518" s="39">
        <f>DAY(Table1[[#This Row],[Resolved]])</f>
        <v>25</v>
      </c>
      <c r="AU518" s="39" t="str">
        <f>TEXT(Table1[[#This Row],[Resolved]],"MMM")</f>
        <v>May</v>
      </c>
      <c r="AV518" s="39">
        <f>DAY(Table1[[#This Row],[Created]])</f>
        <v>24</v>
      </c>
      <c r="AW518" s="39" t="str">
        <f>TEXT(Table1[[#This Row],[Created]],"MMM")</f>
        <v>May</v>
      </c>
      <c r="AX518" s="40">
        <f>VLOOKUP(Table1[[#This Row],[Assigned to]],GD_Resource[[#All],[SNOW ID Unique]:[Team]],4,0)</f>
        <v>0</v>
      </c>
    </row>
    <row r="519" spans="1:50" ht="75" customHeight="1" x14ac:dyDescent="0.25">
      <c r="A519" s="37" t="s">
        <v>2031</v>
      </c>
      <c r="B519" s="37" t="s">
        <v>119</v>
      </c>
      <c r="C519" s="37" t="s">
        <v>120</v>
      </c>
      <c r="D519" s="37" t="s">
        <v>2032</v>
      </c>
      <c r="E519" s="37" t="s">
        <v>13</v>
      </c>
      <c r="F519" s="37" t="s">
        <v>2033</v>
      </c>
      <c r="G519" s="60">
        <v>44707.863819444443</v>
      </c>
      <c r="H519" s="37" t="s">
        <v>23</v>
      </c>
      <c r="I519" s="60"/>
      <c r="J519" s="37" t="s">
        <v>329</v>
      </c>
      <c r="K519" s="37" t="s">
        <v>2034</v>
      </c>
      <c r="L519" s="60"/>
      <c r="M519" s="37"/>
      <c r="N519" s="60">
        <v>44705.724988425929</v>
      </c>
      <c r="O519" s="37" t="s">
        <v>2035</v>
      </c>
      <c r="P519" s="38" t="b">
        <v>0</v>
      </c>
      <c r="Q519" s="37"/>
      <c r="R519" s="37" t="s">
        <v>127</v>
      </c>
      <c r="S519" s="38">
        <v>0</v>
      </c>
      <c r="T519" s="37" t="s">
        <v>128</v>
      </c>
      <c r="U519" s="37" t="s">
        <v>66</v>
      </c>
      <c r="V519" s="60"/>
      <c r="W519" s="38">
        <v>86044</v>
      </c>
      <c r="X519" s="37" t="s">
        <v>2036</v>
      </c>
      <c r="Y519" s="38">
        <v>1</v>
      </c>
      <c r="Z519" s="38" t="b">
        <v>1</v>
      </c>
      <c r="AA519" s="60">
        <v>44705.731030092589</v>
      </c>
      <c r="AB519" s="60"/>
      <c r="AC519" s="38">
        <v>1</v>
      </c>
      <c r="AD519" s="60"/>
      <c r="AE519" s="60">
        <v>44705.731030092589</v>
      </c>
      <c r="AF519" s="60">
        <v>44705.729571759257</v>
      </c>
      <c r="AG519" s="37" t="s">
        <v>139</v>
      </c>
      <c r="AH519" s="37"/>
      <c r="AI519" s="37"/>
      <c r="AJ519" s="16">
        <f ca="1">IF(Table1[[#This Row],[State]]="Closed","Zero",IF(Table1[[#This Row],[State]]="Resolved","Zero",TODAY()-Table1[[#This Row],[First Assigned to Osprey-Resolver]]))</f>
        <v>2.2689699074107921</v>
      </c>
      <c r="AK519" s="16" t="str">
        <f ca="1">IF(Table1[[#This Row],[Days Open]]&lt;=5,"00 - 05",IF(Table1[[#This Row],[Days Open]]&lt;=15,"06 - 15",IF(Table1[[#This Row],[Days Open]]&lt;=30,"16 - 30", IF(Table1[[#This Row],[Days Open]]&lt;=60,"31 - 60",IF(Table1[[#This Row],[Days Open]]&lt;=90,"61 - 90",IF(Table1[[#This Row],[Days Open]]="Zero","Closed","&gt;91 and above"))))))</f>
        <v>00 - 05</v>
      </c>
      <c r="AL519" s="39">
        <f>WEEKNUM(Table1[[#This Row],[Created]])</f>
        <v>22</v>
      </c>
      <c r="AM519" s="39">
        <f>WEEKNUM(Table1[[#This Row],[Resolved]])</f>
        <v>0</v>
      </c>
      <c r="AN519" s="39">
        <f>WEEKNUM(Table1[[#This Row],[Closed]])</f>
        <v>0</v>
      </c>
      <c r="AO519" s="39" t="str">
        <f>IFERROR(INDEX(GD_Resource[], MATCH(Table1[[#This Row],[Assigned to]], GD_Resource[SNOW ID Unique], 0), 2), "Not GD")</f>
        <v>WPP-US</v>
      </c>
      <c r="AP519" s="39" t="str">
        <f t="shared" si="8"/>
        <v>GD</v>
      </c>
      <c r="AQ519" s="39">
        <f>YEAR(Table1[[#This Row],[Closed]])</f>
        <v>1900</v>
      </c>
      <c r="AR519" s="39">
        <f>YEAR(Table1[[#This Row],[Resolved]])</f>
        <v>1900</v>
      </c>
      <c r="AS519" s="39">
        <f>YEAR(Table1[[#This Row],[Created]])</f>
        <v>2022</v>
      </c>
      <c r="AT519" s="39">
        <f>DAY(Table1[[#This Row],[Resolved]])</f>
        <v>0</v>
      </c>
      <c r="AU519" s="39" t="str">
        <f>TEXT(Table1[[#This Row],[Resolved]],"MMM")</f>
        <v>Jan</v>
      </c>
      <c r="AV519" s="39">
        <f>DAY(Table1[[#This Row],[Created]])</f>
        <v>24</v>
      </c>
      <c r="AW519" s="39" t="str">
        <f>TEXT(Table1[[#This Row],[Created]],"MMM")</f>
        <v>May</v>
      </c>
      <c r="AX519" s="40">
        <f>VLOOKUP(Table1[[#This Row],[Assigned to]],GD_Resource[[#All],[SNOW ID Unique]:[Team]],4,0)</f>
        <v>0</v>
      </c>
    </row>
    <row r="520" spans="1:50" ht="37.5" customHeight="1" x14ac:dyDescent="0.25">
      <c r="A520" s="37" t="s">
        <v>2037</v>
      </c>
      <c r="B520" s="37" t="s">
        <v>119</v>
      </c>
      <c r="C520" s="37" t="s">
        <v>120</v>
      </c>
      <c r="D520" s="37" t="s">
        <v>350</v>
      </c>
      <c r="E520" s="37" t="s">
        <v>13</v>
      </c>
      <c r="F520" s="37" t="s">
        <v>2038</v>
      </c>
      <c r="G520" s="60">
        <v>44707.911851851852</v>
      </c>
      <c r="H520" s="37" t="s">
        <v>33</v>
      </c>
      <c r="I520" s="60"/>
      <c r="J520" s="37" t="s">
        <v>329</v>
      </c>
      <c r="K520" s="37" t="s">
        <v>2039</v>
      </c>
      <c r="L520" s="60"/>
      <c r="M520" s="37"/>
      <c r="N520" s="60">
        <v>44705.747824074067</v>
      </c>
      <c r="O520" s="37" t="s">
        <v>1940</v>
      </c>
      <c r="P520" s="38" t="b">
        <v>0</v>
      </c>
      <c r="Q520" s="37"/>
      <c r="R520" s="37" t="s">
        <v>127</v>
      </c>
      <c r="S520" s="38">
        <v>0</v>
      </c>
      <c r="T520" s="37" t="s">
        <v>128</v>
      </c>
      <c r="U520" s="37" t="s">
        <v>94</v>
      </c>
      <c r="V520" s="60">
        <v>44707.911863425928</v>
      </c>
      <c r="W520" s="38">
        <v>186973</v>
      </c>
      <c r="X520" s="37" t="s">
        <v>1941</v>
      </c>
      <c r="Y520" s="38">
        <v>0</v>
      </c>
      <c r="Z520" s="38" t="b">
        <v>0</v>
      </c>
      <c r="AA520" s="60">
        <v>44705.811284722222</v>
      </c>
      <c r="AB520" s="60">
        <v>44705.76871527778</v>
      </c>
      <c r="AC520" s="38">
        <v>1</v>
      </c>
      <c r="AD520" s="60">
        <v>44705.813530092593</v>
      </c>
      <c r="AE520" s="60">
        <v>44705.819409722222</v>
      </c>
      <c r="AF520" s="60">
        <v>44705.813530092593</v>
      </c>
      <c r="AG520" s="37"/>
      <c r="AH520" s="37"/>
      <c r="AI520" s="37"/>
      <c r="AJ520" s="16" t="str">
        <f ca="1">IF(Table1[[#This Row],[State]]="Closed","Zero",IF(Table1[[#This Row],[State]]="Resolved","Zero",TODAY()-Table1[[#This Row],[First Assigned to Osprey-Resolver]]))</f>
        <v>Zero</v>
      </c>
      <c r="AK520" s="16" t="str">
        <f ca="1">IF(Table1[[#This Row],[Days Open]]&lt;=5,"00 - 05",IF(Table1[[#This Row],[Days Open]]&lt;=15,"06 - 15",IF(Table1[[#This Row],[Days Open]]&lt;=30,"16 - 30", IF(Table1[[#This Row],[Days Open]]&lt;=60,"31 - 60",IF(Table1[[#This Row],[Days Open]]&lt;=90,"61 - 90",IF(Table1[[#This Row],[Days Open]]="Zero","Closed","&gt;91 and above"))))))</f>
        <v>Closed</v>
      </c>
      <c r="AL520" s="39">
        <f>WEEKNUM(Table1[[#This Row],[Created]])</f>
        <v>22</v>
      </c>
      <c r="AM520" s="39">
        <f>WEEKNUM(Table1[[#This Row],[Resolved]])</f>
        <v>22</v>
      </c>
      <c r="AN520" s="39">
        <f>WEEKNUM(Table1[[#This Row],[Closed]])</f>
        <v>0</v>
      </c>
      <c r="AO520" s="39" t="str">
        <f>IFERROR(INDEX(GD_Resource[], MATCH(Table1[[#This Row],[Assigned to]], GD_Resource[SNOW ID Unique], 0), 2), "Not GD")</f>
        <v>WPP-US</v>
      </c>
      <c r="AP520" s="39" t="str">
        <f t="shared" si="8"/>
        <v>GD</v>
      </c>
      <c r="AQ520" s="39">
        <f>YEAR(Table1[[#This Row],[Closed]])</f>
        <v>1900</v>
      </c>
      <c r="AR520" s="39">
        <f>YEAR(Table1[[#This Row],[Resolved]])</f>
        <v>2022</v>
      </c>
      <c r="AS520" s="39">
        <f>YEAR(Table1[[#This Row],[Created]])</f>
        <v>2022</v>
      </c>
      <c r="AT520" s="39">
        <f>DAY(Table1[[#This Row],[Resolved]])</f>
        <v>26</v>
      </c>
      <c r="AU520" s="39" t="str">
        <f>TEXT(Table1[[#This Row],[Resolved]],"MMM")</f>
        <v>May</v>
      </c>
      <c r="AV520" s="39">
        <f>DAY(Table1[[#This Row],[Created]])</f>
        <v>24</v>
      </c>
      <c r="AW520" s="39" t="str">
        <f>TEXT(Table1[[#This Row],[Created]],"MMM")</f>
        <v>May</v>
      </c>
      <c r="AX520" s="40">
        <f>VLOOKUP(Table1[[#This Row],[Assigned to]],GD_Resource[[#All],[SNOW ID Unique]:[Team]],4,0)</f>
        <v>0</v>
      </c>
    </row>
    <row r="521" spans="1:50" ht="49.95" customHeight="1" x14ac:dyDescent="0.25">
      <c r="A521" s="37" t="s">
        <v>2040</v>
      </c>
      <c r="B521" s="37" t="s">
        <v>119</v>
      </c>
      <c r="C521" s="37" t="s">
        <v>339</v>
      </c>
      <c r="D521" s="37" t="s">
        <v>340</v>
      </c>
      <c r="E521" s="37" t="s">
        <v>13</v>
      </c>
      <c r="F521" s="37" t="s">
        <v>2041</v>
      </c>
      <c r="G521" s="60">
        <v>44706.857222222221</v>
      </c>
      <c r="H521" s="37" t="s">
        <v>24</v>
      </c>
      <c r="I521" s="60"/>
      <c r="J521" s="37"/>
      <c r="K521" s="37"/>
      <c r="L521" s="60"/>
      <c r="M521" s="37"/>
      <c r="N521" s="60">
        <v>44705.772083333337</v>
      </c>
      <c r="O521" s="37" t="s">
        <v>2042</v>
      </c>
      <c r="P521" s="38" t="b">
        <v>0</v>
      </c>
      <c r="Q521" s="37"/>
      <c r="R521" s="37" t="s">
        <v>217</v>
      </c>
      <c r="S521" s="38">
        <v>0</v>
      </c>
      <c r="T521" s="37" t="s">
        <v>128</v>
      </c>
      <c r="U521" s="37" t="s">
        <v>65</v>
      </c>
      <c r="V521" s="60"/>
      <c r="W521" s="38"/>
      <c r="X521" s="37" t="s">
        <v>2043</v>
      </c>
      <c r="Y521" s="38">
        <v>0</v>
      </c>
      <c r="Z521" s="38" t="b">
        <v>1</v>
      </c>
      <c r="AA521" s="60">
        <v>44705.826585648138</v>
      </c>
      <c r="AB521" s="60">
        <v>44705.772083333337</v>
      </c>
      <c r="AC521" s="38">
        <v>3</v>
      </c>
      <c r="AD521" s="60">
        <v>44705.868773148148</v>
      </c>
      <c r="AE521" s="60">
        <v>44706.067337962973</v>
      </c>
      <c r="AF521" s="60">
        <v>44705.868773148148</v>
      </c>
      <c r="AG521" s="37"/>
      <c r="AH521" s="37" t="s">
        <v>1373</v>
      </c>
      <c r="AI521" s="37"/>
      <c r="AJ521" s="16">
        <f ca="1">IF(Table1[[#This Row],[State]]="Closed","Zero",IF(Table1[[#This Row],[State]]="Resolved","Zero",TODAY()-Table1[[#This Row],[First Assigned to Osprey-Resolver]]))</f>
        <v>1.9326620370266028</v>
      </c>
      <c r="AK521" s="16" t="str">
        <f ca="1">IF(Table1[[#This Row],[Days Open]]&lt;=5,"00 - 05",IF(Table1[[#This Row],[Days Open]]&lt;=15,"06 - 15",IF(Table1[[#This Row],[Days Open]]&lt;=30,"16 - 30", IF(Table1[[#This Row],[Days Open]]&lt;=60,"31 - 60",IF(Table1[[#This Row],[Days Open]]&lt;=90,"61 - 90",IF(Table1[[#This Row],[Days Open]]="Zero","Closed","&gt;91 and above"))))))</f>
        <v>00 - 05</v>
      </c>
      <c r="AL521" s="39">
        <f>WEEKNUM(Table1[[#This Row],[Created]])</f>
        <v>22</v>
      </c>
      <c r="AM521" s="39">
        <f>WEEKNUM(Table1[[#This Row],[Resolved]])</f>
        <v>0</v>
      </c>
      <c r="AN521" s="39">
        <f>WEEKNUM(Table1[[#This Row],[Closed]])</f>
        <v>0</v>
      </c>
      <c r="AO521" s="39" t="str">
        <f>IFERROR(INDEX(GD_Resource[], MATCH(Table1[[#This Row],[Assigned to]], GD_Resource[SNOW ID Unique], 0), 2), "Not GD")</f>
        <v>WPP-US</v>
      </c>
      <c r="AP521" s="39" t="str">
        <f t="shared" si="8"/>
        <v>GD</v>
      </c>
      <c r="AQ521" s="39">
        <f>YEAR(Table1[[#This Row],[Closed]])</f>
        <v>1900</v>
      </c>
      <c r="AR521" s="39">
        <f>YEAR(Table1[[#This Row],[Resolved]])</f>
        <v>1900</v>
      </c>
      <c r="AS521" s="39">
        <f>YEAR(Table1[[#This Row],[Created]])</f>
        <v>2022</v>
      </c>
      <c r="AT521" s="39">
        <f>DAY(Table1[[#This Row],[Resolved]])</f>
        <v>0</v>
      </c>
      <c r="AU521" s="39" t="str">
        <f>TEXT(Table1[[#This Row],[Resolved]],"MMM")</f>
        <v>Jan</v>
      </c>
      <c r="AV521" s="39">
        <f>DAY(Table1[[#This Row],[Created]])</f>
        <v>24</v>
      </c>
      <c r="AW521" s="39" t="str">
        <f>TEXT(Table1[[#This Row],[Created]],"MMM")</f>
        <v>May</v>
      </c>
      <c r="AX521" s="40">
        <f>VLOOKUP(Table1[[#This Row],[Assigned to]],GD_Resource[[#All],[SNOW ID Unique]:[Team]],4,0)</f>
        <v>0</v>
      </c>
    </row>
    <row r="522" spans="1:50" ht="37.5" customHeight="1" x14ac:dyDescent="0.25">
      <c r="A522" s="37" t="s">
        <v>2044</v>
      </c>
      <c r="B522" s="37" t="s">
        <v>119</v>
      </c>
      <c r="C522" s="37" t="s">
        <v>120</v>
      </c>
      <c r="D522" s="37" t="s">
        <v>1781</v>
      </c>
      <c r="E522" s="37" t="s">
        <v>13</v>
      </c>
      <c r="F522" s="37" t="s">
        <v>2045</v>
      </c>
      <c r="G522" s="60">
        <v>44707.715057870373</v>
      </c>
      <c r="H522" s="37" t="s">
        <v>23</v>
      </c>
      <c r="I522" s="60"/>
      <c r="J522" s="37" t="s">
        <v>329</v>
      </c>
      <c r="K522" s="37" t="s">
        <v>2046</v>
      </c>
      <c r="L522" s="60"/>
      <c r="M522" s="37"/>
      <c r="N522" s="60">
        <v>44705.774456018517</v>
      </c>
      <c r="O522" s="37" t="s">
        <v>2047</v>
      </c>
      <c r="P522" s="38" t="b">
        <v>0</v>
      </c>
      <c r="Q522" s="37"/>
      <c r="R522" s="37" t="s">
        <v>127</v>
      </c>
      <c r="S522" s="38">
        <v>0</v>
      </c>
      <c r="T522" s="37" t="s">
        <v>128</v>
      </c>
      <c r="U522" s="37" t="s">
        <v>65</v>
      </c>
      <c r="V522" s="60"/>
      <c r="W522" s="38">
        <v>21871</v>
      </c>
      <c r="X522" s="37" t="s">
        <v>2048</v>
      </c>
      <c r="Y522" s="38">
        <v>1</v>
      </c>
      <c r="Z522" s="38" t="b">
        <v>1</v>
      </c>
      <c r="AA522" s="60">
        <v>44705.84778935185</v>
      </c>
      <c r="AB522" s="60">
        <v>44705.847430555557</v>
      </c>
      <c r="AC522" s="38">
        <v>6</v>
      </c>
      <c r="AD522" s="60">
        <v>44706.673333333332</v>
      </c>
      <c r="AE522" s="60">
        <v>44706.699953703697</v>
      </c>
      <c r="AF522" s="60">
        <v>44705.838645833333</v>
      </c>
      <c r="AG522" s="37"/>
      <c r="AH522" s="37" t="s">
        <v>882</v>
      </c>
      <c r="AI522" s="37"/>
      <c r="AJ522" s="16">
        <f ca="1">IF(Table1[[#This Row],[State]]="Closed","Zero",IF(Table1[[#This Row],[State]]="Resolved","Zero",TODAY()-Table1[[#This Row],[First Assigned to Osprey-Resolver]]))</f>
        <v>1.300046296302753</v>
      </c>
      <c r="AK522" s="16" t="str">
        <f ca="1">IF(Table1[[#This Row],[Days Open]]&lt;=5,"00 - 05",IF(Table1[[#This Row],[Days Open]]&lt;=15,"06 - 15",IF(Table1[[#This Row],[Days Open]]&lt;=30,"16 - 30", IF(Table1[[#This Row],[Days Open]]&lt;=60,"31 - 60",IF(Table1[[#This Row],[Days Open]]&lt;=90,"61 - 90",IF(Table1[[#This Row],[Days Open]]="Zero","Closed","&gt;91 and above"))))))</f>
        <v>00 - 05</v>
      </c>
      <c r="AL522" s="39">
        <f>WEEKNUM(Table1[[#This Row],[Created]])</f>
        <v>22</v>
      </c>
      <c r="AM522" s="39">
        <f>WEEKNUM(Table1[[#This Row],[Resolved]])</f>
        <v>0</v>
      </c>
      <c r="AN522" s="39">
        <f>WEEKNUM(Table1[[#This Row],[Closed]])</f>
        <v>0</v>
      </c>
      <c r="AO522" s="39" t="str">
        <f>IFERROR(INDEX(GD_Resource[], MATCH(Table1[[#This Row],[Assigned to]], GD_Resource[SNOW ID Unique], 0), 2), "Not GD")</f>
        <v>WPP-US</v>
      </c>
      <c r="AP522" s="39" t="str">
        <f t="shared" si="8"/>
        <v>GD</v>
      </c>
      <c r="AQ522" s="39">
        <f>YEAR(Table1[[#This Row],[Closed]])</f>
        <v>1900</v>
      </c>
      <c r="AR522" s="39">
        <f>YEAR(Table1[[#This Row],[Resolved]])</f>
        <v>1900</v>
      </c>
      <c r="AS522" s="39">
        <f>YEAR(Table1[[#This Row],[Created]])</f>
        <v>2022</v>
      </c>
      <c r="AT522" s="39">
        <f>DAY(Table1[[#This Row],[Resolved]])</f>
        <v>0</v>
      </c>
      <c r="AU522" s="39" t="str">
        <f>TEXT(Table1[[#This Row],[Resolved]],"MMM")</f>
        <v>Jan</v>
      </c>
      <c r="AV522" s="39">
        <f>DAY(Table1[[#This Row],[Created]])</f>
        <v>24</v>
      </c>
      <c r="AW522" s="39" t="str">
        <f>TEXT(Table1[[#This Row],[Created]],"MMM")</f>
        <v>May</v>
      </c>
      <c r="AX522" s="40">
        <f>VLOOKUP(Table1[[#This Row],[Assigned to]],GD_Resource[[#All],[SNOW ID Unique]:[Team]],4,0)</f>
        <v>0</v>
      </c>
    </row>
    <row r="523" spans="1:50" ht="49.95" customHeight="1" x14ac:dyDescent="0.25">
      <c r="A523" s="37" t="s">
        <v>2049</v>
      </c>
      <c r="B523" s="37" t="s">
        <v>119</v>
      </c>
      <c r="C523" s="37" t="s">
        <v>339</v>
      </c>
      <c r="D523" s="37" t="s">
        <v>340</v>
      </c>
      <c r="E523" s="37" t="s">
        <v>13</v>
      </c>
      <c r="F523" s="37" t="s">
        <v>2050</v>
      </c>
      <c r="G523" s="60">
        <v>44707.94835648148</v>
      </c>
      <c r="H523" s="37" t="s">
        <v>24</v>
      </c>
      <c r="I523" s="60"/>
      <c r="J523" s="37" t="s">
        <v>329</v>
      </c>
      <c r="K523" s="37" t="s">
        <v>1916</v>
      </c>
      <c r="L523" s="60"/>
      <c r="M523" s="37"/>
      <c r="N523" s="60">
        <v>44705.77789351852</v>
      </c>
      <c r="O523" s="37" t="s">
        <v>2051</v>
      </c>
      <c r="P523" s="38" t="b">
        <v>0</v>
      </c>
      <c r="Q523" s="37"/>
      <c r="R523" s="37" t="s">
        <v>217</v>
      </c>
      <c r="S523" s="38">
        <v>0</v>
      </c>
      <c r="T523" s="37" t="s">
        <v>128</v>
      </c>
      <c r="U523" s="37" t="s">
        <v>94</v>
      </c>
      <c r="V523" s="60">
        <v>44707.94835648148</v>
      </c>
      <c r="W523" s="38">
        <v>187528</v>
      </c>
      <c r="X523" s="37" t="s">
        <v>2052</v>
      </c>
      <c r="Y523" s="38">
        <v>0</v>
      </c>
      <c r="Z523" s="38" t="b">
        <v>0</v>
      </c>
      <c r="AA523" s="60">
        <v>44705.826597222222</v>
      </c>
      <c r="AB523" s="60">
        <v>44705.77789351852</v>
      </c>
      <c r="AC523" s="38">
        <v>3</v>
      </c>
      <c r="AD523" s="60">
        <v>44705.869687500002</v>
      </c>
      <c r="AE523" s="60">
        <v>44706.068032407413</v>
      </c>
      <c r="AF523" s="60">
        <v>44705.869687500002</v>
      </c>
      <c r="AG523" s="37"/>
      <c r="AH523" s="37"/>
      <c r="AI523" s="37"/>
      <c r="AJ523" s="16" t="str">
        <f ca="1">IF(Table1[[#This Row],[State]]="Closed","Zero",IF(Table1[[#This Row],[State]]="Resolved","Zero",TODAY()-Table1[[#This Row],[First Assigned to Osprey-Resolver]]))</f>
        <v>Zero</v>
      </c>
      <c r="AK523" s="16" t="str">
        <f ca="1">IF(Table1[[#This Row],[Days Open]]&lt;=5,"00 - 05",IF(Table1[[#This Row],[Days Open]]&lt;=15,"06 - 15",IF(Table1[[#This Row],[Days Open]]&lt;=30,"16 - 30", IF(Table1[[#This Row],[Days Open]]&lt;=60,"31 - 60",IF(Table1[[#This Row],[Days Open]]&lt;=90,"61 - 90",IF(Table1[[#This Row],[Days Open]]="Zero","Closed","&gt;91 and above"))))))</f>
        <v>Closed</v>
      </c>
      <c r="AL523" s="39">
        <f>WEEKNUM(Table1[[#This Row],[Created]])</f>
        <v>22</v>
      </c>
      <c r="AM523" s="39">
        <f>WEEKNUM(Table1[[#This Row],[Resolved]])</f>
        <v>22</v>
      </c>
      <c r="AN523" s="39">
        <f>WEEKNUM(Table1[[#This Row],[Closed]])</f>
        <v>0</v>
      </c>
      <c r="AO523" s="39" t="str">
        <f>IFERROR(INDEX(GD_Resource[], MATCH(Table1[[#This Row],[Assigned to]], GD_Resource[SNOW ID Unique], 0), 2), "Not GD")</f>
        <v>WPP-US</v>
      </c>
      <c r="AP523" s="39" t="str">
        <f t="shared" si="8"/>
        <v>GD</v>
      </c>
      <c r="AQ523" s="39">
        <f>YEAR(Table1[[#This Row],[Closed]])</f>
        <v>1900</v>
      </c>
      <c r="AR523" s="39">
        <f>YEAR(Table1[[#This Row],[Resolved]])</f>
        <v>2022</v>
      </c>
      <c r="AS523" s="39">
        <f>YEAR(Table1[[#This Row],[Created]])</f>
        <v>2022</v>
      </c>
      <c r="AT523" s="39">
        <f>DAY(Table1[[#This Row],[Resolved]])</f>
        <v>26</v>
      </c>
      <c r="AU523" s="39" t="str">
        <f>TEXT(Table1[[#This Row],[Resolved]],"MMM")</f>
        <v>May</v>
      </c>
      <c r="AV523" s="39">
        <f>DAY(Table1[[#This Row],[Created]])</f>
        <v>24</v>
      </c>
      <c r="AW523" s="39" t="str">
        <f>TEXT(Table1[[#This Row],[Created]],"MMM")</f>
        <v>May</v>
      </c>
      <c r="AX523" s="40">
        <f>VLOOKUP(Table1[[#This Row],[Assigned to]],GD_Resource[[#All],[SNOW ID Unique]:[Team]],4,0)</f>
        <v>0</v>
      </c>
    </row>
    <row r="524" spans="1:50" ht="75" customHeight="1" x14ac:dyDescent="0.25">
      <c r="A524" s="37" t="s">
        <v>2053</v>
      </c>
      <c r="B524" s="37" t="s">
        <v>142</v>
      </c>
      <c r="C524" s="37" t="s">
        <v>242</v>
      </c>
      <c r="D524" s="37" t="s">
        <v>886</v>
      </c>
      <c r="E524" s="37" t="s">
        <v>13</v>
      </c>
      <c r="F524" s="37" t="s">
        <v>2054</v>
      </c>
      <c r="G524" s="60">
        <v>44707.595243055563</v>
      </c>
      <c r="H524" s="37" t="s">
        <v>36</v>
      </c>
      <c r="I524" s="60"/>
      <c r="J524" s="37" t="s">
        <v>329</v>
      </c>
      <c r="K524" s="37" t="s">
        <v>2007</v>
      </c>
      <c r="L524" s="60"/>
      <c r="M524" s="37"/>
      <c r="N524" s="60">
        <v>44705.798506944448</v>
      </c>
      <c r="O524" s="37" t="s">
        <v>2055</v>
      </c>
      <c r="P524" s="38" t="b">
        <v>0</v>
      </c>
      <c r="Q524" s="37"/>
      <c r="R524" s="37" t="s">
        <v>150</v>
      </c>
      <c r="S524" s="38">
        <v>0</v>
      </c>
      <c r="T524" s="37" t="s">
        <v>128</v>
      </c>
      <c r="U524" s="37" t="s">
        <v>94</v>
      </c>
      <c r="V524" s="60">
        <v>44707.595243055563</v>
      </c>
      <c r="W524" s="38">
        <v>155237</v>
      </c>
      <c r="X524" s="37" t="s">
        <v>2056</v>
      </c>
      <c r="Y524" s="38">
        <v>0</v>
      </c>
      <c r="Z524" s="38" t="b">
        <v>0</v>
      </c>
      <c r="AA524" s="60">
        <v>44705.853761574072</v>
      </c>
      <c r="AB524" s="60">
        <v>44705.811273148152</v>
      </c>
      <c r="AC524" s="38">
        <v>1</v>
      </c>
      <c r="AD524" s="60">
        <v>44705.875983796293</v>
      </c>
      <c r="AE524" s="60">
        <v>44705.900335648148</v>
      </c>
      <c r="AF524" s="60">
        <v>44705.875983796293</v>
      </c>
      <c r="AG524" s="37"/>
      <c r="AH524" s="37"/>
      <c r="AI524" s="37"/>
      <c r="AJ524" s="16" t="str">
        <f ca="1">IF(Table1[[#This Row],[State]]="Closed","Zero",IF(Table1[[#This Row],[State]]="Resolved","Zero",TODAY()-Table1[[#This Row],[First Assigned to Osprey-Resolver]]))</f>
        <v>Zero</v>
      </c>
      <c r="AK524" s="16" t="str">
        <f ca="1">IF(Table1[[#This Row],[Days Open]]&lt;=5,"00 - 05",IF(Table1[[#This Row],[Days Open]]&lt;=15,"06 - 15",IF(Table1[[#This Row],[Days Open]]&lt;=30,"16 - 30", IF(Table1[[#This Row],[Days Open]]&lt;=60,"31 - 60",IF(Table1[[#This Row],[Days Open]]&lt;=90,"61 - 90",IF(Table1[[#This Row],[Days Open]]="Zero","Closed","&gt;91 and above"))))))</f>
        <v>Closed</v>
      </c>
      <c r="AL524" s="39">
        <f>WEEKNUM(Table1[[#This Row],[Created]])</f>
        <v>22</v>
      </c>
      <c r="AM524" s="39">
        <f>WEEKNUM(Table1[[#This Row],[Resolved]])</f>
        <v>22</v>
      </c>
      <c r="AN524" s="39">
        <f>WEEKNUM(Table1[[#This Row],[Closed]])</f>
        <v>0</v>
      </c>
      <c r="AO524" s="39" t="str">
        <f>IFERROR(INDEX(GD_Resource[], MATCH(Table1[[#This Row],[Assigned to]], GD_Resource[SNOW ID Unique], 0), 2), "Not GD")</f>
        <v>WPP-US</v>
      </c>
      <c r="AP524" s="39" t="str">
        <f t="shared" si="8"/>
        <v>GD</v>
      </c>
      <c r="AQ524" s="39">
        <f>YEAR(Table1[[#This Row],[Closed]])</f>
        <v>1900</v>
      </c>
      <c r="AR524" s="39">
        <f>YEAR(Table1[[#This Row],[Resolved]])</f>
        <v>2022</v>
      </c>
      <c r="AS524" s="39">
        <f>YEAR(Table1[[#This Row],[Created]])</f>
        <v>2022</v>
      </c>
      <c r="AT524" s="39">
        <f>DAY(Table1[[#This Row],[Resolved]])</f>
        <v>26</v>
      </c>
      <c r="AU524" s="39" t="str">
        <f>TEXT(Table1[[#This Row],[Resolved]],"MMM")</f>
        <v>May</v>
      </c>
      <c r="AV524" s="39">
        <f>DAY(Table1[[#This Row],[Created]])</f>
        <v>24</v>
      </c>
      <c r="AW524" s="39" t="str">
        <f>TEXT(Table1[[#This Row],[Created]],"MMM")</f>
        <v>May</v>
      </c>
      <c r="AX524" s="40">
        <f>VLOOKUP(Table1[[#This Row],[Assigned to]],GD_Resource[[#All],[SNOW ID Unique]:[Team]],4,0)</f>
        <v>0</v>
      </c>
    </row>
    <row r="525" spans="1:50" ht="49.95" customHeight="1" x14ac:dyDescent="0.25">
      <c r="A525" s="37" t="s">
        <v>2057</v>
      </c>
      <c r="B525" s="37" t="s">
        <v>119</v>
      </c>
      <c r="C525" s="37" t="s">
        <v>120</v>
      </c>
      <c r="D525" s="37" t="s">
        <v>350</v>
      </c>
      <c r="E525" s="37" t="s">
        <v>13</v>
      </c>
      <c r="F525" s="37" t="s">
        <v>2058</v>
      </c>
      <c r="G525" s="60">
        <v>44707.874513888892</v>
      </c>
      <c r="H525" s="37" t="s">
        <v>33</v>
      </c>
      <c r="I525" s="60"/>
      <c r="J525" s="37"/>
      <c r="K525" s="37"/>
      <c r="L525" s="60"/>
      <c r="M525" s="37"/>
      <c r="N525" s="60">
        <v>44705.817974537043</v>
      </c>
      <c r="O525" s="37" t="s">
        <v>735</v>
      </c>
      <c r="P525" s="38" t="b">
        <v>0</v>
      </c>
      <c r="Q525" s="37"/>
      <c r="R525" s="37" t="s">
        <v>127</v>
      </c>
      <c r="S525" s="38">
        <v>0</v>
      </c>
      <c r="T525" s="37" t="s">
        <v>128</v>
      </c>
      <c r="U525" s="37" t="s">
        <v>65</v>
      </c>
      <c r="V525" s="60"/>
      <c r="W525" s="38"/>
      <c r="X525" s="37" t="s">
        <v>736</v>
      </c>
      <c r="Y525" s="38">
        <v>0</v>
      </c>
      <c r="Z525" s="38" t="b">
        <v>1</v>
      </c>
      <c r="AA525" s="60">
        <v>44705.820520833331</v>
      </c>
      <c r="AB525" s="60">
        <v>44705.820520833331</v>
      </c>
      <c r="AC525" s="38">
        <v>1</v>
      </c>
      <c r="AD525" s="60">
        <v>44705.821655092594</v>
      </c>
      <c r="AE525" s="60">
        <v>44705.833611111113</v>
      </c>
      <c r="AF525" s="60">
        <v>44705.821655092594</v>
      </c>
      <c r="AG525" s="37" t="s">
        <v>332</v>
      </c>
      <c r="AH525" s="37" t="s">
        <v>882</v>
      </c>
      <c r="AI525" s="37" t="s">
        <v>737</v>
      </c>
      <c r="AJ525" s="16">
        <f ca="1">IF(Table1[[#This Row],[State]]="Closed","Zero",IF(Table1[[#This Row],[State]]="Resolved","Zero",TODAY()-Table1[[#This Row],[First Assigned to Osprey-Resolver]]))</f>
        <v>2.1663888888870133</v>
      </c>
      <c r="AK525" s="16" t="str">
        <f ca="1">IF(Table1[[#This Row],[Days Open]]&lt;=5,"00 - 05",IF(Table1[[#This Row],[Days Open]]&lt;=15,"06 - 15",IF(Table1[[#This Row],[Days Open]]&lt;=30,"16 - 30", IF(Table1[[#This Row],[Days Open]]&lt;=60,"31 - 60",IF(Table1[[#This Row],[Days Open]]&lt;=90,"61 - 90",IF(Table1[[#This Row],[Days Open]]="Zero","Closed","&gt;91 and above"))))))</f>
        <v>00 - 05</v>
      </c>
      <c r="AL525" s="39">
        <f>WEEKNUM(Table1[[#This Row],[Created]])</f>
        <v>22</v>
      </c>
      <c r="AM525" s="39">
        <f>WEEKNUM(Table1[[#This Row],[Resolved]])</f>
        <v>0</v>
      </c>
      <c r="AN525" s="39">
        <f>WEEKNUM(Table1[[#This Row],[Closed]])</f>
        <v>0</v>
      </c>
      <c r="AO525" s="39" t="str">
        <f>IFERROR(INDEX(GD_Resource[], MATCH(Table1[[#This Row],[Assigned to]], GD_Resource[SNOW ID Unique], 0), 2), "Not GD")</f>
        <v>WPP-US</v>
      </c>
      <c r="AP525" s="39" t="str">
        <f t="shared" si="8"/>
        <v>GD</v>
      </c>
      <c r="AQ525" s="39">
        <f>YEAR(Table1[[#This Row],[Closed]])</f>
        <v>1900</v>
      </c>
      <c r="AR525" s="39">
        <f>YEAR(Table1[[#This Row],[Resolved]])</f>
        <v>1900</v>
      </c>
      <c r="AS525" s="39">
        <f>YEAR(Table1[[#This Row],[Created]])</f>
        <v>2022</v>
      </c>
      <c r="AT525" s="39">
        <f>DAY(Table1[[#This Row],[Resolved]])</f>
        <v>0</v>
      </c>
      <c r="AU525" s="39" t="str">
        <f>TEXT(Table1[[#This Row],[Resolved]],"MMM")</f>
        <v>Jan</v>
      </c>
      <c r="AV525" s="39">
        <f>DAY(Table1[[#This Row],[Created]])</f>
        <v>24</v>
      </c>
      <c r="AW525" s="39" t="str">
        <f>TEXT(Table1[[#This Row],[Created]],"MMM")</f>
        <v>May</v>
      </c>
      <c r="AX525" s="40">
        <f>VLOOKUP(Table1[[#This Row],[Assigned to]],GD_Resource[[#All],[SNOW ID Unique]:[Team]],4,0)</f>
        <v>0</v>
      </c>
    </row>
    <row r="526" spans="1:50" ht="37.5" customHeight="1" x14ac:dyDescent="0.25">
      <c r="A526" s="37" t="s">
        <v>2059</v>
      </c>
      <c r="B526" s="37" t="s">
        <v>119</v>
      </c>
      <c r="C526" s="37" t="s">
        <v>703</v>
      </c>
      <c r="D526" s="37" t="s">
        <v>346</v>
      </c>
      <c r="E526" s="37" t="s">
        <v>13</v>
      </c>
      <c r="F526" s="37" t="s">
        <v>2060</v>
      </c>
      <c r="G526" s="60">
        <v>44706.853773148148</v>
      </c>
      <c r="H526" s="37" t="s">
        <v>43</v>
      </c>
      <c r="I526" s="60"/>
      <c r="J526" s="37"/>
      <c r="K526" s="37"/>
      <c r="L526" s="60"/>
      <c r="M526" s="37"/>
      <c r="N526" s="60">
        <v>44705.829375000001</v>
      </c>
      <c r="O526" s="37" t="s">
        <v>735</v>
      </c>
      <c r="P526" s="38" t="b">
        <v>0</v>
      </c>
      <c r="Q526" s="37"/>
      <c r="R526" s="37"/>
      <c r="S526" s="38">
        <v>0</v>
      </c>
      <c r="T526" s="37" t="s">
        <v>128</v>
      </c>
      <c r="U526" s="37" t="s">
        <v>65</v>
      </c>
      <c r="V526" s="60"/>
      <c r="W526" s="38"/>
      <c r="X526" s="37" t="s">
        <v>736</v>
      </c>
      <c r="Y526" s="38">
        <v>0</v>
      </c>
      <c r="Z526" s="38" t="b">
        <v>1</v>
      </c>
      <c r="AA526" s="60">
        <v>44705.830520833333</v>
      </c>
      <c r="AB526" s="60">
        <v>44705.829722222217</v>
      </c>
      <c r="AC526" s="38">
        <v>3</v>
      </c>
      <c r="AD526" s="60">
        <v>44705.831377314818</v>
      </c>
      <c r="AE526" s="60">
        <v>44705.904467592591</v>
      </c>
      <c r="AF526" s="60">
        <v>44705.831377314818</v>
      </c>
      <c r="AG526" s="37" t="s">
        <v>332</v>
      </c>
      <c r="AH526" s="37" t="s">
        <v>707</v>
      </c>
      <c r="AI526" s="37" t="s">
        <v>737</v>
      </c>
      <c r="AJ526" s="16">
        <f ca="1">IF(Table1[[#This Row],[State]]="Closed","Zero",IF(Table1[[#This Row],[State]]="Resolved","Zero",TODAY()-Table1[[#This Row],[First Assigned to Osprey-Resolver]]))</f>
        <v>2.0955324074093369</v>
      </c>
      <c r="AK526" s="16" t="str">
        <f ca="1">IF(Table1[[#This Row],[Days Open]]&lt;=5,"00 - 05",IF(Table1[[#This Row],[Days Open]]&lt;=15,"06 - 15",IF(Table1[[#This Row],[Days Open]]&lt;=30,"16 - 30", IF(Table1[[#This Row],[Days Open]]&lt;=60,"31 - 60",IF(Table1[[#This Row],[Days Open]]&lt;=90,"61 - 90",IF(Table1[[#This Row],[Days Open]]="Zero","Closed","&gt;91 and above"))))))</f>
        <v>00 - 05</v>
      </c>
      <c r="AL526" s="39">
        <f>WEEKNUM(Table1[[#This Row],[Created]])</f>
        <v>22</v>
      </c>
      <c r="AM526" s="39">
        <f>WEEKNUM(Table1[[#This Row],[Resolved]])</f>
        <v>0</v>
      </c>
      <c r="AN526" s="39">
        <f>WEEKNUM(Table1[[#This Row],[Closed]])</f>
        <v>0</v>
      </c>
      <c r="AO526" s="39" t="str">
        <f>IFERROR(INDEX(GD_Resource[], MATCH(Table1[[#This Row],[Assigned to]], GD_Resource[SNOW ID Unique], 0), 2), "Not GD")</f>
        <v>Not GD</v>
      </c>
      <c r="AP526" s="39" t="str">
        <f t="shared" si="8"/>
        <v>Geo</v>
      </c>
      <c r="AQ526" s="39">
        <f>YEAR(Table1[[#This Row],[Closed]])</f>
        <v>1900</v>
      </c>
      <c r="AR526" s="39">
        <f>YEAR(Table1[[#This Row],[Resolved]])</f>
        <v>1900</v>
      </c>
      <c r="AS526" s="39">
        <f>YEAR(Table1[[#This Row],[Created]])</f>
        <v>2022</v>
      </c>
      <c r="AT526" s="39">
        <f>DAY(Table1[[#This Row],[Resolved]])</f>
        <v>0</v>
      </c>
      <c r="AU526" s="39" t="str">
        <f>TEXT(Table1[[#This Row],[Resolved]],"MMM")</f>
        <v>Jan</v>
      </c>
      <c r="AV526" s="39">
        <f>DAY(Table1[[#This Row],[Created]])</f>
        <v>24</v>
      </c>
      <c r="AW526" s="39" t="str">
        <f>TEXT(Table1[[#This Row],[Created]],"MMM")</f>
        <v>May</v>
      </c>
      <c r="AX526" s="40" t="e">
        <f>VLOOKUP(Table1[[#This Row],[Assigned to]],GD_Resource[[#All],[SNOW ID Unique]:[Team]],4,0)</f>
        <v>#N/A</v>
      </c>
    </row>
    <row r="527" spans="1:50" ht="37.5" customHeight="1" x14ac:dyDescent="0.25">
      <c r="A527" s="37" t="s">
        <v>2061</v>
      </c>
      <c r="B527" s="37" t="s">
        <v>119</v>
      </c>
      <c r="C527" s="37" t="s">
        <v>253</v>
      </c>
      <c r="D527" s="37" t="s">
        <v>380</v>
      </c>
      <c r="E527" s="37" t="s">
        <v>13</v>
      </c>
      <c r="F527" s="37" t="s">
        <v>2062</v>
      </c>
      <c r="G527" s="60">
        <v>44706.897962962961</v>
      </c>
      <c r="H527" s="37" t="s">
        <v>34</v>
      </c>
      <c r="I527" s="60"/>
      <c r="J527" s="37" t="s">
        <v>329</v>
      </c>
      <c r="K527" s="37" t="s">
        <v>2063</v>
      </c>
      <c r="L527" s="60"/>
      <c r="M527" s="37"/>
      <c r="N527" s="60">
        <v>44705.836354166669</v>
      </c>
      <c r="O527" s="37" t="s">
        <v>2064</v>
      </c>
      <c r="P527" s="38" t="b">
        <v>0</v>
      </c>
      <c r="Q527" s="37"/>
      <c r="R527" s="37" t="s">
        <v>150</v>
      </c>
      <c r="S527" s="38">
        <v>0</v>
      </c>
      <c r="T527" s="37" t="s">
        <v>128</v>
      </c>
      <c r="U527" s="37" t="s">
        <v>94</v>
      </c>
      <c r="V527" s="60">
        <v>44706.897962962961</v>
      </c>
      <c r="W527" s="38">
        <v>91723</v>
      </c>
      <c r="X527" s="37" t="s">
        <v>2065</v>
      </c>
      <c r="Y527" s="38">
        <v>0</v>
      </c>
      <c r="Z527" s="38" t="b">
        <v>0</v>
      </c>
      <c r="AA527" s="60">
        <v>44705.853784722232</v>
      </c>
      <c r="AB527" s="60">
        <v>44705.837106481478</v>
      </c>
      <c r="AC527" s="38">
        <v>1</v>
      </c>
      <c r="AD527" s="60">
        <v>44705.888657407413</v>
      </c>
      <c r="AE527" s="60">
        <v>44705.888657407413</v>
      </c>
      <c r="AF527" s="60">
        <v>44705.888657407413</v>
      </c>
      <c r="AG527" s="37"/>
      <c r="AH527" s="37"/>
      <c r="AI527" s="37"/>
      <c r="AJ527" s="16" t="str">
        <f ca="1">IF(Table1[[#This Row],[State]]="Closed","Zero",IF(Table1[[#This Row],[State]]="Resolved","Zero",TODAY()-Table1[[#This Row],[First Assigned to Osprey-Resolver]]))</f>
        <v>Zero</v>
      </c>
      <c r="AK527" s="16" t="str">
        <f ca="1">IF(Table1[[#This Row],[Days Open]]&lt;=5,"00 - 05",IF(Table1[[#This Row],[Days Open]]&lt;=15,"06 - 15",IF(Table1[[#This Row],[Days Open]]&lt;=30,"16 - 30", IF(Table1[[#This Row],[Days Open]]&lt;=60,"31 - 60",IF(Table1[[#This Row],[Days Open]]&lt;=90,"61 - 90",IF(Table1[[#This Row],[Days Open]]="Zero","Closed","&gt;91 and above"))))))</f>
        <v>Closed</v>
      </c>
      <c r="AL527" s="39">
        <f>WEEKNUM(Table1[[#This Row],[Created]])</f>
        <v>22</v>
      </c>
      <c r="AM527" s="39">
        <f>WEEKNUM(Table1[[#This Row],[Resolved]])</f>
        <v>22</v>
      </c>
      <c r="AN527" s="39">
        <f>WEEKNUM(Table1[[#This Row],[Closed]])</f>
        <v>0</v>
      </c>
      <c r="AO527" s="39" t="str">
        <f>IFERROR(INDEX(GD_Resource[], MATCH(Table1[[#This Row],[Assigned to]], GD_Resource[SNOW ID Unique], 0), 2), "Not GD")</f>
        <v>WPP-US</v>
      </c>
      <c r="AP527" s="39" t="str">
        <f t="shared" si="8"/>
        <v>GD</v>
      </c>
      <c r="AQ527" s="39">
        <f>YEAR(Table1[[#This Row],[Closed]])</f>
        <v>1900</v>
      </c>
      <c r="AR527" s="39">
        <f>YEAR(Table1[[#This Row],[Resolved]])</f>
        <v>2022</v>
      </c>
      <c r="AS527" s="39">
        <f>YEAR(Table1[[#This Row],[Created]])</f>
        <v>2022</v>
      </c>
      <c r="AT527" s="39">
        <f>DAY(Table1[[#This Row],[Resolved]])</f>
        <v>25</v>
      </c>
      <c r="AU527" s="39" t="str">
        <f>TEXT(Table1[[#This Row],[Resolved]],"MMM")</f>
        <v>May</v>
      </c>
      <c r="AV527" s="39">
        <f>DAY(Table1[[#This Row],[Created]])</f>
        <v>24</v>
      </c>
      <c r="AW527" s="39" t="str">
        <f>TEXT(Table1[[#This Row],[Created]],"MMM")</f>
        <v>May</v>
      </c>
      <c r="AX527" s="40">
        <f>VLOOKUP(Table1[[#This Row],[Assigned to]],GD_Resource[[#All],[SNOW ID Unique]:[Team]],4,0)</f>
        <v>0</v>
      </c>
    </row>
    <row r="528" spans="1:50" ht="75" customHeight="1" x14ac:dyDescent="0.25">
      <c r="A528" s="37" t="s">
        <v>2066</v>
      </c>
      <c r="B528" s="37" t="s">
        <v>142</v>
      </c>
      <c r="C528" s="37" t="s">
        <v>120</v>
      </c>
      <c r="D528" s="37" t="s">
        <v>350</v>
      </c>
      <c r="E528" s="37" t="s">
        <v>13</v>
      </c>
      <c r="F528" s="37" t="s">
        <v>2067</v>
      </c>
      <c r="G528" s="60">
        <v>44705.8903125</v>
      </c>
      <c r="H528" s="37" t="s">
        <v>33</v>
      </c>
      <c r="I528" s="60"/>
      <c r="J528" s="37" t="s">
        <v>329</v>
      </c>
      <c r="K528" s="37" t="s">
        <v>2068</v>
      </c>
      <c r="L528" s="60"/>
      <c r="M528" s="37"/>
      <c r="N528" s="60">
        <v>44705.837418981479</v>
      </c>
      <c r="O528" s="37" t="s">
        <v>2069</v>
      </c>
      <c r="P528" s="38" t="b">
        <v>0</v>
      </c>
      <c r="Q528" s="37"/>
      <c r="R528" s="37" t="s">
        <v>127</v>
      </c>
      <c r="S528" s="38">
        <v>0</v>
      </c>
      <c r="T528" s="37" t="s">
        <v>128</v>
      </c>
      <c r="U528" s="37" t="s">
        <v>94</v>
      </c>
      <c r="V528" s="60">
        <v>44705.8903125</v>
      </c>
      <c r="W528" s="38">
        <v>4570</v>
      </c>
      <c r="X528" s="37" t="s">
        <v>2070</v>
      </c>
      <c r="Y528" s="38">
        <v>0</v>
      </c>
      <c r="Z528" s="38" t="b">
        <v>0</v>
      </c>
      <c r="AA528" s="60">
        <v>44705.843969907408</v>
      </c>
      <c r="AB528" s="60">
        <v>44705.843969907408</v>
      </c>
      <c r="AC528" s="38">
        <v>1</v>
      </c>
      <c r="AD528" s="60">
        <v>44705.859490740739</v>
      </c>
      <c r="AE528" s="60">
        <v>44705.86042824074</v>
      </c>
      <c r="AF528" s="60">
        <v>44705.859490740739</v>
      </c>
      <c r="AG528" s="37"/>
      <c r="AH528" s="37"/>
      <c r="AI528" s="37"/>
      <c r="AJ528" s="16" t="str">
        <f ca="1">IF(Table1[[#This Row],[State]]="Closed","Zero",IF(Table1[[#This Row],[State]]="Resolved","Zero",TODAY()-Table1[[#This Row],[First Assigned to Osprey-Resolver]]))</f>
        <v>Zero</v>
      </c>
      <c r="AK528" s="16" t="str">
        <f ca="1">IF(Table1[[#This Row],[Days Open]]&lt;=5,"00 - 05",IF(Table1[[#This Row],[Days Open]]&lt;=15,"06 - 15",IF(Table1[[#This Row],[Days Open]]&lt;=30,"16 - 30", IF(Table1[[#This Row],[Days Open]]&lt;=60,"31 - 60",IF(Table1[[#This Row],[Days Open]]&lt;=90,"61 - 90",IF(Table1[[#This Row],[Days Open]]="Zero","Closed","&gt;91 and above"))))))</f>
        <v>Closed</v>
      </c>
      <c r="AL528" s="39">
        <f>WEEKNUM(Table1[[#This Row],[Created]])</f>
        <v>22</v>
      </c>
      <c r="AM528" s="39">
        <f>WEEKNUM(Table1[[#This Row],[Resolved]])</f>
        <v>22</v>
      </c>
      <c r="AN528" s="39">
        <f>WEEKNUM(Table1[[#This Row],[Closed]])</f>
        <v>0</v>
      </c>
      <c r="AO528" s="39" t="str">
        <f>IFERROR(INDEX(GD_Resource[], MATCH(Table1[[#This Row],[Assigned to]], GD_Resource[SNOW ID Unique], 0), 2), "Not GD")</f>
        <v>WPP-US</v>
      </c>
      <c r="AP528" s="39" t="str">
        <f t="shared" si="8"/>
        <v>GD</v>
      </c>
      <c r="AQ528" s="39">
        <f>YEAR(Table1[[#This Row],[Closed]])</f>
        <v>1900</v>
      </c>
      <c r="AR528" s="39">
        <f>YEAR(Table1[[#This Row],[Resolved]])</f>
        <v>2022</v>
      </c>
      <c r="AS528" s="39">
        <f>YEAR(Table1[[#This Row],[Created]])</f>
        <v>2022</v>
      </c>
      <c r="AT528" s="39">
        <f>DAY(Table1[[#This Row],[Resolved]])</f>
        <v>24</v>
      </c>
      <c r="AU528" s="39" t="str">
        <f>TEXT(Table1[[#This Row],[Resolved]],"MMM")</f>
        <v>May</v>
      </c>
      <c r="AV528" s="39">
        <f>DAY(Table1[[#This Row],[Created]])</f>
        <v>24</v>
      </c>
      <c r="AW528" s="39" t="str">
        <f>TEXT(Table1[[#This Row],[Created]],"MMM")</f>
        <v>May</v>
      </c>
      <c r="AX528" s="40">
        <f>VLOOKUP(Table1[[#This Row],[Assigned to]],GD_Resource[[#All],[SNOW ID Unique]:[Team]],4,0)</f>
        <v>0</v>
      </c>
    </row>
    <row r="529" spans="1:50" ht="37.5" customHeight="1" x14ac:dyDescent="0.25">
      <c r="A529" s="37" t="s">
        <v>2071</v>
      </c>
      <c r="B529" s="37" t="s">
        <v>119</v>
      </c>
      <c r="C529" s="37" t="s">
        <v>703</v>
      </c>
      <c r="D529" s="37" t="s">
        <v>324</v>
      </c>
      <c r="E529" s="37" t="s">
        <v>13</v>
      </c>
      <c r="F529" s="37" t="s">
        <v>2072</v>
      </c>
      <c r="G529" s="60">
        <v>44706.717465277783</v>
      </c>
      <c r="H529" s="37" t="s">
        <v>26</v>
      </c>
      <c r="I529" s="60"/>
      <c r="J529" s="37" t="s">
        <v>329</v>
      </c>
      <c r="K529" s="37" t="s">
        <v>2072</v>
      </c>
      <c r="L529" s="60"/>
      <c r="M529" s="37"/>
      <c r="N529" s="60">
        <v>44705.849537037036</v>
      </c>
      <c r="O529" s="37" t="s">
        <v>1641</v>
      </c>
      <c r="P529" s="38" t="b">
        <v>0</v>
      </c>
      <c r="Q529" s="37"/>
      <c r="R529" s="37"/>
      <c r="S529" s="38">
        <v>0</v>
      </c>
      <c r="T529" s="37" t="s">
        <v>128</v>
      </c>
      <c r="U529" s="37" t="s">
        <v>94</v>
      </c>
      <c r="V529" s="60">
        <v>44706.717465277783</v>
      </c>
      <c r="W529" s="38">
        <v>74989</v>
      </c>
      <c r="X529" s="37" t="s">
        <v>1642</v>
      </c>
      <c r="Y529" s="38">
        <v>0</v>
      </c>
      <c r="Z529" s="38" t="b">
        <v>0</v>
      </c>
      <c r="AA529" s="60">
        <v>44705.967465277783</v>
      </c>
      <c r="AB529" s="60">
        <v>44705.850115740737</v>
      </c>
      <c r="AC529" s="38">
        <v>2</v>
      </c>
      <c r="AD529" s="60">
        <v>44705.966458333343</v>
      </c>
      <c r="AE529" s="60">
        <v>44705.967465277783</v>
      </c>
      <c r="AF529" s="60">
        <v>44705.966458333343</v>
      </c>
      <c r="AG529" s="37"/>
      <c r="AH529" s="37"/>
      <c r="AI529" s="37"/>
      <c r="AJ529" s="16" t="str">
        <f ca="1">IF(Table1[[#This Row],[State]]="Closed","Zero",IF(Table1[[#This Row],[State]]="Resolved","Zero",TODAY()-Table1[[#This Row],[First Assigned to Osprey-Resolver]]))</f>
        <v>Zero</v>
      </c>
      <c r="AK529" s="16" t="str">
        <f ca="1">IF(Table1[[#This Row],[Days Open]]&lt;=5,"00 - 05",IF(Table1[[#This Row],[Days Open]]&lt;=15,"06 - 15",IF(Table1[[#This Row],[Days Open]]&lt;=30,"16 - 30", IF(Table1[[#This Row],[Days Open]]&lt;=60,"31 - 60",IF(Table1[[#This Row],[Days Open]]&lt;=90,"61 - 90",IF(Table1[[#This Row],[Days Open]]="Zero","Closed","&gt;91 and above"))))))</f>
        <v>Closed</v>
      </c>
      <c r="AL529" s="39">
        <f>WEEKNUM(Table1[[#This Row],[Created]])</f>
        <v>22</v>
      </c>
      <c r="AM529" s="39">
        <f>WEEKNUM(Table1[[#This Row],[Resolved]])</f>
        <v>22</v>
      </c>
      <c r="AN529" s="39">
        <f>WEEKNUM(Table1[[#This Row],[Closed]])</f>
        <v>0</v>
      </c>
      <c r="AO529" s="39" t="str">
        <f>IFERROR(INDEX(GD_Resource[], MATCH(Table1[[#This Row],[Assigned to]], GD_Resource[SNOW ID Unique], 0), 2), "Not GD")</f>
        <v>WPP-US</v>
      </c>
      <c r="AP529" s="39" t="str">
        <f t="shared" si="8"/>
        <v>GD</v>
      </c>
      <c r="AQ529" s="39">
        <f>YEAR(Table1[[#This Row],[Closed]])</f>
        <v>1900</v>
      </c>
      <c r="AR529" s="39">
        <f>YEAR(Table1[[#This Row],[Resolved]])</f>
        <v>2022</v>
      </c>
      <c r="AS529" s="39">
        <f>YEAR(Table1[[#This Row],[Created]])</f>
        <v>2022</v>
      </c>
      <c r="AT529" s="39">
        <f>DAY(Table1[[#This Row],[Resolved]])</f>
        <v>25</v>
      </c>
      <c r="AU529" s="39" t="str">
        <f>TEXT(Table1[[#This Row],[Resolved]],"MMM")</f>
        <v>May</v>
      </c>
      <c r="AV529" s="39">
        <f>DAY(Table1[[#This Row],[Created]])</f>
        <v>24</v>
      </c>
      <c r="AW529" s="39" t="str">
        <f>TEXT(Table1[[#This Row],[Created]],"MMM")</f>
        <v>May</v>
      </c>
      <c r="AX529" s="40">
        <f>VLOOKUP(Table1[[#This Row],[Assigned to]],GD_Resource[[#All],[SNOW ID Unique]:[Team]],4,0)</f>
        <v>0</v>
      </c>
    </row>
    <row r="530" spans="1:50" ht="37.5" customHeight="1" x14ac:dyDescent="0.25">
      <c r="A530" s="37" t="s">
        <v>2073</v>
      </c>
      <c r="B530" s="37" t="s">
        <v>142</v>
      </c>
      <c r="C530" s="37" t="s">
        <v>242</v>
      </c>
      <c r="D530" s="37" t="s">
        <v>886</v>
      </c>
      <c r="E530" s="37" t="s">
        <v>13</v>
      </c>
      <c r="F530" s="37" t="s">
        <v>2074</v>
      </c>
      <c r="G530" s="60">
        <v>44707.600011574083</v>
      </c>
      <c r="H530" s="37" t="s">
        <v>36</v>
      </c>
      <c r="I530" s="60"/>
      <c r="J530" s="37"/>
      <c r="K530" s="37"/>
      <c r="L530" s="60"/>
      <c r="M530" s="37"/>
      <c r="N530" s="60">
        <v>44705.854351851849</v>
      </c>
      <c r="O530" s="37" t="s">
        <v>2075</v>
      </c>
      <c r="P530" s="38" t="b">
        <v>0</v>
      </c>
      <c r="Q530" s="37"/>
      <c r="R530" s="37" t="s">
        <v>150</v>
      </c>
      <c r="S530" s="38">
        <v>0</v>
      </c>
      <c r="T530" s="37" t="s">
        <v>128</v>
      </c>
      <c r="U530" s="37" t="s">
        <v>65</v>
      </c>
      <c r="V530" s="60"/>
      <c r="W530" s="38"/>
      <c r="X530" s="37" t="s">
        <v>2076</v>
      </c>
      <c r="Y530" s="38">
        <v>0</v>
      </c>
      <c r="Z530" s="38" t="b">
        <v>1</v>
      </c>
      <c r="AA530" s="60">
        <v>44705.855868055558</v>
      </c>
      <c r="AB530" s="60">
        <v>44705.855868055558</v>
      </c>
      <c r="AC530" s="38">
        <v>2</v>
      </c>
      <c r="AD530" s="60">
        <v>44706.054351851853</v>
      </c>
      <c r="AE530" s="60">
        <v>44707.596574074072</v>
      </c>
      <c r="AF530" s="60">
        <v>44707.596574074072</v>
      </c>
      <c r="AG530" s="37"/>
      <c r="AH530" s="37" t="s">
        <v>250</v>
      </c>
      <c r="AI530" s="37"/>
      <c r="AJ530" s="16">
        <f ca="1">IF(Table1[[#This Row],[State]]="Closed","Zero",IF(Table1[[#This Row],[State]]="Resolved","Zero",TODAY()-Table1[[#This Row],[First Assigned to Osprey-Resolver]]))</f>
        <v>0.40342592592787696</v>
      </c>
      <c r="AK530" s="16" t="str">
        <f ca="1">IF(Table1[[#This Row],[Days Open]]&lt;=5,"00 - 05",IF(Table1[[#This Row],[Days Open]]&lt;=15,"06 - 15",IF(Table1[[#This Row],[Days Open]]&lt;=30,"16 - 30", IF(Table1[[#This Row],[Days Open]]&lt;=60,"31 - 60",IF(Table1[[#This Row],[Days Open]]&lt;=90,"61 - 90",IF(Table1[[#This Row],[Days Open]]="Zero","Closed","&gt;91 and above"))))))</f>
        <v>00 - 05</v>
      </c>
      <c r="AL530" s="39">
        <f>WEEKNUM(Table1[[#This Row],[Created]])</f>
        <v>22</v>
      </c>
      <c r="AM530" s="39">
        <f>WEEKNUM(Table1[[#This Row],[Resolved]])</f>
        <v>0</v>
      </c>
      <c r="AN530" s="39">
        <f>WEEKNUM(Table1[[#This Row],[Closed]])</f>
        <v>0</v>
      </c>
      <c r="AO530" s="39" t="str">
        <f>IFERROR(INDEX(GD_Resource[], MATCH(Table1[[#This Row],[Assigned to]], GD_Resource[SNOW ID Unique], 0), 2), "Not GD")</f>
        <v>WPP-US</v>
      </c>
      <c r="AP530" s="39" t="str">
        <f t="shared" si="8"/>
        <v>GD</v>
      </c>
      <c r="AQ530" s="39">
        <f>YEAR(Table1[[#This Row],[Closed]])</f>
        <v>1900</v>
      </c>
      <c r="AR530" s="39">
        <f>YEAR(Table1[[#This Row],[Resolved]])</f>
        <v>1900</v>
      </c>
      <c r="AS530" s="39">
        <f>YEAR(Table1[[#This Row],[Created]])</f>
        <v>2022</v>
      </c>
      <c r="AT530" s="39">
        <f>DAY(Table1[[#This Row],[Resolved]])</f>
        <v>0</v>
      </c>
      <c r="AU530" s="39" t="str">
        <f>TEXT(Table1[[#This Row],[Resolved]],"MMM")</f>
        <v>Jan</v>
      </c>
      <c r="AV530" s="39">
        <f>DAY(Table1[[#This Row],[Created]])</f>
        <v>24</v>
      </c>
      <c r="AW530" s="39" t="str">
        <f>TEXT(Table1[[#This Row],[Created]],"MMM")</f>
        <v>May</v>
      </c>
      <c r="AX530" s="40">
        <f>VLOOKUP(Table1[[#This Row],[Assigned to]],GD_Resource[[#All],[SNOW ID Unique]:[Team]],4,0)</f>
        <v>0</v>
      </c>
    </row>
    <row r="531" spans="1:50" ht="37.5" customHeight="1" x14ac:dyDescent="0.25">
      <c r="A531" s="37" t="s">
        <v>2077</v>
      </c>
      <c r="B531" s="37" t="s">
        <v>119</v>
      </c>
      <c r="C531" s="37" t="s">
        <v>120</v>
      </c>
      <c r="D531" s="37" t="s">
        <v>350</v>
      </c>
      <c r="E531" s="37" t="s">
        <v>13</v>
      </c>
      <c r="F531" s="37" t="s">
        <v>2078</v>
      </c>
      <c r="G531" s="60">
        <v>44707.01489583333</v>
      </c>
      <c r="H531" s="37" t="s">
        <v>33</v>
      </c>
      <c r="I531" s="60"/>
      <c r="J531" s="37"/>
      <c r="K531" s="37"/>
      <c r="L531" s="60"/>
      <c r="M531" s="37"/>
      <c r="N531" s="60">
        <v>44705.854803240742</v>
      </c>
      <c r="O531" s="37" t="s">
        <v>1641</v>
      </c>
      <c r="P531" s="38" t="b">
        <v>0</v>
      </c>
      <c r="Q531" s="37"/>
      <c r="R531" s="37" t="s">
        <v>127</v>
      </c>
      <c r="S531" s="38">
        <v>0</v>
      </c>
      <c r="T531" s="37" t="s">
        <v>128</v>
      </c>
      <c r="U531" s="37" t="s">
        <v>66</v>
      </c>
      <c r="V531" s="60"/>
      <c r="W531" s="38"/>
      <c r="X531" s="37" t="s">
        <v>1642</v>
      </c>
      <c r="Y531" s="38">
        <v>0</v>
      </c>
      <c r="Z531" s="38" t="b">
        <v>0</v>
      </c>
      <c r="AA531" s="60">
        <v>44705.968680555547</v>
      </c>
      <c r="AB531" s="60">
        <v>44705.855196759258</v>
      </c>
      <c r="AC531" s="38">
        <v>1</v>
      </c>
      <c r="AD531" s="60">
        <v>44705.963252314818</v>
      </c>
      <c r="AE531" s="60">
        <v>44705.968680555547</v>
      </c>
      <c r="AF531" s="60">
        <v>44705.963252314818</v>
      </c>
      <c r="AG531" s="37"/>
      <c r="AH531" s="37"/>
      <c r="AI531" s="37"/>
      <c r="AJ531" s="16">
        <f ca="1">IF(Table1[[#This Row],[State]]="Closed","Zero",IF(Table1[[#This Row],[State]]="Resolved","Zero",TODAY()-Table1[[#This Row],[First Assigned to Osprey-Resolver]]))</f>
        <v>2.031319444453402</v>
      </c>
      <c r="AK531" s="16" t="str">
        <f ca="1">IF(Table1[[#This Row],[Days Open]]&lt;=5,"00 - 05",IF(Table1[[#This Row],[Days Open]]&lt;=15,"06 - 15",IF(Table1[[#This Row],[Days Open]]&lt;=30,"16 - 30", IF(Table1[[#This Row],[Days Open]]&lt;=60,"31 - 60",IF(Table1[[#This Row],[Days Open]]&lt;=90,"61 - 90",IF(Table1[[#This Row],[Days Open]]="Zero","Closed","&gt;91 and above"))))))</f>
        <v>00 - 05</v>
      </c>
      <c r="AL531" s="39">
        <f>WEEKNUM(Table1[[#This Row],[Created]])</f>
        <v>22</v>
      </c>
      <c r="AM531" s="39">
        <f>WEEKNUM(Table1[[#This Row],[Resolved]])</f>
        <v>0</v>
      </c>
      <c r="AN531" s="39">
        <f>WEEKNUM(Table1[[#This Row],[Closed]])</f>
        <v>0</v>
      </c>
      <c r="AO531" s="39" t="str">
        <f>IFERROR(INDEX(GD_Resource[], MATCH(Table1[[#This Row],[Assigned to]], GD_Resource[SNOW ID Unique], 0), 2), "Not GD")</f>
        <v>WPP-US</v>
      </c>
      <c r="AP531" s="39" t="str">
        <f t="shared" si="8"/>
        <v>GD</v>
      </c>
      <c r="AQ531" s="39">
        <f>YEAR(Table1[[#This Row],[Closed]])</f>
        <v>1900</v>
      </c>
      <c r="AR531" s="39">
        <f>YEAR(Table1[[#This Row],[Resolved]])</f>
        <v>1900</v>
      </c>
      <c r="AS531" s="39">
        <f>YEAR(Table1[[#This Row],[Created]])</f>
        <v>2022</v>
      </c>
      <c r="AT531" s="39">
        <f>DAY(Table1[[#This Row],[Resolved]])</f>
        <v>0</v>
      </c>
      <c r="AU531" s="39" t="str">
        <f>TEXT(Table1[[#This Row],[Resolved]],"MMM")</f>
        <v>Jan</v>
      </c>
      <c r="AV531" s="39">
        <f>DAY(Table1[[#This Row],[Created]])</f>
        <v>24</v>
      </c>
      <c r="AW531" s="39" t="str">
        <f>TEXT(Table1[[#This Row],[Created]],"MMM")</f>
        <v>May</v>
      </c>
      <c r="AX531" s="40">
        <f>VLOOKUP(Table1[[#This Row],[Assigned to]],GD_Resource[[#All],[SNOW ID Unique]:[Team]],4,0)</f>
        <v>0</v>
      </c>
    </row>
    <row r="532" spans="1:50" ht="62.7" customHeight="1" x14ac:dyDescent="0.25">
      <c r="A532" s="37" t="s">
        <v>2079</v>
      </c>
      <c r="B532" s="37" t="s">
        <v>119</v>
      </c>
      <c r="C532" s="37" t="s">
        <v>120</v>
      </c>
      <c r="D532" s="37" t="s">
        <v>350</v>
      </c>
      <c r="E532" s="37" t="s">
        <v>13</v>
      </c>
      <c r="F532" s="37" t="s">
        <v>2080</v>
      </c>
      <c r="G532" s="60">
        <v>44705.947395833333</v>
      </c>
      <c r="H532" s="37" t="s">
        <v>33</v>
      </c>
      <c r="I532" s="60"/>
      <c r="J532" s="37" t="s">
        <v>329</v>
      </c>
      <c r="K532" s="37" t="s">
        <v>2081</v>
      </c>
      <c r="L532" s="60"/>
      <c r="M532" s="37"/>
      <c r="N532" s="60">
        <v>44705.859340277777</v>
      </c>
      <c r="O532" s="37" t="s">
        <v>2082</v>
      </c>
      <c r="P532" s="38" t="b">
        <v>0</v>
      </c>
      <c r="Q532" s="37"/>
      <c r="R532" s="37" t="s">
        <v>127</v>
      </c>
      <c r="S532" s="38">
        <v>0</v>
      </c>
      <c r="T532" s="37" t="s">
        <v>128</v>
      </c>
      <c r="U532" s="37" t="s">
        <v>94</v>
      </c>
      <c r="V532" s="60">
        <v>44705.947395833333</v>
      </c>
      <c r="W532" s="38">
        <v>7608</v>
      </c>
      <c r="X532" s="37" t="s">
        <v>2083</v>
      </c>
      <c r="Y532" s="38">
        <v>0</v>
      </c>
      <c r="Z532" s="38" t="b">
        <v>0</v>
      </c>
      <c r="AA532" s="60">
        <v>44705.864050925928</v>
      </c>
      <c r="AB532" s="60">
        <v>44705.864050925928</v>
      </c>
      <c r="AC532" s="38">
        <v>1</v>
      </c>
      <c r="AD532" s="60">
        <v>44705.906689814823</v>
      </c>
      <c r="AE532" s="60">
        <v>44705.916388888887</v>
      </c>
      <c r="AF532" s="60">
        <v>44705.906689814823</v>
      </c>
      <c r="AG532" s="37" t="s">
        <v>200</v>
      </c>
      <c r="AH532" s="37"/>
      <c r="AI532" s="37" t="s">
        <v>2084</v>
      </c>
      <c r="AJ532" s="16" t="str">
        <f ca="1">IF(Table1[[#This Row],[State]]="Closed","Zero",IF(Table1[[#This Row],[State]]="Resolved","Zero",TODAY()-Table1[[#This Row],[First Assigned to Osprey-Resolver]]))</f>
        <v>Zero</v>
      </c>
      <c r="AK532" s="16" t="str">
        <f ca="1">IF(Table1[[#This Row],[Days Open]]&lt;=5,"00 - 05",IF(Table1[[#This Row],[Days Open]]&lt;=15,"06 - 15",IF(Table1[[#This Row],[Days Open]]&lt;=30,"16 - 30", IF(Table1[[#This Row],[Days Open]]&lt;=60,"31 - 60",IF(Table1[[#This Row],[Days Open]]&lt;=90,"61 - 90",IF(Table1[[#This Row],[Days Open]]="Zero","Closed","&gt;91 and above"))))))</f>
        <v>Closed</v>
      </c>
      <c r="AL532" s="39">
        <f>WEEKNUM(Table1[[#This Row],[Created]])</f>
        <v>22</v>
      </c>
      <c r="AM532" s="39">
        <f>WEEKNUM(Table1[[#This Row],[Resolved]])</f>
        <v>22</v>
      </c>
      <c r="AN532" s="39">
        <f>WEEKNUM(Table1[[#This Row],[Closed]])</f>
        <v>0</v>
      </c>
      <c r="AO532" s="39" t="str">
        <f>IFERROR(INDEX(GD_Resource[], MATCH(Table1[[#This Row],[Assigned to]], GD_Resource[SNOW ID Unique], 0), 2), "Not GD")</f>
        <v>WPP-US</v>
      </c>
      <c r="AP532" s="39" t="str">
        <f t="shared" si="8"/>
        <v>GD</v>
      </c>
      <c r="AQ532" s="39">
        <f>YEAR(Table1[[#This Row],[Closed]])</f>
        <v>1900</v>
      </c>
      <c r="AR532" s="39">
        <f>YEAR(Table1[[#This Row],[Resolved]])</f>
        <v>2022</v>
      </c>
      <c r="AS532" s="39">
        <f>YEAR(Table1[[#This Row],[Created]])</f>
        <v>2022</v>
      </c>
      <c r="AT532" s="39">
        <f>DAY(Table1[[#This Row],[Resolved]])</f>
        <v>24</v>
      </c>
      <c r="AU532" s="39" t="str">
        <f>TEXT(Table1[[#This Row],[Resolved]],"MMM")</f>
        <v>May</v>
      </c>
      <c r="AV532" s="39">
        <f>DAY(Table1[[#This Row],[Created]])</f>
        <v>24</v>
      </c>
      <c r="AW532" s="39" t="str">
        <f>TEXT(Table1[[#This Row],[Created]],"MMM")</f>
        <v>May</v>
      </c>
      <c r="AX532" s="40">
        <f>VLOOKUP(Table1[[#This Row],[Assigned to]],GD_Resource[[#All],[SNOW ID Unique]:[Team]],4,0)</f>
        <v>0</v>
      </c>
    </row>
    <row r="533" spans="1:50" ht="37.5" customHeight="1" x14ac:dyDescent="0.25">
      <c r="A533" s="37" t="s">
        <v>2085</v>
      </c>
      <c r="B533" s="37" t="s">
        <v>142</v>
      </c>
      <c r="C533" s="37" t="s">
        <v>433</v>
      </c>
      <c r="D533" s="37" t="s">
        <v>1018</v>
      </c>
      <c r="E533" s="37" t="s">
        <v>13</v>
      </c>
      <c r="F533" s="37" t="s">
        <v>2086</v>
      </c>
      <c r="G533" s="60">
        <v>44706.702430555553</v>
      </c>
      <c r="H533" s="37" t="s">
        <v>35</v>
      </c>
      <c r="I533" s="60"/>
      <c r="J533" s="37"/>
      <c r="K533" s="37"/>
      <c r="L533" s="60"/>
      <c r="M533" s="37"/>
      <c r="N533" s="60">
        <v>44705.883344907408</v>
      </c>
      <c r="O533" s="37" t="s">
        <v>1852</v>
      </c>
      <c r="P533" s="38" t="b">
        <v>0</v>
      </c>
      <c r="Q533" s="37"/>
      <c r="R533" s="37" t="s">
        <v>217</v>
      </c>
      <c r="S533" s="38">
        <v>0</v>
      </c>
      <c r="T533" s="37" t="s">
        <v>128</v>
      </c>
      <c r="U533" s="37" t="s">
        <v>66</v>
      </c>
      <c r="V533" s="60"/>
      <c r="W533" s="38"/>
      <c r="X533" s="37" t="s">
        <v>1853</v>
      </c>
      <c r="Y533" s="38">
        <v>0</v>
      </c>
      <c r="Z533" s="38" t="b">
        <v>0</v>
      </c>
      <c r="AA533" s="60">
        <v>44706.566423611112</v>
      </c>
      <c r="AB533" s="60">
        <v>44706.566423611112</v>
      </c>
      <c r="AC533" s="38">
        <v>1</v>
      </c>
      <c r="AD533" s="60">
        <v>44706.571238425917</v>
      </c>
      <c r="AE533" s="60">
        <v>44706.702430555553</v>
      </c>
      <c r="AF533" s="60">
        <v>44706.571238425917</v>
      </c>
      <c r="AG533" s="37" t="s">
        <v>139</v>
      </c>
      <c r="AH533" s="37"/>
      <c r="AI533" s="37" t="s">
        <v>140</v>
      </c>
      <c r="AJ533" s="16">
        <f ca="1">IF(Table1[[#This Row],[State]]="Closed","Zero",IF(Table1[[#This Row],[State]]="Resolved","Zero",TODAY()-Table1[[#This Row],[First Assigned to Osprey-Resolver]]))</f>
        <v>1.2975694444467081</v>
      </c>
      <c r="AK533" s="16" t="str">
        <f ca="1">IF(Table1[[#This Row],[Days Open]]&lt;=5,"00 - 05",IF(Table1[[#This Row],[Days Open]]&lt;=15,"06 - 15",IF(Table1[[#This Row],[Days Open]]&lt;=30,"16 - 30", IF(Table1[[#This Row],[Days Open]]&lt;=60,"31 - 60",IF(Table1[[#This Row],[Days Open]]&lt;=90,"61 - 90",IF(Table1[[#This Row],[Days Open]]="Zero","Closed","&gt;91 and above"))))))</f>
        <v>00 - 05</v>
      </c>
      <c r="AL533" s="39">
        <f>WEEKNUM(Table1[[#This Row],[Created]])</f>
        <v>22</v>
      </c>
      <c r="AM533" s="39">
        <f>WEEKNUM(Table1[[#This Row],[Resolved]])</f>
        <v>0</v>
      </c>
      <c r="AN533" s="39">
        <f>WEEKNUM(Table1[[#This Row],[Closed]])</f>
        <v>0</v>
      </c>
      <c r="AO533" s="39" t="str">
        <f>IFERROR(INDEX(GD_Resource[], MATCH(Table1[[#This Row],[Assigned to]], GD_Resource[SNOW ID Unique], 0), 2), "Not GD")</f>
        <v>WPP-US</v>
      </c>
      <c r="AP533" s="39" t="str">
        <f t="shared" si="8"/>
        <v>GD</v>
      </c>
      <c r="AQ533" s="39">
        <f>YEAR(Table1[[#This Row],[Closed]])</f>
        <v>1900</v>
      </c>
      <c r="AR533" s="39">
        <f>YEAR(Table1[[#This Row],[Resolved]])</f>
        <v>1900</v>
      </c>
      <c r="AS533" s="39">
        <f>YEAR(Table1[[#This Row],[Created]])</f>
        <v>2022</v>
      </c>
      <c r="AT533" s="39">
        <f>DAY(Table1[[#This Row],[Resolved]])</f>
        <v>0</v>
      </c>
      <c r="AU533" s="39" t="str">
        <f>TEXT(Table1[[#This Row],[Resolved]],"MMM")</f>
        <v>Jan</v>
      </c>
      <c r="AV533" s="39">
        <f>DAY(Table1[[#This Row],[Created]])</f>
        <v>24</v>
      </c>
      <c r="AW533" s="39" t="str">
        <f>TEXT(Table1[[#This Row],[Created]],"MMM")</f>
        <v>May</v>
      </c>
      <c r="AX533" s="40">
        <f>VLOOKUP(Table1[[#This Row],[Assigned to]],GD_Resource[[#All],[SNOW ID Unique]:[Team]],4,0)</f>
        <v>0</v>
      </c>
    </row>
    <row r="534" spans="1:50" ht="37.5" customHeight="1" x14ac:dyDescent="0.25">
      <c r="A534" s="37" t="s">
        <v>2087</v>
      </c>
      <c r="B534" s="37" t="s">
        <v>119</v>
      </c>
      <c r="C534" s="37" t="s">
        <v>161</v>
      </c>
      <c r="D534" s="37" t="s">
        <v>1259</v>
      </c>
      <c r="E534" s="37" t="s">
        <v>13</v>
      </c>
      <c r="F534" s="37" t="s">
        <v>2088</v>
      </c>
      <c r="G534" s="60">
        <v>44706.635752314818</v>
      </c>
      <c r="H534" s="37" t="s">
        <v>38</v>
      </c>
      <c r="I534" s="60"/>
      <c r="J534" s="37"/>
      <c r="K534" s="37"/>
      <c r="L534" s="60"/>
      <c r="M534" s="37"/>
      <c r="N534" s="60">
        <v>44705.890983796293</v>
      </c>
      <c r="O534" s="37" t="s">
        <v>2089</v>
      </c>
      <c r="P534" s="38" t="b">
        <v>0</v>
      </c>
      <c r="Q534" s="37"/>
      <c r="R534" s="37" t="s">
        <v>127</v>
      </c>
      <c r="S534" s="38">
        <v>0</v>
      </c>
      <c r="T534" s="37" t="s">
        <v>128</v>
      </c>
      <c r="U534" s="37" t="s">
        <v>65</v>
      </c>
      <c r="V534" s="60"/>
      <c r="W534" s="38"/>
      <c r="X534" s="37" t="s">
        <v>2090</v>
      </c>
      <c r="Y534" s="38">
        <v>0</v>
      </c>
      <c r="Z534" s="38" t="b">
        <v>1</v>
      </c>
      <c r="AA534" s="60">
        <v>44705.904756944437</v>
      </c>
      <c r="AB534" s="60">
        <v>44705.894236111111</v>
      </c>
      <c r="AC534" s="38">
        <v>1</v>
      </c>
      <c r="AD534" s="60">
        <v>44705.99664351852</v>
      </c>
      <c r="AE534" s="60">
        <v>44706.233680555553</v>
      </c>
      <c r="AF534" s="60">
        <v>44705.99664351852</v>
      </c>
      <c r="AG534" s="37"/>
      <c r="AH534" s="37" t="s">
        <v>250</v>
      </c>
      <c r="AI534" s="37"/>
      <c r="AJ534" s="16">
        <f ca="1">IF(Table1[[#This Row],[State]]="Closed","Zero",IF(Table1[[#This Row],[State]]="Resolved","Zero",TODAY()-Table1[[#This Row],[First Assigned to Osprey-Resolver]]))</f>
        <v>1.7663194444467081</v>
      </c>
      <c r="AK534" s="16" t="str">
        <f ca="1">IF(Table1[[#This Row],[Days Open]]&lt;=5,"00 - 05",IF(Table1[[#This Row],[Days Open]]&lt;=15,"06 - 15",IF(Table1[[#This Row],[Days Open]]&lt;=30,"16 - 30", IF(Table1[[#This Row],[Days Open]]&lt;=60,"31 - 60",IF(Table1[[#This Row],[Days Open]]&lt;=90,"61 - 90",IF(Table1[[#This Row],[Days Open]]="Zero","Closed","&gt;91 and above"))))))</f>
        <v>00 - 05</v>
      </c>
      <c r="AL534" s="39">
        <f>WEEKNUM(Table1[[#This Row],[Created]])</f>
        <v>22</v>
      </c>
      <c r="AM534" s="39">
        <f>WEEKNUM(Table1[[#This Row],[Resolved]])</f>
        <v>0</v>
      </c>
      <c r="AN534" s="39">
        <f>WEEKNUM(Table1[[#This Row],[Closed]])</f>
        <v>0</v>
      </c>
      <c r="AO534" s="39" t="str">
        <f>IFERROR(INDEX(GD_Resource[], MATCH(Table1[[#This Row],[Assigned to]], GD_Resource[SNOW ID Unique], 0), 2), "Not GD")</f>
        <v>Not GD</v>
      </c>
      <c r="AP534" s="39" t="str">
        <f t="shared" si="8"/>
        <v>Geo</v>
      </c>
      <c r="AQ534" s="39">
        <f>YEAR(Table1[[#This Row],[Closed]])</f>
        <v>1900</v>
      </c>
      <c r="AR534" s="39">
        <f>YEAR(Table1[[#This Row],[Resolved]])</f>
        <v>1900</v>
      </c>
      <c r="AS534" s="39">
        <f>YEAR(Table1[[#This Row],[Created]])</f>
        <v>2022</v>
      </c>
      <c r="AT534" s="39">
        <f>DAY(Table1[[#This Row],[Resolved]])</f>
        <v>0</v>
      </c>
      <c r="AU534" s="39" t="str">
        <f>TEXT(Table1[[#This Row],[Resolved]],"MMM")</f>
        <v>Jan</v>
      </c>
      <c r="AV534" s="39">
        <f>DAY(Table1[[#This Row],[Created]])</f>
        <v>24</v>
      </c>
      <c r="AW534" s="39" t="str">
        <f>TEXT(Table1[[#This Row],[Created]],"MMM")</f>
        <v>May</v>
      </c>
      <c r="AX534" s="40" t="e">
        <f>VLOOKUP(Table1[[#This Row],[Assigned to]],GD_Resource[[#All],[SNOW ID Unique]:[Team]],4,0)</f>
        <v>#N/A</v>
      </c>
    </row>
    <row r="535" spans="1:50" ht="37.5" customHeight="1" x14ac:dyDescent="0.25">
      <c r="A535" s="37" t="s">
        <v>2091</v>
      </c>
      <c r="B535" s="37" t="s">
        <v>119</v>
      </c>
      <c r="C535" s="37" t="s">
        <v>120</v>
      </c>
      <c r="D535" s="37" t="s">
        <v>324</v>
      </c>
      <c r="E535" s="37" t="s">
        <v>13</v>
      </c>
      <c r="F535" s="37" t="s">
        <v>2092</v>
      </c>
      <c r="G535" s="60">
        <v>44707.651805555557</v>
      </c>
      <c r="H535" s="37" t="s">
        <v>26</v>
      </c>
      <c r="I535" s="60"/>
      <c r="J535" s="37"/>
      <c r="K535" s="37"/>
      <c r="L535" s="60"/>
      <c r="M535" s="37"/>
      <c r="N535" s="60">
        <v>44705.903564814813</v>
      </c>
      <c r="O535" s="37" t="s">
        <v>1940</v>
      </c>
      <c r="P535" s="38" t="b">
        <v>0</v>
      </c>
      <c r="Q535" s="37"/>
      <c r="R535" s="37" t="s">
        <v>127</v>
      </c>
      <c r="S535" s="38">
        <v>0</v>
      </c>
      <c r="T535" s="37" t="s">
        <v>128</v>
      </c>
      <c r="U535" s="37" t="s">
        <v>65</v>
      </c>
      <c r="V535" s="60"/>
      <c r="W535" s="38"/>
      <c r="X535" s="37" t="s">
        <v>1941</v>
      </c>
      <c r="Y535" s="38">
        <v>0</v>
      </c>
      <c r="Z535" s="38" t="b">
        <v>1</v>
      </c>
      <c r="AA535" s="60">
        <v>44706.534895833327</v>
      </c>
      <c r="AB535" s="60">
        <v>44705.903831018521</v>
      </c>
      <c r="AC535" s="38">
        <v>1</v>
      </c>
      <c r="AD535" s="60">
        <v>44706.527905092589</v>
      </c>
      <c r="AE535" s="60">
        <v>44706.534895833327</v>
      </c>
      <c r="AF535" s="60">
        <v>44706.527905092589</v>
      </c>
      <c r="AG535" s="37"/>
      <c r="AH535" s="37" t="s">
        <v>882</v>
      </c>
      <c r="AI535" s="37"/>
      <c r="AJ535" s="16">
        <f ca="1">IF(Table1[[#This Row],[State]]="Closed","Zero",IF(Table1[[#This Row],[State]]="Resolved","Zero",TODAY()-Table1[[#This Row],[First Assigned to Osprey-Resolver]]))</f>
        <v>1.4651041666729725</v>
      </c>
      <c r="AK535" s="16" t="str">
        <f ca="1">IF(Table1[[#This Row],[Days Open]]&lt;=5,"00 - 05",IF(Table1[[#This Row],[Days Open]]&lt;=15,"06 - 15",IF(Table1[[#This Row],[Days Open]]&lt;=30,"16 - 30", IF(Table1[[#This Row],[Days Open]]&lt;=60,"31 - 60",IF(Table1[[#This Row],[Days Open]]&lt;=90,"61 - 90",IF(Table1[[#This Row],[Days Open]]="Zero","Closed","&gt;91 and above"))))))</f>
        <v>00 - 05</v>
      </c>
      <c r="AL535" s="39">
        <f>WEEKNUM(Table1[[#This Row],[Created]])</f>
        <v>22</v>
      </c>
      <c r="AM535" s="39">
        <f>WEEKNUM(Table1[[#This Row],[Resolved]])</f>
        <v>0</v>
      </c>
      <c r="AN535" s="39">
        <f>WEEKNUM(Table1[[#This Row],[Closed]])</f>
        <v>0</v>
      </c>
      <c r="AO535" s="39" t="str">
        <f>IFERROR(INDEX(GD_Resource[], MATCH(Table1[[#This Row],[Assigned to]], GD_Resource[SNOW ID Unique], 0), 2), "Not GD")</f>
        <v>WPP-US</v>
      </c>
      <c r="AP535" s="39" t="str">
        <f t="shared" si="8"/>
        <v>GD</v>
      </c>
      <c r="AQ535" s="39">
        <f>YEAR(Table1[[#This Row],[Closed]])</f>
        <v>1900</v>
      </c>
      <c r="AR535" s="39">
        <f>YEAR(Table1[[#This Row],[Resolved]])</f>
        <v>1900</v>
      </c>
      <c r="AS535" s="39">
        <f>YEAR(Table1[[#This Row],[Created]])</f>
        <v>2022</v>
      </c>
      <c r="AT535" s="39">
        <f>DAY(Table1[[#This Row],[Resolved]])</f>
        <v>0</v>
      </c>
      <c r="AU535" s="39" t="str">
        <f>TEXT(Table1[[#This Row],[Resolved]],"MMM")</f>
        <v>Jan</v>
      </c>
      <c r="AV535" s="39">
        <f>DAY(Table1[[#This Row],[Created]])</f>
        <v>24</v>
      </c>
      <c r="AW535" s="39" t="str">
        <f>TEXT(Table1[[#This Row],[Created]],"MMM")</f>
        <v>May</v>
      </c>
      <c r="AX535" s="40">
        <f>VLOOKUP(Table1[[#This Row],[Assigned to]],GD_Resource[[#All],[SNOW ID Unique]:[Team]],4,0)</f>
        <v>0</v>
      </c>
    </row>
    <row r="536" spans="1:50" ht="37.5" customHeight="1" x14ac:dyDescent="0.25">
      <c r="A536" s="37" t="s">
        <v>2093</v>
      </c>
      <c r="B536" s="37" t="s">
        <v>119</v>
      </c>
      <c r="C536" s="37" t="s">
        <v>253</v>
      </c>
      <c r="D536" s="37" t="s">
        <v>463</v>
      </c>
      <c r="E536" s="37" t="s">
        <v>7</v>
      </c>
      <c r="F536" s="37" t="s">
        <v>2094</v>
      </c>
      <c r="G536" s="60">
        <v>44707.802418981482</v>
      </c>
      <c r="H536" s="37" t="s">
        <v>9</v>
      </c>
      <c r="I536" s="60"/>
      <c r="J536" s="37" t="s">
        <v>329</v>
      </c>
      <c r="K536" s="37" t="s">
        <v>488</v>
      </c>
      <c r="L536" s="60"/>
      <c r="M536" s="37"/>
      <c r="N536" s="60">
        <v>44705.908993055556</v>
      </c>
      <c r="O536" s="37" t="s">
        <v>2095</v>
      </c>
      <c r="P536" s="38" t="b">
        <v>0</v>
      </c>
      <c r="Q536" s="37"/>
      <c r="R536" s="37" t="s">
        <v>150</v>
      </c>
      <c r="S536" s="38">
        <v>0</v>
      </c>
      <c r="T536" s="37" t="s">
        <v>128</v>
      </c>
      <c r="U536" s="37" t="s">
        <v>94</v>
      </c>
      <c r="V536" s="60">
        <v>44707.802418981482</v>
      </c>
      <c r="W536" s="38">
        <v>163592</v>
      </c>
      <c r="X536" s="37" t="s">
        <v>2096</v>
      </c>
      <c r="Y536" s="38">
        <v>0</v>
      </c>
      <c r="Z536" s="38" t="b">
        <v>0</v>
      </c>
      <c r="AA536" s="60">
        <v>44706.051655092589</v>
      </c>
      <c r="AB536" s="60">
        <v>44706.051655092589</v>
      </c>
      <c r="AC536" s="38">
        <v>1</v>
      </c>
      <c r="AD536" s="60">
        <v>44706.053402777783</v>
      </c>
      <c r="AE536" s="60">
        <v>44706.059791666667</v>
      </c>
      <c r="AF536" s="60">
        <v>44706.053402777783</v>
      </c>
      <c r="AG536" s="37" t="s">
        <v>139</v>
      </c>
      <c r="AH536" s="37"/>
      <c r="AI536" s="37" t="s">
        <v>1238</v>
      </c>
      <c r="AJ536" s="16" t="str">
        <f ca="1">IF(Table1[[#This Row],[State]]="Closed","Zero",IF(Table1[[#This Row],[State]]="Resolved","Zero",TODAY()-Table1[[#This Row],[First Assigned to Osprey-Resolver]]))</f>
        <v>Zero</v>
      </c>
      <c r="AK536" s="16" t="str">
        <f ca="1">IF(Table1[[#This Row],[Days Open]]&lt;=5,"00 - 05",IF(Table1[[#This Row],[Days Open]]&lt;=15,"06 - 15",IF(Table1[[#This Row],[Days Open]]&lt;=30,"16 - 30", IF(Table1[[#This Row],[Days Open]]&lt;=60,"31 - 60",IF(Table1[[#This Row],[Days Open]]&lt;=90,"61 - 90",IF(Table1[[#This Row],[Days Open]]="Zero","Closed","&gt;91 and above"))))))</f>
        <v>Closed</v>
      </c>
      <c r="AL536" s="39">
        <f>WEEKNUM(Table1[[#This Row],[Created]])</f>
        <v>22</v>
      </c>
      <c r="AM536" s="39">
        <f>WEEKNUM(Table1[[#This Row],[Resolved]])</f>
        <v>22</v>
      </c>
      <c r="AN536" s="39">
        <f>WEEKNUM(Table1[[#This Row],[Closed]])</f>
        <v>0</v>
      </c>
      <c r="AO536" s="39" t="str">
        <f>IFERROR(INDEX(GD_Resource[], MATCH(Table1[[#This Row],[Assigned to]], GD_Resource[SNOW ID Unique], 0), 2), "Not GD")</f>
        <v>WPP-US</v>
      </c>
      <c r="AP536" s="39" t="str">
        <f t="shared" si="8"/>
        <v>GD</v>
      </c>
      <c r="AQ536" s="39">
        <f>YEAR(Table1[[#This Row],[Closed]])</f>
        <v>1900</v>
      </c>
      <c r="AR536" s="39">
        <f>YEAR(Table1[[#This Row],[Resolved]])</f>
        <v>2022</v>
      </c>
      <c r="AS536" s="39">
        <f>YEAR(Table1[[#This Row],[Created]])</f>
        <v>2022</v>
      </c>
      <c r="AT536" s="39">
        <f>DAY(Table1[[#This Row],[Resolved]])</f>
        <v>26</v>
      </c>
      <c r="AU536" s="39" t="str">
        <f>TEXT(Table1[[#This Row],[Resolved]],"MMM")</f>
        <v>May</v>
      </c>
      <c r="AV536" s="39">
        <f>DAY(Table1[[#This Row],[Created]])</f>
        <v>24</v>
      </c>
      <c r="AW536" s="39" t="str">
        <f>TEXT(Table1[[#This Row],[Created]],"MMM")</f>
        <v>May</v>
      </c>
      <c r="AX536" s="40">
        <f>VLOOKUP(Table1[[#This Row],[Assigned to]],GD_Resource[[#All],[SNOW ID Unique]:[Team]],4,0)</f>
        <v>0</v>
      </c>
    </row>
    <row r="537" spans="1:50" ht="37.5" customHeight="1" x14ac:dyDescent="0.25">
      <c r="A537" s="37" t="s">
        <v>2097</v>
      </c>
      <c r="B537" s="37" t="s">
        <v>119</v>
      </c>
      <c r="C537" s="37" t="s">
        <v>253</v>
      </c>
      <c r="D537" s="37" t="s">
        <v>1094</v>
      </c>
      <c r="E537" s="37" t="s">
        <v>7</v>
      </c>
      <c r="F537" s="37" t="s">
        <v>2098</v>
      </c>
      <c r="G537" s="60">
        <v>44706.787094907413</v>
      </c>
      <c r="H537" s="37" t="s">
        <v>8</v>
      </c>
      <c r="I537" s="60"/>
      <c r="J537" s="37" t="s">
        <v>542</v>
      </c>
      <c r="K537" s="37" t="s">
        <v>2099</v>
      </c>
      <c r="L537" s="60"/>
      <c r="M537" s="37"/>
      <c r="N537" s="60">
        <v>44705.91847222222</v>
      </c>
      <c r="O537" s="37" t="s">
        <v>1540</v>
      </c>
      <c r="P537" s="38" t="b">
        <v>0</v>
      </c>
      <c r="Q537" s="37"/>
      <c r="R537" s="37" t="s">
        <v>150</v>
      </c>
      <c r="S537" s="38">
        <v>0</v>
      </c>
      <c r="T537" s="37" t="s">
        <v>128</v>
      </c>
      <c r="U537" s="37" t="s">
        <v>94</v>
      </c>
      <c r="V537" s="60">
        <v>44706.787094907413</v>
      </c>
      <c r="W537" s="38">
        <v>75049</v>
      </c>
      <c r="X537" s="37" t="s">
        <v>1541</v>
      </c>
      <c r="Y537" s="38">
        <v>0</v>
      </c>
      <c r="Z537" s="38" t="b">
        <v>0</v>
      </c>
      <c r="AA537" s="60">
        <v>44706.036620370367</v>
      </c>
      <c r="AB537" s="60">
        <v>44705.93546296296</v>
      </c>
      <c r="AC537" s="38">
        <v>1</v>
      </c>
      <c r="AD537" s="60">
        <v>44706.109479166669</v>
      </c>
      <c r="AE537" s="60">
        <v>44706.11577546296</v>
      </c>
      <c r="AF537" s="60">
        <v>44706.109479166669</v>
      </c>
      <c r="AG537" s="37"/>
      <c r="AH537" s="37"/>
      <c r="AI537" s="37"/>
      <c r="AJ537" s="16" t="str">
        <f ca="1">IF(Table1[[#This Row],[State]]="Closed","Zero",IF(Table1[[#This Row],[State]]="Resolved","Zero",TODAY()-Table1[[#This Row],[First Assigned to Osprey-Resolver]]))</f>
        <v>Zero</v>
      </c>
      <c r="AK537" s="16" t="str">
        <f ca="1">IF(Table1[[#This Row],[Days Open]]&lt;=5,"00 - 05",IF(Table1[[#This Row],[Days Open]]&lt;=15,"06 - 15",IF(Table1[[#This Row],[Days Open]]&lt;=30,"16 - 30", IF(Table1[[#This Row],[Days Open]]&lt;=60,"31 - 60",IF(Table1[[#This Row],[Days Open]]&lt;=90,"61 - 90",IF(Table1[[#This Row],[Days Open]]="Zero","Closed","&gt;91 and above"))))))</f>
        <v>Closed</v>
      </c>
      <c r="AL537" s="39">
        <f>WEEKNUM(Table1[[#This Row],[Created]])</f>
        <v>22</v>
      </c>
      <c r="AM537" s="39">
        <f>WEEKNUM(Table1[[#This Row],[Resolved]])</f>
        <v>22</v>
      </c>
      <c r="AN537" s="39">
        <f>WEEKNUM(Table1[[#This Row],[Closed]])</f>
        <v>0</v>
      </c>
      <c r="AO537" s="39" t="str">
        <f>IFERROR(INDEX(GD_Resource[], MATCH(Table1[[#This Row],[Assigned to]], GD_Resource[SNOW ID Unique], 0), 2), "Not GD")</f>
        <v>WPP-US</v>
      </c>
      <c r="AP537" s="39" t="str">
        <f t="shared" si="8"/>
        <v>GD</v>
      </c>
      <c r="AQ537" s="39">
        <f>YEAR(Table1[[#This Row],[Closed]])</f>
        <v>1900</v>
      </c>
      <c r="AR537" s="39">
        <f>YEAR(Table1[[#This Row],[Resolved]])</f>
        <v>2022</v>
      </c>
      <c r="AS537" s="39">
        <f>YEAR(Table1[[#This Row],[Created]])</f>
        <v>2022</v>
      </c>
      <c r="AT537" s="39">
        <f>DAY(Table1[[#This Row],[Resolved]])</f>
        <v>25</v>
      </c>
      <c r="AU537" s="39" t="str">
        <f>TEXT(Table1[[#This Row],[Resolved]],"MMM")</f>
        <v>May</v>
      </c>
      <c r="AV537" s="39">
        <f>DAY(Table1[[#This Row],[Created]])</f>
        <v>24</v>
      </c>
      <c r="AW537" s="39" t="str">
        <f>TEXT(Table1[[#This Row],[Created]],"MMM")</f>
        <v>May</v>
      </c>
      <c r="AX537" s="40">
        <f>VLOOKUP(Table1[[#This Row],[Assigned to]],GD_Resource[[#All],[SNOW ID Unique]:[Team]],4,0)</f>
        <v>0</v>
      </c>
    </row>
    <row r="538" spans="1:50" ht="37.5" customHeight="1" x14ac:dyDescent="0.25">
      <c r="A538" s="37" t="s">
        <v>2100</v>
      </c>
      <c r="B538" s="37" t="s">
        <v>119</v>
      </c>
      <c r="C538" s="37" t="s">
        <v>143</v>
      </c>
      <c r="D538" s="37" t="s">
        <v>213</v>
      </c>
      <c r="E538" s="37" t="s">
        <v>13</v>
      </c>
      <c r="F538" s="37" t="s">
        <v>2101</v>
      </c>
      <c r="G538" s="60">
        <v>44705.961134259262</v>
      </c>
      <c r="H538" s="37" t="s">
        <v>40</v>
      </c>
      <c r="I538" s="60"/>
      <c r="J538" s="37" t="s">
        <v>329</v>
      </c>
      <c r="K538" s="37" t="s">
        <v>2102</v>
      </c>
      <c r="L538" s="60"/>
      <c r="M538" s="37"/>
      <c r="N538" s="60">
        <v>44705.960787037038</v>
      </c>
      <c r="O538" s="37" t="s">
        <v>213</v>
      </c>
      <c r="P538" s="38" t="b">
        <v>0</v>
      </c>
      <c r="Q538" s="37"/>
      <c r="R538" s="37" t="s">
        <v>150</v>
      </c>
      <c r="S538" s="38">
        <v>0</v>
      </c>
      <c r="T538" s="37" t="s">
        <v>128</v>
      </c>
      <c r="U538" s="37" t="s">
        <v>94</v>
      </c>
      <c r="V538" s="60">
        <v>44705.961134259262</v>
      </c>
      <c r="W538" s="38">
        <v>376</v>
      </c>
      <c r="X538" s="37" t="s">
        <v>2103</v>
      </c>
      <c r="Y538" s="38">
        <v>0</v>
      </c>
      <c r="Z538" s="38" t="b">
        <v>0</v>
      </c>
      <c r="AA538" s="60">
        <v>44705.960787037038</v>
      </c>
      <c r="AB538" s="60"/>
      <c r="AC538" s="38">
        <v>0</v>
      </c>
      <c r="AD538" s="60"/>
      <c r="AE538" s="60">
        <v>44705.960787037038</v>
      </c>
      <c r="AF538" s="60">
        <v>44705.960787037038</v>
      </c>
      <c r="AG538" s="37"/>
      <c r="AH538" s="37"/>
      <c r="AI538" s="37"/>
      <c r="AJ538" s="16" t="str">
        <f ca="1">IF(Table1[[#This Row],[State]]="Closed","Zero",IF(Table1[[#This Row],[State]]="Resolved","Zero",TODAY()-Table1[[#This Row],[First Assigned to Osprey-Resolver]]))</f>
        <v>Zero</v>
      </c>
      <c r="AK538" s="16" t="str">
        <f ca="1">IF(Table1[[#This Row],[Days Open]]&lt;=5,"00 - 05",IF(Table1[[#This Row],[Days Open]]&lt;=15,"06 - 15",IF(Table1[[#This Row],[Days Open]]&lt;=30,"16 - 30", IF(Table1[[#This Row],[Days Open]]&lt;=60,"31 - 60",IF(Table1[[#This Row],[Days Open]]&lt;=90,"61 - 90",IF(Table1[[#This Row],[Days Open]]="Zero","Closed","&gt;91 and above"))))))</f>
        <v>Closed</v>
      </c>
      <c r="AL538" s="39">
        <f>WEEKNUM(Table1[[#This Row],[Created]])</f>
        <v>22</v>
      </c>
      <c r="AM538" s="39">
        <f>WEEKNUM(Table1[[#This Row],[Resolved]])</f>
        <v>22</v>
      </c>
      <c r="AN538" s="39">
        <f>WEEKNUM(Table1[[#This Row],[Closed]])</f>
        <v>0</v>
      </c>
      <c r="AO538" s="39" t="str">
        <f>IFERROR(INDEX(GD_Resource[], MATCH(Table1[[#This Row],[Assigned to]], GD_Resource[SNOW ID Unique], 0), 2), "Not GD")</f>
        <v>Not GD</v>
      </c>
      <c r="AP538" s="39" t="str">
        <f t="shared" si="8"/>
        <v>Geo</v>
      </c>
      <c r="AQ538" s="39">
        <f>YEAR(Table1[[#This Row],[Closed]])</f>
        <v>1900</v>
      </c>
      <c r="AR538" s="39">
        <f>YEAR(Table1[[#This Row],[Resolved]])</f>
        <v>2022</v>
      </c>
      <c r="AS538" s="39">
        <f>YEAR(Table1[[#This Row],[Created]])</f>
        <v>2022</v>
      </c>
      <c r="AT538" s="39">
        <f>DAY(Table1[[#This Row],[Resolved]])</f>
        <v>24</v>
      </c>
      <c r="AU538" s="39" t="str">
        <f>TEXT(Table1[[#This Row],[Resolved]],"MMM")</f>
        <v>May</v>
      </c>
      <c r="AV538" s="39">
        <f>DAY(Table1[[#This Row],[Created]])</f>
        <v>24</v>
      </c>
      <c r="AW538" s="39" t="str">
        <f>TEXT(Table1[[#This Row],[Created]],"MMM")</f>
        <v>May</v>
      </c>
      <c r="AX538" s="40" t="e">
        <f>VLOOKUP(Table1[[#This Row],[Assigned to]],GD_Resource[[#All],[SNOW ID Unique]:[Team]],4,0)</f>
        <v>#N/A</v>
      </c>
    </row>
    <row r="539" spans="1:50" ht="49.95" customHeight="1" x14ac:dyDescent="0.25">
      <c r="A539" s="37" t="s">
        <v>2104</v>
      </c>
      <c r="B539" s="37" t="s">
        <v>119</v>
      </c>
      <c r="C539" s="37" t="s">
        <v>242</v>
      </c>
      <c r="D539" s="37" t="s">
        <v>886</v>
      </c>
      <c r="E539" s="37" t="s">
        <v>13</v>
      </c>
      <c r="F539" s="37" t="s">
        <v>2105</v>
      </c>
      <c r="G539" s="60">
        <v>44707.599074074067</v>
      </c>
      <c r="H539" s="37" t="s">
        <v>36</v>
      </c>
      <c r="I539" s="60"/>
      <c r="J539" s="37" t="s">
        <v>329</v>
      </c>
      <c r="K539" s="37" t="s">
        <v>2007</v>
      </c>
      <c r="L539" s="60"/>
      <c r="M539" s="37"/>
      <c r="N539" s="60">
        <v>44705.967673611107</v>
      </c>
      <c r="O539" s="37" t="s">
        <v>2055</v>
      </c>
      <c r="P539" s="38" t="b">
        <v>0</v>
      </c>
      <c r="Q539" s="37"/>
      <c r="R539" s="37" t="s">
        <v>150</v>
      </c>
      <c r="S539" s="38">
        <v>0</v>
      </c>
      <c r="T539" s="37" t="s">
        <v>128</v>
      </c>
      <c r="U539" s="37" t="s">
        <v>94</v>
      </c>
      <c r="V539" s="60">
        <v>44707.599074074067</v>
      </c>
      <c r="W539" s="38">
        <v>140953</v>
      </c>
      <c r="X539" s="37" t="s">
        <v>2056</v>
      </c>
      <c r="Y539" s="38">
        <v>0</v>
      </c>
      <c r="Z539" s="38" t="b">
        <v>0</v>
      </c>
      <c r="AA539" s="60">
        <v>44705.968622685177</v>
      </c>
      <c r="AB539" s="60">
        <v>44705.968622685177</v>
      </c>
      <c r="AC539" s="38">
        <v>1</v>
      </c>
      <c r="AD539" s="60">
        <v>44707.59783564815</v>
      </c>
      <c r="AE539" s="60">
        <v>44707.59783564815</v>
      </c>
      <c r="AF539" s="60">
        <v>44707.59783564815</v>
      </c>
      <c r="AG539" s="37"/>
      <c r="AH539" s="37"/>
      <c r="AI539" s="37"/>
      <c r="AJ539" s="16" t="str">
        <f ca="1">IF(Table1[[#This Row],[State]]="Closed","Zero",IF(Table1[[#This Row],[State]]="Resolved","Zero",TODAY()-Table1[[#This Row],[First Assigned to Osprey-Resolver]]))</f>
        <v>Zero</v>
      </c>
      <c r="AK539" s="16" t="str">
        <f ca="1">IF(Table1[[#This Row],[Days Open]]&lt;=5,"00 - 05",IF(Table1[[#This Row],[Days Open]]&lt;=15,"06 - 15",IF(Table1[[#This Row],[Days Open]]&lt;=30,"16 - 30", IF(Table1[[#This Row],[Days Open]]&lt;=60,"31 - 60",IF(Table1[[#This Row],[Days Open]]&lt;=90,"61 - 90",IF(Table1[[#This Row],[Days Open]]="Zero","Closed","&gt;91 and above"))))))</f>
        <v>Closed</v>
      </c>
      <c r="AL539" s="39">
        <f>WEEKNUM(Table1[[#This Row],[Created]])</f>
        <v>22</v>
      </c>
      <c r="AM539" s="39">
        <f>WEEKNUM(Table1[[#This Row],[Resolved]])</f>
        <v>22</v>
      </c>
      <c r="AN539" s="39">
        <f>WEEKNUM(Table1[[#This Row],[Closed]])</f>
        <v>0</v>
      </c>
      <c r="AO539" s="39" t="str">
        <f>IFERROR(INDEX(GD_Resource[], MATCH(Table1[[#This Row],[Assigned to]], GD_Resource[SNOW ID Unique], 0), 2), "Not GD")</f>
        <v>WPP-US</v>
      </c>
      <c r="AP539" s="39" t="str">
        <f t="shared" si="8"/>
        <v>GD</v>
      </c>
      <c r="AQ539" s="39">
        <f>YEAR(Table1[[#This Row],[Closed]])</f>
        <v>1900</v>
      </c>
      <c r="AR539" s="39">
        <f>YEAR(Table1[[#This Row],[Resolved]])</f>
        <v>2022</v>
      </c>
      <c r="AS539" s="39">
        <f>YEAR(Table1[[#This Row],[Created]])</f>
        <v>2022</v>
      </c>
      <c r="AT539" s="39">
        <f>DAY(Table1[[#This Row],[Resolved]])</f>
        <v>26</v>
      </c>
      <c r="AU539" s="39" t="str">
        <f>TEXT(Table1[[#This Row],[Resolved]],"MMM")</f>
        <v>May</v>
      </c>
      <c r="AV539" s="39">
        <f>DAY(Table1[[#This Row],[Created]])</f>
        <v>24</v>
      </c>
      <c r="AW539" s="39" t="str">
        <f>TEXT(Table1[[#This Row],[Created]],"MMM")</f>
        <v>May</v>
      </c>
      <c r="AX539" s="40">
        <f>VLOOKUP(Table1[[#This Row],[Assigned to]],GD_Resource[[#All],[SNOW ID Unique]:[Team]],4,0)</f>
        <v>0</v>
      </c>
    </row>
    <row r="540" spans="1:50" ht="49.95" customHeight="1" x14ac:dyDescent="0.25">
      <c r="A540" s="37" t="s">
        <v>2106</v>
      </c>
      <c r="B540" s="37" t="s">
        <v>119</v>
      </c>
      <c r="C540" s="37" t="s">
        <v>120</v>
      </c>
      <c r="D540" s="37" t="s">
        <v>350</v>
      </c>
      <c r="E540" s="37" t="s">
        <v>13</v>
      </c>
      <c r="F540" s="37" t="s">
        <v>2107</v>
      </c>
      <c r="G540" s="60">
        <v>44707.995474537027</v>
      </c>
      <c r="H540" s="37" t="s">
        <v>33</v>
      </c>
      <c r="I540" s="60"/>
      <c r="J540" s="37"/>
      <c r="K540" s="37"/>
      <c r="L540" s="60"/>
      <c r="M540" s="37"/>
      <c r="N540" s="60">
        <v>44705.98605324074</v>
      </c>
      <c r="O540" s="37" t="s">
        <v>267</v>
      </c>
      <c r="P540" s="38" t="b">
        <v>0</v>
      </c>
      <c r="Q540" s="37"/>
      <c r="R540" s="37" t="s">
        <v>127</v>
      </c>
      <c r="S540" s="38">
        <v>0</v>
      </c>
      <c r="T540" s="37" t="s">
        <v>128</v>
      </c>
      <c r="U540" s="37" t="s">
        <v>65</v>
      </c>
      <c r="V540" s="60"/>
      <c r="W540" s="38"/>
      <c r="X540" s="37" t="s">
        <v>268</v>
      </c>
      <c r="Y540" s="38">
        <v>0</v>
      </c>
      <c r="Z540" s="38" t="b">
        <v>1</v>
      </c>
      <c r="AA540" s="60">
        <v>44706.009363425917</v>
      </c>
      <c r="AB540" s="60">
        <v>44705.987384259257</v>
      </c>
      <c r="AC540" s="38">
        <v>1</v>
      </c>
      <c r="AD540" s="60">
        <v>44706.005127314813</v>
      </c>
      <c r="AE540" s="60">
        <v>44706.009363425917</v>
      </c>
      <c r="AF540" s="60">
        <v>44706.005127314813</v>
      </c>
      <c r="AG540" s="37"/>
      <c r="AH540" s="37" t="s">
        <v>250</v>
      </c>
      <c r="AI540" s="37"/>
      <c r="AJ540" s="16">
        <f ca="1">IF(Table1[[#This Row],[State]]="Closed","Zero",IF(Table1[[#This Row],[State]]="Resolved","Zero",TODAY()-Table1[[#This Row],[First Assigned to Osprey-Resolver]]))</f>
        <v>1.9906365740826004</v>
      </c>
      <c r="AK540" s="16" t="str">
        <f ca="1">IF(Table1[[#This Row],[Days Open]]&lt;=5,"00 - 05",IF(Table1[[#This Row],[Days Open]]&lt;=15,"06 - 15",IF(Table1[[#This Row],[Days Open]]&lt;=30,"16 - 30", IF(Table1[[#This Row],[Days Open]]&lt;=60,"31 - 60",IF(Table1[[#This Row],[Days Open]]&lt;=90,"61 - 90",IF(Table1[[#This Row],[Days Open]]="Zero","Closed","&gt;91 and above"))))))</f>
        <v>00 - 05</v>
      </c>
      <c r="AL540" s="39">
        <f>WEEKNUM(Table1[[#This Row],[Created]])</f>
        <v>22</v>
      </c>
      <c r="AM540" s="39">
        <f>WEEKNUM(Table1[[#This Row],[Resolved]])</f>
        <v>0</v>
      </c>
      <c r="AN540" s="39">
        <f>WEEKNUM(Table1[[#This Row],[Closed]])</f>
        <v>0</v>
      </c>
      <c r="AO540" s="39" t="str">
        <f>IFERROR(INDEX(GD_Resource[], MATCH(Table1[[#This Row],[Assigned to]], GD_Resource[SNOW ID Unique], 0), 2), "Not GD")</f>
        <v>WPP-US</v>
      </c>
      <c r="AP540" s="39" t="str">
        <f t="shared" si="8"/>
        <v>GD</v>
      </c>
      <c r="AQ540" s="39">
        <f>YEAR(Table1[[#This Row],[Closed]])</f>
        <v>1900</v>
      </c>
      <c r="AR540" s="39">
        <f>YEAR(Table1[[#This Row],[Resolved]])</f>
        <v>1900</v>
      </c>
      <c r="AS540" s="39">
        <f>YEAR(Table1[[#This Row],[Created]])</f>
        <v>2022</v>
      </c>
      <c r="AT540" s="39">
        <f>DAY(Table1[[#This Row],[Resolved]])</f>
        <v>0</v>
      </c>
      <c r="AU540" s="39" t="str">
        <f>TEXT(Table1[[#This Row],[Resolved]],"MMM")</f>
        <v>Jan</v>
      </c>
      <c r="AV540" s="39">
        <f>DAY(Table1[[#This Row],[Created]])</f>
        <v>24</v>
      </c>
      <c r="AW540" s="39" t="str">
        <f>TEXT(Table1[[#This Row],[Created]],"MMM")</f>
        <v>May</v>
      </c>
      <c r="AX540" s="40">
        <f>VLOOKUP(Table1[[#This Row],[Assigned to]],GD_Resource[[#All],[SNOW ID Unique]:[Team]],4,0)</f>
        <v>0</v>
      </c>
    </row>
    <row r="541" spans="1:50" ht="49.95" customHeight="1" x14ac:dyDescent="0.25">
      <c r="A541" s="37" t="s">
        <v>2108</v>
      </c>
      <c r="B541" s="37" t="s">
        <v>142</v>
      </c>
      <c r="C541" s="37" t="s">
        <v>185</v>
      </c>
      <c r="D541" s="37" t="s">
        <v>346</v>
      </c>
      <c r="E541" s="37" t="s">
        <v>13</v>
      </c>
      <c r="F541" s="37" t="s">
        <v>2109</v>
      </c>
      <c r="G541" s="60">
        <v>44707.931458333333</v>
      </c>
      <c r="H541" s="37" t="s">
        <v>43</v>
      </c>
      <c r="I541" s="60"/>
      <c r="J541" s="37"/>
      <c r="K541" s="37"/>
      <c r="L541" s="60"/>
      <c r="M541" s="37"/>
      <c r="N541" s="60">
        <v>44706.010636574072</v>
      </c>
      <c r="O541" s="37" t="s">
        <v>706</v>
      </c>
      <c r="P541" s="38" t="b">
        <v>0</v>
      </c>
      <c r="Q541" s="37"/>
      <c r="R541" s="37" t="s">
        <v>191</v>
      </c>
      <c r="S541" s="38">
        <v>0</v>
      </c>
      <c r="T541" s="37" t="s">
        <v>128</v>
      </c>
      <c r="U541" s="37" t="s">
        <v>65</v>
      </c>
      <c r="V541" s="60"/>
      <c r="W541" s="38"/>
      <c r="X541" s="37" t="s">
        <v>322</v>
      </c>
      <c r="Y541" s="38">
        <v>0</v>
      </c>
      <c r="Z541" s="38" t="b">
        <v>1</v>
      </c>
      <c r="AA541" s="60">
        <v>44706.576064814813</v>
      </c>
      <c r="AB541" s="60">
        <v>44706.018634259257</v>
      </c>
      <c r="AC541" s="38">
        <v>2</v>
      </c>
      <c r="AD541" s="60">
        <v>44706.660127314812</v>
      </c>
      <c r="AE541" s="60">
        <v>44706.917615740742</v>
      </c>
      <c r="AF541" s="60">
        <v>44706.660127314812</v>
      </c>
      <c r="AG541" s="37"/>
      <c r="AH541" s="37" t="s">
        <v>882</v>
      </c>
      <c r="AI541" s="37"/>
      <c r="AJ541" s="16">
        <f ca="1">IF(Table1[[#This Row],[State]]="Closed","Zero",IF(Table1[[#This Row],[State]]="Resolved","Zero",TODAY()-Table1[[#This Row],[First Assigned to Osprey-Resolver]]))</f>
        <v>1.0823842592581059</v>
      </c>
      <c r="AK541" s="16" t="str">
        <f ca="1">IF(Table1[[#This Row],[Days Open]]&lt;=5,"00 - 05",IF(Table1[[#This Row],[Days Open]]&lt;=15,"06 - 15",IF(Table1[[#This Row],[Days Open]]&lt;=30,"16 - 30", IF(Table1[[#This Row],[Days Open]]&lt;=60,"31 - 60",IF(Table1[[#This Row],[Days Open]]&lt;=90,"61 - 90",IF(Table1[[#This Row],[Days Open]]="Zero","Closed","&gt;91 and above"))))))</f>
        <v>00 - 05</v>
      </c>
      <c r="AL541" s="39">
        <f>WEEKNUM(Table1[[#This Row],[Created]])</f>
        <v>22</v>
      </c>
      <c r="AM541" s="39">
        <f>WEEKNUM(Table1[[#This Row],[Resolved]])</f>
        <v>0</v>
      </c>
      <c r="AN541" s="39">
        <f>WEEKNUM(Table1[[#This Row],[Closed]])</f>
        <v>0</v>
      </c>
      <c r="AO541" s="39" t="str">
        <f>IFERROR(INDEX(GD_Resource[], MATCH(Table1[[#This Row],[Assigned to]], GD_Resource[SNOW ID Unique], 0), 2), "Not GD")</f>
        <v>Not GD</v>
      </c>
      <c r="AP541" s="39" t="str">
        <f t="shared" si="8"/>
        <v>Geo</v>
      </c>
      <c r="AQ541" s="39">
        <f>YEAR(Table1[[#This Row],[Closed]])</f>
        <v>1900</v>
      </c>
      <c r="AR541" s="39">
        <f>YEAR(Table1[[#This Row],[Resolved]])</f>
        <v>1900</v>
      </c>
      <c r="AS541" s="39">
        <f>YEAR(Table1[[#This Row],[Created]])</f>
        <v>2022</v>
      </c>
      <c r="AT541" s="39">
        <f>DAY(Table1[[#This Row],[Resolved]])</f>
        <v>0</v>
      </c>
      <c r="AU541" s="39" t="str">
        <f>TEXT(Table1[[#This Row],[Resolved]],"MMM")</f>
        <v>Jan</v>
      </c>
      <c r="AV541" s="39">
        <f>DAY(Table1[[#This Row],[Created]])</f>
        <v>25</v>
      </c>
      <c r="AW541" s="39" t="str">
        <f>TEXT(Table1[[#This Row],[Created]],"MMM")</f>
        <v>May</v>
      </c>
      <c r="AX541" s="40" t="e">
        <f>VLOOKUP(Table1[[#This Row],[Assigned to]],GD_Resource[[#All],[SNOW ID Unique]:[Team]],4,0)</f>
        <v>#N/A</v>
      </c>
    </row>
    <row r="542" spans="1:50" ht="37.5" customHeight="1" x14ac:dyDescent="0.25">
      <c r="A542" s="37" t="s">
        <v>2110</v>
      </c>
      <c r="B542" s="37" t="s">
        <v>119</v>
      </c>
      <c r="C542" s="37" t="s">
        <v>120</v>
      </c>
      <c r="D542" s="37" t="s">
        <v>675</v>
      </c>
      <c r="E542" s="37" t="s">
        <v>13</v>
      </c>
      <c r="F542" s="37" t="s">
        <v>2111</v>
      </c>
      <c r="G542" s="60">
        <v>44708.128969907397</v>
      </c>
      <c r="H542" s="37" t="s">
        <v>26</v>
      </c>
      <c r="I542" s="60"/>
      <c r="J542" s="37"/>
      <c r="K542" s="37"/>
      <c r="L542" s="60"/>
      <c r="M542" s="37"/>
      <c r="N542" s="60">
        <v>44706.012418981481</v>
      </c>
      <c r="O542" s="37" t="s">
        <v>706</v>
      </c>
      <c r="P542" s="38" t="b">
        <v>0</v>
      </c>
      <c r="Q542" s="37"/>
      <c r="R542" s="37" t="s">
        <v>127</v>
      </c>
      <c r="S542" s="38">
        <v>0</v>
      </c>
      <c r="T542" s="37" t="s">
        <v>128</v>
      </c>
      <c r="U542" s="37" t="s">
        <v>65</v>
      </c>
      <c r="V542" s="60"/>
      <c r="W542" s="38"/>
      <c r="X542" s="37" t="s">
        <v>322</v>
      </c>
      <c r="Y542" s="38">
        <v>0</v>
      </c>
      <c r="Z542" s="38" t="b">
        <v>1</v>
      </c>
      <c r="AA542" s="60">
        <v>44706.576041666667</v>
      </c>
      <c r="AB542" s="60">
        <v>44706.013009259259</v>
      </c>
      <c r="AC542" s="38">
        <v>1</v>
      </c>
      <c r="AD542" s="60">
        <v>44706.680034722223</v>
      </c>
      <c r="AE542" s="60">
        <v>44706.688750000001</v>
      </c>
      <c r="AF542" s="60">
        <v>44706.680034722223</v>
      </c>
      <c r="AG542" s="37"/>
      <c r="AH542" s="37" t="s">
        <v>882</v>
      </c>
      <c r="AI542" s="37"/>
      <c r="AJ542" s="16">
        <f ca="1">IF(Table1[[#This Row],[State]]="Closed","Zero",IF(Table1[[#This Row],[State]]="Resolved","Zero",TODAY()-Table1[[#This Row],[First Assigned to Osprey-Resolver]]))</f>
        <v>1.3112499999988358</v>
      </c>
      <c r="AK542" s="16" t="str">
        <f ca="1">IF(Table1[[#This Row],[Days Open]]&lt;=5,"00 - 05",IF(Table1[[#This Row],[Days Open]]&lt;=15,"06 - 15",IF(Table1[[#This Row],[Days Open]]&lt;=30,"16 - 30", IF(Table1[[#This Row],[Days Open]]&lt;=60,"31 - 60",IF(Table1[[#This Row],[Days Open]]&lt;=90,"61 - 90",IF(Table1[[#This Row],[Days Open]]="Zero","Closed","&gt;91 and above"))))))</f>
        <v>00 - 05</v>
      </c>
      <c r="AL542" s="39">
        <f>WEEKNUM(Table1[[#This Row],[Created]])</f>
        <v>22</v>
      </c>
      <c r="AM542" s="39">
        <f>WEEKNUM(Table1[[#This Row],[Resolved]])</f>
        <v>0</v>
      </c>
      <c r="AN542" s="39">
        <f>WEEKNUM(Table1[[#This Row],[Closed]])</f>
        <v>0</v>
      </c>
      <c r="AO542" s="39" t="str">
        <f>IFERROR(INDEX(GD_Resource[], MATCH(Table1[[#This Row],[Assigned to]], GD_Resource[SNOW ID Unique], 0), 2), "Not GD")</f>
        <v>WPP-US</v>
      </c>
      <c r="AP542" s="39" t="str">
        <f t="shared" si="8"/>
        <v>GD</v>
      </c>
      <c r="AQ542" s="39">
        <f>YEAR(Table1[[#This Row],[Closed]])</f>
        <v>1900</v>
      </c>
      <c r="AR542" s="39">
        <f>YEAR(Table1[[#This Row],[Resolved]])</f>
        <v>1900</v>
      </c>
      <c r="AS542" s="39">
        <f>YEAR(Table1[[#This Row],[Created]])</f>
        <v>2022</v>
      </c>
      <c r="AT542" s="39">
        <f>DAY(Table1[[#This Row],[Resolved]])</f>
        <v>0</v>
      </c>
      <c r="AU542" s="39" t="str">
        <f>TEXT(Table1[[#This Row],[Resolved]],"MMM")</f>
        <v>Jan</v>
      </c>
      <c r="AV542" s="39">
        <f>DAY(Table1[[#This Row],[Created]])</f>
        <v>25</v>
      </c>
      <c r="AW542" s="39" t="str">
        <f>TEXT(Table1[[#This Row],[Created]],"MMM")</f>
        <v>May</v>
      </c>
      <c r="AX542" s="40">
        <f>VLOOKUP(Table1[[#This Row],[Assigned to]],GD_Resource[[#All],[SNOW ID Unique]:[Team]],4,0)</f>
        <v>0</v>
      </c>
    </row>
    <row r="543" spans="1:50" ht="62.7" customHeight="1" x14ac:dyDescent="0.25">
      <c r="A543" s="37" t="s">
        <v>2112</v>
      </c>
      <c r="B543" s="37" t="s">
        <v>119</v>
      </c>
      <c r="C543" s="37" t="s">
        <v>161</v>
      </c>
      <c r="D543" s="37" t="s">
        <v>1273</v>
      </c>
      <c r="E543" s="37" t="s">
        <v>145</v>
      </c>
      <c r="F543" s="37" t="s">
        <v>2113</v>
      </c>
      <c r="G543" s="60">
        <v>44707.985763888893</v>
      </c>
      <c r="H543" s="37"/>
      <c r="I543" s="60"/>
      <c r="J543" s="37"/>
      <c r="K543" s="37"/>
      <c r="L543" s="60"/>
      <c r="M543" s="37"/>
      <c r="N543" s="60">
        <v>44706.115520833337</v>
      </c>
      <c r="O543" s="37" t="s">
        <v>1273</v>
      </c>
      <c r="P543" s="38" t="b">
        <v>0</v>
      </c>
      <c r="Q543" s="37"/>
      <c r="R543" s="37" t="s">
        <v>127</v>
      </c>
      <c r="S543" s="38">
        <v>0</v>
      </c>
      <c r="T543" s="37" t="s">
        <v>128</v>
      </c>
      <c r="U543" s="37" t="s">
        <v>610</v>
      </c>
      <c r="V543" s="60"/>
      <c r="W543" s="38"/>
      <c r="X543" s="37" t="s">
        <v>1275</v>
      </c>
      <c r="Y543" s="38">
        <v>0</v>
      </c>
      <c r="Z543" s="38" t="b">
        <v>0</v>
      </c>
      <c r="AA543" s="60"/>
      <c r="AB543" s="60"/>
      <c r="AC543" s="38">
        <v>0</v>
      </c>
      <c r="AD543" s="60"/>
      <c r="AE543" s="60"/>
      <c r="AF543" s="60">
        <v>44706.115520833337</v>
      </c>
      <c r="AG543" s="37"/>
      <c r="AH543" s="37"/>
      <c r="AI543" s="37" t="s">
        <v>166</v>
      </c>
      <c r="AJ543" s="16">
        <f ca="1">IF(Table1[[#This Row],[State]]="Closed","Zero",IF(Table1[[#This Row],[State]]="Resolved","Zero",TODAY()-Table1[[#This Row],[First Assigned to Osprey-Resolver]]))</f>
        <v>44708</v>
      </c>
      <c r="AK543" s="16" t="str">
        <f ca="1">IF(Table1[[#This Row],[Days Open]]&lt;=5,"00 - 05",IF(Table1[[#This Row],[Days Open]]&lt;=15,"06 - 15",IF(Table1[[#This Row],[Days Open]]&lt;=30,"16 - 30", IF(Table1[[#This Row],[Days Open]]&lt;=60,"31 - 60",IF(Table1[[#This Row],[Days Open]]&lt;=90,"61 - 90",IF(Table1[[#This Row],[Days Open]]="Zero","Closed","&gt;91 and above"))))))</f>
        <v>&gt;91 and above</v>
      </c>
      <c r="AL543" s="39">
        <f>WEEKNUM(Table1[[#This Row],[Created]])</f>
        <v>22</v>
      </c>
      <c r="AM543" s="39">
        <f>WEEKNUM(Table1[[#This Row],[Resolved]])</f>
        <v>0</v>
      </c>
      <c r="AN543" s="39">
        <f>WEEKNUM(Table1[[#This Row],[Closed]])</f>
        <v>0</v>
      </c>
      <c r="AO543" s="39" t="str">
        <f>IFERROR(INDEX(GD_Resource[], MATCH(Table1[[#This Row],[Assigned to]], GD_Resource[SNOW ID Unique], 0), 2), "Not GD")</f>
        <v>Not GD</v>
      </c>
      <c r="AP543" s="39" t="str">
        <f t="shared" si="8"/>
        <v>Geo</v>
      </c>
      <c r="AQ543" s="39">
        <f>YEAR(Table1[[#This Row],[Closed]])</f>
        <v>1900</v>
      </c>
      <c r="AR543" s="39">
        <f>YEAR(Table1[[#This Row],[Resolved]])</f>
        <v>1900</v>
      </c>
      <c r="AS543" s="39">
        <f>YEAR(Table1[[#This Row],[Created]])</f>
        <v>2022</v>
      </c>
      <c r="AT543" s="39">
        <f>DAY(Table1[[#This Row],[Resolved]])</f>
        <v>0</v>
      </c>
      <c r="AU543" s="39" t="str">
        <f>TEXT(Table1[[#This Row],[Resolved]],"MMM")</f>
        <v>Jan</v>
      </c>
      <c r="AV543" s="39">
        <f>DAY(Table1[[#This Row],[Created]])</f>
        <v>25</v>
      </c>
      <c r="AW543" s="39" t="str">
        <f>TEXT(Table1[[#This Row],[Created]],"MMM")</f>
        <v>May</v>
      </c>
      <c r="AX543" s="40" t="e">
        <f>VLOOKUP(Table1[[#This Row],[Assigned to]],GD_Resource[[#All],[SNOW ID Unique]:[Team]],4,0)</f>
        <v>#N/A</v>
      </c>
    </row>
    <row r="544" spans="1:50" ht="37.5" customHeight="1" x14ac:dyDescent="0.25">
      <c r="A544" s="37" t="s">
        <v>2114</v>
      </c>
      <c r="B544" s="37" t="s">
        <v>142</v>
      </c>
      <c r="C544" s="37" t="s">
        <v>433</v>
      </c>
      <c r="D544" s="37" t="s">
        <v>434</v>
      </c>
      <c r="E544" s="37" t="s">
        <v>13</v>
      </c>
      <c r="F544" s="37" t="s">
        <v>2115</v>
      </c>
      <c r="G544" s="60">
        <v>44707.756053240737</v>
      </c>
      <c r="H544" s="37" t="s">
        <v>35</v>
      </c>
      <c r="I544" s="60"/>
      <c r="J544" s="37"/>
      <c r="K544" s="37"/>
      <c r="L544" s="60"/>
      <c r="M544" s="37"/>
      <c r="N544" s="60">
        <v>44706.149988425917</v>
      </c>
      <c r="O544" s="37" t="s">
        <v>2116</v>
      </c>
      <c r="P544" s="38" t="b">
        <v>0</v>
      </c>
      <c r="Q544" s="37"/>
      <c r="R544" s="37" t="s">
        <v>217</v>
      </c>
      <c r="S544" s="38">
        <v>0</v>
      </c>
      <c r="T544" s="37" t="s">
        <v>128</v>
      </c>
      <c r="U544" s="37" t="s">
        <v>66</v>
      </c>
      <c r="V544" s="60"/>
      <c r="W544" s="38"/>
      <c r="X544" s="37" t="s">
        <v>1081</v>
      </c>
      <c r="Y544" s="38">
        <v>0</v>
      </c>
      <c r="Z544" s="38" t="b">
        <v>0</v>
      </c>
      <c r="AA544" s="60">
        <v>44706.802534722221</v>
      </c>
      <c r="AB544" s="60">
        <v>44706.185578703713</v>
      </c>
      <c r="AC544" s="38">
        <v>1</v>
      </c>
      <c r="AD544" s="60">
        <v>44706.969988425917</v>
      </c>
      <c r="AE544" s="60">
        <v>44707.756053240737</v>
      </c>
      <c r="AF544" s="60">
        <v>44706.969988425917</v>
      </c>
      <c r="AG544" s="37"/>
      <c r="AH544" s="37"/>
      <c r="AI544" s="37"/>
      <c r="AJ544" s="16">
        <f ca="1">IF(Table1[[#This Row],[State]]="Closed","Zero",IF(Table1[[#This Row],[State]]="Resolved","Zero",TODAY()-Table1[[#This Row],[First Assigned to Osprey-Resolver]]))</f>
        <v>0.24394675926305354</v>
      </c>
      <c r="AK544" s="16" t="str">
        <f ca="1">IF(Table1[[#This Row],[Days Open]]&lt;=5,"00 - 05",IF(Table1[[#This Row],[Days Open]]&lt;=15,"06 - 15",IF(Table1[[#This Row],[Days Open]]&lt;=30,"16 - 30", IF(Table1[[#This Row],[Days Open]]&lt;=60,"31 - 60",IF(Table1[[#This Row],[Days Open]]&lt;=90,"61 - 90",IF(Table1[[#This Row],[Days Open]]="Zero","Closed","&gt;91 and above"))))))</f>
        <v>00 - 05</v>
      </c>
      <c r="AL544" s="39">
        <f>WEEKNUM(Table1[[#This Row],[Created]])</f>
        <v>22</v>
      </c>
      <c r="AM544" s="39">
        <f>WEEKNUM(Table1[[#This Row],[Resolved]])</f>
        <v>0</v>
      </c>
      <c r="AN544" s="39">
        <f>WEEKNUM(Table1[[#This Row],[Closed]])</f>
        <v>0</v>
      </c>
      <c r="AO544" s="39" t="str">
        <f>IFERROR(INDEX(GD_Resource[], MATCH(Table1[[#This Row],[Assigned to]], GD_Resource[SNOW ID Unique], 0), 2), "Not GD")</f>
        <v>WPP-US</v>
      </c>
      <c r="AP544" s="39" t="str">
        <f t="shared" si="8"/>
        <v>GD</v>
      </c>
      <c r="AQ544" s="39">
        <f>YEAR(Table1[[#This Row],[Closed]])</f>
        <v>1900</v>
      </c>
      <c r="AR544" s="39">
        <f>YEAR(Table1[[#This Row],[Resolved]])</f>
        <v>1900</v>
      </c>
      <c r="AS544" s="39">
        <f>YEAR(Table1[[#This Row],[Created]])</f>
        <v>2022</v>
      </c>
      <c r="AT544" s="39">
        <f>DAY(Table1[[#This Row],[Resolved]])</f>
        <v>0</v>
      </c>
      <c r="AU544" s="39" t="str">
        <f>TEXT(Table1[[#This Row],[Resolved]],"MMM")</f>
        <v>Jan</v>
      </c>
      <c r="AV544" s="39">
        <f>DAY(Table1[[#This Row],[Created]])</f>
        <v>25</v>
      </c>
      <c r="AW544" s="39" t="str">
        <f>TEXT(Table1[[#This Row],[Created]],"MMM")</f>
        <v>May</v>
      </c>
      <c r="AX544" s="40">
        <f>VLOOKUP(Table1[[#This Row],[Assigned to]],GD_Resource[[#All],[SNOW ID Unique]:[Team]],4,0)</f>
        <v>0</v>
      </c>
    </row>
    <row r="545" spans="1:50" ht="37.5" customHeight="1" x14ac:dyDescent="0.25">
      <c r="A545" s="37" t="s">
        <v>2117</v>
      </c>
      <c r="B545" s="37" t="s">
        <v>119</v>
      </c>
      <c r="C545" s="37" t="s">
        <v>242</v>
      </c>
      <c r="D545" s="37" t="s">
        <v>530</v>
      </c>
      <c r="E545" s="37" t="s">
        <v>13</v>
      </c>
      <c r="F545" s="37" t="s">
        <v>2118</v>
      </c>
      <c r="G545" s="60">
        <v>44707.659560185188</v>
      </c>
      <c r="H545" s="37" t="s">
        <v>36</v>
      </c>
      <c r="I545" s="60"/>
      <c r="J545" s="37"/>
      <c r="K545" s="37"/>
      <c r="L545" s="60"/>
      <c r="M545" s="37"/>
      <c r="N545" s="60">
        <v>44706.304710648154</v>
      </c>
      <c r="O545" s="37" t="s">
        <v>888</v>
      </c>
      <c r="P545" s="38" t="b">
        <v>0</v>
      </c>
      <c r="Q545" s="37"/>
      <c r="R545" s="37" t="s">
        <v>150</v>
      </c>
      <c r="S545" s="38">
        <v>0</v>
      </c>
      <c r="T545" s="37" t="s">
        <v>128</v>
      </c>
      <c r="U545" s="37" t="s">
        <v>66</v>
      </c>
      <c r="V545" s="60"/>
      <c r="W545" s="38"/>
      <c r="X545" s="37" t="s">
        <v>889</v>
      </c>
      <c r="Y545" s="38">
        <v>0</v>
      </c>
      <c r="Z545" s="38" t="b">
        <v>0</v>
      </c>
      <c r="AA545" s="60">
        <v>44706.801712962973</v>
      </c>
      <c r="AB545" s="60">
        <v>44706.304710648154</v>
      </c>
      <c r="AC545" s="38">
        <v>1</v>
      </c>
      <c r="AD545" s="60">
        <v>44707.123344907413</v>
      </c>
      <c r="AE545" s="60">
        <v>44707.659560185188</v>
      </c>
      <c r="AF545" s="60">
        <v>44707.123344907413</v>
      </c>
      <c r="AG545" s="37"/>
      <c r="AH545" s="37"/>
      <c r="AI545" s="37"/>
      <c r="AJ545" s="16">
        <f ca="1">IF(Table1[[#This Row],[State]]="Closed","Zero",IF(Table1[[#This Row],[State]]="Resolved","Zero",TODAY()-Table1[[#This Row],[First Assigned to Osprey-Resolver]]))</f>
        <v>0.34043981481227092</v>
      </c>
      <c r="AK545" s="16" t="str">
        <f ca="1">IF(Table1[[#This Row],[Days Open]]&lt;=5,"00 - 05",IF(Table1[[#This Row],[Days Open]]&lt;=15,"06 - 15",IF(Table1[[#This Row],[Days Open]]&lt;=30,"16 - 30", IF(Table1[[#This Row],[Days Open]]&lt;=60,"31 - 60",IF(Table1[[#This Row],[Days Open]]&lt;=90,"61 - 90",IF(Table1[[#This Row],[Days Open]]="Zero","Closed","&gt;91 and above"))))))</f>
        <v>00 - 05</v>
      </c>
      <c r="AL545" s="39">
        <f>WEEKNUM(Table1[[#This Row],[Created]])</f>
        <v>22</v>
      </c>
      <c r="AM545" s="39">
        <f>WEEKNUM(Table1[[#This Row],[Resolved]])</f>
        <v>0</v>
      </c>
      <c r="AN545" s="39">
        <f>WEEKNUM(Table1[[#This Row],[Closed]])</f>
        <v>0</v>
      </c>
      <c r="AO545" s="39" t="str">
        <f>IFERROR(INDEX(GD_Resource[], MATCH(Table1[[#This Row],[Assigned to]], GD_Resource[SNOW ID Unique], 0), 2), "Not GD")</f>
        <v>WPP-US</v>
      </c>
      <c r="AP545" s="39" t="str">
        <f t="shared" si="8"/>
        <v>GD</v>
      </c>
      <c r="AQ545" s="39">
        <f>YEAR(Table1[[#This Row],[Closed]])</f>
        <v>1900</v>
      </c>
      <c r="AR545" s="39">
        <f>YEAR(Table1[[#This Row],[Resolved]])</f>
        <v>1900</v>
      </c>
      <c r="AS545" s="39">
        <f>YEAR(Table1[[#This Row],[Created]])</f>
        <v>2022</v>
      </c>
      <c r="AT545" s="39">
        <f>DAY(Table1[[#This Row],[Resolved]])</f>
        <v>0</v>
      </c>
      <c r="AU545" s="39" t="str">
        <f>TEXT(Table1[[#This Row],[Resolved]],"MMM")</f>
        <v>Jan</v>
      </c>
      <c r="AV545" s="39">
        <f>DAY(Table1[[#This Row],[Created]])</f>
        <v>25</v>
      </c>
      <c r="AW545" s="39" t="str">
        <f>TEXT(Table1[[#This Row],[Created]],"MMM")</f>
        <v>May</v>
      </c>
      <c r="AX545" s="40">
        <f>VLOOKUP(Table1[[#This Row],[Assigned to]],GD_Resource[[#All],[SNOW ID Unique]:[Team]],4,0)</f>
        <v>0</v>
      </c>
    </row>
    <row r="546" spans="1:50" ht="37.5" customHeight="1" x14ac:dyDescent="0.25">
      <c r="A546" s="37" t="s">
        <v>2119</v>
      </c>
      <c r="B546" s="37" t="s">
        <v>119</v>
      </c>
      <c r="C546" s="37" t="s">
        <v>703</v>
      </c>
      <c r="D546" s="37" t="s">
        <v>324</v>
      </c>
      <c r="E546" s="37" t="s">
        <v>13</v>
      </c>
      <c r="F546" s="37" t="s">
        <v>2120</v>
      </c>
      <c r="G546" s="60">
        <v>44707.743402777778</v>
      </c>
      <c r="H546" s="37" t="s">
        <v>26</v>
      </c>
      <c r="I546" s="60"/>
      <c r="J546" s="37" t="s">
        <v>329</v>
      </c>
      <c r="K546" s="37" t="s">
        <v>2120</v>
      </c>
      <c r="L546" s="60"/>
      <c r="M546" s="37"/>
      <c r="N546" s="60">
        <v>44706.47483796296</v>
      </c>
      <c r="O546" s="37" t="s">
        <v>2121</v>
      </c>
      <c r="P546" s="38" t="b">
        <v>0</v>
      </c>
      <c r="Q546" s="37"/>
      <c r="R546" s="37"/>
      <c r="S546" s="38">
        <v>0</v>
      </c>
      <c r="T546" s="37" t="s">
        <v>128</v>
      </c>
      <c r="U546" s="37" t="s">
        <v>94</v>
      </c>
      <c r="V546" s="60">
        <v>44707.743402777778</v>
      </c>
      <c r="W546" s="38">
        <v>109604</v>
      </c>
      <c r="X546" s="37" t="s">
        <v>2122</v>
      </c>
      <c r="Y546" s="38">
        <v>0</v>
      </c>
      <c r="Z546" s="38" t="b">
        <v>0</v>
      </c>
      <c r="AA546" s="60">
        <v>44706.527094907397</v>
      </c>
      <c r="AB546" s="60">
        <v>44706.475636574083</v>
      </c>
      <c r="AC546" s="38">
        <v>2</v>
      </c>
      <c r="AD546" s="60">
        <v>44706.494201388887</v>
      </c>
      <c r="AE546" s="60">
        <v>44706.527094907397</v>
      </c>
      <c r="AF546" s="60">
        <v>44706.494201388887</v>
      </c>
      <c r="AG546" s="37"/>
      <c r="AH546" s="37"/>
      <c r="AI546" s="37"/>
      <c r="AJ546" s="16" t="str">
        <f ca="1">IF(Table1[[#This Row],[State]]="Closed","Zero",IF(Table1[[#This Row],[State]]="Resolved","Zero",TODAY()-Table1[[#This Row],[First Assigned to Osprey-Resolver]]))</f>
        <v>Zero</v>
      </c>
      <c r="AK546" s="16" t="str">
        <f ca="1">IF(Table1[[#This Row],[Days Open]]&lt;=5,"00 - 05",IF(Table1[[#This Row],[Days Open]]&lt;=15,"06 - 15",IF(Table1[[#This Row],[Days Open]]&lt;=30,"16 - 30", IF(Table1[[#This Row],[Days Open]]&lt;=60,"31 - 60",IF(Table1[[#This Row],[Days Open]]&lt;=90,"61 - 90",IF(Table1[[#This Row],[Days Open]]="Zero","Closed","&gt;91 and above"))))))</f>
        <v>Closed</v>
      </c>
      <c r="AL546" s="39">
        <f>WEEKNUM(Table1[[#This Row],[Created]])</f>
        <v>22</v>
      </c>
      <c r="AM546" s="39">
        <f>WEEKNUM(Table1[[#This Row],[Resolved]])</f>
        <v>22</v>
      </c>
      <c r="AN546" s="39">
        <f>WEEKNUM(Table1[[#This Row],[Closed]])</f>
        <v>0</v>
      </c>
      <c r="AO546" s="39" t="str">
        <f>IFERROR(INDEX(GD_Resource[], MATCH(Table1[[#This Row],[Assigned to]], GD_Resource[SNOW ID Unique], 0), 2), "Not GD")</f>
        <v>WPP-US</v>
      </c>
      <c r="AP546" s="39" t="str">
        <f t="shared" si="8"/>
        <v>GD</v>
      </c>
      <c r="AQ546" s="39">
        <f>YEAR(Table1[[#This Row],[Closed]])</f>
        <v>1900</v>
      </c>
      <c r="AR546" s="39">
        <f>YEAR(Table1[[#This Row],[Resolved]])</f>
        <v>2022</v>
      </c>
      <c r="AS546" s="39">
        <f>YEAR(Table1[[#This Row],[Created]])</f>
        <v>2022</v>
      </c>
      <c r="AT546" s="39">
        <f>DAY(Table1[[#This Row],[Resolved]])</f>
        <v>26</v>
      </c>
      <c r="AU546" s="39" t="str">
        <f>TEXT(Table1[[#This Row],[Resolved]],"MMM")</f>
        <v>May</v>
      </c>
      <c r="AV546" s="39">
        <f>DAY(Table1[[#This Row],[Created]])</f>
        <v>25</v>
      </c>
      <c r="AW546" s="39" t="str">
        <f>TEXT(Table1[[#This Row],[Created]],"MMM")</f>
        <v>May</v>
      </c>
      <c r="AX546" s="40">
        <f>VLOOKUP(Table1[[#This Row],[Assigned to]],GD_Resource[[#All],[SNOW ID Unique]:[Team]],4,0)</f>
        <v>0</v>
      </c>
    </row>
    <row r="547" spans="1:50" ht="49.95" customHeight="1" x14ac:dyDescent="0.25">
      <c r="A547" s="37" t="s">
        <v>2123</v>
      </c>
      <c r="B547" s="37" t="s">
        <v>119</v>
      </c>
      <c r="C547" s="37" t="s">
        <v>120</v>
      </c>
      <c r="D547" s="37" t="s">
        <v>1008</v>
      </c>
      <c r="E547" s="37" t="s">
        <v>13</v>
      </c>
      <c r="F547" s="37" t="s">
        <v>2124</v>
      </c>
      <c r="G547" s="60">
        <v>44707.554930555547</v>
      </c>
      <c r="H547" s="37" t="s">
        <v>20</v>
      </c>
      <c r="I547" s="60"/>
      <c r="J547" s="37"/>
      <c r="K547" s="37"/>
      <c r="L547" s="60"/>
      <c r="M547" s="37"/>
      <c r="N547" s="60">
        <v>44706.556701388887</v>
      </c>
      <c r="O547" s="37" t="s">
        <v>1641</v>
      </c>
      <c r="P547" s="38" t="b">
        <v>0</v>
      </c>
      <c r="Q547" s="37"/>
      <c r="R547" s="37" t="s">
        <v>127</v>
      </c>
      <c r="S547" s="38">
        <v>0</v>
      </c>
      <c r="T547" s="37" t="s">
        <v>128</v>
      </c>
      <c r="U547" s="37" t="s">
        <v>65</v>
      </c>
      <c r="V547" s="60"/>
      <c r="W547" s="38"/>
      <c r="X547" s="37" t="s">
        <v>1642</v>
      </c>
      <c r="Y547" s="38">
        <v>0</v>
      </c>
      <c r="Z547" s="38" t="b">
        <v>1</v>
      </c>
      <c r="AA547" s="60">
        <v>44706.567106481481</v>
      </c>
      <c r="AB547" s="60">
        <v>44706.557118055563</v>
      </c>
      <c r="AC547" s="38">
        <v>1</v>
      </c>
      <c r="AD547" s="60">
        <v>44706.56459490741</v>
      </c>
      <c r="AE547" s="60">
        <v>44706.567106481481</v>
      </c>
      <c r="AF547" s="60">
        <v>44706.56459490741</v>
      </c>
      <c r="AG547" s="37"/>
      <c r="AH547" s="37" t="s">
        <v>882</v>
      </c>
      <c r="AI547" s="37"/>
      <c r="AJ547" s="16">
        <f ca="1">IF(Table1[[#This Row],[State]]="Closed","Zero",IF(Table1[[#This Row],[State]]="Resolved","Zero",TODAY()-Table1[[#This Row],[First Assigned to Osprey-Resolver]]))</f>
        <v>1.4328935185185401</v>
      </c>
      <c r="AK547" s="16" t="str">
        <f ca="1">IF(Table1[[#This Row],[Days Open]]&lt;=5,"00 - 05",IF(Table1[[#This Row],[Days Open]]&lt;=15,"06 - 15",IF(Table1[[#This Row],[Days Open]]&lt;=30,"16 - 30", IF(Table1[[#This Row],[Days Open]]&lt;=60,"31 - 60",IF(Table1[[#This Row],[Days Open]]&lt;=90,"61 - 90",IF(Table1[[#This Row],[Days Open]]="Zero","Closed","&gt;91 and above"))))))</f>
        <v>00 - 05</v>
      </c>
      <c r="AL547" s="39">
        <f>WEEKNUM(Table1[[#This Row],[Created]])</f>
        <v>22</v>
      </c>
      <c r="AM547" s="39">
        <f>WEEKNUM(Table1[[#This Row],[Resolved]])</f>
        <v>0</v>
      </c>
      <c r="AN547" s="39">
        <f>WEEKNUM(Table1[[#This Row],[Closed]])</f>
        <v>0</v>
      </c>
      <c r="AO547" s="39" t="str">
        <f>IFERROR(INDEX(GD_Resource[], MATCH(Table1[[#This Row],[Assigned to]], GD_Resource[SNOW ID Unique], 0), 2), "Not GD")</f>
        <v>WPP-US</v>
      </c>
      <c r="AP547" s="39" t="str">
        <f t="shared" si="8"/>
        <v>GD</v>
      </c>
      <c r="AQ547" s="39">
        <f>YEAR(Table1[[#This Row],[Closed]])</f>
        <v>1900</v>
      </c>
      <c r="AR547" s="39">
        <f>YEAR(Table1[[#This Row],[Resolved]])</f>
        <v>1900</v>
      </c>
      <c r="AS547" s="39">
        <f>YEAR(Table1[[#This Row],[Created]])</f>
        <v>2022</v>
      </c>
      <c r="AT547" s="39">
        <f>DAY(Table1[[#This Row],[Resolved]])</f>
        <v>0</v>
      </c>
      <c r="AU547" s="39" t="str">
        <f>TEXT(Table1[[#This Row],[Resolved]],"MMM")</f>
        <v>Jan</v>
      </c>
      <c r="AV547" s="39">
        <f>DAY(Table1[[#This Row],[Created]])</f>
        <v>25</v>
      </c>
      <c r="AW547" s="39" t="str">
        <f>TEXT(Table1[[#This Row],[Created]],"MMM")</f>
        <v>May</v>
      </c>
      <c r="AX547" s="40">
        <f>VLOOKUP(Table1[[#This Row],[Assigned to]],GD_Resource[[#All],[SNOW ID Unique]:[Team]],4,0)</f>
        <v>0</v>
      </c>
    </row>
    <row r="548" spans="1:50" ht="37.5" customHeight="1" x14ac:dyDescent="0.25">
      <c r="A548" s="37" t="s">
        <v>2125</v>
      </c>
      <c r="B548" s="37" t="s">
        <v>119</v>
      </c>
      <c r="C548" s="37" t="s">
        <v>120</v>
      </c>
      <c r="D548" s="37" t="s">
        <v>1002</v>
      </c>
      <c r="E548" s="37" t="s">
        <v>13</v>
      </c>
      <c r="F548" s="37" t="s">
        <v>2126</v>
      </c>
      <c r="G548" s="60">
        <v>44706.889641203707</v>
      </c>
      <c r="H548" s="37" t="s">
        <v>15</v>
      </c>
      <c r="I548" s="60"/>
      <c r="J548" s="37"/>
      <c r="K548" s="37"/>
      <c r="L548" s="60"/>
      <c r="M548" s="37"/>
      <c r="N548" s="60">
        <v>44706.589097222219</v>
      </c>
      <c r="O548" s="37" t="s">
        <v>735</v>
      </c>
      <c r="P548" s="38" t="b">
        <v>1</v>
      </c>
      <c r="Q548" s="37"/>
      <c r="R548" s="37" t="s">
        <v>127</v>
      </c>
      <c r="S548" s="38">
        <v>1</v>
      </c>
      <c r="T548" s="37" t="s">
        <v>128</v>
      </c>
      <c r="U548" s="37" t="s">
        <v>65</v>
      </c>
      <c r="V548" s="60"/>
      <c r="W548" s="38"/>
      <c r="X548" s="37" t="s">
        <v>736</v>
      </c>
      <c r="Y548" s="38">
        <v>0</v>
      </c>
      <c r="Z548" s="38" t="b">
        <v>1</v>
      </c>
      <c r="AA548" s="60">
        <v>44706.59065972222</v>
      </c>
      <c r="AB548" s="60">
        <v>44706.589328703703</v>
      </c>
      <c r="AC548" s="38">
        <v>1</v>
      </c>
      <c r="AD548" s="60">
        <v>44706.591180555559</v>
      </c>
      <c r="AE548" s="60">
        <v>44706.598692129628</v>
      </c>
      <c r="AF548" s="60">
        <v>44706.591180555559</v>
      </c>
      <c r="AG548" s="37" t="s">
        <v>332</v>
      </c>
      <c r="AH548" s="37" t="s">
        <v>250</v>
      </c>
      <c r="AI548" s="37" t="s">
        <v>737</v>
      </c>
      <c r="AJ548" s="16">
        <f ca="1">IF(Table1[[#This Row],[State]]="Closed","Zero",IF(Table1[[#This Row],[State]]="Resolved","Zero",TODAY()-Table1[[#This Row],[First Assigned to Osprey-Resolver]]))</f>
        <v>1.4013078703719657</v>
      </c>
      <c r="AK548" s="16" t="str">
        <f ca="1">IF(Table1[[#This Row],[Days Open]]&lt;=5,"00 - 05",IF(Table1[[#This Row],[Days Open]]&lt;=15,"06 - 15",IF(Table1[[#This Row],[Days Open]]&lt;=30,"16 - 30", IF(Table1[[#This Row],[Days Open]]&lt;=60,"31 - 60",IF(Table1[[#This Row],[Days Open]]&lt;=90,"61 - 90",IF(Table1[[#This Row],[Days Open]]="Zero","Closed","&gt;91 and above"))))))</f>
        <v>00 - 05</v>
      </c>
      <c r="AL548" s="39">
        <f>WEEKNUM(Table1[[#This Row],[Created]])</f>
        <v>22</v>
      </c>
      <c r="AM548" s="39">
        <f>WEEKNUM(Table1[[#This Row],[Resolved]])</f>
        <v>0</v>
      </c>
      <c r="AN548" s="39">
        <f>WEEKNUM(Table1[[#This Row],[Closed]])</f>
        <v>0</v>
      </c>
      <c r="AO548" s="39" t="str">
        <f>IFERROR(INDEX(GD_Resource[], MATCH(Table1[[#This Row],[Assigned to]], GD_Resource[SNOW ID Unique], 0), 2), "Not GD")</f>
        <v>WPP-US</v>
      </c>
      <c r="AP548" s="39" t="str">
        <f t="shared" si="8"/>
        <v>GD</v>
      </c>
      <c r="AQ548" s="39">
        <f>YEAR(Table1[[#This Row],[Closed]])</f>
        <v>1900</v>
      </c>
      <c r="AR548" s="39">
        <f>YEAR(Table1[[#This Row],[Resolved]])</f>
        <v>1900</v>
      </c>
      <c r="AS548" s="39">
        <f>YEAR(Table1[[#This Row],[Created]])</f>
        <v>2022</v>
      </c>
      <c r="AT548" s="39">
        <f>DAY(Table1[[#This Row],[Resolved]])</f>
        <v>0</v>
      </c>
      <c r="AU548" s="39" t="str">
        <f>TEXT(Table1[[#This Row],[Resolved]],"MMM")</f>
        <v>Jan</v>
      </c>
      <c r="AV548" s="39">
        <f>DAY(Table1[[#This Row],[Created]])</f>
        <v>25</v>
      </c>
      <c r="AW548" s="39" t="str">
        <f>TEXT(Table1[[#This Row],[Created]],"MMM")</f>
        <v>May</v>
      </c>
      <c r="AX548" s="40">
        <f>VLOOKUP(Table1[[#This Row],[Assigned to]],GD_Resource[[#All],[SNOW ID Unique]:[Team]],4,0)</f>
        <v>0</v>
      </c>
    </row>
    <row r="549" spans="1:50" ht="49.95" customHeight="1" x14ac:dyDescent="0.25">
      <c r="A549" s="37" t="s">
        <v>2127</v>
      </c>
      <c r="B549" s="37" t="s">
        <v>119</v>
      </c>
      <c r="C549" s="37" t="s">
        <v>120</v>
      </c>
      <c r="D549" s="37" t="s">
        <v>1002</v>
      </c>
      <c r="E549" s="37" t="s">
        <v>13</v>
      </c>
      <c r="F549" s="37" t="s">
        <v>2128</v>
      </c>
      <c r="G549" s="60">
        <v>44707.721446759257</v>
      </c>
      <c r="H549" s="37" t="s">
        <v>15</v>
      </c>
      <c r="I549" s="60"/>
      <c r="J549" s="37"/>
      <c r="K549" s="37"/>
      <c r="L549" s="60"/>
      <c r="M549" s="37"/>
      <c r="N549" s="60">
        <v>44706.592372685183</v>
      </c>
      <c r="O549" s="37" t="s">
        <v>816</v>
      </c>
      <c r="P549" s="38" t="b">
        <v>0</v>
      </c>
      <c r="Q549" s="37"/>
      <c r="R549" s="37" t="s">
        <v>127</v>
      </c>
      <c r="S549" s="38">
        <v>0</v>
      </c>
      <c r="T549" s="37" t="s">
        <v>128</v>
      </c>
      <c r="U549" s="37" t="s">
        <v>65</v>
      </c>
      <c r="V549" s="60"/>
      <c r="W549" s="38"/>
      <c r="X549" s="37" t="s">
        <v>817</v>
      </c>
      <c r="Y549" s="38">
        <v>0</v>
      </c>
      <c r="Z549" s="38" t="b">
        <v>1</v>
      </c>
      <c r="AA549" s="60">
        <v>44706.601458333331</v>
      </c>
      <c r="AB549" s="60">
        <v>44706.601458333331</v>
      </c>
      <c r="AC549" s="38">
        <v>1</v>
      </c>
      <c r="AD549" s="60">
        <v>44706.602592592593</v>
      </c>
      <c r="AE549" s="60">
        <v>44706.610937500001</v>
      </c>
      <c r="AF549" s="60">
        <v>44706.602592592593</v>
      </c>
      <c r="AG549" s="37" t="s">
        <v>332</v>
      </c>
      <c r="AH549" s="37" t="s">
        <v>882</v>
      </c>
      <c r="AI549" s="37" t="s">
        <v>818</v>
      </c>
      <c r="AJ549" s="16">
        <f ca="1">IF(Table1[[#This Row],[State]]="Closed","Zero",IF(Table1[[#This Row],[State]]="Resolved","Zero",TODAY()-Table1[[#This Row],[First Assigned to Osprey-Resolver]]))</f>
        <v>1.3890624999985448</v>
      </c>
      <c r="AK549" s="16" t="str">
        <f ca="1">IF(Table1[[#This Row],[Days Open]]&lt;=5,"00 - 05",IF(Table1[[#This Row],[Days Open]]&lt;=15,"06 - 15",IF(Table1[[#This Row],[Days Open]]&lt;=30,"16 - 30", IF(Table1[[#This Row],[Days Open]]&lt;=60,"31 - 60",IF(Table1[[#This Row],[Days Open]]&lt;=90,"61 - 90",IF(Table1[[#This Row],[Days Open]]="Zero","Closed","&gt;91 and above"))))))</f>
        <v>00 - 05</v>
      </c>
      <c r="AL549" s="39">
        <f>WEEKNUM(Table1[[#This Row],[Created]])</f>
        <v>22</v>
      </c>
      <c r="AM549" s="39">
        <f>WEEKNUM(Table1[[#This Row],[Resolved]])</f>
        <v>0</v>
      </c>
      <c r="AN549" s="39">
        <f>WEEKNUM(Table1[[#This Row],[Closed]])</f>
        <v>0</v>
      </c>
      <c r="AO549" s="39" t="str">
        <f>IFERROR(INDEX(GD_Resource[], MATCH(Table1[[#This Row],[Assigned to]], GD_Resource[SNOW ID Unique], 0), 2), "Not GD")</f>
        <v>WPP-US</v>
      </c>
      <c r="AP549" s="39" t="str">
        <f t="shared" si="8"/>
        <v>GD</v>
      </c>
      <c r="AQ549" s="39">
        <f>YEAR(Table1[[#This Row],[Closed]])</f>
        <v>1900</v>
      </c>
      <c r="AR549" s="39">
        <f>YEAR(Table1[[#This Row],[Resolved]])</f>
        <v>1900</v>
      </c>
      <c r="AS549" s="39">
        <f>YEAR(Table1[[#This Row],[Created]])</f>
        <v>2022</v>
      </c>
      <c r="AT549" s="39">
        <f>DAY(Table1[[#This Row],[Resolved]])</f>
        <v>0</v>
      </c>
      <c r="AU549" s="39" t="str">
        <f>TEXT(Table1[[#This Row],[Resolved]],"MMM")</f>
        <v>Jan</v>
      </c>
      <c r="AV549" s="39">
        <f>DAY(Table1[[#This Row],[Created]])</f>
        <v>25</v>
      </c>
      <c r="AW549" s="39" t="str">
        <f>TEXT(Table1[[#This Row],[Created]],"MMM")</f>
        <v>May</v>
      </c>
      <c r="AX549" s="40">
        <f>VLOOKUP(Table1[[#This Row],[Assigned to]],GD_Resource[[#All],[SNOW ID Unique]:[Team]],4,0)</f>
        <v>0</v>
      </c>
    </row>
    <row r="550" spans="1:50" ht="49.95" customHeight="1" x14ac:dyDescent="0.25">
      <c r="A550" s="37" t="s">
        <v>2129</v>
      </c>
      <c r="B550" s="37" t="s">
        <v>142</v>
      </c>
      <c r="C550" s="37" t="s">
        <v>120</v>
      </c>
      <c r="D550" s="37" t="s">
        <v>1781</v>
      </c>
      <c r="E550" s="37" t="s">
        <v>13</v>
      </c>
      <c r="F550" s="37" t="s">
        <v>2130</v>
      </c>
      <c r="G550" s="60">
        <v>44707.714537037027</v>
      </c>
      <c r="H550" s="37" t="s">
        <v>23</v>
      </c>
      <c r="I550" s="60"/>
      <c r="J550" s="37" t="s">
        <v>329</v>
      </c>
      <c r="K550" s="37" t="s">
        <v>2131</v>
      </c>
      <c r="L550" s="60"/>
      <c r="M550" s="37"/>
      <c r="N550" s="60">
        <v>44706.616053240738</v>
      </c>
      <c r="O550" s="37" t="s">
        <v>706</v>
      </c>
      <c r="P550" s="38" t="b">
        <v>0</v>
      </c>
      <c r="Q550" s="37"/>
      <c r="R550" s="37" t="s">
        <v>127</v>
      </c>
      <c r="S550" s="38">
        <v>0</v>
      </c>
      <c r="T550" s="37" t="s">
        <v>128</v>
      </c>
      <c r="U550" s="37" t="s">
        <v>94</v>
      </c>
      <c r="V550" s="60">
        <v>44707.714548611111</v>
      </c>
      <c r="W550" s="38">
        <v>94910</v>
      </c>
      <c r="X550" s="37" t="s">
        <v>322</v>
      </c>
      <c r="Y550" s="38">
        <v>0</v>
      </c>
      <c r="Z550" s="38" t="b">
        <v>0</v>
      </c>
      <c r="AA550" s="60">
        <v>44706.655844907407</v>
      </c>
      <c r="AB550" s="60">
        <v>44706.61917824074</v>
      </c>
      <c r="AC550" s="38">
        <v>2</v>
      </c>
      <c r="AD550" s="60">
        <v>44706.656064814822</v>
      </c>
      <c r="AE550" s="60">
        <v>44706.681192129632</v>
      </c>
      <c r="AF550" s="60">
        <v>44706.656064814822</v>
      </c>
      <c r="AG550" s="37"/>
      <c r="AH550" s="37"/>
      <c r="AI550" s="37"/>
      <c r="AJ550" s="16" t="str">
        <f ca="1">IF(Table1[[#This Row],[State]]="Closed","Zero",IF(Table1[[#This Row],[State]]="Resolved","Zero",TODAY()-Table1[[#This Row],[First Assigned to Osprey-Resolver]]))</f>
        <v>Zero</v>
      </c>
      <c r="AK550" s="16" t="str">
        <f ca="1">IF(Table1[[#This Row],[Days Open]]&lt;=5,"00 - 05",IF(Table1[[#This Row],[Days Open]]&lt;=15,"06 - 15",IF(Table1[[#This Row],[Days Open]]&lt;=30,"16 - 30", IF(Table1[[#This Row],[Days Open]]&lt;=60,"31 - 60",IF(Table1[[#This Row],[Days Open]]&lt;=90,"61 - 90",IF(Table1[[#This Row],[Days Open]]="Zero","Closed","&gt;91 and above"))))))</f>
        <v>Closed</v>
      </c>
      <c r="AL550" s="39">
        <f>WEEKNUM(Table1[[#This Row],[Created]])</f>
        <v>22</v>
      </c>
      <c r="AM550" s="39">
        <f>WEEKNUM(Table1[[#This Row],[Resolved]])</f>
        <v>22</v>
      </c>
      <c r="AN550" s="39">
        <f>WEEKNUM(Table1[[#This Row],[Closed]])</f>
        <v>0</v>
      </c>
      <c r="AO550" s="39" t="str">
        <f>IFERROR(INDEX(GD_Resource[], MATCH(Table1[[#This Row],[Assigned to]], GD_Resource[SNOW ID Unique], 0), 2), "Not GD")</f>
        <v>WPP-US</v>
      </c>
      <c r="AP550" s="39" t="str">
        <f t="shared" si="8"/>
        <v>GD</v>
      </c>
      <c r="AQ550" s="39">
        <f>YEAR(Table1[[#This Row],[Closed]])</f>
        <v>1900</v>
      </c>
      <c r="AR550" s="39">
        <f>YEAR(Table1[[#This Row],[Resolved]])</f>
        <v>2022</v>
      </c>
      <c r="AS550" s="39">
        <f>YEAR(Table1[[#This Row],[Created]])</f>
        <v>2022</v>
      </c>
      <c r="AT550" s="39">
        <f>DAY(Table1[[#This Row],[Resolved]])</f>
        <v>26</v>
      </c>
      <c r="AU550" s="39" t="str">
        <f>TEXT(Table1[[#This Row],[Resolved]],"MMM")</f>
        <v>May</v>
      </c>
      <c r="AV550" s="39">
        <f>DAY(Table1[[#This Row],[Created]])</f>
        <v>25</v>
      </c>
      <c r="AW550" s="39" t="str">
        <f>TEXT(Table1[[#This Row],[Created]],"MMM")</f>
        <v>May</v>
      </c>
      <c r="AX550" s="40">
        <f>VLOOKUP(Table1[[#This Row],[Assigned to]],GD_Resource[[#All],[SNOW ID Unique]:[Team]],4,0)</f>
        <v>0</v>
      </c>
    </row>
    <row r="551" spans="1:50" ht="49.95" customHeight="1" x14ac:dyDescent="0.25">
      <c r="A551" s="37" t="s">
        <v>2132</v>
      </c>
      <c r="B551" s="37" t="s">
        <v>119</v>
      </c>
      <c r="C551" s="37" t="s">
        <v>120</v>
      </c>
      <c r="D551" s="37" t="s">
        <v>324</v>
      </c>
      <c r="E551" s="37" t="s">
        <v>13</v>
      </c>
      <c r="F551" s="37" t="s">
        <v>2133</v>
      </c>
      <c r="G551" s="60">
        <v>44707.747812499998</v>
      </c>
      <c r="H551" s="37" t="s">
        <v>26</v>
      </c>
      <c r="I551" s="60"/>
      <c r="J551" s="37"/>
      <c r="K551" s="37"/>
      <c r="L551" s="60"/>
      <c r="M551" s="37"/>
      <c r="N551" s="60">
        <v>44706.638657407413</v>
      </c>
      <c r="O551" s="37" t="s">
        <v>706</v>
      </c>
      <c r="P551" s="38" t="b">
        <v>0</v>
      </c>
      <c r="Q551" s="37"/>
      <c r="R551" s="37" t="s">
        <v>127</v>
      </c>
      <c r="S551" s="38">
        <v>0</v>
      </c>
      <c r="T551" s="37" t="s">
        <v>128</v>
      </c>
      <c r="U551" s="37" t="s">
        <v>65</v>
      </c>
      <c r="V551" s="60"/>
      <c r="W551" s="38"/>
      <c r="X551" s="37" t="s">
        <v>322</v>
      </c>
      <c r="Y551" s="38">
        <v>0</v>
      </c>
      <c r="Z551" s="38" t="b">
        <v>1</v>
      </c>
      <c r="AA551" s="60">
        <v>44706.64435185185</v>
      </c>
      <c r="AB551" s="60">
        <v>44706.63962962963</v>
      </c>
      <c r="AC551" s="38">
        <v>1</v>
      </c>
      <c r="AD551" s="60">
        <v>44706.652858796297</v>
      </c>
      <c r="AE551" s="60">
        <v>44706.663344907407</v>
      </c>
      <c r="AF551" s="60">
        <v>44706.652858796297</v>
      </c>
      <c r="AG551" s="37"/>
      <c r="AH551" s="37" t="s">
        <v>882</v>
      </c>
      <c r="AI551" s="37"/>
      <c r="AJ551" s="16">
        <f ca="1">IF(Table1[[#This Row],[State]]="Closed","Zero",IF(Table1[[#This Row],[State]]="Resolved","Zero",TODAY()-Table1[[#This Row],[First Assigned to Osprey-Resolver]]))</f>
        <v>1.3366550925929914</v>
      </c>
      <c r="AK551" s="16" t="str">
        <f ca="1">IF(Table1[[#This Row],[Days Open]]&lt;=5,"00 - 05",IF(Table1[[#This Row],[Days Open]]&lt;=15,"06 - 15",IF(Table1[[#This Row],[Days Open]]&lt;=30,"16 - 30", IF(Table1[[#This Row],[Days Open]]&lt;=60,"31 - 60",IF(Table1[[#This Row],[Days Open]]&lt;=90,"61 - 90",IF(Table1[[#This Row],[Days Open]]="Zero","Closed","&gt;91 and above"))))))</f>
        <v>00 - 05</v>
      </c>
      <c r="AL551" s="39">
        <f>WEEKNUM(Table1[[#This Row],[Created]])</f>
        <v>22</v>
      </c>
      <c r="AM551" s="39">
        <f>WEEKNUM(Table1[[#This Row],[Resolved]])</f>
        <v>0</v>
      </c>
      <c r="AN551" s="39">
        <f>WEEKNUM(Table1[[#This Row],[Closed]])</f>
        <v>0</v>
      </c>
      <c r="AO551" s="39" t="str">
        <f>IFERROR(INDEX(GD_Resource[], MATCH(Table1[[#This Row],[Assigned to]], GD_Resource[SNOW ID Unique], 0), 2), "Not GD")</f>
        <v>WPP-US</v>
      </c>
      <c r="AP551" s="39" t="str">
        <f t="shared" si="8"/>
        <v>GD</v>
      </c>
      <c r="AQ551" s="39">
        <f>YEAR(Table1[[#This Row],[Closed]])</f>
        <v>1900</v>
      </c>
      <c r="AR551" s="39">
        <f>YEAR(Table1[[#This Row],[Resolved]])</f>
        <v>1900</v>
      </c>
      <c r="AS551" s="39">
        <f>YEAR(Table1[[#This Row],[Created]])</f>
        <v>2022</v>
      </c>
      <c r="AT551" s="39">
        <f>DAY(Table1[[#This Row],[Resolved]])</f>
        <v>0</v>
      </c>
      <c r="AU551" s="39" t="str">
        <f>TEXT(Table1[[#This Row],[Resolved]],"MMM")</f>
        <v>Jan</v>
      </c>
      <c r="AV551" s="39">
        <f>DAY(Table1[[#This Row],[Created]])</f>
        <v>25</v>
      </c>
      <c r="AW551" s="39" t="str">
        <f>TEXT(Table1[[#This Row],[Created]],"MMM")</f>
        <v>May</v>
      </c>
      <c r="AX551" s="40">
        <f>VLOOKUP(Table1[[#This Row],[Assigned to]],GD_Resource[[#All],[SNOW ID Unique]:[Team]],4,0)</f>
        <v>0</v>
      </c>
    </row>
    <row r="552" spans="1:50" ht="49.95" customHeight="1" x14ac:dyDescent="0.25">
      <c r="A552" s="37" t="s">
        <v>2134</v>
      </c>
      <c r="B552" s="37" t="s">
        <v>119</v>
      </c>
      <c r="C552" s="37" t="s">
        <v>120</v>
      </c>
      <c r="D552" s="37" t="s">
        <v>1781</v>
      </c>
      <c r="E552" s="37" t="s">
        <v>13</v>
      </c>
      <c r="F552" s="37" t="s">
        <v>2135</v>
      </c>
      <c r="G552" s="60">
        <v>44707.712673611109</v>
      </c>
      <c r="H552" s="37" t="s">
        <v>23</v>
      </c>
      <c r="I552" s="60"/>
      <c r="J552" s="37" t="s">
        <v>329</v>
      </c>
      <c r="K552" s="37" t="s">
        <v>2136</v>
      </c>
      <c r="L552" s="60"/>
      <c r="M552" s="37"/>
      <c r="N552" s="60">
        <v>44706.677465277768</v>
      </c>
      <c r="O552" s="37" t="s">
        <v>267</v>
      </c>
      <c r="P552" s="38" t="b">
        <v>0</v>
      </c>
      <c r="Q552" s="37"/>
      <c r="R552" s="37" t="s">
        <v>127</v>
      </c>
      <c r="S552" s="38">
        <v>0</v>
      </c>
      <c r="T552" s="37" t="s">
        <v>128</v>
      </c>
      <c r="U552" s="37" t="s">
        <v>94</v>
      </c>
      <c r="V552" s="60">
        <v>44707.712673611109</v>
      </c>
      <c r="W552" s="38">
        <v>89442</v>
      </c>
      <c r="X552" s="37" t="s">
        <v>268</v>
      </c>
      <c r="Y552" s="38">
        <v>0</v>
      </c>
      <c r="Z552" s="38" t="b">
        <v>0</v>
      </c>
      <c r="AA552" s="60">
        <v>44706.6871875</v>
      </c>
      <c r="AB552" s="60"/>
      <c r="AC552" s="38">
        <v>1</v>
      </c>
      <c r="AD552" s="60"/>
      <c r="AE552" s="60">
        <v>44706.6871875</v>
      </c>
      <c r="AF552" s="60">
        <v>44706.683842592603</v>
      </c>
      <c r="AG552" s="37"/>
      <c r="AH552" s="37"/>
      <c r="AI552" s="37"/>
      <c r="AJ552" s="16" t="str">
        <f ca="1">IF(Table1[[#This Row],[State]]="Closed","Zero",IF(Table1[[#This Row],[State]]="Resolved","Zero",TODAY()-Table1[[#This Row],[First Assigned to Osprey-Resolver]]))</f>
        <v>Zero</v>
      </c>
      <c r="AK552" s="16" t="str">
        <f ca="1">IF(Table1[[#This Row],[Days Open]]&lt;=5,"00 - 05",IF(Table1[[#This Row],[Days Open]]&lt;=15,"06 - 15",IF(Table1[[#This Row],[Days Open]]&lt;=30,"16 - 30", IF(Table1[[#This Row],[Days Open]]&lt;=60,"31 - 60",IF(Table1[[#This Row],[Days Open]]&lt;=90,"61 - 90",IF(Table1[[#This Row],[Days Open]]="Zero","Closed","&gt;91 and above"))))))</f>
        <v>Closed</v>
      </c>
      <c r="AL552" s="39">
        <f>WEEKNUM(Table1[[#This Row],[Created]])</f>
        <v>22</v>
      </c>
      <c r="AM552" s="39">
        <f>WEEKNUM(Table1[[#This Row],[Resolved]])</f>
        <v>22</v>
      </c>
      <c r="AN552" s="39">
        <f>WEEKNUM(Table1[[#This Row],[Closed]])</f>
        <v>0</v>
      </c>
      <c r="AO552" s="39" t="str">
        <f>IFERROR(INDEX(GD_Resource[], MATCH(Table1[[#This Row],[Assigned to]], GD_Resource[SNOW ID Unique], 0), 2), "Not GD")</f>
        <v>WPP-US</v>
      </c>
      <c r="AP552" s="39" t="str">
        <f t="shared" si="8"/>
        <v>GD</v>
      </c>
      <c r="AQ552" s="39">
        <f>YEAR(Table1[[#This Row],[Closed]])</f>
        <v>1900</v>
      </c>
      <c r="AR552" s="39">
        <f>YEAR(Table1[[#This Row],[Resolved]])</f>
        <v>2022</v>
      </c>
      <c r="AS552" s="39">
        <f>YEAR(Table1[[#This Row],[Created]])</f>
        <v>2022</v>
      </c>
      <c r="AT552" s="39">
        <f>DAY(Table1[[#This Row],[Resolved]])</f>
        <v>26</v>
      </c>
      <c r="AU552" s="39" t="str">
        <f>TEXT(Table1[[#This Row],[Resolved]],"MMM")</f>
        <v>May</v>
      </c>
      <c r="AV552" s="39">
        <f>DAY(Table1[[#This Row],[Created]])</f>
        <v>25</v>
      </c>
      <c r="AW552" s="39" t="str">
        <f>TEXT(Table1[[#This Row],[Created]],"MMM")</f>
        <v>May</v>
      </c>
      <c r="AX552" s="40">
        <f>VLOOKUP(Table1[[#This Row],[Assigned to]],GD_Resource[[#All],[SNOW ID Unique]:[Team]],4,0)</f>
        <v>0</v>
      </c>
    </row>
    <row r="553" spans="1:50" ht="49.95" customHeight="1" x14ac:dyDescent="0.25">
      <c r="A553" s="37" t="s">
        <v>2137</v>
      </c>
      <c r="B553" s="37" t="s">
        <v>119</v>
      </c>
      <c r="C553" s="37" t="s">
        <v>703</v>
      </c>
      <c r="D553" s="37" t="s">
        <v>324</v>
      </c>
      <c r="E553" s="37" t="s">
        <v>13</v>
      </c>
      <c r="F553" s="37" t="s">
        <v>2120</v>
      </c>
      <c r="G553" s="60">
        <v>44707.678356481483</v>
      </c>
      <c r="H553" s="37" t="s">
        <v>26</v>
      </c>
      <c r="I553" s="60"/>
      <c r="J553" s="37"/>
      <c r="K553" s="37"/>
      <c r="L553" s="60"/>
      <c r="M553" s="37"/>
      <c r="N553" s="60">
        <v>44706.703634259262</v>
      </c>
      <c r="O553" s="37" t="s">
        <v>2121</v>
      </c>
      <c r="P553" s="38" t="b">
        <v>0</v>
      </c>
      <c r="Q553" s="37"/>
      <c r="R553" s="37"/>
      <c r="S553" s="38">
        <v>0</v>
      </c>
      <c r="T553" s="37" t="s">
        <v>128</v>
      </c>
      <c r="U553" s="37" t="s">
        <v>65</v>
      </c>
      <c r="V553" s="60"/>
      <c r="W553" s="38"/>
      <c r="X553" s="37" t="s">
        <v>2122</v>
      </c>
      <c r="Y553" s="38">
        <v>0</v>
      </c>
      <c r="Z553" s="38" t="b">
        <v>1</v>
      </c>
      <c r="AA553" s="60">
        <v>44707.116249999999</v>
      </c>
      <c r="AB553" s="60">
        <v>44706.704513888893</v>
      </c>
      <c r="AC553" s="38">
        <v>2</v>
      </c>
      <c r="AD553" s="60">
        <v>44707.105150462958</v>
      </c>
      <c r="AE553" s="60">
        <v>44707.116249999999</v>
      </c>
      <c r="AF553" s="60">
        <v>44707.105150462958</v>
      </c>
      <c r="AG553" s="37"/>
      <c r="AH553" s="37" t="s">
        <v>707</v>
      </c>
      <c r="AI553" s="37"/>
      <c r="AJ553" s="16">
        <f ca="1">IF(Table1[[#This Row],[State]]="Closed","Zero",IF(Table1[[#This Row],[State]]="Resolved","Zero",TODAY()-Table1[[#This Row],[First Assigned to Osprey-Resolver]]))</f>
        <v>0.88375000000087311</v>
      </c>
      <c r="AK553" s="16" t="str">
        <f ca="1">IF(Table1[[#This Row],[Days Open]]&lt;=5,"00 - 05",IF(Table1[[#This Row],[Days Open]]&lt;=15,"06 - 15",IF(Table1[[#This Row],[Days Open]]&lt;=30,"16 - 30", IF(Table1[[#This Row],[Days Open]]&lt;=60,"31 - 60",IF(Table1[[#This Row],[Days Open]]&lt;=90,"61 - 90",IF(Table1[[#This Row],[Days Open]]="Zero","Closed","&gt;91 and above"))))))</f>
        <v>00 - 05</v>
      </c>
      <c r="AL553" s="39">
        <f>WEEKNUM(Table1[[#This Row],[Created]])</f>
        <v>22</v>
      </c>
      <c r="AM553" s="39">
        <f>WEEKNUM(Table1[[#This Row],[Resolved]])</f>
        <v>0</v>
      </c>
      <c r="AN553" s="39">
        <f>WEEKNUM(Table1[[#This Row],[Closed]])</f>
        <v>0</v>
      </c>
      <c r="AO553" s="39" t="str">
        <f>IFERROR(INDEX(GD_Resource[], MATCH(Table1[[#This Row],[Assigned to]], GD_Resource[SNOW ID Unique], 0), 2), "Not GD")</f>
        <v>WPP-US</v>
      </c>
      <c r="AP553" s="39" t="str">
        <f t="shared" si="8"/>
        <v>GD</v>
      </c>
      <c r="AQ553" s="39">
        <f>YEAR(Table1[[#This Row],[Closed]])</f>
        <v>1900</v>
      </c>
      <c r="AR553" s="39">
        <f>YEAR(Table1[[#This Row],[Resolved]])</f>
        <v>1900</v>
      </c>
      <c r="AS553" s="39">
        <f>YEAR(Table1[[#This Row],[Created]])</f>
        <v>2022</v>
      </c>
      <c r="AT553" s="39">
        <f>DAY(Table1[[#This Row],[Resolved]])</f>
        <v>0</v>
      </c>
      <c r="AU553" s="39" t="str">
        <f>TEXT(Table1[[#This Row],[Resolved]],"MMM")</f>
        <v>Jan</v>
      </c>
      <c r="AV553" s="39">
        <f>DAY(Table1[[#This Row],[Created]])</f>
        <v>25</v>
      </c>
      <c r="AW553" s="39" t="str">
        <f>TEXT(Table1[[#This Row],[Created]],"MMM")</f>
        <v>May</v>
      </c>
      <c r="AX553" s="40">
        <f>VLOOKUP(Table1[[#This Row],[Assigned to]],GD_Resource[[#All],[SNOW ID Unique]:[Team]],4,0)</f>
        <v>0</v>
      </c>
    </row>
    <row r="554" spans="1:50" ht="49.95" customHeight="1" x14ac:dyDescent="0.25">
      <c r="A554" s="37" t="s">
        <v>2138</v>
      </c>
      <c r="B554" s="37" t="s">
        <v>142</v>
      </c>
      <c r="C554" s="37" t="s">
        <v>120</v>
      </c>
      <c r="D554" s="37" t="s">
        <v>350</v>
      </c>
      <c r="E554" s="37" t="s">
        <v>13</v>
      </c>
      <c r="F554" s="37" t="s">
        <v>2139</v>
      </c>
      <c r="G554" s="60">
        <v>44706.92695601852</v>
      </c>
      <c r="H554" s="37" t="s">
        <v>33</v>
      </c>
      <c r="I554" s="60"/>
      <c r="J554" s="37" t="s">
        <v>329</v>
      </c>
      <c r="K554" s="37" t="s">
        <v>2140</v>
      </c>
      <c r="L554" s="60"/>
      <c r="M554" s="37"/>
      <c r="N554" s="60">
        <v>44706.763981481483</v>
      </c>
      <c r="O554" s="37" t="s">
        <v>1819</v>
      </c>
      <c r="P554" s="38" t="b">
        <v>0</v>
      </c>
      <c r="Q554" s="37"/>
      <c r="R554" s="37" t="s">
        <v>127</v>
      </c>
      <c r="S554" s="38">
        <v>0</v>
      </c>
      <c r="T554" s="37" t="s">
        <v>128</v>
      </c>
      <c r="U554" s="37" t="s">
        <v>94</v>
      </c>
      <c r="V554" s="60">
        <v>44706.92695601852</v>
      </c>
      <c r="W554" s="38">
        <v>14081</v>
      </c>
      <c r="X554" s="37" t="s">
        <v>1820</v>
      </c>
      <c r="Y554" s="38">
        <v>0</v>
      </c>
      <c r="Z554" s="38" t="b">
        <v>0</v>
      </c>
      <c r="AA554" s="60">
        <v>44706.847233796303</v>
      </c>
      <c r="AB554" s="60">
        <v>44706.847233796303</v>
      </c>
      <c r="AC554" s="38">
        <v>1</v>
      </c>
      <c r="AD554" s="60">
        <v>44706.856874999998</v>
      </c>
      <c r="AE554" s="60">
        <v>44706.862766203703</v>
      </c>
      <c r="AF554" s="60">
        <v>44706.856874999998</v>
      </c>
      <c r="AG554" s="37" t="s">
        <v>332</v>
      </c>
      <c r="AH554" s="37"/>
      <c r="AI554" s="37" t="s">
        <v>766</v>
      </c>
      <c r="AJ554" s="16" t="str">
        <f ca="1">IF(Table1[[#This Row],[State]]="Closed","Zero",IF(Table1[[#This Row],[State]]="Resolved","Zero",TODAY()-Table1[[#This Row],[First Assigned to Osprey-Resolver]]))</f>
        <v>Zero</v>
      </c>
      <c r="AK554" s="16" t="str">
        <f ca="1">IF(Table1[[#This Row],[Days Open]]&lt;=5,"00 - 05",IF(Table1[[#This Row],[Days Open]]&lt;=15,"06 - 15",IF(Table1[[#This Row],[Days Open]]&lt;=30,"16 - 30", IF(Table1[[#This Row],[Days Open]]&lt;=60,"31 - 60",IF(Table1[[#This Row],[Days Open]]&lt;=90,"61 - 90",IF(Table1[[#This Row],[Days Open]]="Zero","Closed","&gt;91 and above"))))))</f>
        <v>Closed</v>
      </c>
      <c r="AL554" s="39">
        <f>WEEKNUM(Table1[[#This Row],[Created]])</f>
        <v>22</v>
      </c>
      <c r="AM554" s="39">
        <f>WEEKNUM(Table1[[#This Row],[Resolved]])</f>
        <v>22</v>
      </c>
      <c r="AN554" s="39">
        <f>WEEKNUM(Table1[[#This Row],[Closed]])</f>
        <v>0</v>
      </c>
      <c r="AO554" s="39" t="str">
        <f>IFERROR(INDEX(GD_Resource[], MATCH(Table1[[#This Row],[Assigned to]], GD_Resource[SNOW ID Unique], 0), 2), "Not GD")</f>
        <v>WPP-US</v>
      </c>
      <c r="AP554" s="39" t="str">
        <f t="shared" si="8"/>
        <v>GD</v>
      </c>
      <c r="AQ554" s="39">
        <f>YEAR(Table1[[#This Row],[Closed]])</f>
        <v>1900</v>
      </c>
      <c r="AR554" s="39">
        <f>YEAR(Table1[[#This Row],[Resolved]])</f>
        <v>2022</v>
      </c>
      <c r="AS554" s="39">
        <f>YEAR(Table1[[#This Row],[Created]])</f>
        <v>2022</v>
      </c>
      <c r="AT554" s="39">
        <f>DAY(Table1[[#This Row],[Resolved]])</f>
        <v>25</v>
      </c>
      <c r="AU554" s="39" t="str">
        <f>TEXT(Table1[[#This Row],[Resolved]],"MMM")</f>
        <v>May</v>
      </c>
      <c r="AV554" s="39">
        <f>DAY(Table1[[#This Row],[Created]])</f>
        <v>25</v>
      </c>
      <c r="AW554" s="39" t="str">
        <f>TEXT(Table1[[#This Row],[Created]],"MMM")</f>
        <v>May</v>
      </c>
      <c r="AX554" s="40">
        <f>VLOOKUP(Table1[[#This Row],[Assigned to]],GD_Resource[[#All],[SNOW ID Unique]:[Team]],4,0)</f>
        <v>0</v>
      </c>
    </row>
    <row r="555" spans="1:50" ht="49.95" customHeight="1" x14ac:dyDescent="0.25">
      <c r="A555" s="37" t="s">
        <v>2141</v>
      </c>
      <c r="B555" s="37" t="s">
        <v>119</v>
      </c>
      <c r="C555" s="37" t="s">
        <v>120</v>
      </c>
      <c r="D555" s="37" t="s">
        <v>324</v>
      </c>
      <c r="E555" s="37" t="s">
        <v>13</v>
      </c>
      <c r="F555" s="37" t="s">
        <v>2142</v>
      </c>
      <c r="G555" s="60">
        <v>44707.682013888887</v>
      </c>
      <c r="H555" s="37" t="s">
        <v>26</v>
      </c>
      <c r="I555" s="60"/>
      <c r="J555" s="37" t="s">
        <v>329</v>
      </c>
      <c r="K555" s="37" t="s">
        <v>2142</v>
      </c>
      <c r="L555" s="60"/>
      <c r="M555" s="37"/>
      <c r="N555" s="60">
        <v>44706.781840277778</v>
      </c>
      <c r="O555" s="37" t="s">
        <v>897</v>
      </c>
      <c r="P555" s="38" t="b">
        <v>0</v>
      </c>
      <c r="Q555" s="37"/>
      <c r="R555" s="37" t="s">
        <v>127</v>
      </c>
      <c r="S555" s="38">
        <v>0</v>
      </c>
      <c r="T555" s="37" t="s">
        <v>128</v>
      </c>
      <c r="U555" s="37" t="s">
        <v>94</v>
      </c>
      <c r="V555" s="60">
        <v>44707.682013888887</v>
      </c>
      <c r="W555" s="38">
        <v>78241</v>
      </c>
      <c r="X555" s="37" t="s">
        <v>70</v>
      </c>
      <c r="Y555" s="38">
        <v>1</v>
      </c>
      <c r="Z555" s="38" t="b">
        <v>0</v>
      </c>
      <c r="AA555" s="60">
        <v>44706.787962962961</v>
      </c>
      <c r="AB555" s="60"/>
      <c r="AC555" s="38">
        <v>0</v>
      </c>
      <c r="AD555" s="60"/>
      <c r="AE555" s="60">
        <v>44706.787962962961</v>
      </c>
      <c r="AF555" s="60">
        <v>44706.781840277778</v>
      </c>
      <c r="AG555" s="37"/>
      <c r="AH555" s="37"/>
      <c r="AI555" s="37"/>
      <c r="AJ555" s="16" t="str">
        <f ca="1">IF(Table1[[#This Row],[State]]="Closed","Zero",IF(Table1[[#This Row],[State]]="Resolved","Zero",TODAY()-Table1[[#This Row],[First Assigned to Osprey-Resolver]]))</f>
        <v>Zero</v>
      </c>
      <c r="AK555" s="16" t="str">
        <f ca="1">IF(Table1[[#This Row],[Days Open]]&lt;=5,"00 - 05",IF(Table1[[#This Row],[Days Open]]&lt;=15,"06 - 15",IF(Table1[[#This Row],[Days Open]]&lt;=30,"16 - 30", IF(Table1[[#This Row],[Days Open]]&lt;=60,"31 - 60",IF(Table1[[#This Row],[Days Open]]&lt;=90,"61 - 90",IF(Table1[[#This Row],[Days Open]]="Zero","Closed","&gt;91 and above"))))))</f>
        <v>Closed</v>
      </c>
      <c r="AL555" s="39">
        <f>WEEKNUM(Table1[[#This Row],[Created]])</f>
        <v>22</v>
      </c>
      <c r="AM555" s="39">
        <f>WEEKNUM(Table1[[#This Row],[Resolved]])</f>
        <v>22</v>
      </c>
      <c r="AN555" s="39">
        <f>WEEKNUM(Table1[[#This Row],[Closed]])</f>
        <v>0</v>
      </c>
      <c r="AO555" s="39" t="str">
        <f>IFERROR(INDEX(GD_Resource[], MATCH(Table1[[#This Row],[Assigned to]], GD_Resource[SNOW ID Unique], 0), 2), "Not GD")</f>
        <v>WPP-US</v>
      </c>
      <c r="AP555" s="39" t="str">
        <f t="shared" si="8"/>
        <v>GD</v>
      </c>
      <c r="AQ555" s="39">
        <f>YEAR(Table1[[#This Row],[Closed]])</f>
        <v>1900</v>
      </c>
      <c r="AR555" s="39">
        <f>YEAR(Table1[[#This Row],[Resolved]])</f>
        <v>2022</v>
      </c>
      <c r="AS555" s="39">
        <f>YEAR(Table1[[#This Row],[Created]])</f>
        <v>2022</v>
      </c>
      <c r="AT555" s="39">
        <f>DAY(Table1[[#This Row],[Resolved]])</f>
        <v>26</v>
      </c>
      <c r="AU555" s="39" t="str">
        <f>TEXT(Table1[[#This Row],[Resolved]],"MMM")</f>
        <v>May</v>
      </c>
      <c r="AV555" s="39">
        <f>DAY(Table1[[#This Row],[Created]])</f>
        <v>25</v>
      </c>
      <c r="AW555" s="39" t="str">
        <f>TEXT(Table1[[#This Row],[Created]],"MMM")</f>
        <v>May</v>
      </c>
      <c r="AX555" s="40">
        <f>VLOOKUP(Table1[[#This Row],[Assigned to]],GD_Resource[[#All],[SNOW ID Unique]:[Team]],4,0)</f>
        <v>0</v>
      </c>
    </row>
    <row r="556" spans="1:50" ht="49.95" customHeight="1" x14ac:dyDescent="0.25">
      <c r="A556" s="37" t="s">
        <v>2143</v>
      </c>
      <c r="B556" s="37" t="s">
        <v>119</v>
      </c>
      <c r="C556" s="37" t="s">
        <v>253</v>
      </c>
      <c r="D556" s="37" t="s">
        <v>259</v>
      </c>
      <c r="E556" s="37" t="s">
        <v>13</v>
      </c>
      <c r="F556" s="37" t="s">
        <v>2144</v>
      </c>
      <c r="G556" s="60">
        <v>44708.070613425924</v>
      </c>
      <c r="H556" s="37" t="s">
        <v>39</v>
      </c>
      <c r="I556" s="60"/>
      <c r="J556" s="37"/>
      <c r="K556" s="37"/>
      <c r="L556" s="60"/>
      <c r="M556" s="37"/>
      <c r="N556" s="60">
        <v>44706.780787037038</v>
      </c>
      <c r="O556" s="37" t="s">
        <v>2145</v>
      </c>
      <c r="P556" s="38" t="b">
        <v>0</v>
      </c>
      <c r="Q556" s="37"/>
      <c r="R556" s="37" t="s">
        <v>150</v>
      </c>
      <c r="S556" s="38">
        <v>0</v>
      </c>
      <c r="T556" s="37" t="s">
        <v>128</v>
      </c>
      <c r="U556" s="37" t="s">
        <v>65</v>
      </c>
      <c r="V556" s="60"/>
      <c r="W556" s="38"/>
      <c r="X556" s="37" t="s">
        <v>2146</v>
      </c>
      <c r="Y556" s="38">
        <v>0</v>
      </c>
      <c r="Z556" s="38" t="b">
        <v>1</v>
      </c>
      <c r="AA556" s="60">
        <v>44706.780787037038</v>
      </c>
      <c r="AB556" s="60">
        <v>44706.780787037038</v>
      </c>
      <c r="AC556" s="38">
        <v>1</v>
      </c>
      <c r="AD556" s="60">
        <v>44706.826793981483</v>
      </c>
      <c r="AE556" s="60">
        <v>44706.836400462962</v>
      </c>
      <c r="AF556" s="60">
        <v>44706.826793981483</v>
      </c>
      <c r="AG556" s="37"/>
      <c r="AH556" s="37" t="s">
        <v>882</v>
      </c>
      <c r="AI556" s="37"/>
      <c r="AJ556" s="16">
        <f ca="1">IF(Table1[[#This Row],[State]]="Closed","Zero",IF(Table1[[#This Row],[State]]="Resolved","Zero",TODAY()-Table1[[#This Row],[First Assigned to Osprey-Resolver]]))</f>
        <v>1.1635995370379533</v>
      </c>
      <c r="AK556" s="16" t="str">
        <f ca="1">IF(Table1[[#This Row],[Days Open]]&lt;=5,"00 - 05",IF(Table1[[#This Row],[Days Open]]&lt;=15,"06 - 15",IF(Table1[[#This Row],[Days Open]]&lt;=30,"16 - 30", IF(Table1[[#This Row],[Days Open]]&lt;=60,"31 - 60",IF(Table1[[#This Row],[Days Open]]&lt;=90,"61 - 90",IF(Table1[[#This Row],[Days Open]]="Zero","Closed","&gt;91 and above"))))))</f>
        <v>00 - 05</v>
      </c>
      <c r="AL556" s="39">
        <f>WEEKNUM(Table1[[#This Row],[Created]])</f>
        <v>22</v>
      </c>
      <c r="AM556" s="39">
        <f>WEEKNUM(Table1[[#This Row],[Resolved]])</f>
        <v>0</v>
      </c>
      <c r="AN556" s="39">
        <f>WEEKNUM(Table1[[#This Row],[Closed]])</f>
        <v>0</v>
      </c>
      <c r="AO556" s="39" t="str">
        <f>IFERROR(INDEX(GD_Resource[], MATCH(Table1[[#This Row],[Assigned to]], GD_Resource[SNOW ID Unique], 0), 2), "Not GD")</f>
        <v>Not GD</v>
      </c>
      <c r="AP556" s="39" t="str">
        <f t="shared" si="8"/>
        <v>Geo</v>
      </c>
      <c r="AQ556" s="39">
        <f>YEAR(Table1[[#This Row],[Closed]])</f>
        <v>1900</v>
      </c>
      <c r="AR556" s="39">
        <f>YEAR(Table1[[#This Row],[Resolved]])</f>
        <v>1900</v>
      </c>
      <c r="AS556" s="39">
        <f>YEAR(Table1[[#This Row],[Created]])</f>
        <v>2022</v>
      </c>
      <c r="AT556" s="39">
        <f>DAY(Table1[[#This Row],[Resolved]])</f>
        <v>0</v>
      </c>
      <c r="AU556" s="39" t="str">
        <f>TEXT(Table1[[#This Row],[Resolved]],"MMM")</f>
        <v>Jan</v>
      </c>
      <c r="AV556" s="39">
        <f>DAY(Table1[[#This Row],[Created]])</f>
        <v>25</v>
      </c>
      <c r="AW556" s="39" t="str">
        <f>TEXT(Table1[[#This Row],[Created]],"MMM")</f>
        <v>May</v>
      </c>
      <c r="AX556" s="40" t="e">
        <f>VLOOKUP(Table1[[#This Row],[Assigned to]],GD_Resource[[#All],[SNOW ID Unique]:[Team]],4,0)</f>
        <v>#N/A</v>
      </c>
    </row>
    <row r="557" spans="1:50" ht="62.7" customHeight="1" x14ac:dyDescent="0.25">
      <c r="A557" s="37" t="s">
        <v>2147</v>
      </c>
      <c r="B557" s="37" t="s">
        <v>119</v>
      </c>
      <c r="C557" s="37" t="s">
        <v>633</v>
      </c>
      <c r="D557" s="37" t="s">
        <v>1825</v>
      </c>
      <c r="E557" s="37" t="s">
        <v>13</v>
      </c>
      <c r="F557" s="37" t="s">
        <v>2148</v>
      </c>
      <c r="G557" s="60">
        <v>44706.926631944443</v>
      </c>
      <c r="H557" s="37" t="s">
        <v>31</v>
      </c>
      <c r="I557" s="60"/>
      <c r="J557" s="37" t="s">
        <v>329</v>
      </c>
      <c r="K557" s="37" t="s">
        <v>1827</v>
      </c>
      <c r="L557" s="60"/>
      <c r="M557" s="37"/>
      <c r="N557" s="60">
        <v>44706.794814814813</v>
      </c>
      <c r="O557" s="37" t="s">
        <v>1825</v>
      </c>
      <c r="P557" s="38" t="b">
        <v>0</v>
      </c>
      <c r="Q557" s="37"/>
      <c r="R557" s="37" t="s">
        <v>137</v>
      </c>
      <c r="S557" s="38">
        <v>0</v>
      </c>
      <c r="T557" s="37" t="s">
        <v>128</v>
      </c>
      <c r="U557" s="37" t="s">
        <v>94</v>
      </c>
      <c r="V557" s="60">
        <v>44706.926631944443</v>
      </c>
      <c r="W557" s="38">
        <v>11592</v>
      </c>
      <c r="X557" s="37" t="s">
        <v>248</v>
      </c>
      <c r="Y557" s="38">
        <v>0</v>
      </c>
      <c r="Z557" s="38" t="b">
        <v>0</v>
      </c>
      <c r="AA557" s="60">
        <v>44706.794814814813</v>
      </c>
      <c r="AB557" s="60"/>
      <c r="AC557" s="38">
        <v>0</v>
      </c>
      <c r="AD557" s="60"/>
      <c r="AE557" s="60">
        <v>44706.794814814813</v>
      </c>
      <c r="AF557" s="60">
        <v>44706.794814814813</v>
      </c>
      <c r="AG557" s="37"/>
      <c r="AH557" s="37"/>
      <c r="AI557" s="37"/>
      <c r="AJ557" s="16" t="str">
        <f ca="1">IF(Table1[[#This Row],[State]]="Closed","Zero",IF(Table1[[#This Row],[State]]="Resolved","Zero",TODAY()-Table1[[#This Row],[First Assigned to Osprey-Resolver]]))</f>
        <v>Zero</v>
      </c>
      <c r="AK557" s="16" t="str">
        <f ca="1">IF(Table1[[#This Row],[Days Open]]&lt;=5,"00 - 05",IF(Table1[[#This Row],[Days Open]]&lt;=15,"06 - 15",IF(Table1[[#This Row],[Days Open]]&lt;=30,"16 - 30", IF(Table1[[#This Row],[Days Open]]&lt;=60,"31 - 60",IF(Table1[[#This Row],[Days Open]]&lt;=90,"61 - 90",IF(Table1[[#This Row],[Days Open]]="Zero","Closed","&gt;91 and above"))))))</f>
        <v>Closed</v>
      </c>
      <c r="AL557" s="39">
        <f>WEEKNUM(Table1[[#This Row],[Created]])</f>
        <v>22</v>
      </c>
      <c r="AM557" s="39">
        <f>WEEKNUM(Table1[[#This Row],[Resolved]])</f>
        <v>22</v>
      </c>
      <c r="AN557" s="39">
        <f>WEEKNUM(Table1[[#This Row],[Closed]])</f>
        <v>0</v>
      </c>
      <c r="AO557" s="39" t="str">
        <f>IFERROR(INDEX(GD_Resource[], MATCH(Table1[[#This Row],[Assigned to]], GD_Resource[SNOW ID Unique], 0), 2), "Not GD")</f>
        <v>WPP-US</v>
      </c>
      <c r="AP557" s="39" t="str">
        <f t="shared" si="8"/>
        <v>GD</v>
      </c>
      <c r="AQ557" s="39">
        <f>YEAR(Table1[[#This Row],[Closed]])</f>
        <v>1900</v>
      </c>
      <c r="AR557" s="39">
        <f>YEAR(Table1[[#This Row],[Resolved]])</f>
        <v>2022</v>
      </c>
      <c r="AS557" s="39">
        <f>YEAR(Table1[[#This Row],[Created]])</f>
        <v>2022</v>
      </c>
      <c r="AT557" s="39">
        <f>DAY(Table1[[#This Row],[Resolved]])</f>
        <v>25</v>
      </c>
      <c r="AU557" s="39" t="str">
        <f>TEXT(Table1[[#This Row],[Resolved]],"MMM")</f>
        <v>May</v>
      </c>
      <c r="AV557" s="39">
        <f>DAY(Table1[[#This Row],[Created]])</f>
        <v>25</v>
      </c>
      <c r="AW557" s="39" t="str">
        <f>TEXT(Table1[[#This Row],[Created]],"MMM")</f>
        <v>May</v>
      </c>
      <c r="AX557" s="40">
        <f>VLOOKUP(Table1[[#This Row],[Assigned to]],GD_Resource[[#All],[SNOW ID Unique]:[Team]],4,0)</f>
        <v>0</v>
      </c>
    </row>
    <row r="558" spans="1:50" ht="49.95" customHeight="1" x14ac:dyDescent="0.25">
      <c r="A558" s="37" t="s">
        <v>2149</v>
      </c>
      <c r="B558" s="37" t="s">
        <v>119</v>
      </c>
      <c r="C558" s="37" t="s">
        <v>703</v>
      </c>
      <c r="D558" s="37" t="s">
        <v>324</v>
      </c>
      <c r="E558" s="37" t="s">
        <v>13</v>
      </c>
      <c r="F558" s="37" t="s">
        <v>2150</v>
      </c>
      <c r="G558" s="60">
        <v>44707.660717592589</v>
      </c>
      <c r="H558" s="37" t="s">
        <v>26</v>
      </c>
      <c r="I558" s="60"/>
      <c r="J558" s="37"/>
      <c r="K558" s="37"/>
      <c r="L558" s="60"/>
      <c r="M558" s="37"/>
      <c r="N558" s="60">
        <v>44706.797662037039</v>
      </c>
      <c r="O558" s="37" t="s">
        <v>1641</v>
      </c>
      <c r="P558" s="38" t="b">
        <v>0</v>
      </c>
      <c r="Q558" s="37"/>
      <c r="R558" s="37"/>
      <c r="S558" s="38">
        <v>0</v>
      </c>
      <c r="T558" s="37" t="s">
        <v>128</v>
      </c>
      <c r="U558" s="37" t="s">
        <v>65</v>
      </c>
      <c r="V558" s="60"/>
      <c r="W558" s="38"/>
      <c r="X558" s="37" t="s">
        <v>1642</v>
      </c>
      <c r="Y558" s="38">
        <v>0</v>
      </c>
      <c r="Z558" s="38" t="b">
        <v>1</v>
      </c>
      <c r="AA558" s="60">
        <v>44706.96675925926</v>
      </c>
      <c r="AB558" s="60">
        <v>44706.798043981478</v>
      </c>
      <c r="AC558" s="38">
        <v>2</v>
      </c>
      <c r="AD558" s="60">
        <v>44706.963101851848</v>
      </c>
      <c r="AE558" s="60">
        <v>44706.96675925926</v>
      </c>
      <c r="AF558" s="60">
        <v>44706.963101851848</v>
      </c>
      <c r="AG558" s="37"/>
      <c r="AH558" s="37" t="s">
        <v>707</v>
      </c>
      <c r="AI558" s="37"/>
      <c r="AJ558" s="16">
        <f ca="1">IF(Table1[[#This Row],[State]]="Closed","Zero",IF(Table1[[#This Row],[State]]="Resolved","Zero",TODAY()-Table1[[#This Row],[First Assigned to Osprey-Resolver]]))</f>
        <v>1.0332407407404389</v>
      </c>
      <c r="AK558" s="16" t="str">
        <f ca="1">IF(Table1[[#This Row],[Days Open]]&lt;=5,"00 - 05",IF(Table1[[#This Row],[Days Open]]&lt;=15,"06 - 15",IF(Table1[[#This Row],[Days Open]]&lt;=30,"16 - 30", IF(Table1[[#This Row],[Days Open]]&lt;=60,"31 - 60",IF(Table1[[#This Row],[Days Open]]&lt;=90,"61 - 90",IF(Table1[[#This Row],[Days Open]]="Zero","Closed","&gt;91 and above"))))))</f>
        <v>00 - 05</v>
      </c>
      <c r="AL558" s="39">
        <f>WEEKNUM(Table1[[#This Row],[Created]])</f>
        <v>22</v>
      </c>
      <c r="AM558" s="39">
        <f>WEEKNUM(Table1[[#This Row],[Resolved]])</f>
        <v>0</v>
      </c>
      <c r="AN558" s="39">
        <f>WEEKNUM(Table1[[#This Row],[Closed]])</f>
        <v>0</v>
      </c>
      <c r="AO558" s="39" t="str">
        <f>IFERROR(INDEX(GD_Resource[], MATCH(Table1[[#This Row],[Assigned to]], GD_Resource[SNOW ID Unique], 0), 2), "Not GD")</f>
        <v>WPP-US</v>
      </c>
      <c r="AP558" s="39" t="str">
        <f t="shared" si="8"/>
        <v>GD</v>
      </c>
      <c r="AQ558" s="39">
        <f>YEAR(Table1[[#This Row],[Closed]])</f>
        <v>1900</v>
      </c>
      <c r="AR558" s="39">
        <f>YEAR(Table1[[#This Row],[Resolved]])</f>
        <v>1900</v>
      </c>
      <c r="AS558" s="39">
        <f>YEAR(Table1[[#This Row],[Created]])</f>
        <v>2022</v>
      </c>
      <c r="AT558" s="39">
        <f>DAY(Table1[[#This Row],[Resolved]])</f>
        <v>0</v>
      </c>
      <c r="AU558" s="39" t="str">
        <f>TEXT(Table1[[#This Row],[Resolved]],"MMM")</f>
        <v>Jan</v>
      </c>
      <c r="AV558" s="39">
        <f>DAY(Table1[[#This Row],[Created]])</f>
        <v>25</v>
      </c>
      <c r="AW558" s="39" t="str">
        <f>TEXT(Table1[[#This Row],[Created]],"MMM")</f>
        <v>May</v>
      </c>
      <c r="AX558" s="40">
        <f>VLOOKUP(Table1[[#This Row],[Assigned to]],GD_Resource[[#All],[SNOW ID Unique]:[Team]],4,0)</f>
        <v>0</v>
      </c>
    </row>
    <row r="559" spans="1:50" ht="49.95" customHeight="1" x14ac:dyDescent="0.25">
      <c r="A559" s="37" t="s">
        <v>2151</v>
      </c>
      <c r="B559" s="37" t="s">
        <v>119</v>
      </c>
      <c r="C559" s="37" t="s">
        <v>253</v>
      </c>
      <c r="D559" s="37" t="s">
        <v>2152</v>
      </c>
      <c r="E559" s="37" t="s">
        <v>7</v>
      </c>
      <c r="F559" s="37" t="s">
        <v>2153</v>
      </c>
      <c r="G559" s="60">
        <v>44708.118217592593</v>
      </c>
      <c r="H559" s="37" t="s">
        <v>9</v>
      </c>
      <c r="I559" s="60"/>
      <c r="J559" s="37"/>
      <c r="K559" s="37"/>
      <c r="L559" s="60"/>
      <c r="M559" s="37"/>
      <c r="N559" s="60">
        <v>44706.804745370369</v>
      </c>
      <c r="O559" s="37" t="s">
        <v>2152</v>
      </c>
      <c r="P559" s="38" t="b">
        <v>0</v>
      </c>
      <c r="Q559" s="37"/>
      <c r="R559" s="37" t="s">
        <v>150</v>
      </c>
      <c r="S559" s="38">
        <v>0</v>
      </c>
      <c r="T559" s="37" t="s">
        <v>128</v>
      </c>
      <c r="U559" s="37" t="s">
        <v>66</v>
      </c>
      <c r="V559" s="60"/>
      <c r="W559" s="38"/>
      <c r="X559" s="37" t="s">
        <v>2154</v>
      </c>
      <c r="Y559" s="38">
        <v>0</v>
      </c>
      <c r="Z559" s="38" t="b">
        <v>1</v>
      </c>
      <c r="AA559" s="60">
        <v>44706.829930555563</v>
      </c>
      <c r="AB559" s="60">
        <v>44706.81077546296</v>
      </c>
      <c r="AC559" s="38">
        <v>1</v>
      </c>
      <c r="AD559" s="60">
        <v>44706.871261574073</v>
      </c>
      <c r="AE559" s="60">
        <v>44706.874988425923</v>
      </c>
      <c r="AF559" s="60">
        <v>44706.871261574073</v>
      </c>
      <c r="AG559" s="37"/>
      <c r="AH559" s="37"/>
      <c r="AI559" s="37"/>
      <c r="AJ559" s="16">
        <f ca="1">IF(Table1[[#This Row],[State]]="Closed","Zero",IF(Table1[[#This Row],[State]]="Resolved","Zero",TODAY()-Table1[[#This Row],[First Assigned to Osprey-Resolver]]))</f>
        <v>1.1250115740767797</v>
      </c>
      <c r="AK559" s="16" t="str">
        <f ca="1">IF(Table1[[#This Row],[Days Open]]&lt;=5,"00 - 05",IF(Table1[[#This Row],[Days Open]]&lt;=15,"06 - 15",IF(Table1[[#This Row],[Days Open]]&lt;=30,"16 - 30", IF(Table1[[#This Row],[Days Open]]&lt;=60,"31 - 60",IF(Table1[[#This Row],[Days Open]]&lt;=90,"61 - 90",IF(Table1[[#This Row],[Days Open]]="Zero","Closed","&gt;91 and above"))))))</f>
        <v>00 - 05</v>
      </c>
      <c r="AL559" s="39">
        <f>WEEKNUM(Table1[[#This Row],[Created]])</f>
        <v>22</v>
      </c>
      <c r="AM559" s="39">
        <f>WEEKNUM(Table1[[#This Row],[Resolved]])</f>
        <v>0</v>
      </c>
      <c r="AN559" s="39">
        <f>WEEKNUM(Table1[[#This Row],[Closed]])</f>
        <v>0</v>
      </c>
      <c r="AO559" s="39" t="str">
        <f>IFERROR(INDEX(GD_Resource[], MATCH(Table1[[#This Row],[Assigned to]], GD_Resource[SNOW ID Unique], 0), 2), "Not GD")</f>
        <v>WPP-US</v>
      </c>
      <c r="AP559" s="39" t="str">
        <f t="shared" si="8"/>
        <v>GD</v>
      </c>
      <c r="AQ559" s="39">
        <f>YEAR(Table1[[#This Row],[Closed]])</f>
        <v>1900</v>
      </c>
      <c r="AR559" s="39">
        <f>YEAR(Table1[[#This Row],[Resolved]])</f>
        <v>1900</v>
      </c>
      <c r="AS559" s="39">
        <f>YEAR(Table1[[#This Row],[Created]])</f>
        <v>2022</v>
      </c>
      <c r="AT559" s="39">
        <f>DAY(Table1[[#This Row],[Resolved]])</f>
        <v>0</v>
      </c>
      <c r="AU559" s="39" t="str">
        <f>TEXT(Table1[[#This Row],[Resolved]],"MMM")</f>
        <v>Jan</v>
      </c>
      <c r="AV559" s="39">
        <f>DAY(Table1[[#This Row],[Created]])</f>
        <v>25</v>
      </c>
      <c r="AW559" s="39" t="str">
        <f>TEXT(Table1[[#This Row],[Created]],"MMM")</f>
        <v>May</v>
      </c>
      <c r="AX559" s="40">
        <f>VLOOKUP(Table1[[#This Row],[Assigned to]],GD_Resource[[#All],[SNOW ID Unique]:[Team]],4,0)</f>
        <v>0</v>
      </c>
    </row>
    <row r="560" spans="1:50" ht="49.95" customHeight="1" x14ac:dyDescent="0.25">
      <c r="A560" s="37" t="s">
        <v>2155</v>
      </c>
      <c r="B560" s="37" t="s">
        <v>119</v>
      </c>
      <c r="C560" s="37" t="s">
        <v>161</v>
      </c>
      <c r="D560" s="37" t="s">
        <v>356</v>
      </c>
      <c r="E560" s="37" t="s">
        <v>7</v>
      </c>
      <c r="F560" s="37" t="s">
        <v>2156</v>
      </c>
      <c r="G560" s="60">
        <v>44707.005694444437</v>
      </c>
      <c r="H560" s="37" t="s">
        <v>11</v>
      </c>
      <c r="I560" s="60"/>
      <c r="J560" s="37" t="s">
        <v>329</v>
      </c>
      <c r="K560" s="37" t="s">
        <v>2157</v>
      </c>
      <c r="L560" s="60"/>
      <c r="M560" s="37"/>
      <c r="N560" s="60">
        <v>44706.809039351851</v>
      </c>
      <c r="O560" s="37" t="s">
        <v>356</v>
      </c>
      <c r="P560" s="38" t="b">
        <v>0</v>
      </c>
      <c r="Q560" s="37"/>
      <c r="R560" s="37" t="s">
        <v>127</v>
      </c>
      <c r="S560" s="38">
        <v>0</v>
      </c>
      <c r="T560" s="37" t="s">
        <v>128</v>
      </c>
      <c r="U560" s="37" t="s">
        <v>94</v>
      </c>
      <c r="V560" s="60">
        <v>44707.005706018521</v>
      </c>
      <c r="W560" s="38">
        <v>17168</v>
      </c>
      <c r="X560" s="37" t="s">
        <v>2158</v>
      </c>
      <c r="Y560" s="38">
        <v>0</v>
      </c>
      <c r="Z560" s="38" t="b">
        <v>0</v>
      </c>
      <c r="AA560" s="60">
        <v>44706.809039351851</v>
      </c>
      <c r="AB560" s="60"/>
      <c r="AC560" s="38">
        <v>0</v>
      </c>
      <c r="AD560" s="60"/>
      <c r="AE560" s="60">
        <v>44706.809039351851</v>
      </c>
      <c r="AF560" s="60">
        <v>44706.809039351851</v>
      </c>
      <c r="AG560" s="37" t="s">
        <v>139</v>
      </c>
      <c r="AH560" s="37"/>
      <c r="AI560" s="37" t="s">
        <v>166</v>
      </c>
      <c r="AJ560" s="16" t="str">
        <f ca="1">IF(Table1[[#This Row],[State]]="Closed","Zero",IF(Table1[[#This Row],[State]]="Resolved","Zero",TODAY()-Table1[[#This Row],[First Assigned to Osprey-Resolver]]))</f>
        <v>Zero</v>
      </c>
      <c r="AK560" s="16" t="str">
        <f ca="1">IF(Table1[[#This Row],[Days Open]]&lt;=5,"00 - 05",IF(Table1[[#This Row],[Days Open]]&lt;=15,"06 - 15",IF(Table1[[#This Row],[Days Open]]&lt;=30,"16 - 30", IF(Table1[[#This Row],[Days Open]]&lt;=60,"31 - 60",IF(Table1[[#This Row],[Days Open]]&lt;=90,"61 - 90",IF(Table1[[#This Row],[Days Open]]="Zero","Closed","&gt;91 and above"))))))</f>
        <v>Closed</v>
      </c>
      <c r="AL560" s="39">
        <f>WEEKNUM(Table1[[#This Row],[Created]])</f>
        <v>22</v>
      </c>
      <c r="AM560" s="39">
        <f>WEEKNUM(Table1[[#This Row],[Resolved]])</f>
        <v>22</v>
      </c>
      <c r="AN560" s="39">
        <f>WEEKNUM(Table1[[#This Row],[Closed]])</f>
        <v>0</v>
      </c>
      <c r="AO560" s="39" t="str">
        <f>IFERROR(INDEX(GD_Resource[], MATCH(Table1[[#This Row],[Assigned to]], GD_Resource[SNOW ID Unique], 0), 2), "Not GD")</f>
        <v>Not GD</v>
      </c>
      <c r="AP560" s="39" t="str">
        <f t="shared" si="8"/>
        <v>Geo</v>
      </c>
      <c r="AQ560" s="39">
        <f>YEAR(Table1[[#This Row],[Closed]])</f>
        <v>1900</v>
      </c>
      <c r="AR560" s="39">
        <f>YEAR(Table1[[#This Row],[Resolved]])</f>
        <v>2022</v>
      </c>
      <c r="AS560" s="39">
        <f>YEAR(Table1[[#This Row],[Created]])</f>
        <v>2022</v>
      </c>
      <c r="AT560" s="39">
        <f>DAY(Table1[[#This Row],[Resolved]])</f>
        <v>26</v>
      </c>
      <c r="AU560" s="39" t="str">
        <f>TEXT(Table1[[#This Row],[Resolved]],"MMM")</f>
        <v>May</v>
      </c>
      <c r="AV560" s="39">
        <f>DAY(Table1[[#This Row],[Created]])</f>
        <v>25</v>
      </c>
      <c r="AW560" s="39" t="str">
        <f>TEXT(Table1[[#This Row],[Created]],"MMM")</f>
        <v>May</v>
      </c>
      <c r="AX560" s="40" t="e">
        <f>VLOOKUP(Table1[[#This Row],[Assigned to]],GD_Resource[[#All],[SNOW ID Unique]:[Team]],4,0)</f>
        <v>#N/A</v>
      </c>
    </row>
    <row r="561" spans="1:50" ht="49.95" customHeight="1" x14ac:dyDescent="0.25">
      <c r="A561" s="37" t="s">
        <v>2159</v>
      </c>
      <c r="B561" s="37" t="s">
        <v>119</v>
      </c>
      <c r="C561" s="37" t="s">
        <v>242</v>
      </c>
      <c r="D561" s="37" t="s">
        <v>530</v>
      </c>
      <c r="E561" s="37" t="s">
        <v>13</v>
      </c>
      <c r="F561" s="37" t="s">
        <v>2160</v>
      </c>
      <c r="G561" s="60">
        <v>44706.840590277781</v>
      </c>
      <c r="H561" s="37" t="s">
        <v>27</v>
      </c>
      <c r="I561" s="60"/>
      <c r="J561" s="37"/>
      <c r="K561" s="37"/>
      <c r="L561" s="60"/>
      <c r="M561" s="37"/>
      <c r="N561" s="60">
        <v>44706.838287037041</v>
      </c>
      <c r="O561" s="37" t="s">
        <v>2161</v>
      </c>
      <c r="P561" s="38" t="b">
        <v>0</v>
      </c>
      <c r="Q561" s="37"/>
      <c r="R561" s="37" t="s">
        <v>150</v>
      </c>
      <c r="S561" s="38">
        <v>0</v>
      </c>
      <c r="T561" s="37" t="s">
        <v>128</v>
      </c>
      <c r="U561" s="37" t="s">
        <v>66</v>
      </c>
      <c r="V561" s="60"/>
      <c r="W561" s="38"/>
      <c r="X561" s="37" t="s">
        <v>2162</v>
      </c>
      <c r="Y561" s="38">
        <v>0</v>
      </c>
      <c r="Z561" s="38" t="b">
        <v>0</v>
      </c>
      <c r="AA561" s="60">
        <v>44706.838287037041</v>
      </c>
      <c r="AB561" s="60"/>
      <c r="AC561" s="38">
        <v>0</v>
      </c>
      <c r="AD561" s="60"/>
      <c r="AE561" s="60">
        <v>44706.838287037041</v>
      </c>
      <c r="AF561" s="60">
        <v>44706.838287037041</v>
      </c>
      <c r="AG561" s="37"/>
      <c r="AH561" s="37"/>
      <c r="AI561" s="37"/>
      <c r="AJ561" s="16">
        <f ca="1">IF(Table1[[#This Row],[State]]="Closed","Zero",IF(Table1[[#This Row],[State]]="Resolved","Zero",TODAY()-Table1[[#This Row],[First Assigned to Osprey-Resolver]]))</f>
        <v>1.1617129629594274</v>
      </c>
      <c r="AK561" s="16" t="str">
        <f ca="1">IF(Table1[[#This Row],[Days Open]]&lt;=5,"00 - 05",IF(Table1[[#This Row],[Days Open]]&lt;=15,"06 - 15",IF(Table1[[#This Row],[Days Open]]&lt;=30,"16 - 30", IF(Table1[[#This Row],[Days Open]]&lt;=60,"31 - 60",IF(Table1[[#This Row],[Days Open]]&lt;=90,"61 - 90",IF(Table1[[#This Row],[Days Open]]="Zero","Closed","&gt;91 and above"))))))</f>
        <v>00 - 05</v>
      </c>
      <c r="AL561" s="39">
        <f>WEEKNUM(Table1[[#This Row],[Created]])</f>
        <v>22</v>
      </c>
      <c r="AM561" s="39">
        <f>WEEKNUM(Table1[[#This Row],[Resolved]])</f>
        <v>0</v>
      </c>
      <c r="AN561" s="39">
        <f>WEEKNUM(Table1[[#This Row],[Closed]])</f>
        <v>0</v>
      </c>
      <c r="AO561" s="39" t="str">
        <f>IFERROR(INDEX(GD_Resource[], MATCH(Table1[[#This Row],[Assigned to]], GD_Resource[SNOW ID Unique], 0), 2), "Not GD")</f>
        <v>WPP-US</v>
      </c>
      <c r="AP561" s="39" t="str">
        <f t="shared" si="8"/>
        <v>GD</v>
      </c>
      <c r="AQ561" s="39">
        <f>YEAR(Table1[[#This Row],[Closed]])</f>
        <v>1900</v>
      </c>
      <c r="AR561" s="39">
        <f>YEAR(Table1[[#This Row],[Resolved]])</f>
        <v>1900</v>
      </c>
      <c r="AS561" s="39">
        <f>YEAR(Table1[[#This Row],[Created]])</f>
        <v>2022</v>
      </c>
      <c r="AT561" s="39">
        <f>DAY(Table1[[#This Row],[Resolved]])</f>
        <v>0</v>
      </c>
      <c r="AU561" s="39" t="str">
        <f>TEXT(Table1[[#This Row],[Resolved]],"MMM")</f>
        <v>Jan</v>
      </c>
      <c r="AV561" s="39">
        <f>DAY(Table1[[#This Row],[Created]])</f>
        <v>25</v>
      </c>
      <c r="AW561" s="39" t="str">
        <f>TEXT(Table1[[#This Row],[Created]],"MMM")</f>
        <v>May</v>
      </c>
      <c r="AX561" s="40">
        <f>VLOOKUP(Table1[[#This Row],[Assigned to]],GD_Resource[[#All],[SNOW ID Unique]:[Team]],4,0)</f>
        <v>0</v>
      </c>
    </row>
    <row r="562" spans="1:50" ht="49.95" customHeight="1" x14ac:dyDescent="0.25">
      <c r="A562" s="37" t="s">
        <v>2163</v>
      </c>
      <c r="B562" s="37" t="s">
        <v>119</v>
      </c>
      <c r="C562" s="37" t="s">
        <v>161</v>
      </c>
      <c r="D562" s="37" t="s">
        <v>1896</v>
      </c>
      <c r="E562" s="37" t="s">
        <v>13</v>
      </c>
      <c r="F562" s="37" t="s">
        <v>2164</v>
      </c>
      <c r="G562" s="60">
        <v>44707.241423611107</v>
      </c>
      <c r="H562" s="37" t="s">
        <v>58</v>
      </c>
      <c r="I562" s="60"/>
      <c r="J562" s="37"/>
      <c r="K562" s="37"/>
      <c r="L562" s="60"/>
      <c r="M562" s="37"/>
      <c r="N562" s="60">
        <v>44706.814027777778</v>
      </c>
      <c r="O562" s="37" t="s">
        <v>2165</v>
      </c>
      <c r="P562" s="38" t="b">
        <v>0</v>
      </c>
      <c r="Q562" s="37"/>
      <c r="R562" s="37" t="s">
        <v>127</v>
      </c>
      <c r="S562" s="38">
        <v>0</v>
      </c>
      <c r="T562" s="37" t="s">
        <v>128</v>
      </c>
      <c r="U562" s="37" t="s">
        <v>65</v>
      </c>
      <c r="V562" s="60"/>
      <c r="W562" s="38"/>
      <c r="X562" s="37" t="s">
        <v>2166</v>
      </c>
      <c r="Y562" s="38">
        <v>0</v>
      </c>
      <c r="Z562" s="38" t="b">
        <v>1</v>
      </c>
      <c r="AA562" s="60">
        <v>44706.829965277779</v>
      </c>
      <c r="AB562" s="60">
        <v>44706.829965277779</v>
      </c>
      <c r="AC562" s="38">
        <v>1</v>
      </c>
      <c r="AD562" s="60">
        <v>44706.922708333332</v>
      </c>
      <c r="AE562" s="60">
        <v>44707.235578703701</v>
      </c>
      <c r="AF562" s="60">
        <v>44706.922708333332</v>
      </c>
      <c r="AG562" s="37"/>
      <c r="AH562" s="37" t="s">
        <v>1373</v>
      </c>
      <c r="AI562" s="37"/>
      <c r="AJ562" s="16">
        <f ca="1">IF(Table1[[#This Row],[State]]="Closed","Zero",IF(Table1[[#This Row],[State]]="Resolved","Zero",TODAY()-Table1[[#This Row],[First Assigned to Osprey-Resolver]]))</f>
        <v>0.7644212962986785</v>
      </c>
      <c r="AK562" s="16" t="str">
        <f ca="1">IF(Table1[[#This Row],[Days Open]]&lt;=5,"00 - 05",IF(Table1[[#This Row],[Days Open]]&lt;=15,"06 - 15",IF(Table1[[#This Row],[Days Open]]&lt;=30,"16 - 30", IF(Table1[[#This Row],[Days Open]]&lt;=60,"31 - 60",IF(Table1[[#This Row],[Days Open]]&lt;=90,"61 - 90",IF(Table1[[#This Row],[Days Open]]="Zero","Closed","&gt;91 and above"))))))</f>
        <v>00 - 05</v>
      </c>
      <c r="AL562" s="39">
        <f>WEEKNUM(Table1[[#This Row],[Created]])</f>
        <v>22</v>
      </c>
      <c r="AM562" s="39">
        <f>WEEKNUM(Table1[[#This Row],[Resolved]])</f>
        <v>0</v>
      </c>
      <c r="AN562" s="39">
        <f>WEEKNUM(Table1[[#This Row],[Closed]])</f>
        <v>0</v>
      </c>
      <c r="AO562" s="39" t="str">
        <f>IFERROR(INDEX(GD_Resource[], MATCH(Table1[[#This Row],[Assigned to]], GD_Resource[SNOW ID Unique], 0), 2), "Not GD")</f>
        <v>WPP-US</v>
      </c>
      <c r="AP562" s="39" t="str">
        <f t="shared" si="8"/>
        <v>GD</v>
      </c>
      <c r="AQ562" s="39">
        <f>YEAR(Table1[[#This Row],[Closed]])</f>
        <v>1900</v>
      </c>
      <c r="AR562" s="39">
        <f>YEAR(Table1[[#This Row],[Resolved]])</f>
        <v>1900</v>
      </c>
      <c r="AS562" s="39">
        <f>YEAR(Table1[[#This Row],[Created]])</f>
        <v>2022</v>
      </c>
      <c r="AT562" s="39">
        <f>DAY(Table1[[#This Row],[Resolved]])</f>
        <v>0</v>
      </c>
      <c r="AU562" s="39" t="str">
        <f>TEXT(Table1[[#This Row],[Resolved]],"MMM")</f>
        <v>Jan</v>
      </c>
      <c r="AV562" s="39">
        <f>DAY(Table1[[#This Row],[Created]])</f>
        <v>25</v>
      </c>
      <c r="AW562" s="39" t="str">
        <f>TEXT(Table1[[#This Row],[Created]],"MMM")</f>
        <v>May</v>
      </c>
      <c r="AX562" s="40">
        <f>VLOOKUP(Table1[[#This Row],[Assigned to]],GD_Resource[[#All],[SNOW ID Unique]:[Team]],4,0)</f>
        <v>0</v>
      </c>
    </row>
    <row r="563" spans="1:50" ht="49.95" customHeight="1" x14ac:dyDescent="0.25">
      <c r="A563" s="37" t="s">
        <v>2167</v>
      </c>
      <c r="B563" s="37" t="s">
        <v>119</v>
      </c>
      <c r="C563" s="37" t="s">
        <v>120</v>
      </c>
      <c r="D563" s="37" t="s">
        <v>607</v>
      </c>
      <c r="E563" s="37" t="s">
        <v>13</v>
      </c>
      <c r="F563" s="37" t="s">
        <v>2168</v>
      </c>
      <c r="G563" s="60">
        <v>44707.702199074083</v>
      </c>
      <c r="H563" s="37" t="s">
        <v>26</v>
      </c>
      <c r="I563" s="60"/>
      <c r="J563" s="37"/>
      <c r="K563" s="37"/>
      <c r="L563" s="60"/>
      <c r="M563" s="37"/>
      <c r="N563" s="60">
        <v>44706.820740740739</v>
      </c>
      <c r="O563" s="37" t="s">
        <v>1641</v>
      </c>
      <c r="P563" s="38" t="b">
        <v>0</v>
      </c>
      <c r="Q563" s="37"/>
      <c r="R563" s="37" t="s">
        <v>127</v>
      </c>
      <c r="S563" s="38">
        <v>0</v>
      </c>
      <c r="T563" s="37" t="s">
        <v>128</v>
      </c>
      <c r="U563" s="37" t="s">
        <v>66</v>
      </c>
      <c r="V563" s="60"/>
      <c r="W563" s="38"/>
      <c r="X563" s="37" t="s">
        <v>1642</v>
      </c>
      <c r="Y563" s="38">
        <v>0</v>
      </c>
      <c r="Z563" s="38" t="b">
        <v>1</v>
      </c>
      <c r="AA563" s="60">
        <v>44706.863993055558</v>
      </c>
      <c r="AB563" s="60">
        <v>44706.841435185182</v>
      </c>
      <c r="AC563" s="38">
        <v>1</v>
      </c>
      <c r="AD563" s="60">
        <v>44706.86209490741</v>
      </c>
      <c r="AE563" s="60">
        <v>44706.863993055558</v>
      </c>
      <c r="AF563" s="60">
        <v>44706.86209490741</v>
      </c>
      <c r="AG563" s="37"/>
      <c r="AH563" s="37"/>
      <c r="AI563" s="37"/>
      <c r="AJ563" s="16">
        <f ca="1">IF(Table1[[#This Row],[State]]="Closed","Zero",IF(Table1[[#This Row],[State]]="Resolved","Zero",TODAY()-Table1[[#This Row],[First Assigned to Osprey-Resolver]]))</f>
        <v>1.1360069444417604</v>
      </c>
      <c r="AK563" s="16" t="str">
        <f ca="1">IF(Table1[[#This Row],[Days Open]]&lt;=5,"00 - 05",IF(Table1[[#This Row],[Days Open]]&lt;=15,"06 - 15",IF(Table1[[#This Row],[Days Open]]&lt;=30,"16 - 30", IF(Table1[[#This Row],[Days Open]]&lt;=60,"31 - 60",IF(Table1[[#This Row],[Days Open]]&lt;=90,"61 - 90",IF(Table1[[#This Row],[Days Open]]="Zero","Closed","&gt;91 and above"))))))</f>
        <v>00 - 05</v>
      </c>
      <c r="AL563" s="39">
        <f>WEEKNUM(Table1[[#This Row],[Created]])</f>
        <v>22</v>
      </c>
      <c r="AM563" s="39">
        <f>WEEKNUM(Table1[[#This Row],[Resolved]])</f>
        <v>0</v>
      </c>
      <c r="AN563" s="39">
        <f>WEEKNUM(Table1[[#This Row],[Closed]])</f>
        <v>0</v>
      </c>
      <c r="AO563" s="39" t="str">
        <f>IFERROR(INDEX(GD_Resource[], MATCH(Table1[[#This Row],[Assigned to]], GD_Resource[SNOW ID Unique], 0), 2), "Not GD")</f>
        <v>WPP-US</v>
      </c>
      <c r="AP563" s="39" t="str">
        <f t="shared" si="8"/>
        <v>GD</v>
      </c>
      <c r="AQ563" s="39">
        <f>YEAR(Table1[[#This Row],[Closed]])</f>
        <v>1900</v>
      </c>
      <c r="AR563" s="39">
        <f>YEAR(Table1[[#This Row],[Resolved]])</f>
        <v>1900</v>
      </c>
      <c r="AS563" s="39">
        <f>YEAR(Table1[[#This Row],[Created]])</f>
        <v>2022</v>
      </c>
      <c r="AT563" s="39">
        <f>DAY(Table1[[#This Row],[Resolved]])</f>
        <v>0</v>
      </c>
      <c r="AU563" s="39" t="str">
        <f>TEXT(Table1[[#This Row],[Resolved]],"MMM")</f>
        <v>Jan</v>
      </c>
      <c r="AV563" s="39">
        <f>DAY(Table1[[#This Row],[Created]])</f>
        <v>25</v>
      </c>
      <c r="AW563" s="39" t="str">
        <f>TEXT(Table1[[#This Row],[Created]],"MMM")</f>
        <v>May</v>
      </c>
      <c r="AX563" s="40">
        <f>VLOOKUP(Table1[[#This Row],[Assigned to]],GD_Resource[[#All],[SNOW ID Unique]:[Team]],4,0)</f>
        <v>0</v>
      </c>
    </row>
    <row r="564" spans="1:50" ht="49.95" customHeight="1" x14ac:dyDescent="0.25">
      <c r="A564" s="37" t="s">
        <v>2169</v>
      </c>
      <c r="B564" s="37" t="s">
        <v>119</v>
      </c>
      <c r="C564" s="37" t="s">
        <v>120</v>
      </c>
      <c r="D564" s="37" t="s">
        <v>1008</v>
      </c>
      <c r="E564" s="37" t="s">
        <v>13</v>
      </c>
      <c r="F564" s="37" t="s">
        <v>2170</v>
      </c>
      <c r="G564" s="60">
        <v>44707.61278935185</v>
      </c>
      <c r="H564" s="37" t="s">
        <v>20</v>
      </c>
      <c r="I564" s="60"/>
      <c r="J564" s="37" t="s">
        <v>329</v>
      </c>
      <c r="K564" s="37" t="s">
        <v>1394</v>
      </c>
      <c r="L564" s="60"/>
      <c r="M564" s="37"/>
      <c r="N564" s="60">
        <v>44706.824965277781</v>
      </c>
      <c r="O564" s="37" t="s">
        <v>735</v>
      </c>
      <c r="P564" s="38" t="b">
        <v>0</v>
      </c>
      <c r="Q564" s="37"/>
      <c r="R564" s="37" t="s">
        <v>127</v>
      </c>
      <c r="S564" s="38">
        <v>0</v>
      </c>
      <c r="T564" s="37" t="s">
        <v>128</v>
      </c>
      <c r="U564" s="37" t="s">
        <v>94</v>
      </c>
      <c r="V564" s="60">
        <v>44707.61278935185</v>
      </c>
      <c r="W564" s="38">
        <v>68068</v>
      </c>
      <c r="X564" s="37" t="s">
        <v>736</v>
      </c>
      <c r="Y564" s="38">
        <v>0</v>
      </c>
      <c r="Z564" s="38" t="b">
        <v>0</v>
      </c>
      <c r="AA564" s="60">
        <v>44706.829699074071</v>
      </c>
      <c r="AB564" s="60">
        <v>44706.826099537036</v>
      </c>
      <c r="AC564" s="38">
        <v>1</v>
      </c>
      <c r="AD564" s="60">
        <v>44706.830092592587</v>
      </c>
      <c r="AE564" s="60">
        <v>44706.852893518517</v>
      </c>
      <c r="AF564" s="60">
        <v>44706.830092592587</v>
      </c>
      <c r="AG564" s="37" t="s">
        <v>332</v>
      </c>
      <c r="AH564" s="37"/>
      <c r="AI564" s="37" t="s">
        <v>737</v>
      </c>
      <c r="AJ564" s="16" t="str">
        <f ca="1">IF(Table1[[#This Row],[State]]="Closed","Zero",IF(Table1[[#This Row],[State]]="Resolved","Zero",TODAY()-Table1[[#This Row],[First Assigned to Osprey-Resolver]]))</f>
        <v>Zero</v>
      </c>
      <c r="AK564" s="16" t="str">
        <f ca="1">IF(Table1[[#This Row],[Days Open]]&lt;=5,"00 - 05",IF(Table1[[#This Row],[Days Open]]&lt;=15,"06 - 15",IF(Table1[[#This Row],[Days Open]]&lt;=30,"16 - 30", IF(Table1[[#This Row],[Days Open]]&lt;=60,"31 - 60",IF(Table1[[#This Row],[Days Open]]&lt;=90,"61 - 90",IF(Table1[[#This Row],[Days Open]]="Zero","Closed","&gt;91 and above"))))))</f>
        <v>Closed</v>
      </c>
      <c r="AL564" s="39">
        <f>WEEKNUM(Table1[[#This Row],[Created]])</f>
        <v>22</v>
      </c>
      <c r="AM564" s="39">
        <f>WEEKNUM(Table1[[#This Row],[Resolved]])</f>
        <v>22</v>
      </c>
      <c r="AN564" s="39">
        <f>WEEKNUM(Table1[[#This Row],[Closed]])</f>
        <v>0</v>
      </c>
      <c r="AO564" s="39" t="str">
        <f>IFERROR(INDEX(GD_Resource[], MATCH(Table1[[#This Row],[Assigned to]], GD_Resource[SNOW ID Unique], 0), 2), "Not GD")</f>
        <v>WPP-US</v>
      </c>
      <c r="AP564" s="39" t="str">
        <f t="shared" si="8"/>
        <v>GD</v>
      </c>
      <c r="AQ564" s="39">
        <f>YEAR(Table1[[#This Row],[Closed]])</f>
        <v>1900</v>
      </c>
      <c r="AR564" s="39">
        <f>YEAR(Table1[[#This Row],[Resolved]])</f>
        <v>2022</v>
      </c>
      <c r="AS564" s="39">
        <f>YEAR(Table1[[#This Row],[Created]])</f>
        <v>2022</v>
      </c>
      <c r="AT564" s="39">
        <f>DAY(Table1[[#This Row],[Resolved]])</f>
        <v>26</v>
      </c>
      <c r="AU564" s="39" t="str">
        <f>TEXT(Table1[[#This Row],[Resolved]],"MMM")</f>
        <v>May</v>
      </c>
      <c r="AV564" s="39">
        <f>DAY(Table1[[#This Row],[Created]])</f>
        <v>25</v>
      </c>
      <c r="AW564" s="39" t="str">
        <f>TEXT(Table1[[#This Row],[Created]],"MMM")</f>
        <v>May</v>
      </c>
      <c r="AX564" s="40">
        <f>VLOOKUP(Table1[[#This Row],[Assigned to]],GD_Resource[[#All],[SNOW ID Unique]:[Team]],4,0)</f>
        <v>0</v>
      </c>
    </row>
    <row r="565" spans="1:50" ht="49.95" customHeight="1" x14ac:dyDescent="0.25">
      <c r="A565" s="37" t="s">
        <v>2171</v>
      </c>
      <c r="B565" s="37" t="s">
        <v>119</v>
      </c>
      <c r="C565" s="37" t="s">
        <v>161</v>
      </c>
      <c r="D565" s="37" t="s">
        <v>1273</v>
      </c>
      <c r="E565" s="37" t="s">
        <v>13</v>
      </c>
      <c r="F565" s="37" t="s">
        <v>2172</v>
      </c>
      <c r="G565" s="60">
        <v>44707.117546296293</v>
      </c>
      <c r="H565" s="37" t="s">
        <v>32</v>
      </c>
      <c r="I565" s="60"/>
      <c r="J565" s="37" t="s">
        <v>329</v>
      </c>
      <c r="K565" s="37" t="s">
        <v>2173</v>
      </c>
      <c r="L565" s="60"/>
      <c r="M565" s="37"/>
      <c r="N565" s="60">
        <v>44706.824988425928</v>
      </c>
      <c r="O565" s="37" t="s">
        <v>2174</v>
      </c>
      <c r="P565" s="38" t="b">
        <v>0</v>
      </c>
      <c r="Q565" s="37"/>
      <c r="R565" s="37" t="s">
        <v>127</v>
      </c>
      <c r="S565" s="38">
        <v>0</v>
      </c>
      <c r="T565" s="37" t="s">
        <v>128</v>
      </c>
      <c r="U565" s="37" t="s">
        <v>94</v>
      </c>
      <c r="V565" s="60">
        <v>44707.117546296293</v>
      </c>
      <c r="W565" s="38">
        <v>25277</v>
      </c>
      <c r="X565" s="37" t="s">
        <v>2175</v>
      </c>
      <c r="Y565" s="38">
        <v>0</v>
      </c>
      <c r="Z565" s="38" t="b">
        <v>0</v>
      </c>
      <c r="AA565" s="60">
        <v>44706.831782407397</v>
      </c>
      <c r="AB565" s="60">
        <v>44706.831782407397</v>
      </c>
      <c r="AC565" s="38">
        <v>1</v>
      </c>
      <c r="AD565" s="60">
        <v>44706.984270833331</v>
      </c>
      <c r="AE565" s="60">
        <v>44706.984270833331</v>
      </c>
      <c r="AF565" s="60">
        <v>44706.984270833331</v>
      </c>
      <c r="AG565" s="37"/>
      <c r="AH565" s="37"/>
      <c r="AI565" s="37"/>
      <c r="AJ565" s="16" t="str">
        <f ca="1">IF(Table1[[#This Row],[State]]="Closed","Zero",IF(Table1[[#This Row],[State]]="Resolved","Zero",TODAY()-Table1[[#This Row],[First Assigned to Osprey-Resolver]]))</f>
        <v>Zero</v>
      </c>
      <c r="AK565" s="16" t="str">
        <f ca="1">IF(Table1[[#This Row],[Days Open]]&lt;=5,"00 - 05",IF(Table1[[#This Row],[Days Open]]&lt;=15,"06 - 15",IF(Table1[[#This Row],[Days Open]]&lt;=30,"16 - 30", IF(Table1[[#This Row],[Days Open]]&lt;=60,"31 - 60",IF(Table1[[#This Row],[Days Open]]&lt;=90,"61 - 90",IF(Table1[[#This Row],[Days Open]]="Zero","Closed","&gt;91 and above"))))))</f>
        <v>Closed</v>
      </c>
      <c r="AL565" s="39">
        <f>WEEKNUM(Table1[[#This Row],[Created]])</f>
        <v>22</v>
      </c>
      <c r="AM565" s="39">
        <f>WEEKNUM(Table1[[#This Row],[Resolved]])</f>
        <v>22</v>
      </c>
      <c r="AN565" s="39">
        <f>WEEKNUM(Table1[[#This Row],[Closed]])</f>
        <v>0</v>
      </c>
      <c r="AO565" s="39" t="str">
        <f>IFERROR(INDEX(GD_Resource[], MATCH(Table1[[#This Row],[Assigned to]], GD_Resource[SNOW ID Unique], 0), 2), "Not GD")</f>
        <v>WPP-US</v>
      </c>
      <c r="AP565" s="39" t="str">
        <f t="shared" si="8"/>
        <v>GD</v>
      </c>
      <c r="AQ565" s="39">
        <f>YEAR(Table1[[#This Row],[Closed]])</f>
        <v>1900</v>
      </c>
      <c r="AR565" s="39">
        <f>YEAR(Table1[[#This Row],[Resolved]])</f>
        <v>2022</v>
      </c>
      <c r="AS565" s="39">
        <f>YEAR(Table1[[#This Row],[Created]])</f>
        <v>2022</v>
      </c>
      <c r="AT565" s="39">
        <f>DAY(Table1[[#This Row],[Resolved]])</f>
        <v>26</v>
      </c>
      <c r="AU565" s="39" t="str">
        <f>TEXT(Table1[[#This Row],[Resolved]],"MMM")</f>
        <v>May</v>
      </c>
      <c r="AV565" s="39">
        <f>DAY(Table1[[#This Row],[Created]])</f>
        <v>25</v>
      </c>
      <c r="AW565" s="39" t="str">
        <f>TEXT(Table1[[#This Row],[Created]],"MMM")</f>
        <v>May</v>
      </c>
      <c r="AX565" s="40">
        <f>VLOOKUP(Table1[[#This Row],[Assigned to]],GD_Resource[[#All],[SNOW ID Unique]:[Team]],4,0)</f>
        <v>0</v>
      </c>
    </row>
    <row r="566" spans="1:50" ht="49.95" customHeight="1" x14ac:dyDescent="0.25">
      <c r="A566" s="37" t="s">
        <v>2176</v>
      </c>
      <c r="B566" s="37" t="s">
        <v>119</v>
      </c>
      <c r="C566" s="37" t="s">
        <v>161</v>
      </c>
      <c r="D566" s="37" t="s">
        <v>1259</v>
      </c>
      <c r="E566" s="37" t="s">
        <v>13</v>
      </c>
      <c r="F566" s="37" t="s">
        <v>2177</v>
      </c>
      <c r="G566" s="60">
        <v>44706.835694444453</v>
      </c>
      <c r="H566" s="37" t="s">
        <v>38</v>
      </c>
      <c r="I566" s="60"/>
      <c r="J566" s="37"/>
      <c r="K566" s="37"/>
      <c r="L566" s="60"/>
      <c r="M566" s="37"/>
      <c r="N566" s="60">
        <v>44706.829895833333</v>
      </c>
      <c r="O566" s="37" t="s">
        <v>1259</v>
      </c>
      <c r="P566" s="38" t="b">
        <v>0</v>
      </c>
      <c r="Q566" s="37"/>
      <c r="R566" s="37" t="s">
        <v>127</v>
      </c>
      <c r="S566" s="38">
        <v>0</v>
      </c>
      <c r="T566" s="37" t="s">
        <v>128</v>
      </c>
      <c r="U566" s="37" t="s">
        <v>65</v>
      </c>
      <c r="V566" s="60"/>
      <c r="W566" s="38"/>
      <c r="X566" s="37" t="s">
        <v>38</v>
      </c>
      <c r="Y566" s="38">
        <v>0</v>
      </c>
      <c r="Z566" s="38" t="b">
        <v>1</v>
      </c>
      <c r="AA566" s="60">
        <v>44706.83189814815</v>
      </c>
      <c r="AB566" s="60"/>
      <c r="AC566" s="38">
        <v>0</v>
      </c>
      <c r="AD566" s="60"/>
      <c r="AE566" s="60">
        <v>44706.83189814815</v>
      </c>
      <c r="AF566" s="60">
        <v>44706.829895833333</v>
      </c>
      <c r="AG566" s="37"/>
      <c r="AH566" s="37" t="s">
        <v>250</v>
      </c>
      <c r="AI566" s="37"/>
      <c r="AJ566" s="16">
        <f ca="1">IF(Table1[[#This Row],[State]]="Closed","Zero",IF(Table1[[#This Row],[State]]="Resolved","Zero",TODAY()-Table1[[#This Row],[First Assigned to Osprey-Resolver]]))</f>
        <v>1.1681018518502242</v>
      </c>
      <c r="AK566" s="16" t="str">
        <f ca="1">IF(Table1[[#This Row],[Days Open]]&lt;=5,"00 - 05",IF(Table1[[#This Row],[Days Open]]&lt;=15,"06 - 15",IF(Table1[[#This Row],[Days Open]]&lt;=30,"16 - 30", IF(Table1[[#This Row],[Days Open]]&lt;=60,"31 - 60",IF(Table1[[#This Row],[Days Open]]&lt;=90,"61 - 90",IF(Table1[[#This Row],[Days Open]]="Zero","Closed","&gt;91 and above"))))))</f>
        <v>00 - 05</v>
      </c>
      <c r="AL566" s="39">
        <f>WEEKNUM(Table1[[#This Row],[Created]])</f>
        <v>22</v>
      </c>
      <c r="AM566" s="39">
        <f>WEEKNUM(Table1[[#This Row],[Resolved]])</f>
        <v>0</v>
      </c>
      <c r="AN566" s="39">
        <f>WEEKNUM(Table1[[#This Row],[Closed]])</f>
        <v>0</v>
      </c>
      <c r="AO566" s="39" t="str">
        <f>IFERROR(INDEX(GD_Resource[], MATCH(Table1[[#This Row],[Assigned to]], GD_Resource[SNOW ID Unique], 0), 2), "Not GD")</f>
        <v>Not GD</v>
      </c>
      <c r="AP566" s="39" t="str">
        <f t="shared" si="8"/>
        <v>Geo</v>
      </c>
      <c r="AQ566" s="39">
        <f>YEAR(Table1[[#This Row],[Closed]])</f>
        <v>1900</v>
      </c>
      <c r="AR566" s="39">
        <f>YEAR(Table1[[#This Row],[Resolved]])</f>
        <v>1900</v>
      </c>
      <c r="AS566" s="39">
        <f>YEAR(Table1[[#This Row],[Created]])</f>
        <v>2022</v>
      </c>
      <c r="AT566" s="39">
        <f>DAY(Table1[[#This Row],[Resolved]])</f>
        <v>0</v>
      </c>
      <c r="AU566" s="39" t="str">
        <f>TEXT(Table1[[#This Row],[Resolved]],"MMM")</f>
        <v>Jan</v>
      </c>
      <c r="AV566" s="39">
        <f>DAY(Table1[[#This Row],[Created]])</f>
        <v>25</v>
      </c>
      <c r="AW566" s="39" t="str">
        <f>TEXT(Table1[[#This Row],[Created]],"MMM")</f>
        <v>May</v>
      </c>
      <c r="AX566" s="40" t="e">
        <f>VLOOKUP(Table1[[#This Row],[Assigned to]],GD_Resource[[#All],[SNOW ID Unique]:[Team]],4,0)</f>
        <v>#N/A</v>
      </c>
    </row>
    <row r="567" spans="1:50" ht="37.5" customHeight="1" x14ac:dyDescent="0.25">
      <c r="A567" s="37" t="s">
        <v>2178</v>
      </c>
      <c r="B567" s="37" t="s">
        <v>119</v>
      </c>
      <c r="C567" s="37" t="s">
        <v>131</v>
      </c>
      <c r="D567" s="37" t="s">
        <v>132</v>
      </c>
      <c r="E567" s="37" t="s">
        <v>13</v>
      </c>
      <c r="F567" s="37" t="s">
        <v>2179</v>
      </c>
      <c r="G567" s="60">
        <v>44707.867372685178</v>
      </c>
      <c r="H567" s="37" t="s">
        <v>42</v>
      </c>
      <c r="I567" s="60"/>
      <c r="J567" s="37"/>
      <c r="K567" s="37"/>
      <c r="L567" s="60"/>
      <c r="M567" s="37"/>
      <c r="N567" s="60">
        <v>44706.840891203698</v>
      </c>
      <c r="O567" s="37" t="s">
        <v>2180</v>
      </c>
      <c r="P567" s="38" t="b">
        <v>0</v>
      </c>
      <c r="Q567" s="37"/>
      <c r="R567" s="37" t="s">
        <v>137</v>
      </c>
      <c r="S567" s="38">
        <v>0</v>
      </c>
      <c r="T567" s="37" t="s">
        <v>128</v>
      </c>
      <c r="U567" s="37" t="s">
        <v>65</v>
      </c>
      <c r="V567" s="60"/>
      <c r="W567" s="38"/>
      <c r="X567" s="37" t="s">
        <v>2181</v>
      </c>
      <c r="Y567" s="38">
        <v>0</v>
      </c>
      <c r="Z567" s="38" t="b">
        <v>1</v>
      </c>
      <c r="AA567" s="60">
        <v>44706.887986111113</v>
      </c>
      <c r="AB567" s="60">
        <v>44706.852500000001</v>
      </c>
      <c r="AC567" s="38">
        <v>1</v>
      </c>
      <c r="AD567" s="60">
        <v>44706.903460648151</v>
      </c>
      <c r="AE567" s="60">
        <v>44707.8672337963</v>
      </c>
      <c r="AF567" s="60">
        <v>44706.903460648151</v>
      </c>
      <c r="AG567" s="37"/>
      <c r="AH567" s="37" t="s">
        <v>250</v>
      </c>
      <c r="AI567" s="37"/>
      <c r="AJ567" s="16">
        <f ca="1">IF(Table1[[#This Row],[State]]="Closed","Zero",IF(Table1[[#This Row],[State]]="Resolved","Zero",TODAY()-Table1[[#This Row],[First Assigned to Osprey-Resolver]]))</f>
        <v>0.13276620370015735</v>
      </c>
      <c r="AK567" s="16" t="str">
        <f ca="1">IF(Table1[[#This Row],[Days Open]]&lt;=5,"00 - 05",IF(Table1[[#This Row],[Days Open]]&lt;=15,"06 - 15",IF(Table1[[#This Row],[Days Open]]&lt;=30,"16 - 30", IF(Table1[[#This Row],[Days Open]]&lt;=60,"31 - 60",IF(Table1[[#This Row],[Days Open]]&lt;=90,"61 - 90",IF(Table1[[#This Row],[Days Open]]="Zero","Closed","&gt;91 and above"))))))</f>
        <v>00 - 05</v>
      </c>
      <c r="AL567" s="39">
        <f>WEEKNUM(Table1[[#This Row],[Created]])</f>
        <v>22</v>
      </c>
      <c r="AM567" s="39">
        <f>WEEKNUM(Table1[[#This Row],[Resolved]])</f>
        <v>0</v>
      </c>
      <c r="AN567" s="39">
        <f>WEEKNUM(Table1[[#This Row],[Closed]])</f>
        <v>0</v>
      </c>
      <c r="AO567" s="39" t="str">
        <f>IFERROR(INDEX(GD_Resource[], MATCH(Table1[[#This Row],[Assigned to]], GD_Resource[SNOW ID Unique], 0), 2), "Not GD")</f>
        <v>Not GD</v>
      </c>
      <c r="AP567" s="39" t="str">
        <f t="shared" si="8"/>
        <v>Geo</v>
      </c>
      <c r="AQ567" s="39">
        <f>YEAR(Table1[[#This Row],[Closed]])</f>
        <v>1900</v>
      </c>
      <c r="AR567" s="39">
        <f>YEAR(Table1[[#This Row],[Resolved]])</f>
        <v>1900</v>
      </c>
      <c r="AS567" s="39">
        <f>YEAR(Table1[[#This Row],[Created]])</f>
        <v>2022</v>
      </c>
      <c r="AT567" s="39">
        <f>DAY(Table1[[#This Row],[Resolved]])</f>
        <v>0</v>
      </c>
      <c r="AU567" s="39" t="str">
        <f>TEXT(Table1[[#This Row],[Resolved]],"MMM")</f>
        <v>Jan</v>
      </c>
      <c r="AV567" s="39">
        <f>DAY(Table1[[#This Row],[Created]])</f>
        <v>25</v>
      </c>
      <c r="AW567" s="39" t="str">
        <f>TEXT(Table1[[#This Row],[Created]],"MMM")</f>
        <v>May</v>
      </c>
      <c r="AX567" s="40" t="e">
        <f>VLOOKUP(Table1[[#This Row],[Assigned to]],GD_Resource[[#All],[SNOW ID Unique]:[Team]],4,0)</f>
        <v>#N/A</v>
      </c>
    </row>
    <row r="568" spans="1:50" ht="37.5" customHeight="1" x14ac:dyDescent="0.25">
      <c r="A568" s="37" t="s">
        <v>2182</v>
      </c>
      <c r="B568" s="37" t="s">
        <v>119</v>
      </c>
      <c r="C568" s="37" t="s">
        <v>253</v>
      </c>
      <c r="D568" s="37" t="s">
        <v>1327</v>
      </c>
      <c r="E568" s="37" t="s">
        <v>13</v>
      </c>
      <c r="F568" s="37" t="s">
        <v>2183</v>
      </c>
      <c r="G568" s="60">
        <v>44707.353773148148</v>
      </c>
      <c r="H568" s="37" t="s">
        <v>8</v>
      </c>
      <c r="I568" s="60"/>
      <c r="J568" s="37"/>
      <c r="K568" s="37"/>
      <c r="L568" s="60"/>
      <c r="M568" s="37"/>
      <c r="N568" s="60">
        <v>44706.851875</v>
      </c>
      <c r="O568" s="37" t="s">
        <v>1645</v>
      </c>
      <c r="P568" s="38" t="b">
        <v>0</v>
      </c>
      <c r="Q568" s="37"/>
      <c r="R568" s="37" t="s">
        <v>150</v>
      </c>
      <c r="S568" s="38">
        <v>0</v>
      </c>
      <c r="T568" s="37" t="s">
        <v>128</v>
      </c>
      <c r="U568" s="37" t="s">
        <v>66</v>
      </c>
      <c r="V568" s="60"/>
      <c r="W568" s="38"/>
      <c r="X568" s="37" t="s">
        <v>2184</v>
      </c>
      <c r="Y568" s="38">
        <v>0</v>
      </c>
      <c r="Z568" s="38" t="b">
        <v>0</v>
      </c>
      <c r="AA568" s="60">
        <v>44706.851875</v>
      </c>
      <c r="AB568" s="60">
        <v>44706.851875</v>
      </c>
      <c r="AC568" s="38">
        <v>1</v>
      </c>
      <c r="AD568" s="60">
        <v>44706.897152777783</v>
      </c>
      <c r="AE568" s="60">
        <v>44706.903379629628</v>
      </c>
      <c r="AF568" s="60">
        <v>44706.897152777783</v>
      </c>
      <c r="AG568" s="37"/>
      <c r="AH568" s="37"/>
      <c r="AI568" s="37"/>
      <c r="AJ568" s="16">
        <f ca="1">IF(Table1[[#This Row],[State]]="Closed","Zero",IF(Table1[[#This Row],[State]]="Resolved","Zero",TODAY()-Table1[[#This Row],[First Assigned to Osprey-Resolver]]))</f>
        <v>1.0966203703719657</v>
      </c>
      <c r="AK568" s="16" t="str">
        <f ca="1">IF(Table1[[#This Row],[Days Open]]&lt;=5,"00 - 05",IF(Table1[[#This Row],[Days Open]]&lt;=15,"06 - 15",IF(Table1[[#This Row],[Days Open]]&lt;=30,"16 - 30", IF(Table1[[#This Row],[Days Open]]&lt;=60,"31 - 60",IF(Table1[[#This Row],[Days Open]]&lt;=90,"61 - 90",IF(Table1[[#This Row],[Days Open]]="Zero","Closed","&gt;91 and above"))))))</f>
        <v>00 - 05</v>
      </c>
      <c r="AL568" s="39">
        <f>WEEKNUM(Table1[[#This Row],[Created]])</f>
        <v>22</v>
      </c>
      <c r="AM568" s="39">
        <f>WEEKNUM(Table1[[#This Row],[Resolved]])</f>
        <v>0</v>
      </c>
      <c r="AN568" s="39">
        <f>WEEKNUM(Table1[[#This Row],[Closed]])</f>
        <v>0</v>
      </c>
      <c r="AO568" s="39" t="str">
        <f>IFERROR(INDEX(GD_Resource[], MATCH(Table1[[#This Row],[Assigned to]], GD_Resource[SNOW ID Unique], 0), 2), "Not GD")</f>
        <v>WPP-US</v>
      </c>
      <c r="AP568" s="39" t="str">
        <f t="shared" si="8"/>
        <v>GD</v>
      </c>
      <c r="AQ568" s="39">
        <f>YEAR(Table1[[#This Row],[Closed]])</f>
        <v>1900</v>
      </c>
      <c r="AR568" s="39">
        <f>YEAR(Table1[[#This Row],[Resolved]])</f>
        <v>1900</v>
      </c>
      <c r="AS568" s="39">
        <f>YEAR(Table1[[#This Row],[Created]])</f>
        <v>2022</v>
      </c>
      <c r="AT568" s="39">
        <f>DAY(Table1[[#This Row],[Resolved]])</f>
        <v>0</v>
      </c>
      <c r="AU568" s="39" t="str">
        <f>TEXT(Table1[[#This Row],[Resolved]],"MMM")</f>
        <v>Jan</v>
      </c>
      <c r="AV568" s="39">
        <f>DAY(Table1[[#This Row],[Created]])</f>
        <v>25</v>
      </c>
      <c r="AW568" s="39" t="str">
        <f>TEXT(Table1[[#This Row],[Created]],"MMM")</f>
        <v>May</v>
      </c>
      <c r="AX568" s="40">
        <f>VLOOKUP(Table1[[#This Row],[Assigned to]],GD_Resource[[#All],[SNOW ID Unique]:[Team]],4,0)</f>
        <v>0</v>
      </c>
    </row>
    <row r="569" spans="1:50" ht="37.5" customHeight="1" x14ac:dyDescent="0.25">
      <c r="A569" s="37" t="s">
        <v>2185</v>
      </c>
      <c r="B569" s="37" t="s">
        <v>119</v>
      </c>
      <c r="C569" s="37" t="s">
        <v>339</v>
      </c>
      <c r="D569" s="37" t="s">
        <v>1933</v>
      </c>
      <c r="E569" s="37" t="s">
        <v>13</v>
      </c>
      <c r="F569" s="37" t="s">
        <v>2186</v>
      </c>
      <c r="G569" s="60">
        <v>44707.814016203702</v>
      </c>
      <c r="H569" s="37" t="s">
        <v>29</v>
      </c>
      <c r="I569" s="60"/>
      <c r="J569" s="37" t="s">
        <v>329</v>
      </c>
      <c r="K569" s="37" t="s">
        <v>1935</v>
      </c>
      <c r="L569" s="60"/>
      <c r="M569" s="37"/>
      <c r="N569" s="60">
        <v>44706.910185185188</v>
      </c>
      <c r="O569" s="37" t="s">
        <v>1933</v>
      </c>
      <c r="P569" s="38" t="b">
        <v>0</v>
      </c>
      <c r="Q569" s="37"/>
      <c r="R569" s="37" t="s">
        <v>217</v>
      </c>
      <c r="S569" s="38">
        <v>0</v>
      </c>
      <c r="T569" s="37" t="s">
        <v>128</v>
      </c>
      <c r="U569" s="37" t="s">
        <v>94</v>
      </c>
      <c r="V569" s="60">
        <v>44707.814016203702</v>
      </c>
      <c r="W569" s="38">
        <v>78347</v>
      </c>
      <c r="X569" s="37" t="s">
        <v>1936</v>
      </c>
      <c r="Y569" s="38">
        <v>0</v>
      </c>
      <c r="Z569" s="38" t="b">
        <v>0</v>
      </c>
      <c r="AA569" s="60">
        <v>44706.910185185188</v>
      </c>
      <c r="AB569" s="60"/>
      <c r="AC569" s="38">
        <v>0</v>
      </c>
      <c r="AD569" s="60"/>
      <c r="AE569" s="60">
        <v>44706.910185185188</v>
      </c>
      <c r="AF569" s="60">
        <v>44706.910185185188</v>
      </c>
      <c r="AG569" s="37"/>
      <c r="AH569" s="37"/>
      <c r="AI569" s="37"/>
      <c r="AJ569" s="16" t="str">
        <f ca="1">IF(Table1[[#This Row],[State]]="Closed","Zero",IF(Table1[[#This Row],[State]]="Resolved","Zero",TODAY()-Table1[[#This Row],[First Assigned to Osprey-Resolver]]))</f>
        <v>Zero</v>
      </c>
      <c r="AK569" s="16" t="str">
        <f ca="1">IF(Table1[[#This Row],[Days Open]]&lt;=5,"00 - 05",IF(Table1[[#This Row],[Days Open]]&lt;=15,"06 - 15",IF(Table1[[#This Row],[Days Open]]&lt;=30,"16 - 30", IF(Table1[[#This Row],[Days Open]]&lt;=60,"31 - 60",IF(Table1[[#This Row],[Days Open]]&lt;=90,"61 - 90",IF(Table1[[#This Row],[Days Open]]="Zero","Closed","&gt;91 and above"))))))</f>
        <v>Closed</v>
      </c>
      <c r="AL569" s="39">
        <f>WEEKNUM(Table1[[#This Row],[Created]])</f>
        <v>22</v>
      </c>
      <c r="AM569" s="39">
        <f>WEEKNUM(Table1[[#This Row],[Resolved]])</f>
        <v>22</v>
      </c>
      <c r="AN569" s="39">
        <f>WEEKNUM(Table1[[#This Row],[Closed]])</f>
        <v>0</v>
      </c>
      <c r="AO569" s="39" t="str">
        <f>IFERROR(INDEX(GD_Resource[], MATCH(Table1[[#This Row],[Assigned to]], GD_Resource[SNOW ID Unique], 0), 2), "Not GD")</f>
        <v>WPP-US</v>
      </c>
      <c r="AP569" s="39" t="str">
        <f t="shared" si="8"/>
        <v>GD</v>
      </c>
      <c r="AQ569" s="39">
        <f>YEAR(Table1[[#This Row],[Closed]])</f>
        <v>1900</v>
      </c>
      <c r="AR569" s="39">
        <f>YEAR(Table1[[#This Row],[Resolved]])</f>
        <v>2022</v>
      </c>
      <c r="AS569" s="39">
        <f>YEAR(Table1[[#This Row],[Created]])</f>
        <v>2022</v>
      </c>
      <c r="AT569" s="39">
        <f>DAY(Table1[[#This Row],[Resolved]])</f>
        <v>26</v>
      </c>
      <c r="AU569" s="39" t="str">
        <f>TEXT(Table1[[#This Row],[Resolved]],"MMM")</f>
        <v>May</v>
      </c>
      <c r="AV569" s="39">
        <f>DAY(Table1[[#This Row],[Created]])</f>
        <v>25</v>
      </c>
      <c r="AW569" s="39" t="str">
        <f>TEXT(Table1[[#This Row],[Created]],"MMM")</f>
        <v>May</v>
      </c>
      <c r="AX569" s="40">
        <f>VLOOKUP(Table1[[#This Row],[Assigned to]],GD_Resource[[#All],[SNOW ID Unique]:[Team]],4,0)</f>
        <v>0</v>
      </c>
    </row>
    <row r="570" spans="1:50" ht="49.95" customHeight="1" x14ac:dyDescent="0.25">
      <c r="A570" s="37" t="s">
        <v>2187</v>
      </c>
      <c r="B570" s="37" t="s">
        <v>119</v>
      </c>
      <c r="C570" s="37" t="s">
        <v>120</v>
      </c>
      <c r="D570" s="37" t="s">
        <v>350</v>
      </c>
      <c r="E570" s="37" t="s">
        <v>13</v>
      </c>
      <c r="F570" s="37" t="s">
        <v>2188</v>
      </c>
      <c r="G570" s="60">
        <v>44707.873310185183</v>
      </c>
      <c r="H570" s="37" t="s">
        <v>33</v>
      </c>
      <c r="I570" s="60"/>
      <c r="J570" s="37"/>
      <c r="K570" s="37"/>
      <c r="L570" s="60"/>
      <c r="M570" s="37"/>
      <c r="N570" s="60">
        <v>44706.927418981482</v>
      </c>
      <c r="O570" s="37" t="s">
        <v>706</v>
      </c>
      <c r="P570" s="38" t="b">
        <v>0</v>
      </c>
      <c r="Q570" s="37"/>
      <c r="R570" s="37" t="s">
        <v>127</v>
      </c>
      <c r="S570" s="38">
        <v>0</v>
      </c>
      <c r="T570" s="37" t="s">
        <v>128</v>
      </c>
      <c r="U570" s="37" t="s">
        <v>65</v>
      </c>
      <c r="V570" s="60"/>
      <c r="W570" s="38"/>
      <c r="X570" s="37" t="s">
        <v>322</v>
      </c>
      <c r="Y570" s="38">
        <v>0</v>
      </c>
      <c r="Z570" s="38" t="b">
        <v>1</v>
      </c>
      <c r="AA570" s="60">
        <v>44706.952210648153</v>
      </c>
      <c r="AB570" s="60">
        <v>44706.927569444437</v>
      </c>
      <c r="AC570" s="38">
        <v>1</v>
      </c>
      <c r="AD570" s="60">
        <v>44706.946574074071</v>
      </c>
      <c r="AE570" s="60">
        <v>44706.952210648153</v>
      </c>
      <c r="AF570" s="60">
        <v>44706.946574074071</v>
      </c>
      <c r="AG570" s="37"/>
      <c r="AH570" s="37" t="s">
        <v>882</v>
      </c>
      <c r="AI570" s="37"/>
      <c r="AJ570" s="16">
        <f ca="1">IF(Table1[[#This Row],[State]]="Closed","Zero",IF(Table1[[#This Row],[State]]="Resolved","Zero",TODAY()-Table1[[#This Row],[First Assigned to Osprey-Resolver]]))</f>
        <v>1.0477893518473138</v>
      </c>
      <c r="AK570" s="16" t="str">
        <f ca="1">IF(Table1[[#This Row],[Days Open]]&lt;=5,"00 - 05",IF(Table1[[#This Row],[Days Open]]&lt;=15,"06 - 15",IF(Table1[[#This Row],[Days Open]]&lt;=30,"16 - 30", IF(Table1[[#This Row],[Days Open]]&lt;=60,"31 - 60",IF(Table1[[#This Row],[Days Open]]&lt;=90,"61 - 90",IF(Table1[[#This Row],[Days Open]]="Zero","Closed","&gt;91 and above"))))))</f>
        <v>00 - 05</v>
      </c>
      <c r="AL570" s="39">
        <f>WEEKNUM(Table1[[#This Row],[Created]])</f>
        <v>22</v>
      </c>
      <c r="AM570" s="39">
        <f>WEEKNUM(Table1[[#This Row],[Resolved]])</f>
        <v>0</v>
      </c>
      <c r="AN570" s="39">
        <f>WEEKNUM(Table1[[#This Row],[Closed]])</f>
        <v>0</v>
      </c>
      <c r="AO570" s="39" t="str">
        <f>IFERROR(INDEX(GD_Resource[], MATCH(Table1[[#This Row],[Assigned to]], GD_Resource[SNOW ID Unique], 0), 2), "Not GD")</f>
        <v>WPP-US</v>
      </c>
      <c r="AP570" s="39" t="str">
        <f t="shared" si="8"/>
        <v>GD</v>
      </c>
      <c r="AQ570" s="39">
        <f>YEAR(Table1[[#This Row],[Closed]])</f>
        <v>1900</v>
      </c>
      <c r="AR570" s="39">
        <f>YEAR(Table1[[#This Row],[Resolved]])</f>
        <v>1900</v>
      </c>
      <c r="AS570" s="39">
        <f>YEAR(Table1[[#This Row],[Created]])</f>
        <v>2022</v>
      </c>
      <c r="AT570" s="39">
        <f>DAY(Table1[[#This Row],[Resolved]])</f>
        <v>0</v>
      </c>
      <c r="AU570" s="39" t="str">
        <f>TEXT(Table1[[#This Row],[Resolved]],"MMM")</f>
        <v>Jan</v>
      </c>
      <c r="AV570" s="39">
        <f>DAY(Table1[[#This Row],[Created]])</f>
        <v>25</v>
      </c>
      <c r="AW570" s="39" t="str">
        <f>TEXT(Table1[[#This Row],[Created]],"MMM")</f>
        <v>May</v>
      </c>
      <c r="AX570" s="40">
        <f>VLOOKUP(Table1[[#This Row],[Assigned to]],GD_Resource[[#All],[SNOW ID Unique]:[Team]],4,0)</f>
        <v>0</v>
      </c>
    </row>
    <row r="571" spans="1:50" ht="87.45" customHeight="1" x14ac:dyDescent="0.25">
      <c r="A571" s="37" t="s">
        <v>2189</v>
      </c>
      <c r="B571" s="37" t="s">
        <v>142</v>
      </c>
      <c r="C571" s="37" t="s">
        <v>296</v>
      </c>
      <c r="D571" s="37" t="s">
        <v>297</v>
      </c>
      <c r="E571" s="37" t="s">
        <v>13</v>
      </c>
      <c r="F571" s="37" t="s">
        <v>2190</v>
      </c>
      <c r="G571" s="60">
        <v>44707.790381944447</v>
      </c>
      <c r="H571" s="37" t="s">
        <v>30</v>
      </c>
      <c r="I571" s="60"/>
      <c r="J571" s="37" t="s">
        <v>329</v>
      </c>
      <c r="K571" s="37" t="s">
        <v>2191</v>
      </c>
      <c r="L571" s="60"/>
      <c r="M571" s="37"/>
      <c r="N571" s="60">
        <v>44706.952337962961</v>
      </c>
      <c r="O571" s="37" t="s">
        <v>2192</v>
      </c>
      <c r="P571" s="38" t="b">
        <v>0</v>
      </c>
      <c r="Q571" s="37"/>
      <c r="R571" s="37" t="s">
        <v>150</v>
      </c>
      <c r="S571" s="38">
        <v>0</v>
      </c>
      <c r="T571" s="37" t="s">
        <v>128</v>
      </c>
      <c r="U571" s="37" t="s">
        <v>94</v>
      </c>
      <c r="V571" s="60">
        <v>44707.790381944447</v>
      </c>
      <c r="W571" s="38">
        <v>73955</v>
      </c>
      <c r="X571" s="37" t="s">
        <v>2193</v>
      </c>
      <c r="Y571" s="38">
        <v>0</v>
      </c>
      <c r="Z571" s="38" t="b">
        <v>0</v>
      </c>
      <c r="AA571" s="60">
        <v>44706.952337962961</v>
      </c>
      <c r="AB571" s="60">
        <v>44706.952337962961</v>
      </c>
      <c r="AC571" s="38">
        <v>1</v>
      </c>
      <c r="AD571" s="60">
        <v>44706.956689814811</v>
      </c>
      <c r="AE571" s="60">
        <v>44706.957673611112</v>
      </c>
      <c r="AF571" s="60">
        <v>44706.956689814811</v>
      </c>
      <c r="AG571" s="37"/>
      <c r="AH571" s="37"/>
      <c r="AI571" s="37"/>
      <c r="AJ571" s="16" t="str">
        <f ca="1">IF(Table1[[#This Row],[State]]="Closed","Zero",IF(Table1[[#This Row],[State]]="Resolved","Zero",TODAY()-Table1[[#This Row],[First Assigned to Osprey-Resolver]]))</f>
        <v>Zero</v>
      </c>
      <c r="AK571" s="16" t="str">
        <f ca="1">IF(Table1[[#This Row],[Days Open]]&lt;=5,"00 - 05",IF(Table1[[#This Row],[Days Open]]&lt;=15,"06 - 15",IF(Table1[[#This Row],[Days Open]]&lt;=30,"16 - 30", IF(Table1[[#This Row],[Days Open]]&lt;=60,"31 - 60",IF(Table1[[#This Row],[Days Open]]&lt;=90,"61 - 90",IF(Table1[[#This Row],[Days Open]]="Zero","Closed","&gt;91 and above"))))))</f>
        <v>Closed</v>
      </c>
      <c r="AL571" s="39">
        <f>WEEKNUM(Table1[[#This Row],[Created]])</f>
        <v>22</v>
      </c>
      <c r="AM571" s="39">
        <f>WEEKNUM(Table1[[#This Row],[Resolved]])</f>
        <v>22</v>
      </c>
      <c r="AN571" s="39">
        <f>WEEKNUM(Table1[[#This Row],[Closed]])</f>
        <v>0</v>
      </c>
      <c r="AO571" s="39" t="str">
        <f>IFERROR(INDEX(GD_Resource[], MATCH(Table1[[#This Row],[Assigned to]], GD_Resource[SNOW ID Unique], 0), 2), "Not GD")</f>
        <v>WPP-US</v>
      </c>
      <c r="AP571" s="39" t="str">
        <f t="shared" si="8"/>
        <v>GD</v>
      </c>
      <c r="AQ571" s="39">
        <f>YEAR(Table1[[#This Row],[Closed]])</f>
        <v>1900</v>
      </c>
      <c r="AR571" s="39">
        <f>YEAR(Table1[[#This Row],[Resolved]])</f>
        <v>2022</v>
      </c>
      <c r="AS571" s="39">
        <f>YEAR(Table1[[#This Row],[Created]])</f>
        <v>2022</v>
      </c>
      <c r="AT571" s="39">
        <f>DAY(Table1[[#This Row],[Resolved]])</f>
        <v>26</v>
      </c>
      <c r="AU571" s="39" t="str">
        <f>TEXT(Table1[[#This Row],[Resolved]],"MMM")</f>
        <v>May</v>
      </c>
      <c r="AV571" s="39">
        <f>DAY(Table1[[#This Row],[Created]])</f>
        <v>25</v>
      </c>
      <c r="AW571" s="39" t="str">
        <f>TEXT(Table1[[#This Row],[Created]],"MMM")</f>
        <v>May</v>
      </c>
      <c r="AX571" s="40">
        <f>VLOOKUP(Table1[[#This Row],[Assigned to]],GD_Resource[[#All],[SNOW ID Unique]:[Team]],4,0)</f>
        <v>0</v>
      </c>
    </row>
    <row r="572" spans="1:50" ht="75" customHeight="1" x14ac:dyDescent="0.25">
      <c r="A572" s="37" t="s">
        <v>2194</v>
      </c>
      <c r="B572" s="37" t="s">
        <v>119</v>
      </c>
      <c r="C572" s="37" t="s">
        <v>161</v>
      </c>
      <c r="D572" s="37" t="s">
        <v>2195</v>
      </c>
      <c r="E572" s="37" t="s">
        <v>13</v>
      </c>
      <c r="F572" s="37" t="s">
        <v>2196</v>
      </c>
      <c r="G572" s="60">
        <v>44707.96398148148</v>
      </c>
      <c r="H572" s="37" t="s">
        <v>58</v>
      </c>
      <c r="I572" s="60"/>
      <c r="J572" s="37"/>
      <c r="K572" s="37"/>
      <c r="L572" s="60"/>
      <c r="M572" s="37"/>
      <c r="N572" s="60">
        <v>44706.978148148148</v>
      </c>
      <c r="O572" s="37" t="s">
        <v>2197</v>
      </c>
      <c r="P572" s="38" t="b">
        <v>0</v>
      </c>
      <c r="Q572" s="37"/>
      <c r="R572" s="37" t="s">
        <v>127</v>
      </c>
      <c r="S572" s="38">
        <v>0</v>
      </c>
      <c r="T572" s="37" t="s">
        <v>128</v>
      </c>
      <c r="U572" s="37" t="s">
        <v>65</v>
      </c>
      <c r="V572" s="60"/>
      <c r="W572" s="38"/>
      <c r="X572" s="37" t="s">
        <v>2198</v>
      </c>
      <c r="Y572" s="38">
        <v>0</v>
      </c>
      <c r="Z572" s="38" t="b">
        <v>1</v>
      </c>
      <c r="AA572" s="60">
        <v>44707.0075</v>
      </c>
      <c r="AB572" s="60">
        <v>44706.998888888891</v>
      </c>
      <c r="AC572" s="38">
        <v>1</v>
      </c>
      <c r="AD572" s="60">
        <v>44707.080451388887</v>
      </c>
      <c r="AE572" s="60">
        <v>44707.235960648148</v>
      </c>
      <c r="AF572" s="60">
        <v>44707.080451388887</v>
      </c>
      <c r="AG572" s="37"/>
      <c r="AH572" s="37" t="s">
        <v>1373</v>
      </c>
      <c r="AI572" s="37"/>
      <c r="AJ572" s="16">
        <f ca="1">IF(Table1[[#This Row],[State]]="Closed","Zero",IF(Table1[[#This Row],[State]]="Resolved","Zero",TODAY()-Table1[[#This Row],[First Assigned to Osprey-Resolver]]))</f>
        <v>0.76403935185226146</v>
      </c>
      <c r="AK572" s="16" t="str">
        <f ca="1">IF(Table1[[#This Row],[Days Open]]&lt;=5,"00 - 05",IF(Table1[[#This Row],[Days Open]]&lt;=15,"06 - 15",IF(Table1[[#This Row],[Days Open]]&lt;=30,"16 - 30", IF(Table1[[#This Row],[Days Open]]&lt;=60,"31 - 60",IF(Table1[[#This Row],[Days Open]]&lt;=90,"61 - 90",IF(Table1[[#This Row],[Days Open]]="Zero","Closed","&gt;91 and above"))))))</f>
        <v>00 - 05</v>
      </c>
      <c r="AL572" s="39">
        <f>WEEKNUM(Table1[[#This Row],[Created]])</f>
        <v>22</v>
      </c>
      <c r="AM572" s="39">
        <f>WEEKNUM(Table1[[#This Row],[Resolved]])</f>
        <v>0</v>
      </c>
      <c r="AN572" s="39">
        <f>WEEKNUM(Table1[[#This Row],[Closed]])</f>
        <v>0</v>
      </c>
      <c r="AO572" s="39" t="str">
        <f>IFERROR(INDEX(GD_Resource[], MATCH(Table1[[#This Row],[Assigned to]], GD_Resource[SNOW ID Unique], 0), 2), "Not GD")</f>
        <v>WPP-US</v>
      </c>
      <c r="AP572" s="39" t="str">
        <f t="shared" si="8"/>
        <v>GD</v>
      </c>
      <c r="AQ572" s="39">
        <f>YEAR(Table1[[#This Row],[Closed]])</f>
        <v>1900</v>
      </c>
      <c r="AR572" s="39">
        <f>YEAR(Table1[[#This Row],[Resolved]])</f>
        <v>1900</v>
      </c>
      <c r="AS572" s="39">
        <f>YEAR(Table1[[#This Row],[Created]])</f>
        <v>2022</v>
      </c>
      <c r="AT572" s="39">
        <f>DAY(Table1[[#This Row],[Resolved]])</f>
        <v>0</v>
      </c>
      <c r="AU572" s="39" t="str">
        <f>TEXT(Table1[[#This Row],[Resolved]],"MMM")</f>
        <v>Jan</v>
      </c>
      <c r="AV572" s="39">
        <f>DAY(Table1[[#This Row],[Created]])</f>
        <v>25</v>
      </c>
      <c r="AW572" s="39" t="str">
        <f>TEXT(Table1[[#This Row],[Created]],"MMM")</f>
        <v>May</v>
      </c>
      <c r="AX572" s="40">
        <f>VLOOKUP(Table1[[#This Row],[Assigned to]],GD_Resource[[#All],[SNOW ID Unique]:[Team]],4,0)</f>
        <v>0</v>
      </c>
    </row>
    <row r="573" spans="1:50" ht="49.95" customHeight="1" x14ac:dyDescent="0.25">
      <c r="A573" s="37" t="s">
        <v>2199</v>
      </c>
      <c r="B573" s="37" t="s">
        <v>142</v>
      </c>
      <c r="C573" s="37" t="s">
        <v>120</v>
      </c>
      <c r="D573" s="37" t="s">
        <v>607</v>
      </c>
      <c r="E573" s="37" t="s">
        <v>13</v>
      </c>
      <c r="F573" s="37" t="s">
        <v>2200</v>
      </c>
      <c r="G573" s="60">
        <v>44708.187037037038</v>
      </c>
      <c r="H573" s="37" t="s">
        <v>33</v>
      </c>
      <c r="I573" s="60"/>
      <c r="J573" s="37"/>
      <c r="K573" s="37"/>
      <c r="L573" s="60"/>
      <c r="M573" s="37"/>
      <c r="N573" s="60">
        <v>44706.991631944453</v>
      </c>
      <c r="O573" s="37" t="s">
        <v>675</v>
      </c>
      <c r="P573" s="38" t="b">
        <v>0</v>
      </c>
      <c r="Q573" s="37"/>
      <c r="R573" s="37" t="s">
        <v>127</v>
      </c>
      <c r="S573" s="38">
        <v>0</v>
      </c>
      <c r="T573" s="37" t="s">
        <v>128</v>
      </c>
      <c r="U573" s="37" t="s">
        <v>66</v>
      </c>
      <c r="V573" s="60"/>
      <c r="W573" s="38"/>
      <c r="X573" s="37" t="s">
        <v>676</v>
      </c>
      <c r="Y573" s="38">
        <v>0</v>
      </c>
      <c r="Z573" s="38" t="b">
        <v>1</v>
      </c>
      <c r="AA573" s="60">
        <v>44707.803182870368</v>
      </c>
      <c r="AB573" s="60">
        <v>44706.991631944453</v>
      </c>
      <c r="AC573" s="38">
        <v>1</v>
      </c>
      <c r="AD573" s="60">
        <v>44708.038148148153</v>
      </c>
      <c r="AE573" s="60">
        <v>44708.119143518517</v>
      </c>
      <c r="AF573" s="60">
        <v>44708.038148148153</v>
      </c>
      <c r="AG573" s="37"/>
      <c r="AH573" s="37"/>
      <c r="AI573" s="37"/>
      <c r="AJ573" s="16">
        <f ca="1">IF(Table1[[#This Row],[State]]="Closed","Zero",IF(Table1[[#This Row],[State]]="Resolved","Zero",TODAY()-Table1[[#This Row],[First Assigned to Osprey-Resolver]]))</f>
        <v>-0.11914351851737592</v>
      </c>
      <c r="AK573" s="16" t="str">
        <f ca="1">IF(Table1[[#This Row],[Days Open]]&lt;=5,"00 - 05",IF(Table1[[#This Row],[Days Open]]&lt;=15,"06 - 15",IF(Table1[[#This Row],[Days Open]]&lt;=30,"16 - 30", IF(Table1[[#This Row],[Days Open]]&lt;=60,"31 - 60",IF(Table1[[#This Row],[Days Open]]&lt;=90,"61 - 90",IF(Table1[[#This Row],[Days Open]]="Zero","Closed","&gt;91 and above"))))))</f>
        <v>00 - 05</v>
      </c>
      <c r="AL573" s="39">
        <f>WEEKNUM(Table1[[#This Row],[Created]])</f>
        <v>22</v>
      </c>
      <c r="AM573" s="39">
        <f>WEEKNUM(Table1[[#This Row],[Resolved]])</f>
        <v>0</v>
      </c>
      <c r="AN573" s="39">
        <f>WEEKNUM(Table1[[#This Row],[Closed]])</f>
        <v>0</v>
      </c>
      <c r="AO573" s="39" t="str">
        <f>IFERROR(INDEX(GD_Resource[], MATCH(Table1[[#This Row],[Assigned to]], GD_Resource[SNOW ID Unique], 0), 2), "Not GD")</f>
        <v>WPP-US</v>
      </c>
      <c r="AP573" s="39" t="str">
        <f t="shared" si="8"/>
        <v>GD</v>
      </c>
      <c r="AQ573" s="39">
        <f>YEAR(Table1[[#This Row],[Closed]])</f>
        <v>1900</v>
      </c>
      <c r="AR573" s="39">
        <f>YEAR(Table1[[#This Row],[Resolved]])</f>
        <v>1900</v>
      </c>
      <c r="AS573" s="39">
        <f>YEAR(Table1[[#This Row],[Created]])</f>
        <v>2022</v>
      </c>
      <c r="AT573" s="39">
        <f>DAY(Table1[[#This Row],[Resolved]])</f>
        <v>0</v>
      </c>
      <c r="AU573" s="39" t="str">
        <f>TEXT(Table1[[#This Row],[Resolved]],"MMM")</f>
        <v>Jan</v>
      </c>
      <c r="AV573" s="39">
        <f>DAY(Table1[[#This Row],[Created]])</f>
        <v>25</v>
      </c>
      <c r="AW573" s="39" t="str">
        <f>TEXT(Table1[[#This Row],[Created]],"MMM")</f>
        <v>May</v>
      </c>
      <c r="AX573" s="40">
        <f>VLOOKUP(Table1[[#This Row],[Assigned to]],GD_Resource[[#All],[SNOW ID Unique]:[Team]],4,0)</f>
        <v>0</v>
      </c>
    </row>
    <row r="574" spans="1:50" ht="37.5" customHeight="1" x14ac:dyDescent="0.25">
      <c r="A574" s="37" t="s">
        <v>2201</v>
      </c>
      <c r="B574" s="37" t="s">
        <v>119</v>
      </c>
      <c r="C574" s="37" t="s">
        <v>253</v>
      </c>
      <c r="D574" s="37" t="s">
        <v>380</v>
      </c>
      <c r="E574" s="37" t="s">
        <v>13</v>
      </c>
      <c r="F574" s="37" t="s">
        <v>2202</v>
      </c>
      <c r="G574" s="60">
        <v>44707.714479166672</v>
      </c>
      <c r="H574" s="37" t="s">
        <v>34</v>
      </c>
      <c r="I574" s="60"/>
      <c r="J574" s="37"/>
      <c r="K574" s="37"/>
      <c r="L574" s="60"/>
      <c r="M574" s="37"/>
      <c r="N574" s="60">
        <v>44707.040590277778</v>
      </c>
      <c r="O574" s="37" t="s">
        <v>2203</v>
      </c>
      <c r="P574" s="38" t="b">
        <v>0</v>
      </c>
      <c r="Q574" s="37"/>
      <c r="R574" s="37" t="s">
        <v>150</v>
      </c>
      <c r="S574" s="38">
        <v>0</v>
      </c>
      <c r="T574" s="37" t="s">
        <v>128</v>
      </c>
      <c r="U574" s="37" t="s">
        <v>65</v>
      </c>
      <c r="V574" s="60"/>
      <c r="W574" s="38"/>
      <c r="X574" s="37" t="s">
        <v>2204</v>
      </c>
      <c r="Y574" s="38">
        <v>0</v>
      </c>
      <c r="Z574" s="38" t="b">
        <v>1</v>
      </c>
      <c r="AA574" s="60">
        <v>44707.040590277778</v>
      </c>
      <c r="AB574" s="60"/>
      <c r="AC574" s="38">
        <v>1</v>
      </c>
      <c r="AD574" s="60"/>
      <c r="AE574" s="60">
        <v>44707.040590277778</v>
      </c>
      <c r="AF574" s="60">
        <v>44707.040590277778</v>
      </c>
      <c r="AG574" s="37"/>
      <c r="AH574" s="37" t="s">
        <v>250</v>
      </c>
      <c r="AI574" s="37"/>
      <c r="AJ574" s="16">
        <f ca="1">IF(Table1[[#This Row],[State]]="Closed","Zero",IF(Table1[[#This Row],[State]]="Resolved","Zero",TODAY()-Table1[[#This Row],[First Assigned to Osprey-Resolver]]))</f>
        <v>0.95940972222160781</v>
      </c>
      <c r="AK574" s="16" t="str">
        <f ca="1">IF(Table1[[#This Row],[Days Open]]&lt;=5,"00 - 05",IF(Table1[[#This Row],[Days Open]]&lt;=15,"06 - 15",IF(Table1[[#This Row],[Days Open]]&lt;=30,"16 - 30", IF(Table1[[#This Row],[Days Open]]&lt;=60,"31 - 60",IF(Table1[[#This Row],[Days Open]]&lt;=90,"61 - 90",IF(Table1[[#This Row],[Days Open]]="Zero","Closed","&gt;91 and above"))))))</f>
        <v>00 - 05</v>
      </c>
      <c r="AL574" s="39">
        <f>WEEKNUM(Table1[[#This Row],[Created]])</f>
        <v>22</v>
      </c>
      <c r="AM574" s="39">
        <f>WEEKNUM(Table1[[#This Row],[Resolved]])</f>
        <v>0</v>
      </c>
      <c r="AN574" s="39">
        <f>WEEKNUM(Table1[[#This Row],[Closed]])</f>
        <v>0</v>
      </c>
      <c r="AO574" s="39" t="str">
        <f>IFERROR(INDEX(GD_Resource[], MATCH(Table1[[#This Row],[Assigned to]], GD_Resource[SNOW ID Unique], 0), 2), "Not GD")</f>
        <v>WPP-US</v>
      </c>
      <c r="AP574" s="39" t="str">
        <f t="shared" si="8"/>
        <v>GD</v>
      </c>
      <c r="AQ574" s="39">
        <f>YEAR(Table1[[#This Row],[Closed]])</f>
        <v>1900</v>
      </c>
      <c r="AR574" s="39">
        <f>YEAR(Table1[[#This Row],[Resolved]])</f>
        <v>1900</v>
      </c>
      <c r="AS574" s="39">
        <f>YEAR(Table1[[#This Row],[Created]])</f>
        <v>2022</v>
      </c>
      <c r="AT574" s="39">
        <f>DAY(Table1[[#This Row],[Resolved]])</f>
        <v>0</v>
      </c>
      <c r="AU574" s="39" t="str">
        <f>TEXT(Table1[[#This Row],[Resolved]],"MMM")</f>
        <v>Jan</v>
      </c>
      <c r="AV574" s="39">
        <f>DAY(Table1[[#This Row],[Created]])</f>
        <v>26</v>
      </c>
      <c r="AW574" s="39" t="str">
        <f>TEXT(Table1[[#This Row],[Created]],"MMM")</f>
        <v>May</v>
      </c>
      <c r="AX574" s="40">
        <f>VLOOKUP(Table1[[#This Row],[Assigned to]],GD_Resource[[#All],[SNOW ID Unique]:[Team]],4,0)</f>
        <v>0</v>
      </c>
    </row>
    <row r="575" spans="1:50" ht="37.5" customHeight="1" x14ac:dyDescent="0.25">
      <c r="A575" s="37" t="s">
        <v>2205</v>
      </c>
      <c r="B575" s="37" t="s">
        <v>119</v>
      </c>
      <c r="C575" s="37" t="s">
        <v>253</v>
      </c>
      <c r="D575" s="37" t="s">
        <v>1094</v>
      </c>
      <c r="E575" s="37" t="s">
        <v>7</v>
      </c>
      <c r="F575" s="37" t="s">
        <v>2206</v>
      </c>
      <c r="G575" s="60">
        <v>44707.559386574067</v>
      </c>
      <c r="H575" s="37" t="s">
        <v>9</v>
      </c>
      <c r="I575" s="60"/>
      <c r="J575" s="37"/>
      <c r="K575" s="37"/>
      <c r="L575" s="60"/>
      <c r="M575" s="37"/>
      <c r="N575" s="60">
        <v>44707.057488425933</v>
      </c>
      <c r="O575" s="37" t="s">
        <v>2207</v>
      </c>
      <c r="P575" s="38" t="b">
        <v>0</v>
      </c>
      <c r="Q575" s="37"/>
      <c r="R575" s="37" t="s">
        <v>150</v>
      </c>
      <c r="S575" s="38">
        <v>0</v>
      </c>
      <c r="T575" s="37" t="s">
        <v>128</v>
      </c>
      <c r="U575" s="37" t="s">
        <v>65</v>
      </c>
      <c r="V575" s="60"/>
      <c r="W575" s="38"/>
      <c r="X575" s="37" t="s">
        <v>2208</v>
      </c>
      <c r="Y575" s="38">
        <v>0</v>
      </c>
      <c r="Z575" s="38" t="b">
        <v>1</v>
      </c>
      <c r="AA575" s="60">
        <v>44707.057488425933</v>
      </c>
      <c r="AB575" s="60">
        <v>44707.057488425933</v>
      </c>
      <c r="AC575" s="38">
        <v>1</v>
      </c>
      <c r="AD575" s="60">
        <v>44707.058969907397</v>
      </c>
      <c r="AE575" s="60">
        <v>44707.062488425923</v>
      </c>
      <c r="AF575" s="60">
        <v>44707.058969907397</v>
      </c>
      <c r="AG575" s="37"/>
      <c r="AH575" s="37" t="s">
        <v>250</v>
      </c>
      <c r="AI575" s="37"/>
      <c r="AJ575" s="16">
        <f ca="1">IF(Table1[[#This Row],[State]]="Closed","Zero",IF(Table1[[#This Row],[State]]="Resolved","Zero",TODAY()-Table1[[#This Row],[First Assigned to Osprey-Resolver]]))</f>
        <v>0.93751157407677965</v>
      </c>
      <c r="AK575" s="16" t="str">
        <f ca="1">IF(Table1[[#This Row],[Days Open]]&lt;=5,"00 - 05",IF(Table1[[#This Row],[Days Open]]&lt;=15,"06 - 15",IF(Table1[[#This Row],[Days Open]]&lt;=30,"16 - 30", IF(Table1[[#This Row],[Days Open]]&lt;=60,"31 - 60",IF(Table1[[#This Row],[Days Open]]&lt;=90,"61 - 90",IF(Table1[[#This Row],[Days Open]]="Zero","Closed","&gt;91 and above"))))))</f>
        <v>00 - 05</v>
      </c>
      <c r="AL575" s="39">
        <f>WEEKNUM(Table1[[#This Row],[Created]])</f>
        <v>22</v>
      </c>
      <c r="AM575" s="39">
        <f>WEEKNUM(Table1[[#This Row],[Resolved]])</f>
        <v>0</v>
      </c>
      <c r="AN575" s="39">
        <f>WEEKNUM(Table1[[#This Row],[Closed]])</f>
        <v>0</v>
      </c>
      <c r="AO575" s="39" t="str">
        <f>IFERROR(INDEX(GD_Resource[], MATCH(Table1[[#This Row],[Assigned to]], GD_Resource[SNOW ID Unique], 0), 2), "Not GD")</f>
        <v>WPP-US</v>
      </c>
      <c r="AP575" s="39" t="str">
        <f t="shared" si="8"/>
        <v>GD</v>
      </c>
      <c r="AQ575" s="39">
        <f>YEAR(Table1[[#This Row],[Closed]])</f>
        <v>1900</v>
      </c>
      <c r="AR575" s="39">
        <f>YEAR(Table1[[#This Row],[Resolved]])</f>
        <v>1900</v>
      </c>
      <c r="AS575" s="39">
        <f>YEAR(Table1[[#This Row],[Created]])</f>
        <v>2022</v>
      </c>
      <c r="AT575" s="39">
        <f>DAY(Table1[[#This Row],[Resolved]])</f>
        <v>0</v>
      </c>
      <c r="AU575" s="39" t="str">
        <f>TEXT(Table1[[#This Row],[Resolved]],"MMM")</f>
        <v>Jan</v>
      </c>
      <c r="AV575" s="39">
        <f>DAY(Table1[[#This Row],[Created]])</f>
        <v>26</v>
      </c>
      <c r="AW575" s="39" t="str">
        <f>TEXT(Table1[[#This Row],[Created]],"MMM")</f>
        <v>May</v>
      </c>
      <c r="AX575" s="40">
        <f>VLOOKUP(Table1[[#This Row],[Assigned to]],GD_Resource[[#All],[SNOW ID Unique]:[Team]],4,0)</f>
        <v>0</v>
      </c>
    </row>
    <row r="576" spans="1:50" ht="37.5" customHeight="1" x14ac:dyDescent="0.25">
      <c r="A576" s="37" t="s">
        <v>2209</v>
      </c>
      <c r="B576" s="37" t="s">
        <v>142</v>
      </c>
      <c r="C576" s="37" t="s">
        <v>161</v>
      </c>
      <c r="D576" s="37" t="s">
        <v>2210</v>
      </c>
      <c r="E576" s="37" t="s">
        <v>13</v>
      </c>
      <c r="F576" s="37" t="s">
        <v>2211</v>
      </c>
      <c r="G576" s="60">
        <v>44707.936215277783</v>
      </c>
      <c r="H576" s="37" t="s">
        <v>37</v>
      </c>
      <c r="I576" s="60"/>
      <c r="J576" s="37" t="s">
        <v>2212</v>
      </c>
      <c r="K576" s="37" t="s">
        <v>2213</v>
      </c>
      <c r="L576" s="60"/>
      <c r="M576" s="37"/>
      <c r="N576" s="60">
        <v>44707.052615740737</v>
      </c>
      <c r="O576" s="37" t="s">
        <v>2214</v>
      </c>
      <c r="P576" s="38" t="b">
        <v>0</v>
      </c>
      <c r="Q576" s="37"/>
      <c r="R576" s="37" t="s">
        <v>127</v>
      </c>
      <c r="S576" s="38">
        <v>0</v>
      </c>
      <c r="T576" s="37" t="s">
        <v>128</v>
      </c>
      <c r="U576" s="37" t="s">
        <v>94</v>
      </c>
      <c r="V576" s="60">
        <v>44707.936226851853</v>
      </c>
      <c r="W576" s="38">
        <v>76344</v>
      </c>
      <c r="X576" s="37" t="s">
        <v>2215</v>
      </c>
      <c r="Y576" s="38">
        <v>0</v>
      </c>
      <c r="Z576" s="38" t="b">
        <v>0</v>
      </c>
      <c r="AA576" s="60">
        <v>44707.105312500003</v>
      </c>
      <c r="AB576" s="60">
        <v>44707.060173611113</v>
      </c>
      <c r="AC576" s="38">
        <v>1</v>
      </c>
      <c r="AD576" s="60">
        <v>44707.152245370373</v>
      </c>
      <c r="AE576" s="60">
        <v>44707.235196759262</v>
      </c>
      <c r="AF576" s="60">
        <v>44707.152245370373</v>
      </c>
      <c r="AG576" s="37"/>
      <c r="AH576" s="37"/>
      <c r="AI576" s="37"/>
      <c r="AJ576" s="16" t="str">
        <f ca="1">IF(Table1[[#This Row],[State]]="Closed","Zero",IF(Table1[[#This Row],[State]]="Resolved","Zero",TODAY()-Table1[[#This Row],[First Assigned to Osprey-Resolver]]))</f>
        <v>Zero</v>
      </c>
      <c r="AK576" s="16" t="str">
        <f ca="1">IF(Table1[[#This Row],[Days Open]]&lt;=5,"00 - 05",IF(Table1[[#This Row],[Days Open]]&lt;=15,"06 - 15",IF(Table1[[#This Row],[Days Open]]&lt;=30,"16 - 30", IF(Table1[[#This Row],[Days Open]]&lt;=60,"31 - 60",IF(Table1[[#This Row],[Days Open]]&lt;=90,"61 - 90",IF(Table1[[#This Row],[Days Open]]="Zero","Closed","&gt;91 and above"))))))</f>
        <v>Closed</v>
      </c>
      <c r="AL576" s="39">
        <f>WEEKNUM(Table1[[#This Row],[Created]])</f>
        <v>22</v>
      </c>
      <c r="AM576" s="39">
        <f>WEEKNUM(Table1[[#This Row],[Resolved]])</f>
        <v>22</v>
      </c>
      <c r="AN576" s="39">
        <f>WEEKNUM(Table1[[#This Row],[Closed]])</f>
        <v>0</v>
      </c>
      <c r="AO576" s="39" t="str">
        <f>IFERROR(INDEX(GD_Resource[], MATCH(Table1[[#This Row],[Assigned to]], GD_Resource[SNOW ID Unique], 0), 2), "Not GD")</f>
        <v>Not GD</v>
      </c>
      <c r="AP576" s="39" t="str">
        <f t="shared" si="8"/>
        <v>Geo</v>
      </c>
      <c r="AQ576" s="39">
        <f>YEAR(Table1[[#This Row],[Closed]])</f>
        <v>1900</v>
      </c>
      <c r="AR576" s="39">
        <f>YEAR(Table1[[#This Row],[Resolved]])</f>
        <v>2022</v>
      </c>
      <c r="AS576" s="39">
        <f>YEAR(Table1[[#This Row],[Created]])</f>
        <v>2022</v>
      </c>
      <c r="AT576" s="39">
        <f>DAY(Table1[[#This Row],[Resolved]])</f>
        <v>26</v>
      </c>
      <c r="AU576" s="39" t="str">
        <f>TEXT(Table1[[#This Row],[Resolved]],"MMM")</f>
        <v>May</v>
      </c>
      <c r="AV576" s="39">
        <f>DAY(Table1[[#This Row],[Created]])</f>
        <v>26</v>
      </c>
      <c r="AW576" s="39" t="str">
        <f>TEXT(Table1[[#This Row],[Created]],"MMM")</f>
        <v>May</v>
      </c>
      <c r="AX576" s="40" t="e">
        <f>VLOOKUP(Table1[[#This Row],[Assigned to]],GD_Resource[[#All],[SNOW ID Unique]:[Team]],4,0)</f>
        <v>#N/A</v>
      </c>
    </row>
    <row r="577" spans="1:50" ht="37.5" customHeight="1" x14ac:dyDescent="0.25">
      <c r="A577" s="37" t="s">
        <v>2216</v>
      </c>
      <c r="B577" s="37" t="s">
        <v>119</v>
      </c>
      <c r="C577" s="37" t="s">
        <v>120</v>
      </c>
      <c r="D577" s="37" t="s">
        <v>607</v>
      </c>
      <c r="E577" s="37" t="s">
        <v>13</v>
      </c>
      <c r="F577" s="37" t="s">
        <v>2217</v>
      </c>
      <c r="G577" s="60">
        <v>44708.189641203702</v>
      </c>
      <c r="H577" s="37" t="s">
        <v>26</v>
      </c>
      <c r="I577" s="60"/>
      <c r="J577" s="37"/>
      <c r="K577" s="37"/>
      <c r="L577" s="60"/>
      <c r="M577" s="37"/>
      <c r="N577" s="60">
        <v>44707.053773148153</v>
      </c>
      <c r="O577" s="37" t="s">
        <v>675</v>
      </c>
      <c r="P577" s="38" t="b">
        <v>0</v>
      </c>
      <c r="Q577" s="37"/>
      <c r="R577" s="37" t="s">
        <v>127</v>
      </c>
      <c r="S577" s="38">
        <v>0</v>
      </c>
      <c r="T577" s="37" t="s">
        <v>128</v>
      </c>
      <c r="U577" s="37" t="s">
        <v>66</v>
      </c>
      <c r="V577" s="60"/>
      <c r="W577" s="38"/>
      <c r="X577" s="37" t="s">
        <v>676</v>
      </c>
      <c r="Y577" s="38">
        <v>0</v>
      </c>
      <c r="Z577" s="38" t="b">
        <v>1</v>
      </c>
      <c r="AA577" s="60">
        <v>44707.806030092594</v>
      </c>
      <c r="AB577" s="60">
        <v>44707.053773148153</v>
      </c>
      <c r="AC577" s="38">
        <v>1</v>
      </c>
      <c r="AD577" s="60">
        <v>44707.8127662037</v>
      </c>
      <c r="AE577" s="60">
        <v>44707.816620370373</v>
      </c>
      <c r="AF577" s="60">
        <v>44707.8127662037</v>
      </c>
      <c r="AG577" s="37"/>
      <c r="AH577" s="37"/>
      <c r="AI577" s="37"/>
      <c r="AJ577" s="16">
        <f ca="1">IF(Table1[[#This Row],[State]]="Closed","Zero",IF(Table1[[#This Row],[State]]="Resolved","Zero",TODAY()-Table1[[#This Row],[First Assigned to Osprey-Resolver]]))</f>
        <v>0.18337962962687016</v>
      </c>
      <c r="AK577" s="16" t="str">
        <f ca="1">IF(Table1[[#This Row],[Days Open]]&lt;=5,"00 - 05",IF(Table1[[#This Row],[Days Open]]&lt;=15,"06 - 15",IF(Table1[[#This Row],[Days Open]]&lt;=30,"16 - 30", IF(Table1[[#This Row],[Days Open]]&lt;=60,"31 - 60",IF(Table1[[#This Row],[Days Open]]&lt;=90,"61 - 90",IF(Table1[[#This Row],[Days Open]]="Zero","Closed","&gt;91 and above"))))))</f>
        <v>00 - 05</v>
      </c>
      <c r="AL577" s="39">
        <f>WEEKNUM(Table1[[#This Row],[Created]])</f>
        <v>22</v>
      </c>
      <c r="AM577" s="39">
        <f>WEEKNUM(Table1[[#This Row],[Resolved]])</f>
        <v>0</v>
      </c>
      <c r="AN577" s="39">
        <f>WEEKNUM(Table1[[#This Row],[Closed]])</f>
        <v>0</v>
      </c>
      <c r="AO577" s="39" t="str">
        <f>IFERROR(INDEX(GD_Resource[], MATCH(Table1[[#This Row],[Assigned to]], GD_Resource[SNOW ID Unique], 0), 2), "Not GD")</f>
        <v>WPP-US</v>
      </c>
      <c r="AP577" s="39" t="str">
        <f t="shared" si="8"/>
        <v>GD</v>
      </c>
      <c r="AQ577" s="39">
        <f>YEAR(Table1[[#This Row],[Closed]])</f>
        <v>1900</v>
      </c>
      <c r="AR577" s="39">
        <f>YEAR(Table1[[#This Row],[Resolved]])</f>
        <v>1900</v>
      </c>
      <c r="AS577" s="39">
        <f>YEAR(Table1[[#This Row],[Created]])</f>
        <v>2022</v>
      </c>
      <c r="AT577" s="39">
        <f>DAY(Table1[[#This Row],[Resolved]])</f>
        <v>0</v>
      </c>
      <c r="AU577" s="39" t="str">
        <f>TEXT(Table1[[#This Row],[Resolved]],"MMM")</f>
        <v>Jan</v>
      </c>
      <c r="AV577" s="39">
        <f>DAY(Table1[[#This Row],[Created]])</f>
        <v>26</v>
      </c>
      <c r="AW577" s="39" t="str">
        <f>TEXT(Table1[[#This Row],[Created]],"MMM")</f>
        <v>May</v>
      </c>
      <c r="AX577" s="40">
        <f>VLOOKUP(Table1[[#This Row],[Assigned to]],GD_Resource[[#All],[SNOW ID Unique]:[Team]],4,0)</f>
        <v>0</v>
      </c>
    </row>
    <row r="578" spans="1:50" ht="37.5" customHeight="1" x14ac:dyDescent="0.25">
      <c r="A578" s="37" t="s">
        <v>2218</v>
      </c>
      <c r="B578" s="37" t="s">
        <v>119</v>
      </c>
      <c r="C578" s="37" t="s">
        <v>120</v>
      </c>
      <c r="D578" s="37" t="s">
        <v>607</v>
      </c>
      <c r="E578" s="37" t="s">
        <v>13</v>
      </c>
      <c r="F578" s="37" t="s">
        <v>2219</v>
      </c>
      <c r="G578" s="60">
        <v>44707.996874999997</v>
      </c>
      <c r="H578" s="37" t="s">
        <v>20</v>
      </c>
      <c r="I578" s="60"/>
      <c r="J578" s="37"/>
      <c r="K578" s="37"/>
      <c r="L578" s="60"/>
      <c r="M578" s="37"/>
      <c r="N578" s="60">
        <v>44707.166585648149</v>
      </c>
      <c r="O578" s="37" t="s">
        <v>292</v>
      </c>
      <c r="P578" s="38" t="b">
        <v>0</v>
      </c>
      <c r="Q578" s="37"/>
      <c r="R578" s="37" t="s">
        <v>127</v>
      </c>
      <c r="S578" s="38">
        <v>0</v>
      </c>
      <c r="T578" s="37" t="s">
        <v>128</v>
      </c>
      <c r="U578" s="37" t="s">
        <v>66</v>
      </c>
      <c r="V578" s="60"/>
      <c r="W578" s="38"/>
      <c r="X578" s="37" t="s">
        <v>199</v>
      </c>
      <c r="Y578" s="38">
        <v>0</v>
      </c>
      <c r="Z578" s="38" t="b">
        <v>1</v>
      </c>
      <c r="AA578" s="60">
        <v>44707.492164351846</v>
      </c>
      <c r="AB578" s="60">
        <v>44707.492164351846</v>
      </c>
      <c r="AC578" s="38">
        <v>1</v>
      </c>
      <c r="AD578" s="60">
        <v>44707.582071759258</v>
      </c>
      <c r="AE578" s="60">
        <v>44707.661111111112</v>
      </c>
      <c r="AF578" s="60">
        <v>44707.582071759258</v>
      </c>
      <c r="AG578" s="37" t="s">
        <v>332</v>
      </c>
      <c r="AH578" s="37"/>
      <c r="AI578" s="37" t="s">
        <v>766</v>
      </c>
      <c r="AJ578" s="16">
        <f ca="1">IF(Table1[[#This Row],[State]]="Closed","Zero",IF(Table1[[#This Row],[State]]="Resolved","Zero",TODAY()-Table1[[#This Row],[First Assigned to Osprey-Resolver]]))</f>
        <v>0.33888888888759539</v>
      </c>
      <c r="AK578" s="16" t="str">
        <f ca="1">IF(Table1[[#This Row],[Days Open]]&lt;=5,"00 - 05",IF(Table1[[#This Row],[Days Open]]&lt;=15,"06 - 15",IF(Table1[[#This Row],[Days Open]]&lt;=30,"16 - 30", IF(Table1[[#This Row],[Days Open]]&lt;=60,"31 - 60",IF(Table1[[#This Row],[Days Open]]&lt;=90,"61 - 90",IF(Table1[[#This Row],[Days Open]]="Zero","Closed","&gt;91 and above"))))))</f>
        <v>00 - 05</v>
      </c>
      <c r="AL578" s="39">
        <f>WEEKNUM(Table1[[#This Row],[Created]])</f>
        <v>22</v>
      </c>
      <c r="AM578" s="39">
        <f>WEEKNUM(Table1[[#This Row],[Resolved]])</f>
        <v>0</v>
      </c>
      <c r="AN578" s="39">
        <f>WEEKNUM(Table1[[#This Row],[Closed]])</f>
        <v>0</v>
      </c>
      <c r="AO578" s="39" t="str">
        <f>IFERROR(INDEX(GD_Resource[], MATCH(Table1[[#This Row],[Assigned to]], GD_Resource[SNOW ID Unique], 0), 2), "Not GD")</f>
        <v>WPP-US</v>
      </c>
      <c r="AP578" s="39" t="str">
        <f t="shared" ref="AP578:AP641" si="9">IF(AO578="Not GD","Geo","GD")</f>
        <v>GD</v>
      </c>
      <c r="AQ578" s="39">
        <f>YEAR(Table1[[#This Row],[Closed]])</f>
        <v>1900</v>
      </c>
      <c r="AR578" s="39">
        <f>YEAR(Table1[[#This Row],[Resolved]])</f>
        <v>1900</v>
      </c>
      <c r="AS578" s="39">
        <f>YEAR(Table1[[#This Row],[Created]])</f>
        <v>2022</v>
      </c>
      <c r="AT578" s="39">
        <f>DAY(Table1[[#This Row],[Resolved]])</f>
        <v>0</v>
      </c>
      <c r="AU578" s="39" t="str">
        <f>TEXT(Table1[[#This Row],[Resolved]],"MMM")</f>
        <v>Jan</v>
      </c>
      <c r="AV578" s="39">
        <f>DAY(Table1[[#This Row],[Created]])</f>
        <v>26</v>
      </c>
      <c r="AW578" s="39" t="str">
        <f>TEXT(Table1[[#This Row],[Created]],"MMM")</f>
        <v>May</v>
      </c>
      <c r="AX578" s="40">
        <f>VLOOKUP(Table1[[#This Row],[Assigned to]],GD_Resource[[#All],[SNOW ID Unique]:[Team]],4,0)</f>
        <v>0</v>
      </c>
    </row>
    <row r="579" spans="1:50" ht="37.5" customHeight="1" x14ac:dyDescent="0.25">
      <c r="A579" s="37" t="s">
        <v>2220</v>
      </c>
      <c r="B579" s="37" t="s">
        <v>119</v>
      </c>
      <c r="C579" s="37" t="s">
        <v>120</v>
      </c>
      <c r="D579" s="37" t="s">
        <v>1781</v>
      </c>
      <c r="E579" s="37" t="s">
        <v>13</v>
      </c>
      <c r="F579" s="37" t="s">
        <v>2221</v>
      </c>
      <c r="G579" s="60">
        <v>44708.389085648138</v>
      </c>
      <c r="H579" s="37" t="s">
        <v>23</v>
      </c>
      <c r="I579" s="60"/>
      <c r="J579" s="37" t="s">
        <v>329</v>
      </c>
      <c r="K579" s="37" t="s">
        <v>2222</v>
      </c>
      <c r="L579" s="60"/>
      <c r="M579" s="37"/>
      <c r="N579" s="60">
        <v>44707.174363425933</v>
      </c>
      <c r="O579" s="37" t="s">
        <v>292</v>
      </c>
      <c r="P579" s="38" t="b">
        <v>0</v>
      </c>
      <c r="Q579" s="37"/>
      <c r="R579" s="37" t="s">
        <v>127</v>
      </c>
      <c r="S579" s="38">
        <v>0</v>
      </c>
      <c r="T579" s="37" t="s">
        <v>128</v>
      </c>
      <c r="U579" s="37" t="s">
        <v>94</v>
      </c>
      <c r="V579" s="60">
        <v>44708.389085648138</v>
      </c>
      <c r="W579" s="38">
        <v>104952</v>
      </c>
      <c r="X579" s="37" t="s">
        <v>199</v>
      </c>
      <c r="Y579" s="38">
        <v>1</v>
      </c>
      <c r="Z579" s="38" t="b">
        <v>0</v>
      </c>
      <c r="AA579" s="60">
        <v>44707.492060185177</v>
      </c>
      <c r="AB579" s="60">
        <v>44707.492060185177</v>
      </c>
      <c r="AC579" s="38">
        <v>1</v>
      </c>
      <c r="AD579" s="60">
        <v>44707.579548611109</v>
      </c>
      <c r="AE579" s="60">
        <v>44707.591493055559</v>
      </c>
      <c r="AF579" s="60">
        <v>44707.579548611109</v>
      </c>
      <c r="AG579" s="37" t="s">
        <v>332</v>
      </c>
      <c r="AH579" s="37"/>
      <c r="AI579" s="37" t="s">
        <v>766</v>
      </c>
      <c r="AJ579" s="16" t="str">
        <f ca="1">IF(Table1[[#This Row],[State]]="Closed","Zero",IF(Table1[[#This Row],[State]]="Resolved","Zero",TODAY()-Table1[[#This Row],[First Assigned to Osprey-Resolver]]))</f>
        <v>Zero</v>
      </c>
      <c r="AK579" s="16" t="str">
        <f ca="1">IF(Table1[[#This Row],[Days Open]]&lt;=5,"00 - 05",IF(Table1[[#This Row],[Days Open]]&lt;=15,"06 - 15",IF(Table1[[#This Row],[Days Open]]&lt;=30,"16 - 30", IF(Table1[[#This Row],[Days Open]]&lt;=60,"31 - 60",IF(Table1[[#This Row],[Days Open]]&lt;=90,"61 - 90",IF(Table1[[#This Row],[Days Open]]="Zero","Closed","&gt;91 and above"))))))</f>
        <v>Closed</v>
      </c>
      <c r="AL579" s="39">
        <f>WEEKNUM(Table1[[#This Row],[Created]])</f>
        <v>22</v>
      </c>
      <c r="AM579" s="39">
        <f>WEEKNUM(Table1[[#This Row],[Resolved]])</f>
        <v>22</v>
      </c>
      <c r="AN579" s="39">
        <f>WEEKNUM(Table1[[#This Row],[Closed]])</f>
        <v>0</v>
      </c>
      <c r="AO579" s="39" t="str">
        <f>IFERROR(INDEX(GD_Resource[], MATCH(Table1[[#This Row],[Assigned to]], GD_Resource[SNOW ID Unique], 0), 2), "Not GD")</f>
        <v>WPP-US</v>
      </c>
      <c r="AP579" s="39" t="str">
        <f t="shared" si="9"/>
        <v>GD</v>
      </c>
      <c r="AQ579" s="39">
        <f>YEAR(Table1[[#This Row],[Closed]])</f>
        <v>1900</v>
      </c>
      <c r="AR579" s="39">
        <f>YEAR(Table1[[#This Row],[Resolved]])</f>
        <v>2022</v>
      </c>
      <c r="AS579" s="39">
        <f>YEAR(Table1[[#This Row],[Created]])</f>
        <v>2022</v>
      </c>
      <c r="AT579" s="39">
        <f>DAY(Table1[[#This Row],[Resolved]])</f>
        <v>27</v>
      </c>
      <c r="AU579" s="39" t="str">
        <f>TEXT(Table1[[#This Row],[Resolved]],"MMM")</f>
        <v>May</v>
      </c>
      <c r="AV579" s="39">
        <f>DAY(Table1[[#This Row],[Created]])</f>
        <v>26</v>
      </c>
      <c r="AW579" s="39" t="str">
        <f>TEXT(Table1[[#This Row],[Created]],"MMM")</f>
        <v>May</v>
      </c>
      <c r="AX579" s="40">
        <f>VLOOKUP(Table1[[#This Row],[Assigned to]],GD_Resource[[#All],[SNOW ID Unique]:[Team]],4,0)</f>
        <v>0</v>
      </c>
    </row>
    <row r="580" spans="1:50" ht="37.5" customHeight="1" x14ac:dyDescent="0.25">
      <c r="A580" s="37" t="s">
        <v>2223</v>
      </c>
      <c r="B580" s="37" t="s">
        <v>119</v>
      </c>
      <c r="C580" s="37" t="s">
        <v>161</v>
      </c>
      <c r="D580" s="37" t="s">
        <v>297</v>
      </c>
      <c r="E580" s="37" t="s">
        <v>7</v>
      </c>
      <c r="F580" s="37" t="s">
        <v>2224</v>
      </c>
      <c r="G580" s="60">
        <v>44708.091678240737</v>
      </c>
      <c r="H580" s="37" t="s">
        <v>52</v>
      </c>
      <c r="I580" s="60"/>
      <c r="J580" s="37"/>
      <c r="K580" s="37"/>
      <c r="L580" s="60"/>
      <c r="M580" s="37"/>
      <c r="N580" s="60">
        <v>44707.20208333333</v>
      </c>
      <c r="O580" s="37" t="s">
        <v>2225</v>
      </c>
      <c r="P580" s="38" t="b">
        <v>0</v>
      </c>
      <c r="Q580" s="37"/>
      <c r="R580" s="37" t="s">
        <v>127</v>
      </c>
      <c r="S580" s="38">
        <v>0</v>
      </c>
      <c r="T580" s="37" t="s">
        <v>128</v>
      </c>
      <c r="U580" s="37" t="s">
        <v>65</v>
      </c>
      <c r="V580" s="60"/>
      <c r="W580" s="38"/>
      <c r="X580" s="37" t="s">
        <v>2226</v>
      </c>
      <c r="Y580" s="38">
        <v>0</v>
      </c>
      <c r="Z580" s="38" t="b">
        <v>1</v>
      </c>
      <c r="AA580" s="60">
        <v>44707.803124999999</v>
      </c>
      <c r="AB580" s="60">
        <v>44707.205972222233</v>
      </c>
      <c r="AC580" s="38">
        <v>1</v>
      </c>
      <c r="AD580" s="60">
        <v>44708.044814814813</v>
      </c>
      <c r="AE580" s="60">
        <v>44708.09138888889</v>
      </c>
      <c r="AF580" s="60">
        <v>44708.044814814813</v>
      </c>
      <c r="AG580" s="37"/>
      <c r="AH580" s="37" t="s">
        <v>1373</v>
      </c>
      <c r="AI580" s="37"/>
      <c r="AJ580" s="16">
        <f ca="1">IF(Table1[[#This Row],[State]]="Closed","Zero",IF(Table1[[#This Row],[State]]="Resolved","Zero",TODAY()-Table1[[#This Row],[First Assigned to Osprey-Resolver]]))</f>
        <v>-9.1388888889923692E-2</v>
      </c>
      <c r="AK580" s="16" t="str">
        <f ca="1">IF(Table1[[#This Row],[Days Open]]&lt;=5,"00 - 05",IF(Table1[[#This Row],[Days Open]]&lt;=15,"06 - 15",IF(Table1[[#This Row],[Days Open]]&lt;=30,"16 - 30", IF(Table1[[#This Row],[Days Open]]&lt;=60,"31 - 60",IF(Table1[[#This Row],[Days Open]]&lt;=90,"61 - 90",IF(Table1[[#This Row],[Days Open]]="Zero","Closed","&gt;91 and above"))))))</f>
        <v>00 - 05</v>
      </c>
      <c r="AL580" s="39">
        <f>WEEKNUM(Table1[[#This Row],[Created]])</f>
        <v>22</v>
      </c>
      <c r="AM580" s="39">
        <f>WEEKNUM(Table1[[#This Row],[Resolved]])</f>
        <v>0</v>
      </c>
      <c r="AN580" s="39">
        <f>WEEKNUM(Table1[[#This Row],[Closed]])</f>
        <v>0</v>
      </c>
      <c r="AO580" s="39" t="str">
        <f>IFERROR(INDEX(GD_Resource[], MATCH(Table1[[#This Row],[Assigned to]], GD_Resource[SNOW ID Unique], 0), 2), "Not GD")</f>
        <v>WPP-US</v>
      </c>
      <c r="AP580" s="39" t="str">
        <f t="shared" si="9"/>
        <v>GD</v>
      </c>
      <c r="AQ580" s="39">
        <f>YEAR(Table1[[#This Row],[Closed]])</f>
        <v>1900</v>
      </c>
      <c r="AR580" s="39">
        <f>YEAR(Table1[[#This Row],[Resolved]])</f>
        <v>1900</v>
      </c>
      <c r="AS580" s="39">
        <f>YEAR(Table1[[#This Row],[Created]])</f>
        <v>2022</v>
      </c>
      <c r="AT580" s="39">
        <f>DAY(Table1[[#This Row],[Resolved]])</f>
        <v>0</v>
      </c>
      <c r="AU580" s="39" t="str">
        <f>TEXT(Table1[[#This Row],[Resolved]],"MMM")</f>
        <v>Jan</v>
      </c>
      <c r="AV580" s="39">
        <f>DAY(Table1[[#This Row],[Created]])</f>
        <v>26</v>
      </c>
      <c r="AW580" s="39" t="str">
        <f>TEXT(Table1[[#This Row],[Created]],"MMM")</f>
        <v>May</v>
      </c>
      <c r="AX580" s="40">
        <f>VLOOKUP(Table1[[#This Row],[Assigned to]],GD_Resource[[#All],[SNOW ID Unique]:[Team]],4,0)</f>
        <v>0</v>
      </c>
    </row>
    <row r="581" spans="1:50" ht="37.5" customHeight="1" x14ac:dyDescent="0.25">
      <c r="A581" s="37" t="s">
        <v>2227</v>
      </c>
      <c r="B581" s="37" t="s">
        <v>119</v>
      </c>
      <c r="C581" s="37" t="s">
        <v>120</v>
      </c>
      <c r="D581" s="37" t="s">
        <v>350</v>
      </c>
      <c r="E581" s="37" t="s">
        <v>13</v>
      </c>
      <c r="F581" s="37" t="s">
        <v>2228</v>
      </c>
      <c r="G581" s="60">
        <v>44707.851655092592</v>
      </c>
      <c r="H581" s="37" t="s">
        <v>33</v>
      </c>
      <c r="I581" s="60"/>
      <c r="J581" s="37" t="s">
        <v>329</v>
      </c>
      <c r="K581" s="37" t="s">
        <v>2229</v>
      </c>
      <c r="L581" s="60"/>
      <c r="M581" s="37"/>
      <c r="N581" s="60">
        <v>44707.338414351849</v>
      </c>
      <c r="O581" s="37" t="s">
        <v>1736</v>
      </c>
      <c r="P581" s="38" t="b">
        <v>0</v>
      </c>
      <c r="Q581" s="37"/>
      <c r="R581" s="37" t="s">
        <v>127</v>
      </c>
      <c r="S581" s="38">
        <v>0</v>
      </c>
      <c r="T581" s="37" t="s">
        <v>128</v>
      </c>
      <c r="U581" s="37" t="s">
        <v>94</v>
      </c>
      <c r="V581" s="60">
        <v>44707.851666666669</v>
      </c>
      <c r="W581" s="38">
        <v>44345</v>
      </c>
      <c r="X581" s="37" t="s">
        <v>1737</v>
      </c>
      <c r="Y581" s="38">
        <v>0</v>
      </c>
      <c r="Z581" s="38" t="b">
        <v>0</v>
      </c>
      <c r="AA581" s="60">
        <v>44707.368761574071</v>
      </c>
      <c r="AB581" s="60">
        <v>44707.338414351849</v>
      </c>
      <c r="AC581" s="38">
        <v>1</v>
      </c>
      <c r="AD581" s="60">
        <v>44707.358761574083</v>
      </c>
      <c r="AE581" s="60">
        <v>44707.368761574071</v>
      </c>
      <c r="AF581" s="60">
        <v>44707.358761574083</v>
      </c>
      <c r="AG581" s="37"/>
      <c r="AH581" s="37"/>
      <c r="AI581" s="37"/>
      <c r="AJ581" s="16" t="str">
        <f ca="1">IF(Table1[[#This Row],[State]]="Closed","Zero",IF(Table1[[#This Row],[State]]="Resolved","Zero",TODAY()-Table1[[#This Row],[First Assigned to Osprey-Resolver]]))</f>
        <v>Zero</v>
      </c>
      <c r="AK581" s="16" t="str">
        <f ca="1">IF(Table1[[#This Row],[Days Open]]&lt;=5,"00 - 05",IF(Table1[[#This Row],[Days Open]]&lt;=15,"06 - 15",IF(Table1[[#This Row],[Days Open]]&lt;=30,"16 - 30", IF(Table1[[#This Row],[Days Open]]&lt;=60,"31 - 60",IF(Table1[[#This Row],[Days Open]]&lt;=90,"61 - 90",IF(Table1[[#This Row],[Days Open]]="Zero","Closed","&gt;91 and above"))))))</f>
        <v>Closed</v>
      </c>
      <c r="AL581" s="39">
        <f>WEEKNUM(Table1[[#This Row],[Created]])</f>
        <v>22</v>
      </c>
      <c r="AM581" s="39">
        <f>WEEKNUM(Table1[[#This Row],[Resolved]])</f>
        <v>22</v>
      </c>
      <c r="AN581" s="39">
        <f>WEEKNUM(Table1[[#This Row],[Closed]])</f>
        <v>0</v>
      </c>
      <c r="AO581" s="39" t="str">
        <f>IFERROR(INDEX(GD_Resource[], MATCH(Table1[[#This Row],[Assigned to]], GD_Resource[SNOW ID Unique], 0), 2), "Not GD")</f>
        <v>WPP-US</v>
      </c>
      <c r="AP581" s="39" t="str">
        <f t="shared" si="9"/>
        <v>GD</v>
      </c>
      <c r="AQ581" s="39">
        <f>YEAR(Table1[[#This Row],[Closed]])</f>
        <v>1900</v>
      </c>
      <c r="AR581" s="39">
        <f>YEAR(Table1[[#This Row],[Resolved]])</f>
        <v>2022</v>
      </c>
      <c r="AS581" s="39">
        <f>YEAR(Table1[[#This Row],[Created]])</f>
        <v>2022</v>
      </c>
      <c r="AT581" s="39">
        <f>DAY(Table1[[#This Row],[Resolved]])</f>
        <v>26</v>
      </c>
      <c r="AU581" s="39" t="str">
        <f>TEXT(Table1[[#This Row],[Resolved]],"MMM")</f>
        <v>May</v>
      </c>
      <c r="AV581" s="39">
        <f>DAY(Table1[[#This Row],[Created]])</f>
        <v>26</v>
      </c>
      <c r="AW581" s="39" t="str">
        <f>TEXT(Table1[[#This Row],[Created]],"MMM")</f>
        <v>May</v>
      </c>
      <c r="AX581" s="40">
        <f>VLOOKUP(Table1[[#This Row],[Assigned to]],GD_Resource[[#All],[SNOW ID Unique]:[Team]],4,0)</f>
        <v>0</v>
      </c>
    </row>
    <row r="582" spans="1:50" ht="49.95" customHeight="1" x14ac:dyDescent="0.25">
      <c r="A582" s="37" t="s">
        <v>2230</v>
      </c>
      <c r="B582" s="37" t="s">
        <v>142</v>
      </c>
      <c r="C582" s="37" t="s">
        <v>120</v>
      </c>
      <c r="D582" s="37" t="s">
        <v>1532</v>
      </c>
      <c r="E582" s="37" t="s">
        <v>13</v>
      </c>
      <c r="F582" s="37" t="s">
        <v>2231</v>
      </c>
      <c r="G582" s="60">
        <v>44708.062893518523</v>
      </c>
      <c r="H582" s="37" t="s">
        <v>20</v>
      </c>
      <c r="I582" s="60"/>
      <c r="J582" s="37"/>
      <c r="K582" s="37"/>
      <c r="L582" s="60"/>
      <c r="M582" s="37"/>
      <c r="N582" s="60">
        <v>44707.581597222219</v>
      </c>
      <c r="O582" s="37" t="s">
        <v>740</v>
      </c>
      <c r="P582" s="38" t="b">
        <v>0</v>
      </c>
      <c r="Q582" s="37"/>
      <c r="R582" s="37" t="s">
        <v>127</v>
      </c>
      <c r="S582" s="38">
        <v>0</v>
      </c>
      <c r="T582" s="37" t="s">
        <v>128</v>
      </c>
      <c r="U582" s="37" t="s">
        <v>65</v>
      </c>
      <c r="V582" s="60"/>
      <c r="W582" s="38"/>
      <c r="X582" s="37" t="s">
        <v>741</v>
      </c>
      <c r="Y582" s="38">
        <v>0</v>
      </c>
      <c r="Z582" s="38" t="b">
        <v>1</v>
      </c>
      <c r="AA582" s="60">
        <v>44707.60087962963</v>
      </c>
      <c r="AB582" s="60">
        <v>44707.582731481481</v>
      </c>
      <c r="AC582" s="38">
        <v>1</v>
      </c>
      <c r="AD582" s="60">
        <v>44707.803101851852</v>
      </c>
      <c r="AE582" s="60">
        <v>44707.81212962963</v>
      </c>
      <c r="AF582" s="60">
        <v>44707.803101851852</v>
      </c>
      <c r="AG582" s="37"/>
      <c r="AH582" s="37" t="s">
        <v>250</v>
      </c>
      <c r="AI582" s="37"/>
      <c r="AJ582" s="16">
        <f ca="1">IF(Table1[[#This Row],[State]]="Closed","Zero",IF(Table1[[#This Row],[State]]="Resolved","Zero",TODAY()-Table1[[#This Row],[First Assigned to Osprey-Resolver]]))</f>
        <v>0.18787037036963739</v>
      </c>
      <c r="AK582" s="16" t="str">
        <f ca="1">IF(Table1[[#This Row],[Days Open]]&lt;=5,"00 - 05",IF(Table1[[#This Row],[Days Open]]&lt;=15,"06 - 15",IF(Table1[[#This Row],[Days Open]]&lt;=30,"16 - 30", IF(Table1[[#This Row],[Days Open]]&lt;=60,"31 - 60",IF(Table1[[#This Row],[Days Open]]&lt;=90,"61 - 90",IF(Table1[[#This Row],[Days Open]]="Zero","Closed","&gt;91 and above"))))))</f>
        <v>00 - 05</v>
      </c>
      <c r="AL582" s="39">
        <f>WEEKNUM(Table1[[#This Row],[Created]])</f>
        <v>22</v>
      </c>
      <c r="AM582" s="39">
        <f>WEEKNUM(Table1[[#This Row],[Resolved]])</f>
        <v>0</v>
      </c>
      <c r="AN582" s="39">
        <f>WEEKNUM(Table1[[#This Row],[Closed]])</f>
        <v>0</v>
      </c>
      <c r="AO582" s="39" t="str">
        <f>IFERROR(INDEX(GD_Resource[], MATCH(Table1[[#This Row],[Assigned to]], GD_Resource[SNOW ID Unique], 0), 2), "Not GD")</f>
        <v>WPP-US</v>
      </c>
      <c r="AP582" s="39" t="str">
        <f t="shared" si="9"/>
        <v>GD</v>
      </c>
      <c r="AQ582" s="39">
        <f>YEAR(Table1[[#This Row],[Closed]])</f>
        <v>1900</v>
      </c>
      <c r="AR582" s="39">
        <f>YEAR(Table1[[#This Row],[Resolved]])</f>
        <v>1900</v>
      </c>
      <c r="AS582" s="39">
        <f>YEAR(Table1[[#This Row],[Created]])</f>
        <v>2022</v>
      </c>
      <c r="AT582" s="39">
        <f>DAY(Table1[[#This Row],[Resolved]])</f>
        <v>0</v>
      </c>
      <c r="AU582" s="39" t="str">
        <f>TEXT(Table1[[#This Row],[Resolved]],"MMM")</f>
        <v>Jan</v>
      </c>
      <c r="AV582" s="39">
        <f>DAY(Table1[[#This Row],[Created]])</f>
        <v>26</v>
      </c>
      <c r="AW582" s="39" t="str">
        <f>TEXT(Table1[[#This Row],[Created]],"MMM")</f>
        <v>May</v>
      </c>
      <c r="AX582" s="40">
        <f>VLOOKUP(Table1[[#This Row],[Assigned to]],GD_Resource[[#All],[SNOW ID Unique]:[Team]],4,0)</f>
        <v>0</v>
      </c>
    </row>
    <row r="583" spans="1:50" ht="49.95" customHeight="1" x14ac:dyDescent="0.25">
      <c r="A583" s="37" t="s">
        <v>2232</v>
      </c>
      <c r="B583" s="37" t="s">
        <v>119</v>
      </c>
      <c r="C583" s="37" t="s">
        <v>120</v>
      </c>
      <c r="D583" s="37" t="s">
        <v>1781</v>
      </c>
      <c r="E583" s="37" t="s">
        <v>13</v>
      </c>
      <c r="F583" s="37" t="s">
        <v>2233</v>
      </c>
      <c r="G583" s="60">
        <v>44708.387673611112</v>
      </c>
      <c r="H583" s="37" t="s">
        <v>23</v>
      </c>
      <c r="I583" s="60"/>
      <c r="J583" s="37"/>
      <c r="K583" s="37"/>
      <c r="L583" s="60"/>
      <c r="M583" s="37"/>
      <c r="N583" s="60">
        <v>44707.617951388893</v>
      </c>
      <c r="O583" s="37" t="s">
        <v>1641</v>
      </c>
      <c r="P583" s="38" t="b">
        <v>0</v>
      </c>
      <c r="Q583" s="37"/>
      <c r="R583" s="37" t="s">
        <v>127</v>
      </c>
      <c r="S583" s="38">
        <v>0</v>
      </c>
      <c r="T583" s="37" t="s">
        <v>128</v>
      </c>
      <c r="U583" s="37" t="s">
        <v>65</v>
      </c>
      <c r="V583" s="60"/>
      <c r="W583" s="38"/>
      <c r="X583" s="37" t="s">
        <v>1642</v>
      </c>
      <c r="Y583" s="38">
        <v>0</v>
      </c>
      <c r="Z583" s="38" t="b">
        <v>1</v>
      </c>
      <c r="AA583" s="60">
        <v>44707.662141203713</v>
      </c>
      <c r="AB583" s="60">
        <v>44707.618541666663</v>
      </c>
      <c r="AC583" s="38">
        <v>1</v>
      </c>
      <c r="AD583" s="60">
        <v>44707.657141203701</v>
      </c>
      <c r="AE583" s="60">
        <v>44707.662141203713</v>
      </c>
      <c r="AF583" s="60">
        <v>44707.657141203701</v>
      </c>
      <c r="AG583" s="37"/>
      <c r="AH583" s="37" t="s">
        <v>250</v>
      </c>
      <c r="AI583" s="37"/>
      <c r="AJ583" s="16">
        <f ca="1">IF(Table1[[#This Row],[State]]="Closed","Zero",IF(Table1[[#This Row],[State]]="Resolved","Zero",TODAY()-Table1[[#This Row],[First Assigned to Osprey-Resolver]]))</f>
        <v>0.33785879628703697</v>
      </c>
      <c r="AK583" s="16" t="str">
        <f ca="1">IF(Table1[[#This Row],[Days Open]]&lt;=5,"00 - 05",IF(Table1[[#This Row],[Days Open]]&lt;=15,"06 - 15",IF(Table1[[#This Row],[Days Open]]&lt;=30,"16 - 30", IF(Table1[[#This Row],[Days Open]]&lt;=60,"31 - 60",IF(Table1[[#This Row],[Days Open]]&lt;=90,"61 - 90",IF(Table1[[#This Row],[Days Open]]="Zero","Closed","&gt;91 and above"))))))</f>
        <v>00 - 05</v>
      </c>
      <c r="AL583" s="39">
        <f>WEEKNUM(Table1[[#This Row],[Created]])</f>
        <v>22</v>
      </c>
      <c r="AM583" s="39">
        <f>WEEKNUM(Table1[[#This Row],[Resolved]])</f>
        <v>0</v>
      </c>
      <c r="AN583" s="39">
        <f>WEEKNUM(Table1[[#This Row],[Closed]])</f>
        <v>0</v>
      </c>
      <c r="AO583" s="39" t="str">
        <f>IFERROR(INDEX(GD_Resource[], MATCH(Table1[[#This Row],[Assigned to]], GD_Resource[SNOW ID Unique], 0), 2), "Not GD")</f>
        <v>WPP-US</v>
      </c>
      <c r="AP583" s="39" t="str">
        <f t="shared" si="9"/>
        <v>GD</v>
      </c>
      <c r="AQ583" s="39">
        <f>YEAR(Table1[[#This Row],[Closed]])</f>
        <v>1900</v>
      </c>
      <c r="AR583" s="39">
        <f>YEAR(Table1[[#This Row],[Resolved]])</f>
        <v>1900</v>
      </c>
      <c r="AS583" s="39">
        <f>YEAR(Table1[[#This Row],[Created]])</f>
        <v>2022</v>
      </c>
      <c r="AT583" s="39">
        <f>DAY(Table1[[#This Row],[Resolved]])</f>
        <v>0</v>
      </c>
      <c r="AU583" s="39" t="str">
        <f>TEXT(Table1[[#This Row],[Resolved]],"MMM")</f>
        <v>Jan</v>
      </c>
      <c r="AV583" s="39">
        <f>DAY(Table1[[#This Row],[Created]])</f>
        <v>26</v>
      </c>
      <c r="AW583" s="39" t="str">
        <f>TEXT(Table1[[#This Row],[Created]],"MMM")</f>
        <v>May</v>
      </c>
      <c r="AX583" s="40">
        <f>VLOOKUP(Table1[[#This Row],[Assigned to]],GD_Resource[[#All],[SNOW ID Unique]:[Team]],4,0)</f>
        <v>0</v>
      </c>
    </row>
    <row r="584" spans="1:50" ht="37.5" customHeight="1" x14ac:dyDescent="0.25">
      <c r="A584" s="37" t="s">
        <v>2234</v>
      </c>
      <c r="B584" s="37" t="s">
        <v>142</v>
      </c>
      <c r="C584" s="37" t="s">
        <v>120</v>
      </c>
      <c r="D584" s="37" t="s">
        <v>350</v>
      </c>
      <c r="E584" s="37" t="s">
        <v>13</v>
      </c>
      <c r="F584" s="37" t="s">
        <v>2235</v>
      </c>
      <c r="G584" s="60">
        <v>44707.914444444446</v>
      </c>
      <c r="H584" s="37" t="s">
        <v>33</v>
      </c>
      <c r="I584" s="60"/>
      <c r="J584" s="37" t="s">
        <v>329</v>
      </c>
      <c r="K584" s="37" t="s">
        <v>2236</v>
      </c>
      <c r="L584" s="60"/>
      <c r="M584" s="37"/>
      <c r="N584" s="60">
        <v>44707.62462962963</v>
      </c>
      <c r="O584" s="37" t="s">
        <v>1005</v>
      </c>
      <c r="P584" s="38" t="b">
        <v>0</v>
      </c>
      <c r="Q584" s="37"/>
      <c r="R584" s="37" t="s">
        <v>127</v>
      </c>
      <c r="S584" s="38">
        <v>0</v>
      </c>
      <c r="T584" s="37" t="s">
        <v>128</v>
      </c>
      <c r="U584" s="37" t="s">
        <v>94</v>
      </c>
      <c r="V584" s="60">
        <v>44707.914444444446</v>
      </c>
      <c r="W584" s="38">
        <v>25040</v>
      </c>
      <c r="X584" s="37" t="s">
        <v>1006</v>
      </c>
      <c r="Y584" s="38">
        <v>0</v>
      </c>
      <c r="Z584" s="38" t="b">
        <v>0</v>
      </c>
      <c r="AA584" s="60">
        <v>44707.69804398148</v>
      </c>
      <c r="AB584" s="60">
        <v>44707.625486111108</v>
      </c>
      <c r="AC584" s="38">
        <v>1</v>
      </c>
      <c r="AD584" s="60">
        <v>44707.778865740736</v>
      </c>
      <c r="AE584" s="60">
        <v>44707.813530092593</v>
      </c>
      <c r="AF584" s="60">
        <v>44707.778865740736</v>
      </c>
      <c r="AG584" s="37"/>
      <c r="AH584" s="37"/>
      <c r="AI584" s="37"/>
      <c r="AJ584" s="16" t="str">
        <f ca="1">IF(Table1[[#This Row],[State]]="Closed","Zero",IF(Table1[[#This Row],[State]]="Resolved","Zero",TODAY()-Table1[[#This Row],[First Assigned to Osprey-Resolver]]))</f>
        <v>Zero</v>
      </c>
      <c r="AK584" s="16" t="str">
        <f ca="1">IF(Table1[[#This Row],[Days Open]]&lt;=5,"00 - 05",IF(Table1[[#This Row],[Days Open]]&lt;=15,"06 - 15",IF(Table1[[#This Row],[Days Open]]&lt;=30,"16 - 30", IF(Table1[[#This Row],[Days Open]]&lt;=60,"31 - 60",IF(Table1[[#This Row],[Days Open]]&lt;=90,"61 - 90",IF(Table1[[#This Row],[Days Open]]="Zero","Closed","&gt;91 and above"))))))</f>
        <v>Closed</v>
      </c>
      <c r="AL584" s="39">
        <f>WEEKNUM(Table1[[#This Row],[Created]])</f>
        <v>22</v>
      </c>
      <c r="AM584" s="39">
        <f>WEEKNUM(Table1[[#This Row],[Resolved]])</f>
        <v>22</v>
      </c>
      <c r="AN584" s="39">
        <f>WEEKNUM(Table1[[#This Row],[Closed]])</f>
        <v>0</v>
      </c>
      <c r="AO584" s="39" t="str">
        <f>IFERROR(INDEX(GD_Resource[], MATCH(Table1[[#This Row],[Assigned to]], GD_Resource[SNOW ID Unique], 0), 2), "Not GD")</f>
        <v>WPP-US</v>
      </c>
      <c r="AP584" s="39" t="str">
        <f t="shared" si="9"/>
        <v>GD</v>
      </c>
      <c r="AQ584" s="39">
        <f>YEAR(Table1[[#This Row],[Closed]])</f>
        <v>1900</v>
      </c>
      <c r="AR584" s="39">
        <f>YEAR(Table1[[#This Row],[Resolved]])</f>
        <v>2022</v>
      </c>
      <c r="AS584" s="39">
        <f>YEAR(Table1[[#This Row],[Created]])</f>
        <v>2022</v>
      </c>
      <c r="AT584" s="39">
        <f>DAY(Table1[[#This Row],[Resolved]])</f>
        <v>26</v>
      </c>
      <c r="AU584" s="39" t="str">
        <f>TEXT(Table1[[#This Row],[Resolved]],"MMM")</f>
        <v>May</v>
      </c>
      <c r="AV584" s="39">
        <f>DAY(Table1[[#This Row],[Created]])</f>
        <v>26</v>
      </c>
      <c r="AW584" s="39" t="str">
        <f>TEXT(Table1[[#This Row],[Created]],"MMM")</f>
        <v>May</v>
      </c>
      <c r="AX584" s="40">
        <f>VLOOKUP(Table1[[#This Row],[Assigned to]],GD_Resource[[#All],[SNOW ID Unique]:[Team]],4,0)</f>
        <v>0</v>
      </c>
    </row>
    <row r="585" spans="1:50" ht="49.95" customHeight="1" x14ac:dyDescent="0.25">
      <c r="A585" s="37" t="s">
        <v>2237</v>
      </c>
      <c r="B585" s="37" t="s">
        <v>119</v>
      </c>
      <c r="C585" s="37" t="s">
        <v>120</v>
      </c>
      <c r="D585" s="37" t="s">
        <v>350</v>
      </c>
      <c r="E585" s="37" t="s">
        <v>13</v>
      </c>
      <c r="F585" s="37" t="s">
        <v>2238</v>
      </c>
      <c r="G585" s="60">
        <v>44708.138287037043</v>
      </c>
      <c r="H585" s="37" t="s">
        <v>33</v>
      </c>
      <c r="I585" s="60"/>
      <c r="J585" s="37"/>
      <c r="K585" s="37"/>
      <c r="L585" s="60"/>
      <c r="M585" s="37"/>
      <c r="N585" s="60">
        <v>44707.680798611109</v>
      </c>
      <c r="O585" s="37" t="s">
        <v>681</v>
      </c>
      <c r="P585" s="38" t="b">
        <v>0</v>
      </c>
      <c r="Q585" s="37"/>
      <c r="R585" s="37" t="s">
        <v>127</v>
      </c>
      <c r="S585" s="38">
        <v>0</v>
      </c>
      <c r="T585" s="37" t="s">
        <v>128</v>
      </c>
      <c r="U585" s="37" t="s">
        <v>65</v>
      </c>
      <c r="V585" s="60"/>
      <c r="W585" s="38"/>
      <c r="X585" s="37" t="s">
        <v>682</v>
      </c>
      <c r="Y585" s="38">
        <v>0</v>
      </c>
      <c r="Z585" s="38" t="b">
        <v>1</v>
      </c>
      <c r="AA585" s="60">
        <v>44707.803113425929</v>
      </c>
      <c r="AB585" s="60">
        <v>44707.68109953704</v>
      </c>
      <c r="AC585" s="38">
        <v>1</v>
      </c>
      <c r="AD585" s="60">
        <v>44708.085219907407</v>
      </c>
      <c r="AE585" s="60">
        <v>44708.117812500001</v>
      </c>
      <c r="AF585" s="60">
        <v>44708.085219907407</v>
      </c>
      <c r="AG585" s="37"/>
      <c r="AH585" s="37" t="s">
        <v>250</v>
      </c>
      <c r="AI585" s="37"/>
      <c r="AJ585" s="16">
        <f ca="1">IF(Table1[[#This Row],[State]]="Closed","Zero",IF(Table1[[#This Row],[State]]="Resolved","Zero",TODAY()-Table1[[#This Row],[First Assigned to Osprey-Resolver]]))</f>
        <v>-0.11781250000058208</v>
      </c>
      <c r="AK585" s="16" t="str">
        <f ca="1">IF(Table1[[#This Row],[Days Open]]&lt;=5,"00 - 05",IF(Table1[[#This Row],[Days Open]]&lt;=15,"06 - 15",IF(Table1[[#This Row],[Days Open]]&lt;=30,"16 - 30", IF(Table1[[#This Row],[Days Open]]&lt;=60,"31 - 60",IF(Table1[[#This Row],[Days Open]]&lt;=90,"61 - 90",IF(Table1[[#This Row],[Days Open]]="Zero","Closed","&gt;91 and above"))))))</f>
        <v>00 - 05</v>
      </c>
      <c r="AL585" s="39">
        <f>WEEKNUM(Table1[[#This Row],[Created]])</f>
        <v>22</v>
      </c>
      <c r="AM585" s="39">
        <f>WEEKNUM(Table1[[#This Row],[Resolved]])</f>
        <v>0</v>
      </c>
      <c r="AN585" s="39">
        <f>WEEKNUM(Table1[[#This Row],[Closed]])</f>
        <v>0</v>
      </c>
      <c r="AO585" s="39" t="str">
        <f>IFERROR(INDEX(GD_Resource[], MATCH(Table1[[#This Row],[Assigned to]], GD_Resource[SNOW ID Unique], 0), 2), "Not GD")</f>
        <v>WPP-US</v>
      </c>
      <c r="AP585" s="39" t="str">
        <f t="shared" si="9"/>
        <v>GD</v>
      </c>
      <c r="AQ585" s="39">
        <f>YEAR(Table1[[#This Row],[Closed]])</f>
        <v>1900</v>
      </c>
      <c r="AR585" s="39">
        <f>YEAR(Table1[[#This Row],[Resolved]])</f>
        <v>1900</v>
      </c>
      <c r="AS585" s="39">
        <f>YEAR(Table1[[#This Row],[Created]])</f>
        <v>2022</v>
      </c>
      <c r="AT585" s="39">
        <f>DAY(Table1[[#This Row],[Resolved]])</f>
        <v>0</v>
      </c>
      <c r="AU585" s="39" t="str">
        <f>TEXT(Table1[[#This Row],[Resolved]],"MMM")</f>
        <v>Jan</v>
      </c>
      <c r="AV585" s="39">
        <f>DAY(Table1[[#This Row],[Created]])</f>
        <v>26</v>
      </c>
      <c r="AW585" s="39" t="str">
        <f>TEXT(Table1[[#This Row],[Created]],"MMM")</f>
        <v>May</v>
      </c>
      <c r="AX585" s="40">
        <f>VLOOKUP(Table1[[#This Row],[Assigned to]],GD_Resource[[#All],[SNOW ID Unique]:[Team]],4,0)</f>
        <v>0</v>
      </c>
    </row>
    <row r="586" spans="1:50" ht="37.5" customHeight="1" x14ac:dyDescent="0.25">
      <c r="A586" s="37" t="s">
        <v>2239</v>
      </c>
      <c r="B586" s="37" t="s">
        <v>119</v>
      </c>
      <c r="C586" s="37" t="s">
        <v>120</v>
      </c>
      <c r="D586" s="37" t="s">
        <v>324</v>
      </c>
      <c r="E586" s="37" t="s">
        <v>13</v>
      </c>
      <c r="F586" s="37" t="s">
        <v>2240</v>
      </c>
      <c r="G586" s="60">
        <v>44707.78087962963</v>
      </c>
      <c r="H586" s="37" t="s">
        <v>23</v>
      </c>
      <c r="I586" s="60"/>
      <c r="J586" s="37"/>
      <c r="K586" s="37"/>
      <c r="L586" s="60"/>
      <c r="M586" s="37"/>
      <c r="N586" s="60">
        <v>44707.727094907408</v>
      </c>
      <c r="O586" s="37" t="s">
        <v>126</v>
      </c>
      <c r="P586" s="38" t="b">
        <v>0</v>
      </c>
      <c r="Q586" s="37"/>
      <c r="R586" s="37" t="s">
        <v>127</v>
      </c>
      <c r="S586" s="38">
        <v>0</v>
      </c>
      <c r="T586" s="37" t="s">
        <v>128</v>
      </c>
      <c r="U586" s="37" t="s">
        <v>66</v>
      </c>
      <c r="V586" s="60"/>
      <c r="W586" s="38"/>
      <c r="X586" s="37" t="s">
        <v>2241</v>
      </c>
      <c r="Y586" s="38">
        <v>0</v>
      </c>
      <c r="Z586" s="38" t="b">
        <v>0</v>
      </c>
      <c r="AA586" s="60">
        <v>44707.78087962963</v>
      </c>
      <c r="AB586" s="60"/>
      <c r="AC586" s="38">
        <v>1</v>
      </c>
      <c r="AD586" s="60"/>
      <c r="AE586" s="60">
        <v>44707.78087962963</v>
      </c>
      <c r="AF586" s="60">
        <v>44707.745729166672</v>
      </c>
      <c r="AG586" s="37"/>
      <c r="AH586" s="37"/>
      <c r="AI586" s="37"/>
      <c r="AJ586" s="16">
        <f ca="1">IF(Table1[[#This Row],[State]]="Closed","Zero",IF(Table1[[#This Row],[State]]="Resolved","Zero",TODAY()-Table1[[#This Row],[First Assigned to Osprey-Resolver]]))</f>
        <v>0.21912037036963739</v>
      </c>
      <c r="AK586" s="16" t="str">
        <f ca="1">IF(Table1[[#This Row],[Days Open]]&lt;=5,"00 - 05",IF(Table1[[#This Row],[Days Open]]&lt;=15,"06 - 15",IF(Table1[[#This Row],[Days Open]]&lt;=30,"16 - 30", IF(Table1[[#This Row],[Days Open]]&lt;=60,"31 - 60",IF(Table1[[#This Row],[Days Open]]&lt;=90,"61 - 90",IF(Table1[[#This Row],[Days Open]]="Zero","Closed","&gt;91 and above"))))))</f>
        <v>00 - 05</v>
      </c>
      <c r="AL586" s="39">
        <f>WEEKNUM(Table1[[#This Row],[Created]])</f>
        <v>22</v>
      </c>
      <c r="AM586" s="39">
        <f>WEEKNUM(Table1[[#This Row],[Resolved]])</f>
        <v>0</v>
      </c>
      <c r="AN586" s="39">
        <f>WEEKNUM(Table1[[#This Row],[Closed]])</f>
        <v>0</v>
      </c>
      <c r="AO586" s="39" t="str">
        <f>IFERROR(INDEX(GD_Resource[], MATCH(Table1[[#This Row],[Assigned to]], GD_Resource[SNOW ID Unique], 0), 2), "Not GD")</f>
        <v>WPP-US</v>
      </c>
      <c r="AP586" s="39" t="str">
        <f t="shared" si="9"/>
        <v>GD</v>
      </c>
      <c r="AQ586" s="39">
        <f>YEAR(Table1[[#This Row],[Closed]])</f>
        <v>1900</v>
      </c>
      <c r="AR586" s="39">
        <f>YEAR(Table1[[#This Row],[Resolved]])</f>
        <v>1900</v>
      </c>
      <c r="AS586" s="39">
        <f>YEAR(Table1[[#This Row],[Created]])</f>
        <v>2022</v>
      </c>
      <c r="AT586" s="39">
        <f>DAY(Table1[[#This Row],[Resolved]])</f>
        <v>0</v>
      </c>
      <c r="AU586" s="39" t="str">
        <f>TEXT(Table1[[#This Row],[Resolved]],"MMM")</f>
        <v>Jan</v>
      </c>
      <c r="AV586" s="39">
        <f>DAY(Table1[[#This Row],[Created]])</f>
        <v>26</v>
      </c>
      <c r="AW586" s="39" t="str">
        <f>TEXT(Table1[[#This Row],[Created]],"MMM")</f>
        <v>May</v>
      </c>
      <c r="AX586" s="40">
        <f>VLOOKUP(Table1[[#This Row],[Assigned to]],GD_Resource[[#All],[SNOW ID Unique]:[Team]],4,0)</f>
        <v>0</v>
      </c>
    </row>
    <row r="587" spans="1:50" ht="37.5" customHeight="1" x14ac:dyDescent="0.25">
      <c r="A587" s="37" t="s">
        <v>2242</v>
      </c>
      <c r="B587" s="37" t="s">
        <v>119</v>
      </c>
      <c r="C587" s="37" t="s">
        <v>120</v>
      </c>
      <c r="D587" s="37" t="s">
        <v>350</v>
      </c>
      <c r="E587" s="37" t="s">
        <v>13</v>
      </c>
      <c r="F587" s="37" t="s">
        <v>2243</v>
      </c>
      <c r="G587" s="60">
        <v>44707.861307870371</v>
      </c>
      <c r="H587" s="37" t="s">
        <v>33</v>
      </c>
      <c r="I587" s="60"/>
      <c r="J587" s="37"/>
      <c r="K587" s="37"/>
      <c r="L587" s="60"/>
      <c r="M587" s="37"/>
      <c r="N587" s="60">
        <v>44707.734236111108</v>
      </c>
      <c r="O587" s="37" t="s">
        <v>2244</v>
      </c>
      <c r="P587" s="38" t="b">
        <v>0</v>
      </c>
      <c r="Q587" s="37"/>
      <c r="R587" s="37" t="s">
        <v>127</v>
      </c>
      <c r="S587" s="38">
        <v>0</v>
      </c>
      <c r="T587" s="37" t="s">
        <v>128</v>
      </c>
      <c r="U587" s="37" t="s">
        <v>65</v>
      </c>
      <c r="V587" s="60"/>
      <c r="W587" s="38"/>
      <c r="X587" s="37" t="s">
        <v>2245</v>
      </c>
      <c r="Y587" s="38">
        <v>0</v>
      </c>
      <c r="Z587" s="38" t="b">
        <v>1</v>
      </c>
      <c r="AA587" s="60">
        <v>44707.743043981478</v>
      </c>
      <c r="AB587" s="60">
        <v>44707.743043981478</v>
      </c>
      <c r="AC587" s="38">
        <v>1</v>
      </c>
      <c r="AD587" s="60">
        <v>44707.853217592587</v>
      </c>
      <c r="AE587" s="60">
        <v>44707.855810185189</v>
      </c>
      <c r="AF587" s="60">
        <v>44707.853217592587</v>
      </c>
      <c r="AG587" s="37"/>
      <c r="AH587" s="37" t="s">
        <v>250</v>
      </c>
      <c r="AI587" s="37"/>
      <c r="AJ587" s="16">
        <f ca="1">IF(Table1[[#This Row],[State]]="Closed","Zero",IF(Table1[[#This Row],[State]]="Resolved","Zero",TODAY()-Table1[[#This Row],[First Assigned to Osprey-Resolver]]))</f>
        <v>0.14418981481139781</v>
      </c>
      <c r="AK587" s="16" t="str">
        <f ca="1">IF(Table1[[#This Row],[Days Open]]&lt;=5,"00 - 05",IF(Table1[[#This Row],[Days Open]]&lt;=15,"06 - 15",IF(Table1[[#This Row],[Days Open]]&lt;=30,"16 - 30", IF(Table1[[#This Row],[Days Open]]&lt;=60,"31 - 60",IF(Table1[[#This Row],[Days Open]]&lt;=90,"61 - 90",IF(Table1[[#This Row],[Days Open]]="Zero","Closed","&gt;91 and above"))))))</f>
        <v>00 - 05</v>
      </c>
      <c r="AL587" s="39">
        <f>WEEKNUM(Table1[[#This Row],[Created]])</f>
        <v>22</v>
      </c>
      <c r="AM587" s="39">
        <f>WEEKNUM(Table1[[#This Row],[Resolved]])</f>
        <v>0</v>
      </c>
      <c r="AN587" s="39">
        <f>WEEKNUM(Table1[[#This Row],[Closed]])</f>
        <v>0</v>
      </c>
      <c r="AO587" s="39" t="str">
        <f>IFERROR(INDEX(GD_Resource[], MATCH(Table1[[#This Row],[Assigned to]], GD_Resource[SNOW ID Unique], 0), 2), "Not GD")</f>
        <v>WPP-US</v>
      </c>
      <c r="AP587" s="39" t="str">
        <f t="shared" si="9"/>
        <v>GD</v>
      </c>
      <c r="AQ587" s="39">
        <f>YEAR(Table1[[#This Row],[Closed]])</f>
        <v>1900</v>
      </c>
      <c r="AR587" s="39">
        <f>YEAR(Table1[[#This Row],[Resolved]])</f>
        <v>1900</v>
      </c>
      <c r="AS587" s="39">
        <f>YEAR(Table1[[#This Row],[Created]])</f>
        <v>2022</v>
      </c>
      <c r="AT587" s="39">
        <f>DAY(Table1[[#This Row],[Resolved]])</f>
        <v>0</v>
      </c>
      <c r="AU587" s="39" t="str">
        <f>TEXT(Table1[[#This Row],[Resolved]],"MMM")</f>
        <v>Jan</v>
      </c>
      <c r="AV587" s="39">
        <f>DAY(Table1[[#This Row],[Created]])</f>
        <v>26</v>
      </c>
      <c r="AW587" s="39" t="str">
        <f>TEXT(Table1[[#This Row],[Created]],"MMM")</f>
        <v>May</v>
      </c>
      <c r="AX587" s="40">
        <f>VLOOKUP(Table1[[#This Row],[Assigned to]],GD_Resource[[#All],[SNOW ID Unique]:[Team]],4,0)</f>
        <v>0</v>
      </c>
    </row>
    <row r="588" spans="1:50" ht="49.95" customHeight="1" x14ac:dyDescent="0.25">
      <c r="A588" s="37" t="s">
        <v>2246</v>
      </c>
      <c r="B588" s="37" t="s">
        <v>119</v>
      </c>
      <c r="C588" s="37" t="s">
        <v>120</v>
      </c>
      <c r="D588" s="37" t="s">
        <v>350</v>
      </c>
      <c r="E588" s="37" t="s">
        <v>13</v>
      </c>
      <c r="F588" s="37" t="s">
        <v>2247</v>
      </c>
      <c r="G588" s="60">
        <v>44708.007291666669</v>
      </c>
      <c r="H588" s="37" t="s">
        <v>15</v>
      </c>
      <c r="I588" s="60"/>
      <c r="J588" s="37"/>
      <c r="K588" s="37"/>
      <c r="L588" s="60"/>
      <c r="M588" s="37"/>
      <c r="N588" s="60">
        <v>44707.770648148151</v>
      </c>
      <c r="O588" s="37" t="s">
        <v>2244</v>
      </c>
      <c r="P588" s="38" t="b">
        <v>0</v>
      </c>
      <c r="Q588" s="37"/>
      <c r="R588" s="37" t="s">
        <v>127</v>
      </c>
      <c r="S588" s="38">
        <v>0</v>
      </c>
      <c r="T588" s="37" t="s">
        <v>128</v>
      </c>
      <c r="U588" s="37" t="s">
        <v>66</v>
      </c>
      <c r="V588" s="60"/>
      <c r="W588" s="38"/>
      <c r="X588" s="37" t="s">
        <v>2245</v>
      </c>
      <c r="Y588" s="38">
        <v>0</v>
      </c>
      <c r="Z588" s="38" t="b">
        <v>0</v>
      </c>
      <c r="AA588" s="60">
        <v>44707.882557870369</v>
      </c>
      <c r="AB588" s="60">
        <v>44707.770648148151</v>
      </c>
      <c r="AC588" s="38">
        <v>2</v>
      </c>
      <c r="AD588" s="60">
        <v>44707.887372685182</v>
      </c>
      <c r="AE588" s="60">
        <v>44707.890775462962</v>
      </c>
      <c r="AF588" s="60">
        <v>44707.887372685182</v>
      </c>
      <c r="AG588" s="37"/>
      <c r="AH588" s="37"/>
      <c r="AI588" s="37"/>
      <c r="AJ588" s="16">
        <f ca="1">IF(Table1[[#This Row],[State]]="Closed","Zero",IF(Table1[[#This Row],[State]]="Resolved","Zero",TODAY()-Table1[[#This Row],[First Assigned to Osprey-Resolver]]))</f>
        <v>0.10922453703824431</v>
      </c>
      <c r="AK588" s="16" t="str">
        <f ca="1">IF(Table1[[#This Row],[Days Open]]&lt;=5,"00 - 05",IF(Table1[[#This Row],[Days Open]]&lt;=15,"06 - 15",IF(Table1[[#This Row],[Days Open]]&lt;=30,"16 - 30", IF(Table1[[#This Row],[Days Open]]&lt;=60,"31 - 60",IF(Table1[[#This Row],[Days Open]]&lt;=90,"61 - 90",IF(Table1[[#This Row],[Days Open]]="Zero","Closed","&gt;91 and above"))))))</f>
        <v>00 - 05</v>
      </c>
      <c r="AL588" s="39">
        <f>WEEKNUM(Table1[[#This Row],[Created]])</f>
        <v>22</v>
      </c>
      <c r="AM588" s="39">
        <f>WEEKNUM(Table1[[#This Row],[Resolved]])</f>
        <v>0</v>
      </c>
      <c r="AN588" s="39">
        <f>WEEKNUM(Table1[[#This Row],[Closed]])</f>
        <v>0</v>
      </c>
      <c r="AO588" s="39" t="str">
        <f>IFERROR(INDEX(GD_Resource[], MATCH(Table1[[#This Row],[Assigned to]], GD_Resource[SNOW ID Unique], 0), 2), "Not GD")</f>
        <v>WPP-US</v>
      </c>
      <c r="AP588" s="39" t="str">
        <f t="shared" si="9"/>
        <v>GD</v>
      </c>
      <c r="AQ588" s="39">
        <f>YEAR(Table1[[#This Row],[Closed]])</f>
        <v>1900</v>
      </c>
      <c r="AR588" s="39">
        <f>YEAR(Table1[[#This Row],[Resolved]])</f>
        <v>1900</v>
      </c>
      <c r="AS588" s="39">
        <f>YEAR(Table1[[#This Row],[Created]])</f>
        <v>2022</v>
      </c>
      <c r="AT588" s="39">
        <f>DAY(Table1[[#This Row],[Resolved]])</f>
        <v>0</v>
      </c>
      <c r="AU588" s="39" t="str">
        <f>TEXT(Table1[[#This Row],[Resolved]],"MMM")</f>
        <v>Jan</v>
      </c>
      <c r="AV588" s="39">
        <f>DAY(Table1[[#This Row],[Created]])</f>
        <v>26</v>
      </c>
      <c r="AW588" s="39" t="str">
        <f>TEXT(Table1[[#This Row],[Created]],"MMM")</f>
        <v>May</v>
      </c>
      <c r="AX588" s="40">
        <f>VLOOKUP(Table1[[#This Row],[Assigned to]],GD_Resource[[#All],[SNOW ID Unique]:[Team]],4,0)</f>
        <v>0</v>
      </c>
    </row>
    <row r="589" spans="1:50" ht="49.95" customHeight="1" x14ac:dyDescent="0.25">
      <c r="A589" s="37" t="s">
        <v>2248</v>
      </c>
      <c r="B589" s="37" t="s">
        <v>142</v>
      </c>
      <c r="C589" s="37" t="s">
        <v>120</v>
      </c>
      <c r="D589" s="37" t="s">
        <v>324</v>
      </c>
      <c r="E589" s="37" t="s">
        <v>13</v>
      </c>
      <c r="F589" s="37" t="s">
        <v>2249</v>
      </c>
      <c r="G589" s="60">
        <v>44707.812662037039</v>
      </c>
      <c r="H589" s="37" t="s">
        <v>23</v>
      </c>
      <c r="I589" s="60"/>
      <c r="J589" s="37"/>
      <c r="K589" s="37"/>
      <c r="L589" s="60"/>
      <c r="M589" s="37"/>
      <c r="N589" s="60">
        <v>44707.786597222221</v>
      </c>
      <c r="O589" s="37" t="s">
        <v>1844</v>
      </c>
      <c r="P589" s="38" t="b">
        <v>0</v>
      </c>
      <c r="Q589" s="37"/>
      <c r="R589" s="37" t="s">
        <v>127</v>
      </c>
      <c r="S589" s="38">
        <v>0</v>
      </c>
      <c r="T589" s="37" t="s">
        <v>128</v>
      </c>
      <c r="U589" s="37" t="s">
        <v>66</v>
      </c>
      <c r="V589" s="60"/>
      <c r="W589" s="38"/>
      <c r="X589" s="37" t="s">
        <v>1845</v>
      </c>
      <c r="Y589" s="38">
        <v>0</v>
      </c>
      <c r="Z589" s="38" t="b">
        <v>0</v>
      </c>
      <c r="AA589" s="60">
        <v>44707.787199074082</v>
      </c>
      <c r="AB589" s="60">
        <v>44707.787199074082</v>
      </c>
      <c r="AC589" s="38">
        <v>1</v>
      </c>
      <c r="AD589" s="60">
        <v>44707.788761574076</v>
      </c>
      <c r="AE589" s="60">
        <v>44707.812662037039</v>
      </c>
      <c r="AF589" s="60">
        <v>44707.788761574076</v>
      </c>
      <c r="AG589" s="37" t="s">
        <v>332</v>
      </c>
      <c r="AH589" s="37"/>
      <c r="AI589" s="37" t="s">
        <v>876</v>
      </c>
      <c r="AJ589" s="16">
        <f ca="1">IF(Table1[[#This Row],[State]]="Closed","Zero",IF(Table1[[#This Row],[State]]="Resolved","Zero",TODAY()-Table1[[#This Row],[First Assigned to Osprey-Resolver]]))</f>
        <v>0.18733796296146465</v>
      </c>
      <c r="AK589" s="16" t="str">
        <f ca="1">IF(Table1[[#This Row],[Days Open]]&lt;=5,"00 - 05",IF(Table1[[#This Row],[Days Open]]&lt;=15,"06 - 15",IF(Table1[[#This Row],[Days Open]]&lt;=30,"16 - 30", IF(Table1[[#This Row],[Days Open]]&lt;=60,"31 - 60",IF(Table1[[#This Row],[Days Open]]&lt;=90,"61 - 90",IF(Table1[[#This Row],[Days Open]]="Zero","Closed","&gt;91 and above"))))))</f>
        <v>00 - 05</v>
      </c>
      <c r="AL589" s="39">
        <f>WEEKNUM(Table1[[#This Row],[Created]])</f>
        <v>22</v>
      </c>
      <c r="AM589" s="39">
        <f>WEEKNUM(Table1[[#This Row],[Resolved]])</f>
        <v>0</v>
      </c>
      <c r="AN589" s="39">
        <f>WEEKNUM(Table1[[#This Row],[Closed]])</f>
        <v>0</v>
      </c>
      <c r="AO589" s="39" t="str">
        <f>IFERROR(INDEX(GD_Resource[], MATCH(Table1[[#This Row],[Assigned to]], GD_Resource[SNOW ID Unique], 0), 2), "Not GD")</f>
        <v>WPP-US</v>
      </c>
      <c r="AP589" s="39" t="str">
        <f t="shared" si="9"/>
        <v>GD</v>
      </c>
      <c r="AQ589" s="39">
        <f>YEAR(Table1[[#This Row],[Closed]])</f>
        <v>1900</v>
      </c>
      <c r="AR589" s="39">
        <f>YEAR(Table1[[#This Row],[Resolved]])</f>
        <v>1900</v>
      </c>
      <c r="AS589" s="39">
        <f>YEAR(Table1[[#This Row],[Created]])</f>
        <v>2022</v>
      </c>
      <c r="AT589" s="39">
        <f>DAY(Table1[[#This Row],[Resolved]])</f>
        <v>0</v>
      </c>
      <c r="AU589" s="39" t="str">
        <f>TEXT(Table1[[#This Row],[Resolved]],"MMM")</f>
        <v>Jan</v>
      </c>
      <c r="AV589" s="39">
        <f>DAY(Table1[[#This Row],[Created]])</f>
        <v>26</v>
      </c>
      <c r="AW589" s="39" t="str">
        <f>TEXT(Table1[[#This Row],[Created]],"MMM")</f>
        <v>May</v>
      </c>
      <c r="AX589" s="40">
        <f>VLOOKUP(Table1[[#This Row],[Assigned to]],GD_Resource[[#All],[SNOW ID Unique]:[Team]],4,0)</f>
        <v>0</v>
      </c>
    </row>
    <row r="590" spans="1:50" ht="37.5" customHeight="1" x14ac:dyDescent="0.25">
      <c r="A590" s="37" t="s">
        <v>2250</v>
      </c>
      <c r="B590" s="37" t="s">
        <v>142</v>
      </c>
      <c r="C590" s="37" t="s">
        <v>161</v>
      </c>
      <c r="D590" s="37" t="s">
        <v>2251</v>
      </c>
      <c r="E590" s="37" t="s">
        <v>13</v>
      </c>
      <c r="F590" s="37" t="s">
        <v>2252</v>
      </c>
      <c r="G590" s="60">
        <v>44708.134768518517</v>
      </c>
      <c r="H590" s="37"/>
      <c r="I590" s="60"/>
      <c r="J590" s="37"/>
      <c r="K590" s="37"/>
      <c r="L590" s="60"/>
      <c r="M590" s="37"/>
      <c r="N590" s="60">
        <v>44707.84814814815</v>
      </c>
      <c r="O590" s="37" t="s">
        <v>2253</v>
      </c>
      <c r="P590" s="38" t="b">
        <v>0</v>
      </c>
      <c r="Q590" s="37"/>
      <c r="R590" s="37" t="s">
        <v>127</v>
      </c>
      <c r="S590" s="38">
        <v>0</v>
      </c>
      <c r="T590" s="37" t="s">
        <v>128</v>
      </c>
      <c r="U590" s="37" t="s">
        <v>610</v>
      </c>
      <c r="V590" s="60"/>
      <c r="W590" s="38"/>
      <c r="X590" s="37" t="s">
        <v>2254</v>
      </c>
      <c r="Y590" s="38">
        <v>0</v>
      </c>
      <c r="Z590" s="38" t="b">
        <v>0</v>
      </c>
      <c r="AA590" s="60">
        <v>44707.86210648148</v>
      </c>
      <c r="AB590" s="60">
        <v>44707.848877314813</v>
      </c>
      <c r="AC590" s="38">
        <v>3</v>
      </c>
      <c r="AD590" s="60">
        <v>44708.127233796287</v>
      </c>
      <c r="AE590" s="60"/>
      <c r="AF590" s="60">
        <v>44708.127233796287</v>
      </c>
      <c r="AG590" s="37"/>
      <c r="AH590" s="37"/>
      <c r="AI590" s="37"/>
      <c r="AJ590" s="16">
        <f ca="1">IF(Table1[[#This Row],[State]]="Closed","Zero",IF(Table1[[#This Row],[State]]="Resolved","Zero",TODAY()-Table1[[#This Row],[First Assigned to Osprey-Resolver]]))</f>
        <v>44708</v>
      </c>
      <c r="AK590" s="16" t="str">
        <f ca="1">IF(Table1[[#This Row],[Days Open]]&lt;=5,"00 - 05",IF(Table1[[#This Row],[Days Open]]&lt;=15,"06 - 15",IF(Table1[[#This Row],[Days Open]]&lt;=30,"16 - 30", IF(Table1[[#This Row],[Days Open]]&lt;=60,"31 - 60",IF(Table1[[#This Row],[Days Open]]&lt;=90,"61 - 90",IF(Table1[[#This Row],[Days Open]]="Zero","Closed","&gt;91 and above"))))))</f>
        <v>&gt;91 and above</v>
      </c>
      <c r="AL590" s="39">
        <f>WEEKNUM(Table1[[#This Row],[Created]])</f>
        <v>22</v>
      </c>
      <c r="AM590" s="39">
        <f>WEEKNUM(Table1[[#This Row],[Resolved]])</f>
        <v>0</v>
      </c>
      <c r="AN590" s="39">
        <f>WEEKNUM(Table1[[#This Row],[Closed]])</f>
        <v>0</v>
      </c>
      <c r="AO590" s="39" t="str">
        <f>IFERROR(INDEX(GD_Resource[], MATCH(Table1[[#This Row],[Assigned to]], GD_Resource[SNOW ID Unique], 0), 2), "Not GD")</f>
        <v>Not GD</v>
      </c>
      <c r="AP590" s="39" t="str">
        <f t="shared" si="9"/>
        <v>Geo</v>
      </c>
      <c r="AQ590" s="39">
        <f>YEAR(Table1[[#This Row],[Closed]])</f>
        <v>1900</v>
      </c>
      <c r="AR590" s="39">
        <f>YEAR(Table1[[#This Row],[Resolved]])</f>
        <v>1900</v>
      </c>
      <c r="AS590" s="39">
        <f>YEAR(Table1[[#This Row],[Created]])</f>
        <v>2022</v>
      </c>
      <c r="AT590" s="39">
        <f>DAY(Table1[[#This Row],[Resolved]])</f>
        <v>0</v>
      </c>
      <c r="AU590" s="39" t="str">
        <f>TEXT(Table1[[#This Row],[Resolved]],"MMM")</f>
        <v>Jan</v>
      </c>
      <c r="AV590" s="39">
        <f>DAY(Table1[[#This Row],[Created]])</f>
        <v>26</v>
      </c>
      <c r="AW590" s="39" t="str">
        <f>TEXT(Table1[[#This Row],[Created]],"MMM")</f>
        <v>May</v>
      </c>
      <c r="AX590" s="40" t="e">
        <f>VLOOKUP(Table1[[#This Row],[Assigned to]],GD_Resource[[#All],[SNOW ID Unique]:[Team]],4,0)</f>
        <v>#N/A</v>
      </c>
    </row>
    <row r="591" spans="1:50" ht="49.95" customHeight="1" x14ac:dyDescent="0.25">
      <c r="A591" s="37" t="s">
        <v>2255</v>
      </c>
      <c r="B591" s="37" t="s">
        <v>119</v>
      </c>
      <c r="C591" s="37" t="s">
        <v>131</v>
      </c>
      <c r="D591" s="37" t="s">
        <v>177</v>
      </c>
      <c r="E591" s="37" t="s">
        <v>13</v>
      </c>
      <c r="F591" s="37" t="s">
        <v>1146</v>
      </c>
      <c r="G591" s="60">
        <v>44708.387291666673</v>
      </c>
      <c r="H591" s="37" t="s">
        <v>56</v>
      </c>
      <c r="I591" s="60"/>
      <c r="J591" s="37"/>
      <c r="K591" s="37"/>
      <c r="L591" s="60"/>
      <c r="M591" s="37"/>
      <c r="N591" s="60">
        <v>44707.898368055547</v>
      </c>
      <c r="O591" s="37" t="s">
        <v>2256</v>
      </c>
      <c r="P591" s="38" t="b">
        <v>0</v>
      </c>
      <c r="Q591" s="37"/>
      <c r="R591" s="37" t="s">
        <v>137</v>
      </c>
      <c r="S591" s="38">
        <v>0</v>
      </c>
      <c r="T591" s="37" t="s">
        <v>128</v>
      </c>
      <c r="U591" s="37" t="s">
        <v>66</v>
      </c>
      <c r="V591" s="60"/>
      <c r="W591" s="38"/>
      <c r="X591" s="37" t="s">
        <v>2257</v>
      </c>
      <c r="Y591" s="38">
        <v>0</v>
      </c>
      <c r="Z591" s="38" t="b">
        <v>0</v>
      </c>
      <c r="AA591" s="60">
        <v>44707.928414351853</v>
      </c>
      <c r="AB591" s="60">
        <v>44707.91474537037</v>
      </c>
      <c r="AC591" s="38">
        <v>1</v>
      </c>
      <c r="AD591" s="60">
        <v>44707.939733796287</v>
      </c>
      <c r="AE591" s="60">
        <v>44708.387291666673</v>
      </c>
      <c r="AF591" s="60">
        <v>44707.939733796287</v>
      </c>
      <c r="AG591" s="37"/>
      <c r="AH591" s="37"/>
      <c r="AI591" s="37"/>
      <c r="AJ591" s="16">
        <f ca="1">IF(Table1[[#This Row],[State]]="Closed","Zero",IF(Table1[[#This Row],[State]]="Resolved","Zero",TODAY()-Table1[[#This Row],[First Assigned to Osprey-Resolver]]))</f>
        <v>-0.38729166667326353</v>
      </c>
      <c r="AK591" s="16" t="str">
        <f ca="1">IF(Table1[[#This Row],[Days Open]]&lt;=5,"00 - 05",IF(Table1[[#This Row],[Days Open]]&lt;=15,"06 - 15",IF(Table1[[#This Row],[Days Open]]&lt;=30,"16 - 30", IF(Table1[[#This Row],[Days Open]]&lt;=60,"31 - 60",IF(Table1[[#This Row],[Days Open]]&lt;=90,"61 - 90",IF(Table1[[#This Row],[Days Open]]="Zero","Closed","&gt;91 and above"))))))</f>
        <v>00 - 05</v>
      </c>
      <c r="AL591" s="39">
        <f>WEEKNUM(Table1[[#This Row],[Created]])</f>
        <v>22</v>
      </c>
      <c r="AM591" s="39">
        <f>WEEKNUM(Table1[[#This Row],[Resolved]])</f>
        <v>0</v>
      </c>
      <c r="AN591" s="39">
        <f>WEEKNUM(Table1[[#This Row],[Closed]])</f>
        <v>0</v>
      </c>
      <c r="AO591" s="39" t="str">
        <f>IFERROR(INDEX(GD_Resource[], MATCH(Table1[[#This Row],[Assigned to]], GD_Resource[SNOW ID Unique], 0), 2), "Not GD")</f>
        <v>WPP-US</v>
      </c>
      <c r="AP591" s="39" t="str">
        <f t="shared" si="9"/>
        <v>GD</v>
      </c>
      <c r="AQ591" s="39">
        <f>YEAR(Table1[[#This Row],[Closed]])</f>
        <v>1900</v>
      </c>
      <c r="AR591" s="39">
        <f>YEAR(Table1[[#This Row],[Resolved]])</f>
        <v>1900</v>
      </c>
      <c r="AS591" s="39">
        <f>YEAR(Table1[[#This Row],[Created]])</f>
        <v>2022</v>
      </c>
      <c r="AT591" s="39">
        <f>DAY(Table1[[#This Row],[Resolved]])</f>
        <v>0</v>
      </c>
      <c r="AU591" s="39" t="str">
        <f>TEXT(Table1[[#This Row],[Resolved]],"MMM")</f>
        <v>Jan</v>
      </c>
      <c r="AV591" s="39">
        <f>DAY(Table1[[#This Row],[Created]])</f>
        <v>26</v>
      </c>
      <c r="AW591" s="39" t="str">
        <f>TEXT(Table1[[#This Row],[Created]],"MMM")</f>
        <v>May</v>
      </c>
      <c r="AX591" s="40">
        <f>VLOOKUP(Table1[[#This Row],[Assigned to]],GD_Resource[[#All],[SNOW ID Unique]:[Team]],4,0)</f>
        <v>0</v>
      </c>
    </row>
    <row r="592" spans="1:50" ht="62.7" customHeight="1" x14ac:dyDescent="0.25">
      <c r="A592" s="37" t="s">
        <v>2258</v>
      </c>
      <c r="B592" s="37" t="s">
        <v>119</v>
      </c>
      <c r="C592" s="37" t="s">
        <v>131</v>
      </c>
      <c r="D592" s="37" t="s">
        <v>177</v>
      </c>
      <c r="E592" s="37" t="s">
        <v>13</v>
      </c>
      <c r="F592" s="37" t="s">
        <v>2259</v>
      </c>
      <c r="G592" s="60">
        <v>44708.386562500003</v>
      </c>
      <c r="H592" s="37" t="s">
        <v>56</v>
      </c>
      <c r="I592" s="60"/>
      <c r="J592" s="37"/>
      <c r="K592" s="37"/>
      <c r="L592" s="60"/>
      <c r="M592" s="37"/>
      <c r="N592" s="60">
        <v>44707.909456018519</v>
      </c>
      <c r="O592" s="37" t="s">
        <v>2260</v>
      </c>
      <c r="P592" s="38" t="b">
        <v>0</v>
      </c>
      <c r="Q592" s="37"/>
      <c r="R592" s="37" t="s">
        <v>137</v>
      </c>
      <c r="S592" s="38">
        <v>0</v>
      </c>
      <c r="T592" s="37" t="s">
        <v>128</v>
      </c>
      <c r="U592" s="37" t="s">
        <v>66</v>
      </c>
      <c r="V592" s="60"/>
      <c r="W592" s="38"/>
      <c r="X592" s="37" t="s">
        <v>2261</v>
      </c>
      <c r="Y592" s="38">
        <v>0</v>
      </c>
      <c r="Z592" s="38" t="b">
        <v>0</v>
      </c>
      <c r="AA592" s="60">
        <v>44707.930196759262</v>
      </c>
      <c r="AB592" s="60">
        <v>44707.909456018519</v>
      </c>
      <c r="AC592" s="38">
        <v>1</v>
      </c>
      <c r="AD592" s="60">
        <v>44707.969618055547</v>
      </c>
      <c r="AE592" s="60">
        <v>44708.386562500003</v>
      </c>
      <c r="AF592" s="60">
        <v>44707.969618055547</v>
      </c>
      <c r="AG592" s="37"/>
      <c r="AH592" s="37"/>
      <c r="AI592" s="37"/>
      <c r="AJ592" s="16">
        <f ca="1">IF(Table1[[#This Row],[State]]="Closed","Zero",IF(Table1[[#This Row],[State]]="Resolved","Zero",TODAY()-Table1[[#This Row],[First Assigned to Osprey-Resolver]]))</f>
        <v>-0.38656250000349246</v>
      </c>
      <c r="AK592" s="16" t="str">
        <f ca="1">IF(Table1[[#This Row],[Days Open]]&lt;=5,"00 - 05",IF(Table1[[#This Row],[Days Open]]&lt;=15,"06 - 15",IF(Table1[[#This Row],[Days Open]]&lt;=30,"16 - 30", IF(Table1[[#This Row],[Days Open]]&lt;=60,"31 - 60",IF(Table1[[#This Row],[Days Open]]&lt;=90,"61 - 90",IF(Table1[[#This Row],[Days Open]]="Zero","Closed","&gt;91 and above"))))))</f>
        <v>00 - 05</v>
      </c>
      <c r="AL592" s="39">
        <f>WEEKNUM(Table1[[#This Row],[Created]])</f>
        <v>22</v>
      </c>
      <c r="AM592" s="39">
        <f>WEEKNUM(Table1[[#This Row],[Resolved]])</f>
        <v>0</v>
      </c>
      <c r="AN592" s="39">
        <f>WEEKNUM(Table1[[#This Row],[Closed]])</f>
        <v>0</v>
      </c>
      <c r="AO592" s="39" t="str">
        <f>IFERROR(INDEX(GD_Resource[], MATCH(Table1[[#This Row],[Assigned to]], GD_Resource[SNOW ID Unique], 0), 2), "Not GD")</f>
        <v>WPP-US</v>
      </c>
      <c r="AP592" s="39" t="str">
        <f t="shared" si="9"/>
        <v>GD</v>
      </c>
      <c r="AQ592" s="39">
        <f>YEAR(Table1[[#This Row],[Closed]])</f>
        <v>1900</v>
      </c>
      <c r="AR592" s="39">
        <f>YEAR(Table1[[#This Row],[Resolved]])</f>
        <v>1900</v>
      </c>
      <c r="AS592" s="39">
        <f>YEAR(Table1[[#This Row],[Created]])</f>
        <v>2022</v>
      </c>
      <c r="AT592" s="39">
        <f>DAY(Table1[[#This Row],[Resolved]])</f>
        <v>0</v>
      </c>
      <c r="AU592" s="39" t="str">
        <f>TEXT(Table1[[#This Row],[Resolved]],"MMM")</f>
        <v>Jan</v>
      </c>
      <c r="AV592" s="39">
        <f>DAY(Table1[[#This Row],[Created]])</f>
        <v>26</v>
      </c>
      <c r="AW592" s="39" t="str">
        <f>TEXT(Table1[[#This Row],[Created]],"MMM")</f>
        <v>May</v>
      </c>
      <c r="AX592" s="40">
        <f>VLOOKUP(Table1[[#This Row],[Assigned to]],GD_Resource[[#All],[SNOW ID Unique]:[Team]],4,0)</f>
        <v>0</v>
      </c>
    </row>
    <row r="593" spans="1:50" ht="37.5" customHeight="1" x14ac:dyDescent="0.25">
      <c r="A593" s="37" t="s">
        <v>2262</v>
      </c>
      <c r="B593" s="37" t="s">
        <v>142</v>
      </c>
      <c r="C593" s="37" t="s">
        <v>296</v>
      </c>
      <c r="D593" s="37" t="s">
        <v>297</v>
      </c>
      <c r="E593" s="37" t="s">
        <v>13</v>
      </c>
      <c r="F593" s="37" t="s">
        <v>2263</v>
      </c>
      <c r="G593" s="60">
        <v>44708.097407407397</v>
      </c>
      <c r="H593" s="37" t="s">
        <v>30</v>
      </c>
      <c r="I593" s="60"/>
      <c r="J593" s="37"/>
      <c r="K593" s="37"/>
      <c r="L593" s="60"/>
      <c r="M593" s="37"/>
      <c r="N593" s="60">
        <v>44707.922256944446</v>
      </c>
      <c r="O593" s="37" t="s">
        <v>282</v>
      </c>
      <c r="P593" s="38" t="b">
        <v>0</v>
      </c>
      <c r="Q593" s="37"/>
      <c r="R593" s="37" t="s">
        <v>150</v>
      </c>
      <c r="S593" s="38">
        <v>0</v>
      </c>
      <c r="T593" s="37" t="s">
        <v>128</v>
      </c>
      <c r="U593" s="37" t="s">
        <v>65</v>
      </c>
      <c r="V593" s="60"/>
      <c r="W593" s="38"/>
      <c r="X593" s="37" t="s">
        <v>283</v>
      </c>
      <c r="Y593" s="38">
        <v>0</v>
      </c>
      <c r="Z593" s="38" t="b">
        <v>1</v>
      </c>
      <c r="AA593" s="60">
        <v>44707.929490740738</v>
      </c>
      <c r="AB593" s="60">
        <v>44707.929490740738</v>
      </c>
      <c r="AC593" s="38">
        <v>1</v>
      </c>
      <c r="AD593" s="60">
        <v>44707.938715277778</v>
      </c>
      <c r="AE593" s="60">
        <v>44708.096504629633</v>
      </c>
      <c r="AF593" s="60">
        <v>44707.938715277778</v>
      </c>
      <c r="AG593" s="37"/>
      <c r="AH593" s="37" t="s">
        <v>1373</v>
      </c>
      <c r="AI593" s="37"/>
      <c r="AJ593" s="16">
        <f ca="1">IF(Table1[[#This Row],[State]]="Closed","Zero",IF(Table1[[#This Row],[State]]="Resolved","Zero",TODAY()-Table1[[#This Row],[First Assigned to Osprey-Resolver]]))</f>
        <v>-9.6504629633272998E-2</v>
      </c>
      <c r="AK593" s="16" t="str">
        <f ca="1">IF(Table1[[#This Row],[Days Open]]&lt;=5,"00 - 05",IF(Table1[[#This Row],[Days Open]]&lt;=15,"06 - 15",IF(Table1[[#This Row],[Days Open]]&lt;=30,"16 - 30", IF(Table1[[#This Row],[Days Open]]&lt;=60,"31 - 60",IF(Table1[[#This Row],[Days Open]]&lt;=90,"61 - 90",IF(Table1[[#This Row],[Days Open]]="Zero","Closed","&gt;91 and above"))))))</f>
        <v>00 - 05</v>
      </c>
      <c r="AL593" s="39">
        <f>WEEKNUM(Table1[[#This Row],[Created]])</f>
        <v>22</v>
      </c>
      <c r="AM593" s="39">
        <f>WEEKNUM(Table1[[#This Row],[Resolved]])</f>
        <v>0</v>
      </c>
      <c r="AN593" s="39">
        <f>WEEKNUM(Table1[[#This Row],[Closed]])</f>
        <v>0</v>
      </c>
      <c r="AO593" s="39" t="str">
        <f>IFERROR(INDEX(GD_Resource[], MATCH(Table1[[#This Row],[Assigned to]], GD_Resource[SNOW ID Unique], 0), 2), "Not GD")</f>
        <v>WPP-US</v>
      </c>
      <c r="AP593" s="39" t="str">
        <f t="shared" si="9"/>
        <v>GD</v>
      </c>
      <c r="AQ593" s="39">
        <f>YEAR(Table1[[#This Row],[Closed]])</f>
        <v>1900</v>
      </c>
      <c r="AR593" s="39">
        <f>YEAR(Table1[[#This Row],[Resolved]])</f>
        <v>1900</v>
      </c>
      <c r="AS593" s="39">
        <f>YEAR(Table1[[#This Row],[Created]])</f>
        <v>2022</v>
      </c>
      <c r="AT593" s="39">
        <f>DAY(Table1[[#This Row],[Resolved]])</f>
        <v>0</v>
      </c>
      <c r="AU593" s="39" t="str">
        <f>TEXT(Table1[[#This Row],[Resolved]],"MMM")</f>
        <v>Jan</v>
      </c>
      <c r="AV593" s="39">
        <f>DAY(Table1[[#This Row],[Created]])</f>
        <v>26</v>
      </c>
      <c r="AW593" s="39" t="str">
        <f>TEXT(Table1[[#This Row],[Created]],"MMM")</f>
        <v>May</v>
      </c>
      <c r="AX593" s="40">
        <f>VLOOKUP(Table1[[#This Row],[Assigned to]],GD_Resource[[#All],[SNOW ID Unique]:[Team]],4,0)</f>
        <v>0</v>
      </c>
    </row>
    <row r="594" spans="1:50" ht="37.5" customHeight="1" x14ac:dyDescent="0.25">
      <c r="A594" s="37" t="s">
        <v>2264</v>
      </c>
      <c r="B594" s="37" t="s">
        <v>119</v>
      </c>
      <c r="C594" s="37" t="s">
        <v>339</v>
      </c>
      <c r="D594" s="37" t="s">
        <v>428</v>
      </c>
      <c r="E594" s="37" t="s">
        <v>13</v>
      </c>
      <c r="F594" s="37" t="s">
        <v>2265</v>
      </c>
      <c r="G594" s="60">
        <v>44708.081273148149</v>
      </c>
      <c r="H594" s="37" t="s">
        <v>430</v>
      </c>
      <c r="I594" s="60"/>
      <c r="J594" s="37"/>
      <c r="K594" s="37"/>
      <c r="L594" s="60"/>
      <c r="M594" s="37"/>
      <c r="N594" s="60">
        <v>44707.936620370368</v>
      </c>
      <c r="O594" s="37" t="s">
        <v>428</v>
      </c>
      <c r="P594" s="38" t="b">
        <v>0</v>
      </c>
      <c r="Q594" s="37"/>
      <c r="R594" s="37" t="s">
        <v>217</v>
      </c>
      <c r="S594" s="38">
        <v>0</v>
      </c>
      <c r="T594" s="37" t="s">
        <v>128</v>
      </c>
      <c r="U594" s="37" t="s">
        <v>65</v>
      </c>
      <c r="V594" s="60"/>
      <c r="W594" s="38"/>
      <c r="X594" s="37" t="s">
        <v>430</v>
      </c>
      <c r="Y594" s="38">
        <v>0</v>
      </c>
      <c r="Z594" s="38" t="b">
        <v>1</v>
      </c>
      <c r="AA594" s="60">
        <v>44707.936620370368</v>
      </c>
      <c r="AB594" s="60"/>
      <c r="AC594" s="38">
        <v>0</v>
      </c>
      <c r="AD594" s="60"/>
      <c r="AE594" s="60">
        <v>44707.936620370368</v>
      </c>
      <c r="AF594" s="60">
        <v>44707.936620370368</v>
      </c>
      <c r="AG594" s="37"/>
      <c r="AH594" s="37" t="s">
        <v>158</v>
      </c>
      <c r="AI594" s="37"/>
      <c r="AJ594" s="16">
        <f ca="1">IF(Table1[[#This Row],[State]]="Closed","Zero",IF(Table1[[#This Row],[State]]="Resolved","Zero",TODAY()-Table1[[#This Row],[First Assigned to Osprey-Resolver]]))</f>
        <v>6.3379629631526768E-2</v>
      </c>
      <c r="AK594" s="16" t="str">
        <f ca="1">IF(Table1[[#This Row],[Days Open]]&lt;=5,"00 - 05",IF(Table1[[#This Row],[Days Open]]&lt;=15,"06 - 15",IF(Table1[[#This Row],[Days Open]]&lt;=30,"16 - 30", IF(Table1[[#This Row],[Days Open]]&lt;=60,"31 - 60",IF(Table1[[#This Row],[Days Open]]&lt;=90,"61 - 90",IF(Table1[[#This Row],[Days Open]]="Zero","Closed","&gt;91 and above"))))))</f>
        <v>00 - 05</v>
      </c>
      <c r="AL594" s="39">
        <f>WEEKNUM(Table1[[#This Row],[Created]])</f>
        <v>22</v>
      </c>
      <c r="AM594" s="39">
        <f>WEEKNUM(Table1[[#This Row],[Resolved]])</f>
        <v>0</v>
      </c>
      <c r="AN594" s="39">
        <f>WEEKNUM(Table1[[#This Row],[Closed]])</f>
        <v>0</v>
      </c>
      <c r="AO594" s="39" t="str">
        <f>IFERROR(INDEX(GD_Resource[], MATCH(Table1[[#This Row],[Assigned to]], GD_Resource[SNOW ID Unique], 0), 2), "Not GD")</f>
        <v>Not GD</v>
      </c>
      <c r="AP594" s="39" t="str">
        <f t="shared" si="9"/>
        <v>Geo</v>
      </c>
      <c r="AQ594" s="39">
        <f>YEAR(Table1[[#This Row],[Closed]])</f>
        <v>1900</v>
      </c>
      <c r="AR594" s="39">
        <f>YEAR(Table1[[#This Row],[Resolved]])</f>
        <v>1900</v>
      </c>
      <c r="AS594" s="39">
        <f>YEAR(Table1[[#This Row],[Created]])</f>
        <v>2022</v>
      </c>
      <c r="AT594" s="39">
        <f>DAY(Table1[[#This Row],[Resolved]])</f>
        <v>0</v>
      </c>
      <c r="AU594" s="39" t="str">
        <f>TEXT(Table1[[#This Row],[Resolved]],"MMM")</f>
        <v>Jan</v>
      </c>
      <c r="AV594" s="39">
        <f>DAY(Table1[[#This Row],[Created]])</f>
        <v>26</v>
      </c>
      <c r="AW594" s="39" t="str">
        <f>TEXT(Table1[[#This Row],[Created]],"MMM")</f>
        <v>May</v>
      </c>
      <c r="AX594" s="40" t="e">
        <f>VLOOKUP(Table1[[#This Row],[Assigned to]],GD_Resource[[#All],[SNOW ID Unique]:[Team]],4,0)</f>
        <v>#N/A</v>
      </c>
    </row>
    <row r="595" spans="1:50" ht="37.5" customHeight="1" x14ac:dyDescent="0.25">
      <c r="A595" s="37" t="s">
        <v>2266</v>
      </c>
      <c r="B595" s="37" t="s">
        <v>119</v>
      </c>
      <c r="C595" s="37" t="s">
        <v>296</v>
      </c>
      <c r="D595" s="37" t="s">
        <v>297</v>
      </c>
      <c r="E595" s="37" t="s">
        <v>13</v>
      </c>
      <c r="F595" s="37" t="s">
        <v>2267</v>
      </c>
      <c r="G595" s="60">
        <v>44708.032233796293</v>
      </c>
      <c r="H595" s="37" t="s">
        <v>1710</v>
      </c>
      <c r="I595" s="60"/>
      <c r="J595" s="37"/>
      <c r="K595" s="37"/>
      <c r="L595" s="60"/>
      <c r="M595" s="37"/>
      <c r="N595" s="60">
        <v>44707.955023148148</v>
      </c>
      <c r="O595" s="37" t="s">
        <v>2268</v>
      </c>
      <c r="P595" s="38" t="b">
        <v>0</v>
      </c>
      <c r="Q595" s="37"/>
      <c r="R595" s="37" t="s">
        <v>150</v>
      </c>
      <c r="S595" s="38">
        <v>0</v>
      </c>
      <c r="T595" s="37" t="s">
        <v>128</v>
      </c>
      <c r="U595" s="37" t="s">
        <v>66</v>
      </c>
      <c r="V595" s="60"/>
      <c r="W595" s="38"/>
      <c r="X595" s="37" t="s">
        <v>2269</v>
      </c>
      <c r="Y595" s="38">
        <v>0</v>
      </c>
      <c r="Z595" s="38" t="b">
        <v>0</v>
      </c>
      <c r="AA595" s="60">
        <v>44707.992071759261</v>
      </c>
      <c r="AB595" s="60">
        <v>44707.955023148148</v>
      </c>
      <c r="AC595" s="38">
        <v>1</v>
      </c>
      <c r="AD595" s="60">
        <v>44708.012233796297</v>
      </c>
      <c r="AE595" s="60">
        <v>44708.032233796293</v>
      </c>
      <c r="AF595" s="60">
        <v>44708.012233796297</v>
      </c>
      <c r="AG595" s="37"/>
      <c r="AH595" s="37"/>
      <c r="AI595" s="37"/>
      <c r="AJ595" s="16">
        <f ca="1">IF(Table1[[#This Row],[State]]="Closed","Zero",IF(Table1[[#This Row],[State]]="Resolved","Zero",TODAY()-Table1[[#This Row],[First Assigned to Osprey-Resolver]]))</f>
        <v>-3.2233796293439809E-2</v>
      </c>
      <c r="AK595" s="16" t="str">
        <f ca="1">IF(Table1[[#This Row],[Days Open]]&lt;=5,"00 - 05",IF(Table1[[#This Row],[Days Open]]&lt;=15,"06 - 15",IF(Table1[[#This Row],[Days Open]]&lt;=30,"16 - 30", IF(Table1[[#This Row],[Days Open]]&lt;=60,"31 - 60",IF(Table1[[#This Row],[Days Open]]&lt;=90,"61 - 90",IF(Table1[[#This Row],[Days Open]]="Zero","Closed","&gt;91 and above"))))))</f>
        <v>00 - 05</v>
      </c>
      <c r="AL595" s="39">
        <f>WEEKNUM(Table1[[#This Row],[Created]])</f>
        <v>22</v>
      </c>
      <c r="AM595" s="39">
        <f>WEEKNUM(Table1[[#This Row],[Resolved]])</f>
        <v>0</v>
      </c>
      <c r="AN595" s="39">
        <f>WEEKNUM(Table1[[#This Row],[Closed]])</f>
        <v>0</v>
      </c>
      <c r="AO595" s="39" t="str">
        <f>IFERROR(INDEX(GD_Resource[], MATCH(Table1[[#This Row],[Assigned to]], GD_Resource[SNOW ID Unique], 0), 2), "Not GD")</f>
        <v>Not GD</v>
      </c>
      <c r="AP595" s="39" t="str">
        <f t="shared" si="9"/>
        <v>Geo</v>
      </c>
      <c r="AQ595" s="39">
        <f>YEAR(Table1[[#This Row],[Closed]])</f>
        <v>1900</v>
      </c>
      <c r="AR595" s="39">
        <f>YEAR(Table1[[#This Row],[Resolved]])</f>
        <v>1900</v>
      </c>
      <c r="AS595" s="39">
        <f>YEAR(Table1[[#This Row],[Created]])</f>
        <v>2022</v>
      </c>
      <c r="AT595" s="39">
        <f>DAY(Table1[[#This Row],[Resolved]])</f>
        <v>0</v>
      </c>
      <c r="AU595" s="39" t="str">
        <f>TEXT(Table1[[#This Row],[Resolved]],"MMM")</f>
        <v>Jan</v>
      </c>
      <c r="AV595" s="39">
        <f>DAY(Table1[[#This Row],[Created]])</f>
        <v>26</v>
      </c>
      <c r="AW595" s="39" t="str">
        <f>TEXT(Table1[[#This Row],[Created]],"MMM")</f>
        <v>May</v>
      </c>
      <c r="AX595" s="40" t="e">
        <f>VLOOKUP(Table1[[#This Row],[Assigned to]],GD_Resource[[#All],[SNOW ID Unique]:[Team]],4,0)</f>
        <v>#N/A</v>
      </c>
    </row>
    <row r="596" spans="1:50" ht="62.7" customHeight="1" x14ac:dyDescent="0.25">
      <c r="A596" s="37" t="s">
        <v>2270</v>
      </c>
      <c r="B596" s="37" t="s">
        <v>119</v>
      </c>
      <c r="C596" s="37" t="s">
        <v>339</v>
      </c>
      <c r="D596" s="37" t="s">
        <v>340</v>
      </c>
      <c r="E596" s="37" t="s">
        <v>13</v>
      </c>
      <c r="F596" s="37" t="s">
        <v>2271</v>
      </c>
      <c r="G596" s="60">
        <v>44708.110127314823</v>
      </c>
      <c r="H596" s="37" t="s">
        <v>24</v>
      </c>
      <c r="I596" s="60"/>
      <c r="J596" s="37" t="s">
        <v>329</v>
      </c>
      <c r="K596" s="37" t="s">
        <v>2272</v>
      </c>
      <c r="L596" s="60"/>
      <c r="M596" s="37"/>
      <c r="N596" s="60">
        <v>44707.975949074083</v>
      </c>
      <c r="O596" s="37" t="s">
        <v>428</v>
      </c>
      <c r="P596" s="38" t="b">
        <v>0</v>
      </c>
      <c r="Q596" s="37"/>
      <c r="R596" s="37" t="s">
        <v>217</v>
      </c>
      <c r="S596" s="38">
        <v>0</v>
      </c>
      <c r="T596" s="37" t="s">
        <v>128</v>
      </c>
      <c r="U596" s="37" t="s">
        <v>94</v>
      </c>
      <c r="V596" s="60">
        <v>44708.110127314823</v>
      </c>
      <c r="W596" s="38">
        <v>11631</v>
      </c>
      <c r="X596" s="37" t="s">
        <v>430</v>
      </c>
      <c r="Y596" s="38">
        <v>0</v>
      </c>
      <c r="Z596" s="38" t="b">
        <v>0</v>
      </c>
      <c r="AA596" s="60">
        <v>44707.975949074083</v>
      </c>
      <c r="AB596" s="60"/>
      <c r="AC596" s="38">
        <v>0</v>
      </c>
      <c r="AD596" s="60"/>
      <c r="AE596" s="60">
        <v>44707.975949074083</v>
      </c>
      <c r="AF596" s="60">
        <v>44707.975949074083</v>
      </c>
      <c r="AG596" s="37"/>
      <c r="AH596" s="37"/>
      <c r="AI596" s="37"/>
      <c r="AJ596" s="16" t="str">
        <f ca="1">IF(Table1[[#This Row],[State]]="Closed","Zero",IF(Table1[[#This Row],[State]]="Resolved","Zero",TODAY()-Table1[[#This Row],[First Assigned to Osprey-Resolver]]))</f>
        <v>Zero</v>
      </c>
      <c r="AK596" s="16" t="str">
        <f ca="1">IF(Table1[[#This Row],[Days Open]]&lt;=5,"00 - 05",IF(Table1[[#This Row],[Days Open]]&lt;=15,"06 - 15",IF(Table1[[#This Row],[Days Open]]&lt;=30,"16 - 30", IF(Table1[[#This Row],[Days Open]]&lt;=60,"31 - 60",IF(Table1[[#This Row],[Days Open]]&lt;=90,"61 - 90",IF(Table1[[#This Row],[Days Open]]="Zero","Closed","&gt;91 and above"))))))</f>
        <v>Closed</v>
      </c>
      <c r="AL596" s="39">
        <f>WEEKNUM(Table1[[#This Row],[Created]])</f>
        <v>22</v>
      </c>
      <c r="AM596" s="39">
        <f>WEEKNUM(Table1[[#This Row],[Resolved]])</f>
        <v>22</v>
      </c>
      <c r="AN596" s="39">
        <f>WEEKNUM(Table1[[#This Row],[Closed]])</f>
        <v>0</v>
      </c>
      <c r="AO596" s="39" t="str">
        <f>IFERROR(INDEX(GD_Resource[], MATCH(Table1[[#This Row],[Assigned to]], GD_Resource[SNOW ID Unique], 0), 2), "Not GD")</f>
        <v>WPP-US</v>
      </c>
      <c r="AP596" s="39" t="str">
        <f t="shared" si="9"/>
        <v>GD</v>
      </c>
      <c r="AQ596" s="39">
        <f>YEAR(Table1[[#This Row],[Closed]])</f>
        <v>1900</v>
      </c>
      <c r="AR596" s="39">
        <f>YEAR(Table1[[#This Row],[Resolved]])</f>
        <v>2022</v>
      </c>
      <c r="AS596" s="39">
        <f>YEAR(Table1[[#This Row],[Created]])</f>
        <v>2022</v>
      </c>
      <c r="AT596" s="39">
        <f>DAY(Table1[[#This Row],[Resolved]])</f>
        <v>27</v>
      </c>
      <c r="AU596" s="39" t="str">
        <f>TEXT(Table1[[#This Row],[Resolved]],"MMM")</f>
        <v>May</v>
      </c>
      <c r="AV596" s="39">
        <f>DAY(Table1[[#This Row],[Created]])</f>
        <v>26</v>
      </c>
      <c r="AW596" s="39" t="str">
        <f>TEXT(Table1[[#This Row],[Created]],"MMM")</f>
        <v>May</v>
      </c>
      <c r="AX596" s="40">
        <f>VLOOKUP(Table1[[#This Row],[Assigned to]],GD_Resource[[#All],[SNOW ID Unique]:[Team]],4,0)</f>
        <v>0</v>
      </c>
    </row>
    <row r="597" spans="1:50" ht="49.95" customHeight="1" x14ac:dyDescent="0.25">
      <c r="A597" s="37" t="s">
        <v>2273</v>
      </c>
      <c r="B597" s="37" t="s">
        <v>119</v>
      </c>
      <c r="C597" s="37" t="s">
        <v>161</v>
      </c>
      <c r="D597" s="37" t="s">
        <v>297</v>
      </c>
      <c r="E597" s="37" t="s">
        <v>7</v>
      </c>
      <c r="F597" s="37" t="s">
        <v>2274</v>
      </c>
      <c r="G597" s="60">
        <v>44708.090949074067</v>
      </c>
      <c r="H597" s="37" t="s">
        <v>52</v>
      </c>
      <c r="I597" s="60"/>
      <c r="J597" s="37"/>
      <c r="K597" s="37"/>
      <c r="L597" s="60"/>
      <c r="M597" s="37"/>
      <c r="N597" s="60">
        <v>44707.994340277779</v>
      </c>
      <c r="O597" s="37" t="s">
        <v>2275</v>
      </c>
      <c r="P597" s="38" t="b">
        <v>0</v>
      </c>
      <c r="Q597" s="37"/>
      <c r="R597" s="37" t="s">
        <v>127</v>
      </c>
      <c r="S597" s="38">
        <v>0</v>
      </c>
      <c r="T597" s="37" t="s">
        <v>128</v>
      </c>
      <c r="U597" s="37" t="s">
        <v>65</v>
      </c>
      <c r="V597" s="60"/>
      <c r="W597" s="38"/>
      <c r="X597" s="37" t="s">
        <v>2276</v>
      </c>
      <c r="Y597" s="38">
        <v>0</v>
      </c>
      <c r="Z597" s="38" t="b">
        <v>1</v>
      </c>
      <c r="AA597" s="60">
        <v>44708.037719907406</v>
      </c>
      <c r="AB597" s="60">
        <v>44707.997430555559</v>
      </c>
      <c r="AC597" s="38">
        <v>1</v>
      </c>
      <c r="AD597" s="60">
        <v>44708.038622685177</v>
      </c>
      <c r="AE597" s="60">
        <v>44708.090671296297</v>
      </c>
      <c r="AF597" s="60">
        <v>44708.038622685177</v>
      </c>
      <c r="AG597" s="37"/>
      <c r="AH597" s="37" t="s">
        <v>1373</v>
      </c>
      <c r="AI597" s="37"/>
      <c r="AJ597" s="16">
        <f ca="1">IF(Table1[[#This Row],[State]]="Closed","Zero",IF(Table1[[#This Row],[State]]="Resolved","Zero",TODAY()-Table1[[#This Row],[First Assigned to Osprey-Resolver]]))</f>
        <v>-9.0671296296932269E-2</v>
      </c>
      <c r="AK597" s="16" t="str">
        <f ca="1">IF(Table1[[#This Row],[Days Open]]&lt;=5,"00 - 05",IF(Table1[[#This Row],[Days Open]]&lt;=15,"06 - 15",IF(Table1[[#This Row],[Days Open]]&lt;=30,"16 - 30", IF(Table1[[#This Row],[Days Open]]&lt;=60,"31 - 60",IF(Table1[[#This Row],[Days Open]]&lt;=90,"61 - 90",IF(Table1[[#This Row],[Days Open]]="Zero","Closed","&gt;91 and above"))))))</f>
        <v>00 - 05</v>
      </c>
      <c r="AL597" s="39">
        <f>WEEKNUM(Table1[[#This Row],[Created]])</f>
        <v>22</v>
      </c>
      <c r="AM597" s="39">
        <f>WEEKNUM(Table1[[#This Row],[Resolved]])</f>
        <v>0</v>
      </c>
      <c r="AN597" s="39">
        <f>WEEKNUM(Table1[[#This Row],[Closed]])</f>
        <v>0</v>
      </c>
      <c r="AO597" s="39" t="str">
        <f>IFERROR(INDEX(GD_Resource[], MATCH(Table1[[#This Row],[Assigned to]], GD_Resource[SNOW ID Unique], 0), 2), "Not GD")</f>
        <v>WPP-US</v>
      </c>
      <c r="AP597" s="39" t="str">
        <f t="shared" si="9"/>
        <v>GD</v>
      </c>
      <c r="AQ597" s="39">
        <f>YEAR(Table1[[#This Row],[Closed]])</f>
        <v>1900</v>
      </c>
      <c r="AR597" s="39">
        <f>YEAR(Table1[[#This Row],[Resolved]])</f>
        <v>1900</v>
      </c>
      <c r="AS597" s="39">
        <f>YEAR(Table1[[#This Row],[Created]])</f>
        <v>2022</v>
      </c>
      <c r="AT597" s="39">
        <f>DAY(Table1[[#This Row],[Resolved]])</f>
        <v>0</v>
      </c>
      <c r="AU597" s="39" t="str">
        <f>TEXT(Table1[[#This Row],[Resolved]],"MMM")</f>
        <v>Jan</v>
      </c>
      <c r="AV597" s="39">
        <f>DAY(Table1[[#This Row],[Created]])</f>
        <v>26</v>
      </c>
      <c r="AW597" s="39" t="str">
        <f>TEXT(Table1[[#This Row],[Created]],"MMM")</f>
        <v>May</v>
      </c>
      <c r="AX597" s="40">
        <f>VLOOKUP(Table1[[#This Row],[Assigned to]],GD_Resource[[#All],[SNOW ID Unique]:[Team]],4,0)</f>
        <v>0</v>
      </c>
    </row>
    <row r="598" spans="1:50" ht="87.45" customHeight="1" x14ac:dyDescent="0.25">
      <c r="A598" s="37" t="s">
        <v>2277</v>
      </c>
      <c r="B598" s="37" t="s">
        <v>119</v>
      </c>
      <c r="C598" s="37" t="s">
        <v>131</v>
      </c>
      <c r="D598" s="37" t="s">
        <v>177</v>
      </c>
      <c r="E598" s="37" t="s">
        <v>13</v>
      </c>
      <c r="F598" s="37" t="s">
        <v>2278</v>
      </c>
      <c r="G598" s="60">
        <v>44708.385462962957</v>
      </c>
      <c r="H598" s="37" t="s">
        <v>56</v>
      </c>
      <c r="I598" s="60"/>
      <c r="J598" s="37"/>
      <c r="K598" s="37"/>
      <c r="L598" s="60"/>
      <c r="M598" s="37"/>
      <c r="N598" s="60">
        <v>44708.010381944441</v>
      </c>
      <c r="O598" s="37" t="s">
        <v>784</v>
      </c>
      <c r="P598" s="38" t="b">
        <v>0</v>
      </c>
      <c r="Q598" s="37"/>
      <c r="R598" s="37" t="s">
        <v>137</v>
      </c>
      <c r="S598" s="38">
        <v>0</v>
      </c>
      <c r="T598" s="37" t="s">
        <v>128</v>
      </c>
      <c r="U598" s="37" t="s">
        <v>66</v>
      </c>
      <c r="V598" s="60"/>
      <c r="W598" s="38"/>
      <c r="X598" s="37" t="s">
        <v>2279</v>
      </c>
      <c r="Y598" s="38">
        <v>0</v>
      </c>
      <c r="Z598" s="38" t="b">
        <v>0</v>
      </c>
      <c r="AA598" s="60">
        <v>44708.010381944441</v>
      </c>
      <c r="AB598" s="60">
        <v>44708.010381944441</v>
      </c>
      <c r="AC598" s="38">
        <v>1</v>
      </c>
      <c r="AD598" s="60">
        <v>44708.016539351847</v>
      </c>
      <c r="AE598" s="60">
        <v>44708.385462962957</v>
      </c>
      <c r="AF598" s="60">
        <v>44708.016539351847</v>
      </c>
      <c r="AG598" s="37" t="s">
        <v>139</v>
      </c>
      <c r="AH598" s="37"/>
      <c r="AI598" s="37" t="s">
        <v>140</v>
      </c>
      <c r="AJ598" s="16">
        <f ca="1">IF(Table1[[#This Row],[State]]="Closed","Zero",IF(Table1[[#This Row],[State]]="Resolved","Zero",TODAY()-Table1[[#This Row],[First Assigned to Osprey-Resolver]]))</f>
        <v>-0.38546296295680804</v>
      </c>
      <c r="AK598" s="16" t="str">
        <f ca="1">IF(Table1[[#This Row],[Days Open]]&lt;=5,"00 - 05",IF(Table1[[#This Row],[Days Open]]&lt;=15,"06 - 15",IF(Table1[[#This Row],[Days Open]]&lt;=30,"16 - 30", IF(Table1[[#This Row],[Days Open]]&lt;=60,"31 - 60",IF(Table1[[#This Row],[Days Open]]&lt;=90,"61 - 90",IF(Table1[[#This Row],[Days Open]]="Zero","Closed","&gt;91 and above"))))))</f>
        <v>00 - 05</v>
      </c>
      <c r="AL598" s="39">
        <f>WEEKNUM(Table1[[#This Row],[Created]])</f>
        <v>22</v>
      </c>
      <c r="AM598" s="39">
        <f>WEEKNUM(Table1[[#This Row],[Resolved]])</f>
        <v>0</v>
      </c>
      <c r="AN598" s="39">
        <f>WEEKNUM(Table1[[#This Row],[Closed]])</f>
        <v>0</v>
      </c>
      <c r="AO598" s="39" t="str">
        <f>IFERROR(INDEX(GD_Resource[], MATCH(Table1[[#This Row],[Assigned to]], GD_Resource[SNOW ID Unique], 0), 2), "Not GD")</f>
        <v>WPP-US</v>
      </c>
      <c r="AP598" s="39" t="str">
        <f t="shared" si="9"/>
        <v>GD</v>
      </c>
      <c r="AQ598" s="39">
        <f>YEAR(Table1[[#This Row],[Closed]])</f>
        <v>1900</v>
      </c>
      <c r="AR598" s="39">
        <f>YEAR(Table1[[#This Row],[Resolved]])</f>
        <v>1900</v>
      </c>
      <c r="AS598" s="39">
        <f>YEAR(Table1[[#This Row],[Created]])</f>
        <v>2022</v>
      </c>
      <c r="AT598" s="39">
        <f>DAY(Table1[[#This Row],[Resolved]])</f>
        <v>0</v>
      </c>
      <c r="AU598" s="39" t="str">
        <f>TEXT(Table1[[#This Row],[Resolved]],"MMM")</f>
        <v>Jan</v>
      </c>
      <c r="AV598" s="39">
        <f>DAY(Table1[[#This Row],[Created]])</f>
        <v>27</v>
      </c>
      <c r="AW598" s="39" t="str">
        <f>TEXT(Table1[[#This Row],[Created]],"MMM")</f>
        <v>May</v>
      </c>
      <c r="AX598" s="40">
        <f>VLOOKUP(Table1[[#This Row],[Assigned to]],GD_Resource[[#All],[SNOW ID Unique]:[Team]],4,0)</f>
        <v>0</v>
      </c>
    </row>
    <row r="599" spans="1:50" ht="100.2" customHeight="1" x14ac:dyDescent="0.25">
      <c r="A599" s="37" t="s">
        <v>2280</v>
      </c>
      <c r="B599" s="37" t="s">
        <v>119</v>
      </c>
      <c r="C599" s="37" t="s">
        <v>242</v>
      </c>
      <c r="D599" s="37" t="s">
        <v>530</v>
      </c>
      <c r="E599" s="37" t="s">
        <v>13</v>
      </c>
      <c r="F599" s="37" t="s">
        <v>1146</v>
      </c>
      <c r="G599" s="60">
        <v>44708.110798611109</v>
      </c>
      <c r="H599" s="37" t="s">
        <v>27</v>
      </c>
      <c r="I599" s="60"/>
      <c r="J599" s="37"/>
      <c r="K599" s="37"/>
      <c r="L599" s="60"/>
      <c r="M599" s="37"/>
      <c r="N599" s="60">
        <v>44708.008171296293</v>
      </c>
      <c r="O599" s="37" t="s">
        <v>2281</v>
      </c>
      <c r="P599" s="38" t="b">
        <v>0</v>
      </c>
      <c r="Q599" s="37"/>
      <c r="R599" s="37" t="s">
        <v>150</v>
      </c>
      <c r="S599" s="38">
        <v>0</v>
      </c>
      <c r="T599" s="37" t="s">
        <v>128</v>
      </c>
      <c r="U599" s="37" t="s">
        <v>66</v>
      </c>
      <c r="V599" s="60"/>
      <c r="W599" s="38"/>
      <c r="X599" s="37" t="s">
        <v>2282</v>
      </c>
      <c r="Y599" s="38">
        <v>0</v>
      </c>
      <c r="Z599" s="38" t="b">
        <v>0</v>
      </c>
      <c r="AA599" s="60">
        <v>44708.013773148137</v>
      </c>
      <c r="AB599" s="60">
        <v>44708.008796296293</v>
      </c>
      <c r="AC599" s="38">
        <v>1</v>
      </c>
      <c r="AD599" s="60">
        <v>44708.050104166658</v>
      </c>
      <c r="AE599" s="60">
        <v>44708.110798611109</v>
      </c>
      <c r="AF599" s="60">
        <v>44708.050104166658</v>
      </c>
      <c r="AG599" s="37"/>
      <c r="AH599" s="37"/>
      <c r="AI599" s="37"/>
      <c r="AJ599" s="16">
        <f ca="1">IF(Table1[[#This Row],[State]]="Closed","Zero",IF(Table1[[#This Row],[State]]="Resolved","Zero",TODAY()-Table1[[#This Row],[First Assigned to Osprey-Resolver]]))</f>
        <v>-0.11079861110920319</v>
      </c>
      <c r="AK599" s="16" t="str">
        <f ca="1">IF(Table1[[#This Row],[Days Open]]&lt;=5,"00 - 05",IF(Table1[[#This Row],[Days Open]]&lt;=15,"06 - 15",IF(Table1[[#This Row],[Days Open]]&lt;=30,"16 - 30", IF(Table1[[#This Row],[Days Open]]&lt;=60,"31 - 60",IF(Table1[[#This Row],[Days Open]]&lt;=90,"61 - 90",IF(Table1[[#This Row],[Days Open]]="Zero","Closed","&gt;91 and above"))))))</f>
        <v>00 - 05</v>
      </c>
      <c r="AL599" s="39">
        <f>WEEKNUM(Table1[[#This Row],[Created]])</f>
        <v>22</v>
      </c>
      <c r="AM599" s="39">
        <f>WEEKNUM(Table1[[#This Row],[Resolved]])</f>
        <v>0</v>
      </c>
      <c r="AN599" s="39">
        <f>WEEKNUM(Table1[[#This Row],[Closed]])</f>
        <v>0</v>
      </c>
      <c r="AO599" s="39" t="str">
        <f>IFERROR(INDEX(GD_Resource[], MATCH(Table1[[#This Row],[Assigned to]], GD_Resource[SNOW ID Unique], 0), 2), "Not GD")</f>
        <v>WPP-US</v>
      </c>
      <c r="AP599" s="39" t="str">
        <f t="shared" si="9"/>
        <v>GD</v>
      </c>
      <c r="AQ599" s="39">
        <f>YEAR(Table1[[#This Row],[Closed]])</f>
        <v>1900</v>
      </c>
      <c r="AR599" s="39">
        <f>YEAR(Table1[[#This Row],[Resolved]])</f>
        <v>1900</v>
      </c>
      <c r="AS599" s="39">
        <f>YEAR(Table1[[#This Row],[Created]])</f>
        <v>2022</v>
      </c>
      <c r="AT599" s="39">
        <f>DAY(Table1[[#This Row],[Resolved]])</f>
        <v>0</v>
      </c>
      <c r="AU599" s="39" t="str">
        <f>TEXT(Table1[[#This Row],[Resolved]],"MMM")</f>
        <v>Jan</v>
      </c>
      <c r="AV599" s="39">
        <f>DAY(Table1[[#This Row],[Created]])</f>
        <v>27</v>
      </c>
      <c r="AW599" s="39" t="str">
        <f>TEXT(Table1[[#This Row],[Created]],"MMM")</f>
        <v>May</v>
      </c>
      <c r="AX599" s="40">
        <f>VLOOKUP(Table1[[#This Row],[Assigned to]],GD_Resource[[#All],[SNOW ID Unique]:[Team]],4,0)</f>
        <v>0</v>
      </c>
    </row>
    <row r="600" spans="1:50" ht="49.95" customHeight="1" x14ac:dyDescent="0.25">
      <c r="A600" s="37" t="s">
        <v>2283</v>
      </c>
      <c r="B600" s="37" t="s">
        <v>119</v>
      </c>
      <c r="C600" s="37" t="s">
        <v>120</v>
      </c>
      <c r="D600" s="37" t="s">
        <v>350</v>
      </c>
      <c r="E600" s="37" t="s">
        <v>13</v>
      </c>
      <c r="F600" s="37" t="s">
        <v>2284</v>
      </c>
      <c r="G600" s="60">
        <v>44708.150740740741</v>
      </c>
      <c r="H600" s="37" t="s">
        <v>33</v>
      </c>
      <c r="I600" s="60"/>
      <c r="J600" s="37"/>
      <c r="K600" s="37"/>
      <c r="L600" s="60"/>
      <c r="M600" s="37"/>
      <c r="N600" s="60">
        <v>44708.00849537037</v>
      </c>
      <c r="O600" s="37" t="s">
        <v>267</v>
      </c>
      <c r="P600" s="38" t="b">
        <v>0</v>
      </c>
      <c r="Q600" s="37"/>
      <c r="R600" s="37" t="s">
        <v>127</v>
      </c>
      <c r="S600" s="38">
        <v>0</v>
      </c>
      <c r="T600" s="37" t="s">
        <v>128</v>
      </c>
      <c r="U600" s="37" t="s">
        <v>65</v>
      </c>
      <c r="V600" s="60"/>
      <c r="W600" s="38"/>
      <c r="X600" s="37" t="s">
        <v>268</v>
      </c>
      <c r="Y600" s="38">
        <v>0</v>
      </c>
      <c r="Z600" s="38" t="b">
        <v>1</v>
      </c>
      <c r="AA600" s="60">
        <v>44708.11346064815</v>
      </c>
      <c r="AB600" s="60">
        <v>44708.029050925928</v>
      </c>
      <c r="AC600" s="38">
        <v>1</v>
      </c>
      <c r="AD600" s="60">
        <v>44708.06045138889</v>
      </c>
      <c r="AE600" s="60">
        <v>44708.11346064815</v>
      </c>
      <c r="AF600" s="60">
        <v>44708.06045138889</v>
      </c>
      <c r="AG600" s="37"/>
      <c r="AH600" s="37" t="s">
        <v>250</v>
      </c>
      <c r="AI600" s="37"/>
      <c r="AJ600" s="16">
        <f ca="1">IF(Table1[[#This Row],[State]]="Closed","Zero",IF(Table1[[#This Row],[State]]="Resolved","Zero",TODAY()-Table1[[#This Row],[First Assigned to Osprey-Resolver]]))</f>
        <v>-0.11346064815006685</v>
      </c>
      <c r="AK600" s="16" t="str">
        <f ca="1">IF(Table1[[#This Row],[Days Open]]&lt;=5,"00 - 05",IF(Table1[[#This Row],[Days Open]]&lt;=15,"06 - 15",IF(Table1[[#This Row],[Days Open]]&lt;=30,"16 - 30", IF(Table1[[#This Row],[Days Open]]&lt;=60,"31 - 60",IF(Table1[[#This Row],[Days Open]]&lt;=90,"61 - 90",IF(Table1[[#This Row],[Days Open]]="Zero","Closed","&gt;91 and above"))))))</f>
        <v>00 - 05</v>
      </c>
      <c r="AL600" s="39">
        <f>WEEKNUM(Table1[[#This Row],[Created]])</f>
        <v>22</v>
      </c>
      <c r="AM600" s="39">
        <f>WEEKNUM(Table1[[#This Row],[Resolved]])</f>
        <v>0</v>
      </c>
      <c r="AN600" s="39">
        <f>WEEKNUM(Table1[[#This Row],[Closed]])</f>
        <v>0</v>
      </c>
      <c r="AO600" s="39" t="str">
        <f>IFERROR(INDEX(GD_Resource[], MATCH(Table1[[#This Row],[Assigned to]], GD_Resource[SNOW ID Unique], 0), 2), "Not GD")</f>
        <v>WPP-US</v>
      </c>
      <c r="AP600" s="39" t="str">
        <f t="shared" si="9"/>
        <v>GD</v>
      </c>
      <c r="AQ600" s="39">
        <f>YEAR(Table1[[#This Row],[Closed]])</f>
        <v>1900</v>
      </c>
      <c r="AR600" s="39">
        <f>YEAR(Table1[[#This Row],[Resolved]])</f>
        <v>1900</v>
      </c>
      <c r="AS600" s="39">
        <f>YEAR(Table1[[#This Row],[Created]])</f>
        <v>2022</v>
      </c>
      <c r="AT600" s="39">
        <f>DAY(Table1[[#This Row],[Resolved]])</f>
        <v>0</v>
      </c>
      <c r="AU600" s="39" t="str">
        <f>TEXT(Table1[[#This Row],[Resolved]],"MMM")</f>
        <v>Jan</v>
      </c>
      <c r="AV600" s="39">
        <f>DAY(Table1[[#This Row],[Created]])</f>
        <v>27</v>
      </c>
      <c r="AW600" s="39" t="str">
        <f>TEXT(Table1[[#This Row],[Created]],"MMM")</f>
        <v>May</v>
      </c>
      <c r="AX600" s="40">
        <f>VLOOKUP(Table1[[#This Row],[Assigned to]],GD_Resource[[#All],[SNOW ID Unique]:[Team]],4,0)</f>
        <v>0</v>
      </c>
    </row>
    <row r="601" spans="1:50" ht="37.5" customHeight="1" x14ac:dyDescent="0.25">
      <c r="A601" s="37" t="s">
        <v>2285</v>
      </c>
      <c r="B601" s="37" t="s">
        <v>119</v>
      </c>
      <c r="C601" s="37" t="s">
        <v>161</v>
      </c>
      <c r="D601" s="37" t="s">
        <v>1273</v>
      </c>
      <c r="E601" s="37" t="s">
        <v>13</v>
      </c>
      <c r="F601" s="37" t="s">
        <v>1959</v>
      </c>
      <c r="G601" s="60">
        <v>44708.079814814817</v>
      </c>
      <c r="H601" s="37" t="s">
        <v>32</v>
      </c>
      <c r="I601" s="60"/>
      <c r="J601" s="37"/>
      <c r="K601" s="37"/>
      <c r="L601" s="60"/>
      <c r="M601" s="37"/>
      <c r="N601" s="60">
        <v>44708.034155092602</v>
      </c>
      <c r="O601" s="37" t="s">
        <v>2286</v>
      </c>
      <c r="P601" s="38" t="b">
        <v>0</v>
      </c>
      <c r="Q601" s="37"/>
      <c r="R601" s="37" t="s">
        <v>127</v>
      </c>
      <c r="S601" s="38">
        <v>0</v>
      </c>
      <c r="T601" s="37" t="s">
        <v>128</v>
      </c>
      <c r="U601" s="37" t="s">
        <v>65</v>
      </c>
      <c r="V601" s="60"/>
      <c r="W601" s="38"/>
      <c r="X601" s="37" t="s">
        <v>2287</v>
      </c>
      <c r="Y601" s="38">
        <v>0</v>
      </c>
      <c r="Z601" s="38" t="b">
        <v>1</v>
      </c>
      <c r="AA601" s="60">
        <v>44708.079664351862</v>
      </c>
      <c r="AB601" s="60"/>
      <c r="AC601" s="38">
        <v>1</v>
      </c>
      <c r="AD601" s="60"/>
      <c r="AE601" s="60">
        <v>44708.079664351862</v>
      </c>
      <c r="AF601" s="60">
        <v>44708.079664351862</v>
      </c>
      <c r="AG601" s="37"/>
      <c r="AH601" s="37" t="s">
        <v>1373</v>
      </c>
      <c r="AI601" s="37"/>
      <c r="AJ601" s="16">
        <f ca="1">IF(Table1[[#This Row],[State]]="Closed","Zero",IF(Table1[[#This Row],[State]]="Resolved","Zero",TODAY()-Table1[[#This Row],[First Assigned to Osprey-Resolver]]))</f>
        <v>-7.9664351862447802E-2</v>
      </c>
      <c r="AK601" s="16" t="str">
        <f ca="1">IF(Table1[[#This Row],[Days Open]]&lt;=5,"00 - 05",IF(Table1[[#This Row],[Days Open]]&lt;=15,"06 - 15",IF(Table1[[#This Row],[Days Open]]&lt;=30,"16 - 30", IF(Table1[[#This Row],[Days Open]]&lt;=60,"31 - 60",IF(Table1[[#This Row],[Days Open]]&lt;=90,"61 - 90",IF(Table1[[#This Row],[Days Open]]="Zero","Closed","&gt;91 and above"))))))</f>
        <v>00 - 05</v>
      </c>
      <c r="AL601" s="39">
        <f>WEEKNUM(Table1[[#This Row],[Created]])</f>
        <v>22</v>
      </c>
      <c r="AM601" s="39">
        <f>WEEKNUM(Table1[[#This Row],[Resolved]])</f>
        <v>0</v>
      </c>
      <c r="AN601" s="39">
        <f>WEEKNUM(Table1[[#This Row],[Closed]])</f>
        <v>0</v>
      </c>
      <c r="AO601" s="39" t="str">
        <f>IFERROR(INDEX(GD_Resource[], MATCH(Table1[[#This Row],[Assigned to]], GD_Resource[SNOW ID Unique], 0), 2), "Not GD")</f>
        <v>WPP-US</v>
      </c>
      <c r="AP601" s="39" t="str">
        <f t="shared" si="9"/>
        <v>GD</v>
      </c>
      <c r="AQ601" s="39">
        <f>YEAR(Table1[[#This Row],[Closed]])</f>
        <v>1900</v>
      </c>
      <c r="AR601" s="39">
        <f>YEAR(Table1[[#This Row],[Resolved]])</f>
        <v>1900</v>
      </c>
      <c r="AS601" s="39">
        <f>YEAR(Table1[[#This Row],[Created]])</f>
        <v>2022</v>
      </c>
      <c r="AT601" s="39">
        <f>DAY(Table1[[#This Row],[Resolved]])</f>
        <v>0</v>
      </c>
      <c r="AU601" s="39" t="str">
        <f>TEXT(Table1[[#This Row],[Resolved]],"MMM")</f>
        <v>Jan</v>
      </c>
      <c r="AV601" s="39">
        <f>DAY(Table1[[#This Row],[Created]])</f>
        <v>27</v>
      </c>
      <c r="AW601" s="39" t="str">
        <f>TEXT(Table1[[#This Row],[Created]],"MMM")</f>
        <v>May</v>
      </c>
      <c r="AX601" s="40">
        <f>VLOOKUP(Table1[[#This Row],[Assigned to]],GD_Resource[[#All],[SNOW ID Unique]:[Team]],4,0)</f>
        <v>0</v>
      </c>
    </row>
    <row r="602" spans="1:50" ht="37.5" customHeight="1" x14ac:dyDescent="0.25">
      <c r="A602" s="37" t="s">
        <v>2288</v>
      </c>
      <c r="B602" s="37" t="s">
        <v>119</v>
      </c>
      <c r="C602" s="37" t="s">
        <v>253</v>
      </c>
      <c r="D602" s="37" t="s">
        <v>259</v>
      </c>
      <c r="E602" s="37" t="s">
        <v>145</v>
      </c>
      <c r="F602" s="37" t="s">
        <v>2289</v>
      </c>
      <c r="G602" s="60">
        <v>44708.063680555562</v>
      </c>
      <c r="H602" s="37" t="s">
        <v>39</v>
      </c>
      <c r="I602" s="60"/>
      <c r="J602" s="37"/>
      <c r="K602" s="37"/>
      <c r="L602" s="60"/>
      <c r="M602" s="37"/>
      <c r="N602" s="60">
        <v>44708.061631944453</v>
      </c>
      <c r="O602" s="37" t="s">
        <v>259</v>
      </c>
      <c r="P602" s="38" t="b">
        <v>0</v>
      </c>
      <c r="Q602" s="37"/>
      <c r="R602" s="37" t="s">
        <v>150</v>
      </c>
      <c r="S602" s="38">
        <v>0</v>
      </c>
      <c r="T602" s="37" t="s">
        <v>128</v>
      </c>
      <c r="U602" s="37" t="s">
        <v>65</v>
      </c>
      <c r="V602" s="60"/>
      <c r="W602" s="38"/>
      <c r="X602" s="37" t="s">
        <v>39</v>
      </c>
      <c r="Y602" s="38">
        <v>0</v>
      </c>
      <c r="Z602" s="38" t="b">
        <v>1</v>
      </c>
      <c r="AA602" s="60">
        <v>44708.061631944453</v>
      </c>
      <c r="AB602" s="60"/>
      <c r="AC602" s="38">
        <v>0</v>
      </c>
      <c r="AD602" s="60"/>
      <c r="AE602" s="60">
        <v>44708.061631944453</v>
      </c>
      <c r="AF602" s="60">
        <v>44708.061631944453</v>
      </c>
      <c r="AG602" s="37"/>
      <c r="AH602" s="37" t="s">
        <v>250</v>
      </c>
      <c r="AI602" s="37" t="s">
        <v>257</v>
      </c>
      <c r="AJ602" s="16">
        <f ca="1">IF(Table1[[#This Row],[State]]="Closed","Zero",IF(Table1[[#This Row],[State]]="Resolved","Zero",TODAY()-Table1[[#This Row],[First Assigned to Osprey-Resolver]]))</f>
        <v>-6.1631944452528842E-2</v>
      </c>
      <c r="AK602" s="16" t="str">
        <f ca="1">IF(Table1[[#This Row],[Days Open]]&lt;=5,"00 - 05",IF(Table1[[#This Row],[Days Open]]&lt;=15,"06 - 15",IF(Table1[[#This Row],[Days Open]]&lt;=30,"16 - 30", IF(Table1[[#This Row],[Days Open]]&lt;=60,"31 - 60",IF(Table1[[#This Row],[Days Open]]&lt;=90,"61 - 90",IF(Table1[[#This Row],[Days Open]]="Zero","Closed","&gt;91 and above"))))))</f>
        <v>00 - 05</v>
      </c>
      <c r="AL602" s="39">
        <f>WEEKNUM(Table1[[#This Row],[Created]])</f>
        <v>22</v>
      </c>
      <c r="AM602" s="39">
        <f>WEEKNUM(Table1[[#This Row],[Resolved]])</f>
        <v>0</v>
      </c>
      <c r="AN602" s="39">
        <f>WEEKNUM(Table1[[#This Row],[Closed]])</f>
        <v>0</v>
      </c>
      <c r="AO602" s="39" t="str">
        <f>IFERROR(INDEX(GD_Resource[], MATCH(Table1[[#This Row],[Assigned to]], GD_Resource[SNOW ID Unique], 0), 2), "Not GD")</f>
        <v>Not GD</v>
      </c>
      <c r="AP602" s="39" t="str">
        <f t="shared" si="9"/>
        <v>Geo</v>
      </c>
      <c r="AQ602" s="39">
        <f>YEAR(Table1[[#This Row],[Closed]])</f>
        <v>1900</v>
      </c>
      <c r="AR602" s="39">
        <f>YEAR(Table1[[#This Row],[Resolved]])</f>
        <v>1900</v>
      </c>
      <c r="AS602" s="39">
        <f>YEAR(Table1[[#This Row],[Created]])</f>
        <v>2022</v>
      </c>
      <c r="AT602" s="39">
        <f>DAY(Table1[[#This Row],[Resolved]])</f>
        <v>0</v>
      </c>
      <c r="AU602" s="39" t="str">
        <f>TEXT(Table1[[#This Row],[Resolved]],"MMM")</f>
        <v>Jan</v>
      </c>
      <c r="AV602" s="39">
        <f>DAY(Table1[[#This Row],[Created]])</f>
        <v>27</v>
      </c>
      <c r="AW602" s="39" t="str">
        <f>TEXT(Table1[[#This Row],[Created]],"MMM")</f>
        <v>May</v>
      </c>
      <c r="AX602" s="40" t="e">
        <f>VLOOKUP(Table1[[#This Row],[Assigned to]],GD_Resource[[#All],[SNOW ID Unique]:[Team]],4,0)</f>
        <v>#N/A</v>
      </c>
    </row>
    <row r="603" spans="1:50" ht="49.95" customHeight="1" x14ac:dyDescent="0.25">
      <c r="A603" s="37" t="s">
        <v>2290</v>
      </c>
      <c r="B603" s="37" t="s">
        <v>119</v>
      </c>
      <c r="C603" s="37" t="s">
        <v>253</v>
      </c>
      <c r="D603" s="37" t="s">
        <v>259</v>
      </c>
      <c r="E603" s="37" t="s">
        <v>145</v>
      </c>
      <c r="F603" s="37" t="s">
        <v>2291</v>
      </c>
      <c r="G603" s="60">
        <v>44708.065648148149</v>
      </c>
      <c r="H603" s="37" t="s">
        <v>39</v>
      </c>
      <c r="I603" s="60"/>
      <c r="J603" s="37"/>
      <c r="K603" s="37"/>
      <c r="L603" s="60"/>
      <c r="M603" s="37"/>
      <c r="N603" s="60">
        <v>44708.064375000002</v>
      </c>
      <c r="O603" s="37" t="s">
        <v>259</v>
      </c>
      <c r="P603" s="38" t="b">
        <v>0</v>
      </c>
      <c r="Q603" s="37"/>
      <c r="R603" s="37" t="s">
        <v>150</v>
      </c>
      <c r="S603" s="38">
        <v>0</v>
      </c>
      <c r="T603" s="37" t="s">
        <v>128</v>
      </c>
      <c r="U603" s="37" t="s">
        <v>65</v>
      </c>
      <c r="V603" s="60"/>
      <c r="W603" s="38"/>
      <c r="X603" s="37" t="s">
        <v>39</v>
      </c>
      <c r="Y603" s="38">
        <v>0</v>
      </c>
      <c r="Z603" s="38" t="b">
        <v>1</v>
      </c>
      <c r="AA603" s="60">
        <v>44708.064375000002</v>
      </c>
      <c r="AB603" s="60"/>
      <c r="AC603" s="38">
        <v>0</v>
      </c>
      <c r="AD603" s="60"/>
      <c r="AE603" s="60">
        <v>44708.064375000002</v>
      </c>
      <c r="AF603" s="60">
        <v>44708.064375000002</v>
      </c>
      <c r="AG603" s="37"/>
      <c r="AH603" s="37" t="s">
        <v>250</v>
      </c>
      <c r="AI603" s="37" t="s">
        <v>257</v>
      </c>
      <c r="AJ603" s="16">
        <f ca="1">IF(Table1[[#This Row],[State]]="Closed","Zero",IF(Table1[[#This Row],[State]]="Resolved","Zero",TODAY()-Table1[[#This Row],[First Assigned to Osprey-Resolver]]))</f>
        <v>-6.437500000174623E-2</v>
      </c>
      <c r="AK603" s="16" t="str">
        <f ca="1">IF(Table1[[#This Row],[Days Open]]&lt;=5,"00 - 05",IF(Table1[[#This Row],[Days Open]]&lt;=15,"06 - 15",IF(Table1[[#This Row],[Days Open]]&lt;=30,"16 - 30", IF(Table1[[#This Row],[Days Open]]&lt;=60,"31 - 60",IF(Table1[[#This Row],[Days Open]]&lt;=90,"61 - 90",IF(Table1[[#This Row],[Days Open]]="Zero","Closed","&gt;91 and above"))))))</f>
        <v>00 - 05</v>
      </c>
      <c r="AL603" s="39">
        <f>WEEKNUM(Table1[[#This Row],[Created]])</f>
        <v>22</v>
      </c>
      <c r="AM603" s="39">
        <f>WEEKNUM(Table1[[#This Row],[Resolved]])</f>
        <v>0</v>
      </c>
      <c r="AN603" s="39">
        <f>WEEKNUM(Table1[[#This Row],[Closed]])</f>
        <v>0</v>
      </c>
      <c r="AO603" s="39" t="str">
        <f>IFERROR(INDEX(GD_Resource[], MATCH(Table1[[#This Row],[Assigned to]], GD_Resource[SNOW ID Unique], 0), 2), "Not GD")</f>
        <v>Not GD</v>
      </c>
      <c r="AP603" s="39" t="str">
        <f t="shared" si="9"/>
        <v>Geo</v>
      </c>
      <c r="AQ603" s="39">
        <f>YEAR(Table1[[#This Row],[Closed]])</f>
        <v>1900</v>
      </c>
      <c r="AR603" s="39">
        <f>YEAR(Table1[[#This Row],[Resolved]])</f>
        <v>1900</v>
      </c>
      <c r="AS603" s="39">
        <f>YEAR(Table1[[#This Row],[Created]])</f>
        <v>2022</v>
      </c>
      <c r="AT603" s="39">
        <f>DAY(Table1[[#This Row],[Resolved]])</f>
        <v>0</v>
      </c>
      <c r="AU603" s="39" t="str">
        <f>TEXT(Table1[[#This Row],[Resolved]],"MMM")</f>
        <v>Jan</v>
      </c>
      <c r="AV603" s="39">
        <f>DAY(Table1[[#This Row],[Created]])</f>
        <v>27</v>
      </c>
      <c r="AW603" s="39" t="str">
        <f>TEXT(Table1[[#This Row],[Created]],"MMM")</f>
        <v>May</v>
      </c>
      <c r="AX603" s="40" t="e">
        <f>VLOOKUP(Table1[[#This Row],[Assigned to]],GD_Resource[[#All],[SNOW ID Unique]:[Team]],4,0)</f>
        <v>#N/A</v>
      </c>
    </row>
    <row r="604" spans="1:50" ht="37.5" customHeight="1" x14ac:dyDescent="0.25">
      <c r="A604" s="37" t="s">
        <v>2292</v>
      </c>
      <c r="B604" s="37" t="s">
        <v>119</v>
      </c>
      <c r="C604" s="37" t="s">
        <v>120</v>
      </c>
      <c r="D604" s="37" t="s">
        <v>350</v>
      </c>
      <c r="E604" s="37" t="s">
        <v>13</v>
      </c>
      <c r="F604" s="37" t="s">
        <v>2293</v>
      </c>
      <c r="G604" s="60">
        <v>44708.156342592592</v>
      </c>
      <c r="H604" s="37" t="s">
        <v>53</v>
      </c>
      <c r="I604" s="60"/>
      <c r="J604" s="37"/>
      <c r="K604" s="37"/>
      <c r="L604" s="60"/>
      <c r="M604" s="37"/>
      <c r="N604" s="60">
        <v>44708.064039351862</v>
      </c>
      <c r="O604" s="37" t="s">
        <v>267</v>
      </c>
      <c r="P604" s="38" t="b">
        <v>0</v>
      </c>
      <c r="Q604" s="37"/>
      <c r="R604" s="37" t="s">
        <v>127</v>
      </c>
      <c r="S604" s="38">
        <v>0</v>
      </c>
      <c r="T604" s="37" t="s">
        <v>128</v>
      </c>
      <c r="U604" s="37" t="s">
        <v>66</v>
      </c>
      <c r="V604" s="60"/>
      <c r="W604" s="38"/>
      <c r="X604" s="37" t="s">
        <v>268</v>
      </c>
      <c r="Y604" s="38">
        <v>0</v>
      </c>
      <c r="Z604" s="38" t="b">
        <v>0</v>
      </c>
      <c r="AA604" s="60">
        <v>44708.118449074071</v>
      </c>
      <c r="AB604" s="60">
        <v>44708.070694444446</v>
      </c>
      <c r="AC604" s="38">
        <v>1</v>
      </c>
      <c r="AD604" s="60">
        <v>44708.106134259258</v>
      </c>
      <c r="AE604" s="60">
        <v>44708.118449074071</v>
      </c>
      <c r="AF604" s="60">
        <v>44708.106134259258</v>
      </c>
      <c r="AG604" s="37"/>
      <c r="AH604" s="37"/>
      <c r="AI604" s="37"/>
      <c r="AJ604" s="16">
        <f ca="1">IF(Table1[[#This Row],[State]]="Closed","Zero",IF(Table1[[#This Row],[State]]="Resolved","Zero",TODAY()-Table1[[#This Row],[First Assigned to Osprey-Resolver]]))</f>
        <v>-0.11844907407066785</v>
      </c>
      <c r="AK604" s="16" t="str">
        <f ca="1">IF(Table1[[#This Row],[Days Open]]&lt;=5,"00 - 05",IF(Table1[[#This Row],[Days Open]]&lt;=15,"06 - 15",IF(Table1[[#This Row],[Days Open]]&lt;=30,"16 - 30", IF(Table1[[#This Row],[Days Open]]&lt;=60,"31 - 60",IF(Table1[[#This Row],[Days Open]]&lt;=90,"61 - 90",IF(Table1[[#This Row],[Days Open]]="Zero","Closed","&gt;91 and above"))))))</f>
        <v>00 - 05</v>
      </c>
      <c r="AL604" s="39">
        <f>WEEKNUM(Table1[[#This Row],[Created]])</f>
        <v>22</v>
      </c>
      <c r="AM604" s="39">
        <f>WEEKNUM(Table1[[#This Row],[Resolved]])</f>
        <v>0</v>
      </c>
      <c r="AN604" s="39">
        <f>WEEKNUM(Table1[[#This Row],[Closed]])</f>
        <v>0</v>
      </c>
      <c r="AO604" s="39" t="str">
        <f>IFERROR(INDEX(GD_Resource[], MATCH(Table1[[#This Row],[Assigned to]], GD_Resource[SNOW ID Unique], 0), 2), "Not GD")</f>
        <v>WPP-US</v>
      </c>
      <c r="AP604" s="39" t="str">
        <f t="shared" si="9"/>
        <v>GD</v>
      </c>
      <c r="AQ604" s="39">
        <f>YEAR(Table1[[#This Row],[Closed]])</f>
        <v>1900</v>
      </c>
      <c r="AR604" s="39">
        <f>YEAR(Table1[[#This Row],[Resolved]])</f>
        <v>1900</v>
      </c>
      <c r="AS604" s="39">
        <f>YEAR(Table1[[#This Row],[Created]])</f>
        <v>2022</v>
      </c>
      <c r="AT604" s="39">
        <f>DAY(Table1[[#This Row],[Resolved]])</f>
        <v>0</v>
      </c>
      <c r="AU604" s="39" t="str">
        <f>TEXT(Table1[[#This Row],[Resolved]],"MMM")</f>
        <v>Jan</v>
      </c>
      <c r="AV604" s="39">
        <f>DAY(Table1[[#This Row],[Created]])</f>
        <v>27</v>
      </c>
      <c r="AW604" s="39" t="str">
        <f>TEXT(Table1[[#This Row],[Created]],"MMM")</f>
        <v>May</v>
      </c>
      <c r="AX604" s="40">
        <f>VLOOKUP(Table1[[#This Row],[Assigned to]],GD_Resource[[#All],[SNOW ID Unique]:[Team]],4,0)</f>
        <v>0</v>
      </c>
    </row>
    <row r="605" spans="1:50" ht="37.5" customHeight="1" x14ac:dyDescent="0.25">
      <c r="A605" s="37" t="s">
        <v>2294</v>
      </c>
      <c r="B605" s="37" t="s">
        <v>119</v>
      </c>
      <c r="C605" s="37" t="s">
        <v>339</v>
      </c>
      <c r="D605" s="37" t="s">
        <v>428</v>
      </c>
      <c r="E605" s="37" t="s">
        <v>13</v>
      </c>
      <c r="F605" s="37" t="s">
        <v>2295</v>
      </c>
      <c r="G605" s="60">
        <v>44708.08871527778</v>
      </c>
      <c r="H605" s="37" t="s">
        <v>430</v>
      </c>
      <c r="I605" s="60"/>
      <c r="J605" s="37"/>
      <c r="K605" s="37"/>
      <c r="L605" s="60"/>
      <c r="M605" s="37"/>
      <c r="N605" s="60">
        <v>44708.088541666657</v>
      </c>
      <c r="O605" s="37" t="s">
        <v>428</v>
      </c>
      <c r="P605" s="38" t="b">
        <v>0</v>
      </c>
      <c r="Q605" s="37"/>
      <c r="R605" s="37" t="s">
        <v>217</v>
      </c>
      <c r="S605" s="38">
        <v>0</v>
      </c>
      <c r="T605" s="37" t="s">
        <v>128</v>
      </c>
      <c r="U605" s="37" t="s">
        <v>65</v>
      </c>
      <c r="V605" s="60"/>
      <c r="W605" s="38"/>
      <c r="X605" s="37" t="s">
        <v>430</v>
      </c>
      <c r="Y605" s="38">
        <v>0</v>
      </c>
      <c r="Z605" s="38" t="b">
        <v>1</v>
      </c>
      <c r="AA605" s="60">
        <v>44708.088541666657</v>
      </c>
      <c r="AB605" s="60"/>
      <c r="AC605" s="38">
        <v>0</v>
      </c>
      <c r="AD605" s="60"/>
      <c r="AE605" s="60">
        <v>44708.088541666657</v>
      </c>
      <c r="AF605" s="60">
        <v>44708.088541666657</v>
      </c>
      <c r="AG605" s="37"/>
      <c r="AH605" s="37" t="s">
        <v>158</v>
      </c>
      <c r="AI605" s="37"/>
      <c r="AJ605" s="16">
        <f ca="1">IF(Table1[[#This Row],[State]]="Closed","Zero",IF(Table1[[#This Row],[State]]="Resolved","Zero",TODAY()-Table1[[#This Row],[First Assigned to Osprey-Resolver]]))</f>
        <v>-8.854166665696539E-2</v>
      </c>
      <c r="AK605" s="16" t="str">
        <f ca="1">IF(Table1[[#This Row],[Days Open]]&lt;=5,"00 - 05",IF(Table1[[#This Row],[Days Open]]&lt;=15,"06 - 15",IF(Table1[[#This Row],[Days Open]]&lt;=30,"16 - 30", IF(Table1[[#This Row],[Days Open]]&lt;=60,"31 - 60",IF(Table1[[#This Row],[Days Open]]&lt;=90,"61 - 90",IF(Table1[[#This Row],[Days Open]]="Zero","Closed","&gt;91 and above"))))))</f>
        <v>00 - 05</v>
      </c>
      <c r="AL605" s="39">
        <f>WEEKNUM(Table1[[#This Row],[Created]])</f>
        <v>22</v>
      </c>
      <c r="AM605" s="39">
        <f>WEEKNUM(Table1[[#This Row],[Resolved]])</f>
        <v>0</v>
      </c>
      <c r="AN605" s="39">
        <f>WEEKNUM(Table1[[#This Row],[Closed]])</f>
        <v>0</v>
      </c>
      <c r="AO605" s="39" t="str">
        <f>IFERROR(INDEX(GD_Resource[], MATCH(Table1[[#This Row],[Assigned to]], GD_Resource[SNOW ID Unique], 0), 2), "Not GD")</f>
        <v>Not GD</v>
      </c>
      <c r="AP605" s="39" t="str">
        <f t="shared" si="9"/>
        <v>Geo</v>
      </c>
      <c r="AQ605" s="39">
        <f>YEAR(Table1[[#This Row],[Closed]])</f>
        <v>1900</v>
      </c>
      <c r="AR605" s="39">
        <f>YEAR(Table1[[#This Row],[Resolved]])</f>
        <v>1900</v>
      </c>
      <c r="AS605" s="39">
        <f>YEAR(Table1[[#This Row],[Created]])</f>
        <v>2022</v>
      </c>
      <c r="AT605" s="39">
        <f>DAY(Table1[[#This Row],[Resolved]])</f>
        <v>0</v>
      </c>
      <c r="AU605" s="39" t="str">
        <f>TEXT(Table1[[#This Row],[Resolved]],"MMM")</f>
        <v>Jan</v>
      </c>
      <c r="AV605" s="39">
        <f>DAY(Table1[[#This Row],[Created]])</f>
        <v>27</v>
      </c>
      <c r="AW605" s="39" t="str">
        <f>TEXT(Table1[[#This Row],[Created]],"MMM")</f>
        <v>May</v>
      </c>
      <c r="AX605" s="40" t="e">
        <f>VLOOKUP(Table1[[#This Row],[Assigned to]],GD_Resource[[#All],[SNOW ID Unique]:[Team]],4,0)</f>
        <v>#N/A</v>
      </c>
    </row>
    <row r="606" spans="1:50" ht="37.5" customHeight="1" x14ac:dyDescent="0.25">
      <c r="A606" s="37" t="s">
        <v>2296</v>
      </c>
      <c r="B606" s="37" t="s">
        <v>119</v>
      </c>
      <c r="C606" s="37" t="s">
        <v>253</v>
      </c>
      <c r="D606" s="37" t="s">
        <v>2297</v>
      </c>
      <c r="E606" s="37" t="s">
        <v>13</v>
      </c>
      <c r="F606" s="37" t="s">
        <v>2298</v>
      </c>
      <c r="G606" s="60">
        <v>44708.143796296303</v>
      </c>
      <c r="H606" s="37" t="s">
        <v>39</v>
      </c>
      <c r="I606" s="60"/>
      <c r="J606" s="37"/>
      <c r="K606" s="37"/>
      <c r="L606" s="60"/>
      <c r="M606" s="37"/>
      <c r="N606" s="60">
        <v>44708.090879629628</v>
      </c>
      <c r="O606" s="37" t="s">
        <v>2299</v>
      </c>
      <c r="P606" s="38" t="b">
        <v>0</v>
      </c>
      <c r="Q606" s="37"/>
      <c r="R606" s="37" t="s">
        <v>150</v>
      </c>
      <c r="S606" s="38">
        <v>0</v>
      </c>
      <c r="T606" s="37" t="s">
        <v>128</v>
      </c>
      <c r="U606" s="37" t="s">
        <v>65</v>
      </c>
      <c r="V606" s="60"/>
      <c r="W606" s="38"/>
      <c r="X606" s="37" t="s">
        <v>2300</v>
      </c>
      <c r="Y606" s="38">
        <v>0</v>
      </c>
      <c r="Z606" s="38" t="b">
        <v>1</v>
      </c>
      <c r="AA606" s="60">
        <v>44708.10869212963</v>
      </c>
      <c r="AB606" s="60"/>
      <c r="AC606" s="38">
        <v>1</v>
      </c>
      <c r="AD606" s="60"/>
      <c r="AE606" s="60">
        <v>44708.10869212963</v>
      </c>
      <c r="AF606" s="60">
        <v>44708.102847222217</v>
      </c>
      <c r="AG606" s="37"/>
      <c r="AH606" s="37" t="s">
        <v>250</v>
      </c>
      <c r="AI606" s="37"/>
      <c r="AJ606" s="16">
        <f ca="1">IF(Table1[[#This Row],[State]]="Closed","Zero",IF(Table1[[#This Row],[State]]="Resolved","Zero",TODAY()-Table1[[#This Row],[First Assigned to Osprey-Resolver]]))</f>
        <v>-0.10869212963007158</v>
      </c>
      <c r="AK606" s="16" t="str">
        <f ca="1">IF(Table1[[#This Row],[Days Open]]&lt;=5,"00 - 05",IF(Table1[[#This Row],[Days Open]]&lt;=15,"06 - 15",IF(Table1[[#This Row],[Days Open]]&lt;=30,"16 - 30", IF(Table1[[#This Row],[Days Open]]&lt;=60,"31 - 60",IF(Table1[[#This Row],[Days Open]]&lt;=90,"61 - 90",IF(Table1[[#This Row],[Days Open]]="Zero","Closed","&gt;91 and above"))))))</f>
        <v>00 - 05</v>
      </c>
      <c r="AL606" s="39">
        <f>WEEKNUM(Table1[[#This Row],[Created]])</f>
        <v>22</v>
      </c>
      <c r="AM606" s="39">
        <f>WEEKNUM(Table1[[#This Row],[Resolved]])</f>
        <v>0</v>
      </c>
      <c r="AN606" s="39">
        <f>WEEKNUM(Table1[[#This Row],[Closed]])</f>
        <v>0</v>
      </c>
      <c r="AO606" s="39" t="str">
        <f>IFERROR(INDEX(GD_Resource[], MATCH(Table1[[#This Row],[Assigned to]], GD_Resource[SNOW ID Unique], 0), 2), "Not GD")</f>
        <v>Not GD</v>
      </c>
      <c r="AP606" s="39" t="str">
        <f t="shared" si="9"/>
        <v>Geo</v>
      </c>
      <c r="AQ606" s="39">
        <f>YEAR(Table1[[#This Row],[Closed]])</f>
        <v>1900</v>
      </c>
      <c r="AR606" s="39">
        <f>YEAR(Table1[[#This Row],[Resolved]])</f>
        <v>1900</v>
      </c>
      <c r="AS606" s="39">
        <f>YEAR(Table1[[#This Row],[Created]])</f>
        <v>2022</v>
      </c>
      <c r="AT606" s="39">
        <f>DAY(Table1[[#This Row],[Resolved]])</f>
        <v>0</v>
      </c>
      <c r="AU606" s="39" t="str">
        <f>TEXT(Table1[[#This Row],[Resolved]],"MMM")</f>
        <v>Jan</v>
      </c>
      <c r="AV606" s="39">
        <f>DAY(Table1[[#This Row],[Created]])</f>
        <v>27</v>
      </c>
      <c r="AW606" s="39" t="str">
        <f>TEXT(Table1[[#This Row],[Created]],"MMM")</f>
        <v>May</v>
      </c>
      <c r="AX606" s="40" t="e">
        <f>VLOOKUP(Table1[[#This Row],[Assigned to]],GD_Resource[[#All],[SNOW ID Unique]:[Team]],4,0)</f>
        <v>#N/A</v>
      </c>
    </row>
    <row r="607" spans="1:50" ht="37.5" customHeight="1" x14ac:dyDescent="0.25">
      <c r="A607" s="37" t="s">
        <v>2301</v>
      </c>
      <c r="B607" s="37" t="s">
        <v>119</v>
      </c>
      <c r="C607" s="37" t="s">
        <v>253</v>
      </c>
      <c r="D607" s="37" t="s">
        <v>1327</v>
      </c>
      <c r="E607" s="37" t="s">
        <v>145</v>
      </c>
      <c r="F607" s="37" t="s">
        <v>2302</v>
      </c>
      <c r="G607" s="60">
        <v>44701.60732638889</v>
      </c>
      <c r="H607" s="37" t="s">
        <v>14</v>
      </c>
      <c r="I607" s="60"/>
      <c r="J607" s="37"/>
      <c r="K607" s="37"/>
      <c r="L607" s="60"/>
      <c r="M607" s="37"/>
      <c r="N607" s="60">
        <v>42944.680300925917</v>
      </c>
      <c r="O607" s="37" t="s">
        <v>2303</v>
      </c>
      <c r="P607" s="38" t="b">
        <v>0</v>
      </c>
      <c r="Q607" s="37"/>
      <c r="R607" s="37" t="s">
        <v>150</v>
      </c>
      <c r="S607" s="38">
        <v>0</v>
      </c>
      <c r="T607" s="37" t="s">
        <v>128</v>
      </c>
      <c r="U607" s="37" t="s">
        <v>65</v>
      </c>
      <c r="V607" s="60"/>
      <c r="W607" s="38"/>
      <c r="X607" s="37" t="s">
        <v>2304</v>
      </c>
      <c r="Y607" s="38">
        <v>0</v>
      </c>
      <c r="Z607" s="38" t="b">
        <v>1</v>
      </c>
      <c r="AA607" s="60">
        <v>42945.095949074072</v>
      </c>
      <c r="AB607" s="60"/>
      <c r="AC607" s="38">
        <v>0</v>
      </c>
      <c r="AD607" s="60"/>
      <c r="AE607" s="60">
        <v>42945.095949074072</v>
      </c>
      <c r="AF607" s="60">
        <v>42944.680300925917</v>
      </c>
      <c r="AG607" s="37"/>
      <c r="AH607" s="37" t="s">
        <v>403</v>
      </c>
      <c r="AI607" s="37" t="s">
        <v>159</v>
      </c>
      <c r="AJ607" s="16">
        <f ca="1">IF(Table1[[#This Row],[State]]="Closed","Zero",IF(Table1[[#This Row],[State]]="Resolved","Zero",TODAY()-Table1[[#This Row],[First Assigned to Osprey-Resolver]]))</f>
        <v>1762.9040509259285</v>
      </c>
      <c r="AK607" s="16" t="str">
        <f ca="1">IF(Table1[[#This Row],[Days Open]]&lt;=5,"00 - 05",IF(Table1[[#This Row],[Days Open]]&lt;=15,"06 - 15",IF(Table1[[#This Row],[Days Open]]&lt;=30,"16 - 30", IF(Table1[[#This Row],[Days Open]]&lt;=60,"31 - 60",IF(Table1[[#This Row],[Days Open]]&lt;=90,"61 - 90",IF(Table1[[#This Row],[Days Open]]="Zero","Closed","&gt;91 and above"))))))</f>
        <v>&gt;91 and above</v>
      </c>
      <c r="AL607" s="39">
        <f>WEEKNUM(Table1[[#This Row],[Created]])</f>
        <v>30</v>
      </c>
      <c r="AM607" s="39">
        <f>WEEKNUM(Table1[[#This Row],[Resolved]])</f>
        <v>0</v>
      </c>
      <c r="AN607" s="39">
        <f>WEEKNUM(Table1[[#This Row],[Closed]])</f>
        <v>0</v>
      </c>
      <c r="AO607" s="39" t="str">
        <f>IFERROR(INDEX(GD_Resource[], MATCH(Table1[[#This Row],[Assigned to]], GD_Resource[SNOW ID Unique], 0), 2), "Not GD")</f>
        <v>WPP-US</v>
      </c>
      <c r="AP607" s="39" t="str">
        <f t="shared" si="9"/>
        <v>GD</v>
      </c>
      <c r="AQ607" s="39">
        <f>YEAR(Table1[[#This Row],[Closed]])</f>
        <v>1900</v>
      </c>
      <c r="AR607" s="39">
        <f>YEAR(Table1[[#This Row],[Resolved]])</f>
        <v>1900</v>
      </c>
      <c r="AS607" s="39">
        <f>YEAR(Table1[[#This Row],[Created]])</f>
        <v>2017</v>
      </c>
      <c r="AT607" s="39">
        <f>DAY(Table1[[#This Row],[Resolved]])</f>
        <v>0</v>
      </c>
      <c r="AU607" s="39" t="str">
        <f>TEXT(Table1[[#This Row],[Resolved]],"MMM")</f>
        <v>Jan</v>
      </c>
      <c r="AV607" s="39">
        <f>DAY(Table1[[#This Row],[Created]])</f>
        <v>28</v>
      </c>
      <c r="AW607" s="39" t="str">
        <f>TEXT(Table1[[#This Row],[Created]],"MMM")</f>
        <v>Jul</v>
      </c>
      <c r="AX607" s="40">
        <f>VLOOKUP(Table1[[#This Row],[Assigned to]],GD_Resource[[#All],[SNOW ID Unique]:[Team]],4,0)</f>
        <v>0</v>
      </c>
    </row>
    <row r="608" spans="1:50" ht="62.7" customHeight="1" x14ac:dyDescent="0.25">
      <c r="A608" s="37" t="s">
        <v>2305</v>
      </c>
      <c r="B608" s="37" t="s">
        <v>119</v>
      </c>
      <c r="C608" s="37" t="s">
        <v>253</v>
      </c>
      <c r="D608" s="37" t="s">
        <v>2306</v>
      </c>
      <c r="E608" s="37" t="s">
        <v>7</v>
      </c>
      <c r="F608" s="37" t="s">
        <v>2307</v>
      </c>
      <c r="G608" s="60">
        <v>43229.01122685185</v>
      </c>
      <c r="H608" s="37" t="s">
        <v>2308</v>
      </c>
      <c r="I608" s="60"/>
      <c r="J608" s="37" t="s">
        <v>134</v>
      </c>
      <c r="K608" s="37" t="s">
        <v>2309</v>
      </c>
      <c r="L608" s="60">
        <v>43229.01122685185</v>
      </c>
      <c r="M608" s="37" t="s">
        <v>1861</v>
      </c>
      <c r="N608" s="60">
        <v>43102.842222222222</v>
      </c>
      <c r="O608" s="37" t="s">
        <v>2310</v>
      </c>
      <c r="P608" s="38" t="b">
        <v>0</v>
      </c>
      <c r="Q608" s="37"/>
      <c r="R608" s="37" t="s">
        <v>150</v>
      </c>
      <c r="S608" s="38">
        <v>0</v>
      </c>
      <c r="T608" s="37" t="s">
        <v>128</v>
      </c>
      <c r="U608" s="37" t="s">
        <v>124</v>
      </c>
      <c r="V608" s="60"/>
      <c r="W608" s="38">
        <v>10901002</v>
      </c>
      <c r="X608" s="37" t="s">
        <v>2311</v>
      </c>
      <c r="Y608" s="38">
        <v>0</v>
      </c>
      <c r="Z608" s="38" t="b">
        <v>0</v>
      </c>
      <c r="AA608" s="60">
        <v>43102.939710648148</v>
      </c>
      <c r="AB608" s="60">
        <v>43102.842222222222</v>
      </c>
      <c r="AC608" s="38">
        <v>1</v>
      </c>
      <c r="AD608" s="60">
        <v>43103.161793981482</v>
      </c>
      <c r="AE608" s="60">
        <v>43103.191828703697</v>
      </c>
      <c r="AF608" s="60">
        <v>43103.161793981482</v>
      </c>
      <c r="AG608" s="37"/>
      <c r="AH608" s="37"/>
      <c r="AI608" s="37"/>
      <c r="AJ608" s="16">
        <f ca="1">IF(Table1[[#This Row],[State]]="Closed","Zero",IF(Table1[[#This Row],[State]]="Resolved","Zero",TODAY()-Table1[[#This Row],[First Assigned to Osprey-Resolver]]))</f>
        <v>1604.808171296303</v>
      </c>
      <c r="AK608" s="16" t="str">
        <f ca="1">IF(Table1[[#This Row],[Days Open]]&lt;=5,"00 - 05",IF(Table1[[#This Row],[Days Open]]&lt;=15,"06 - 15",IF(Table1[[#This Row],[Days Open]]&lt;=30,"16 - 30", IF(Table1[[#This Row],[Days Open]]&lt;=60,"31 - 60",IF(Table1[[#This Row],[Days Open]]&lt;=90,"61 - 90",IF(Table1[[#This Row],[Days Open]]="Zero","Closed","&gt;91 and above"))))))</f>
        <v>&gt;91 and above</v>
      </c>
      <c r="AL608" s="39">
        <f>WEEKNUM(Table1[[#This Row],[Created]])</f>
        <v>1</v>
      </c>
      <c r="AM608" s="39">
        <f>WEEKNUM(Table1[[#This Row],[Resolved]])</f>
        <v>0</v>
      </c>
      <c r="AN608" s="39">
        <f>WEEKNUM(Table1[[#This Row],[Closed]])</f>
        <v>19</v>
      </c>
      <c r="AO608" s="39" t="str">
        <f>IFERROR(INDEX(GD_Resource[], MATCH(Table1[[#This Row],[Assigned to]], GD_Resource[SNOW ID Unique], 0), 2), "Not GD")</f>
        <v>WPP-US</v>
      </c>
      <c r="AP608" s="39" t="str">
        <f t="shared" si="9"/>
        <v>GD</v>
      </c>
      <c r="AQ608" s="39">
        <f>YEAR(Table1[[#This Row],[Closed]])</f>
        <v>2018</v>
      </c>
      <c r="AR608" s="39">
        <f>YEAR(Table1[[#This Row],[Resolved]])</f>
        <v>1900</v>
      </c>
      <c r="AS608" s="39">
        <f>YEAR(Table1[[#This Row],[Created]])</f>
        <v>2018</v>
      </c>
      <c r="AT608" s="39">
        <f>DAY(Table1[[#This Row],[Resolved]])</f>
        <v>0</v>
      </c>
      <c r="AU608" s="39" t="str">
        <f>TEXT(Table1[[#This Row],[Resolved]],"MMM")</f>
        <v>Jan</v>
      </c>
      <c r="AV608" s="39">
        <f>DAY(Table1[[#This Row],[Created]])</f>
        <v>2</v>
      </c>
      <c r="AW608" s="39" t="str">
        <f>TEXT(Table1[[#This Row],[Created]],"MMM")</f>
        <v>Jan</v>
      </c>
      <c r="AX608" s="40">
        <f>VLOOKUP(Table1[[#This Row],[Assigned to]],GD_Resource[[#All],[SNOW ID Unique]:[Team]],4,0)</f>
        <v>0</v>
      </c>
    </row>
    <row r="609" spans="1:50" ht="75" customHeight="1" x14ac:dyDescent="0.25">
      <c r="A609" s="37" t="s">
        <v>2312</v>
      </c>
      <c r="B609" s="37" t="s">
        <v>119</v>
      </c>
      <c r="C609" s="37" t="s">
        <v>454</v>
      </c>
      <c r="D609" s="37" t="s">
        <v>2313</v>
      </c>
      <c r="E609" s="37" t="s">
        <v>7</v>
      </c>
      <c r="F609" s="37" t="s">
        <v>2314</v>
      </c>
      <c r="G609" s="60">
        <v>43113.0628125</v>
      </c>
      <c r="H609" s="37" t="s">
        <v>2315</v>
      </c>
      <c r="I609" s="60"/>
      <c r="J609" s="37" t="s">
        <v>124</v>
      </c>
      <c r="K609" s="37" t="s">
        <v>2316</v>
      </c>
      <c r="L609" s="60">
        <v>43113.0628125</v>
      </c>
      <c r="M609" s="37" t="s">
        <v>2315</v>
      </c>
      <c r="N609" s="60">
        <v>43102.911458333343</v>
      </c>
      <c r="O609" s="37" t="s">
        <v>2317</v>
      </c>
      <c r="P609" s="38" t="b">
        <v>0</v>
      </c>
      <c r="Q609" s="37"/>
      <c r="R609" s="37" t="s">
        <v>217</v>
      </c>
      <c r="S609" s="38">
        <v>0</v>
      </c>
      <c r="T609" s="37" t="s">
        <v>128</v>
      </c>
      <c r="U609" s="37" t="s">
        <v>124</v>
      </c>
      <c r="V609" s="60"/>
      <c r="W609" s="38">
        <v>877786</v>
      </c>
      <c r="X609" s="37" t="s">
        <v>2318</v>
      </c>
      <c r="Y609" s="38">
        <v>0</v>
      </c>
      <c r="Z609" s="38" t="b">
        <v>0</v>
      </c>
      <c r="AA609" s="60">
        <v>43102.911458333343</v>
      </c>
      <c r="AB609" s="60">
        <v>43102.911458333343</v>
      </c>
      <c r="AC609" s="38">
        <v>1</v>
      </c>
      <c r="AD609" s="60">
        <v>43102.911782407413</v>
      </c>
      <c r="AE609" s="60">
        <v>43103.044398148151</v>
      </c>
      <c r="AF609" s="60">
        <v>43102.911782407413</v>
      </c>
      <c r="AG609" s="37"/>
      <c r="AH609" s="37"/>
      <c r="AI609" s="37"/>
      <c r="AJ609" s="16">
        <f ca="1">IF(Table1[[#This Row],[State]]="Closed","Zero",IF(Table1[[#This Row],[State]]="Resolved","Zero",TODAY()-Table1[[#This Row],[First Assigned to Osprey-Resolver]]))</f>
        <v>1604.9556018518488</v>
      </c>
      <c r="AK609" s="16" t="str">
        <f ca="1">IF(Table1[[#This Row],[Days Open]]&lt;=5,"00 - 05",IF(Table1[[#This Row],[Days Open]]&lt;=15,"06 - 15",IF(Table1[[#This Row],[Days Open]]&lt;=30,"16 - 30", IF(Table1[[#This Row],[Days Open]]&lt;=60,"31 - 60",IF(Table1[[#This Row],[Days Open]]&lt;=90,"61 - 90",IF(Table1[[#This Row],[Days Open]]="Zero","Closed","&gt;91 and above"))))))</f>
        <v>&gt;91 and above</v>
      </c>
      <c r="AL609" s="39">
        <f>WEEKNUM(Table1[[#This Row],[Created]])</f>
        <v>1</v>
      </c>
      <c r="AM609" s="39">
        <f>WEEKNUM(Table1[[#This Row],[Resolved]])</f>
        <v>0</v>
      </c>
      <c r="AN609" s="39">
        <f>WEEKNUM(Table1[[#This Row],[Closed]])</f>
        <v>2</v>
      </c>
      <c r="AO609" s="39" t="str">
        <f>IFERROR(INDEX(GD_Resource[], MATCH(Table1[[#This Row],[Assigned to]], GD_Resource[SNOW ID Unique], 0), 2), "Not GD")</f>
        <v>Not GD</v>
      </c>
      <c r="AP609" s="39" t="str">
        <f t="shared" si="9"/>
        <v>Geo</v>
      </c>
      <c r="AQ609" s="39">
        <f>YEAR(Table1[[#This Row],[Closed]])</f>
        <v>2018</v>
      </c>
      <c r="AR609" s="39">
        <f>YEAR(Table1[[#This Row],[Resolved]])</f>
        <v>1900</v>
      </c>
      <c r="AS609" s="39">
        <f>YEAR(Table1[[#This Row],[Created]])</f>
        <v>2018</v>
      </c>
      <c r="AT609" s="39">
        <f>DAY(Table1[[#This Row],[Resolved]])</f>
        <v>0</v>
      </c>
      <c r="AU609" s="39" t="str">
        <f>TEXT(Table1[[#This Row],[Resolved]],"MMM")</f>
        <v>Jan</v>
      </c>
      <c r="AV609" s="39">
        <f>DAY(Table1[[#This Row],[Created]])</f>
        <v>2</v>
      </c>
      <c r="AW609" s="39" t="str">
        <f>TEXT(Table1[[#This Row],[Created]],"MMM")</f>
        <v>Jan</v>
      </c>
      <c r="AX609" s="40" t="e">
        <f>VLOOKUP(Table1[[#This Row],[Assigned to]],GD_Resource[[#All],[SNOW ID Unique]:[Team]],4,0)</f>
        <v>#N/A</v>
      </c>
    </row>
    <row r="610" spans="1:50" ht="75" customHeight="1" x14ac:dyDescent="0.25">
      <c r="A610" s="37" t="s">
        <v>2319</v>
      </c>
      <c r="B610" s="37" t="s">
        <v>119</v>
      </c>
      <c r="C610" s="37" t="s">
        <v>120</v>
      </c>
      <c r="D610" s="37" t="s">
        <v>206</v>
      </c>
      <c r="E610" s="37" t="s">
        <v>145</v>
      </c>
      <c r="F610" s="37" t="s">
        <v>2320</v>
      </c>
      <c r="G610" s="60">
        <v>43124.086782407408</v>
      </c>
      <c r="H610" s="37" t="s">
        <v>41</v>
      </c>
      <c r="I610" s="60"/>
      <c r="J610" s="37" t="s">
        <v>920</v>
      </c>
      <c r="K610" s="37" t="s">
        <v>2321</v>
      </c>
      <c r="L610" s="60">
        <v>43124.086782407408</v>
      </c>
      <c r="M610" s="37" t="s">
        <v>48</v>
      </c>
      <c r="N610" s="60">
        <v>43102.913252314807</v>
      </c>
      <c r="O610" s="37" t="s">
        <v>681</v>
      </c>
      <c r="P610" s="38" t="b">
        <v>0</v>
      </c>
      <c r="Q610" s="37"/>
      <c r="R610" s="37" t="s">
        <v>127</v>
      </c>
      <c r="S610" s="38">
        <v>0</v>
      </c>
      <c r="T610" s="37" t="s">
        <v>128</v>
      </c>
      <c r="U610" s="37" t="s">
        <v>124</v>
      </c>
      <c r="V610" s="60"/>
      <c r="W610" s="38">
        <v>1746904</v>
      </c>
      <c r="X610" s="37" t="s">
        <v>682</v>
      </c>
      <c r="Y610" s="38">
        <v>1</v>
      </c>
      <c r="Z610" s="38" t="b">
        <v>0</v>
      </c>
      <c r="AA610" s="60">
        <v>43102.980081018519</v>
      </c>
      <c r="AB610" s="60">
        <v>43102.913252314807</v>
      </c>
      <c r="AC610" s="38">
        <v>1</v>
      </c>
      <c r="AD610" s="60">
        <v>43102.970613425918</v>
      </c>
      <c r="AE610" s="60">
        <v>43102.980081018519</v>
      </c>
      <c r="AF610" s="60">
        <v>43102.970613425918</v>
      </c>
      <c r="AG610" s="37"/>
      <c r="AH610" s="37"/>
      <c r="AI610" s="37"/>
      <c r="AJ610" s="16">
        <f ca="1">IF(Table1[[#This Row],[State]]="Closed","Zero",IF(Table1[[#This Row],[State]]="Resolved","Zero",TODAY()-Table1[[#This Row],[First Assigned to Osprey-Resolver]]))</f>
        <v>1605.0199189814812</v>
      </c>
      <c r="AK610" s="16" t="str">
        <f ca="1">IF(Table1[[#This Row],[Days Open]]&lt;=5,"00 - 05",IF(Table1[[#This Row],[Days Open]]&lt;=15,"06 - 15",IF(Table1[[#This Row],[Days Open]]&lt;=30,"16 - 30", IF(Table1[[#This Row],[Days Open]]&lt;=60,"31 - 60",IF(Table1[[#This Row],[Days Open]]&lt;=90,"61 - 90",IF(Table1[[#This Row],[Days Open]]="Zero","Closed","&gt;91 and above"))))))</f>
        <v>&gt;91 and above</v>
      </c>
      <c r="AL610" s="39">
        <f>WEEKNUM(Table1[[#This Row],[Created]])</f>
        <v>1</v>
      </c>
      <c r="AM610" s="39">
        <f>WEEKNUM(Table1[[#This Row],[Resolved]])</f>
        <v>0</v>
      </c>
      <c r="AN610" s="39">
        <f>WEEKNUM(Table1[[#This Row],[Closed]])</f>
        <v>4</v>
      </c>
      <c r="AO610" s="39" t="str">
        <f>IFERROR(INDEX(GD_Resource[], MATCH(Table1[[#This Row],[Assigned to]], GD_Resource[SNOW ID Unique], 0), 2), "Not GD")</f>
        <v>Not GD</v>
      </c>
      <c r="AP610" s="39" t="str">
        <f t="shared" si="9"/>
        <v>Geo</v>
      </c>
      <c r="AQ610" s="39">
        <f>YEAR(Table1[[#This Row],[Closed]])</f>
        <v>2018</v>
      </c>
      <c r="AR610" s="39">
        <f>YEAR(Table1[[#This Row],[Resolved]])</f>
        <v>1900</v>
      </c>
      <c r="AS610" s="39">
        <f>YEAR(Table1[[#This Row],[Created]])</f>
        <v>2018</v>
      </c>
      <c r="AT610" s="39">
        <f>DAY(Table1[[#This Row],[Resolved]])</f>
        <v>0</v>
      </c>
      <c r="AU610" s="39" t="str">
        <f>TEXT(Table1[[#This Row],[Resolved]],"MMM")</f>
        <v>Jan</v>
      </c>
      <c r="AV610" s="39">
        <f>DAY(Table1[[#This Row],[Created]])</f>
        <v>2</v>
      </c>
      <c r="AW610" s="39" t="str">
        <f>TEXT(Table1[[#This Row],[Created]],"MMM")</f>
        <v>Jan</v>
      </c>
      <c r="AX610" s="40" t="e">
        <f>VLOOKUP(Table1[[#This Row],[Assigned to]],GD_Resource[[#All],[SNOW ID Unique]:[Team]],4,0)</f>
        <v>#N/A</v>
      </c>
    </row>
    <row r="611" spans="1:50" ht="75" customHeight="1" x14ac:dyDescent="0.25">
      <c r="A611" s="37" t="s">
        <v>2322</v>
      </c>
      <c r="B611" s="37" t="s">
        <v>119</v>
      </c>
      <c r="C611" s="37" t="s">
        <v>2323</v>
      </c>
      <c r="D611" s="37" t="s">
        <v>2313</v>
      </c>
      <c r="E611" s="37" t="s">
        <v>7</v>
      </c>
      <c r="F611" s="37" t="s">
        <v>2324</v>
      </c>
      <c r="G611" s="60">
        <v>43109.068692129629</v>
      </c>
      <c r="H611" s="37" t="s">
        <v>2315</v>
      </c>
      <c r="I611" s="60"/>
      <c r="J611" s="37" t="s">
        <v>124</v>
      </c>
      <c r="K611" s="37" t="s">
        <v>2325</v>
      </c>
      <c r="L611" s="60">
        <v>43109.068692129629</v>
      </c>
      <c r="M611" s="37" t="s">
        <v>2315</v>
      </c>
      <c r="N611" s="60">
        <v>43102.921990740739</v>
      </c>
      <c r="O611" s="37" t="s">
        <v>2326</v>
      </c>
      <c r="P611" s="38" t="b">
        <v>0</v>
      </c>
      <c r="Q611" s="37"/>
      <c r="R611" s="37" t="s">
        <v>217</v>
      </c>
      <c r="S611" s="38">
        <v>0</v>
      </c>
      <c r="T611" s="37" t="s">
        <v>128</v>
      </c>
      <c r="U611" s="37" t="s">
        <v>124</v>
      </c>
      <c r="V611" s="60"/>
      <c r="W611" s="38">
        <v>531132</v>
      </c>
      <c r="X611" s="37" t="s">
        <v>2327</v>
      </c>
      <c r="Y611" s="38">
        <v>0</v>
      </c>
      <c r="Z611" s="38" t="b">
        <v>0</v>
      </c>
      <c r="AA611" s="60">
        <v>43102.993495370371</v>
      </c>
      <c r="AB611" s="60">
        <v>43102.921990740739</v>
      </c>
      <c r="AC611" s="38">
        <v>1</v>
      </c>
      <c r="AD611" s="60">
        <v>43103.048761574071</v>
      </c>
      <c r="AE611" s="60">
        <v>43103.052546296298</v>
      </c>
      <c r="AF611" s="60">
        <v>43103.048761574071</v>
      </c>
      <c r="AG611" s="37"/>
      <c r="AH611" s="37"/>
      <c r="AI611" s="37"/>
      <c r="AJ611" s="16">
        <f ca="1">IF(Table1[[#This Row],[State]]="Closed","Zero",IF(Table1[[#This Row],[State]]="Resolved","Zero",TODAY()-Table1[[#This Row],[First Assigned to Osprey-Resolver]]))</f>
        <v>1604.9474537037022</v>
      </c>
      <c r="AK611" s="16" t="str">
        <f ca="1">IF(Table1[[#This Row],[Days Open]]&lt;=5,"00 - 05",IF(Table1[[#This Row],[Days Open]]&lt;=15,"06 - 15",IF(Table1[[#This Row],[Days Open]]&lt;=30,"16 - 30", IF(Table1[[#This Row],[Days Open]]&lt;=60,"31 - 60",IF(Table1[[#This Row],[Days Open]]&lt;=90,"61 - 90",IF(Table1[[#This Row],[Days Open]]="Zero","Closed","&gt;91 and above"))))))</f>
        <v>&gt;91 and above</v>
      </c>
      <c r="AL611" s="39">
        <f>WEEKNUM(Table1[[#This Row],[Created]])</f>
        <v>1</v>
      </c>
      <c r="AM611" s="39">
        <f>WEEKNUM(Table1[[#This Row],[Resolved]])</f>
        <v>0</v>
      </c>
      <c r="AN611" s="39">
        <f>WEEKNUM(Table1[[#This Row],[Closed]])</f>
        <v>2</v>
      </c>
      <c r="AO611" s="39" t="str">
        <f>IFERROR(INDEX(GD_Resource[], MATCH(Table1[[#This Row],[Assigned to]], GD_Resource[SNOW ID Unique], 0), 2), "Not GD")</f>
        <v>Not GD</v>
      </c>
      <c r="AP611" s="39" t="str">
        <f t="shared" si="9"/>
        <v>Geo</v>
      </c>
      <c r="AQ611" s="39">
        <f>YEAR(Table1[[#This Row],[Closed]])</f>
        <v>2018</v>
      </c>
      <c r="AR611" s="39">
        <f>YEAR(Table1[[#This Row],[Resolved]])</f>
        <v>1900</v>
      </c>
      <c r="AS611" s="39">
        <f>YEAR(Table1[[#This Row],[Created]])</f>
        <v>2018</v>
      </c>
      <c r="AT611" s="39">
        <f>DAY(Table1[[#This Row],[Resolved]])</f>
        <v>0</v>
      </c>
      <c r="AU611" s="39" t="str">
        <f>TEXT(Table1[[#This Row],[Resolved]],"MMM")</f>
        <v>Jan</v>
      </c>
      <c r="AV611" s="39">
        <f>DAY(Table1[[#This Row],[Created]])</f>
        <v>2</v>
      </c>
      <c r="AW611" s="39" t="str">
        <f>TEXT(Table1[[#This Row],[Created]],"MMM")</f>
        <v>Jan</v>
      </c>
      <c r="AX611" s="40" t="e">
        <f>VLOOKUP(Table1[[#This Row],[Assigned to]],GD_Resource[[#All],[SNOW ID Unique]:[Team]],4,0)</f>
        <v>#N/A</v>
      </c>
    </row>
    <row r="612" spans="1:50" ht="49.95" customHeight="1" x14ac:dyDescent="0.25">
      <c r="A612" s="37" t="s">
        <v>2328</v>
      </c>
      <c r="B612" s="37" t="s">
        <v>119</v>
      </c>
      <c r="C612" s="37" t="s">
        <v>2329</v>
      </c>
      <c r="D612" s="37" t="s">
        <v>2330</v>
      </c>
      <c r="E612" s="37" t="s">
        <v>13</v>
      </c>
      <c r="F612" s="37" t="s">
        <v>2331</v>
      </c>
      <c r="G612" s="60">
        <v>43104.92359953704</v>
      </c>
      <c r="H612" s="37" t="s">
        <v>2332</v>
      </c>
      <c r="I612" s="60"/>
      <c r="J612" s="37" t="s">
        <v>134</v>
      </c>
      <c r="K612" s="37" t="s">
        <v>2333</v>
      </c>
      <c r="L612" s="60">
        <v>43104.92359953704</v>
      </c>
      <c r="M612" s="37" t="s">
        <v>2332</v>
      </c>
      <c r="N612" s="60">
        <v>43102.98333333333</v>
      </c>
      <c r="O612" s="37" t="s">
        <v>2334</v>
      </c>
      <c r="P612" s="38" t="b">
        <v>0</v>
      </c>
      <c r="Q612" s="37"/>
      <c r="R612" s="37" t="s">
        <v>217</v>
      </c>
      <c r="S612" s="38">
        <v>0</v>
      </c>
      <c r="T612" s="37" t="s">
        <v>128</v>
      </c>
      <c r="U612" s="37" t="s">
        <v>124</v>
      </c>
      <c r="V612" s="60"/>
      <c r="W612" s="38">
        <v>167639</v>
      </c>
      <c r="X612" s="37" t="s">
        <v>2335</v>
      </c>
      <c r="Y612" s="38">
        <v>0</v>
      </c>
      <c r="Z612" s="38" t="b">
        <v>0</v>
      </c>
      <c r="AA612" s="60">
        <v>43103.010428240741</v>
      </c>
      <c r="AB612" s="60">
        <v>43102.98333333333</v>
      </c>
      <c r="AC612" s="38">
        <v>2</v>
      </c>
      <c r="AD612" s="60">
        <v>43103.85527777778</v>
      </c>
      <c r="AE612" s="60">
        <v>43104.910914351851</v>
      </c>
      <c r="AF612" s="60">
        <v>43104.910914351851</v>
      </c>
      <c r="AG612" s="37"/>
      <c r="AH612" s="37"/>
      <c r="AI612" s="37"/>
      <c r="AJ612" s="16">
        <f ca="1">IF(Table1[[#This Row],[State]]="Closed","Zero",IF(Table1[[#This Row],[State]]="Resolved","Zero",TODAY()-Table1[[#This Row],[First Assigned to Osprey-Resolver]]))</f>
        <v>1603.0890856481492</v>
      </c>
      <c r="AK612" s="16" t="str">
        <f ca="1">IF(Table1[[#This Row],[Days Open]]&lt;=5,"00 - 05",IF(Table1[[#This Row],[Days Open]]&lt;=15,"06 - 15",IF(Table1[[#This Row],[Days Open]]&lt;=30,"16 - 30", IF(Table1[[#This Row],[Days Open]]&lt;=60,"31 - 60",IF(Table1[[#This Row],[Days Open]]&lt;=90,"61 - 90",IF(Table1[[#This Row],[Days Open]]="Zero","Closed","&gt;91 and above"))))))</f>
        <v>&gt;91 and above</v>
      </c>
      <c r="AL612" s="39">
        <f>WEEKNUM(Table1[[#This Row],[Created]])</f>
        <v>1</v>
      </c>
      <c r="AM612" s="39">
        <f>WEEKNUM(Table1[[#This Row],[Resolved]])</f>
        <v>0</v>
      </c>
      <c r="AN612" s="39">
        <f>WEEKNUM(Table1[[#This Row],[Closed]])</f>
        <v>1</v>
      </c>
      <c r="AO612" s="39" t="str">
        <f>IFERROR(INDEX(GD_Resource[], MATCH(Table1[[#This Row],[Assigned to]], GD_Resource[SNOW ID Unique], 0), 2), "Not GD")</f>
        <v>Not GD</v>
      </c>
      <c r="AP612" s="39" t="str">
        <f t="shared" si="9"/>
        <v>Geo</v>
      </c>
      <c r="AQ612" s="39">
        <f>YEAR(Table1[[#This Row],[Closed]])</f>
        <v>2018</v>
      </c>
      <c r="AR612" s="39">
        <f>YEAR(Table1[[#This Row],[Resolved]])</f>
        <v>1900</v>
      </c>
      <c r="AS612" s="39">
        <f>YEAR(Table1[[#This Row],[Created]])</f>
        <v>2018</v>
      </c>
      <c r="AT612" s="39">
        <f>DAY(Table1[[#This Row],[Resolved]])</f>
        <v>0</v>
      </c>
      <c r="AU612" s="39" t="str">
        <f>TEXT(Table1[[#This Row],[Resolved]],"MMM")</f>
        <v>Jan</v>
      </c>
      <c r="AV612" s="39">
        <f>DAY(Table1[[#This Row],[Created]])</f>
        <v>2</v>
      </c>
      <c r="AW612" s="39" t="str">
        <f>TEXT(Table1[[#This Row],[Created]],"MMM")</f>
        <v>Jan</v>
      </c>
      <c r="AX612" s="40" t="e">
        <f>VLOOKUP(Table1[[#This Row],[Assigned to]],GD_Resource[[#All],[SNOW ID Unique]:[Team]],4,0)</f>
        <v>#N/A</v>
      </c>
    </row>
    <row r="613" spans="1:50" ht="75" customHeight="1" x14ac:dyDescent="0.25">
      <c r="A613" s="37" t="s">
        <v>2336</v>
      </c>
      <c r="B613" s="37" t="s">
        <v>119</v>
      </c>
      <c r="C613" s="37" t="s">
        <v>454</v>
      </c>
      <c r="D613" s="37" t="s">
        <v>2313</v>
      </c>
      <c r="E613" s="37" t="s">
        <v>7</v>
      </c>
      <c r="F613" s="37" t="s">
        <v>2337</v>
      </c>
      <c r="G613" s="60">
        <v>43108.987060185187</v>
      </c>
      <c r="H613" s="37" t="s">
        <v>2315</v>
      </c>
      <c r="I613" s="60"/>
      <c r="J613" s="37" t="s">
        <v>124</v>
      </c>
      <c r="K613" s="37" t="s">
        <v>2338</v>
      </c>
      <c r="L613" s="60">
        <v>43108.987060185187</v>
      </c>
      <c r="M613" s="37" t="s">
        <v>2315</v>
      </c>
      <c r="N613" s="60">
        <v>43103.034305555557</v>
      </c>
      <c r="O613" s="37" t="s">
        <v>2339</v>
      </c>
      <c r="P613" s="38" t="b">
        <v>0</v>
      </c>
      <c r="Q613" s="37"/>
      <c r="R613" s="37" t="s">
        <v>217</v>
      </c>
      <c r="S613" s="38">
        <v>0</v>
      </c>
      <c r="T613" s="37" t="s">
        <v>128</v>
      </c>
      <c r="U613" s="37" t="s">
        <v>124</v>
      </c>
      <c r="V613" s="60"/>
      <c r="W613" s="38">
        <v>514590</v>
      </c>
      <c r="X613" s="37" t="s">
        <v>2340</v>
      </c>
      <c r="Y613" s="38">
        <v>0</v>
      </c>
      <c r="Z613" s="38" t="b">
        <v>0</v>
      </c>
      <c r="AA613" s="60">
        <v>43103.034305555557</v>
      </c>
      <c r="AB613" s="60">
        <v>43103.034305555557</v>
      </c>
      <c r="AC613" s="38">
        <v>2</v>
      </c>
      <c r="AD613" s="60">
        <v>43103.034490740742</v>
      </c>
      <c r="AE613" s="60">
        <v>43103.130983796298</v>
      </c>
      <c r="AF613" s="60">
        <v>43103.064131944448</v>
      </c>
      <c r="AG613" s="37"/>
      <c r="AH613" s="37"/>
      <c r="AI613" s="37"/>
      <c r="AJ613" s="16">
        <f ca="1">IF(Table1[[#This Row],[State]]="Closed","Zero",IF(Table1[[#This Row],[State]]="Resolved","Zero",TODAY()-Table1[[#This Row],[First Assigned to Osprey-Resolver]]))</f>
        <v>1604.8690162037019</v>
      </c>
      <c r="AK613" s="16" t="str">
        <f ca="1">IF(Table1[[#This Row],[Days Open]]&lt;=5,"00 - 05",IF(Table1[[#This Row],[Days Open]]&lt;=15,"06 - 15",IF(Table1[[#This Row],[Days Open]]&lt;=30,"16 - 30", IF(Table1[[#This Row],[Days Open]]&lt;=60,"31 - 60",IF(Table1[[#This Row],[Days Open]]&lt;=90,"61 - 90",IF(Table1[[#This Row],[Days Open]]="Zero","Closed","&gt;91 and above"))))))</f>
        <v>&gt;91 and above</v>
      </c>
      <c r="AL613" s="39">
        <f>WEEKNUM(Table1[[#This Row],[Created]])</f>
        <v>1</v>
      </c>
      <c r="AM613" s="39">
        <f>WEEKNUM(Table1[[#This Row],[Resolved]])</f>
        <v>0</v>
      </c>
      <c r="AN613" s="39">
        <f>WEEKNUM(Table1[[#This Row],[Closed]])</f>
        <v>2</v>
      </c>
      <c r="AO613" s="39" t="str">
        <f>IFERROR(INDEX(GD_Resource[], MATCH(Table1[[#This Row],[Assigned to]], GD_Resource[SNOW ID Unique], 0), 2), "Not GD")</f>
        <v>Not GD</v>
      </c>
      <c r="AP613" s="39" t="str">
        <f t="shared" si="9"/>
        <v>Geo</v>
      </c>
      <c r="AQ613" s="39">
        <f>YEAR(Table1[[#This Row],[Closed]])</f>
        <v>2018</v>
      </c>
      <c r="AR613" s="39">
        <f>YEAR(Table1[[#This Row],[Resolved]])</f>
        <v>1900</v>
      </c>
      <c r="AS613" s="39">
        <f>YEAR(Table1[[#This Row],[Created]])</f>
        <v>2018</v>
      </c>
      <c r="AT613" s="39">
        <f>DAY(Table1[[#This Row],[Resolved]])</f>
        <v>0</v>
      </c>
      <c r="AU613" s="39" t="str">
        <f>TEXT(Table1[[#This Row],[Resolved]],"MMM")</f>
        <v>Jan</v>
      </c>
      <c r="AV613" s="39">
        <f>DAY(Table1[[#This Row],[Created]])</f>
        <v>3</v>
      </c>
      <c r="AW613" s="39" t="str">
        <f>TEXT(Table1[[#This Row],[Created]],"MMM")</f>
        <v>Jan</v>
      </c>
      <c r="AX613" s="40" t="e">
        <f>VLOOKUP(Table1[[#This Row],[Assigned to]],GD_Resource[[#All],[SNOW ID Unique]:[Team]],4,0)</f>
        <v>#N/A</v>
      </c>
    </row>
    <row r="614" spans="1:50" ht="75" customHeight="1" x14ac:dyDescent="0.25">
      <c r="A614" s="37" t="s">
        <v>2341</v>
      </c>
      <c r="B614" s="37" t="s">
        <v>119</v>
      </c>
      <c r="C614" s="37" t="s">
        <v>120</v>
      </c>
      <c r="D614" s="37" t="s">
        <v>206</v>
      </c>
      <c r="E614" s="37" t="s">
        <v>13</v>
      </c>
      <c r="F614" s="37" t="s">
        <v>2342</v>
      </c>
      <c r="G614" s="60">
        <v>43103.395381944443</v>
      </c>
      <c r="H614" s="37" t="s">
        <v>2343</v>
      </c>
      <c r="I614" s="60"/>
      <c r="J614" s="37" t="s">
        <v>542</v>
      </c>
      <c r="K614" s="37" t="s">
        <v>2344</v>
      </c>
      <c r="L614" s="60">
        <v>43103.395381944443</v>
      </c>
      <c r="M614" s="37" t="s">
        <v>48</v>
      </c>
      <c r="N614" s="60">
        <v>43103.196122685193</v>
      </c>
      <c r="O614" s="37" t="s">
        <v>2345</v>
      </c>
      <c r="P614" s="38" t="b">
        <v>0</v>
      </c>
      <c r="Q614" s="37"/>
      <c r="R614" s="37" t="s">
        <v>127</v>
      </c>
      <c r="S614" s="38">
        <v>0</v>
      </c>
      <c r="T614" s="37" t="s">
        <v>128</v>
      </c>
      <c r="U614" s="37" t="s">
        <v>124</v>
      </c>
      <c r="V614" s="60"/>
      <c r="W614" s="38">
        <v>17216</v>
      </c>
      <c r="X614" s="37" t="s">
        <v>2346</v>
      </c>
      <c r="Y614" s="38">
        <v>0</v>
      </c>
      <c r="Z614" s="38" t="b">
        <v>0</v>
      </c>
      <c r="AA614" s="60">
        <v>43103.217835648153</v>
      </c>
      <c r="AB614" s="60">
        <v>43103.196122685193</v>
      </c>
      <c r="AC614" s="38">
        <v>1</v>
      </c>
      <c r="AD614" s="60">
        <v>43103.227013888893</v>
      </c>
      <c r="AE614" s="60">
        <v>43103.375555555547</v>
      </c>
      <c r="AF614" s="60">
        <v>43103.227013888893</v>
      </c>
      <c r="AG614" s="37" t="s">
        <v>811</v>
      </c>
      <c r="AH614" s="37"/>
      <c r="AI614" s="37"/>
      <c r="AJ614" s="16">
        <f ca="1">IF(Table1[[#This Row],[State]]="Closed","Zero",IF(Table1[[#This Row],[State]]="Resolved","Zero",TODAY()-Table1[[#This Row],[First Assigned to Osprey-Resolver]]))</f>
        <v>1604.6244444444528</v>
      </c>
      <c r="AK614" s="16" t="str">
        <f ca="1">IF(Table1[[#This Row],[Days Open]]&lt;=5,"00 - 05",IF(Table1[[#This Row],[Days Open]]&lt;=15,"06 - 15",IF(Table1[[#This Row],[Days Open]]&lt;=30,"16 - 30", IF(Table1[[#This Row],[Days Open]]&lt;=60,"31 - 60",IF(Table1[[#This Row],[Days Open]]&lt;=90,"61 - 90",IF(Table1[[#This Row],[Days Open]]="Zero","Closed","&gt;91 and above"))))))</f>
        <v>&gt;91 and above</v>
      </c>
      <c r="AL614" s="39">
        <f>WEEKNUM(Table1[[#This Row],[Created]])</f>
        <v>1</v>
      </c>
      <c r="AM614" s="39">
        <f>WEEKNUM(Table1[[#This Row],[Resolved]])</f>
        <v>0</v>
      </c>
      <c r="AN614" s="39">
        <f>WEEKNUM(Table1[[#This Row],[Closed]])</f>
        <v>1</v>
      </c>
      <c r="AO614" s="39" t="str">
        <f>IFERROR(INDEX(GD_Resource[], MATCH(Table1[[#This Row],[Assigned to]], GD_Resource[SNOW ID Unique], 0), 2), "Not GD")</f>
        <v>WPP-UK</v>
      </c>
      <c r="AP614" s="39" t="str">
        <f t="shared" si="9"/>
        <v>GD</v>
      </c>
      <c r="AQ614" s="39">
        <f>YEAR(Table1[[#This Row],[Closed]])</f>
        <v>2018</v>
      </c>
      <c r="AR614" s="39">
        <f>YEAR(Table1[[#This Row],[Resolved]])</f>
        <v>1900</v>
      </c>
      <c r="AS614" s="39">
        <f>YEAR(Table1[[#This Row],[Created]])</f>
        <v>2018</v>
      </c>
      <c r="AT614" s="39">
        <f>DAY(Table1[[#This Row],[Resolved]])</f>
        <v>0</v>
      </c>
      <c r="AU614" s="39" t="str">
        <f>TEXT(Table1[[#This Row],[Resolved]],"MMM")</f>
        <v>Jan</v>
      </c>
      <c r="AV614" s="39">
        <f>DAY(Table1[[#This Row],[Created]])</f>
        <v>3</v>
      </c>
      <c r="AW614" s="39" t="str">
        <f>TEXT(Table1[[#This Row],[Created]],"MMM")</f>
        <v>Jan</v>
      </c>
      <c r="AX614" s="40">
        <f>VLOOKUP(Table1[[#This Row],[Assigned to]],GD_Resource[[#All],[SNOW ID Unique]:[Team]],4,0)</f>
        <v>0</v>
      </c>
    </row>
    <row r="615" spans="1:50" ht="75" customHeight="1" x14ac:dyDescent="0.25">
      <c r="A615" s="37" t="s">
        <v>2347</v>
      </c>
      <c r="B615" s="37" t="s">
        <v>119</v>
      </c>
      <c r="C615" s="37" t="s">
        <v>253</v>
      </c>
      <c r="D615" s="37" t="s">
        <v>2303</v>
      </c>
      <c r="E615" s="37" t="s">
        <v>13</v>
      </c>
      <c r="F615" s="37" t="s">
        <v>2348</v>
      </c>
      <c r="G615" s="60">
        <v>43309.841597222221</v>
      </c>
      <c r="H615" s="37" t="s">
        <v>39</v>
      </c>
      <c r="I615" s="60"/>
      <c r="J615" s="37" t="s">
        <v>124</v>
      </c>
      <c r="K615" s="37" t="s">
        <v>2349</v>
      </c>
      <c r="L615" s="60">
        <v>43104.16443287037</v>
      </c>
      <c r="M615" s="37" t="s">
        <v>39</v>
      </c>
      <c r="N615" s="60">
        <v>43104.024282407408</v>
      </c>
      <c r="O615" s="37" t="s">
        <v>2350</v>
      </c>
      <c r="P615" s="38" t="b">
        <v>0</v>
      </c>
      <c r="Q615" s="37"/>
      <c r="R615" s="37" t="s">
        <v>150</v>
      </c>
      <c r="S615" s="38">
        <v>0</v>
      </c>
      <c r="T615" s="37" t="s">
        <v>128</v>
      </c>
      <c r="U615" s="37" t="s">
        <v>124</v>
      </c>
      <c r="V615" s="60"/>
      <c r="W615" s="38">
        <v>12109</v>
      </c>
      <c r="X615" s="37" t="s">
        <v>2351</v>
      </c>
      <c r="Y615" s="38">
        <v>0</v>
      </c>
      <c r="Z615" s="38" t="b">
        <v>0</v>
      </c>
      <c r="AA615" s="60">
        <v>43104.044710648152</v>
      </c>
      <c r="AB615" s="60">
        <v>43104.024282407408</v>
      </c>
      <c r="AC615" s="38">
        <v>1</v>
      </c>
      <c r="AD615" s="60">
        <v>43104.086817129632</v>
      </c>
      <c r="AE615" s="60">
        <v>43104.116655092592</v>
      </c>
      <c r="AF615" s="60">
        <v>43104.086817129632</v>
      </c>
      <c r="AG615" s="37"/>
      <c r="AH615" s="37"/>
      <c r="AI615" s="37"/>
      <c r="AJ615" s="16">
        <f ca="1">IF(Table1[[#This Row],[State]]="Closed","Zero",IF(Table1[[#This Row],[State]]="Resolved","Zero",TODAY()-Table1[[#This Row],[First Assigned to Osprey-Resolver]]))</f>
        <v>1603.8833449074082</v>
      </c>
      <c r="AK615" s="16" t="str">
        <f ca="1">IF(Table1[[#This Row],[Days Open]]&lt;=5,"00 - 05",IF(Table1[[#This Row],[Days Open]]&lt;=15,"06 - 15",IF(Table1[[#This Row],[Days Open]]&lt;=30,"16 - 30", IF(Table1[[#This Row],[Days Open]]&lt;=60,"31 - 60",IF(Table1[[#This Row],[Days Open]]&lt;=90,"61 - 90",IF(Table1[[#This Row],[Days Open]]="Zero","Closed","&gt;91 and above"))))))</f>
        <v>&gt;91 and above</v>
      </c>
      <c r="AL615" s="39">
        <f>WEEKNUM(Table1[[#This Row],[Created]])</f>
        <v>1</v>
      </c>
      <c r="AM615" s="39">
        <f>WEEKNUM(Table1[[#This Row],[Resolved]])</f>
        <v>0</v>
      </c>
      <c r="AN615" s="39">
        <f>WEEKNUM(Table1[[#This Row],[Closed]])</f>
        <v>1</v>
      </c>
      <c r="AO615" s="39" t="str">
        <f>IFERROR(INDEX(GD_Resource[], MATCH(Table1[[#This Row],[Assigned to]], GD_Resource[SNOW ID Unique], 0), 2), "Not GD")</f>
        <v>Not GD</v>
      </c>
      <c r="AP615" s="39" t="str">
        <f t="shared" si="9"/>
        <v>Geo</v>
      </c>
      <c r="AQ615" s="39">
        <f>YEAR(Table1[[#This Row],[Closed]])</f>
        <v>2018</v>
      </c>
      <c r="AR615" s="39">
        <f>YEAR(Table1[[#This Row],[Resolved]])</f>
        <v>1900</v>
      </c>
      <c r="AS615" s="39">
        <f>YEAR(Table1[[#This Row],[Created]])</f>
        <v>2018</v>
      </c>
      <c r="AT615" s="39">
        <f>DAY(Table1[[#This Row],[Resolved]])</f>
        <v>0</v>
      </c>
      <c r="AU615" s="39" t="str">
        <f>TEXT(Table1[[#This Row],[Resolved]],"MMM")</f>
        <v>Jan</v>
      </c>
      <c r="AV615" s="39">
        <f>DAY(Table1[[#This Row],[Created]])</f>
        <v>4</v>
      </c>
      <c r="AW615" s="39" t="str">
        <f>TEXT(Table1[[#This Row],[Created]],"MMM")</f>
        <v>Jan</v>
      </c>
      <c r="AX615" s="40" t="e">
        <f>VLOOKUP(Table1[[#This Row],[Assigned to]],GD_Resource[[#All],[SNOW ID Unique]:[Team]],4,0)</f>
        <v>#N/A</v>
      </c>
    </row>
    <row r="616" spans="1:50" ht="75" customHeight="1" x14ac:dyDescent="0.25">
      <c r="A616" s="37" t="s">
        <v>2352</v>
      </c>
      <c r="B616" s="37" t="s">
        <v>119</v>
      </c>
      <c r="C616" s="37" t="s">
        <v>2323</v>
      </c>
      <c r="D616" s="37" t="s">
        <v>2313</v>
      </c>
      <c r="E616" s="37" t="s">
        <v>13</v>
      </c>
      <c r="F616" s="37" t="s">
        <v>2353</v>
      </c>
      <c r="G616" s="60">
        <v>43104.153564814813</v>
      </c>
      <c r="H616" s="37"/>
      <c r="I616" s="60"/>
      <c r="J616" s="37" t="s">
        <v>124</v>
      </c>
      <c r="K616" s="37" t="s">
        <v>2354</v>
      </c>
      <c r="L616" s="60">
        <v>43104.153564814813</v>
      </c>
      <c r="M616" s="37" t="s">
        <v>2315</v>
      </c>
      <c r="N616" s="60">
        <v>43104.084328703713</v>
      </c>
      <c r="O616" s="37" t="s">
        <v>2355</v>
      </c>
      <c r="P616" s="38" t="b">
        <v>0</v>
      </c>
      <c r="Q616" s="37"/>
      <c r="R616" s="37" t="s">
        <v>217</v>
      </c>
      <c r="S616" s="38">
        <v>0</v>
      </c>
      <c r="T616" s="37" t="s">
        <v>128</v>
      </c>
      <c r="U616" s="37" t="s">
        <v>124</v>
      </c>
      <c r="V616" s="60"/>
      <c r="W616" s="38">
        <v>6127</v>
      </c>
      <c r="X616" s="37" t="s">
        <v>2356</v>
      </c>
      <c r="Y616" s="38">
        <v>0</v>
      </c>
      <c r="Z616" s="38" t="b">
        <v>0</v>
      </c>
      <c r="AA616" s="60"/>
      <c r="AB616" s="60"/>
      <c r="AC616" s="38">
        <v>0</v>
      </c>
      <c r="AD616" s="60"/>
      <c r="AE616" s="60"/>
      <c r="AF616" s="60">
        <v>43104.084328703713</v>
      </c>
      <c r="AG616" s="37"/>
      <c r="AH616" s="37"/>
      <c r="AI616" s="37"/>
      <c r="AJ616" s="16">
        <f ca="1">IF(Table1[[#This Row],[State]]="Closed","Zero",IF(Table1[[#This Row],[State]]="Resolved","Zero",TODAY()-Table1[[#This Row],[First Assigned to Osprey-Resolver]]))</f>
        <v>44708</v>
      </c>
      <c r="AK616" s="16" t="str">
        <f ca="1">IF(Table1[[#This Row],[Days Open]]&lt;=5,"00 - 05",IF(Table1[[#This Row],[Days Open]]&lt;=15,"06 - 15",IF(Table1[[#This Row],[Days Open]]&lt;=30,"16 - 30", IF(Table1[[#This Row],[Days Open]]&lt;=60,"31 - 60",IF(Table1[[#This Row],[Days Open]]&lt;=90,"61 - 90",IF(Table1[[#This Row],[Days Open]]="Zero","Closed","&gt;91 and above"))))))</f>
        <v>&gt;91 and above</v>
      </c>
      <c r="AL616" s="39">
        <f>WEEKNUM(Table1[[#This Row],[Created]])</f>
        <v>1</v>
      </c>
      <c r="AM616" s="39">
        <f>WEEKNUM(Table1[[#This Row],[Resolved]])</f>
        <v>0</v>
      </c>
      <c r="AN616" s="39">
        <f>WEEKNUM(Table1[[#This Row],[Closed]])</f>
        <v>1</v>
      </c>
      <c r="AO616" s="39" t="str">
        <f>IFERROR(INDEX(GD_Resource[], MATCH(Table1[[#This Row],[Assigned to]], GD_Resource[SNOW ID Unique], 0), 2), "Not GD")</f>
        <v>Not GD</v>
      </c>
      <c r="AP616" s="39" t="str">
        <f t="shared" si="9"/>
        <v>Geo</v>
      </c>
      <c r="AQ616" s="39">
        <f>YEAR(Table1[[#This Row],[Closed]])</f>
        <v>2018</v>
      </c>
      <c r="AR616" s="39">
        <f>YEAR(Table1[[#This Row],[Resolved]])</f>
        <v>1900</v>
      </c>
      <c r="AS616" s="39">
        <f>YEAR(Table1[[#This Row],[Created]])</f>
        <v>2018</v>
      </c>
      <c r="AT616" s="39">
        <f>DAY(Table1[[#This Row],[Resolved]])</f>
        <v>0</v>
      </c>
      <c r="AU616" s="39" t="str">
        <f>TEXT(Table1[[#This Row],[Resolved]],"MMM")</f>
        <v>Jan</v>
      </c>
      <c r="AV616" s="39">
        <f>DAY(Table1[[#This Row],[Created]])</f>
        <v>4</v>
      </c>
      <c r="AW616" s="39" t="str">
        <f>TEXT(Table1[[#This Row],[Created]],"MMM")</f>
        <v>Jan</v>
      </c>
      <c r="AX616" s="40" t="e">
        <f>VLOOKUP(Table1[[#This Row],[Assigned to]],GD_Resource[[#All],[SNOW ID Unique]:[Team]],4,0)</f>
        <v>#N/A</v>
      </c>
    </row>
    <row r="617" spans="1:50" ht="75" customHeight="1" x14ac:dyDescent="0.25">
      <c r="A617" s="37" t="s">
        <v>2357</v>
      </c>
      <c r="B617" s="37" t="s">
        <v>119</v>
      </c>
      <c r="C617" s="37" t="s">
        <v>2358</v>
      </c>
      <c r="D617" s="37" t="s">
        <v>206</v>
      </c>
      <c r="E617" s="37" t="s">
        <v>13</v>
      </c>
      <c r="F617" s="37" t="s">
        <v>2359</v>
      </c>
      <c r="G617" s="60">
        <v>43112.886377314811</v>
      </c>
      <c r="H617" s="37" t="s">
        <v>2360</v>
      </c>
      <c r="I617" s="60"/>
      <c r="J617" s="37" t="s">
        <v>124</v>
      </c>
      <c r="K617" s="37" t="s">
        <v>2361</v>
      </c>
      <c r="L617" s="60">
        <v>43112.886377314811</v>
      </c>
      <c r="M617" s="37" t="s">
        <v>48</v>
      </c>
      <c r="N617" s="60">
        <v>43104.397569444453</v>
      </c>
      <c r="O617" s="37" t="s">
        <v>2362</v>
      </c>
      <c r="P617" s="38" t="b">
        <v>0</v>
      </c>
      <c r="Q617" s="37"/>
      <c r="R617" s="37" t="s">
        <v>127</v>
      </c>
      <c r="S617" s="38">
        <v>0</v>
      </c>
      <c r="T617" s="37" t="s">
        <v>128</v>
      </c>
      <c r="U617" s="37" t="s">
        <v>124</v>
      </c>
      <c r="V617" s="60"/>
      <c r="W617" s="38">
        <v>738234</v>
      </c>
      <c r="X617" s="37" t="s">
        <v>2363</v>
      </c>
      <c r="Y617" s="38">
        <v>0</v>
      </c>
      <c r="Z617" s="38" t="b">
        <v>0</v>
      </c>
      <c r="AA617" s="60">
        <v>43104.397569444453</v>
      </c>
      <c r="AB617" s="60">
        <v>43104.397569444453</v>
      </c>
      <c r="AC617" s="38">
        <v>6</v>
      </c>
      <c r="AD617" s="60">
        <v>43104.426192129627</v>
      </c>
      <c r="AE617" s="60">
        <v>43105.653819444437</v>
      </c>
      <c r="AF617" s="60">
        <v>43104.426192129627</v>
      </c>
      <c r="AG617" s="37"/>
      <c r="AH617" s="37"/>
      <c r="AI617" s="37"/>
      <c r="AJ617" s="16">
        <f ca="1">IF(Table1[[#This Row],[State]]="Closed","Zero",IF(Table1[[#This Row],[State]]="Resolved","Zero",TODAY()-Table1[[#This Row],[First Assigned to Osprey-Resolver]]))</f>
        <v>1602.3461805555635</v>
      </c>
      <c r="AK617" s="16" t="str">
        <f ca="1">IF(Table1[[#This Row],[Days Open]]&lt;=5,"00 - 05",IF(Table1[[#This Row],[Days Open]]&lt;=15,"06 - 15",IF(Table1[[#This Row],[Days Open]]&lt;=30,"16 - 30", IF(Table1[[#This Row],[Days Open]]&lt;=60,"31 - 60",IF(Table1[[#This Row],[Days Open]]&lt;=90,"61 - 90",IF(Table1[[#This Row],[Days Open]]="Zero","Closed","&gt;91 and above"))))))</f>
        <v>&gt;91 and above</v>
      </c>
      <c r="AL617" s="39">
        <f>WEEKNUM(Table1[[#This Row],[Created]])</f>
        <v>1</v>
      </c>
      <c r="AM617" s="39">
        <f>WEEKNUM(Table1[[#This Row],[Resolved]])</f>
        <v>0</v>
      </c>
      <c r="AN617" s="39">
        <f>WEEKNUM(Table1[[#This Row],[Closed]])</f>
        <v>2</v>
      </c>
      <c r="AO617" s="39" t="str">
        <f>IFERROR(INDEX(GD_Resource[], MATCH(Table1[[#This Row],[Assigned to]], GD_Resource[SNOW ID Unique], 0), 2), "Not GD")</f>
        <v>Not GD</v>
      </c>
      <c r="AP617" s="39" t="str">
        <f t="shared" si="9"/>
        <v>Geo</v>
      </c>
      <c r="AQ617" s="39">
        <f>YEAR(Table1[[#This Row],[Closed]])</f>
        <v>2018</v>
      </c>
      <c r="AR617" s="39">
        <f>YEAR(Table1[[#This Row],[Resolved]])</f>
        <v>1900</v>
      </c>
      <c r="AS617" s="39">
        <f>YEAR(Table1[[#This Row],[Created]])</f>
        <v>2018</v>
      </c>
      <c r="AT617" s="39">
        <f>DAY(Table1[[#This Row],[Resolved]])</f>
        <v>0</v>
      </c>
      <c r="AU617" s="39" t="str">
        <f>TEXT(Table1[[#This Row],[Resolved]],"MMM")</f>
        <v>Jan</v>
      </c>
      <c r="AV617" s="39">
        <f>DAY(Table1[[#This Row],[Created]])</f>
        <v>4</v>
      </c>
      <c r="AW617" s="39" t="str">
        <f>TEXT(Table1[[#This Row],[Created]],"MMM")</f>
        <v>Jan</v>
      </c>
      <c r="AX617" s="40" t="e">
        <f>VLOOKUP(Table1[[#This Row],[Assigned to]],GD_Resource[[#All],[SNOW ID Unique]:[Team]],4,0)</f>
        <v>#N/A</v>
      </c>
    </row>
    <row r="618" spans="1:50" ht="75" customHeight="1" x14ac:dyDescent="0.25">
      <c r="A618" s="37" t="s">
        <v>2364</v>
      </c>
      <c r="B618" s="37" t="s">
        <v>119</v>
      </c>
      <c r="C618" s="37" t="s">
        <v>2358</v>
      </c>
      <c r="D618" s="37" t="s">
        <v>2365</v>
      </c>
      <c r="E618" s="37" t="s">
        <v>7</v>
      </c>
      <c r="F618" s="37" t="s">
        <v>2366</v>
      </c>
      <c r="G618" s="60">
        <v>43138.714456018519</v>
      </c>
      <c r="H618" s="37" t="s">
        <v>2360</v>
      </c>
      <c r="I618" s="60"/>
      <c r="J618" s="37" t="s">
        <v>124</v>
      </c>
      <c r="K618" s="37" t="s">
        <v>124</v>
      </c>
      <c r="L618" s="60">
        <v>43138.711377314823</v>
      </c>
      <c r="M618" s="37" t="s">
        <v>2367</v>
      </c>
      <c r="N618" s="60">
        <v>43104.487083333333</v>
      </c>
      <c r="O618" s="37" t="s">
        <v>2368</v>
      </c>
      <c r="P618" s="38" t="b">
        <v>0</v>
      </c>
      <c r="Q618" s="37"/>
      <c r="R618" s="37" t="s">
        <v>127</v>
      </c>
      <c r="S618" s="38">
        <v>0</v>
      </c>
      <c r="T618" s="37" t="s">
        <v>128</v>
      </c>
      <c r="U618" s="37" t="s">
        <v>124</v>
      </c>
      <c r="V618" s="60"/>
      <c r="W618" s="38">
        <v>2957326</v>
      </c>
      <c r="X618" s="37" t="s">
        <v>855</v>
      </c>
      <c r="Y618" s="38">
        <v>0</v>
      </c>
      <c r="Z618" s="38" t="b">
        <v>0</v>
      </c>
      <c r="AA618" s="60">
        <v>43104.487083333333</v>
      </c>
      <c r="AB618" s="60">
        <v>43104.487083333333</v>
      </c>
      <c r="AC618" s="38">
        <v>4</v>
      </c>
      <c r="AD618" s="60">
        <v>43104.491111111107</v>
      </c>
      <c r="AE618" s="60">
        <v>43104.636666666673</v>
      </c>
      <c r="AF618" s="60">
        <v>43104.491111111107</v>
      </c>
      <c r="AG618" s="37" t="s">
        <v>811</v>
      </c>
      <c r="AH618" s="37"/>
      <c r="AI618" s="37" t="s">
        <v>812</v>
      </c>
      <c r="AJ618" s="16">
        <f ca="1">IF(Table1[[#This Row],[State]]="Closed","Zero",IF(Table1[[#This Row],[State]]="Resolved","Zero",TODAY()-Table1[[#This Row],[First Assigned to Osprey-Resolver]]))</f>
        <v>1603.3633333333273</v>
      </c>
      <c r="AK618" s="16" t="str">
        <f ca="1">IF(Table1[[#This Row],[Days Open]]&lt;=5,"00 - 05",IF(Table1[[#This Row],[Days Open]]&lt;=15,"06 - 15",IF(Table1[[#This Row],[Days Open]]&lt;=30,"16 - 30", IF(Table1[[#This Row],[Days Open]]&lt;=60,"31 - 60",IF(Table1[[#This Row],[Days Open]]&lt;=90,"61 - 90",IF(Table1[[#This Row],[Days Open]]="Zero","Closed","&gt;91 and above"))))))</f>
        <v>&gt;91 and above</v>
      </c>
      <c r="AL618" s="39">
        <f>WEEKNUM(Table1[[#This Row],[Created]])</f>
        <v>1</v>
      </c>
      <c r="AM618" s="39">
        <f>WEEKNUM(Table1[[#This Row],[Resolved]])</f>
        <v>0</v>
      </c>
      <c r="AN618" s="39">
        <f>WEEKNUM(Table1[[#This Row],[Closed]])</f>
        <v>6</v>
      </c>
      <c r="AO618" s="39" t="str">
        <f>IFERROR(INDEX(GD_Resource[], MATCH(Table1[[#This Row],[Assigned to]], GD_Resource[SNOW ID Unique], 0), 2), "Not GD")</f>
        <v>Not GD</v>
      </c>
      <c r="AP618" s="39" t="str">
        <f t="shared" si="9"/>
        <v>Geo</v>
      </c>
      <c r="AQ618" s="39">
        <f>YEAR(Table1[[#This Row],[Closed]])</f>
        <v>2018</v>
      </c>
      <c r="AR618" s="39">
        <f>YEAR(Table1[[#This Row],[Resolved]])</f>
        <v>1900</v>
      </c>
      <c r="AS618" s="39">
        <f>YEAR(Table1[[#This Row],[Created]])</f>
        <v>2018</v>
      </c>
      <c r="AT618" s="39">
        <f>DAY(Table1[[#This Row],[Resolved]])</f>
        <v>0</v>
      </c>
      <c r="AU618" s="39" t="str">
        <f>TEXT(Table1[[#This Row],[Resolved]],"MMM")</f>
        <v>Jan</v>
      </c>
      <c r="AV618" s="39">
        <f>DAY(Table1[[#This Row],[Created]])</f>
        <v>4</v>
      </c>
      <c r="AW618" s="39" t="str">
        <f>TEXT(Table1[[#This Row],[Created]],"MMM")</f>
        <v>Jan</v>
      </c>
      <c r="AX618" s="40" t="e">
        <f>VLOOKUP(Table1[[#This Row],[Assigned to]],GD_Resource[[#All],[SNOW ID Unique]:[Team]],4,0)</f>
        <v>#N/A</v>
      </c>
    </row>
    <row r="619" spans="1:50" ht="75" customHeight="1" x14ac:dyDescent="0.25">
      <c r="A619" s="37" t="s">
        <v>2369</v>
      </c>
      <c r="B619" s="37" t="s">
        <v>119</v>
      </c>
      <c r="C619" s="37" t="s">
        <v>120</v>
      </c>
      <c r="D619" s="37" t="s">
        <v>2365</v>
      </c>
      <c r="E619" s="37" t="s">
        <v>13</v>
      </c>
      <c r="F619" s="37" t="s">
        <v>2370</v>
      </c>
      <c r="G619" s="60">
        <v>43138.726585648154</v>
      </c>
      <c r="H619" s="37" t="s">
        <v>413</v>
      </c>
      <c r="I619" s="60"/>
      <c r="J619" s="37" t="s">
        <v>124</v>
      </c>
      <c r="K619" s="37" t="s">
        <v>124</v>
      </c>
      <c r="L619" s="60">
        <v>43138.722777777781</v>
      </c>
      <c r="M619" s="37" t="s">
        <v>2367</v>
      </c>
      <c r="N619" s="60">
        <v>43104.667766203696</v>
      </c>
      <c r="O619" s="37" t="s">
        <v>2371</v>
      </c>
      <c r="P619" s="38" t="b">
        <v>0</v>
      </c>
      <c r="Q619" s="37"/>
      <c r="R619" s="37" t="s">
        <v>127</v>
      </c>
      <c r="S619" s="38">
        <v>0</v>
      </c>
      <c r="T619" s="37" t="s">
        <v>128</v>
      </c>
      <c r="U619" s="37" t="s">
        <v>124</v>
      </c>
      <c r="V619" s="60"/>
      <c r="W619" s="38">
        <v>2942353</v>
      </c>
      <c r="X619" s="37" t="s">
        <v>2372</v>
      </c>
      <c r="Y619" s="38">
        <v>0</v>
      </c>
      <c r="Z619" s="38" t="b">
        <v>0</v>
      </c>
      <c r="AA619" s="60">
        <v>43104.688993055563</v>
      </c>
      <c r="AB619" s="60">
        <v>43104.667766203696</v>
      </c>
      <c r="AC619" s="38">
        <v>1</v>
      </c>
      <c r="AD619" s="60">
        <v>43104.672407407408</v>
      </c>
      <c r="AE619" s="60">
        <v>43104.688993055563</v>
      </c>
      <c r="AF619" s="60">
        <v>43104.672407407408</v>
      </c>
      <c r="AG619" s="37"/>
      <c r="AH619" s="37"/>
      <c r="AI619" s="37"/>
      <c r="AJ619" s="16">
        <f ca="1">IF(Table1[[#This Row],[State]]="Closed","Zero",IF(Table1[[#This Row],[State]]="Resolved","Zero",TODAY()-Table1[[#This Row],[First Assigned to Osprey-Resolver]]))</f>
        <v>1603.3110069444374</v>
      </c>
      <c r="AK619" s="16" t="str">
        <f ca="1">IF(Table1[[#This Row],[Days Open]]&lt;=5,"00 - 05",IF(Table1[[#This Row],[Days Open]]&lt;=15,"06 - 15",IF(Table1[[#This Row],[Days Open]]&lt;=30,"16 - 30", IF(Table1[[#This Row],[Days Open]]&lt;=60,"31 - 60",IF(Table1[[#This Row],[Days Open]]&lt;=90,"61 - 90",IF(Table1[[#This Row],[Days Open]]="Zero","Closed","&gt;91 and above"))))))</f>
        <v>&gt;91 and above</v>
      </c>
      <c r="AL619" s="39">
        <f>WEEKNUM(Table1[[#This Row],[Created]])</f>
        <v>1</v>
      </c>
      <c r="AM619" s="39">
        <f>WEEKNUM(Table1[[#This Row],[Resolved]])</f>
        <v>0</v>
      </c>
      <c r="AN619" s="39">
        <f>WEEKNUM(Table1[[#This Row],[Closed]])</f>
        <v>6</v>
      </c>
      <c r="AO619" s="39" t="str">
        <f>IFERROR(INDEX(GD_Resource[], MATCH(Table1[[#This Row],[Assigned to]], GD_Resource[SNOW ID Unique], 0), 2), "Not GD")</f>
        <v>WPP-UK</v>
      </c>
      <c r="AP619" s="39" t="str">
        <f t="shared" si="9"/>
        <v>GD</v>
      </c>
      <c r="AQ619" s="39">
        <f>YEAR(Table1[[#This Row],[Closed]])</f>
        <v>2018</v>
      </c>
      <c r="AR619" s="39">
        <f>YEAR(Table1[[#This Row],[Resolved]])</f>
        <v>1900</v>
      </c>
      <c r="AS619" s="39">
        <f>YEAR(Table1[[#This Row],[Created]])</f>
        <v>2018</v>
      </c>
      <c r="AT619" s="39">
        <f>DAY(Table1[[#This Row],[Resolved]])</f>
        <v>0</v>
      </c>
      <c r="AU619" s="39" t="str">
        <f>TEXT(Table1[[#This Row],[Resolved]],"MMM")</f>
        <v>Jan</v>
      </c>
      <c r="AV619" s="39">
        <f>DAY(Table1[[#This Row],[Created]])</f>
        <v>4</v>
      </c>
      <c r="AW619" s="39" t="str">
        <f>TEXT(Table1[[#This Row],[Created]],"MMM")</f>
        <v>Jan</v>
      </c>
      <c r="AX619" s="40">
        <f>VLOOKUP(Table1[[#This Row],[Assigned to]],GD_Resource[[#All],[SNOW ID Unique]:[Team]],4,0)</f>
        <v>0</v>
      </c>
    </row>
    <row r="620" spans="1:50" ht="75" customHeight="1" x14ac:dyDescent="0.25">
      <c r="A620" s="37" t="s">
        <v>2373</v>
      </c>
      <c r="B620" s="37" t="s">
        <v>119</v>
      </c>
      <c r="C620" s="37" t="s">
        <v>2374</v>
      </c>
      <c r="D620" s="37" t="s">
        <v>206</v>
      </c>
      <c r="E620" s="37" t="s">
        <v>7</v>
      </c>
      <c r="F620" s="37" t="s">
        <v>2375</v>
      </c>
      <c r="G620" s="60">
        <v>43112.879328703697</v>
      </c>
      <c r="H620" s="37" t="s">
        <v>2360</v>
      </c>
      <c r="I620" s="60"/>
      <c r="J620" s="37" t="s">
        <v>124</v>
      </c>
      <c r="K620" s="37" t="s">
        <v>2376</v>
      </c>
      <c r="L620" s="60">
        <v>43112.879328703697</v>
      </c>
      <c r="M620" s="37" t="s">
        <v>48</v>
      </c>
      <c r="N620" s="60">
        <v>43104.763668981483</v>
      </c>
      <c r="O620" s="37" t="s">
        <v>2377</v>
      </c>
      <c r="P620" s="38" t="b">
        <v>0</v>
      </c>
      <c r="Q620" s="37"/>
      <c r="R620" s="37" t="s">
        <v>127</v>
      </c>
      <c r="S620" s="38">
        <v>0</v>
      </c>
      <c r="T620" s="37" t="s">
        <v>128</v>
      </c>
      <c r="U620" s="37" t="s">
        <v>124</v>
      </c>
      <c r="V620" s="60"/>
      <c r="W620" s="38">
        <v>701193</v>
      </c>
      <c r="X620" s="37" t="s">
        <v>2378</v>
      </c>
      <c r="Y620" s="38">
        <v>0</v>
      </c>
      <c r="Z620" s="38" t="b">
        <v>0</v>
      </c>
      <c r="AA620" s="60">
        <v>43104.770578703698</v>
      </c>
      <c r="AB620" s="60">
        <v>43104.763668981483</v>
      </c>
      <c r="AC620" s="38">
        <v>1</v>
      </c>
      <c r="AD620" s="60">
        <v>43104.773865740739</v>
      </c>
      <c r="AE620" s="60">
        <v>43104.786307870367</v>
      </c>
      <c r="AF620" s="60">
        <v>43104.773865740739</v>
      </c>
      <c r="AG620" s="37" t="s">
        <v>332</v>
      </c>
      <c r="AH620" s="37"/>
      <c r="AI620" s="37" t="s">
        <v>2379</v>
      </c>
      <c r="AJ620" s="16">
        <f ca="1">IF(Table1[[#This Row],[State]]="Closed","Zero",IF(Table1[[#This Row],[State]]="Resolved","Zero",TODAY()-Table1[[#This Row],[First Assigned to Osprey-Resolver]]))</f>
        <v>1603.2136921296333</v>
      </c>
      <c r="AK620" s="16" t="str">
        <f ca="1">IF(Table1[[#This Row],[Days Open]]&lt;=5,"00 - 05",IF(Table1[[#This Row],[Days Open]]&lt;=15,"06 - 15",IF(Table1[[#This Row],[Days Open]]&lt;=30,"16 - 30", IF(Table1[[#This Row],[Days Open]]&lt;=60,"31 - 60",IF(Table1[[#This Row],[Days Open]]&lt;=90,"61 - 90",IF(Table1[[#This Row],[Days Open]]="Zero","Closed","&gt;91 and above"))))))</f>
        <v>&gt;91 and above</v>
      </c>
      <c r="AL620" s="39">
        <f>WEEKNUM(Table1[[#This Row],[Created]])</f>
        <v>1</v>
      </c>
      <c r="AM620" s="39">
        <f>WEEKNUM(Table1[[#This Row],[Resolved]])</f>
        <v>0</v>
      </c>
      <c r="AN620" s="39">
        <f>WEEKNUM(Table1[[#This Row],[Closed]])</f>
        <v>2</v>
      </c>
      <c r="AO620" s="39" t="str">
        <f>IFERROR(INDEX(GD_Resource[], MATCH(Table1[[#This Row],[Assigned to]], GD_Resource[SNOW ID Unique], 0), 2), "Not GD")</f>
        <v>Not GD</v>
      </c>
      <c r="AP620" s="39" t="str">
        <f t="shared" si="9"/>
        <v>Geo</v>
      </c>
      <c r="AQ620" s="39">
        <f>YEAR(Table1[[#This Row],[Closed]])</f>
        <v>2018</v>
      </c>
      <c r="AR620" s="39">
        <f>YEAR(Table1[[#This Row],[Resolved]])</f>
        <v>1900</v>
      </c>
      <c r="AS620" s="39">
        <f>YEAR(Table1[[#This Row],[Created]])</f>
        <v>2018</v>
      </c>
      <c r="AT620" s="39">
        <f>DAY(Table1[[#This Row],[Resolved]])</f>
        <v>0</v>
      </c>
      <c r="AU620" s="39" t="str">
        <f>TEXT(Table1[[#This Row],[Resolved]],"MMM")</f>
        <v>Jan</v>
      </c>
      <c r="AV620" s="39">
        <f>DAY(Table1[[#This Row],[Created]])</f>
        <v>4</v>
      </c>
      <c r="AW620" s="39" t="str">
        <f>TEXT(Table1[[#This Row],[Created]],"MMM")</f>
        <v>Jan</v>
      </c>
      <c r="AX620" s="40" t="e">
        <f>VLOOKUP(Table1[[#This Row],[Assigned to]],GD_Resource[[#All],[SNOW ID Unique]:[Team]],4,0)</f>
        <v>#N/A</v>
      </c>
    </row>
    <row r="621" spans="1:50" ht="75" customHeight="1" x14ac:dyDescent="0.25">
      <c r="A621" s="37" t="s">
        <v>2380</v>
      </c>
      <c r="B621" s="37" t="s">
        <v>119</v>
      </c>
      <c r="C621" s="37" t="s">
        <v>606</v>
      </c>
      <c r="D621" s="37" t="s">
        <v>2381</v>
      </c>
      <c r="E621" s="37" t="s">
        <v>13</v>
      </c>
      <c r="F621" s="37" t="s">
        <v>2382</v>
      </c>
      <c r="G621" s="60">
        <v>43109.724178240736</v>
      </c>
      <c r="H621" s="37" t="s">
        <v>2383</v>
      </c>
      <c r="I621" s="60"/>
      <c r="J621" s="37" t="s">
        <v>134</v>
      </c>
      <c r="K621" s="37" t="s">
        <v>2384</v>
      </c>
      <c r="L621" s="60">
        <v>43109.724178240736</v>
      </c>
      <c r="M621" s="37" t="s">
        <v>2385</v>
      </c>
      <c r="N621" s="60">
        <v>43105.862627314818</v>
      </c>
      <c r="O621" s="37" t="s">
        <v>2386</v>
      </c>
      <c r="P621" s="38" t="b">
        <v>0</v>
      </c>
      <c r="Q621" s="37"/>
      <c r="R621" s="37" t="s">
        <v>150</v>
      </c>
      <c r="S621" s="38">
        <v>0</v>
      </c>
      <c r="T621" s="37" t="s">
        <v>128</v>
      </c>
      <c r="U621" s="37" t="s">
        <v>124</v>
      </c>
      <c r="V621" s="60"/>
      <c r="W621" s="38">
        <v>334081</v>
      </c>
      <c r="X621" s="37" t="s">
        <v>2318</v>
      </c>
      <c r="Y621" s="38">
        <v>0</v>
      </c>
      <c r="Z621" s="38" t="b">
        <v>0</v>
      </c>
      <c r="AA621" s="60">
        <v>43105.886504629627</v>
      </c>
      <c r="AB621" s="60"/>
      <c r="AC621" s="38">
        <v>0</v>
      </c>
      <c r="AD621" s="60"/>
      <c r="AE621" s="60">
        <v>43105.886504629627</v>
      </c>
      <c r="AF621" s="60">
        <v>43105.862638888888</v>
      </c>
      <c r="AG621" s="37"/>
      <c r="AH621" s="37"/>
      <c r="AI621" s="37"/>
      <c r="AJ621" s="16">
        <f ca="1">IF(Table1[[#This Row],[State]]="Closed","Zero",IF(Table1[[#This Row],[State]]="Resolved","Zero",TODAY()-Table1[[#This Row],[First Assigned to Osprey-Resolver]]))</f>
        <v>1602.1134953703731</v>
      </c>
      <c r="AK621" s="16" t="str">
        <f ca="1">IF(Table1[[#This Row],[Days Open]]&lt;=5,"00 - 05",IF(Table1[[#This Row],[Days Open]]&lt;=15,"06 - 15",IF(Table1[[#This Row],[Days Open]]&lt;=30,"16 - 30", IF(Table1[[#This Row],[Days Open]]&lt;=60,"31 - 60",IF(Table1[[#This Row],[Days Open]]&lt;=90,"61 - 90",IF(Table1[[#This Row],[Days Open]]="Zero","Closed","&gt;91 and above"))))))</f>
        <v>&gt;91 and above</v>
      </c>
      <c r="AL621" s="39">
        <f>WEEKNUM(Table1[[#This Row],[Created]])</f>
        <v>1</v>
      </c>
      <c r="AM621" s="39">
        <f>WEEKNUM(Table1[[#This Row],[Resolved]])</f>
        <v>0</v>
      </c>
      <c r="AN621" s="39">
        <f>WEEKNUM(Table1[[#This Row],[Closed]])</f>
        <v>2</v>
      </c>
      <c r="AO621" s="39" t="str">
        <f>IFERROR(INDEX(GD_Resource[], MATCH(Table1[[#This Row],[Assigned to]], GD_Resource[SNOW ID Unique], 0), 2), "Not GD")</f>
        <v>Not GD</v>
      </c>
      <c r="AP621" s="39" t="str">
        <f t="shared" si="9"/>
        <v>Geo</v>
      </c>
      <c r="AQ621" s="39">
        <f>YEAR(Table1[[#This Row],[Closed]])</f>
        <v>2018</v>
      </c>
      <c r="AR621" s="39">
        <f>YEAR(Table1[[#This Row],[Resolved]])</f>
        <v>1900</v>
      </c>
      <c r="AS621" s="39">
        <f>YEAR(Table1[[#This Row],[Created]])</f>
        <v>2018</v>
      </c>
      <c r="AT621" s="39">
        <f>DAY(Table1[[#This Row],[Resolved]])</f>
        <v>0</v>
      </c>
      <c r="AU621" s="39" t="str">
        <f>TEXT(Table1[[#This Row],[Resolved]],"MMM")</f>
        <v>Jan</v>
      </c>
      <c r="AV621" s="39">
        <f>DAY(Table1[[#This Row],[Created]])</f>
        <v>5</v>
      </c>
      <c r="AW621" s="39" t="str">
        <f>TEXT(Table1[[#This Row],[Created]],"MMM")</f>
        <v>Jan</v>
      </c>
      <c r="AX621" s="40" t="e">
        <f>VLOOKUP(Table1[[#This Row],[Assigned to]],GD_Resource[[#All],[SNOW ID Unique]:[Team]],4,0)</f>
        <v>#N/A</v>
      </c>
    </row>
    <row r="622" spans="1:50" ht="37.5" customHeight="1" x14ac:dyDescent="0.25">
      <c r="A622" s="37" t="s">
        <v>2387</v>
      </c>
      <c r="B622" s="37" t="s">
        <v>119</v>
      </c>
      <c r="C622" s="37" t="s">
        <v>2358</v>
      </c>
      <c r="D622" s="37" t="s">
        <v>206</v>
      </c>
      <c r="E622" s="37" t="s">
        <v>13</v>
      </c>
      <c r="F622" s="37" t="s">
        <v>2388</v>
      </c>
      <c r="G622" s="60">
        <v>43112.884282407409</v>
      </c>
      <c r="H622" s="37" t="s">
        <v>2360</v>
      </c>
      <c r="I622" s="60"/>
      <c r="J622" s="37" t="s">
        <v>124</v>
      </c>
      <c r="K622" s="37" t="s">
        <v>2389</v>
      </c>
      <c r="L622" s="60">
        <v>43112.884282407409</v>
      </c>
      <c r="M622" s="37" t="s">
        <v>48</v>
      </c>
      <c r="N622" s="60">
        <v>43108.388715277782</v>
      </c>
      <c r="O622" s="37" t="s">
        <v>2390</v>
      </c>
      <c r="P622" s="38" t="b">
        <v>0</v>
      </c>
      <c r="Q622" s="37"/>
      <c r="R622" s="37" t="s">
        <v>127</v>
      </c>
      <c r="S622" s="38">
        <v>0</v>
      </c>
      <c r="T622" s="37" t="s">
        <v>128</v>
      </c>
      <c r="U622" s="37" t="s">
        <v>124</v>
      </c>
      <c r="V622" s="60"/>
      <c r="W622" s="38">
        <v>388417</v>
      </c>
      <c r="X622" s="37" t="s">
        <v>2391</v>
      </c>
      <c r="Y622" s="38">
        <v>0</v>
      </c>
      <c r="Z622" s="38" t="b">
        <v>0</v>
      </c>
      <c r="AA622" s="60">
        <v>43108.485162037039</v>
      </c>
      <c r="AB622" s="60">
        <v>43108.388715277782</v>
      </c>
      <c r="AC622" s="38">
        <v>2</v>
      </c>
      <c r="AD622" s="60">
        <v>43108.593263888892</v>
      </c>
      <c r="AE622" s="60">
        <v>43108.630023148151</v>
      </c>
      <c r="AF622" s="60">
        <v>43108.593263888892</v>
      </c>
      <c r="AG622" s="37" t="s">
        <v>811</v>
      </c>
      <c r="AH622" s="37"/>
      <c r="AI622" s="37"/>
      <c r="AJ622" s="16">
        <f ca="1">IF(Table1[[#This Row],[State]]="Closed","Zero",IF(Table1[[#This Row],[State]]="Resolved","Zero",TODAY()-Table1[[#This Row],[First Assigned to Osprey-Resolver]]))</f>
        <v>1599.3699768518491</v>
      </c>
      <c r="AK622" s="16" t="str">
        <f ca="1">IF(Table1[[#This Row],[Days Open]]&lt;=5,"00 - 05",IF(Table1[[#This Row],[Days Open]]&lt;=15,"06 - 15",IF(Table1[[#This Row],[Days Open]]&lt;=30,"16 - 30", IF(Table1[[#This Row],[Days Open]]&lt;=60,"31 - 60",IF(Table1[[#This Row],[Days Open]]&lt;=90,"61 - 90",IF(Table1[[#This Row],[Days Open]]="Zero","Closed","&gt;91 and above"))))))</f>
        <v>&gt;91 and above</v>
      </c>
      <c r="AL622" s="39">
        <f>WEEKNUM(Table1[[#This Row],[Created]])</f>
        <v>2</v>
      </c>
      <c r="AM622" s="39">
        <f>WEEKNUM(Table1[[#This Row],[Resolved]])</f>
        <v>0</v>
      </c>
      <c r="AN622" s="39">
        <f>WEEKNUM(Table1[[#This Row],[Closed]])</f>
        <v>2</v>
      </c>
      <c r="AO622" s="39" t="str">
        <f>IFERROR(INDEX(GD_Resource[], MATCH(Table1[[#This Row],[Assigned to]], GD_Resource[SNOW ID Unique], 0), 2), "Not GD")</f>
        <v>Not GD</v>
      </c>
      <c r="AP622" s="39" t="str">
        <f t="shared" si="9"/>
        <v>Geo</v>
      </c>
      <c r="AQ622" s="39">
        <f>YEAR(Table1[[#This Row],[Closed]])</f>
        <v>2018</v>
      </c>
      <c r="AR622" s="39">
        <f>YEAR(Table1[[#This Row],[Resolved]])</f>
        <v>1900</v>
      </c>
      <c r="AS622" s="39">
        <f>YEAR(Table1[[#This Row],[Created]])</f>
        <v>2018</v>
      </c>
      <c r="AT622" s="39">
        <f>DAY(Table1[[#This Row],[Resolved]])</f>
        <v>0</v>
      </c>
      <c r="AU622" s="39" t="str">
        <f>TEXT(Table1[[#This Row],[Resolved]],"MMM")</f>
        <v>Jan</v>
      </c>
      <c r="AV622" s="39">
        <f>DAY(Table1[[#This Row],[Created]])</f>
        <v>8</v>
      </c>
      <c r="AW622" s="39" t="str">
        <f>TEXT(Table1[[#This Row],[Created]],"MMM")</f>
        <v>Jan</v>
      </c>
      <c r="AX622" s="40" t="e">
        <f>VLOOKUP(Table1[[#This Row],[Assigned to]],GD_Resource[[#All],[SNOW ID Unique]:[Team]],4,0)</f>
        <v>#N/A</v>
      </c>
    </row>
    <row r="623" spans="1:50" ht="49.95" customHeight="1" x14ac:dyDescent="0.25">
      <c r="A623" s="37" t="s">
        <v>2392</v>
      </c>
      <c r="B623" s="37" t="s">
        <v>119</v>
      </c>
      <c r="C623" s="37" t="s">
        <v>2358</v>
      </c>
      <c r="D623" s="37" t="s">
        <v>206</v>
      </c>
      <c r="E623" s="37" t="s">
        <v>13</v>
      </c>
      <c r="F623" s="37" t="s">
        <v>2393</v>
      </c>
      <c r="G623" s="60">
        <v>43108.837476851862</v>
      </c>
      <c r="H623" s="37" t="s">
        <v>48</v>
      </c>
      <c r="I623" s="60"/>
      <c r="J623" s="37" t="s">
        <v>124</v>
      </c>
      <c r="K623" s="37" t="s">
        <v>2394</v>
      </c>
      <c r="L623" s="60">
        <v>43108.837476851862</v>
      </c>
      <c r="M623" s="37" t="s">
        <v>48</v>
      </c>
      <c r="N623" s="60">
        <v>43108.412268518521</v>
      </c>
      <c r="O623" s="37" t="s">
        <v>2390</v>
      </c>
      <c r="P623" s="38" t="b">
        <v>0</v>
      </c>
      <c r="Q623" s="37"/>
      <c r="R623" s="37" t="s">
        <v>127</v>
      </c>
      <c r="S623" s="38">
        <v>0</v>
      </c>
      <c r="T623" s="37" t="s">
        <v>128</v>
      </c>
      <c r="U623" s="37" t="s">
        <v>124</v>
      </c>
      <c r="V623" s="60"/>
      <c r="W623" s="38">
        <v>36738</v>
      </c>
      <c r="X623" s="37" t="s">
        <v>2391</v>
      </c>
      <c r="Y623" s="38">
        <v>0</v>
      </c>
      <c r="Z623" s="38" t="b">
        <v>0</v>
      </c>
      <c r="AA623" s="60">
        <v>43108.56559027778</v>
      </c>
      <c r="AB623" s="60">
        <v>43108.412268518521</v>
      </c>
      <c r="AC623" s="38">
        <v>1</v>
      </c>
      <c r="AD623" s="60">
        <v>43108.836851851847</v>
      </c>
      <c r="AE623" s="60">
        <v>43108.836851851847</v>
      </c>
      <c r="AF623" s="60">
        <v>43108.836851851847</v>
      </c>
      <c r="AG623" s="37" t="s">
        <v>811</v>
      </c>
      <c r="AH623" s="37"/>
      <c r="AI623" s="37"/>
      <c r="AJ623" s="16">
        <f ca="1">IF(Table1[[#This Row],[State]]="Closed","Zero",IF(Table1[[#This Row],[State]]="Resolved","Zero",TODAY()-Table1[[#This Row],[First Assigned to Osprey-Resolver]]))</f>
        <v>1599.1631481481527</v>
      </c>
      <c r="AK623" s="16" t="str">
        <f ca="1">IF(Table1[[#This Row],[Days Open]]&lt;=5,"00 - 05",IF(Table1[[#This Row],[Days Open]]&lt;=15,"06 - 15",IF(Table1[[#This Row],[Days Open]]&lt;=30,"16 - 30", IF(Table1[[#This Row],[Days Open]]&lt;=60,"31 - 60",IF(Table1[[#This Row],[Days Open]]&lt;=90,"61 - 90",IF(Table1[[#This Row],[Days Open]]="Zero","Closed","&gt;91 and above"))))))</f>
        <v>&gt;91 and above</v>
      </c>
      <c r="AL623" s="39">
        <f>WEEKNUM(Table1[[#This Row],[Created]])</f>
        <v>2</v>
      </c>
      <c r="AM623" s="39">
        <f>WEEKNUM(Table1[[#This Row],[Resolved]])</f>
        <v>0</v>
      </c>
      <c r="AN623" s="39">
        <f>WEEKNUM(Table1[[#This Row],[Closed]])</f>
        <v>2</v>
      </c>
      <c r="AO623" s="39" t="str">
        <f>IFERROR(INDEX(GD_Resource[], MATCH(Table1[[#This Row],[Assigned to]], GD_Resource[SNOW ID Unique], 0), 2), "Not GD")</f>
        <v>Not GD</v>
      </c>
      <c r="AP623" s="39" t="str">
        <f t="shared" si="9"/>
        <v>Geo</v>
      </c>
      <c r="AQ623" s="39">
        <f>YEAR(Table1[[#This Row],[Closed]])</f>
        <v>2018</v>
      </c>
      <c r="AR623" s="39">
        <f>YEAR(Table1[[#This Row],[Resolved]])</f>
        <v>1900</v>
      </c>
      <c r="AS623" s="39">
        <f>YEAR(Table1[[#This Row],[Created]])</f>
        <v>2018</v>
      </c>
      <c r="AT623" s="39">
        <f>DAY(Table1[[#This Row],[Resolved]])</f>
        <v>0</v>
      </c>
      <c r="AU623" s="39" t="str">
        <f>TEXT(Table1[[#This Row],[Resolved]],"MMM")</f>
        <v>Jan</v>
      </c>
      <c r="AV623" s="39">
        <f>DAY(Table1[[#This Row],[Created]])</f>
        <v>8</v>
      </c>
      <c r="AW623" s="39" t="str">
        <f>TEXT(Table1[[#This Row],[Created]],"MMM")</f>
        <v>Jan</v>
      </c>
      <c r="AX623" s="40" t="e">
        <f>VLOOKUP(Table1[[#This Row],[Assigned to]],GD_Resource[[#All],[SNOW ID Unique]:[Team]],4,0)</f>
        <v>#N/A</v>
      </c>
    </row>
    <row r="624" spans="1:50" ht="49.95" customHeight="1" x14ac:dyDescent="0.25">
      <c r="A624" s="37" t="s">
        <v>2395</v>
      </c>
      <c r="B624" s="37" t="s">
        <v>119</v>
      </c>
      <c r="C624" s="37" t="s">
        <v>161</v>
      </c>
      <c r="D624" s="37" t="s">
        <v>2396</v>
      </c>
      <c r="E624" s="37" t="s">
        <v>145</v>
      </c>
      <c r="F624" s="37" t="s">
        <v>2397</v>
      </c>
      <c r="G624" s="60">
        <v>43109.964016203703</v>
      </c>
      <c r="H624" s="37" t="s">
        <v>2398</v>
      </c>
      <c r="I624" s="60"/>
      <c r="J624" s="37" t="s">
        <v>124</v>
      </c>
      <c r="K624" s="37" t="s">
        <v>2399</v>
      </c>
      <c r="L624" s="60">
        <v>43109.964016203703</v>
      </c>
      <c r="M624" s="37" t="s">
        <v>2398</v>
      </c>
      <c r="N624" s="60">
        <v>43108.599189814813</v>
      </c>
      <c r="O624" s="37" t="s">
        <v>2396</v>
      </c>
      <c r="P624" s="38" t="b">
        <v>0</v>
      </c>
      <c r="Q624" s="37"/>
      <c r="R624" s="37" t="s">
        <v>127</v>
      </c>
      <c r="S624" s="38">
        <v>0</v>
      </c>
      <c r="T624" s="37" t="s">
        <v>128</v>
      </c>
      <c r="U624" s="37" t="s">
        <v>124</v>
      </c>
      <c r="V624" s="60"/>
      <c r="W624" s="38">
        <v>118988</v>
      </c>
      <c r="X624" s="37" t="s">
        <v>426</v>
      </c>
      <c r="Y624" s="38">
        <v>0</v>
      </c>
      <c r="Z624" s="38" t="b">
        <v>0</v>
      </c>
      <c r="AA624" s="60">
        <v>43109.925324074073</v>
      </c>
      <c r="AB624" s="60"/>
      <c r="AC624" s="38">
        <v>0</v>
      </c>
      <c r="AD624" s="60"/>
      <c r="AE624" s="60">
        <v>43109.925324074073</v>
      </c>
      <c r="AF624" s="60">
        <v>43108.599189814813</v>
      </c>
      <c r="AG624" s="37"/>
      <c r="AH624" s="37"/>
      <c r="AI624" s="37"/>
      <c r="AJ624" s="16">
        <f ca="1">IF(Table1[[#This Row],[State]]="Closed","Zero",IF(Table1[[#This Row],[State]]="Resolved","Zero",TODAY()-Table1[[#This Row],[First Assigned to Osprey-Resolver]]))</f>
        <v>1598.0746759259273</v>
      </c>
      <c r="AK624" s="16" t="str">
        <f ca="1">IF(Table1[[#This Row],[Days Open]]&lt;=5,"00 - 05",IF(Table1[[#This Row],[Days Open]]&lt;=15,"06 - 15",IF(Table1[[#This Row],[Days Open]]&lt;=30,"16 - 30", IF(Table1[[#This Row],[Days Open]]&lt;=60,"31 - 60",IF(Table1[[#This Row],[Days Open]]&lt;=90,"61 - 90",IF(Table1[[#This Row],[Days Open]]="Zero","Closed","&gt;91 and above"))))))</f>
        <v>&gt;91 and above</v>
      </c>
      <c r="AL624" s="39">
        <f>WEEKNUM(Table1[[#This Row],[Created]])</f>
        <v>2</v>
      </c>
      <c r="AM624" s="39">
        <f>WEEKNUM(Table1[[#This Row],[Resolved]])</f>
        <v>0</v>
      </c>
      <c r="AN624" s="39">
        <f>WEEKNUM(Table1[[#This Row],[Closed]])</f>
        <v>2</v>
      </c>
      <c r="AO624" s="39" t="str">
        <f>IFERROR(INDEX(GD_Resource[], MATCH(Table1[[#This Row],[Assigned to]], GD_Resource[SNOW ID Unique], 0), 2), "Not GD")</f>
        <v>WPP-US</v>
      </c>
      <c r="AP624" s="39" t="str">
        <f t="shared" si="9"/>
        <v>GD</v>
      </c>
      <c r="AQ624" s="39">
        <f>YEAR(Table1[[#This Row],[Closed]])</f>
        <v>2018</v>
      </c>
      <c r="AR624" s="39">
        <f>YEAR(Table1[[#This Row],[Resolved]])</f>
        <v>1900</v>
      </c>
      <c r="AS624" s="39">
        <f>YEAR(Table1[[#This Row],[Created]])</f>
        <v>2018</v>
      </c>
      <c r="AT624" s="39">
        <f>DAY(Table1[[#This Row],[Resolved]])</f>
        <v>0</v>
      </c>
      <c r="AU624" s="39" t="str">
        <f>TEXT(Table1[[#This Row],[Resolved]],"MMM")</f>
        <v>Jan</v>
      </c>
      <c r="AV624" s="39">
        <f>DAY(Table1[[#This Row],[Created]])</f>
        <v>8</v>
      </c>
      <c r="AW624" s="39" t="str">
        <f>TEXT(Table1[[#This Row],[Created]],"MMM")</f>
        <v>Jan</v>
      </c>
      <c r="AX624" s="40">
        <f>VLOOKUP(Table1[[#This Row],[Assigned to]],GD_Resource[[#All],[SNOW ID Unique]:[Team]],4,0)</f>
        <v>0</v>
      </c>
    </row>
    <row r="625" spans="1:50" ht="37.5" customHeight="1" x14ac:dyDescent="0.25">
      <c r="A625" s="37" t="s">
        <v>2400</v>
      </c>
      <c r="B625" s="37" t="s">
        <v>119</v>
      </c>
      <c r="C625" s="37" t="s">
        <v>253</v>
      </c>
      <c r="D625" s="37" t="s">
        <v>259</v>
      </c>
      <c r="E625" s="37" t="s">
        <v>7</v>
      </c>
      <c r="F625" s="37" t="s">
        <v>2401</v>
      </c>
      <c r="G625" s="60">
        <v>43109.007175925923</v>
      </c>
      <c r="H625" s="37"/>
      <c r="I625" s="60"/>
      <c r="J625" s="37" t="s">
        <v>134</v>
      </c>
      <c r="K625" s="37" t="s">
        <v>2402</v>
      </c>
      <c r="L625" s="60">
        <v>43109.007175925923</v>
      </c>
      <c r="M625" s="37" t="s">
        <v>39</v>
      </c>
      <c r="N625" s="60">
        <v>43108.856886574067</v>
      </c>
      <c r="O625" s="37" t="s">
        <v>2403</v>
      </c>
      <c r="P625" s="38" t="b">
        <v>0</v>
      </c>
      <c r="Q625" s="37"/>
      <c r="R625" s="37" t="s">
        <v>150</v>
      </c>
      <c r="S625" s="38">
        <v>0</v>
      </c>
      <c r="T625" s="37" t="s">
        <v>128</v>
      </c>
      <c r="U625" s="37" t="s">
        <v>124</v>
      </c>
      <c r="V625" s="60"/>
      <c r="W625" s="38">
        <v>12985</v>
      </c>
      <c r="X625" s="37" t="s">
        <v>2404</v>
      </c>
      <c r="Y625" s="38">
        <v>0</v>
      </c>
      <c r="Z625" s="38" t="b">
        <v>0</v>
      </c>
      <c r="AA625" s="60">
        <v>43108.927777777782</v>
      </c>
      <c r="AB625" s="60">
        <v>43108.856886574067</v>
      </c>
      <c r="AC625" s="38">
        <v>1</v>
      </c>
      <c r="AD625" s="60">
        <v>43108.963148148148</v>
      </c>
      <c r="AE625" s="60"/>
      <c r="AF625" s="60">
        <v>43108.963148148148</v>
      </c>
      <c r="AG625" s="37"/>
      <c r="AH625" s="37"/>
      <c r="AI625" s="37"/>
      <c r="AJ625" s="16">
        <f ca="1">IF(Table1[[#This Row],[State]]="Closed","Zero",IF(Table1[[#This Row],[State]]="Resolved","Zero",TODAY()-Table1[[#This Row],[First Assigned to Osprey-Resolver]]))</f>
        <v>44708</v>
      </c>
      <c r="AK625" s="16" t="str">
        <f ca="1">IF(Table1[[#This Row],[Days Open]]&lt;=5,"00 - 05",IF(Table1[[#This Row],[Days Open]]&lt;=15,"06 - 15",IF(Table1[[#This Row],[Days Open]]&lt;=30,"16 - 30", IF(Table1[[#This Row],[Days Open]]&lt;=60,"31 - 60",IF(Table1[[#This Row],[Days Open]]&lt;=90,"61 - 90",IF(Table1[[#This Row],[Days Open]]="Zero","Closed","&gt;91 and above"))))))</f>
        <v>&gt;91 and above</v>
      </c>
      <c r="AL625" s="39">
        <f>WEEKNUM(Table1[[#This Row],[Created]])</f>
        <v>2</v>
      </c>
      <c r="AM625" s="39">
        <f>WEEKNUM(Table1[[#This Row],[Resolved]])</f>
        <v>0</v>
      </c>
      <c r="AN625" s="39">
        <f>WEEKNUM(Table1[[#This Row],[Closed]])</f>
        <v>2</v>
      </c>
      <c r="AO625" s="39" t="str">
        <f>IFERROR(INDEX(GD_Resource[], MATCH(Table1[[#This Row],[Assigned to]], GD_Resource[SNOW ID Unique], 0), 2), "Not GD")</f>
        <v>Not GD</v>
      </c>
      <c r="AP625" s="39" t="str">
        <f t="shared" si="9"/>
        <v>Geo</v>
      </c>
      <c r="AQ625" s="39">
        <f>YEAR(Table1[[#This Row],[Closed]])</f>
        <v>2018</v>
      </c>
      <c r="AR625" s="39">
        <f>YEAR(Table1[[#This Row],[Resolved]])</f>
        <v>1900</v>
      </c>
      <c r="AS625" s="39">
        <f>YEAR(Table1[[#This Row],[Created]])</f>
        <v>2018</v>
      </c>
      <c r="AT625" s="39">
        <f>DAY(Table1[[#This Row],[Resolved]])</f>
        <v>0</v>
      </c>
      <c r="AU625" s="39" t="str">
        <f>TEXT(Table1[[#This Row],[Resolved]],"MMM")</f>
        <v>Jan</v>
      </c>
      <c r="AV625" s="39">
        <f>DAY(Table1[[#This Row],[Created]])</f>
        <v>8</v>
      </c>
      <c r="AW625" s="39" t="str">
        <f>TEXT(Table1[[#This Row],[Created]],"MMM")</f>
        <v>Jan</v>
      </c>
      <c r="AX625" s="40" t="e">
        <f>VLOOKUP(Table1[[#This Row],[Assigned to]],GD_Resource[[#All],[SNOW ID Unique]:[Team]],4,0)</f>
        <v>#N/A</v>
      </c>
    </row>
    <row r="626" spans="1:50" ht="49.95" customHeight="1" x14ac:dyDescent="0.25">
      <c r="A626" s="37" t="s">
        <v>2405</v>
      </c>
      <c r="B626" s="37" t="s">
        <v>119</v>
      </c>
      <c r="C626" s="37" t="s">
        <v>2358</v>
      </c>
      <c r="D626" s="37" t="s">
        <v>206</v>
      </c>
      <c r="E626" s="37" t="s">
        <v>13</v>
      </c>
      <c r="F626" s="37" t="s">
        <v>2406</v>
      </c>
      <c r="G626" s="60">
        <v>43108.884814814817</v>
      </c>
      <c r="H626" s="37" t="s">
        <v>48</v>
      </c>
      <c r="I626" s="60"/>
      <c r="J626" s="37" t="s">
        <v>124</v>
      </c>
      <c r="K626" s="37" t="s">
        <v>2407</v>
      </c>
      <c r="L626" s="60">
        <v>43108.884814814817</v>
      </c>
      <c r="M626" s="37" t="s">
        <v>48</v>
      </c>
      <c r="N626" s="60">
        <v>43108.875787037039</v>
      </c>
      <c r="O626" s="37" t="s">
        <v>2408</v>
      </c>
      <c r="P626" s="38" t="b">
        <v>0</v>
      </c>
      <c r="Q626" s="37"/>
      <c r="R626" s="37" t="s">
        <v>127</v>
      </c>
      <c r="S626" s="38">
        <v>0</v>
      </c>
      <c r="T626" s="37" t="s">
        <v>128</v>
      </c>
      <c r="U626" s="37" t="s">
        <v>124</v>
      </c>
      <c r="V626" s="60"/>
      <c r="W626" s="38">
        <v>780</v>
      </c>
      <c r="X626" s="37" t="s">
        <v>2409</v>
      </c>
      <c r="Y626" s="38">
        <v>0</v>
      </c>
      <c r="Z626" s="38" t="b">
        <v>0</v>
      </c>
      <c r="AA626" s="60">
        <v>43108.884328703702</v>
      </c>
      <c r="AB626" s="60">
        <v>43108.875787037039</v>
      </c>
      <c r="AC626" s="38">
        <v>2</v>
      </c>
      <c r="AD626" s="60">
        <v>43108.883344907408</v>
      </c>
      <c r="AE626" s="60">
        <v>43108.884328703702</v>
      </c>
      <c r="AF626" s="60">
        <v>43108.883344907408</v>
      </c>
      <c r="AG626" s="37"/>
      <c r="AH626" s="37"/>
      <c r="AI626" s="37"/>
      <c r="AJ626" s="16">
        <f ca="1">IF(Table1[[#This Row],[State]]="Closed","Zero",IF(Table1[[#This Row],[State]]="Resolved","Zero",TODAY()-Table1[[#This Row],[First Assigned to Osprey-Resolver]]))</f>
        <v>1599.1156712962984</v>
      </c>
      <c r="AK626" s="16" t="str">
        <f ca="1">IF(Table1[[#This Row],[Days Open]]&lt;=5,"00 - 05",IF(Table1[[#This Row],[Days Open]]&lt;=15,"06 - 15",IF(Table1[[#This Row],[Days Open]]&lt;=30,"16 - 30", IF(Table1[[#This Row],[Days Open]]&lt;=60,"31 - 60",IF(Table1[[#This Row],[Days Open]]&lt;=90,"61 - 90",IF(Table1[[#This Row],[Days Open]]="Zero","Closed","&gt;91 and above"))))))</f>
        <v>&gt;91 and above</v>
      </c>
      <c r="AL626" s="39">
        <f>WEEKNUM(Table1[[#This Row],[Created]])</f>
        <v>2</v>
      </c>
      <c r="AM626" s="39">
        <f>WEEKNUM(Table1[[#This Row],[Resolved]])</f>
        <v>0</v>
      </c>
      <c r="AN626" s="39">
        <f>WEEKNUM(Table1[[#This Row],[Closed]])</f>
        <v>2</v>
      </c>
      <c r="AO626" s="39" t="str">
        <f>IFERROR(INDEX(GD_Resource[], MATCH(Table1[[#This Row],[Assigned to]], GD_Resource[SNOW ID Unique], 0), 2), "Not GD")</f>
        <v>Not GD</v>
      </c>
      <c r="AP626" s="39" t="str">
        <f t="shared" si="9"/>
        <v>Geo</v>
      </c>
      <c r="AQ626" s="39">
        <f>YEAR(Table1[[#This Row],[Closed]])</f>
        <v>2018</v>
      </c>
      <c r="AR626" s="39">
        <f>YEAR(Table1[[#This Row],[Resolved]])</f>
        <v>1900</v>
      </c>
      <c r="AS626" s="39">
        <f>YEAR(Table1[[#This Row],[Created]])</f>
        <v>2018</v>
      </c>
      <c r="AT626" s="39">
        <f>DAY(Table1[[#This Row],[Resolved]])</f>
        <v>0</v>
      </c>
      <c r="AU626" s="39" t="str">
        <f>TEXT(Table1[[#This Row],[Resolved]],"MMM")</f>
        <v>Jan</v>
      </c>
      <c r="AV626" s="39">
        <f>DAY(Table1[[#This Row],[Created]])</f>
        <v>8</v>
      </c>
      <c r="AW626" s="39" t="str">
        <f>TEXT(Table1[[#This Row],[Created]],"MMM")</f>
        <v>Jan</v>
      </c>
      <c r="AX626" s="40" t="e">
        <f>VLOOKUP(Table1[[#This Row],[Assigned to]],GD_Resource[[#All],[SNOW ID Unique]:[Team]],4,0)</f>
        <v>#N/A</v>
      </c>
    </row>
    <row r="627" spans="1:50" ht="37.5" customHeight="1" x14ac:dyDescent="0.25">
      <c r="A627" s="37" t="s">
        <v>2410</v>
      </c>
      <c r="B627" s="37" t="s">
        <v>119</v>
      </c>
      <c r="C627" s="37" t="s">
        <v>253</v>
      </c>
      <c r="D627" s="37" t="s">
        <v>259</v>
      </c>
      <c r="E627" s="37" t="s">
        <v>7</v>
      </c>
      <c r="F627" s="37" t="s">
        <v>2411</v>
      </c>
      <c r="G627" s="60">
        <v>43109.132071759261</v>
      </c>
      <c r="H627" s="37"/>
      <c r="I627" s="60"/>
      <c r="J627" s="37" t="s">
        <v>124</v>
      </c>
      <c r="K627" s="37" t="s">
        <v>2412</v>
      </c>
      <c r="L627" s="60">
        <v>43109.132071759261</v>
      </c>
      <c r="M627" s="37" t="s">
        <v>39</v>
      </c>
      <c r="N627" s="60">
        <v>43109.107141203713</v>
      </c>
      <c r="O627" s="37" t="s">
        <v>2413</v>
      </c>
      <c r="P627" s="38" t="b">
        <v>0</v>
      </c>
      <c r="Q627" s="37"/>
      <c r="R627" s="37" t="s">
        <v>150</v>
      </c>
      <c r="S627" s="38">
        <v>0</v>
      </c>
      <c r="T627" s="37" t="s">
        <v>128</v>
      </c>
      <c r="U627" s="37" t="s">
        <v>124</v>
      </c>
      <c r="V627" s="60"/>
      <c r="W627" s="38">
        <v>2293</v>
      </c>
      <c r="X627" s="37" t="s">
        <v>1998</v>
      </c>
      <c r="Y627" s="38">
        <v>0</v>
      </c>
      <c r="Z627" s="38" t="b">
        <v>0</v>
      </c>
      <c r="AA627" s="60"/>
      <c r="AB627" s="60"/>
      <c r="AC627" s="38">
        <v>0</v>
      </c>
      <c r="AD627" s="60"/>
      <c r="AE627" s="60"/>
      <c r="AF627" s="60">
        <v>43109.107141203713</v>
      </c>
      <c r="AG627" s="37"/>
      <c r="AH627" s="37"/>
      <c r="AI627" s="37"/>
      <c r="AJ627" s="16">
        <f ca="1">IF(Table1[[#This Row],[State]]="Closed","Zero",IF(Table1[[#This Row],[State]]="Resolved","Zero",TODAY()-Table1[[#This Row],[First Assigned to Osprey-Resolver]]))</f>
        <v>44708</v>
      </c>
      <c r="AK627" s="16" t="str">
        <f ca="1">IF(Table1[[#This Row],[Days Open]]&lt;=5,"00 - 05",IF(Table1[[#This Row],[Days Open]]&lt;=15,"06 - 15",IF(Table1[[#This Row],[Days Open]]&lt;=30,"16 - 30", IF(Table1[[#This Row],[Days Open]]&lt;=60,"31 - 60",IF(Table1[[#This Row],[Days Open]]&lt;=90,"61 - 90",IF(Table1[[#This Row],[Days Open]]="Zero","Closed","&gt;91 and above"))))))</f>
        <v>&gt;91 and above</v>
      </c>
      <c r="AL627" s="39">
        <f>WEEKNUM(Table1[[#This Row],[Created]])</f>
        <v>2</v>
      </c>
      <c r="AM627" s="39">
        <f>WEEKNUM(Table1[[#This Row],[Resolved]])</f>
        <v>0</v>
      </c>
      <c r="AN627" s="39">
        <f>WEEKNUM(Table1[[#This Row],[Closed]])</f>
        <v>2</v>
      </c>
      <c r="AO627" s="39" t="str">
        <f>IFERROR(INDEX(GD_Resource[], MATCH(Table1[[#This Row],[Assigned to]], GD_Resource[SNOW ID Unique], 0), 2), "Not GD")</f>
        <v>Not GD</v>
      </c>
      <c r="AP627" s="39" t="str">
        <f t="shared" si="9"/>
        <v>Geo</v>
      </c>
      <c r="AQ627" s="39">
        <f>YEAR(Table1[[#This Row],[Closed]])</f>
        <v>2018</v>
      </c>
      <c r="AR627" s="39">
        <f>YEAR(Table1[[#This Row],[Resolved]])</f>
        <v>1900</v>
      </c>
      <c r="AS627" s="39">
        <f>YEAR(Table1[[#This Row],[Created]])</f>
        <v>2018</v>
      </c>
      <c r="AT627" s="39">
        <f>DAY(Table1[[#This Row],[Resolved]])</f>
        <v>0</v>
      </c>
      <c r="AU627" s="39" t="str">
        <f>TEXT(Table1[[#This Row],[Resolved]],"MMM")</f>
        <v>Jan</v>
      </c>
      <c r="AV627" s="39">
        <f>DAY(Table1[[#This Row],[Created]])</f>
        <v>9</v>
      </c>
      <c r="AW627" s="39" t="str">
        <f>TEXT(Table1[[#This Row],[Created]],"MMM")</f>
        <v>Jan</v>
      </c>
      <c r="AX627" s="40" t="e">
        <f>VLOOKUP(Table1[[#This Row],[Assigned to]],GD_Resource[[#All],[SNOW ID Unique]:[Team]],4,0)</f>
        <v>#N/A</v>
      </c>
    </row>
    <row r="628" spans="1:50" ht="37.5" customHeight="1" x14ac:dyDescent="0.25">
      <c r="A628" s="37" t="s">
        <v>2414</v>
      </c>
      <c r="B628" s="37" t="s">
        <v>119</v>
      </c>
      <c r="C628" s="37" t="s">
        <v>454</v>
      </c>
      <c r="D628" s="37" t="s">
        <v>2365</v>
      </c>
      <c r="E628" s="37" t="s">
        <v>7</v>
      </c>
      <c r="F628" s="37" t="s">
        <v>2415</v>
      </c>
      <c r="G628" s="60">
        <v>43138.702719907407</v>
      </c>
      <c r="H628" s="37" t="s">
        <v>2315</v>
      </c>
      <c r="I628" s="60"/>
      <c r="J628" s="37" t="s">
        <v>124</v>
      </c>
      <c r="K628" s="37" t="s">
        <v>124</v>
      </c>
      <c r="L628" s="60">
        <v>43138.699942129628</v>
      </c>
      <c r="M628" s="37" t="s">
        <v>2367</v>
      </c>
      <c r="N628" s="60">
        <v>43109.164826388893</v>
      </c>
      <c r="O628" s="37" t="s">
        <v>2416</v>
      </c>
      <c r="P628" s="38" t="b">
        <v>0</v>
      </c>
      <c r="Q628" s="37"/>
      <c r="R628" s="37" t="s">
        <v>217</v>
      </c>
      <c r="S628" s="38">
        <v>0</v>
      </c>
      <c r="T628" s="37" t="s">
        <v>128</v>
      </c>
      <c r="U628" s="37" t="s">
        <v>124</v>
      </c>
      <c r="V628" s="60"/>
      <c r="W628" s="38">
        <v>2552377</v>
      </c>
      <c r="X628" s="37" t="s">
        <v>2417</v>
      </c>
      <c r="Y628" s="38">
        <v>0</v>
      </c>
      <c r="Z628" s="38" t="b">
        <v>0</v>
      </c>
      <c r="AA628" s="60">
        <v>43109.164826388893</v>
      </c>
      <c r="AB628" s="60">
        <v>43109.164826388893</v>
      </c>
      <c r="AC628" s="38">
        <v>1</v>
      </c>
      <c r="AD628" s="60">
        <v>43112.156967592593</v>
      </c>
      <c r="AE628" s="60">
        <v>43112.224108796298</v>
      </c>
      <c r="AF628" s="60">
        <v>43112.156967592593</v>
      </c>
      <c r="AG628" s="37"/>
      <c r="AH628" s="37"/>
      <c r="AI628" s="37"/>
      <c r="AJ628" s="16">
        <f ca="1">IF(Table1[[#This Row],[State]]="Closed","Zero",IF(Table1[[#This Row],[State]]="Resolved","Zero",TODAY()-Table1[[#This Row],[First Assigned to Osprey-Resolver]]))</f>
        <v>1595.7758912037025</v>
      </c>
      <c r="AK628" s="16" t="str">
        <f ca="1">IF(Table1[[#This Row],[Days Open]]&lt;=5,"00 - 05",IF(Table1[[#This Row],[Days Open]]&lt;=15,"06 - 15",IF(Table1[[#This Row],[Days Open]]&lt;=30,"16 - 30", IF(Table1[[#This Row],[Days Open]]&lt;=60,"31 - 60",IF(Table1[[#This Row],[Days Open]]&lt;=90,"61 - 90",IF(Table1[[#This Row],[Days Open]]="Zero","Closed","&gt;91 and above"))))))</f>
        <v>&gt;91 and above</v>
      </c>
      <c r="AL628" s="39">
        <f>WEEKNUM(Table1[[#This Row],[Created]])</f>
        <v>2</v>
      </c>
      <c r="AM628" s="39">
        <f>WEEKNUM(Table1[[#This Row],[Resolved]])</f>
        <v>0</v>
      </c>
      <c r="AN628" s="39">
        <f>WEEKNUM(Table1[[#This Row],[Closed]])</f>
        <v>6</v>
      </c>
      <c r="AO628" s="39" t="str">
        <f>IFERROR(INDEX(GD_Resource[], MATCH(Table1[[#This Row],[Assigned to]], GD_Resource[SNOW ID Unique], 0), 2), "Not GD")</f>
        <v>Not GD</v>
      </c>
      <c r="AP628" s="39" t="str">
        <f t="shared" si="9"/>
        <v>Geo</v>
      </c>
      <c r="AQ628" s="39">
        <f>YEAR(Table1[[#This Row],[Closed]])</f>
        <v>2018</v>
      </c>
      <c r="AR628" s="39">
        <f>YEAR(Table1[[#This Row],[Resolved]])</f>
        <v>1900</v>
      </c>
      <c r="AS628" s="39">
        <f>YEAR(Table1[[#This Row],[Created]])</f>
        <v>2018</v>
      </c>
      <c r="AT628" s="39">
        <f>DAY(Table1[[#This Row],[Resolved]])</f>
        <v>0</v>
      </c>
      <c r="AU628" s="39" t="str">
        <f>TEXT(Table1[[#This Row],[Resolved]],"MMM")</f>
        <v>Jan</v>
      </c>
      <c r="AV628" s="39">
        <f>DAY(Table1[[#This Row],[Created]])</f>
        <v>9</v>
      </c>
      <c r="AW628" s="39" t="str">
        <f>TEXT(Table1[[#This Row],[Created]],"MMM")</f>
        <v>Jan</v>
      </c>
      <c r="AX628" s="40" t="e">
        <f>VLOOKUP(Table1[[#This Row],[Assigned to]],GD_Resource[[#All],[SNOW ID Unique]:[Team]],4,0)</f>
        <v>#N/A</v>
      </c>
    </row>
    <row r="629" spans="1:50" ht="37.5" customHeight="1" x14ac:dyDescent="0.25">
      <c r="A629" s="37" t="s">
        <v>2418</v>
      </c>
      <c r="B629" s="37" t="s">
        <v>119</v>
      </c>
      <c r="C629" s="37" t="s">
        <v>120</v>
      </c>
      <c r="D629" s="37" t="s">
        <v>206</v>
      </c>
      <c r="E629" s="37" t="s">
        <v>145</v>
      </c>
      <c r="F629" s="37" t="s">
        <v>2419</v>
      </c>
      <c r="G629" s="60">
        <v>43131.010717592602</v>
      </c>
      <c r="H629" s="37" t="s">
        <v>48</v>
      </c>
      <c r="I629" s="60"/>
      <c r="J629" s="37" t="s">
        <v>124</v>
      </c>
      <c r="K629" s="37" t="s">
        <v>2420</v>
      </c>
      <c r="L629" s="60">
        <v>43131.010717592602</v>
      </c>
      <c r="M629" s="37" t="s">
        <v>48</v>
      </c>
      <c r="N629" s="60">
        <v>43109.660891203697</v>
      </c>
      <c r="O629" s="37" t="s">
        <v>2421</v>
      </c>
      <c r="P629" s="38" t="b">
        <v>0</v>
      </c>
      <c r="Q629" s="37"/>
      <c r="R629" s="37" t="s">
        <v>127</v>
      </c>
      <c r="S629" s="38">
        <v>0</v>
      </c>
      <c r="T629" s="37" t="s">
        <v>128</v>
      </c>
      <c r="U629" s="37" t="s">
        <v>124</v>
      </c>
      <c r="V629" s="60"/>
      <c r="W629" s="38">
        <v>1844625</v>
      </c>
      <c r="X629" s="37" t="s">
        <v>2422</v>
      </c>
      <c r="Y629" s="38">
        <v>0</v>
      </c>
      <c r="Z629" s="38" t="b">
        <v>0</v>
      </c>
      <c r="AA629" s="60">
        <v>43109.665555555563</v>
      </c>
      <c r="AB629" s="60">
        <v>43109.660891203697</v>
      </c>
      <c r="AC629" s="38">
        <v>1</v>
      </c>
      <c r="AD629" s="60">
        <v>43109.697152777779</v>
      </c>
      <c r="AE629" s="60">
        <v>43109.713645833333</v>
      </c>
      <c r="AF629" s="60">
        <v>43109.697152777779</v>
      </c>
      <c r="AG629" s="37" t="s">
        <v>332</v>
      </c>
      <c r="AH629" s="37"/>
      <c r="AI629" s="37"/>
      <c r="AJ629" s="16">
        <f ca="1">IF(Table1[[#This Row],[State]]="Closed","Zero",IF(Table1[[#This Row],[State]]="Resolved","Zero",TODAY()-Table1[[#This Row],[First Assigned to Osprey-Resolver]]))</f>
        <v>1598.2863541666666</v>
      </c>
      <c r="AK629" s="16" t="str">
        <f ca="1">IF(Table1[[#This Row],[Days Open]]&lt;=5,"00 - 05",IF(Table1[[#This Row],[Days Open]]&lt;=15,"06 - 15",IF(Table1[[#This Row],[Days Open]]&lt;=30,"16 - 30", IF(Table1[[#This Row],[Days Open]]&lt;=60,"31 - 60",IF(Table1[[#This Row],[Days Open]]&lt;=90,"61 - 90",IF(Table1[[#This Row],[Days Open]]="Zero","Closed","&gt;91 and above"))))))</f>
        <v>&gt;91 and above</v>
      </c>
      <c r="AL629" s="39">
        <f>WEEKNUM(Table1[[#This Row],[Created]])</f>
        <v>2</v>
      </c>
      <c r="AM629" s="39">
        <f>WEEKNUM(Table1[[#This Row],[Resolved]])</f>
        <v>0</v>
      </c>
      <c r="AN629" s="39">
        <f>WEEKNUM(Table1[[#This Row],[Closed]])</f>
        <v>5</v>
      </c>
      <c r="AO629" s="39" t="str">
        <f>IFERROR(INDEX(GD_Resource[], MATCH(Table1[[#This Row],[Assigned to]], GD_Resource[SNOW ID Unique], 0), 2), "Not GD")</f>
        <v>Not GD</v>
      </c>
      <c r="AP629" s="39" t="str">
        <f t="shared" si="9"/>
        <v>Geo</v>
      </c>
      <c r="AQ629" s="39">
        <f>YEAR(Table1[[#This Row],[Closed]])</f>
        <v>2018</v>
      </c>
      <c r="AR629" s="39">
        <f>YEAR(Table1[[#This Row],[Resolved]])</f>
        <v>1900</v>
      </c>
      <c r="AS629" s="39">
        <f>YEAR(Table1[[#This Row],[Created]])</f>
        <v>2018</v>
      </c>
      <c r="AT629" s="39">
        <f>DAY(Table1[[#This Row],[Resolved]])</f>
        <v>0</v>
      </c>
      <c r="AU629" s="39" t="str">
        <f>TEXT(Table1[[#This Row],[Resolved]],"MMM")</f>
        <v>Jan</v>
      </c>
      <c r="AV629" s="39">
        <f>DAY(Table1[[#This Row],[Created]])</f>
        <v>9</v>
      </c>
      <c r="AW629" s="39" t="str">
        <f>TEXT(Table1[[#This Row],[Created]],"MMM")</f>
        <v>Jan</v>
      </c>
      <c r="AX629" s="40" t="e">
        <f>VLOOKUP(Table1[[#This Row],[Assigned to]],GD_Resource[[#All],[SNOW ID Unique]:[Team]],4,0)</f>
        <v>#N/A</v>
      </c>
    </row>
    <row r="630" spans="1:50" ht="49.95" customHeight="1" x14ac:dyDescent="0.25">
      <c r="A630" s="37" t="s">
        <v>2423</v>
      </c>
      <c r="B630" s="37" t="s">
        <v>119</v>
      </c>
      <c r="C630" s="37" t="s">
        <v>296</v>
      </c>
      <c r="D630" s="37" t="s">
        <v>2424</v>
      </c>
      <c r="E630" s="37" t="s">
        <v>7</v>
      </c>
      <c r="F630" s="37" t="s">
        <v>2425</v>
      </c>
      <c r="G630" s="60">
        <v>43109.895219907397</v>
      </c>
      <c r="H630" s="37"/>
      <c r="I630" s="60"/>
      <c r="J630" s="37" t="s">
        <v>134</v>
      </c>
      <c r="K630" s="37" t="s">
        <v>2426</v>
      </c>
      <c r="L630" s="60">
        <v>43109.895219907397</v>
      </c>
      <c r="M630" s="37" t="s">
        <v>2427</v>
      </c>
      <c r="N630" s="60">
        <v>43109.803969907407</v>
      </c>
      <c r="O630" s="37" t="s">
        <v>282</v>
      </c>
      <c r="P630" s="38" t="b">
        <v>0</v>
      </c>
      <c r="Q630" s="37"/>
      <c r="R630" s="37" t="s">
        <v>150</v>
      </c>
      <c r="S630" s="38">
        <v>0</v>
      </c>
      <c r="T630" s="37" t="s">
        <v>128</v>
      </c>
      <c r="U630" s="37" t="s">
        <v>124</v>
      </c>
      <c r="V630" s="60"/>
      <c r="W630" s="38">
        <v>7884</v>
      </c>
      <c r="X630" s="37" t="s">
        <v>283</v>
      </c>
      <c r="Y630" s="38">
        <v>0</v>
      </c>
      <c r="Z630" s="38" t="b">
        <v>0</v>
      </c>
      <c r="AA630" s="60">
        <v>43109.824305555558</v>
      </c>
      <c r="AB630" s="60">
        <v>43109.803969907407</v>
      </c>
      <c r="AC630" s="38">
        <v>1</v>
      </c>
      <c r="AD630" s="60">
        <v>43109.851388888892</v>
      </c>
      <c r="AE630" s="60"/>
      <c r="AF630" s="60">
        <v>43109.851388888892</v>
      </c>
      <c r="AG630" s="37"/>
      <c r="AH630" s="37"/>
      <c r="AI630" s="37"/>
      <c r="AJ630" s="16">
        <f ca="1">IF(Table1[[#This Row],[State]]="Closed","Zero",IF(Table1[[#This Row],[State]]="Resolved","Zero",TODAY()-Table1[[#This Row],[First Assigned to Osprey-Resolver]]))</f>
        <v>44708</v>
      </c>
      <c r="AK630" s="16" t="str">
        <f ca="1">IF(Table1[[#This Row],[Days Open]]&lt;=5,"00 - 05",IF(Table1[[#This Row],[Days Open]]&lt;=15,"06 - 15",IF(Table1[[#This Row],[Days Open]]&lt;=30,"16 - 30", IF(Table1[[#This Row],[Days Open]]&lt;=60,"31 - 60",IF(Table1[[#This Row],[Days Open]]&lt;=90,"61 - 90",IF(Table1[[#This Row],[Days Open]]="Zero","Closed","&gt;91 and above"))))))</f>
        <v>&gt;91 and above</v>
      </c>
      <c r="AL630" s="39">
        <f>WEEKNUM(Table1[[#This Row],[Created]])</f>
        <v>2</v>
      </c>
      <c r="AM630" s="39">
        <f>WEEKNUM(Table1[[#This Row],[Resolved]])</f>
        <v>0</v>
      </c>
      <c r="AN630" s="39">
        <f>WEEKNUM(Table1[[#This Row],[Closed]])</f>
        <v>2</v>
      </c>
      <c r="AO630" s="39" t="str">
        <f>IFERROR(INDEX(GD_Resource[], MATCH(Table1[[#This Row],[Assigned to]], GD_Resource[SNOW ID Unique], 0), 2), "Not GD")</f>
        <v>Not GD</v>
      </c>
      <c r="AP630" s="39" t="str">
        <f t="shared" si="9"/>
        <v>Geo</v>
      </c>
      <c r="AQ630" s="39">
        <f>YEAR(Table1[[#This Row],[Closed]])</f>
        <v>2018</v>
      </c>
      <c r="AR630" s="39">
        <f>YEAR(Table1[[#This Row],[Resolved]])</f>
        <v>1900</v>
      </c>
      <c r="AS630" s="39">
        <f>YEAR(Table1[[#This Row],[Created]])</f>
        <v>2018</v>
      </c>
      <c r="AT630" s="39">
        <f>DAY(Table1[[#This Row],[Resolved]])</f>
        <v>0</v>
      </c>
      <c r="AU630" s="39" t="str">
        <f>TEXT(Table1[[#This Row],[Resolved]],"MMM")</f>
        <v>Jan</v>
      </c>
      <c r="AV630" s="39">
        <f>DAY(Table1[[#This Row],[Created]])</f>
        <v>9</v>
      </c>
      <c r="AW630" s="39" t="str">
        <f>TEXT(Table1[[#This Row],[Created]],"MMM")</f>
        <v>Jan</v>
      </c>
      <c r="AX630" s="40" t="e">
        <f>VLOOKUP(Table1[[#This Row],[Assigned to]],GD_Resource[[#All],[SNOW ID Unique]:[Team]],4,0)</f>
        <v>#N/A</v>
      </c>
    </row>
    <row r="631" spans="1:50" ht="87.45" customHeight="1" x14ac:dyDescent="0.25">
      <c r="A631" s="37" t="s">
        <v>2428</v>
      </c>
      <c r="B631" s="37" t="s">
        <v>119</v>
      </c>
      <c r="C631" s="37" t="s">
        <v>161</v>
      </c>
      <c r="D631" s="37" t="s">
        <v>2365</v>
      </c>
      <c r="E631" s="37" t="s">
        <v>145</v>
      </c>
      <c r="F631" s="37" t="s">
        <v>2429</v>
      </c>
      <c r="G631" s="60">
        <v>43138.726631944453</v>
      </c>
      <c r="H631" s="37" t="s">
        <v>2430</v>
      </c>
      <c r="I631" s="60"/>
      <c r="J631" s="37" t="s">
        <v>124</v>
      </c>
      <c r="K631" s="37" t="s">
        <v>124</v>
      </c>
      <c r="L631" s="60">
        <v>43138.722719907397</v>
      </c>
      <c r="M631" s="37" t="s">
        <v>2367</v>
      </c>
      <c r="N631" s="60">
        <v>43110.045254629629</v>
      </c>
      <c r="O631" s="37" t="s">
        <v>2431</v>
      </c>
      <c r="P631" s="38" t="b">
        <v>0</v>
      </c>
      <c r="Q631" s="37"/>
      <c r="R631" s="37" t="s">
        <v>127</v>
      </c>
      <c r="S631" s="38">
        <v>0</v>
      </c>
      <c r="T631" s="37" t="s">
        <v>128</v>
      </c>
      <c r="U631" s="37" t="s">
        <v>124</v>
      </c>
      <c r="V631" s="60"/>
      <c r="W631" s="38">
        <v>2477925</v>
      </c>
      <c r="X631" s="37" t="s">
        <v>2432</v>
      </c>
      <c r="Y631" s="38">
        <v>0</v>
      </c>
      <c r="Z631" s="38" t="b">
        <v>0</v>
      </c>
      <c r="AA631" s="60">
        <v>43110.045254629629</v>
      </c>
      <c r="AB631" s="60"/>
      <c r="AC631" s="38">
        <v>0</v>
      </c>
      <c r="AD631" s="60"/>
      <c r="AE631" s="60">
        <v>43110.045254629629</v>
      </c>
      <c r="AF631" s="60">
        <v>43110.045254629629</v>
      </c>
      <c r="AG631" s="37"/>
      <c r="AH631" s="37"/>
      <c r="AI631" s="37"/>
      <c r="AJ631" s="16">
        <f ca="1">IF(Table1[[#This Row],[State]]="Closed","Zero",IF(Table1[[#This Row],[State]]="Resolved","Zero",TODAY()-Table1[[#This Row],[First Assigned to Osprey-Resolver]]))</f>
        <v>1597.9547453703708</v>
      </c>
      <c r="AK631" s="16" t="str">
        <f ca="1">IF(Table1[[#This Row],[Days Open]]&lt;=5,"00 - 05",IF(Table1[[#This Row],[Days Open]]&lt;=15,"06 - 15",IF(Table1[[#This Row],[Days Open]]&lt;=30,"16 - 30", IF(Table1[[#This Row],[Days Open]]&lt;=60,"31 - 60",IF(Table1[[#This Row],[Days Open]]&lt;=90,"61 - 90",IF(Table1[[#This Row],[Days Open]]="Zero","Closed","&gt;91 and above"))))))</f>
        <v>&gt;91 and above</v>
      </c>
      <c r="AL631" s="39">
        <f>WEEKNUM(Table1[[#This Row],[Created]])</f>
        <v>2</v>
      </c>
      <c r="AM631" s="39">
        <f>WEEKNUM(Table1[[#This Row],[Resolved]])</f>
        <v>0</v>
      </c>
      <c r="AN631" s="39">
        <f>WEEKNUM(Table1[[#This Row],[Closed]])</f>
        <v>6</v>
      </c>
      <c r="AO631" s="39" t="str">
        <f>IFERROR(INDEX(GD_Resource[], MATCH(Table1[[#This Row],[Assigned to]], GD_Resource[SNOW ID Unique], 0), 2), "Not GD")</f>
        <v>WPP-US</v>
      </c>
      <c r="AP631" s="39" t="str">
        <f t="shared" si="9"/>
        <v>GD</v>
      </c>
      <c r="AQ631" s="39">
        <f>YEAR(Table1[[#This Row],[Closed]])</f>
        <v>2018</v>
      </c>
      <c r="AR631" s="39">
        <f>YEAR(Table1[[#This Row],[Resolved]])</f>
        <v>1900</v>
      </c>
      <c r="AS631" s="39">
        <f>YEAR(Table1[[#This Row],[Created]])</f>
        <v>2018</v>
      </c>
      <c r="AT631" s="39">
        <f>DAY(Table1[[#This Row],[Resolved]])</f>
        <v>0</v>
      </c>
      <c r="AU631" s="39" t="str">
        <f>TEXT(Table1[[#This Row],[Resolved]],"MMM")</f>
        <v>Jan</v>
      </c>
      <c r="AV631" s="39">
        <f>DAY(Table1[[#This Row],[Created]])</f>
        <v>10</v>
      </c>
      <c r="AW631" s="39" t="str">
        <f>TEXT(Table1[[#This Row],[Created]],"MMM")</f>
        <v>Jan</v>
      </c>
      <c r="AX631" s="40">
        <f>VLOOKUP(Table1[[#This Row],[Assigned to]],GD_Resource[[#All],[SNOW ID Unique]:[Team]],4,0)</f>
        <v>0</v>
      </c>
    </row>
    <row r="632" spans="1:50" ht="112.5" customHeight="1" x14ac:dyDescent="0.25">
      <c r="A632" s="37" t="s">
        <v>2433</v>
      </c>
      <c r="B632" s="37" t="s">
        <v>119</v>
      </c>
      <c r="C632" s="37" t="s">
        <v>2358</v>
      </c>
      <c r="D632" s="37" t="s">
        <v>206</v>
      </c>
      <c r="E632" s="37" t="s">
        <v>7</v>
      </c>
      <c r="F632" s="37" t="s">
        <v>2434</v>
      </c>
      <c r="G632" s="60">
        <v>43110.887002314812</v>
      </c>
      <c r="H632" s="37" t="s">
        <v>2360</v>
      </c>
      <c r="I632" s="60"/>
      <c r="J632" s="37" t="s">
        <v>124</v>
      </c>
      <c r="K632" s="37" t="s">
        <v>2435</v>
      </c>
      <c r="L632" s="60">
        <v>43110.887002314812</v>
      </c>
      <c r="M632" s="37" t="s">
        <v>48</v>
      </c>
      <c r="N632" s="60">
        <v>43110.739282407398</v>
      </c>
      <c r="O632" s="37" t="s">
        <v>1411</v>
      </c>
      <c r="P632" s="38" t="b">
        <v>0</v>
      </c>
      <c r="Q632" s="37"/>
      <c r="R632" s="37" t="s">
        <v>127</v>
      </c>
      <c r="S632" s="38">
        <v>0</v>
      </c>
      <c r="T632" s="37" t="s">
        <v>128</v>
      </c>
      <c r="U632" s="37" t="s">
        <v>124</v>
      </c>
      <c r="V632" s="60"/>
      <c r="W632" s="38">
        <v>12764</v>
      </c>
      <c r="X632" s="37" t="s">
        <v>714</v>
      </c>
      <c r="Y632" s="38">
        <v>0</v>
      </c>
      <c r="Z632" s="38" t="b">
        <v>0</v>
      </c>
      <c r="AA632" s="60">
        <v>43110.76153935185</v>
      </c>
      <c r="AB632" s="60">
        <v>43110.739282407398</v>
      </c>
      <c r="AC632" s="38">
        <v>1</v>
      </c>
      <c r="AD632" s="60">
        <v>43110.756979166668</v>
      </c>
      <c r="AE632" s="60">
        <v>43110.76153935185</v>
      </c>
      <c r="AF632" s="60">
        <v>43110.756979166668</v>
      </c>
      <c r="AG632" s="37"/>
      <c r="AH632" s="37"/>
      <c r="AI632" s="37"/>
      <c r="AJ632" s="16">
        <f ca="1">IF(Table1[[#This Row],[State]]="Closed","Zero",IF(Table1[[#This Row],[State]]="Resolved","Zero",TODAY()-Table1[[#This Row],[First Assigned to Osprey-Resolver]]))</f>
        <v>1597.2384606481501</v>
      </c>
      <c r="AK632" s="16" t="str">
        <f ca="1">IF(Table1[[#This Row],[Days Open]]&lt;=5,"00 - 05",IF(Table1[[#This Row],[Days Open]]&lt;=15,"06 - 15",IF(Table1[[#This Row],[Days Open]]&lt;=30,"16 - 30", IF(Table1[[#This Row],[Days Open]]&lt;=60,"31 - 60",IF(Table1[[#This Row],[Days Open]]&lt;=90,"61 - 90",IF(Table1[[#This Row],[Days Open]]="Zero","Closed","&gt;91 and above"))))))</f>
        <v>&gt;91 and above</v>
      </c>
      <c r="AL632" s="39">
        <f>WEEKNUM(Table1[[#This Row],[Created]])</f>
        <v>2</v>
      </c>
      <c r="AM632" s="39">
        <f>WEEKNUM(Table1[[#This Row],[Resolved]])</f>
        <v>0</v>
      </c>
      <c r="AN632" s="39">
        <f>WEEKNUM(Table1[[#This Row],[Closed]])</f>
        <v>2</v>
      </c>
      <c r="AO632" s="39" t="str">
        <f>IFERROR(INDEX(GD_Resource[], MATCH(Table1[[#This Row],[Assigned to]], GD_Resource[SNOW ID Unique], 0), 2), "Not GD")</f>
        <v>Not GD</v>
      </c>
      <c r="AP632" s="39" t="str">
        <f t="shared" si="9"/>
        <v>Geo</v>
      </c>
      <c r="AQ632" s="39">
        <f>YEAR(Table1[[#This Row],[Closed]])</f>
        <v>2018</v>
      </c>
      <c r="AR632" s="39">
        <f>YEAR(Table1[[#This Row],[Resolved]])</f>
        <v>1900</v>
      </c>
      <c r="AS632" s="39">
        <f>YEAR(Table1[[#This Row],[Created]])</f>
        <v>2018</v>
      </c>
      <c r="AT632" s="39">
        <f>DAY(Table1[[#This Row],[Resolved]])</f>
        <v>0</v>
      </c>
      <c r="AU632" s="39" t="str">
        <f>TEXT(Table1[[#This Row],[Resolved]],"MMM")</f>
        <v>Jan</v>
      </c>
      <c r="AV632" s="39">
        <f>DAY(Table1[[#This Row],[Created]])</f>
        <v>10</v>
      </c>
      <c r="AW632" s="39" t="str">
        <f>TEXT(Table1[[#This Row],[Created]],"MMM")</f>
        <v>Jan</v>
      </c>
      <c r="AX632" s="40" t="e">
        <f>VLOOKUP(Table1[[#This Row],[Assigned to]],GD_Resource[[#All],[SNOW ID Unique]:[Team]],4,0)</f>
        <v>#N/A</v>
      </c>
    </row>
    <row r="633" spans="1:50" ht="37.5" customHeight="1" x14ac:dyDescent="0.25">
      <c r="A633" s="37" t="s">
        <v>2436</v>
      </c>
      <c r="B633" s="37" t="s">
        <v>142</v>
      </c>
      <c r="C633" s="37" t="s">
        <v>120</v>
      </c>
      <c r="D633" s="37" t="s">
        <v>2437</v>
      </c>
      <c r="E633" s="37" t="s">
        <v>145</v>
      </c>
      <c r="F633" s="37" t="s">
        <v>2438</v>
      </c>
      <c r="G633" s="60">
        <v>43140.664444444446</v>
      </c>
      <c r="H633" s="37" t="s">
        <v>2439</v>
      </c>
      <c r="I633" s="60"/>
      <c r="J633" s="37" t="s">
        <v>124</v>
      </c>
      <c r="K633" s="37" t="s">
        <v>2440</v>
      </c>
      <c r="L633" s="60">
        <v>43140.664444444446</v>
      </c>
      <c r="M633" s="37" t="s">
        <v>2441</v>
      </c>
      <c r="N633" s="60">
        <v>43110.748506944437</v>
      </c>
      <c r="O633" s="37" t="s">
        <v>2442</v>
      </c>
      <c r="P633" s="38" t="b">
        <v>0</v>
      </c>
      <c r="Q633" s="37"/>
      <c r="R633" s="37" t="s">
        <v>127</v>
      </c>
      <c r="S633" s="38">
        <v>0</v>
      </c>
      <c r="T633" s="37" t="s">
        <v>128</v>
      </c>
      <c r="U633" s="37" t="s">
        <v>124</v>
      </c>
      <c r="V633" s="60"/>
      <c r="W633" s="38">
        <v>2584737</v>
      </c>
      <c r="X633" s="37" t="s">
        <v>736</v>
      </c>
      <c r="Y633" s="38">
        <v>0</v>
      </c>
      <c r="Z633" s="38" t="b">
        <v>0</v>
      </c>
      <c r="AA633" s="60">
        <v>43110.841504629629</v>
      </c>
      <c r="AB633" s="60">
        <v>43110.748506944437</v>
      </c>
      <c r="AC633" s="38">
        <v>1</v>
      </c>
      <c r="AD633" s="60">
        <v>43110.84175925926</v>
      </c>
      <c r="AE633" s="60">
        <v>43110.878541666672</v>
      </c>
      <c r="AF633" s="60">
        <v>43110.84175925926</v>
      </c>
      <c r="AG633" s="37" t="s">
        <v>332</v>
      </c>
      <c r="AH633" s="37"/>
      <c r="AI633" s="37" t="s">
        <v>737</v>
      </c>
      <c r="AJ633" s="16">
        <f ca="1">IF(Table1[[#This Row],[State]]="Closed","Zero",IF(Table1[[#This Row],[State]]="Resolved","Zero",TODAY()-Table1[[#This Row],[First Assigned to Osprey-Resolver]]))</f>
        <v>1597.1214583333276</v>
      </c>
      <c r="AK633" s="16" t="str">
        <f ca="1">IF(Table1[[#This Row],[Days Open]]&lt;=5,"00 - 05",IF(Table1[[#This Row],[Days Open]]&lt;=15,"06 - 15",IF(Table1[[#This Row],[Days Open]]&lt;=30,"16 - 30", IF(Table1[[#This Row],[Days Open]]&lt;=60,"31 - 60",IF(Table1[[#This Row],[Days Open]]&lt;=90,"61 - 90",IF(Table1[[#This Row],[Days Open]]="Zero","Closed","&gt;91 and above"))))))</f>
        <v>&gt;91 and above</v>
      </c>
      <c r="AL633" s="39">
        <f>WEEKNUM(Table1[[#This Row],[Created]])</f>
        <v>2</v>
      </c>
      <c r="AM633" s="39">
        <f>WEEKNUM(Table1[[#This Row],[Resolved]])</f>
        <v>0</v>
      </c>
      <c r="AN633" s="39">
        <f>WEEKNUM(Table1[[#This Row],[Closed]])</f>
        <v>6</v>
      </c>
      <c r="AO633" s="39" t="str">
        <f>IFERROR(INDEX(GD_Resource[], MATCH(Table1[[#This Row],[Assigned to]], GD_Resource[SNOW ID Unique], 0), 2), "Not GD")</f>
        <v>Not GD</v>
      </c>
      <c r="AP633" s="39" t="str">
        <f t="shared" si="9"/>
        <v>Geo</v>
      </c>
      <c r="AQ633" s="39">
        <f>YEAR(Table1[[#This Row],[Closed]])</f>
        <v>2018</v>
      </c>
      <c r="AR633" s="39">
        <f>YEAR(Table1[[#This Row],[Resolved]])</f>
        <v>1900</v>
      </c>
      <c r="AS633" s="39">
        <f>YEAR(Table1[[#This Row],[Created]])</f>
        <v>2018</v>
      </c>
      <c r="AT633" s="39">
        <f>DAY(Table1[[#This Row],[Resolved]])</f>
        <v>0</v>
      </c>
      <c r="AU633" s="39" t="str">
        <f>TEXT(Table1[[#This Row],[Resolved]],"MMM")</f>
        <v>Jan</v>
      </c>
      <c r="AV633" s="39">
        <f>DAY(Table1[[#This Row],[Created]])</f>
        <v>10</v>
      </c>
      <c r="AW633" s="39" t="str">
        <f>TEXT(Table1[[#This Row],[Created]],"MMM")</f>
        <v>Jan</v>
      </c>
      <c r="AX633" s="40" t="e">
        <f>VLOOKUP(Table1[[#This Row],[Assigned to]],GD_Resource[[#All],[SNOW ID Unique]:[Team]],4,0)</f>
        <v>#N/A</v>
      </c>
    </row>
    <row r="634" spans="1:50" ht="87.45" customHeight="1" x14ac:dyDescent="0.25">
      <c r="A634" s="37" t="s">
        <v>2443</v>
      </c>
      <c r="B634" s="37" t="s">
        <v>142</v>
      </c>
      <c r="C634" s="37" t="s">
        <v>120</v>
      </c>
      <c r="D634" s="37" t="s">
        <v>2437</v>
      </c>
      <c r="E634" s="37" t="s">
        <v>13</v>
      </c>
      <c r="F634" s="37" t="s">
        <v>2444</v>
      </c>
      <c r="G634" s="60">
        <v>43140.66574074074</v>
      </c>
      <c r="H634" s="37" t="s">
        <v>2360</v>
      </c>
      <c r="I634" s="60"/>
      <c r="J634" s="37" t="s">
        <v>124</v>
      </c>
      <c r="K634" s="37" t="s">
        <v>2440</v>
      </c>
      <c r="L634" s="60">
        <v>43140.66574074074</v>
      </c>
      <c r="M634" s="37" t="s">
        <v>2441</v>
      </c>
      <c r="N634" s="60">
        <v>43110.764479166668</v>
      </c>
      <c r="O634" s="37" t="s">
        <v>2442</v>
      </c>
      <c r="P634" s="38" t="b">
        <v>0</v>
      </c>
      <c r="Q634" s="37"/>
      <c r="R634" s="37" t="s">
        <v>127</v>
      </c>
      <c r="S634" s="38">
        <v>0</v>
      </c>
      <c r="T634" s="37" t="s">
        <v>128</v>
      </c>
      <c r="U634" s="37" t="s">
        <v>124</v>
      </c>
      <c r="V634" s="60"/>
      <c r="W634" s="38">
        <v>2583469</v>
      </c>
      <c r="X634" s="37" t="s">
        <v>736</v>
      </c>
      <c r="Y634" s="38">
        <v>0</v>
      </c>
      <c r="Z634" s="38" t="b">
        <v>0</v>
      </c>
      <c r="AA634" s="60">
        <v>43110.843993055547</v>
      </c>
      <c r="AB634" s="60">
        <v>43110.764479166668</v>
      </c>
      <c r="AC634" s="38">
        <v>1</v>
      </c>
      <c r="AD634" s="60">
        <v>43110.844236111108</v>
      </c>
      <c r="AE634" s="60">
        <v>43110.879525462973</v>
      </c>
      <c r="AF634" s="60">
        <v>43110.844236111108</v>
      </c>
      <c r="AG634" s="37" t="s">
        <v>332</v>
      </c>
      <c r="AH634" s="37"/>
      <c r="AI634" s="37" t="s">
        <v>737</v>
      </c>
      <c r="AJ634" s="16">
        <f ca="1">IF(Table1[[#This Row],[State]]="Closed","Zero",IF(Table1[[#This Row],[State]]="Resolved","Zero",TODAY()-Table1[[#This Row],[First Assigned to Osprey-Resolver]]))</f>
        <v>1597.1204745370269</v>
      </c>
      <c r="AK634" s="16" t="str">
        <f ca="1">IF(Table1[[#This Row],[Days Open]]&lt;=5,"00 - 05",IF(Table1[[#This Row],[Days Open]]&lt;=15,"06 - 15",IF(Table1[[#This Row],[Days Open]]&lt;=30,"16 - 30", IF(Table1[[#This Row],[Days Open]]&lt;=60,"31 - 60",IF(Table1[[#This Row],[Days Open]]&lt;=90,"61 - 90",IF(Table1[[#This Row],[Days Open]]="Zero","Closed","&gt;91 and above"))))))</f>
        <v>&gt;91 and above</v>
      </c>
      <c r="AL634" s="39">
        <f>WEEKNUM(Table1[[#This Row],[Created]])</f>
        <v>2</v>
      </c>
      <c r="AM634" s="39">
        <f>WEEKNUM(Table1[[#This Row],[Resolved]])</f>
        <v>0</v>
      </c>
      <c r="AN634" s="39">
        <f>WEEKNUM(Table1[[#This Row],[Closed]])</f>
        <v>6</v>
      </c>
      <c r="AO634" s="39" t="str">
        <f>IFERROR(INDEX(GD_Resource[], MATCH(Table1[[#This Row],[Assigned to]], GD_Resource[SNOW ID Unique], 0), 2), "Not GD")</f>
        <v>Not GD</v>
      </c>
      <c r="AP634" s="39" t="str">
        <f t="shared" si="9"/>
        <v>Geo</v>
      </c>
      <c r="AQ634" s="39">
        <f>YEAR(Table1[[#This Row],[Closed]])</f>
        <v>2018</v>
      </c>
      <c r="AR634" s="39">
        <f>YEAR(Table1[[#This Row],[Resolved]])</f>
        <v>1900</v>
      </c>
      <c r="AS634" s="39">
        <f>YEAR(Table1[[#This Row],[Created]])</f>
        <v>2018</v>
      </c>
      <c r="AT634" s="39">
        <f>DAY(Table1[[#This Row],[Resolved]])</f>
        <v>0</v>
      </c>
      <c r="AU634" s="39" t="str">
        <f>TEXT(Table1[[#This Row],[Resolved]],"MMM")</f>
        <v>Jan</v>
      </c>
      <c r="AV634" s="39">
        <f>DAY(Table1[[#This Row],[Created]])</f>
        <v>10</v>
      </c>
      <c r="AW634" s="39" t="str">
        <f>TEXT(Table1[[#This Row],[Created]],"MMM")</f>
        <v>Jan</v>
      </c>
      <c r="AX634" s="40" t="e">
        <f>VLOOKUP(Table1[[#This Row],[Assigned to]],GD_Resource[[#All],[SNOW ID Unique]:[Team]],4,0)</f>
        <v>#N/A</v>
      </c>
    </row>
    <row r="635" spans="1:50" ht="87.45" customHeight="1" x14ac:dyDescent="0.25">
      <c r="A635" s="37" t="s">
        <v>2445</v>
      </c>
      <c r="B635" s="37" t="s">
        <v>119</v>
      </c>
      <c r="C635" s="37" t="s">
        <v>253</v>
      </c>
      <c r="D635" s="37" t="s">
        <v>259</v>
      </c>
      <c r="E635" s="37" t="s">
        <v>13</v>
      </c>
      <c r="F635" s="37" t="s">
        <v>2446</v>
      </c>
      <c r="G635" s="60">
        <v>43111.02003472222</v>
      </c>
      <c r="H635" s="37" t="s">
        <v>39</v>
      </c>
      <c r="I635" s="60"/>
      <c r="J635" s="37" t="s">
        <v>134</v>
      </c>
      <c r="K635" s="37" t="s">
        <v>2447</v>
      </c>
      <c r="L635" s="60">
        <v>43111.02003472222</v>
      </c>
      <c r="M635" s="37" t="s">
        <v>39</v>
      </c>
      <c r="N635" s="60">
        <v>43110.934884259259</v>
      </c>
      <c r="O635" s="37" t="s">
        <v>2448</v>
      </c>
      <c r="P635" s="38" t="b">
        <v>0</v>
      </c>
      <c r="Q635" s="37"/>
      <c r="R635" s="37" t="s">
        <v>150</v>
      </c>
      <c r="S635" s="38">
        <v>0</v>
      </c>
      <c r="T635" s="37" t="s">
        <v>128</v>
      </c>
      <c r="U635" s="37" t="s">
        <v>124</v>
      </c>
      <c r="V635" s="60"/>
      <c r="W635" s="38">
        <v>7357</v>
      </c>
      <c r="X635" s="37" t="s">
        <v>2449</v>
      </c>
      <c r="Y635" s="38">
        <v>0</v>
      </c>
      <c r="Z635" s="38" t="b">
        <v>0</v>
      </c>
      <c r="AA635" s="60">
        <v>43110.951319444437</v>
      </c>
      <c r="AB635" s="60">
        <v>43110.934884259259</v>
      </c>
      <c r="AC635" s="38">
        <v>1</v>
      </c>
      <c r="AD635" s="60">
        <v>43110.939814814818</v>
      </c>
      <c r="AE635" s="60">
        <v>43110.951319444437</v>
      </c>
      <c r="AF635" s="60">
        <v>43110.939814814818</v>
      </c>
      <c r="AG635" s="37"/>
      <c r="AH635" s="37"/>
      <c r="AI635" s="37"/>
      <c r="AJ635" s="16">
        <f ca="1">IF(Table1[[#This Row],[State]]="Closed","Zero",IF(Table1[[#This Row],[State]]="Resolved","Zero",TODAY()-Table1[[#This Row],[First Assigned to Osprey-Resolver]]))</f>
        <v>1597.0486805555629</v>
      </c>
      <c r="AK635" s="16" t="str">
        <f ca="1">IF(Table1[[#This Row],[Days Open]]&lt;=5,"00 - 05",IF(Table1[[#This Row],[Days Open]]&lt;=15,"06 - 15",IF(Table1[[#This Row],[Days Open]]&lt;=30,"16 - 30", IF(Table1[[#This Row],[Days Open]]&lt;=60,"31 - 60",IF(Table1[[#This Row],[Days Open]]&lt;=90,"61 - 90",IF(Table1[[#This Row],[Days Open]]="Zero","Closed","&gt;91 and above"))))))</f>
        <v>&gt;91 and above</v>
      </c>
      <c r="AL635" s="39">
        <f>WEEKNUM(Table1[[#This Row],[Created]])</f>
        <v>2</v>
      </c>
      <c r="AM635" s="39">
        <f>WEEKNUM(Table1[[#This Row],[Resolved]])</f>
        <v>0</v>
      </c>
      <c r="AN635" s="39">
        <f>WEEKNUM(Table1[[#This Row],[Closed]])</f>
        <v>2</v>
      </c>
      <c r="AO635" s="39" t="str">
        <f>IFERROR(INDEX(GD_Resource[], MATCH(Table1[[#This Row],[Assigned to]], GD_Resource[SNOW ID Unique], 0), 2), "Not GD")</f>
        <v>Not GD</v>
      </c>
      <c r="AP635" s="39" t="str">
        <f t="shared" si="9"/>
        <v>Geo</v>
      </c>
      <c r="AQ635" s="39">
        <f>YEAR(Table1[[#This Row],[Closed]])</f>
        <v>2018</v>
      </c>
      <c r="AR635" s="39">
        <f>YEAR(Table1[[#This Row],[Resolved]])</f>
        <v>1900</v>
      </c>
      <c r="AS635" s="39">
        <f>YEAR(Table1[[#This Row],[Created]])</f>
        <v>2018</v>
      </c>
      <c r="AT635" s="39">
        <f>DAY(Table1[[#This Row],[Resolved]])</f>
        <v>0</v>
      </c>
      <c r="AU635" s="39" t="str">
        <f>TEXT(Table1[[#This Row],[Resolved]],"MMM")</f>
        <v>Jan</v>
      </c>
      <c r="AV635" s="39">
        <f>DAY(Table1[[#This Row],[Created]])</f>
        <v>10</v>
      </c>
      <c r="AW635" s="39" t="str">
        <f>TEXT(Table1[[#This Row],[Created]],"MMM")</f>
        <v>Jan</v>
      </c>
      <c r="AX635" s="40" t="e">
        <f>VLOOKUP(Table1[[#This Row],[Assigned to]],GD_Resource[[#All],[SNOW ID Unique]:[Team]],4,0)</f>
        <v>#N/A</v>
      </c>
    </row>
    <row r="636" spans="1:50" ht="37.5" customHeight="1" x14ac:dyDescent="0.25">
      <c r="A636" s="37" t="s">
        <v>2450</v>
      </c>
      <c r="B636" s="37" t="s">
        <v>119</v>
      </c>
      <c r="C636" s="37" t="s">
        <v>161</v>
      </c>
      <c r="D636" s="37" t="s">
        <v>2313</v>
      </c>
      <c r="E636" s="37" t="s">
        <v>7</v>
      </c>
      <c r="F636" s="37" t="s">
        <v>2451</v>
      </c>
      <c r="G636" s="60">
        <v>43113.076527777783</v>
      </c>
      <c r="H636" s="37" t="s">
        <v>2315</v>
      </c>
      <c r="I636" s="60"/>
      <c r="J636" s="37" t="s">
        <v>124</v>
      </c>
      <c r="K636" s="37" t="s">
        <v>2452</v>
      </c>
      <c r="L636" s="60">
        <v>43113.076527777783</v>
      </c>
      <c r="M636" s="37" t="s">
        <v>2315</v>
      </c>
      <c r="N636" s="60">
        <v>43111.092881944453</v>
      </c>
      <c r="O636" s="37" t="s">
        <v>2453</v>
      </c>
      <c r="P636" s="38" t="b">
        <v>0</v>
      </c>
      <c r="Q636" s="37"/>
      <c r="R636" s="37" t="s">
        <v>127</v>
      </c>
      <c r="S636" s="38">
        <v>0</v>
      </c>
      <c r="T636" s="37" t="s">
        <v>128</v>
      </c>
      <c r="U636" s="37" t="s">
        <v>124</v>
      </c>
      <c r="V636" s="60"/>
      <c r="W636" s="38">
        <v>171387</v>
      </c>
      <c r="X636" s="37" t="s">
        <v>2454</v>
      </c>
      <c r="Y636" s="38">
        <v>0</v>
      </c>
      <c r="Z636" s="38" t="b">
        <v>0</v>
      </c>
      <c r="AA636" s="60">
        <v>43111.335416666669</v>
      </c>
      <c r="AB636" s="60">
        <v>43111.092881944453</v>
      </c>
      <c r="AC636" s="38">
        <v>1</v>
      </c>
      <c r="AD636" s="60">
        <v>43111.335879629631</v>
      </c>
      <c r="AE636" s="60">
        <v>43111.378796296303</v>
      </c>
      <c r="AF636" s="60">
        <v>43111.335879629631</v>
      </c>
      <c r="AG636" s="37" t="s">
        <v>139</v>
      </c>
      <c r="AH636" s="37"/>
      <c r="AI636" s="37" t="s">
        <v>528</v>
      </c>
      <c r="AJ636" s="16">
        <f ca="1">IF(Table1[[#This Row],[State]]="Closed","Zero",IF(Table1[[#This Row],[State]]="Resolved","Zero",TODAY()-Table1[[#This Row],[First Assigned to Osprey-Resolver]]))</f>
        <v>1596.6212037036967</v>
      </c>
      <c r="AK636" s="16" t="str">
        <f ca="1">IF(Table1[[#This Row],[Days Open]]&lt;=5,"00 - 05",IF(Table1[[#This Row],[Days Open]]&lt;=15,"06 - 15",IF(Table1[[#This Row],[Days Open]]&lt;=30,"16 - 30", IF(Table1[[#This Row],[Days Open]]&lt;=60,"31 - 60",IF(Table1[[#This Row],[Days Open]]&lt;=90,"61 - 90",IF(Table1[[#This Row],[Days Open]]="Zero","Closed","&gt;91 and above"))))))</f>
        <v>&gt;91 and above</v>
      </c>
      <c r="AL636" s="39">
        <f>WEEKNUM(Table1[[#This Row],[Created]])</f>
        <v>2</v>
      </c>
      <c r="AM636" s="39">
        <f>WEEKNUM(Table1[[#This Row],[Resolved]])</f>
        <v>0</v>
      </c>
      <c r="AN636" s="39">
        <f>WEEKNUM(Table1[[#This Row],[Closed]])</f>
        <v>2</v>
      </c>
      <c r="AO636" s="39" t="str">
        <f>IFERROR(INDEX(GD_Resource[], MATCH(Table1[[#This Row],[Assigned to]], GD_Resource[SNOW ID Unique], 0), 2), "Not GD")</f>
        <v>Not GD</v>
      </c>
      <c r="AP636" s="39" t="str">
        <f t="shared" si="9"/>
        <v>Geo</v>
      </c>
      <c r="AQ636" s="39">
        <f>YEAR(Table1[[#This Row],[Closed]])</f>
        <v>2018</v>
      </c>
      <c r="AR636" s="39">
        <f>YEAR(Table1[[#This Row],[Resolved]])</f>
        <v>1900</v>
      </c>
      <c r="AS636" s="39">
        <f>YEAR(Table1[[#This Row],[Created]])</f>
        <v>2018</v>
      </c>
      <c r="AT636" s="39">
        <f>DAY(Table1[[#This Row],[Resolved]])</f>
        <v>0</v>
      </c>
      <c r="AU636" s="39" t="str">
        <f>TEXT(Table1[[#This Row],[Resolved]],"MMM")</f>
        <v>Jan</v>
      </c>
      <c r="AV636" s="39">
        <f>DAY(Table1[[#This Row],[Created]])</f>
        <v>11</v>
      </c>
      <c r="AW636" s="39" t="str">
        <f>TEXT(Table1[[#This Row],[Created]],"MMM")</f>
        <v>Jan</v>
      </c>
      <c r="AX636" s="40" t="e">
        <f>VLOOKUP(Table1[[#This Row],[Assigned to]],GD_Resource[[#All],[SNOW ID Unique]:[Team]],4,0)</f>
        <v>#N/A</v>
      </c>
    </row>
    <row r="637" spans="1:50" ht="37.5" customHeight="1" x14ac:dyDescent="0.25">
      <c r="A637" s="37" t="s">
        <v>2455</v>
      </c>
      <c r="B637" s="37" t="s">
        <v>119</v>
      </c>
      <c r="C637" s="37" t="s">
        <v>253</v>
      </c>
      <c r="D637" s="37" t="s">
        <v>2365</v>
      </c>
      <c r="E637" s="37" t="s">
        <v>145</v>
      </c>
      <c r="F637" s="37" t="s">
        <v>2456</v>
      </c>
      <c r="G637" s="60">
        <v>43346.854016203702</v>
      </c>
      <c r="H637" s="37" t="s">
        <v>2457</v>
      </c>
      <c r="I637" s="60"/>
      <c r="J637" s="37" t="s">
        <v>124</v>
      </c>
      <c r="K637" s="37" t="s">
        <v>2458</v>
      </c>
      <c r="L637" s="60">
        <v>43341.981620370367</v>
      </c>
      <c r="M637" s="37" t="s">
        <v>1861</v>
      </c>
      <c r="N637" s="60">
        <v>43111.872824074067</v>
      </c>
      <c r="O637" s="37" t="s">
        <v>2459</v>
      </c>
      <c r="P637" s="38" t="b">
        <v>0</v>
      </c>
      <c r="Q637" s="37"/>
      <c r="R637" s="37" t="s">
        <v>150</v>
      </c>
      <c r="S637" s="38">
        <v>0</v>
      </c>
      <c r="T637" s="37" t="s">
        <v>128</v>
      </c>
      <c r="U637" s="37" t="s">
        <v>124</v>
      </c>
      <c r="V637" s="60"/>
      <c r="W637" s="38">
        <v>19881400</v>
      </c>
      <c r="X637" s="37" t="s">
        <v>2460</v>
      </c>
      <c r="Y637" s="38">
        <v>0</v>
      </c>
      <c r="Z637" s="38" t="b">
        <v>0</v>
      </c>
      <c r="AA637" s="60">
        <v>43111.897511574083</v>
      </c>
      <c r="AB637" s="60">
        <v>43111.872824074067</v>
      </c>
      <c r="AC637" s="38">
        <v>1</v>
      </c>
      <c r="AD637" s="60">
        <v>43111.876180555562</v>
      </c>
      <c r="AE637" s="60">
        <v>43111.897511574083</v>
      </c>
      <c r="AF637" s="60">
        <v>43111.876180555562</v>
      </c>
      <c r="AG637" s="37"/>
      <c r="AH637" s="37"/>
      <c r="AI637" s="37"/>
      <c r="AJ637" s="16">
        <f ca="1">IF(Table1[[#This Row],[State]]="Closed","Zero",IF(Table1[[#This Row],[State]]="Resolved","Zero",TODAY()-Table1[[#This Row],[First Assigned to Osprey-Resolver]]))</f>
        <v>1596.1024884259168</v>
      </c>
      <c r="AK637" s="16" t="str">
        <f ca="1">IF(Table1[[#This Row],[Days Open]]&lt;=5,"00 - 05",IF(Table1[[#This Row],[Days Open]]&lt;=15,"06 - 15",IF(Table1[[#This Row],[Days Open]]&lt;=30,"16 - 30", IF(Table1[[#This Row],[Days Open]]&lt;=60,"31 - 60",IF(Table1[[#This Row],[Days Open]]&lt;=90,"61 - 90",IF(Table1[[#This Row],[Days Open]]="Zero","Closed","&gt;91 and above"))))))</f>
        <v>&gt;91 and above</v>
      </c>
      <c r="AL637" s="39">
        <f>WEEKNUM(Table1[[#This Row],[Created]])</f>
        <v>2</v>
      </c>
      <c r="AM637" s="39">
        <f>WEEKNUM(Table1[[#This Row],[Resolved]])</f>
        <v>0</v>
      </c>
      <c r="AN637" s="39">
        <f>WEEKNUM(Table1[[#This Row],[Closed]])</f>
        <v>35</v>
      </c>
      <c r="AO637" s="39" t="str">
        <f>IFERROR(INDEX(GD_Resource[], MATCH(Table1[[#This Row],[Assigned to]], GD_Resource[SNOW ID Unique], 0), 2), "Not GD")</f>
        <v>WPP-US</v>
      </c>
      <c r="AP637" s="39" t="str">
        <f t="shared" si="9"/>
        <v>GD</v>
      </c>
      <c r="AQ637" s="39">
        <f>YEAR(Table1[[#This Row],[Closed]])</f>
        <v>2018</v>
      </c>
      <c r="AR637" s="39">
        <f>YEAR(Table1[[#This Row],[Resolved]])</f>
        <v>1900</v>
      </c>
      <c r="AS637" s="39">
        <f>YEAR(Table1[[#This Row],[Created]])</f>
        <v>2018</v>
      </c>
      <c r="AT637" s="39">
        <f>DAY(Table1[[#This Row],[Resolved]])</f>
        <v>0</v>
      </c>
      <c r="AU637" s="39" t="str">
        <f>TEXT(Table1[[#This Row],[Resolved]],"MMM")</f>
        <v>Jan</v>
      </c>
      <c r="AV637" s="39">
        <f>DAY(Table1[[#This Row],[Created]])</f>
        <v>11</v>
      </c>
      <c r="AW637" s="39" t="str">
        <f>TEXT(Table1[[#This Row],[Created]],"MMM")</f>
        <v>Jan</v>
      </c>
      <c r="AX637" s="40">
        <f>VLOOKUP(Table1[[#This Row],[Assigned to]],GD_Resource[[#All],[SNOW ID Unique]:[Team]],4,0)</f>
        <v>0</v>
      </c>
    </row>
    <row r="638" spans="1:50" ht="37.5" customHeight="1" x14ac:dyDescent="0.25">
      <c r="A638" s="37" t="s">
        <v>2461</v>
      </c>
      <c r="B638" s="37" t="s">
        <v>119</v>
      </c>
      <c r="C638" s="37" t="s">
        <v>161</v>
      </c>
      <c r="D638" s="37" t="s">
        <v>1273</v>
      </c>
      <c r="E638" s="37" t="s">
        <v>13</v>
      </c>
      <c r="F638" s="37" t="s">
        <v>2462</v>
      </c>
      <c r="G638" s="60">
        <v>43126.007581018523</v>
      </c>
      <c r="H638" s="37" t="s">
        <v>32</v>
      </c>
      <c r="I638" s="60"/>
      <c r="J638" s="37" t="s">
        <v>124</v>
      </c>
      <c r="K638" s="37" t="s">
        <v>2463</v>
      </c>
      <c r="L638" s="60">
        <v>43126.007581018523</v>
      </c>
      <c r="M638" s="37" t="s">
        <v>32</v>
      </c>
      <c r="N638" s="60">
        <v>43112.014699074083</v>
      </c>
      <c r="O638" s="37" t="s">
        <v>2464</v>
      </c>
      <c r="P638" s="38" t="b">
        <v>0</v>
      </c>
      <c r="Q638" s="37"/>
      <c r="R638" s="37" t="s">
        <v>127</v>
      </c>
      <c r="S638" s="38">
        <v>0</v>
      </c>
      <c r="T638" s="37" t="s">
        <v>128</v>
      </c>
      <c r="U638" s="37" t="s">
        <v>124</v>
      </c>
      <c r="V638" s="60"/>
      <c r="W638" s="38">
        <v>1208985</v>
      </c>
      <c r="X638" s="37" t="s">
        <v>2465</v>
      </c>
      <c r="Y638" s="38">
        <v>0</v>
      </c>
      <c r="Z638" s="38" t="b">
        <v>0</v>
      </c>
      <c r="AA638" s="60">
        <v>43112.016574074078</v>
      </c>
      <c r="AB638" s="60">
        <v>43112.014699074083</v>
      </c>
      <c r="AC638" s="38">
        <v>1</v>
      </c>
      <c r="AD638" s="60">
        <v>43112.026782407411</v>
      </c>
      <c r="AE638" s="60">
        <v>43112.036064814813</v>
      </c>
      <c r="AF638" s="60">
        <v>43112.026782407411</v>
      </c>
      <c r="AG638" s="37"/>
      <c r="AH638" s="37"/>
      <c r="AI638" s="37"/>
      <c r="AJ638" s="16">
        <f ca="1">IF(Table1[[#This Row],[State]]="Closed","Zero",IF(Table1[[#This Row],[State]]="Resolved","Zero",TODAY()-Table1[[#This Row],[First Assigned to Osprey-Resolver]]))</f>
        <v>1595.9639351851874</v>
      </c>
      <c r="AK638" s="16" t="str">
        <f ca="1">IF(Table1[[#This Row],[Days Open]]&lt;=5,"00 - 05",IF(Table1[[#This Row],[Days Open]]&lt;=15,"06 - 15",IF(Table1[[#This Row],[Days Open]]&lt;=30,"16 - 30", IF(Table1[[#This Row],[Days Open]]&lt;=60,"31 - 60",IF(Table1[[#This Row],[Days Open]]&lt;=90,"61 - 90",IF(Table1[[#This Row],[Days Open]]="Zero","Closed","&gt;91 and above"))))))</f>
        <v>&gt;91 and above</v>
      </c>
      <c r="AL638" s="39">
        <f>WEEKNUM(Table1[[#This Row],[Created]])</f>
        <v>2</v>
      </c>
      <c r="AM638" s="39">
        <f>WEEKNUM(Table1[[#This Row],[Resolved]])</f>
        <v>0</v>
      </c>
      <c r="AN638" s="39">
        <f>WEEKNUM(Table1[[#This Row],[Closed]])</f>
        <v>4</v>
      </c>
      <c r="AO638" s="39" t="str">
        <f>IFERROR(INDEX(GD_Resource[], MATCH(Table1[[#This Row],[Assigned to]], GD_Resource[SNOW ID Unique], 0), 2), "Not GD")</f>
        <v>WPP-US</v>
      </c>
      <c r="AP638" s="39" t="str">
        <f t="shared" si="9"/>
        <v>GD</v>
      </c>
      <c r="AQ638" s="39">
        <f>YEAR(Table1[[#This Row],[Closed]])</f>
        <v>2018</v>
      </c>
      <c r="AR638" s="39">
        <f>YEAR(Table1[[#This Row],[Resolved]])</f>
        <v>1900</v>
      </c>
      <c r="AS638" s="39">
        <f>YEAR(Table1[[#This Row],[Created]])</f>
        <v>2018</v>
      </c>
      <c r="AT638" s="39">
        <f>DAY(Table1[[#This Row],[Resolved]])</f>
        <v>0</v>
      </c>
      <c r="AU638" s="39" t="str">
        <f>TEXT(Table1[[#This Row],[Resolved]],"MMM")</f>
        <v>Jan</v>
      </c>
      <c r="AV638" s="39">
        <f>DAY(Table1[[#This Row],[Created]])</f>
        <v>12</v>
      </c>
      <c r="AW638" s="39" t="str">
        <f>TEXT(Table1[[#This Row],[Created]],"MMM")</f>
        <v>Jan</v>
      </c>
      <c r="AX638" s="40">
        <f>VLOOKUP(Table1[[#This Row],[Assigned to]],GD_Resource[[#All],[SNOW ID Unique]:[Team]],4,0)</f>
        <v>0</v>
      </c>
    </row>
    <row r="639" spans="1:50" ht="37.5" customHeight="1" x14ac:dyDescent="0.25">
      <c r="A639" s="37" t="s">
        <v>2466</v>
      </c>
      <c r="B639" s="37" t="s">
        <v>119</v>
      </c>
      <c r="C639" s="37" t="s">
        <v>2358</v>
      </c>
      <c r="D639" s="37" t="s">
        <v>503</v>
      </c>
      <c r="E639" s="37" t="s">
        <v>13</v>
      </c>
      <c r="F639" s="37" t="s">
        <v>2467</v>
      </c>
      <c r="G639" s="60">
        <v>43112.146377314813</v>
      </c>
      <c r="H639" s="37" t="s">
        <v>41</v>
      </c>
      <c r="I639" s="60"/>
      <c r="J639" s="37" t="s">
        <v>124</v>
      </c>
      <c r="K639" s="37" t="s">
        <v>2468</v>
      </c>
      <c r="L639" s="60">
        <v>43112.146377314813</v>
      </c>
      <c r="M639" s="37" t="s">
        <v>41</v>
      </c>
      <c r="N639" s="60">
        <v>43112.037083333344</v>
      </c>
      <c r="O639" s="37" t="s">
        <v>2469</v>
      </c>
      <c r="P639" s="38" t="b">
        <v>0</v>
      </c>
      <c r="Q639" s="37"/>
      <c r="R639" s="37" t="s">
        <v>127</v>
      </c>
      <c r="S639" s="38">
        <v>0</v>
      </c>
      <c r="T639" s="37" t="s">
        <v>128</v>
      </c>
      <c r="U639" s="37" t="s">
        <v>124</v>
      </c>
      <c r="V639" s="60"/>
      <c r="W639" s="38">
        <v>9443</v>
      </c>
      <c r="X639" s="37" t="s">
        <v>2470</v>
      </c>
      <c r="Y639" s="38">
        <v>0</v>
      </c>
      <c r="Z639" s="38" t="b">
        <v>0</v>
      </c>
      <c r="AA639" s="60">
        <v>43112.063645833332</v>
      </c>
      <c r="AB639" s="60">
        <v>43112.037083333344</v>
      </c>
      <c r="AC639" s="38">
        <v>2</v>
      </c>
      <c r="AD639" s="60">
        <v>43112.130462962959</v>
      </c>
      <c r="AE639" s="60">
        <v>43112.145277777781</v>
      </c>
      <c r="AF639" s="60">
        <v>43112.130462962959</v>
      </c>
      <c r="AG639" s="37" t="s">
        <v>139</v>
      </c>
      <c r="AH639" s="37"/>
      <c r="AI639" s="37"/>
      <c r="AJ639" s="16">
        <f ca="1">IF(Table1[[#This Row],[State]]="Closed","Zero",IF(Table1[[#This Row],[State]]="Resolved","Zero",TODAY()-Table1[[#This Row],[First Assigned to Osprey-Resolver]]))</f>
        <v>1595.8547222222187</v>
      </c>
      <c r="AK639" s="16" t="str">
        <f ca="1">IF(Table1[[#This Row],[Days Open]]&lt;=5,"00 - 05",IF(Table1[[#This Row],[Days Open]]&lt;=15,"06 - 15",IF(Table1[[#This Row],[Days Open]]&lt;=30,"16 - 30", IF(Table1[[#This Row],[Days Open]]&lt;=60,"31 - 60",IF(Table1[[#This Row],[Days Open]]&lt;=90,"61 - 90",IF(Table1[[#This Row],[Days Open]]="Zero","Closed","&gt;91 and above"))))))</f>
        <v>&gt;91 and above</v>
      </c>
      <c r="AL639" s="39">
        <f>WEEKNUM(Table1[[#This Row],[Created]])</f>
        <v>2</v>
      </c>
      <c r="AM639" s="39">
        <f>WEEKNUM(Table1[[#This Row],[Resolved]])</f>
        <v>0</v>
      </c>
      <c r="AN639" s="39">
        <f>WEEKNUM(Table1[[#This Row],[Closed]])</f>
        <v>2</v>
      </c>
      <c r="AO639" s="39" t="str">
        <f>IFERROR(INDEX(GD_Resource[], MATCH(Table1[[#This Row],[Assigned to]], GD_Resource[SNOW ID Unique], 0), 2), "Not GD")</f>
        <v>Not GD</v>
      </c>
      <c r="AP639" s="39" t="str">
        <f t="shared" si="9"/>
        <v>Geo</v>
      </c>
      <c r="AQ639" s="39">
        <f>YEAR(Table1[[#This Row],[Closed]])</f>
        <v>2018</v>
      </c>
      <c r="AR639" s="39">
        <f>YEAR(Table1[[#This Row],[Resolved]])</f>
        <v>1900</v>
      </c>
      <c r="AS639" s="39">
        <f>YEAR(Table1[[#This Row],[Created]])</f>
        <v>2018</v>
      </c>
      <c r="AT639" s="39">
        <f>DAY(Table1[[#This Row],[Resolved]])</f>
        <v>0</v>
      </c>
      <c r="AU639" s="39" t="str">
        <f>TEXT(Table1[[#This Row],[Resolved]],"MMM")</f>
        <v>Jan</v>
      </c>
      <c r="AV639" s="39">
        <f>DAY(Table1[[#This Row],[Created]])</f>
        <v>12</v>
      </c>
      <c r="AW639" s="39" t="str">
        <f>TEXT(Table1[[#This Row],[Created]],"MMM")</f>
        <v>Jan</v>
      </c>
      <c r="AX639" s="40" t="e">
        <f>VLOOKUP(Table1[[#This Row],[Assigned to]],GD_Resource[[#All],[SNOW ID Unique]:[Team]],4,0)</f>
        <v>#N/A</v>
      </c>
    </row>
    <row r="640" spans="1:50" ht="49.95" customHeight="1" x14ac:dyDescent="0.25">
      <c r="A640" s="37" t="s">
        <v>2471</v>
      </c>
      <c r="B640" s="37" t="s">
        <v>119</v>
      </c>
      <c r="C640" s="37" t="s">
        <v>253</v>
      </c>
      <c r="D640" s="37" t="s">
        <v>259</v>
      </c>
      <c r="E640" s="37" t="s">
        <v>7</v>
      </c>
      <c r="F640" s="37" t="s">
        <v>2472</v>
      </c>
      <c r="G640" s="60">
        <v>43112.090624999997</v>
      </c>
      <c r="H640" s="37" t="s">
        <v>39</v>
      </c>
      <c r="I640" s="60"/>
      <c r="J640" s="37" t="s">
        <v>124</v>
      </c>
      <c r="K640" s="37" t="s">
        <v>2473</v>
      </c>
      <c r="L640" s="60">
        <v>43112.090624999997</v>
      </c>
      <c r="M640" s="37" t="s">
        <v>39</v>
      </c>
      <c r="N640" s="60">
        <v>43112.076342592591</v>
      </c>
      <c r="O640" s="37" t="s">
        <v>2474</v>
      </c>
      <c r="P640" s="38" t="b">
        <v>0</v>
      </c>
      <c r="Q640" s="37"/>
      <c r="R640" s="37" t="s">
        <v>150</v>
      </c>
      <c r="S640" s="38">
        <v>0</v>
      </c>
      <c r="T640" s="37" t="s">
        <v>128</v>
      </c>
      <c r="U640" s="37" t="s">
        <v>124</v>
      </c>
      <c r="V640" s="60"/>
      <c r="W640" s="38">
        <v>1640</v>
      </c>
      <c r="X640" s="37" t="s">
        <v>2475</v>
      </c>
      <c r="Y640" s="38">
        <v>0</v>
      </c>
      <c r="Z640" s="38" t="b">
        <v>0</v>
      </c>
      <c r="AA640" s="60">
        <v>43112.076342592591</v>
      </c>
      <c r="AB640" s="60">
        <v>43112.076342592591</v>
      </c>
      <c r="AC640" s="38">
        <v>1</v>
      </c>
      <c r="AD640" s="60">
        <v>43112.087650462963</v>
      </c>
      <c r="AE640" s="60">
        <v>43112.089097222219</v>
      </c>
      <c r="AF640" s="60">
        <v>43112.087650462963</v>
      </c>
      <c r="AG640" s="37"/>
      <c r="AH640" s="37"/>
      <c r="AI640" s="37"/>
      <c r="AJ640" s="16">
        <f ca="1">IF(Table1[[#This Row],[State]]="Closed","Zero",IF(Table1[[#This Row],[State]]="Resolved","Zero",TODAY()-Table1[[#This Row],[First Assigned to Osprey-Resolver]]))</f>
        <v>1595.9109027777813</v>
      </c>
      <c r="AK640" s="16" t="str">
        <f ca="1">IF(Table1[[#This Row],[Days Open]]&lt;=5,"00 - 05",IF(Table1[[#This Row],[Days Open]]&lt;=15,"06 - 15",IF(Table1[[#This Row],[Days Open]]&lt;=30,"16 - 30", IF(Table1[[#This Row],[Days Open]]&lt;=60,"31 - 60",IF(Table1[[#This Row],[Days Open]]&lt;=90,"61 - 90",IF(Table1[[#This Row],[Days Open]]="Zero","Closed","&gt;91 and above"))))))</f>
        <v>&gt;91 and above</v>
      </c>
      <c r="AL640" s="39">
        <f>WEEKNUM(Table1[[#This Row],[Created]])</f>
        <v>2</v>
      </c>
      <c r="AM640" s="39">
        <f>WEEKNUM(Table1[[#This Row],[Resolved]])</f>
        <v>0</v>
      </c>
      <c r="AN640" s="39">
        <f>WEEKNUM(Table1[[#This Row],[Closed]])</f>
        <v>2</v>
      </c>
      <c r="AO640" s="39" t="str">
        <f>IFERROR(INDEX(GD_Resource[], MATCH(Table1[[#This Row],[Assigned to]], GD_Resource[SNOW ID Unique], 0), 2), "Not GD")</f>
        <v>Not GD</v>
      </c>
      <c r="AP640" s="39" t="str">
        <f t="shared" si="9"/>
        <v>Geo</v>
      </c>
      <c r="AQ640" s="39">
        <f>YEAR(Table1[[#This Row],[Closed]])</f>
        <v>2018</v>
      </c>
      <c r="AR640" s="39">
        <f>YEAR(Table1[[#This Row],[Resolved]])</f>
        <v>1900</v>
      </c>
      <c r="AS640" s="39">
        <f>YEAR(Table1[[#This Row],[Created]])</f>
        <v>2018</v>
      </c>
      <c r="AT640" s="39">
        <f>DAY(Table1[[#This Row],[Resolved]])</f>
        <v>0</v>
      </c>
      <c r="AU640" s="39" t="str">
        <f>TEXT(Table1[[#This Row],[Resolved]],"MMM")</f>
        <v>Jan</v>
      </c>
      <c r="AV640" s="39">
        <f>DAY(Table1[[#This Row],[Created]])</f>
        <v>12</v>
      </c>
      <c r="AW640" s="39" t="str">
        <f>TEXT(Table1[[#This Row],[Created]],"MMM")</f>
        <v>Jan</v>
      </c>
      <c r="AX640" s="40" t="e">
        <f>VLOOKUP(Table1[[#This Row],[Assigned to]],GD_Resource[[#All],[SNOW ID Unique]:[Team]],4,0)</f>
        <v>#N/A</v>
      </c>
    </row>
    <row r="641" spans="1:50" ht="37.5" customHeight="1" x14ac:dyDescent="0.25">
      <c r="A641" s="37" t="s">
        <v>2476</v>
      </c>
      <c r="B641" s="37" t="s">
        <v>119</v>
      </c>
      <c r="C641" s="37" t="s">
        <v>253</v>
      </c>
      <c r="D641" s="37" t="s">
        <v>259</v>
      </c>
      <c r="E641" s="37" t="s">
        <v>7</v>
      </c>
      <c r="F641" s="37" t="s">
        <v>2477</v>
      </c>
      <c r="G641" s="60">
        <v>43112.132199074083</v>
      </c>
      <c r="H641" s="37" t="s">
        <v>39</v>
      </c>
      <c r="I641" s="60"/>
      <c r="J641" s="37" t="s">
        <v>124</v>
      </c>
      <c r="K641" s="37" t="s">
        <v>2478</v>
      </c>
      <c r="L641" s="60">
        <v>43112.132199074083</v>
      </c>
      <c r="M641" s="37" t="s">
        <v>39</v>
      </c>
      <c r="N641" s="60">
        <v>43112.115497685183</v>
      </c>
      <c r="O641" s="37" t="s">
        <v>2479</v>
      </c>
      <c r="P641" s="38" t="b">
        <v>0</v>
      </c>
      <c r="Q641" s="37"/>
      <c r="R641" s="37" t="s">
        <v>150</v>
      </c>
      <c r="S641" s="38">
        <v>0</v>
      </c>
      <c r="T641" s="37" t="s">
        <v>128</v>
      </c>
      <c r="U641" s="37" t="s">
        <v>124</v>
      </c>
      <c r="V641" s="60"/>
      <c r="W641" s="38">
        <v>1443</v>
      </c>
      <c r="X641" s="37" t="s">
        <v>2480</v>
      </c>
      <c r="Y641" s="38">
        <v>0</v>
      </c>
      <c r="Z641" s="38" t="b">
        <v>0</v>
      </c>
      <c r="AA641" s="60">
        <v>43112.120520833327</v>
      </c>
      <c r="AB641" s="60">
        <v>43112.115497685183</v>
      </c>
      <c r="AC641" s="38">
        <v>1</v>
      </c>
      <c r="AD641" s="60">
        <v>43112.127557870372</v>
      </c>
      <c r="AE641" s="60">
        <v>43112.130995370368</v>
      </c>
      <c r="AF641" s="60">
        <v>43112.127557870372</v>
      </c>
      <c r="AG641" s="37" t="s">
        <v>139</v>
      </c>
      <c r="AH641" s="37"/>
      <c r="AI641" s="37" t="s">
        <v>257</v>
      </c>
      <c r="AJ641" s="16">
        <f ca="1">IF(Table1[[#This Row],[State]]="Closed","Zero",IF(Table1[[#This Row],[State]]="Resolved","Zero",TODAY()-Table1[[#This Row],[First Assigned to Osprey-Resolver]]))</f>
        <v>1595.8690046296324</v>
      </c>
      <c r="AK641" s="16" t="str">
        <f ca="1">IF(Table1[[#This Row],[Days Open]]&lt;=5,"00 - 05",IF(Table1[[#This Row],[Days Open]]&lt;=15,"06 - 15",IF(Table1[[#This Row],[Days Open]]&lt;=30,"16 - 30", IF(Table1[[#This Row],[Days Open]]&lt;=60,"31 - 60",IF(Table1[[#This Row],[Days Open]]&lt;=90,"61 - 90",IF(Table1[[#This Row],[Days Open]]="Zero","Closed","&gt;91 and above"))))))</f>
        <v>&gt;91 and above</v>
      </c>
      <c r="AL641" s="39">
        <f>WEEKNUM(Table1[[#This Row],[Created]])</f>
        <v>2</v>
      </c>
      <c r="AM641" s="39">
        <f>WEEKNUM(Table1[[#This Row],[Resolved]])</f>
        <v>0</v>
      </c>
      <c r="AN641" s="39">
        <f>WEEKNUM(Table1[[#This Row],[Closed]])</f>
        <v>2</v>
      </c>
      <c r="AO641" s="39" t="str">
        <f>IFERROR(INDEX(GD_Resource[], MATCH(Table1[[#This Row],[Assigned to]], GD_Resource[SNOW ID Unique], 0), 2), "Not GD")</f>
        <v>Not GD</v>
      </c>
      <c r="AP641" s="39" t="str">
        <f t="shared" si="9"/>
        <v>Geo</v>
      </c>
      <c r="AQ641" s="39">
        <f>YEAR(Table1[[#This Row],[Closed]])</f>
        <v>2018</v>
      </c>
      <c r="AR641" s="39">
        <f>YEAR(Table1[[#This Row],[Resolved]])</f>
        <v>1900</v>
      </c>
      <c r="AS641" s="39">
        <f>YEAR(Table1[[#This Row],[Created]])</f>
        <v>2018</v>
      </c>
      <c r="AT641" s="39">
        <f>DAY(Table1[[#This Row],[Resolved]])</f>
        <v>0</v>
      </c>
      <c r="AU641" s="39" t="str">
        <f>TEXT(Table1[[#This Row],[Resolved]],"MMM")</f>
        <v>Jan</v>
      </c>
      <c r="AV641" s="39">
        <f>DAY(Table1[[#This Row],[Created]])</f>
        <v>12</v>
      </c>
      <c r="AW641" s="39" t="str">
        <f>TEXT(Table1[[#This Row],[Created]],"MMM")</f>
        <v>Jan</v>
      </c>
      <c r="AX641" s="40" t="e">
        <f>VLOOKUP(Table1[[#This Row],[Assigned to]],GD_Resource[[#All],[SNOW ID Unique]:[Team]],4,0)</f>
        <v>#N/A</v>
      </c>
    </row>
    <row r="642" spans="1:50" ht="49.95" customHeight="1" x14ac:dyDescent="0.25">
      <c r="A642" s="37" t="s">
        <v>2481</v>
      </c>
      <c r="B642" s="37" t="s">
        <v>119</v>
      </c>
      <c r="C642" s="37" t="s">
        <v>161</v>
      </c>
      <c r="D642" s="37" t="s">
        <v>2365</v>
      </c>
      <c r="E642" s="37" t="s">
        <v>145</v>
      </c>
      <c r="F642" s="37" t="s">
        <v>2482</v>
      </c>
      <c r="G642" s="60">
        <v>43138.726643518523</v>
      </c>
      <c r="H642" s="37" t="s">
        <v>2430</v>
      </c>
      <c r="I642" s="60"/>
      <c r="J642" s="37" t="s">
        <v>124</v>
      </c>
      <c r="K642" s="37" t="s">
        <v>124</v>
      </c>
      <c r="L642" s="60">
        <v>43138.722719907397</v>
      </c>
      <c r="M642" s="37" t="s">
        <v>2367</v>
      </c>
      <c r="N642" s="60">
        <v>43112.384016203701</v>
      </c>
      <c r="O642" s="37" t="s">
        <v>2431</v>
      </c>
      <c r="P642" s="38" t="b">
        <v>0</v>
      </c>
      <c r="Q642" s="37"/>
      <c r="R642" s="37" t="s">
        <v>127</v>
      </c>
      <c r="S642" s="38">
        <v>0</v>
      </c>
      <c r="T642" s="37" t="s">
        <v>128</v>
      </c>
      <c r="U642" s="37" t="s">
        <v>124</v>
      </c>
      <c r="V642" s="60"/>
      <c r="W642" s="38">
        <v>2275937</v>
      </c>
      <c r="X642" s="37" t="s">
        <v>2483</v>
      </c>
      <c r="Y642" s="38">
        <v>0</v>
      </c>
      <c r="Z642" s="38" t="b">
        <v>0</v>
      </c>
      <c r="AA642" s="60">
        <v>43116.961539351847</v>
      </c>
      <c r="AB642" s="60"/>
      <c r="AC642" s="38">
        <v>0</v>
      </c>
      <c r="AD642" s="60"/>
      <c r="AE642" s="60">
        <v>43116.961539351847</v>
      </c>
      <c r="AF642" s="60">
        <v>43112.384016203701</v>
      </c>
      <c r="AG642" s="37"/>
      <c r="AH642" s="37"/>
      <c r="AI642" s="37"/>
      <c r="AJ642" s="16">
        <f ca="1">IF(Table1[[#This Row],[State]]="Closed","Zero",IF(Table1[[#This Row],[State]]="Resolved","Zero",TODAY()-Table1[[#This Row],[First Assigned to Osprey-Resolver]]))</f>
        <v>1591.038460648153</v>
      </c>
      <c r="AK642" s="16" t="str">
        <f ca="1">IF(Table1[[#This Row],[Days Open]]&lt;=5,"00 - 05",IF(Table1[[#This Row],[Days Open]]&lt;=15,"06 - 15",IF(Table1[[#This Row],[Days Open]]&lt;=30,"16 - 30", IF(Table1[[#This Row],[Days Open]]&lt;=60,"31 - 60",IF(Table1[[#This Row],[Days Open]]&lt;=90,"61 - 90",IF(Table1[[#This Row],[Days Open]]="Zero","Closed","&gt;91 and above"))))))</f>
        <v>&gt;91 and above</v>
      </c>
      <c r="AL642" s="39">
        <f>WEEKNUM(Table1[[#This Row],[Created]])</f>
        <v>2</v>
      </c>
      <c r="AM642" s="39">
        <f>WEEKNUM(Table1[[#This Row],[Resolved]])</f>
        <v>0</v>
      </c>
      <c r="AN642" s="39">
        <f>WEEKNUM(Table1[[#This Row],[Closed]])</f>
        <v>6</v>
      </c>
      <c r="AO642" s="39" t="str">
        <f>IFERROR(INDEX(GD_Resource[], MATCH(Table1[[#This Row],[Assigned to]], GD_Resource[SNOW ID Unique], 0), 2), "Not GD")</f>
        <v>WPP-US</v>
      </c>
      <c r="AP642" s="39" t="str">
        <f t="shared" ref="AP642:AP705" si="10">IF(AO642="Not GD","Geo","GD")</f>
        <v>GD</v>
      </c>
      <c r="AQ642" s="39">
        <f>YEAR(Table1[[#This Row],[Closed]])</f>
        <v>2018</v>
      </c>
      <c r="AR642" s="39">
        <f>YEAR(Table1[[#This Row],[Resolved]])</f>
        <v>1900</v>
      </c>
      <c r="AS642" s="39">
        <f>YEAR(Table1[[#This Row],[Created]])</f>
        <v>2018</v>
      </c>
      <c r="AT642" s="39">
        <f>DAY(Table1[[#This Row],[Resolved]])</f>
        <v>0</v>
      </c>
      <c r="AU642" s="39" t="str">
        <f>TEXT(Table1[[#This Row],[Resolved]],"MMM")</f>
        <v>Jan</v>
      </c>
      <c r="AV642" s="39">
        <f>DAY(Table1[[#This Row],[Created]])</f>
        <v>12</v>
      </c>
      <c r="AW642" s="39" t="str">
        <f>TEXT(Table1[[#This Row],[Created]],"MMM")</f>
        <v>Jan</v>
      </c>
      <c r="AX642" s="40">
        <f>VLOOKUP(Table1[[#This Row],[Assigned to]],GD_Resource[[#All],[SNOW ID Unique]:[Team]],4,0)</f>
        <v>0</v>
      </c>
    </row>
    <row r="643" spans="1:50" ht="75" customHeight="1" x14ac:dyDescent="0.25">
      <c r="A643" s="37" t="s">
        <v>2484</v>
      </c>
      <c r="B643" s="37" t="s">
        <v>119</v>
      </c>
      <c r="C643" s="37" t="s">
        <v>242</v>
      </c>
      <c r="D643" s="37" t="s">
        <v>213</v>
      </c>
      <c r="E643" s="37" t="s">
        <v>145</v>
      </c>
      <c r="F643" s="37" t="s">
        <v>2485</v>
      </c>
      <c r="G643" s="60">
        <v>43241.09412037037</v>
      </c>
      <c r="H643" s="37" t="s">
        <v>248</v>
      </c>
      <c r="I643" s="60"/>
      <c r="J643" s="37" t="s">
        <v>180</v>
      </c>
      <c r="K643" s="37" t="s">
        <v>2486</v>
      </c>
      <c r="L643" s="60">
        <v>43224.013113425928</v>
      </c>
      <c r="M643" s="37" t="s">
        <v>248</v>
      </c>
      <c r="N643" s="60">
        <v>43113.149699074071</v>
      </c>
      <c r="O643" s="37" t="s">
        <v>2487</v>
      </c>
      <c r="P643" s="38" t="b">
        <v>0</v>
      </c>
      <c r="Q643" s="37"/>
      <c r="R643" s="37" t="s">
        <v>150</v>
      </c>
      <c r="S643" s="38">
        <v>0</v>
      </c>
      <c r="T643" s="37" t="s">
        <v>128</v>
      </c>
      <c r="U643" s="37" t="s">
        <v>124</v>
      </c>
      <c r="V643" s="60"/>
      <c r="W643" s="38">
        <v>456369</v>
      </c>
      <c r="X643" s="37" t="s">
        <v>2488</v>
      </c>
      <c r="Y643" s="38">
        <v>1</v>
      </c>
      <c r="Z643" s="38" t="b">
        <v>0</v>
      </c>
      <c r="AA643" s="60">
        <v>43113.158472222232</v>
      </c>
      <c r="AB643" s="60">
        <v>43113.149699074071</v>
      </c>
      <c r="AC643" s="38">
        <v>2</v>
      </c>
      <c r="AD643" s="60">
        <v>43117.038217592592</v>
      </c>
      <c r="AE643" s="60">
        <v>43117.393425925933</v>
      </c>
      <c r="AF643" s="60">
        <v>43117.038217592592</v>
      </c>
      <c r="AG643" s="37"/>
      <c r="AH643" s="37"/>
      <c r="AI643" s="37"/>
      <c r="AJ643" s="16">
        <f ca="1">IF(Table1[[#This Row],[State]]="Closed","Zero",IF(Table1[[#This Row],[State]]="Resolved","Zero",TODAY()-Table1[[#This Row],[First Assigned to Osprey-Resolver]]))</f>
        <v>1590.6065740740669</v>
      </c>
      <c r="AK643" s="16" t="str">
        <f ca="1">IF(Table1[[#This Row],[Days Open]]&lt;=5,"00 - 05",IF(Table1[[#This Row],[Days Open]]&lt;=15,"06 - 15",IF(Table1[[#This Row],[Days Open]]&lt;=30,"16 - 30", IF(Table1[[#This Row],[Days Open]]&lt;=60,"31 - 60",IF(Table1[[#This Row],[Days Open]]&lt;=90,"61 - 90",IF(Table1[[#This Row],[Days Open]]="Zero","Closed","&gt;91 and above"))))))</f>
        <v>&gt;91 and above</v>
      </c>
      <c r="AL643" s="39">
        <f>WEEKNUM(Table1[[#This Row],[Created]])</f>
        <v>2</v>
      </c>
      <c r="AM643" s="39">
        <f>WEEKNUM(Table1[[#This Row],[Resolved]])</f>
        <v>0</v>
      </c>
      <c r="AN643" s="39">
        <f>WEEKNUM(Table1[[#This Row],[Closed]])</f>
        <v>18</v>
      </c>
      <c r="AO643" s="39" t="str">
        <f>IFERROR(INDEX(GD_Resource[], MATCH(Table1[[#This Row],[Assigned to]], GD_Resource[SNOW ID Unique], 0), 2), "Not GD")</f>
        <v>Not GD</v>
      </c>
      <c r="AP643" s="39" t="str">
        <f t="shared" si="10"/>
        <v>Geo</v>
      </c>
      <c r="AQ643" s="39">
        <f>YEAR(Table1[[#This Row],[Closed]])</f>
        <v>2018</v>
      </c>
      <c r="AR643" s="39">
        <f>YEAR(Table1[[#This Row],[Resolved]])</f>
        <v>1900</v>
      </c>
      <c r="AS643" s="39">
        <f>YEAR(Table1[[#This Row],[Created]])</f>
        <v>2018</v>
      </c>
      <c r="AT643" s="39">
        <f>DAY(Table1[[#This Row],[Resolved]])</f>
        <v>0</v>
      </c>
      <c r="AU643" s="39" t="str">
        <f>TEXT(Table1[[#This Row],[Resolved]],"MMM")</f>
        <v>Jan</v>
      </c>
      <c r="AV643" s="39">
        <f>DAY(Table1[[#This Row],[Created]])</f>
        <v>13</v>
      </c>
      <c r="AW643" s="39" t="str">
        <f>TEXT(Table1[[#This Row],[Created]],"MMM")</f>
        <v>Jan</v>
      </c>
      <c r="AX643" s="40" t="e">
        <f>VLOOKUP(Table1[[#This Row],[Assigned to]],GD_Resource[[#All],[SNOW ID Unique]:[Team]],4,0)</f>
        <v>#N/A</v>
      </c>
    </row>
    <row r="644" spans="1:50" ht="49.95" customHeight="1" x14ac:dyDescent="0.25">
      <c r="A644" s="37" t="s">
        <v>2489</v>
      </c>
      <c r="B644" s="37" t="s">
        <v>119</v>
      </c>
      <c r="C644" s="37" t="s">
        <v>253</v>
      </c>
      <c r="D644" s="37" t="s">
        <v>2365</v>
      </c>
      <c r="E644" s="37" t="s">
        <v>7</v>
      </c>
      <c r="F644" s="37" t="s">
        <v>2490</v>
      </c>
      <c r="G644" s="60">
        <v>43138.695555555547</v>
      </c>
      <c r="H644" s="37" t="s">
        <v>2065</v>
      </c>
      <c r="I644" s="60"/>
      <c r="J644" s="37" t="s">
        <v>124</v>
      </c>
      <c r="K644" s="37" t="s">
        <v>124</v>
      </c>
      <c r="L644" s="60">
        <v>43138.693356481483</v>
      </c>
      <c r="M644" s="37" t="s">
        <v>2367</v>
      </c>
      <c r="N644" s="60">
        <v>43113.239004629628</v>
      </c>
      <c r="O644" s="37" t="s">
        <v>2491</v>
      </c>
      <c r="P644" s="38" t="b">
        <v>0</v>
      </c>
      <c r="Q644" s="37"/>
      <c r="R644" s="37" t="s">
        <v>150</v>
      </c>
      <c r="S644" s="38">
        <v>0</v>
      </c>
      <c r="T644" s="37" t="s">
        <v>128</v>
      </c>
      <c r="U644" s="37" t="s">
        <v>124</v>
      </c>
      <c r="V644" s="60"/>
      <c r="W644" s="38">
        <v>2199256</v>
      </c>
      <c r="X644" s="37" t="s">
        <v>2492</v>
      </c>
      <c r="Y644" s="38">
        <v>0</v>
      </c>
      <c r="Z644" s="38" t="b">
        <v>0</v>
      </c>
      <c r="AA644" s="60">
        <v>43113.253194444442</v>
      </c>
      <c r="AB644" s="60">
        <v>43113.239004629628</v>
      </c>
      <c r="AC644" s="38">
        <v>1</v>
      </c>
      <c r="AD644" s="60">
        <v>43113.257106481477</v>
      </c>
      <c r="AE644" s="60">
        <v>43115.36928240741</v>
      </c>
      <c r="AF644" s="60">
        <v>43113.257106481477</v>
      </c>
      <c r="AG644" s="37"/>
      <c r="AH644" s="37"/>
      <c r="AI644" s="37"/>
      <c r="AJ644" s="16">
        <f ca="1">IF(Table1[[#This Row],[State]]="Closed","Zero",IF(Table1[[#This Row],[State]]="Resolved","Zero",TODAY()-Table1[[#This Row],[First Assigned to Osprey-Resolver]]))</f>
        <v>1592.6307175925904</v>
      </c>
      <c r="AK644" s="16" t="str">
        <f ca="1">IF(Table1[[#This Row],[Days Open]]&lt;=5,"00 - 05",IF(Table1[[#This Row],[Days Open]]&lt;=15,"06 - 15",IF(Table1[[#This Row],[Days Open]]&lt;=30,"16 - 30", IF(Table1[[#This Row],[Days Open]]&lt;=60,"31 - 60",IF(Table1[[#This Row],[Days Open]]&lt;=90,"61 - 90",IF(Table1[[#This Row],[Days Open]]="Zero","Closed","&gt;91 and above"))))))</f>
        <v>&gt;91 and above</v>
      </c>
      <c r="AL644" s="39">
        <f>WEEKNUM(Table1[[#This Row],[Created]])</f>
        <v>2</v>
      </c>
      <c r="AM644" s="39">
        <f>WEEKNUM(Table1[[#This Row],[Resolved]])</f>
        <v>0</v>
      </c>
      <c r="AN644" s="39">
        <f>WEEKNUM(Table1[[#This Row],[Closed]])</f>
        <v>6</v>
      </c>
      <c r="AO644" s="39" t="str">
        <f>IFERROR(INDEX(GD_Resource[], MATCH(Table1[[#This Row],[Assigned to]], GD_Resource[SNOW ID Unique], 0), 2), "Not GD")</f>
        <v>Not GD</v>
      </c>
      <c r="AP644" s="39" t="str">
        <f t="shared" si="10"/>
        <v>Geo</v>
      </c>
      <c r="AQ644" s="39">
        <f>YEAR(Table1[[#This Row],[Closed]])</f>
        <v>2018</v>
      </c>
      <c r="AR644" s="39">
        <f>YEAR(Table1[[#This Row],[Resolved]])</f>
        <v>1900</v>
      </c>
      <c r="AS644" s="39">
        <f>YEAR(Table1[[#This Row],[Created]])</f>
        <v>2018</v>
      </c>
      <c r="AT644" s="39">
        <f>DAY(Table1[[#This Row],[Resolved]])</f>
        <v>0</v>
      </c>
      <c r="AU644" s="39" t="str">
        <f>TEXT(Table1[[#This Row],[Resolved]],"MMM")</f>
        <v>Jan</v>
      </c>
      <c r="AV644" s="39">
        <f>DAY(Table1[[#This Row],[Created]])</f>
        <v>13</v>
      </c>
      <c r="AW644" s="39" t="str">
        <f>TEXT(Table1[[#This Row],[Created]],"MMM")</f>
        <v>Jan</v>
      </c>
      <c r="AX644" s="40" t="e">
        <f>VLOOKUP(Table1[[#This Row],[Assigned to]],GD_Resource[[#All],[SNOW ID Unique]:[Team]],4,0)</f>
        <v>#N/A</v>
      </c>
    </row>
    <row r="645" spans="1:50" ht="37.5" customHeight="1" x14ac:dyDescent="0.25">
      <c r="A645" s="37" t="s">
        <v>2493</v>
      </c>
      <c r="B645" s="37" t="s">
        <v>119</v>
      </c>
      <c r="C645" s="37" t="s">
        <v>242</v>
      </c>
      <c r="D645" s="37" t="s">
        <v>2365</v>
      </c>
      <c r="E645" s="37" t="s">
        <v>7</v>
      </c>
      <c r="F645" s="37" t="s">
        <v>2494</v>
      </c>
      <c r="G645" s="60">
        <v>43138.71025462963</v>
      </c>
      <c r="H645" s="37"/>
      <c r="I645" s="60"/>
      <c r="J645" s="37" t="s">
        <v>124</v>
      </c>
      <c r="K645" s="37" t="s">
        <v>124</v>
      </c>
      <c r="L645" s="60">
        <v>43138.709016203713</v>
      </c>
      <c r="M645" s="37" t="s">
        <v>2367</v>
      </c>
      <c r="N645" s="60">
        <v>43115.449525462973</v>
      </c>
      <c r="O645" s="37" t="s">
        <v>2495</v>
      </c>
      <c r="P645" s="38" t="b">
        <v>0</v>
      </c>
      <c r="Q645" s="37"/>
      <c r="R645" s="37" t="s">
        <v>150</v>
      </c>
      <c r="S645" s="38">
        <v>0</v>
      </c>
      <c r="T645" s="37" t="s">
        <v>128</v>
      </c>
      <c r="U645" s="37" t="s">
        <v>124</v>
      </c>
      <c r="V645" s="60"/>
      <c r="W645" s="38">
        <v>2009620</v>
      </c>
      <c r="X645" s="37" t="s">
        <v>889</v>
      </c>
      <c r="Y645" s="38">
        <v>0</v>
      </c>
      <c r="Z645" s="38" t="b">
        <v>0</v>
      </c>
      <c r="AA645" s="60">
        <v>43115.453634259262</v>
      </c>
      <c r="AB645" s="60">
        <v>43115.449525462973</v>
      </c>
      <c r="AC645" s="38">
        <v>1</v>
      </c>
      <c r="AD645" s="60">
        <v>43115.856516203698</v>
      </c>
      <c r="AE645" s="60"/>
      <c r="AF645" s="60">
        <v>43115.856516203698</v>
      </c>
      <c r="AG645" s="37"/>
      <c r="AH645" s="37"/>
      <c r="AI645" s="37"/>
      <c r="AJ645" s="16">
        <f ca="1">IF(Table1[[#This Row],[State]]="Closed","Zero",IF(Table1[[#This Row],[State]]="Resolved","Zero",TODAY()-Table1[[#This Row],[First Assigned to Osprey-Resolver]]))</f>
        <v>44708</v>
      </c>
      <c r="AK645" s="16" t="str">
        <f ca="1">IF(Table1[[#This Row],[Days Open]]&lt;=5,"00 - 05",IF(Table1[[#This Row],[Days Open]]&lt;=15,"06 - 15",IF(Table1[[#This Row],[Days Open]]&lt;=30,"16 - 30", IF(Table1[[#This Row],[Days Open]]&lt;=60,"31 - 60",IF(Table1[[#This Row],[Days Open]]&lt;=90,"61 - 90",IF(Table1[[#This Row],[Days Open]]="Zero","Closed","&gt;91 and above"))))))</f>
        <v>&gt;91 and above</v>
      </c>
      <c r="AL645" s="39">
        <f>WEEKNUM(Table1[[#This Row],[Created]])</f>
        <v>3</v>
      </c>
      <c r="AM645" s="39">
        <f>WEEKNUM(Table1[[#This Row],[Resolved]])</f>
        <v>0</v>
      </c>
      <c r="AN645" s="39">
        <f>WEEKNUM(Table1[[#This Row],[Closed]])</f>
        <v>6</v>
      </c>
      <c r="AO645" s="39" t="str">
        <f>IFERROR(INDEX(GD_Resource[], MATCH(Table1[[#This Row],[Assigned to]], GD_Resource[SNOW ID Unique], 0), 2), "Not GD")</f>
        <v>Not GD</v>
      </c>
      <c r="AP645" s="39" t="str">
        <f t="shared" si="10"/>
        <v>Geo</v>
      </c>
      <c r="AQ645" s="39">
        <f>YEAR(Table1[[#This Row],[Closed]])</f>
        <v>2018</v>
      </c>
      <c r="AR645" s="39">
        <f>YEAR(Table1[[#This Row],[Resolved]])</f>
        <v>1900</v>
      </c>
      <c r="AS645" s="39">
        <f>YEAR(Table1[[#This Row],[Created]])</f>
        <v>2018</v>
      </c>
      <c r="AT645" s="39">
        <f>DAY(Table1[[#This Row],[Resolved]])</f>
        <v>0</v>
      </c>
      <c r="AU645" s="39" t="str">
        <f>TEXT(Table1[[#This Row],[Resolved]],"MMM")</f>
        <v>Jan</v>
      </c>
      <c r="AV645" s="39">
        <f>DAY(Table1[[#This Row],[Created]])</f>
        <v>15</v>
      </c>
      <c r="AW645" s="39" t="str">
        <f>TEXT(Table1[[#This Row],[Created]],"MMM")</f>
        <v>Jan</v>
      </c>
      <c r="AX645" s="40" t="e">
        <f>VLOOKUP(Table1[[#This Row],[Assigned to]],GD_Resource[[#All],[SNOW ID Unique]:[Team]],4,0)</f>
        <v>#N/A</v>
      </c>
    </row>
    <row r="646" spans="1:50" ht="37.5" customHeight="1" x14ac:dyDescent="0.25">
      <c r="A646" s="37" t="s">
        <v>2496</v>
      </c>
      <c r="B646" s="37" t="s">
        <v>119</v>
      </c>
      <c r="C646" s="37" t="s">
        <v>633</v>
      </c>
      <c r="D646" s="37" t="s">
        <v>2365</v>
      </c>
      <c r="E646" s="37" t="s">
        <v>13</v>
      </c>
      <c r="F646" s="37" t="s">
        <v>2497</v>
      </c>
      <c r="G646" s="60">
        <v>43138.7265625</v>
      </c>
      <c r="H646" s="37"/>
      <c r="I646" s="60"/>
      <c r="J646" s="37" t="s">
        <v>124</v>
      </c>
      <c r="K646" s="37" t="s">
        <v>124</v>
      </c>
      <c r="L646" s="60">
        <v>43138.72278935185</v>
      </c>
      <c r="M646" s="37" t="s">
        <v>2367</v>
      </c>
      <c r="N646" s="60">
        <v>43116.856863425928</v>
      </c>
      <c r="O646" s="37" t="s">
        <v>2498</v>
      </c>
      <c r="P646" s="38" t="b">
        <v>0</v>
      </c>
      <c r="Q646" s="37"/>
      <c r="R646" s="37" t="s">
        <v>217</v>
      </c>
      <c r="S646" s="38">
        <v>0</v>
      </c>
      <c r="T646" s="37" t="s">
        <v>128</v>
      </c>
      <c r="U646" s="37" t="s">
        <v>124</v>
      </c>
      <c r="V646" s="60"/>
      <c r="W646" s="38">
        <v>1889216</v>
      </c>
      <c r="X646" s="37" t="s">
        <v>2499</v>
      </c>
      <c r="Y646" s="38">
        <v>0</v>
      </c>
      <c r="Z646" s="38" t="b">
        <v>0</v>
      </c>
      <c r="AA646" s="60"/>
      <c r="AB646" s="60">
        <v>43116.856863425928</v>
      </c>
      <c r="AC646" s="38">
        <v>1</v>
      </c>
      <c r="AD646" s="60">
        <v>43116.895254629628</v>
      </c>
      <c r="AE646" s="60"/>
      <c r="AF646" s="60">
        <v>43116.895254629628</v>
      </c>
      <c r="AG646" s="37"/>
      <c r="AH646" s="37"/>
      <c r="AI646" s="37"/>
      <c r="AJ646" s="16">
        <f ca="1">IF(Table1[[#This Row],[State]]="Closed","Zero",IF(Table1[[#This Row],[State]]="Resolved","Zero",TODAY()-Table1[[#This Row],[First Assigned to Osprey-Resolver]]))</f>
        <v>44708</v>
      </c>
      <c r="AK646" s="16" t="str">
        <f ca="1">IF(Table1[[#This Row],[Days Open]]&lt;=5,"00 - 05",IF(Table1[[#This Row],[Days Open]]&lt;=15,"06 - 15",IF(Table1[[#This Row],[Days Open]]&lt;=30,"16 - 30", IF(Table1[[#This Row],[Days Open]]&lt;=60,"31 - 60",IF(Table1[[#This Row],[Days Open]]&lt;=90,"61 - 90",IF(Table1[[#This Row],[Days Open]]="Zero","Closed","&gt;91 and above"))))))</f>
        <v>&gt;91 and above</v>
      </c>
      <c r="AL646" s="39">
        <f>WEEKNUM(Table1[[#This Row],[Created]])</f>
        <v>3</v>
      </c>
      <c r="AM646" s="39">
        <f>WEEKNUM(Table1[[#This Row],[Resolved]])</f>
        <v>0</v>
      </c>
      <c r="AN646" s="39">
        <f>WEEKNUM(Table1[[#This Row],[Closed]])</f>
        <v>6</v>
      </c>
      <c r="AO646" s="39" t="str">
        <f>IFERROR(INDEX(GD_Resource[], MATCH(Table1[[#This Row],[Assigned to]], GD_Resource[SNOW ID Unique], 0), 2), "Not GD")</f>
        <v>Not GD</v>
      </c>
      <c r="AP646" s="39" t="str">
        <f t="shared" si="10"/>
        <v>Geo</v>
      </c>
      <c r="AQ646" s="39">
        <f>YEAR(Table1[[#This Row],[Closed]])</f>
        <v>2018</v>
      </c>
      <c r="AR646" s="39">
        <f>YEAR(Table1[[#This Row],[Resolved]])</f>
        <v>1900</v>
      </c>
      <c r="AS646" s="39">
        <f>YEAR(Table1[[#This Row],[Created]])</f>
        <v>2018</v>
      </c>
      <c r="AT646" s="39">
        <f>DAY(Table1[[#This Row],[Resolved]])</f>
        <v>0</v>
      </c>
      <c r="AU646" s="39" t="str">
        <f>TEXT(Table1[[#This Row],[Resolved]],"MMM")</f>
        <v>Jan</v>
      </c>
      <c r="AV646" s="39">
        <f>DAY(Table1[[#This Row],[Created]])</f>
        <v>16</v>
      </c>
      <c r="AW646" s="39" t="str">
        <f>TEXT(Table1[[#This Row],[Created]],"MMM")</f>
        <v>Jan</v>
      </c>
      <c r="AX646" s="40" t="e">
        <f>VLOOKUP(Table1[[#This Row],[Assigned to]],GD_Resource[[#All],[SNOW ID Unique]:[Team]],4,0)</f>
        <v>#N/A</v>
      </c>
    </row>
    <row r="647" spans="1:50" ht="49.95" customHeight="1" x14ac:dyDescent="0.25">
      <c r="A647" s="37" t="s">
        <v>2500</v>
      </c>
      <c r="B647" s="37" t="s">
        <v>119</v>
      </c>
      <c r="C647" s="37" t="s">
        <v>242</v>
      </c>
      <c r="D647" s="37" t="s">
        <v>2365</v>
      </c>
      <c r="E647" s="37" t="s">
        <v>13</v>
      </c>
      <c r="F647" s="37" t="s">
        <v>2501</v>
      </c>
      <c r="G647" s="60">
        <v>43138.69630787037</v>
      </c>
      <c r="H647" s="37"/>
      <c r="I647" s="60"/>
      <c r="J647" s="37" t="s">
        <v>124</v>
      </c>
      <c r="K647" s="37" t="s">
        <v>124</v>
      </c>
      <c r="L647" s="60">
        <v>43138.694120370368</v>
      </c>
      <c r="M647" s="37" t="s">
        <v>2367</v>
      </c>
      <c r="N647" s="60">
        <v>43116.911712962959</v>
      </c>
      <c r="O647" s="37" t="s">
        <v>2495</v>
      </c>
      <c r="P647" s="38" t="b">
        <v>0</v>
      </c>
      <c r="Q647" s="37"/>
      <c r="R647" s="37" t="s">
        <v>150</v>
      </c>
      <c r="S647" s="38">
        <v>0</v>
      </c>
      <c r="T647" s="37" t="s">
        <v>128</v>
      </c>
      <c r="U647" s="37" t="s">
        <v>124</v>
      </c>
      <c r="V647" s="60"/>
      <c r="W647" s="38">
        <v>1882000</v>
      </c>
      <c r="X647" s="37" t="s">
        <v>889</v>
      </c>
      <c r="Y647" s="38">
        <v>0</v>
      </c>
      <c r="Z647" s="38" t="b">
        <v>0</v>
      </c>
      <c r="AA647" s="60"/>
      <c r="AB647" s="60">
        <v>43116.911712962959</v>
      </c>
      <c r="AC647" s="38">
        <v>1</v>
      </c>
      <c r="AD647" s="60">
        <v>43116.913240740738</v>
      </c>
      <c r="AE647" s="60"/>
      <c r="AF647" s="60">
        <v>43116.913240740738</v>
      </c>
      <c r="AG647" s="37"/>
      <c r="AH647" s="37"/>
      <c r="AI647" s="37"/>
      <c r="AJ647" s="16">
        <f ca="1">IF(Table1[[#This Row],[State]]="Closed","Zero",IF(Table1[[#This Row],[State]]="Resolved","Zero",TODAY()-Table1[[#This Row],[First Assigned to Osprey-Resolver]]))</f>
        <v>44708</v>
      </c>
      <c r="AK647" s="16" t="str">
        <f ca="1">IF(Table1[[#This Row],[Days Open]]&lt;=5,"00 - 05",IF(Table1[[#This Row],[Days Open]]&lt;=15,"06 - 15",IF(Table1[[#This Row],[Days Open]]&lt;=30,"16 - 30", IF(Table1[[#This Row],[Days Open]]&lt;=60,"31 - 60",IF(Table1[[#This Row],[Days Open]]&lt;=90,"61 - 90",IF(Table1[[#This Row],[Days Open]]="Zero","Closed","&gt;91 and above"))))))</f>
        <v>&gt;91 and above</v>
      </c>
      <c r="AL647" s="39">
        <f>WEEKNUM(Table1[[#This Row],[Created]])</f>
        <v>3</v>
      </c>
      <c r="AM647" s="39">
        <f>WEEKNUM(Table1[[#This Row],[Resolved]])</f>
        <v>0</v>
      </c>
      <c r="AN647" s="39">
        <f>WEEKNUM(Table1[[#This Row],[Closed]])</f>
        <v>6</v>
      </c>
      <c r="AO647" s="39" t="str">
        <f>IFERROR(INDEX(GD_Resource[], MATCH(Table1[[#This Row],[Assigned to]], GD_Resource[SNOW ID Unique], 0), 2), "Not GD")</f>
        <v>Not GD</v>
      </c>
      <c r="AP647" s="39" t="str">
        <f t="shared" si="10"/>
        <v>Geo</v>
      </c>
      <c r="AQ647" s="39">
        <f>YEAR(Table1[[#This Row],[Closed]])</f>
        <v>2018</v>
      </c>
      <c r="AR647" s="39">
        <f>YEAR(Table1[[#This Row],[Resolved]])</f>
        <v>1900</v>
      </c>
      <c r="AS647" s="39">
        <f>YEAR(Table1[[#This Row],[Created]])</f>
        <v>2018</v>
      </c>
      <c r="AT647" s="39">
        <f>DAY(Table1[[#This Row],[Resolved]])</f>
        <v>0</v>
      </c>
      <c r="AU647" s="39" t="str">
        <f>TEXT(Table1[[#This Row],[Resolved]],"MMM")</f>
        <v>Jan</v>
      </c>
      <c r="AV647" s="39">
        <f>DAY(Table1[[#This Row],[Created]])</f>
        <v>16</v>
      </c>
      <c r="AW647" s="39" t="str">
        <f>TEXT(Table1[[#This Row],[Created]],"MMM")</f>
        <v>Jan</v>
      </c>
      <c r="AX647" s="40" t="e">
        <f>VLOOKUP(Table1[[#This Row],[Assigned to]],GD_Resource[[#All],[SNOW ID Unique]:[Team]],4,0)</f>
        <v>#N/A</v>
      </c>
    </row>
    <row r="648" spans="1:50" ht="49.95" customHeight="1" x14ac:dyDescent="0.25">
      <c r="A648" s="37" t="s">
        <v>2502</v>
      </c>
      <c r="B648" s="37" t="s">
        <v>119</v>
      </c>
      <c r="C648" s="37" t="s">
        <v>242</v>
      </c>
      <c r="D648" s="37" t="s">
        <v>2365</v>
      </c>
      <c r="E648" s="37" t="s">
        <v>13</v>
      </c>
      <c r="F648" s="37" t="s">
        <v>2501</v>
      </c>
      <c r="G648" s="60">
        <v>43138.696319444447</v>
      </c>
      <c r="H648" s="37"/>
      <c r="I648" s="60"/>
      <c r="J648" s="37" t="s">
        <v>124</v>
      </c>
      <c r="K648" s="37" t="s">
        <v>124</v>
      </c>
      <c r="L648" s="60">
        <v>43138.694131944438</v>
      </c>
      <c r="M648" s="37" t="s">
        <v>2367</v>
      </c>
      <c r="N648" s="60">
        <v>43116.911747685182</v>
      </c>
      <c r="O648" s="37" t="s">
        <v>2495</v>
      </c>
      <c r="P648" s="38" t="b">
        <v>0</v>
      </c>
      <c r="Q648" s="37"/>
      <c r="R648" s="37" t="s">
        <v>150</v>
      </c>
      <c r="S648" s="38">
        <v>0</v>
      </c>
      <c r="T648" s="37" t="s">
        <v>128</v>
      </c>
      <c r="U648" s="37" t="s">
        <v>124</v>
      </c>
      <c r="V648" s="60"/>
      <c r="W648" s="38">
        <v>1881998</v>
      </c>
      <c r="X648" s="37" t="s">
        <v>889</v>
      </c>
      <c r="Y648" s="38">
        <v>0</v>
      </c>
      <c r="Z648" s="38" t="b">
        <v>0</v>
      </c>
      <c r="AA648" s="60"/>
      <c r="AB648" s="60">
        <v>43116.911747685182</v>
      </c>
      <c r="AC648" s="38">
        <v>1</v>
      </c>
      <c r="AD648" s="60">
        <v>43116.9137962963</v>
      </c>
      <c r="AE648" s="60"/>
      <c r="AF648" s="60">
        <v>43116.9137962963</v>
      </c>
      <c r="AG648" s="37"/>
      <c r="AH648" s="37"/>
      <c r="AI648" s="37"/>
      <c r="AJ648" s="16">
        <f ca="1">IF(Table1[[#This Row],[State]]="Closed","Zero",IF(Table1[[#This Row],[State]]="Resolved","Zero",TODAY()-Table1[[#This Row],[First Assigned to Osprey-Resolver]]))</f>
        <v>44708</v>
      </c>
      <c r="AK648" s="16" t="str">
        <f ca="1">IF(Table1[[#This Row],[Days Open]]&lt;=5,"00 - 05",IF(Table1[[#This Row],[Days Open]]&lt;=15,"06 - 15",IF(Table1[[#This Row],[Days Open]]&lt;=30,"16 - 30", IF(Table1[[#This Row],[Days Open]]&lt;=60,"31 - 60",IF(Table1[[#This Row],[Days Open]]&lt;=90,"61 - 90",IF(Table1[[#This Row],[Days Open]]="Zero","Closed","&gt;91 and above"))))))</f>
        <v>&gt;91 and above</v>
      </c>
      <c r="AL648" s="39">
        <f>WEEKNUM(Table1[[#This Row],[Created]])</f>
        <v>3</v>
      </c>
      <c r="AM648" s="39">
        <f>WEEKNUM(Table1[[#This Row],[Resolved]])</f>
        <v>0</v>
      </c>
      <c r="AN648" s="39">
        <f>WEEKNUM(Table1[[#This Row],[Closed]])</f>
        <v>6</v>
      </c>
      <c r="AO648" s="39" t="str">
        <f>IFERROR(INDEX(GD_Resource[], MATCH(Table1[[#This Row],[Assigned to]], GD_Resource[SNOW ID Unique], 0), 2), "Not GD")</f>
        <v>Not GD</v>
      </c>
      <c r="AP648" s="39" t="str">
        <f t="shared" si="10"/>
        <v>Geo</v>
      </c>
      <c r="AQ648" s="39">
        <f>YEAR(Table1[[#This Row],[Closed]])</f>
        <v>2018</v>
      </c>
      <c r="AR648" s="39">
        <f>YEAR(Table1[[#This Row],[Resolved]])</f>
        <v>1900</v>
      </c>
      <c r="AS648" s="39">
        <f>YEAR(Table1[[#This Row],[Created]])</f>
        <v>2018</v>
      </c>
      <c r="AT648" s="39">
        <f>DAY(Table1[[#This Row],[Resolved]])</f>
        <v>0</v>
      </c>
      <c r="AU648" s="39" t="str">
        <f>TEXT(Table1[[#This Row],[Resolved]],"MMM")</f>
        <v>Jan</v>
      </c>
      <c r="AV648" s="39">
        <f>DAY(Table1[[#This Row],[Created]])</f>
        <v>16</v>
      </c>
      <c r="AW648" s="39" t="str">
        <f>TEXT(Table1[[#This Row],[Created]],"MMM")</f>
        <v>Jan</v>
      </c>
      <c r="AX648" s="40" t="e">
        <f>VLOOKUP(Table1[[#This Row],[Assigned to]],GD_Resource[[#All],[SNOW ID Unique]:[Team]],4,0)</f>
        <v>#N/A</v>
      </c>
    </row>
    <row r="649" spans="1:50" ht="62.7" customHeight="1" x14ac:dyDescent="0.25">
      <c r="A649" s="37" t="s">
        <v>2503</v>
      </c>
      <c r="B649" s="37" t="s">
        <v>119</v>
      </c>
      <c r="C649" s="37" t="s">
        <v>242</v>
      </c>
      <c r="D649" s="37" t="s">
        <v>2365</v>
      </c>
      <c r="E649" s="37" t="s">
        <v>13</v>
      </c>
      <c r="F649" s="37" t="s">
        <v>2501</v>
      </c>
      <c r="G649" s="60">
        <v>43138.726539351846</v>
      </c>
      <c r="H649" s="37"/>
      <c r="I649" s="60"/>
      <c r="J649" s="37" t="s">
        <v>124</v>
      </c>
      <c r="K649" s="37" t="s">
        <v>124</v>
      </c>
      <c r="L649" s="60">
        <v>43138.722824074073</v>
      </c>
      <c r="M649" s="37" t="s">
        <v>2367</v>
      </c>
      <c r="N649" s="60">
        <v>43117.032557870371</v>
      </c>
      <c r="O649" s="37" t="s">
        <v>2495</v>
      </c>
      <c r="P649" s="38" t="b">
        <v>0</v>
      </c>
      <c r="Q649" s="37"/>
      <c r="R649" s="37" t="s">
        <v>150</v>
      </c>
      <c r="S649" s="38">
        <v>0</v>
      </c>
      <c r="T649" s="37" t="s">
        <v>128</v>
      </c>
      <c r="U649" s="37" t="s">
        <v>124</v>
      </c>
      <c r="V649" s="60"/>
      <c r="W649" s="38">
        <v>1874039</v>
      </c>
      <c r="X649" s="37" t="s">
        <v>889</v>
      </c>
      <c r="Y649" s="38">
        <v>0</v>
      </c>
      <c r="Z649" s="38" t="b">
        <v>0</v>
      </c>
      <c r="AA649" s="60"/>
      <c r="AB649" s="60">
        <v>43117.032557870371</v>
      </c>
      <c r="AC649" s="38">
        <v>1</v>
      </c>
      <c r="AD649" s="60">
        <v>43117.036516203712</v>
      </c>
      <c r="AE649" s="60"/>
      <c r="AF649" s="60">
        <v>43117.036516203712</v>
      </c>
      <c r="AG649" s="37"/>
      <c r="AH649" s="37"/>
      <c r="AI649" s="37"/>
      <c r="AJ649" s="16">
        <f ca="1">IF(Table1[[#This Row],[State]]="Closed","Zero",IF(Table1[[#This Row],[State]]="Resolved","Zero",TODAY()-Table1[[#This Row],[First Assigned to Osprey-Resolver]]))</f>
        <v>44708</v>
      </c>
      <c r="AK649" s="16" t="str">
        <f ca="1">IF(Table1[[#This Row],[Days Open]]&lt;=5,"00 - 05",IF(Table1[[#This Row],[Days Open]]&lt;=15,"06 - 15",IF(Table1[[#This Row],[Days Open]]&lt;=30,"16 - 30", IF(Table1[[#This Row],[Days Open]]&lt;=60,"31 - 60",IF(Table1[[#This Row],[Days Open]]&lt;=90,"61 - 90",IF(Table1[[#This Row],[Days Open]]="Zero","Closed","&gt;91 and above"))))))</f>
        <v>&gt;91 and above</v>
      </c>
      <c r="AL649" s="39">
        <f>WEEKNUM(Table1[[#This Row],[Created]])</f>
        <v>3</v>
      </c>
      <c r="AM649" s="39">
        <f>WEEKNUM(Table1[[#This Row],[Resolved]])</f>
        <v>0</v>
      </c>
      <c r="AN649" s="39">
        <f>WEEKNUM(Table1[[#This Row],[Closed]])</f>
        <v>6</v>
      </c>
      <c r="AO649" s="39" t="str">
        <f>IFERROR(INDEX(GD_Resource[], MATCH(Table1[[#This Row],[Assigned to]], GD_Resource[SNOW ID Unique], 0), 2), "Not GD")</f>
        <v>Not GD</v>
      </c>
      <c r="AP649" s="39" t="str">
        <f t="shared" si="10"/>
        <v>Geo</v>
      </c>
      <c r="AQ649" s="39">
        <f>YEAR(Table1[[#This Row],[Closed]])</f>
        <v>2018</v>
      </c>
      <c r="AR649" s="39">
        <f>YEAR(Table1[[#This Row],[Resolved]])</f>
        <v>1900</v>
      </c>
      <c r="AS649" s="39">
        <f>YEAR(Table1[[#This Row],[Created]])</f>
        <v>2018</v>
      </c>
      <c r="AT649" s="39">
        <f>DAY(Table1[[#This Row],[Resolved]])</f>
        <v>0</v>
      </c>
      <c r="AU649" s="39" t="str">
        <f>TEXT(Table1[[#This Row],[Resolved]],"MMM")</f>
        <v>Jan</v>
      </c>
      <c r="AV649" s="39">
        <f>DAY(Table1[[#This Row],[Created]])</f>
        <v>17</v>
      </c>
      <c r="AW649" s="39" t="str">
        <f>TEXT(Table1[[#This Row],[Created]],"MMM")</f>
        <v>Jan</v>
      </c>
      <c r="AX649" s="40" t="e">
        <f>VLOOKUP(Table1[[#This Row],[Assigned to]],GD_Resource[[#All],[SNOW ID Unique]:[Team]],4,0)</f>
        <v>#N/A</v>
      </c>
    </row>
    <row r="650" spans="1:50" ht="49.95" customHeight="1" x14ac:dyDescent="0.25">
      <c r="A650" s="37" t="s">
        <v>2504</v>
      </c>
      <c r="B650" s="37" t="s">
        <v>119</v>
      </c>
      <c r="C650" s="37" t="s">
        <v>242</v>
      </c>
      <c r="D650" s="37" t="s">
        <v>2365</v>
      </c>
      <c r="E650" s="37" t="s">
        <v>13</v>
      </c>
      <c r="F650" s="37" t="s">
        <v>2501</v>
      </c>
      <c r="G650" s="60">
        <v>43138.726747685178</v>
      </c>
      <c r="H650" s="37"/>
      <c r="I650" s="60"/>
      <c r="J650" s="37" t="s">
        <v>124</v>
      </c>
      <c r="K650" s="37" t="s">
        <v>124</v>
      </c>
      <c r="L650" s="60">
        <v>43138.722604166673</v>
      </c>
      <c r="M650" s="37" t="s">
        <v>2367</v>
      </c>
      <c r="N650" s="60">
        <v>43117.034039351849</v>
      </c>
      <c r="O650" s="37" t="s">
        <v>2495</v>
      </c>
      <c r="P650" s="38" t="b">
        <v>0</v>
      </c>
      <c r="Q650" s="37"/>
      <c r="R650" s="37" t="s">
        <v>150</v>
      </c>
      <c r="S650" s="38">
        <v>0</v>
      </c>
      <c r="T650" s="37" t="s">
        <v>128</v>
      </c>
      <c r="U650" s="37" t="s">
        <v>124</v>
      </c>
      <c r="V650" s="60"/>
      <c r="W650" s="38">
        <v>1873892</v>
      </c>
      <c r="X650" s="37" t="s">
        <v>889</v>
      </c>
      <c r="Y650" s="38">
        <v>0</v>
      </c>
      <c r="Z650" s="38" t="b">
        <v>0</v>
      </c>
      <c r="AA650" s="60"/>
      <c r="AB650" s="60">
        <v>43117.034039351849</v>
      </c>
      <c r="AC650" s="38">
        <v>1</v>
      </c>
      <c r="AD650" s="60">
        <v>43117.048217592594</v>
      </c>
      <c r="AE650" s="60"/>
      <c r="AF650" s="60">
        <v>43117.048217592594</v>
      </c>
      <c r="AG650" s="37"/>
      <c r="AH650" s="37"/>
      <c r="AI650" s="37"/>
      <c r="AJ650" s="16">
        <f ca="1">IF(Table1[[#This Row],[State]]="Closed","Zero",IF(Table1[[#This Row],[State]]="Resolved","Zero",TODAY()-Table1[[#This Row],[First Assigned to Osprey-Resolver]]))</f>
        <v>44708</v>
      </c>
      <c r="AK650" s="16" t="str">
        <f ca="1">IF(Table1[[#This Row],[Days Open]]&lt;=5,"00 - 05",IF(Table1[[#This Row],[Days Open]]&lt;=15,"06 - 15",IF(Table1[[#This Row],[Days Open]]&lt;=30,"16 - 30", IF(Table1[[#This Row],[Days Open]]&lt;=60,"31 - 60",IF(Table1[[#This Row],[Days Open]]&lt;=90,"61 - 90",IF(Table1[[#This Row],[Days Open]]="Zero","Closed","&gt;91 and above"))))))</f>
        <v>&gt;91 and above</v>
      </c>
      <c r="AL650" s="39">
        <f>WEEKNUM(Table1[[#This Row],[Created]])</f>
        <v>3</v>
      </c>
      <c r="AM650" s="39">
        <f>WEEKNUM(Table1[[#This Row],[Resolved]])</f>
        <v>0</v>
      </c>
      <c r="AN650" s="39">
        <f>WEEKNUM(Table1[[#This Row],[Closed]])</f>
        <v>6</v>
      </c>
      <c r="AO650" s="39" t="str">
        <f>IFERROR(INDEX(GD_Resource[], MATCH(Table1[[#This Row],[Assigned to]], GD_Resource[SNOW ID Unique], 0), 2), "Not GD")</f>
        <v>Not GD</v>
      </c>
      <c r="AP650" s="39" t="str">
        <f t="shared" si="10"/>
        <v>Geo</v>
      </c>
      <c r="AQ650" s="39">
        <f>YEAR(Table1[[#This Row],[Closed]])</f>
        <v>2018</v>
      </c>
      <c r="AR650" s="39">
        <f>YEAR(Table1[[#This Row],[Resolved]])</f>
        <v>1900</v>
      </c>
      <c r="AS650" s="39">
        <f>YEAR(Table1[[#This Row],[Created]])</f>
        <v>2018</v>
      </c>
      <c r="AT650" s="39">
        <f>DAY(Table1[[#This Row],[Resolved]])</f>
        <v>0</v>
      </c>
      <c r="AU650" s="39" t="str">
        <f>TEXT(Table1[[#This Row],[Resolved]],"MMM")</f>
        <v>Jan</v>
      </c>
      <c r="AV650" s="39">
        <f>DAY(Table1[[#This Row],[Created]])</f>
        <v>17</v>
      </c>
      <c r="AW650" s="39" t="str">
        <f>TEXT(Table1[[#This Row],[Created]],"MMM")</f>
        <v>Jan</v>
      </c>
      <c r="AX650" s="40" t="e">
        <f>VLOOKUP(Table1[[#This Row],[Assigned to]],GD_Resource[[#All],[SNOW ID Unique]:[Team]],4,0)</f>
        <v>#N/A</v>
      </c>
    </row>
    <row r="651" spans="1:50" ht="37.5" customHeight="1" x14ac:dyDescent="0.25">
      <c r="A651" s="37" t="s">
        <v>2505</v>
      </c>
      <c r="B651" s="37" t="s">
        <v>119</v>
      </c>
      <c r="C651" s="37" t="s">
        <v>2506</v>
      </c>
      <c r="D651" s="37" t="s">
        <v>2365</v>
      </c>
      <c r="E651" s="37" t="s">
        <v>7</v>
      </c>
      <c r="F651" s="37" t="s">
        <v>2501</v>
      </c>
      <c r="G651" s="60">
        <v>43138.714687500003</v>
      </c>
      <c r="H651" s="37" t="s">
        <v>71</v>
      </c>
      <c r="I651" s="60"/>
      <c r="J651" s="37" t="s">
        <v>124</v>
      </c>
      <c r="K651" s="37" t="s">
        <v>124</v>
      </c>
      <c r="L651" s="60">
        <v>43138.711608796293</v>
      </c>
      <c r="M651" s="37" t="s">
        <v>2367</v>
      </c>
      <c r="N651" s="60">
        <v>43117.051944444444</v>
      </c>
      <c r="O651" s="37" t="s">
        <v>243</v>
      </c>
      <c r="P651" s="38" t="b">
        <v>0</v>
      </c>
      <c r="Q651" s="37"/>
      <c r="R651" s="37" t="s">
        <v>150</v>
      </c>
      <c r="S651" s="38">
        <v>0</v>
      </c>
      <c r="T651" s="37" t="s">
        <v>128</v>
      </c>
      <c r="U651" s="37" t="s">
        <v>124</v>
      </c>
      <c r="V651" s="60"/>
      <c r="W651" s="38">
        <v>1871395</v>
      </c>
      <c r="X651" s="37" t="s">
        <v>71</v>
      </c>
      <c r="Y651" s="38">
        <v>0</v>
      </c>
      <c r="Z651" s="38" t="b">
        <v>0</v>
      </c>
      <c r="AA651" s="60">
        <v>43117.055439814823</v>
      </c>
      <c r="AB651" s="60">
        <v>43117.051944444444</v>
      </c>
      <c r="AC651" s="38">
        <v>2</v>
      </c>
      <c r="AD651" s="60">
        <v>43118.526990740742</v>
      </c>
      <c r="AE651" s="60">
        <v>43118.732870370368</v>
      </c>
      <c r="AF651" s="60">
        <v>43118.526990740742</v>
      </c>
      <c r="AG651" s="37"/>
      <c r="AH651" s="37"/>
      <c r="AI651" s="37"/>
      <c r="AJ651" s="16">
        <f ca="1">IF(Table1[[#This Row],[State]]="Closed","Zero",IF(Table1[[#This Row],[State]]="Resolved","Zero",TODAY()-Table1[[#This Row],[First Assigned to Osprey-Resolver]]))</f>
        <v>1589.2671296296321</v>
      </c>
      <c r="AK651" s="16" t="str">
        <f ca="1">IF(Table1[[#This Row],[Days Open]]&lt;=5,"00 - 05",IF(Table1[[#This Row],[Days Open]]&lt;=15,"06 - 15",IF(Table1[[#This Row],[Days Open]]&lt;=30,"16 - 30", IF(Table1[[#This Row],[Days Open]]&lt;=60,"31 - 60",IF(Table1[[#This Row],[Days Open]]&lt;=90,"61 - 90",IF(Table1[[#This Row],[Days Open]]="Zero","Closed","&gt;91 and above"))))))</f>
        <v>&gt;91 and above</v>
      </c>
      <c r="AL651" s="39">
        <f>WEEKNUM(Table1[[#This Row],[Created]])</f>
        <v>3</v>
      </c>
      <c r="AM651" s="39">
        <f>WEEKNUM(Table1[[#This Row],[Resolved]])</f>
        <v>0</v>
      </c>
      <c r="AN651" s="39">
        <f>WEEKNUM(Table1[[#This Row],[Closed]])</f>
        <v>6</v>
      </c>
      <c r="AO651" s="39" t="str">
        <f>IFERROR(INDEX(GD_Resource[], MATCH(Table1[[#This Row],[Assigned to]], GD_Resource[SNOW ID Unique], 0), 2), "Not GD")</f>
        <v>WPP-US</v>
      </c>
      <c r="AP651" s="39" t="str">
        <f t="shared" si="10"/>
        <v>GD</v>
      </c>
      <c r="AQ651" s="39">
        <f>YEAR(Table1[[#This Row],[Closed]])</f>
        <v>2018</v>
      </c>
      <c r="AR651" s="39">
        <f>YEAR(Table1[[#This Row],[Resolved]])</f>
        <v>1900</v>
      </c>
      <c r="AS651" s="39">
        <f>YEAR(Table1[[#This Row],[Created]])</f>
        <v>2018</v>
      </c>
      <c r="AT651" s="39">
        <f>DAY(Table1[[#This Row],[Resolved]])</f>
        <v>0</v>
      </c>
      <c r="AU651" s="39" t="str">
        <f>TEXT(Table1[[#This Row],[Resolved]],"MMM")</f>
        <v>Jan</v>
      </c>
      <c r="AV651" s="39">
        <f>DAY(Table1[[#This Row],[Created]])</f>
        <v>17</v>
      </c>
      <c r="AW651" s="39" t="str">
        <f>TEXT(Table1[[#This Row],[Created]],"MMM")</f>
        <v>Jan</v>
      </c>
      <c r="AX651" s="40">
        <f>VLOOKUP(Table1[[#This Row],[Assigned to]],GD_Resource[[#All],[SNOW ID Unique]:[Team]],4,0)</f>
        <v>0</v>
      </c>
    </row>
    <row r="652" spans="1:50" ht="49.95" customHeight="1" x14ac:dyDescent="0.25">
      <c r="A652" s="37" t="s">
        <v>2507</v>
      </c>
      <c r="B652" s="37" t="s">
        <v>119</v>
      </c>
      <c r="C652" s="37" t="s">
        <v>242</v>
      </c>
      <c r="D652" s="37" t="s">
        <v>2365</v>
      </c>
      <c r="E652" s="37" t="s">
        <v>13</v>
      </c>
      <c r="F652" s="37" t="s">
        <v>2501</v>
      </c>
      <c r="G652" s="60">
        <v>43138.726539351846</v>
      </c>
      <c r="H652" s="37"/>
      <c r="I652" s="60"/>
      <c r="J652" s="37" t="s">
        <v>124</v>
      </c>
      <c r="K652" s="37" t="s">
        <v>124</v>
      </c>
      <c r="L652" s="60">
        <v>43138.722812499997</v>
      </c>
      <c r="M652" s="37" t="s">
        <v>2367</v>
      </c>
      <c r="N652" s="60">
        <v>43117.058379629627</v>
      </c>
      <c r="O652" s="37" t="s">
        <v>2495</v>
      </c>
      <c r="P652" s="38" t="b">
        <v>0</v>
      </c>
      <c r="Q652" s="37"/>
      <c r="R652" s="37" t="s">
        <v>150</v>
      </c>
      <c r="S652" s="38">
        <v>0</v>
      </c>
      <c r="T652" s="37" t="s">
        <v>128</v>
      </c>
      <c r="U652" s="37" t="s">
        <v>124</v>
      </c>
      <c r="V652" s="60"/>
      <c r="W652" s="38">
        <v>1871807</v>
      </c>
      <c r="X652" s="37" t="s">
        <v>889</v>
      </c>
      <c r="Y652" s="38">
        <v>0</v>
      </c>
      <c r="Z652" s="38" t="b">
        <v>0</v>
      </c>
      <c r="AA652" s="60"/>
      <c r="AB652" s="60">
        <v>43117.058379629627</v>
      </c>
      <c r="AC652" s="38">
        <v>1</v>
      </c>
      <c r="AD652" s="60">
        <v>43117.066643518519</v>
      </c>
      <c r="AE652" s="60"/>
      <c r="AF652" s="60">
        <v>43117.066643518519</v>
      </c>
      <c r="AG652" s="37"/>
      <c r="AH652" s="37"/>
      <c r="AI652" s="37"/>
      <c r="AJ652" s="16">
        <f ca="1">IF(Table1[[#This Row],[State]]="Closed","Zero",IF(Table1[[#This Row],[State]]="Resolved","Zero",TODAY()-Table1[[#This Row],[First Assigned to Osprey-Resolver]]))</f>
        <v>44708</v>
      </c>
      <c r="AK652" s="16" t="str">
        <f ca="1">IF(Table1[[#This Row],[Days Open]]&lt;=5,"00 - 05",IF(Table1[[#This Row],[Days Open]]&lt;=15,"06 - 15",IF(Table1[[#This Row],[Days Open]]&lt;=30,"16 - 30", IF(Table1[[#This Row],[Days Open]]&lt;=60,"31 - 60",IF(Table1[[#This Row],[Days Open]]&lt;=90,"61 - 90",IF(Table1[[#This Row],[Days Open]]="Zero","Closed","&gt;91 and above"))))))</f>
        <v>&gt;91 and above</v>
      </c>
      <c r="AL652" s="39">
        <f>WEEKNUM(Table1[[#This Row],[Created]])</f>
        <v>3</v>
      </c>
      <c r="AM652" s="39">
        <f>WEEKNUM(Table1[[#This Row],[Resolved]])</f>
        <v>0</v>
      </c>
      <c r="AN652" s="39">
        <f>WEEKNUM(Table1[[#This Row],[Closed]])</f>
        <v>6</v>
      </c>
      <c r="AO652" s="39" t="str">
        <f>IFERROR(INDEX(GD_Resource[], MATCH(Table1[[#This Row],[Assigned to]], GD_Resource[SNOW ID Unique], 0), 2), "Not GD")</f>
        <v>Not GD</v>
      </c>
      <c r="AP652" s="39" t="str">
        <f t="shared" si="10"/>
        <v>Geo</v>
      </c>
      <c r="AQ652" s="39">
        <f>YEAR(Table1[[#This Row],[Closed]])</f>
        <v>2018</v>
      </c>
      <c r="AR652" s="39">
        <f>YEAR(Table1[[#This Row],[Resolved]])</f>
        <v>1900</v>
      </c>
      <c r="AS652" s="39">
        <f>YEAR(Table1[[#This Row],[Created]])</f>
        <v>2018</v>
      </c>
      <c r="AT652" s="39">
        <f>DAY(Table1[[#This Row],[Resolved]])</f>
        <v>0</v>
      </c>
      <c r="AU652" s="39" t="str">
        <f>TEXT(Table1[[#This Row],[Resolved]],"MMM")</f>
        <v>Jan</v>
      </c>
      <c r="AV652" s="39">
        <f>DAY(Table1[[#This Row],[Created]])</f>
        <v>17</v>
      </c>
      <c r="AW652" s="39" t="str">
        <f>TEXT(Table1[[#This Row],[Created]],"MMM")</f>
        <v>Jan</v>
      </c>
      <c r="AX652" s="40" t="e">
        <f>VLOOKUP(Table1[[#This Row],[Assigned to]],GD_Resource[[#All],[SNOW ID Unique]:[Team]],4,0)</f>
        <v>#N/A</v>
      </c>
    </row>
    <row r="653" spans="1:50" ht="37.5" customHeight="1" x14ac:dyDescent="0.25">
      <c r="A653" s="37" t="s">
        <v>2508</v>
      </c>
      <c r="B653" s="37" t="s">
        <v>119</v>
      </c>
      <c r="C653" s="37" t="s">
        <v>120</v>
      </c>
      <c r="D653" s="37" t="s">
        <v>206</v>
      </c>
      <c r="E653" s="37" t="s">
        <v>145</v>
      </c>
      <c r="F653" s="37" t="s">
        <v>2509</v>
      </c>
      <c r="G653" s="60">
        <v>43124.073101851849</v>
      </c>
      <c r="H653" s="37" t="s">
        <v>2510</v>
      </c>
      <c r="I653" s="60"/>
      <c r="J653" s="37" t="s">
        <v>124</v>
      </c>
      <c r="K653" s="37" t="s">
        <v>2511</v>
      </c>
      <c r="L653" s="60">
        <v>43124.073113425933</v>
      </c>
      <c r="M653" s="37" t="s">
        <v>48</v>
      </c>
      <c r="N653" s="60">
        <v>43117.581805555557</v>
      </c>
      <c r="O653" s="37" t="s">
        <v>2512</v>
      </c>
      <c r="P653" s="38" t="b">
        <v>0</v>
      </c>
      <c r="Q653" s="37"/>
      <c r="R653" s="37" t="s">
        <v>127</v>
      </c>
      <c r="S653" s="38">
        <v>0</v>
      </c>
      <c r="T653" s="37" t="s">
        <v>128</v>
      </c>
      <c r="U653" s="37" t="s">
        <v>124</v>
      </c>
      <c r="V653" s="60"/>
      <c r="W653" s="38">
        <v>528228</v>
      </c>
      <c r="X653" s="37" t="s">
        <v>2513</v>
      </c>
      <c r="Y653" s="38">
        <v>1</v>
      </c>
      <c r="Z653" s="38" t="b">
        <v>0</v>
      </c>
      <c r="AA653" s="60">
        <v>43117.656805555547</v>
      </c>
      <c r="AB653" s="60">
        <v>43117.581805555557</v>
      </c>
      <c r="AC653" s="38">
        <v>1</v>
      </c>
      <c r="AD653" s="60">
        <v>43117.58357638889</v>
      </c>
      <c r="AE653" s="60">
        <v>43117.656805555547</v>
      </c>
      <c r="AF653" s="60">
        <v>43117.58357638889</v>
      </c>
      <c r="AG653" s="37" t="s">
        <v>332</v>
      </c>
      <c r="AH653" s="37"/>
      <c r="AI653" s="37" t="s">
        <v>796</v>
      </c>
      <c r="AJ653" s="16">
        <f ca="1">IF(Table1[[#This Row],[State]]="Closed","Zero",IF(Table1[[#This Row],[State]]="Resolved","Zero",TODAY()-Table1[[#This Row],[First Assigned to Osprey-Resolver]]))</f>
        <v>1590.3431944444528</v>
      </c>
      <c r="AK653" s="16" t="str">
        <f ca="1">IF(Table1[[#This Row],[Days Open]]&lt;=5,"00 - 05",IF(Table1[[#This Row],[Days Open]]&lt;=15,"06 - 15",IF(Table1[[#This Row],[Days Open]]&lt;=30,"16 - 30", IF(Table1[[#This Row],[Days Open]]&lt;=60,"31 - 60",IF(Table1[[#This Row],[Days Open]]&lt;=90,"61 - 90",IF(Table1[[#This Row],[Days Open]]="Zero","Closed","&gt;91 and above"))))))</f>
        <v>&gt;91 and above</v>
      </c>
      <c r="AL653" s="39">
        <f>WEEKNUM(Table1[[#This Row],[Created]])</f>
        <v>3</v>
      </c>
      <c r="AM653" s="39">
        <f>WEEKNUM(Table1[[#This Row],[Resolved]])</f>
        <v>0</v>
      </c>
      <c r="AN653" s="39">
        <f>WEEKNUM(Table1[[#This Row],[Closed]])</f>
        <v>4</v>
      </c>
      <c r="AO653" s="39" t="str">
        <f>IFERROR(INDEX(GD_Resource[], MATCH(Table1[[#This Row],[Assigned to]], GD_Resource[SNOW ID Unique], 0), 2), "Not GD")</f>
        <v>Not GD</v>
      </c>
      <c r="AP653" s="39" t="str">
        <f t="shared" si="10"/>
        <v>Geo</v>
      </c>
      <c r="AQ653" s="39">
        <f>YEAR(Table1[[#This Row],[Closed]])</f>
        <v>2018</v>
      </c>
      <c r="AR653" s="39">
        <f>YEAR(Table1[[#This Row],[Resolved]])</f>
        <v>1900</v>
      </c>
      <c r="AS653" s="39">
        <f>YEAR(Table1[[#This Row],[Created]])</f>
        <v>2018</v>
      </c>
      <c r="AT653" s="39">
        <f>DAY(Table1[[#This Row],[Resolved]])</f>
        <v>0</v>
      </c>
      <c r="AU653" s="39" t="str">
        <f>TEXT(Table1[[#This Row],[Resolved]],"MMM")</f>
        <v>Jan</v>
      </c>
      <c r="AV653" s="39">
        <f>DAY(Table1[[#This Row],[Created]])</f>
        <v>17</v>
      </c>
      <c r="AW653" s="39" t="str">
        <f>TEXT(Table1[[#This Row],[Created]],"MMM")</f>
        <v>Jan</v>
      </c>
      <c r="AX653" s="40" t="e">
        <f>VLOOKUP(Table1[[#This Row],[Assigned to]],GD_Resource[[#All],[SNOW ID Unique]:[Team]],4,0)</f>
        <v>#N/A</v>
      </c>
    </row>
    <row r="654" spans="1:50" ht="37.5" customHeight="1" x14ac:dyDescent="0.25">
      <c r="A654" s="37" t="s">
        <v>2514</v>
      </c>
      <c r="B654" s="37" t="s">
        <v>119</v>
      </c>
      <c r="C654" s="37" t="s">
        <v>161</v>
      </c>
      <c r="D654" s="37" t="s">
        <v>162</v>
      </c>
      <c r="E654" s="37" t="s">
        <v>145</v>
      </c>
      <c r="F654" s="37" t="s">
        <v>2515</v>
      </c>
      <c r="G654" s="60">
        <v>44057.824618055558</v>
      </c>
      <c r="H654" s="37"/>
      <c r="I654" s="60"/>
      <c r="J654" s="37" t="s">
        <v>124</v>
      </c>
      <c r="K654" s="37" t="s">
        <v>2516</v>
      </c>
      <c r="L654" s="60">
        <v>44057.824618055558</v>
      </c>
      <c r="M654" s="37" t="s">
        <v>12</v>
      </c>
      <c r="N654" s="60">
        <v>43117.862013888887</v>
      </c>
      <c r="O654" s="37" t="s">
        <v>162</v>
      </c>
      <c r="P654" s="38" t="b">
        <v>0</v>
      </c>
      <c r="Q654" s="37"/>
      <c r="R654" s="37" t="s">
        <v>127</v>
      </c>
      <c r="S654" s="38">
        <v>0</v>
      </c>
      <c r="T654" s="37" t="s">
        <v>128</v>
      </c>
      <c r="U654" s="37" t="s">
        <v>124</v>
      </c>
      <c r="V654" s="60"/>
      <c r="W654" s="38">
        <v>81212821</v>
      </c>
      <c r="X654" s="37" t="s">
        <v>2090</v>
      </c>
      <c r="Y654" s="38">
        <v>0</v>
      </c>
      <c r="Z654" s="38" t="b">
        <v>0</v>
      </c>
      <c r="AA654" s="60"/>
      <c r="AB654" s="60"/>
      <c r="AC654" s="38">
        <v>0</v>
      </c>
      <c r="AD654" s="60"/>
      <c r="AE654" s="60"/>
      <c r="AF654" s="60">
        <v>43117.862013888887</v>
      </c>
      <c r="AG654" s="37"/>
      <c r="AH654" s="37"/>
      <c r="AI654" s="37"/>
      <c r="AJ654" s="16">
        <f ca="1">IF(Table1[[#This Row],[State]]="Closed","Zero",IF(Table1[[#This Row],[State]]="Resolved","Zero",TODAY()-Table1[[#This Row],[First Assigned to Osprey-Resolver]]))</f>
        <v>44708</v>
      </c>
      <c r="AK654" s="16" t="str">
        <f ca="1">IF(Table1[[#This Row],[Days Open]]&lt;=5,"00 - 05",IF(Table1[[#This Row],[Days Open]]&lt;=15,"06 - 15",IF(Table1[[#This Row],[Days Open]]&lt;=30,"16 - 30", IF(Table1[[#This Row],[Days Open]]&lt;=60,"31 - 60",IF(Table1[[#This Row],[Days Open]]&lt;=90,"61 - 90",IF(Table1[[#This Row],[Days Open]]="Zero","Closed","&gt;91 and above"))))))</f>
        <v>&gt;91 and above</v>
      </c>
      <c r="AL654" s="39">
        <f>WEEKNUM(Table1[[#This Row],[Created]])</f>
        <v>3</v>
      </c>
      <c r="AM654" s="39">
        <f>WEEKNUM(Table1[[#This Row],[Resolved]])</f>
        <v>0</v>
      </c>
      <c r="AN654" s="39">
        <f>WEEKNUM(Table1[[#This Row],[Closed]])</f>
        <v>33</v>
      </c>
      <c r="AO654" s="39" t="str">
        <f>IFERROR(INDEX(GD_Resource[], MATCH(Table1[[#This Row],[Assigned to]], GD_Resource[SNOW ID Unique], 0), 2), "Not GD")</f>
        <v>Not GD</v>
      </c>
      <c r="AP654" s="39" t="str">
        <f t="shared" si="10"/>
        <v>Geo</v>
      </c>
      <c r="AQ654" s="39">
        <f>YEAR(Table1[[#This Row],[Closed]])</f>
        <v>2020</v>
      </c>
      <c r="AR654" s="39">
        <f>YEAR(Table1[[#This Row],[Resolved]])</f>
        <v>1900</v>
      </c>
      <c r="AS654" s="39">
        <f>YEAR(Table1[[#This Row],[Created]])</f>
        <v>2018</v>
      </c>
      <c r="AT654" s="39">
        <f>DAY(Table1[[#This Row],[Resolved]])</f>
        <v>0</v>
      </c>
      <c r="AU654" s="39" t="str">
        <f>TEXT(Table1[[#This Row],[Resolved]],"MMM")</f>
        <v>Jan</v>
      </c>
      <c r="AV654" s="39">
        <f>DAY(Table1[[#This Row],[Created]])</f>
        <v>17</v>
      </c>
      <c r="AW654" s="39" t="str">
        <f>TEXT(Table1[[#This Row],[Created]],"MMM")</f>
        <v>Jan</v>
      </c>
      <c r="AX654" s="40" t="e">
        <f>VLOOKUP(Table1[[#This Row],[Assigned to]],GD_Resource[[#All],[SNOW ID Unique]:[Team]],4,0)</f>
        <v>#N/A</v>
      </c>
    </row>
    <row r="655" spans="1:50" ht="37.5" customHeight="1" x14ac:dyDescent="0.25">
      <c r="A655" s="37" t="s">
        <v>2517</v>
      </c>
      <c r="B655" s="37" t="s">
        <v>119</v>
      </c>
      <c r="C655" s="37" t="s">
        <v>161</v>
      </c>
      <c r="D655" s="37" t="s">
        <v>1273</v>
      </c>
      <c r="E655" s="37" t="s">
        <v>145</v>
      </c>
      <c r="F655" s="37" t="s">
        <v>2518</v>
      </c>
      <c r="G655" s="60">
        <v>43176.007141203707</v>
      </c>
      <c r="H655" s="37"/>
      <c r="I655" s="60"/>
      <c r="J655" s="37" t="s">
        <v>124</v>
      </c>
      <c r="K655" s="37" t="s">
        <v>2519</v>
      </c>
      <c r="L655" s="60">
        <v>43176.007141203707</v>
      </c>
      <c r="M655" s="37" t="s">
        <v>32</v>
      </c>
      <c r="N655" s="60">
        <v>43118.317650462966</v>
      </c>
      <c r="O655" s="37" t="s">
        <v>2431</v>
      </c>
      <c r="P655" s="38" t="b">
        <v>0</v>
      </c>
      <c r="Q655" s="37"/>
      <c r="R655" s="37" t="s">
        <v>127</v>
      </c>
      <c r="S655" s="38">
        <v>0</v>
      </c>
      <c r="T655" s="37" t="s">
        <v>128</v>
      </c>
      <c r="U655" s="37" t="s">
        <v>124</v>
      </c>
      <c r="V655" s="60"/>
      <c r="W655" s="38">
        <v>4984610</v>
      </c>
      <c r="X655" s="37" t="s">
        <v>1275</v>
      </c>
      <c r="Y655" s="38">
        <v>0</v>
      </c>
      <c r="Z655" s="38" t="b">
        <v>0</v>
      </c>
      <c r="AA655" s="60"/>
      <c r="AB655" s="60"/>
      <c r="AC655" s="38">
        <v>0</v>
      </c>
      <c r="AD655" s="60"/>
      <c r="AE655" s="60"/>
      <c r="AF655" s="60">
        <v>43118.317650462966</v>
      </c>
      <c r="AG655" s="37"/>
      <c r="AH655" s="37"/>
      <c r="AI655" s="37"/>
      <c r="AJ655" s="16">
        <f ca="1">IF(Table1[[#This Row],[State]]="Closed","Zero",IF(Table1[[#This Row],[State]]="Resolved","Zero",TODAY()-Table1[[#This Row],[First Assigned to Osprey-Resolver]]))</f>
        <v>44708</v>
      </c>
      <c r="AK655" s="16" t="str">
        <f ca="1">IF(Table1[[#This Row],[Days Open]]&lt;=5,"00 - 05",IF(Table1[[#This Row],[Days Open]]&lt;=15,"06 - 15",IF(Table1[[#This Row],[Days Open]]&lt;=30,"16 - 30", IF(Table1[[#This Row],[Days Open]]&lt;=60,"31 - 60",IF(Table1[[#This Row],[Days Open]]&lt;=90,"61 - 90",IF(Table1[[#This Row],[Days Open]]="Zero","Closed","&gt;91 and above"))))))</f>
        <v>&gt;91 and above</v>
      </c>
      <c r="AL655" s="39">
        <f>WEEKNUM(Table1[[#This Row],[Created]])</f>
        <v>3</v>
      </c>
      <c r="AM655" s="39">
        <f>WEEKNUM(Table1[[#This Row],[Resolved]])</f>
        <v>0</v>
      </c>
      <c r="AN655" s="39">
        <f>WEEKNUM(Table1[[#This Row],[Closed]])</f>
        <v>11</v>
      </c>
      <c r="AO655" s="39" t="str">
        <f>IFERROR(INDEX(GD_Resource[], MATCH(Table1[[#This Row],[Assigned to]], GD_Resource[SNOW ID Unique], 0), 2), "Not GD")</f>
        <v>Not GD</v>
      </c>
      <c r="AP655" s="39" t="str">
        <f t="shared" si="10"/>
        <v>Geo</v>
      </c>
      <c r="AQ655" s="39">
        <f>YEAR(Table1[[#This Row],[Closed]])</f>
        <v>2018</v>
      </c>
      <c r="AR655" s="39">
        <f>YEAR(Table1[[#This Row],[Resolved]])</f>
        <v>1900</v>
      </c>
      <c r="AS655" s="39">
        <f>YEAR(Table1[[#This Row],[Created]])</f>
        <v>2018</v>
      </c>
      <c r="AT655" s="39">
        <f>DAY(Table1[[#This Row],[Resolved]])</f>
        <v>0</v>
      </c>
      <c r="AU655" s="39" t="str">
        <f>TEXT(Table1[[#This Row],[Resolved]],"MMM")</f>
        <v>Jan</v>
      </c>
      <c r="AV655" s="39">
        <f>DAY(Table1[[#This Row],[Created]])</f>
        <v>18</v>
      </c>
      <c r="AW655" s="39" t="str">
        <f>TEXT(Table1[[#This Row],[Created]],"MMM")</f>
        <v>Jan</v>
      </c>
      <c r="AX655" s="40" t="e">
        <f>VLOOKUP(Table1[[#This Row],[Assigned to]],GD_Resource[[#All],[SNOW ID Unique]:[Team]],4,0)</f>
        <v>#N/A</v>
      </c>
    </row>
    <row r="656" spans="1:50" ht="62.7" customHeight="1" x14ac:dyDescent="0.25">
      <c r="A656" s="37" t="s">
        <v>2520</v>
      </c>
      <c r="B656" s="37" t="s">
        <v>119</v>
      </c>
      <c r="C656" s="37" t="s">
        <v>120</v>
      </c>
      <c r="D656" s="37" t="s">
        <v>206</v>
      </c>
      <c r="E656" s="37" t="s">
        <v>145</v>
      </c>
      <c r="F656" s="37" t="s">
        <v>2521</v>
      </c>
      <c r="G656" s="60">
        <v>43151.175208333327</v>
      </c>
      <c r="H656" s="37" t="s">
        <v>48</v>
      </c>
      <c r="I656" s="60"/>
      <c r="J656" s="37" t="s">
        <v>124</v>
      </c>
      <c r="K656" s="37" t="s">
        <v>2522</v>
      </c>
      <c r="L656" s="60">
        <v>43151.175208333327</v>
      </c>
      <c r="M656" s="37" t="s">
        <v>48</v>
      </c>
      <c r="N656" s="60">
        <v>43118.443344907413</v>
      </c>
      <c r="O656" s="37" t="s">
        <v>2345</v>
      </c>
      <c r="P656" s="38" t="b">
        <v>0</v>
      </c>
      <c r="Q656" s="37"/>
      <c r="R656" s="37" t="s">
        <v>127</v>
      </c>
      <c r="S656" s="38">
        <v>0</v>
      </c>
      <c r="T656" s="37" t="s">
        <v>128</v>
      </c>
      <c r="U656" s="37" t="s">
        <v>124</v>
      </c>
      <c r="V656" s="60"/>
      <c r="W656" s="38">
        <v>2828033</v>
      </c>
      <c r="X656" s="37" t="s">
        <v>2346</v>
      </c>
      <c r="Y656" s="38">
        <v>0</v>
      </c>
      <c r="Z656" s="38" t="b">
        <v>0</v>
      </c>
      <c r="AA656" s="60">
        <v>43118.507418981477</v>
      </c>
      <c r="AB656" s="60">
        <v>43118.443344907413</v>
      </c>
      <c r="AC656" s="38">
        <v>1</v>
      </c>
      <c r="AD656" s="60">
        <v>43118.516365740739</v>
      </c>
      <c r="AE656" s="60">
        <v>43118.559490740743</v>
      </c>
      <c r="AF656" s="60">
        <v>43118.516365740739</v>
      </c>
      <c r="AG656" s="37" t="s">
        <v>811</v>
      </c>
      <c r="AH656" s="37"/>
      <c r="AI656" s="37"/>
      <c r="AJ656" s="16">
        <f ca="1">IF(Table1[[#This Row],[State]]="Closed","Zero",IF(Table1[[#This Row],[State]]="Resolved","Zero",TODAY()-Table1[[#This Row],[First Assigned to Osprey-Resolver]]))</f>
        <v>1589.4405092592569</v>
      </c>
      <c r="AK656" s="16" t="str">
        <f ca="1">IF(Table1[[#This Row],[Days Open]]&lt;=5,"00 - 05",IF(Table1[[#This Row],[Days Open]]&lt;=15,"06 - 15",IF(Table1[[#This Row],[Days Open]]&lt;=30,"16 - 30", IF(Table1[[#This Row],[Days Open]]&lt;=60,"31 - 60",IF(Table1[[#This Row],[Days Open]]&lt;=90,"61 - 90",IF(Table1[[#This Row],[Days Open]]="Zero","Closed","&gt;91 and above"))))))</f>
        <v>&gt;91 and above</v>
      </c>
      <c r="AL656" s="39">
        <f>WEEKNUM(Table1[[#This Row],[Created]])</f>
        <v>3</v>
      </c>
      <c r="AM656" s="39">
        <f>WEEKNUM(Table1[[#This Row],[Resolved]])</f>
        <v>0</v>
      </c>
      <c r="AN656" s="39">
        <f>WEEKNUM(Table1[[#This Row],[Closed]])</f>
        <v>8</v>
      </c>
      <c r="AO656" s="39" t="str">
        <f>IFERROR(INDEX(GD_Resource[], MATCH(Table1[[#This Row],[Assigned to]], GD_Resource[SNOW ID Unique], 0), 2), "Not GD")</f>
        <v>Not GD</v>
      </c>
      <c r="AP656" s="39" t="str">
        <f t="shared" si="10"/>
        <v>Geo</v>
      </c>
      <c r="AQ656" s="39">
        <f>YEAR(Table1[[#This Row],[Closed]])</f>
        <v>2018</v>
      </c>
      <c r="AR656" s="39">
        <f>YEAR(Table1[[#This Row],[Resolved]])</f>
        <v>1900</v>
      </c>
      <c r="AS656" s="39">
        <f>YEAR(Table1[[#This Row],[Created]])</f>
        <v>2018</v>
      </c>
      <c r="AT656" s="39">
        <f>DAY(Table1[[#This Row],[Resolved]])</f>
        <v>0</v>
      </c>
      <c r="AU656" s="39" t="str">
        <f>TEXT(Table1[[#This Row],[Resolved]],"MMM")</f>
        <v>Jan</v>
      </c>
      <c r="AV656" s="39">
        <f>DAY(Table1[[#This Row],[Created]])</f>
        <v>18</v>
      </c>
      <c r="AW656" s="39" t="str">
        <f>TEXT(Table1[[#This Row],[Created]],"MMM")</f>
        <v>Jan</v>
      </c>
      <c r="AX656" s="40" t="e">
        <f>VLOOKUP(Table1[[#This Row],[Assigned to]],GD_Resource[[#All],[SNOW ID Unique]:[Team]],4,0)</f>
        <v>#N/A</v>
      </c>
    </row>
    <row r="657" spans="1:50" ht="62.7" customHeight="1" x14ac:dyDescent="0.25">
      <c r="A657" s="37" t="s">
        <v>2523</v>
      </c>
      <c r="B657" s="37" t="s">
        <v>119</v>
      </c>
      <c r="C657" s="37" t="s">
        <v>433</v>
      </c>
      <c r="D657" s="37" t="s">
        <v>2365</v>
      </c>
      <c r="E657" s="37" t="s">
        <v>7</v>
      </c>
      <c r="F657" s="37" t="s">
        <v>2524</v>
      </c>
      <c r="G657" s="60">
        <v>43138.714768518519</v>
      </c>
      <c r="H657" s="37" t="s">
        <v>436</v>
      </c>
      <c r="I657" s="60"/>
      <c r="J657" s="37" t="s">
        <v>124</v>
      </c>
      <c r="K657" s="37" t="s">
        <v>124</v>
      </c>
      <c r="L657" s="60">
        <v>43138.711689814823</v>
      </c>
      <c r="M657" s="37" t="s">
        <v>2367</v>
      </c>
      <c r="N657" s="60">
        <v>43118.805185185192</v>
      </c>
      <c r="O657" s="37" t="s">
        <v>2525</v>
      </c>
      <c r="P657" s="38" t="b">
        <v>0</v>
      </c>
      <c r="Q657" s="37"/>
      <c r="R657" s="37" t="s">
        <v>217</v>
      </c>
      <c r="S657" s="38">
        <v>0</v>
      </c>
      <c r="T657" s="37" t="s">
        <v>128</v>
      </c>
      <c r="U657" s="37" t="s">
        <v>124</v>
      </c>
      <c r="V657" s="60"/>
      <c r="W657" s="38">
        <v>1719922</v>
      </c>
      <c r="X657" s="37" t="s">
        <v>2526</v>
      </c>
      <c r="Y657" s="38">
        <v>0</v>
      </c>
      <c r="Z657" s="38" t="b">
        <v>0</v>
      </c>
      <c r="AA657" s="60">
        <v>43118.811550925922</v>
      </c>
      <c r="AB657" s="60">
        <v>43118.805185185192</v>
      </c>
      <c r="AC657" s="38">
        <v>1</v>
      </c>
      <c r="AD657" s="60">
        <v>43118.819386574083</v>
      </c>
      <c r="AE657" s="60">
        <v>43118.900868055563</v>
      </c>
      <c r="AF657" s="60">
        <v>43118.819386574083</v>
      </c>
      <c r="AG657" s="37" t="s">
        <v>139</v>
      </c>
      <c r="AH657" s="37"/>
      <c r="AI657" s="37" t="s">
        <v>582</v>
      </c>
      <c r="AJ657" s="16">
        <f ca="1">IF(Table1[[#This Row],[State]]="Closed","Zero",IF(Table1[[#This Row],[State]]="Resolved","Zero",TODAY()-Table1[[#This Row],[First Assigned to Osprey-Resolver]]))</f>
        <v>1589.0991319444365</v>
      </c>
      <c r="AK657" s="16" t="str">
        <f ca="1">IF(Table1[[#This Row],[Days Open]]&lt;=5,"00 - 05",IF(Table1[[#This Row],[Days Open]]&lt;=15,"06 - 15",IF(Table1[[#This Row],[Days Open]]&lt;=30,"16 - 30", IF(Table1[[#This Row],[Days Open]]&lt;=60,"31 - 60",IF(Table1[[#This Row],[Days Open]]&lt;=90,"61 - 90",IF(Table1[[#This Row],[Days Open]]="Zero","Closed","&gt;91 and above"))))))</f>
        <v>&gt;91 and above</v>
      </c>
      <c r="AL657" s="39">
        <f>WEEKNUM(Table1[[#This Row],[Created]])</f>
        <v>3</v>
      </c>
      <c r="AM657" s="39">
        <f>WEEKNUM(Table1[[#This Row],[Resolved]])</f>
        <v>0</v>
      </c>
      <c r="AN657" s="39">
        <f>WEEKNUM(Table1[[#This Row],[Closed]])</f>
        <v>6</v>
      </c>
      <c r="AO657" s="39" t="str">
        <f>IFERROR(INDEX(GD_Resource[], MATCH(Table1[[#This Row],[Assigned to]], GD_Resource[SNOW ID Unique], 0), 2), "Not GD")</f>
        <v>Not GD</v>
      </c>
      <c r="AP657" s="39" t="str">
        <f t="shared" si="10"/>
        <v>Geo</v>
      </c>
      <c r="AQ657" s="39">
        <f>YEAR(Table1[[#This Row],[Closed]])</f>
        <v>2018</v>
      </c>
      <c r="AR657" s="39">
        <f>YEAR(Table1[[#This Row],[Resolved]])</f>
        <v>1900</v>
      </c>
      <c r="AS657" s="39">
        <f>YEAR(Table1[[#This Row],[Created]])</f>
        <v>2018</v>
      </c>
      <c r="AT657" s="39">
        <f>DAY(Table1[[#This Row],[Resolved]])</f>
        <v>0</v>
      </c>
      <c r="AU657" s="39" t="str">
        <f>TEXT(Table1[[#This Row],[Resolved]],"MMM")</f>
        <v>Jan</v>
      </c>
      <c r="AV657" s="39">
        <f>DAY(Table1[[#This Row],[Created]])</f>
        <v>18</v>
      </c>
      <c r="AW657" s="39" t="str">
        <f>TEXT(Table1[[#This Row],[Created]],"MMM")</f>
        <v>Jan</v>
      </c>
      <c r="AX657" s="40" t="e">
        <f>VLOOKUP(Table1[[#This Row],[Assigned to]],GD_Resource[[#All],[SNOW ID Unique]:[Team]],4,0)</f>
        <v>#N/A</v>
      </c>
    </row>
    <row r="658" spans="1:50" ht="37.5" customHeight="1" x14ac:dyDescent="0.25">
      <c r="A658" s="37" t="s">
        <v>2527</v>
      </c>
      <c r="B658" s="37" t="s">
        <v>119</v>
      </c>
      <c r="C658" s="37" t="s">
        <v>433</v>
      </c>
      <c r="D658" s="37" t="s">
        <v>2365</v>
      </c>
      <c r="E658" s="37" t="s">
        <v>7</v>
      </c>
      <c r="F658" s="37" t="s">
        <v>2528</v>
      </c>
      <c r="G658" s="60">
        <v>43138.714675925927</v>
      </c>
      <c r="H658" s="37" t="s">
        <v>436</v>
      </c>
      <c r="I658" s="60"/>
      <c r="J658" s="37" t="s">
        <v>124</v>
      </c>
      <c r="K658" s="37" t="s">
        <v>124</v>
      </c>
      <c r="L658" s="60">
        <v>43138.711585648147</v>
      </c>
      <c r="M658" s="37" t="s">
        <v>2367</v>
      </c>
      <c r="N658" s="60">
        <v>43118.808657407397</v>
      </c>
      <c r="O658" s="37" t="s">
        <v>1020</v>
      </c>
      <c r="P658" s="38" t="b">
        <v>0</v>
      </c>
      <c r="Q658" s="37"/>
      <c r="R658" s="37" t="s">
        <v>217</v>
      </c>
      <c r="S658" s="38">
        <v>0</v>
      </c>
      <c r="T658" s="37" t="s">
        <v>128</v>
      </c>
      <c r="U658" s="37" t="s">
        <v>124</v>
      </c>
      <c r="V658" s="60"/>
      <c r="W658" s="38">
        <v>1719613</v>
      </c>
      <c r="X658" s="37" t="s">
        <v>1021</v>
      </c>
      <c r="Y658" s="38">
        <v>0</v>
      </c>
      <c r="Z658" s="38" t="b">
        <v>0</v>
      </c>
      <c r="AA658" s="60">
        <v>43118.839965277781</v>
      </c>
      <c r="AB658" s="60">
        <v>43118.808657407397</v>
      </c>
      <c r="AC658" s="38">
        <v>1</v>
      </c>
      <c r="AD658" s="60">
        <v>43118.914456018523</v>
      </c>
      <c r="AE658" s="60">
        <v>43118.922800925917</v>
      </c>
      <c r="AF658" s="60">
        <v>43118.914456018523</v>
      </c>
      <c r="AG658" s="37" t="s">
        <v>139</v>
      </c>
      <c r="AH658" s="37"/>
      <c r="AI658" s="37"/>
      <c r="AJ658" s="16">
        <f ca="1">IF(Table1[[#This Row],[State]]="Closed","Zero",IF(Table1[[#This Row],[State]]="Resolved","Zero",TODAY()-Table1[[#This Row],[First Assigned to Osprey-Resolver]]))</f>
        <v>1589.0771990740832</v>
      </c>
      <c r="AK658" s="16" t="str">
        <f ca="1">IF(Table1[[#This Row],[Days Open]]&lt;=5,"00 - 05",IF(Table1[[#This Row],[Days Open]]&lt;=15,"06 - 15",IF(Table1[[#This Row],[Days Open]]&lt;=30,"16 - 30", IF(Table1[[#This Row],[Days Open]]&lt;=60,"31 - 60",IF(Table1[[#This Row],[Days Open]]&lt;=90,"61 - 90",IF(Table1[[#This Row],[Days Open]]="Zero","Closed","&gt;91 and above"))))))</f>
        <v>&gt;91 and above</v>
      </c>
      <c r="AL658" s="39">
        <f>WEEKNUM(Table1[[#This Row],[Created]])</f>
        <v>3</v>
      </c>
      <c r="AM658" s="39">
        <f>WEEKNUM(Table1[[#This Row],[Resolved]])</f>
        <v>0</v>
      </c>
      <c r="AN658" s="39">
        <f>WEEKNUM(Table1[[#This Row],[Closed]])</f>
        <v>6</v>
      </c>
      <c r="AO658" s="39" t="str">
        <f>IFERROR(INDEX(GD_Resource[], MATCH(Table1[[#This Row],[Assigned to]], GD_Resource[SNOW ID Unique], 0), 2), "Not GD")</f>
        <v>Not GD</v>
      </c>
      <c r="AP658" s="39" t="str">
        <f t="shared" si="10"/>
        <v>Geo</v>
      </c>
      <c r="AQ658" s="39">
        <f>YEAR(Table1[[#This Row],[Closed]])</f>
        <v>2018</v>
      </c>
      <c r="AR658" s="39">
        <f>YEAR(Table1[[#This Row],[Resolved]])</f>
        <v>1900</v>
      </c>
      <c r="AS658" s="39">
        <f>YEAR(Table1[[#This Row],[Created]])</f>
        <v>2018</v>
      </c>
      <c r="AT658" s="39">
        <f>DAY(Table1[[#This Row],[Resolved]])</f>
        <v>0</v>
      </c>
      <c r="AU658" s="39" t="str">
        <f>TEXT(Table1[[#This Row],[Resolved]],"MMM")</f>
        <v>Jan</v>
      </c>
      <c r="AV658" s="39">
        <f>DAY(Table1[[#This Row],[Created]])</f>
        <v>18</v>
      </c>
      <c r="AW658" s="39" t="str">
        <f>TEXT(Table1[[#This Row],[Created]],"MMM")</f>
        <v>Jan</v>
      </c>
      <c r="AX658" s="40" t="e">
        <f>VLOOKUP(Table1[[#This Row],[Assigned to]],GD_Resource[[#All],[SNOW ID Unique]:[Team]],4,0)</f>
        <v>#N/A</v>
      </c>
    </row>
    <row r="659" spans="1:50" ht="49.95" customHeight="1" x14ac:dyDescent="0.25">
      <c r="A659" s="37" t="s">
        <v>2529</v>
      </c>
      <c r="B659" s="37" t="s">
        <v>119</v>
      </c>
      <c r="C659" s="37" t="s">
        <v>296</v>
      </c>
      <c r="D659" s="37" t="s">
        <v>686</v>
      </c>
      <c r="E659" s="37" t="s">
        <v>145</v>
      </c>
      <c r="F659" s="37" t="s">
        <v>2530</v>
      </c>
      <c r="G659" s="60">
        <v>44160.908553240741</v>
      </c>
      <c r="H659" s="37"/>
      <c r="I659" s="60"/>
      <c r="J659" s="37" t="s">
        <v>124</v>
      </c>
      <c r="K659" s="37" t="s">
        <v>2531</v>
      </c>
      <c r="L659" s="60">
        <v>44160.908553240741</v>
      </c>
      <c r="M659" s="37" t="s">
        <v>2532</v>
      </c>
      <c r="N659" s="60">
        <v>43118.968935185178</v>
      </c>
      <c r="O659" s="37" t="s">
        <v>2533</v>
      </c>
      <c r="P659" s="38" t="b">
        <v>0</v>
      </c>
      <c r="Q659" s="37"/>
      <c r="R659" s="37" t="s">
        <v>150</v>
      </c>
      <c r="S659" s="38">
        <v>0</v>
      </c>
      <c r="T659" s="37" t="s">
        <v>128</v>
      </c>
      <c r="U659" s="37" t="s">
        <v>124</v>
      </c>
      <c r="V659" s="60"/>
      <c r="W659" s="38">
        <v>90023985</v>
      </c>
      <c r="X659" s="37" t="s">
        <v>2304</v>
      </c>
      <c r="Y659" s="38">
        <v>0</v>
      </c>
      <c r="Z659" s="38" t="b">
        <v>0</v>
      </c>
      <c r="AA659" s="60">
        <v>43119.124837962961</v>
      </c>
      <c r="AB659" s="60"/>
      <c r="AC659" s="38">
        <v>0</v>
      </c>
      <c r="AD659" s="60"/>
      <c r="AE659" s="60">
        <v>43119.124837962961</v>
      </c>
      <c r="AF659" s="60">
        <v>43118.968935185178</v>
      </c>
      <c r="AG659" s="37"/>
      <c r="AH659" s="37"/>
      <c r="AI659" s="37" t="s">
        <v>166</v>
      </c>
      <c r="AJ659" s="16">
        <f ca="1">IF(Table1[[#This Row],[State]]="Closed","Zero",IF(Table1[[#This Row],[State]]="Resolved","Zero",TODAY()-Table1[[#This Row],[First Assigned to Osprey-Resolver]]))</f>
        <v>1588.8751620370385</v>
      </c>
      <c r="AK659" s="16" t="str">
        <f ca="1">IF(Table1[[#This Row],[Days Open]]&lt;=5,"00 - 05",IF(Table1[[#This Row],[Days Open]]&lt;=15,"06 - 15",IF(Table1[[#This Row],[Days Open]]&lt;=30,"16 - 30", IF(Table1[[#This Row],[Days Open]]&lt;=60,"31 - 60",IF(Table1[[#This Row],[Days Open]]&lt;=90,"61 - 90",IF(Table1[[#This Row],[Days Open]]="Zero","Closed","&gt;91 and above"))))))</f>
        <v>&gt;91 and above</v>
      </c>
      <c r="AL659" s="39">
        <f>WEEKNUM(Table1[[#This Row],[Created]])</f>
        <v>3</v>
      </c>
      <c r="AM659" s="39">
        <f>WEEKNUM(Table1[[#This Row],[Resolved]])</f>
        <v>0</v>
      </c>
      <c r="AN659" s="39">
        <f>WEEKNUM(Table1[[#This Row],[Closed]])</f>
        <v>48</v>
      </c>
      <c r="AO659" s="39" t="str">
        <f>IFERROR(INDEX(GD_Resource[], MATCH(Table1[[#This Row],[Assigned to]], GD_Resource[SNOW ID Unique], 0), 2), "Not GD")</f>
        <v>Not GD</v>
      </c>
      <c r="AP659" s="39" t="str">
        <f t="shared" si="10"/>
        <v>Geo</v>
      </c>
      <c r="AQ659" s="39">
        <f>YEAR(Table1[[#This Row],[Closed]])</f>
        <v>2020</v>
      </c>
      <c r="AR659" s="39">
        <f>YEAR(Table1[[#This Row],[Resolved]])</f>
        <v>1900</v>
      </c>
      <c r="AS659" s="39">
        <f>YEAR(Table1[[#This Row],[Created]])</f>
        <v>2018</v>
      </c>
      <c r="AT659" s="39">
        <f>DAY(Table1[[#This Row],[Resolved]])</f>
        <v>0</v>
      </c>
      <c r="AU659" s="39" t="str">
        <f>TEXT(Table1[[#This Row],[Resolved]],"MMM")</f>
        <v>Jan</v>
      </c>
      <c r="AV659" s="39">
        <f>DAY(Table1[[#This Row],[Created]])</f>
        <v>18</v>
      </c>
      <c r="AW659" s="39" t="str">
        <f>TEXT(Table1[[#This Row],[Created]],"MMM")</f>
        <v>Jan</v>
      </c>
      <c r="AX659" s="40" t="e">
        <f>VLOOKUP(Table1[[#This Row],[Assigned to]],GD_Resource[[#All],[SNOW ID Unique]:[Team]],4,0)</f>
        <v>#N/A</v>
      </c>
    </row>
    <row r="660" spans="1:50" ht="37.5" customHeight="1" x14ac:dyDescent="0.25">
      <c r="A660" s="37" t="s">
        <v>2534</v>
      </c>
      <c r="B660" s="37" t="s">
        <v>119</v>
      </c>
      <c r="C660" s="37" t="s">
        <v>120</v>
      </c>
      <c r="D660" s="37" t="s">
        <v>206</v>
      </c>
      <c r="E660" s="37" t="s">
        <v>145</v>
      </c>
      <c r="F660" s="37" t="s">
        <v>2535</v>
      </c>
      <c r="G660" s="60">
        <v>43133.173680555563</v>
      </c>
      <c r="H660" s="37" t="s">
        <v>48</v>
      </c>
      <c r="I660" s="60"/>
      <c r="J660" s="37" t="s">
        <v>124</v>
      </c>
      <c r="K660" s="37" t="s">
        <v>2536</v>
      </c>
      <c r="L660" s="60">
        <v>43133.173680555563</v>
      </c>
      <c r="M660" s="37" t="s">
        <v>48</v>
      </c>
      <c r="N660" s="60">
        <v>43119.911527777767</v>
      </c>
      <c r="O660" s="37" t="s">
        <v>168</v>
      </c>
      <c r="P660" s="38" t="b">
        <v>0</v>
      </c>
      <c r="Q660" s="37"/>
      <c r="R660" s="37" t="s">
        <v>127</v>
      </c>
      <c r="S660" s="38">
        <v>0</v>
      </c>
      <c r="T660" s="37" t="s">
        <v>128</v>
      </c>
      <c r="U660" s="37" t="s">
        <v>124</v>
      </c>
      <c r="V660" s="60"/>
      <c r="W660" s="38">
        <v>1145850</v>
      </c>
      <c r="X660" s="37" t="s">
        <v>322</v>
      </c>
      <c r="Y660" s="38">
        <v>0</v>
      </c>
      <c r="Z660" s="38" t="b">
        <v>0</v>
      </c>
      <c r="AA660" s="60">
        <v>43119.950277777767</v>
      </c>
      <c r="AB660" s="60">
        <v>43119.911527777767</v>
      </c>
      <c r="AC660" s="38">
        <v>1</v>
      </c>
      <c r="AD660" s="60">
        <v>43119.993321759262</v>
      </c>
      <c r="AE660" s="60">
        <v>43120.010972222219</v>
      </c>
      <c r="AF660" s="60">
        <v>43119.993321759262</v>
      </c>
      <c r="AG660" s="37" t="s">
        <v>332</v>
      </c>
      <c r="AH660" s="37"/>
      <c r="AI660" s="37"/>
      <c r="AJ660" s="16">
        <f ca="1">IF(Table1[[#This Row],[State]]="Closed","Zero",IF(Table1[[#This Row],[State]]="Resolved","Zero",TODAY()-Table1[[#This Row],[First Assigned to Osprey-Resolver]]))</f>
        <v>1587.9890277777813</v>
      </c>
      <c r="AK660" s="16" t="str">
        <f ca="1">IF(Table1[[#This Row],[Days Open]]&lt;=5,"00 - 05",IF(Table1[[#This Row],[Days Open]]&lt;=15,"06 - 15",IF(Table1[[#This Row],[Days Open]]&lt;=30,"16 - 30", IF(Table1[[#This Row],[Days Open]]&lt;=60,"31 - 60",IF(Table1[[#This Row],[Days Open]]&lt;=90,"61 - 90",IF(Table1[[#This Row],[Days Open]]="Zero","Closed","&gt;91 and above"))))))</f>
        <v>&gt;91 and above</v>
      </c>
      <c r="AL660" s="39">
        <f>WEEKNUM(Table1[[#This Row],[Created]])</f>
        <v>3</v>
      </c>
      <c r="AM660" s="39">
        <f>WEEKNUM(Table1[[#This Row],[Resolved]])</f>
        <v>0</v>
      </c>
      <c r="AN660" s="39">
        <f>WEEKNUM(Table1[[#This Row],[Closed]])</f>
        <v>5</v>
      </c>
      <c r="AO660" s="39" t="str">
        <f>IFERROR(INDEX(GD_Resource[], MATCH(Table1[[#This Row],[Assigned to]], GD_Resource[SNOW ID Unique], 0), 2), "Not GD")</f>
        <v>Not GD</v>
      </c>
      <c r="AP660" s="39" t="str">
        <f t="shared" si="10"/>
        <v>Geo</v>
      </c>
      <c r="AQ660" s="39">
        <f>YEAR(Table1[[#This Row],[Closed]])</f>
        <v>2018</v>
      </c>
      <c r="AR660" s="39">
        <f>YEAR(Table1[[#This Row],[Resolved]])</f>
        <v>1900</v>
      </c>
      <c r="AS660" s="39">
        <f>YEAR(Table1[[#This Row],[Created]])</f>
        <v>2018</v>
      </c>
      <c r="AT660" s="39">
        <f>DAY(Table1[[#This Row],[Resolved]])</f>
        <v>0</v>
      </c>
      <c r="AU660" s="39" t="str">
        <f>TEXT(Table1[[#This Row],[Resolved]],"MMM")</f>
        <v>Jan</v>
      </c>
      <c r="AV660" s="39">
        <f>DAY(Table1[[#This Row],[Created]])</f>
        <v>19</v>
      </c>
      <c r="AW660" s="39" t="str">
        <f>TEXT(Table1[[#This Row],[Created]],"MMM")</f>
        <v>Jan</v>
      </c>
      <c r="AX660" s="40" t="e">
        <f>VLOOKUP(Table1[[#This Row],[Assigned to]],GD_Resource[[#All],[SNOW ID Unique]:[Team]],4,0)</f>
        <v>#N/A</v>
      </c>
    </row>
    <row r="661" spans="1:50" ht="37.5" customHeight="1" x14ac:dyDescent="0.25">
      <c r="A661" s="37" t="s">
        <v>2537</v>
      </c>
      <c r="B661" s="37" t="s">
        <v>142</v>
      </c>
      <c r="C661" s="37" t="s">
        <v>120</v>
      </c>
      <c r="D661" s="37" t="s">
        <v>2365</v>
      </c>
      <c r="E661" s="37" t="s">
        <v>7</v>
      </c>
      <c r="F661" s="37" t="s">
        <v>2538</v>
      </c>
      <c r="G661" s="60">
        <v>43138.718518518523</v>
      </c>
      <c r="H661" s="37" t="s">
        <v>2539</v>
      </c>
      <c r="I661" s="60"/>
      <c r="J661" s="37" t="s">
        <v>124</v>
      </c>
      <c r="K661" s="37" t="s">
        <v>2540</v>
      </c>
      <c r="L661" s="60">
        <v>43138.716203703712</v>
      </c>
      <c r="M661" s="37" t="s">
        <v>2367</v>
      </c>
      <c r="N661" s="60">
        <v>43122.63071759259</v>
      </c>
      <c r="O661" s="37" t="s">
        <v>2541</v>
      </c>
      <c r="P661" s="38" t="b">
        <v>0</v>
      </c>
      <c r="Q661" s="37"/>
      <c r="R661" s="37" t="s">
        <v>127</v>
      </c>
      <c r="S661" s="38">
        <v>0</v>
      </c>
      <c r="T661" s="37" t="s">
        <v>128</v>
      </c>
      <c r="U661" s="37" t="s">
        <v>124</v>
      </c>
      <c r="V661" s="60"/>
      <c r="W661" s="38">
        <v>1389786</v>
      </c>
      <c r="X661" s="37" t="s">
        <v>2542</v>
      </c>
      <c r="Y661" s="38">
        <v>0</v>
      </c>
      <c r="Z661" s="38" t="b">
        <v>0</v>
      </c>
      <c r="AA661" s="60">
        <v>43122.753159722219</v>
      </c>
      <c r="AB661" s="60">
        <v>43122.63071759259</v>
      </c>
      <c r="AC661" s="38">
        <v>3</v>
      </c>
      <c r="AD661" s="60">
        <v>43122.638171296298</v>
      </c>
      <c r="AE661" s="60">
        <v>43122.753159722219</v>
      </c>
      <c r="AF661" s="60">
        <v>43122.638171296298</v>
      </c>
      <c r="AG661" s="37" t="s">
        <v>332</v>
      </c>
      <c r="AH661" s="37" t="s">
        <v>2543</v>
      </c>
      <c r="AI661" s="37"/>
      <c r="AJ661" s="16">
        <f ca="1">IF(Table1[[#This Row],[State]]="Closed","Zero",IF(Table1[[#This Row],[State]]="Resolved","Zero",TODAY()-Table1[[#This Row],[First Assigned to Osprey-Resolver]]))</f>
        <v>1585.2468402777813</v>
      </c>
      <c r="AK661" s="16" t="str">
        <f ca="1">IF(Table1[[#This Row],[Days Open]]&lt;=5,"00 - 05",IF(Table1[[#This Row],[Days Open]]&lt;=15,"06 - 15",IF(Table1[[#This Row],[Days Open]]&lt;=30,"16 - 30", IF(Table1[[#This Row],[Days Open]]&lt;=60,"31 - 60",IF(Table1[[#This Row],[Days Open]]&lt;=90,"61 - 90",IF(Table1[[#This Row],[Days Open]]="Zero","Closed","&gt;91 and above"))))))</f>
        <v>&gt;91 and above</v>
      </c>
      <c r="AL661" s="39">
        <f>WEEKNUM(Table1[[#This Row],[Created]])</f>
        <v>4</v>
      </c>
      <c r="AM661" s="39">
        <f>WEEKNUM(Table1[[#This Row],[Resolved]])</f>
        <v>0</v>
      </c>
      <c r="AN661" s="39">
        <f>WEEKNUM(Table1[[#This Row],[Closed]])</f>
        <v>6</v>
      </c>
      <c r="AO661" s="39" t="str">
        <f>IFERROR(INDEX(GD_Resource[], MATCH(Table1[[#This Row],[Assigned to]], GD_Resource[SNOW ID Unique], 0), 2), "Not GD")</f>
        <v>WPP-US</v>
      </c>
      <c r="AP661" s="39" t="str">
        <f t="shared" si="10"/>
        <v>GD</v>
      </c>
      <c r="AQ661" s="39">
        <f>YEAR(Table1[[#This Row],[Closed]])</f>
        <v>2018</v>
      </c>
      <c r="AR661" s="39">
        <f>YEAR(Table1[[#This Row],[Resolved]])</f>
        <v>1900</v>
      </c>
      <c r="AS661" s="39">
        <f>YEAR(Table1[[#This Row],[Created]])</f>
        <v>2018</v>
      </c>
      <c r="AT661" s="39">
        <f>DAY(Table1[[#This Row],[Resolved]])</f>
        <v>0</v>
      </c>
      <c r="AU661" s="39" t="str">
        <f>TEXT(Table1[[#This Row],[Resolved]],"MMM")</f>
        <v>Jan</v>
      </c>
      <c r="AV661" s="39">
        <f>DAY(Table1[[#This Row],[Created]])</f>
        <v>22</v>
      </c>
      <c r="AW661" s="39" t="str">
        <f>TEXT(Table1[[#This Row],[Created]],"MMM")</f>
        <v>Jan</v>
      </c>
      <c r="AX661" s="40">
        <f>VLOOKUP(Table1[[#This Row],[Assigned to]],GD_Resource[[#All],[SNOW ID Unique]:[Team]],4,0)</f>
        <v>0</v>
      </c>
    </row>
    <row r="662" spans="1:50" ht="37.5" customHeight="1" x14ac:dyDescent="0.25">
      <c r="A662" s="37" t="s">
        <v>2544</v>
      </c>
      <c r="B662" s="37" t="s">
        <v>119</v>
      </c>
      <c r="C662" s="37" t="s">
        <v>253</v>
      </c>
      <c r="D662" s="37" t="s">
        <v>2365</v>
      </c>
      <c r="E662" s="37" t="s">
        <v>13</v>
      </c>
      <c r="F662" s="37" t="s">
        <v>2545</v>
      </c>
      <c r="G662" s="60">
        <v>43138.718229166669</v>
      </c>
      <c r="H662" s="37" t="s">
        <v>2546</v>
      </c>
      <c r="I662" s="60"/>
      <c r="J662" s="37" t="s">
        <v>124</v>
      </c>
      <c r="K662" s="37" t="s">
        <v>2540</v>
      </c>
      <c r="L662" s="60">
        <v>43138.715914351851</v>
      </c>
      <c r="M662" s="37" t="s">
        <v>2367</v>
      </c>
      <c r="N662" s="60">
        <v>43122.951168981483</v>
      </c>
      <c r="O662" s="37" t="s">
        <v>2547</v>
      </c>
      <c r="P662" s="38" t="b">
        <v>0</v>
      </c>
      <c r="Q662" s="37"/>
      <c r="R662" s="37" t="s">
        <v>150</v>
      </c>
      <c r="S662" s="38">
        <v>0</v>
      </c>
      <c r="T662" s="37" t="s">
        <v>128</v>
      </c>
      <c r="U662" s="37" t="s">
        <v>124</v>
      </c>
      <c r="V662" s="60"/>
      <c r="W662" s="38">
        <v>1362074</v>
      </c>
      <c r="X662" s="37" t="s">
        <v>2548</v>
      </c>
      <c r="Y662" s="38">
        <v>0</v>
      </c>
      <c r="Z662" s="38" t="b">
        <v>0</v>
      </c>
      <c r="AA662" s="60">
        <v>43122.962476851862</v>
      </c>
      <c r="AB662" s="60">
        <v>43122.951168981483</v>
      </c>
      <c r="AC662" s="38">
        <v>1</v>
      </c>
      <c r="AD662" s="60">
        <v>43122.975902777784</v>
      </c>
      <c r="AE662" s="60">
        <v>43123.00545138889</v>
      </c>
      <c r="AF662" s="60">
        <v>43122.975902777784</v>
      </c>
      <c r="AG662" s="37"/>
      <c r="AH662" s="37"/>
      <c r="AI662" s="37"/>
      <c r="AJ662" s="16">
        <f ca="1">IF(Table1[[#This Row],[State]]="Closed","Zero",IF(Table1[[#This Row],[State]]="Resolved","Zero",TODAY()-Table1[[#This Row],[First Assigned to Osprey-Resolver]]))</f>
        <v>1584.9945486111101</v>
      </c>
      <c r="AK662" s="16" t="str">
        <f ca="1">IF(Table1[[#This Row],[Days Open]]&lt;=5,"00 - 05",IF(Table1[[#This Row],[Days Open]]&lt;=15,"06 - 15",IF(Table1[[#This Row],[Days Open]]&lt;=30,"16 - 30", IF(Table1[[#This Row],[Days Open]]&lt;=60,"31 - 60",IF(Table1[[#This Row],[Days Open]]&lt;=90,"61 - 90",IF(Table1[[#This Row],[Days Open]]="Zero","Closed","&gt;91 and above"))))))</f>
        <v>&gt;91 and above</v>
      </c>
      <c r="AL662" s="39">
        <f>WEEKNUM(Table1[[#This Row],[Created]])</f>
        <v>4</v>
      </c>
      <c r="AM662" s="39">
        <f>WEEKNUM(Table1[[#This Row],[Resolved]])</f>
        <v>0</v>
      </c>
      <c r="AN662" s="39">
        <f>WEEKNUM(Table1[[#This Row],[Closed]])</f>
        <v>6</v>
      </c>
      <c r="AO662" s="39" t="str">
        <f>IFERROR(INDEX(GD_Resource[], MATCH(Table1[[#This Row],[Assigned to]], GD_Resource[SNOW ID Unique], 0), 2), "Not GD")</f>
        <v>Not GD</v>
      </c>
      <c r="AP662" s="39" t="str">
        <f t="shared" si="10"/>
        <v>Geo</v>
      </c>
      <c r="AQ662" s="39">
        <f>YEAR(Table1[[#This Row],[Closed]])</f>
        <v>2018</v>
      </c>
      <c r="AR662" s="39">
        <f>YEAR(Table1[[#This Row],[Resolved]])</f>
        <v>1900</v>
      </c>
      <c r="AS662" s="39">
        <f>YEAR(Table1[[#This Row],[Created]])</f>
        <v>2018</v>
      </c>
      <c r="AT662" s="39">
        <f>DAY(Table1[[#This Row],[Resolved]])</f>
        <v>0</v>
      </c>
      <c r="AU662" s="39" t="str">
        <f>TEXT(Table1[[#This Row],[Resolved]],"MMM")</f>
        <v>Jan</v>
      </c>
      <c r="AV662" s="39">
        <f>DAY(Table1[[#This Row],[Created]])</f>
        <v>22</v>
      </c>
      <c r="AW662" s="39" t="str">
        <f>TEXT(Table1[[#This Row],[Created]],"MMM")</f>
        <v>Jan</v>
      </c>
      <c r="AX662" s="40" t="e">
        <f>VLOOKUP(Table1[[#This Row],[Assigned to]],GD_Resource[[#All],[SNOW ID Unique]:[Team]],4,0)</f>
        <v>#N/A</v>
      </c>
    </row>
    <row r="663" spans="1:50" ht="49.95" customHeight="1" x14ac:dyDescent="0.25">
      <c r="A663" s="37" t="s">
        <v>2549</v>
      </c>
      <c r="B663" s="37" t="s">
        <v>119</v>
      </c>
      <c r="C663" s="37" t="s">
        <v>2506</v>
      </c>
      <c r="D663" s="37" t="s">
        <v>2550</v>
      </c>
      <c r="E663" s="37" t="s">
        <v>13</v>
      </c>
      <c r="F663" s="37" t="s">
        <v>2551</v>
      </c>
      <c r="G663" s="60">
        <v>43124.85056712963</v>
      </c>
      <c r="H663" s="37" t="s">
        <v>2552</v>
      </c>
      <c r="I663" s="60"/>
      <c r="J663" s="37" t="s">
        <v>124</v>
      </c>
      <c r="K663" s="37" t="s">
        <v>2553</v>
      </c>
      <c r="L663" s="60">
        <v>43124.85056712963</v>
      </c>
      <c r="M663" s="37" t="s">
        <v>2552</v>
      </c>
      <c r="N663" s="60">
        <v>43123.158541666657</v>
      </c>
      <c r="O663" s="37" t="s">
        <v>2554</v>
      </c>
      <c r="P663" s="38" t="b">
        <v>0</v>
      </c>
      <c r="Q663" s="37"/>
      <c r="R663" s="37" t="s">
        <v>150</v>
      </c>
      <c r="S663" s="38">
        <v>0</v>
      </c>
      <c r="T663" s="37" t="s">
        <v>128</v>
      </c>
      <c r="U663" s="37" t="s">
        <v>124</v>
      </c>
      <c r="V663" s="60"/>
      <c r="W663" s="38">
        <v>146191</v>
      </c>
      <c r="X663" s="37" t="s">
        <v>2555</v>
      </c>
      <c r="Y663" s="38">
        <v>0</v>
      </c>
      <c r="Z663" s="38" t="b">
        <v>0</v>
      </c>
      <c r="AA663" s="60">
        <v>43124.645787037043</v>
      </c>
      <c r="AB663" s="60">
        <v>43123.158541666657</v>
      </c>
      <c r="AC663" s="38">
        <v>1</v>
      </c>
      <c r="AD663" s="60">
        <v>43123.164664351847</v>
      </c>
      <c r="AE663" s="60">
        <v>43124.645787037043</v>
      </c>
      <c r="AF663" s="60">
        <v>43123.164664351847</v>
      </c>
      <c r="AG663" s="37"/>
      <c r="AH663" s="37"/>
      <c r="AI663" s="37"/>
      <c r="AJ663" s="16">
        <f ca="1">IF(Table1[[#This Row],[State]]="Closed","Zero",IF(Table1[[#This Row],[State]]="Resolved","Zero",TODAY()-Table1[[#This Row],[First Assigned to Osprey-Resolver]]))</f>
        <v>1583.3542129629568</v>
      </c>
      <c r="AK663" s="16" t="str">
        <f ca="1">IF(Table1[[#This Row],[Days Open]]&lt;=5,"00 - 05",IF(Table1[[#This Row],[Days Open]]&lt;=15,"06 - 15",IF(Table1[[#This Row],[Days Open]]&lt;=30,"16 - 30", IF(Table1[[#This Row],[Days Open]]&lt;=60,"31 - 60",IF(Table1[[#This Row],[Days Open]]&lt;=90,"61 - 90",IF(Table1[[#This Row],[Days Open]]="Zero","Closed","&gt;91 and above"))))))</f>
        <v>&gt;91 and above</v>
      </c>
      <c r="AL663" s="39">
        <f>WEEKNUM(Table1[[#This Row],[Created]])</f>
        <v>4</v>
      </c>
      <c r="AM663" s="39">
        <f>WEEKNUM(Table1[[#This Row],[Resolved]])</f>
        <v>0</v>
      </c>
      <c r="AN663" s="39">
        <f>WEEKNUM(Table1[[#This Row],[Closed]])</f>
        <v>4</v>
      </c>
      <c r="AO663" s="39" t="str">
        <f>IFERROR(INDEX(GD_Resource[], MATCH(Table1[[#This Row],[Assigned to]], GD_Resource[SNOW ID Unique], 0), 2), "Not GD")</f>
        <v>Not GD</v>
      </c>
      <c r="AP663" s="39" t="str">
        <f t="shared" si="10"/>
        <v>Geo</v>
      </c>
      <c r="AQ663" s="39">
        <f>YEAR(Table1[[#This Row],[Closed]])</f>
        <v>2018</v>
      </c>
      <c r="AR663" s="39">
        <f>YEAR(Table1[[#This Row],[Resolved]])</f>
        <v>1900</v>
      </c>
      <c r="AS663" s="39">
        <f>YEAR(Table1[[#This Row],[Created]])</f>
        <v>2018</v>
      </c>
      <c r="AT663" s="39">
        <f>DAY(Table1[[#This Row],[Resolved]])</f>
        <v>0</v>
      </c>
      <c r="AU663" s="39" t="str">
        <f>TEXT(Table1[[#This Row],[Resolved]],"MMM")</f>
        <v>Jan</v>
      </c>
      <c r="AV663" s="39">
        <f>DAY(Table1[[#This Row],[Created]])</f>
        <v>23</v>
      </c>
      <c r="AW663" s="39" t="str">
        <f>TEXT(Table1[[#This Row],[Created]],"MMM")</f>
        <v>Jan</v>
      </c>
      <c r="AX663" s="40" t="e">
        <f>VLOOKUP(Table1[[#This Row],[Assigned to]],GD_Resource[[#All],[SNOW ID Unique]:[Team]],4,0)</f>
        <v>#N/A</v>
      </c>
    </row>
    <row r="664" spans="1:50" ht="199.95" customHeight="1" x14ac:dyDescent="0.25">
      <c r="A664" s="37" t="s">
        <v>2556</v>
      </c>
      <c r="B664" s="37" t="s">
        <v>119</v>
      </c>
      <c r="C664" s="37" t="s">
        <v>433</v>
      </c>
      <c r="D664" s="37" t="s">
        <v>132</v>
      </c>
      <c r="E664" s="37" t="s">
        <v>145</v>
      </c>
      <c r="F664" s="37" t="s">
        <v>2557</v>
      </c>
      <c r="G664" s="60">
        <v>43711.974398148152</v>
      </c>
      <c r="H664" s="37" t="s">
        <v>436</v>
      </c>
      <c r="I664" s="60"/>
      <c r="J664" s="37" t="s">
        <v>124</v>
      </c>
      <c r="K664" s="37" t="s">
        <v>2558</v>
      </c>
      <c r="L664" s="60">
        <v>43711.974398148152</v>
      </c>
      <c r="M664" s="37" t="s">
        <v>42</v>
      </c>
      <c r="N664" s="60">
        <v>43123.835682870369</v>
      </c>
      <c r="O664" s="37" t="s">
        <v>434</v>
      </c>
      <c r="P664" s="38" t="b">
        <v>0</v>
      </c>
      <c r="Q664" s="37"/>
      <c r="R664" s="37" t="s">
        <v>217</v>
      </c>
      <c r="S664" s="38">
        <v>0</v>
      </c>
      <c r="T664" s="37" t="s">
        <v>128</v>
      </c>
      <c r="U664" s="37" t="s">
        <v>124</v>
      </c>
      <c r="V664" s="60"/>
      <c r="W664" s="38">
        <v>50816351</v>
      </c>
      <c r="X664" s="37" t="s">
        <v>436</v>
      </c>
      <c r="Y664" s="38">
        <v>0</v>
      </c>
      <c r="Z664" s="38" t="b">
        <v>0</v>
      </c>
      <c r="AA664" s="60">
        <v>43123.835682870369</v>
      </c>
      <c r="AB664" s="60"/>
      <c r="AC664" s="38">
        <v>0</v>
      </c>
      <c r="AD664" s="60"/>
      <c r="AE664" s="60">
        <v>43123.835682870369</v>
      </c>
      <c r="AF664" s="60">
        <v>43123.835682870369</v>
      </c>
      <c r="AG664" s="37"/>
      <c r="AH664" s="37"/>
      <c r="AI664" s="37"/>
      <c r="AJ664" s="16">
        <f ca="1">IF(Table1[[#This Row],[State]]="Closed","Zero",IF(Table1[[#This Row],[State]]="Resolved","Zero",TODAY()-Table1[[#This Row],[First Assigned to Osprey-Resolver]]))</f>
        <v>1584.1643171296309</v>
      </c>
      <c r="AK664" s="16" t="str">
        <f ca="1">IF(Table1[[#This Row],[Days Open]]&lt;=5,"00 - 05",IF(Table1[[#This Row],[Days Open]]&lt;=15,"06 - 15",IF(Table1[[#This Row],[Days Open]]&lt;=30,"16 - 30", IF(Table1[[#This Row],[Days Open]]&lt;=60,"31 - 60",IF(Table1[[#This Row],[Days Open]]&lt;=90,"61 - 90",IF(Table1[[#This Row],[Days Open]]="Zero","Closed","&gt;91 and above"))))))</f>
        <v>&gt;91 and above</v>
      </c>
      <c r="AL664" s="39">
        <f>WEEKNUM(Table1[[#This Row],[Created]])</f>
        <v>4</v>
      </c>
      <c r="AM664" s="39">
        <f>WEEKNUM(Table1[[#This Row],[Resolved]])</f>
        <v>0</v>
      </c>
      <c r="AN664" s="39">
        <f>WEEKNUM(Table1[[#This Row],[Closed]])</f>
        <v>36</v>
      </c>
      <c r="AO664" s="39" t="str">
        <f>IFERROR(INDEX(GD_Resource[], MATCH(Table1[[#This Row],[Assigned to]], GD_Resource[SNOW ID Unique], 0), 2), "Not GD")</f>
        <v>Not GD</v>
      </c>
      <c r="AP664" s="39" t="str">
        <f t="shared" si="10"/>
        <v>Geo</v>
      </c>
      <c r="AQ664" s="39">
        <f>YEAR(Table1[[#This Row],[Closed]])</f>
        <v>2019</v>
      </c>
      <c r="AR664" s="39">
        <f>YEAR(Table1[[#This Row],[Resolved]])</f>
        <v>1900</v>
      </c>
      <c r="AS664" s="39">
        <f>YEAR(Table1[[#This Row],[Created]])</f>
        <v>2018</v>
      </c>
      <c r="AT664" s="39">
        <f>DAY(Table1[[#This Row],[Resolved]])</f>
        <v>0</v>
      </c>
      <c r="AU664" s="39" t="str">
        <f>TEXT(Table1[[#This Row],[Resolved]],"MMM")</f>
        <v>Jan</v>
      </c>
      <c r="AV664" s="39">
        <f>DAY(Table1[[#This Row],[Created]])</f>
        <v>23</v>
      </c>
      <c r="AW664" s="39" t="str">
        <f>TEXT(Table1[[#This Row],[Created]],"MMM")</f>
        <v>Jan</v>
      </c>
      <c r="AX664" s="40" t="e">
        <f>VLOOKUP(Table1[[#This Row],[Assigned to]],GD_Resource[[#All],[SNOW ID Unique]:[Team]],4,0)</f>
        <v>#N/A</v>
      </c>
    </row>
    <row r="665" spans="1:50" ht="62.7" customHeight="1" x14ac:dyDescent="0.25">
      <c r="A665" s="37" t="s">
        <v>2559</v>
      </c>
      <c r="B665" s="37" t="s">
        <v>119</v>
      </c>
      <c r="C665" s="37" t="s">
        <v>253</v>
      </c>
      <c r="D665" s="37" t="s">
        <v>259</v>
      </c>
      <c r="E665" s="37" t="s">
        <v>13</v>
      </c>
      <c r="F665" s="37" t="s">
        <v>2560</v>
      </c>
      <c r="G665" s="60">
        <v>43126.845277777778</v>
      </c>
      <c r="H665" s="37" t="s">
        <v>39</v>
      </c>
      <c r="I665" s="60"/>
      <c r="J665" s="37" t="s">
        <v>134</v>
      </c>
      <c r="K665" s="37" t="s">
        <v>2561</v>
      </c>
      <c r="L665" s="60">
        <v>43126.845277777778</v>
      </c>
      <c r="M665" s="37" t="s">
        <v>39</v>
      </c>
      <c r="N665" s="60">
        <v>43123.849988425929</v>
      </c>
      <c r="O665" s="37" t="s">
        <v>2562</v>
      </c>
      <c r="P665" s="38" t="b">
        <v>0</v>
      </c>
      <c r="Q665" s="37"/>
      <c r="R665" s="37" t="s">
        <v>150</v>
      </c>
      <c r="S665" s="38">
        <v>0</v>
      </c>
      <c r="T665" s="37" t="s">
        <v>128</v>
      </c>
      <c r="U665" s="37" t="s">
        <v>124</v>
      </c>
      <c r="V665" s="60"/>
      <c r="W665" s="38">
        <v>258793</v>
      </c>
      <c r="X665" s="37" t="s">
        <v>2563</v>
      </c>
      <c r="Y665" s="38">
        <v>0</v>
      </c>
      <c r="Z665" s="38" t="b">
        <v>0</v>
      </c>
      <c r="AA665" s="60">
        <v>43123.873252314806</v>
      </c>
      <c r="AB665" s="60">
        <v>43123.849988425929</v>
      </c>
      <c r="AC665" s="38">
        <v>1</v>
      </c>
      <c r="AD665" s="60">
        <v>43123.853634259263</v>
      </c>
      <c r="AE665" s="60">
        <v>43123.873252314806</v>
      </c>
      <c r="AF665" s="60">
        <v>43123.853634259263</v>
      </c>
      <c r="AG665" s="37"/>
      <c r="AH665" s="37"/>
      <c r="AI665" s="37"/>
      <c r="AJ665" s="16">
        <f ca="1">IF(Table1[[#This Row],[State]]="Closed","Zero",IF(Table1[[#This Row],[State]]="Resolved","Zero",TODAY()-Table1[[#This Row],[First Assigned to Osprey-Resolver]]))</f>
        <v>1584.1267476851935</v>
      </c>
      <c r="AK665" s="16" t="str">
        <f ca="1">IF(Table1[[#This Row],[Days Open]]&lt;=5,"00 - 05",IF(Table1[[#This Row],[Days Open]]&lt;=15,"06 - 15",IF(Table1[[#This Row],[Days Open]]&lt;=30,"16 - 30", IF(Table1[[#This Row],[Days Open]]&lt;=60,"31 - 60",IF(Table1[[#This Row],[Days Open]]&lt;=90,"61 - 90",IF(Table1[[#This Row],[Days Open]]="Zero","Closed","&gt;91 and above"))))))</f>
        <v>&gt;91 and above</v>
      </c>
      <c r="AL665" s="39">
        <f>WEEKNUM(Table1[[#This Row],[Created]])</f>
        <v>4</v>
      </c>
      <c r="AM665" s="39">
        <f>WEEKNUM(Table1[[#This Row],[Resolved]])</f>
        <v>0</v>
      </c>
      <c r="AN665" s="39">
        <f>WEEKNUM(Table1[[#This Row],[Closed]])</f>
        <v>4</v>
      </c>
      <c r="AO665" s="39" t="str">
        <f>IFERROR(INDEX(GD_Resource[], MATCH(Table1[[#This Row],[Assigned to]], GD_Resource[SNOW ID Unique], 0), 2), "Not GD")</f>
        <v>Not GD</v>
      </c>
      <c r="AP665" s="39" t="str">
        <f t="shared" si="10"/>
        <v>Geo</v>
      </c>
      <c r="AQ665" s="39">
        <f>YEAR(Table1[[#This Row],[Closed]])</f>
        <v>2018</v>
      </c>
      <c r="AR665" s="39">
        <f>YEAR(Table1[[#This Row],[Resolved]])</f>
        <v>1900</v>
      </c>
      <c r="AS665" s="39">
        <f>YEAR(Table1[[#This Row],[Created]])</f>
        <v>2018</v>
      </c>
      <c r="AT665" s="39">
        <f>DAY(Table1[[#This Row],[Resolved]])</f>
        <v>0</v>
      </c>
      <c r="AU665" s="39" t="str">
        <f>TEXT(Table1[[#This Row],[Resolved]],"MMM")</f>
        <v>Jan</v>
      </c>
      <c r="AV665" s="39">
        <f>DAY(Table1[[#This Row],[Created]])</f>
        <v>23</v>
      </c>
      <c r="AW665" s="39" t="str">
        <f>TEXT(Table1[[#This Row],[Created]],"MMM")</f>
        <v>Jan</v>
      </c>
      <c r="AX665" s="40" t="e">
        <f>VLOOKUP(Table1[[#This Row],[Assigned to]],GD_Resource[[#All],[SNOW ID Unique]:[Team]],4,0)</f>
        <v>#N/A</v>
      </c>
    </row>
    <row r="666" spans="1:50" ht="37.5" customHeight="1" x14ac:dyDescent="0.25">
      <c r="A666" s="37" t="s">
        <v>2564</v>
      </c>
      <c r="B666" s="37" t="s">
        <v>119</v>
      </c>
      <c r="C666" s="37" t="s">
        <v>120</v>
      </c>
      <c r="D666" s="37" t="s">
        <v>206</v>
      </c>
      <c r="E666" s="37" t="s">
        <v>145</v>
      </c>
      <c r="F666" s="37" t="s">
        <v>2565</v>
      </c>
      <c r="G666" s="60">
        <v>43153.046898148154</v>
      </c>
      <c r="H666" s="37" t="s">
        <v>48</v>
      </c>
      <c r="I666" s="60"/>
      <c r="J666" s="37" t="s">
        <v>124</v>
      </c>
      <c r="K666" s="37" t="s">
        <v>2566</v>
      </c>
      <c r="L666" s="60">
        <v>43153.046898148154</v>
      </c>
      <c r="M666" s="37" t="s">
        <v>48</v>
      </c>
      <c r="N666" s="60">
        <v>43124.099178240736</v>
      </c>
      <c r="O666" s="37" t="s">
        <v>681</v>
      </c>
      <c r="P666" s="38" t="b">
        <v>0</v>
      </c>
      <c r="Q666" s="37"/>
      <c r="R666" s="37" t="s">
        <v>127</v>
      </c>
      <c r="S666" s="38">
        <v>0</v>
      </c>
      <c r="T666" s="37" t="s">
        <v>128</v>
      </c>
      <c r="U666" s="37" t="s">
        <v>124</v>
      </c>
      <c r="V666" s="60"/>
      <c r="W666" s="38">
        <v>2501083</v>
      </c>
      <c r="X666" s="37" t="s">
        <v>682</v>
      </c>
      <c r="Y666" s="38">
        <v>0</v>
      </c>
      <c r="Z666" s="38" t="b">
        <v>0</v>
      </c>
      <c r="AA666" s="60">
        <v>43124.103680555563</v>
      </c>
      <c r="AB666" s="60">
        <v>43124.099178240736</v>
      </c>
      <c r="AC666" s="38">
        <v>1</v>
      </c>
      <c r="AD666" s="60">
        <v>43124.12295138889</v>
      </c>
      <c r="AE666" s="60">
        <v>43124.131354166668</v>
      </c>
      <c r="AF666" s="60">
        <v>43124.12295138889</v>
      </c>
      <c r="AG666" s="37" t="s">
        <v>139</v>
      </c>
      <c r="AH666" s="37"/>
      <c r="AI666" s="37"/>
      <c r="AJ666" s="16">
        <f ca="1">IF(Table1[[#This Row],[State]]="Closed","Zero",IF(Table1[[#This Row],[State]]="Resolved","Zero",TODAY()-Table1[[#This Row],[First Assigned to Osprey-Resolver]]))</f>
        <v>1583.8686458333323</v>
      </c>
      <c r="AK666" s="16" t="str">
        <f ca="1">IF(Table1[[#This Row],[Days Open]]&lt;=5,"00 - 05",IF(Table1[[#This Row],[Days Open]]&lt;=15,"06 - 15",IF(Table1[[#This Row],[Days Open]]&lt;=30,"16 - 30", IF(Table1[[#This Row],[Days Open]]&lt;=60,"31 - 60",IF(Table1[[#This Row],[Days Open]]&lt;=90,"61 - 90",IF(Table1[[#This Row],[Days Open]]="Zero","Closed","&gt;91 and above"))))))</f>
        <v>&gt;91 and above</v>
      </c>
      <c r="AL666" s="39">
        <f>WEEKNUM(Table1[[#This Row],[Created]])</f>
        <v>4</v>
      </c>
      <c r="AM666" s="39">
        <f>WEEKNUM(Table1[[#This Row],[Resolved]])</f>
        <v>0</v>
      </c>
      <c r="AN666" s="39">
        <f>WEEKNUM(Table1[[#This Row],[Closed]])</f>
        <v>8</v>
      </c>
      <c r="AO666" s="39" t="str">
        <f>IFERROR(INDEX(GD_Resource[], MATCH(Table1[[#This Row],[Assigned to]], GD_Resource[SNOW ID Unique], 0), 2), "Not GD")</f>
        <v>Not GD</v>
      </c>
      <c r="AP666" s="39" t="str">
        <f t="shared" si="10"/>
        <v>Geo</v>
      </c>
      <c r="AQ666" s="39">
        <f>YEAR(Table1[[#This Row],[Closed]])</f>
        <v>2018</v>
      </c>
      <c r="AR666" s="39">
        <f>YEAR(Table1[[#This Row],[Resolved]])</f>
        <v>1900</v>
      </c>
      <c r="AS666" s="39">
        <f>YEAR(Table1[[#This Row],[Created]])</f>
        <v>2018</v>
      </c>
      <c r="AT666" s="39">
        <f>DAY(Table1[[#This Row],[Resolved]])</f>
        <v>0</v>
      </c>
      <c r="AU666" s="39" t="str">
        <f>TEXT(Table1[[#This Row],[Resolved]],"MMM")</f>
        <v>Jan</v>
      </c>
      <c r="AV666" s="39">
        <f>DAY(Table1[[#This Row],[Created]])</f>
        <v>24</v>
      </c>
      <c r="AW666" s="39" t="str">
        <f>TEXT(Table1[[#This Row],[Created]],"MMM")</f>
        <v>Jan</v>
      </c>
      <c r="AX666" s="40" t="e">
        <f>VLOOKUP(Table1[[#This Row],[Assigned to]],GD_Resource[[#All],[SNOW ID Unique]:[Team]],4,0)</f>
        <v>#N/A</v>
      </c>
    </row>
    <row r="667" spans="1:50" ht="37.5" customHeight="1" x14ac:dyDescent="0.25">
      <c r="A667" s="37" t="s">
        <v>2567</v>
      </c>
      <c r="B667" s="37" t="s">
        <v>119</v>
      </c>
      <c r="C667" s="37" t="s">
        <v>120</v>
      </c>
      <c r="D667" s="37" t="s">
        <v>206</v>
      </c>
      <c r="E667" s="37" t="s">
        <v>145</v>
      </c>
      <c r="F667" s="37" t="s">
        <v>2568</v>
      </c>
      <c r="G667" s="60">
        <v>43127.072013888886</v>
      </c>
      <c r="H667" s="37" t="s">
        <v>48</v>
      </c>
      <c r="I667" s="60"/>
      <c r="J667" s="37" t="s">
        <v>124</v>
      </c>
      <c r="K667" s="37" t="s">
        <v>2569</v>
      </c>
      <c r="L667" s="60">
        <v>43127.072013888886</v>
      </c>
      <c r="M667" s="37" t="s">
        <v>48</v>
      </c>
      <c r="N667" s="60">
        <v>43125.760462962957</v>
      </c>
      <c r="O667" s="37" t="s">
        <v>2512</v>
      </c>
      <c r="P667" s="38" t="b">
        <v>0</v>
      </c>
      <c r="Q667" s="37"/>
      <c r="R667" s="37" t="s">
        <v>127</v>
      </c>
      <c r="S667" s="38">
        <v>0</v>
      </c>
      <c r="T667" s="37" t="s">
        <v>128</v>
      </c>
      <c r="U667" s="37" t="s">
        <v>124</v>
      </c>
      <c r="V667" s="60"/>
      <c r="W667" s="38">
        <v>113318</v>
      </c>
      <c r="X667" s="37" t="s">
        <v>2513</v>
      </c>
      <c r="Y667" s="38">
        <v>0</v>
      </c>
      <c r="Z667" s="38" t="b">
        <v>0</v>
      </c>
      <c r="AA667" s="60">
        <v>43125.783993055556</v>
      </c>
      <c r="AB667" s="60">
        <v>43125.760462962957</v>
      </c>
      <c r="AC667" s="38">
        <v>1</v>
      </c>
      <c r="AD667" s="60">
        <v>43125.761608796303</v>
      </c>
      <c r="AE667" s="60">
        <v>43125.783993055556</v>
      </c>
      <c r="AF667" s="60">
        <v>43125.761608796303</v>
      </c>
      <c r="AG667" s="37" t="s">
        <v>332</v>
      </c>
      <c r="AH667" s="37"/>
      <c r="AI667" s="37" t="s">
        <v>796</v>
      </c>
      <c r="AJ667" s="16">
        <f ca="1">IF(Table1[[#This Row],[State]]="Closed","Zero",IF(Table1[[#This Row],[State]]="Resolved","Zero",TODAY()-Table1[[#This Row],[First Assigned to Osprey-Resolver]]))</f>
        <v>1582.2160069444435</v>
      </c>
      <c r="AK667" s="16" t="str">
        <f ca="1">IF(Table1[[#This Row],[Days Open]]&lt;=5,"00 - 05",IF(Table1[[#This Row],[Days Open]]&lt;=15,"06 - 15",IF(Table1[[#This Row],[Days Open]]&lt;=30,"16 - 30", IF(Table1[[#This Row],[Days Open]]&lt;=60,"31 - 60",IF(Table1[[#This Row],[Days Open]]&lt;=90,"61 - 90",IF(Table1[[#This Row],[Days Open]]="Zero","Closed","&gt;91 and above"))))))</f>
        <v>&gt;91 and above</v>
      </c>
      <c r="AL667" s="39">
        <f>WEEKNUM(Table1[[#This Row],[Created]])</f>
        <v>4</v>
      </c>
      <c r="AM667" s="39">
        <f>WEEKNUM(Table1[[#This Row],[Resolved]])</f>
        <v>0</v>
      </c>
      <c r="AN667" s="39">
        <f>WEEKNUM(Table1[[#This Row],[Closed]])</f>
        <v>4</v>
      </c>
      <c r="AO667" s="39" t="str">
        <f>IFERROR(INDEX(GD_Resource[], MATCH(Table1[[#This Row],[Assigned to]], GD_Resource[SNOW ID Unique], 0), 2), "Not GD")</f>
        <v>Not GD</v>
      </c>
      <c r="AP667" s="39" t="str">
        <f t="shared" si="10"/>
        <v>Geo</v>
      </c>
      <c r="AQ667" s="39">
        <f>YEAR(Table1[[#This Row],[Closed]])</f>
        <v>2018</v>
      </c>
      <c r="AR667" s="39">
        <f>YEAR(Table1[[#This Row],[Resolved]])</f>
        <v>1900</v>
      </c>
      <c r="AS667" s="39">
        <f>YEAR(Table1[[#This Row],[Created]])</f>
        <v>2018</v>
      </c>
      <c r="AT667" s="39">
        <f>DAY(Table1[[#This Row],[Resolved]])</f>
        <v>0</v>
      </c>
      <c r="AU667" s="39" t="str">
        <f>TEXT(Table1[[#This Row],[Resolved]],"MMM")</f>
        <v>Jan</v>
      </c>
      <c r="AV667" s="39">
        <f>DAY(Table1[[#This Row],[Created]])</f>
        <v>25</v>
      </c>
      <c r="AW667" s="39" t="str">
        <f>TEXT(Table1[[#This Row],[Created]],"MMM")</f>
        <v>Jan</v>
      </c>
      <c r="AX667" s="40" t="e">
        <f>VLOOKUP(Table1[[#This Row],[Assigned to]],GD_Resource[[#All],[SNOW ID Unique]:[Team]],4,0)</f>
        <v>#N/A</v>
      </c>
    </row>
    <row r="668" spans="1:50" ht="37.5" customHeight="1" x14ac:dyDescent="0.25">
      <c r="A668" s="37" t="s">
        <v>2570</v>
      </c>
      <c r="B668" s="37" t="s">
        <v>119</v>
      </c>
      <c r="C668" s="37" t="s">
        <v>120</v>
      </c>
      <c r="D668" s="37" t="s">
        <v>206</v>
      </c>
      <c r="E668" s="37" t="s">
        <v>145</v>
      </c>
      <c r="F668" s="37" t="s">
        <v>2571</v>
      </c>
      <c r="G668" s="60">
        <v>43127.080312500002</v>
      </c>
      <c r="H668" s="37" t="s">
        <v>48</v>
      </c>
      <c r="I668" s="60"/>
      <c r="J668" s="37" t="s">
        <v>124</v>
      </c>
      <c r="K668" s="37" t="s">
        <v>2569</v>
      </c>
      <c r="L668" s="60">
        <v>43127.080312500002</v>
      </c>
      <c r="M668" s="37" t="s">
        <v>48</v>
      </c>
      <c r="N668" s="60">
        <v>43125.761793981481</v>
      </c>
      <c r="O668" s="37" t="s">
        <v>2512</v>
      </c>
      <c r="P668" s="38" t="b">
        <v>0</v>
      </c>
      <c r="Q668" s="37"/>
      <c r="R668" s="37" t="s">
        <v>127</v>
      </c>
      <c r="S668" s="38">
        <v>0</v>
      </c>
      <c r="T668" s="37" t="s">
        <v>128</v>
      </c>
      <c r="U668" s="37" t="s">
        <v>124</v>
      </c>
      <c r="V668" s="60"/>
      <c r="W668" s="38">
        <v>113920</v>
      </c>
      <c r="X668" s="37" t="s">
        <v>2513</v>
      </c>
      <c r="Y668" s="38">
        <v>0</v>
      </c>
      <c r="Z668" s="38" t="b">
        <v>0</v>
      </c>
      <c r="AA668" s="60">
        <v>43125.786504629628</v>
      </c>
      <c r="AB668" s="60">
        <v>43125.761793981481</v>
      </c>
      <c r="AC668" s="38">
        <v>1</v>
      </c>
      <c r="AD668" s="60">
        <v>43125.764837962961</v>
      </c>
      <c r="AE668" s="60">
        <v>43125.786504629628</v>
      </c>
      <c r="AF668" s="60">
        <v>43125.764837962961</v>
      </c>
      <c r="AG668" s="37" t="s">
        <v>332</v>
      </c>
      <c r="AH668" s="37"/>
      <c r="AI668" s="37" t="s">
        <v>796</v>
      </c>
      <c r="AJ668" s="16">
        <f ca="1">IF(Table1[[#This Row],[State]]="Closed","Zero",IF(Table1[[#This Row],[State]]="Resolved","Zero",TODAY()-Table1[[#This Row],[First Assigned to Osprey-Resolver]]))</f>
        <v>1582.2134953703717</v>
      </c>
      <c r="AK668" s="16" t="str">
        <f ca="1">IF(Table1[[#This Row],[Days Open]]&lt;=5,"00 - 05",IF(Table1[[#This Row],[Days Open]]&lt;=15,"06 - 15",IF(Table1[[#This Row],[Days Open]]&lt;=30,"16 - 30", IF(Table1[[#This Row],[Days Open]]&lt;=60,"31 - 60",IF(Table1[[#This Row],[Days Open]]&lt;=90,"61 - 90",IF(Table1[[#This Row],[Days Open]]="Zero","Closed","&gt;91 and above"))))))</f>
        <v>&gt;91 and above</v>
      </c>
      <c r="AL668" s="39">
        <f>WEEKNUM(Table1[[#This Row],[Created]])</f>
        <v>4</v>
      </c>
      <c r="AM668" s="39">
        <f>WEEKNUM(Table1[[#This Row],[Resolved]])</f>
        <v>0</v>
      </c>
      <c r="AN668" s="39">
        <f>WEEKNUM(Table1[[#This Row],[Closed]])</f>
        <v>4</v>
      </c>
      <c r="AO668" s="39" t="str">
        <f>IFERROR(INDEX(GD_Resource[], MATCH(Table1[[#This Row],[Assigned to]], GD_Resource[SNOW ID Unique], 0), 2), "Not GD")</f>
        <v>Not GD</v>
      </c>
      <c r="AP668" s="39" t="str">
        <f t="shared" si="10"/>
        <v>Geo</v>
      </c>
      <c r="AQ668" s="39">
        <f>YEAR(Table1[[#This Row],[Closed]])</f>
        <v>2018</v>
      </c>
      <c r="AR668" s="39">
        <f>YEAR(Table1[[#This Row],[Resolved]])</f>
        <v>1900</v>
      </c>
      <c r="AS668" s="39">
        <f>YEAR(Table1[[#This Row],[Created]])</f>
        <v>2018</v>
      </c>
      <c r="AT668" s="39">
        <f>DAY(Table1[[#This Row],[Resolved]])</f>
        <v>0</v>
      </c>
      <c r="AU668" s="39" t="str">
        <f>TEXT(Table1[[#This Row],[Resolved]],"MMM")</f>
        <v>Jan</v>
      </c>
      <c r="AV668" s="39">
        <f>DAY(Table1[[#This Row],[Created]])</f>
        <v>25</v>
      </c>
      <c r="AW668" s="39" t="str">
        <f>TEXT(Table1[[#This Row],[Created]],"MMM")</f>
        <v>Jan</v>
      </c>
      <c r="AX668" s="40" t="e">
        <f>VLOOKUP(Table1[[#This Row],[Assigned to]],GD_Resource[[#All],[SNOW ID Unique]:[Team]],4,0)</f>
        <v>#N/A</v>
      </c>
    </row>
    <row r="669" spans="1:50" ht="62.7" customHeight="1" x14ac:dyDescent="0.25">
      <c r="A669" s="37" t="s">
        <v>2572</v>
      </c>
      <c r="B669" s="37" t="s">
        <v>119</v>
      </c>
      <c r="C669" s="37" t="s">
        <v>120</v>
      </c>
      <c r="D669" s="37" t="s">
        <v>206</v>
      </c>
      <c r="E669" s="37" t="s">
        <v>145</v>
      </c>
      <c r="F669" s="37" t="s">
        <v>2573</v>
      </c>
      <c r="G669" s="60">
        <v>43127.079606481479</v>
      </c>
      <c r="H669" s="37" t="s">
        <v>48</v>
      </c>
      <c r="I669" s="60"/>
      <c r="J669" s="37" t="s">
        <v>124</v>
      </c>
      <c r="K669" s="37" t="s">
        <v>2569</v>
      </c>
      <c r="L669" s="60">
        <v>43127.079606481479</v>
      </c>
      <c r="M669" s="37" t="s">
        <v>48</v>
      </c>
      <c r="N669" s="60">
        <v>43125.762824074067</v>
      </c>
      <c r="O669" s="37" t="s">
        <v>2512</v>
      </c>
      <c r="P669" s="38" t="b">
        <v>0</v>
      </c>
      <c r="Q669" s="37"/>
      <c r="R669" s="37" t="s">
        <v>127</v>
      </c>
      <c r="S669" s="38">
        <v>0</v>
      </c>
      <c r="T669" s="37" t="s">
        <v>128</v>
      </c>
      <c r="U669" s="37" t="s">
        <v>124</v>
      </c>
      <c r="V669" s="60"/>
      <c r="W669" s="38">
        <v>113770</v>
      </c>
      <c r="X669" s="37" t="s">
        <v>2513</v>
      </c>
      <c r="Y669" s="38">
        <v>0</v>
      </c>
      <c r="Z669" s="38" t="b">
        <v>0</v>
      </c>
      <c r="AA669" s="60">
        <v>43125.786168981482</v>
      </c>
      <c r="AB669" s="60">
        <v>43125.762824074067</v>
      </c>
      <c r="AC669" s="38">
        <v>1</v>
      </c>
      <c r="AD669" s="60">
        <v>43125.765277777777</v>
      </c>
      <c r="AE669" s="60">
        <v>43125.786168981482</v>
      </c>
      <c r="AF669" s="60">
        <v>43125.765277777777</v>
      </c>
      <c r="AG669" s="37" t="s">
        <v>332</v>
      </c>
      <c r="AH669" s="37"/>
      <c r="AI669" s="37" t="s">
        <v>796</v>
      </c>
      <c r="AJ669" s="16">
        <f ca="1">IF(Table1[[#This Row],[State]]="Closed","Zero",IF(Table1[[#This Row],[State]]="Resolved","Zero",TODAY()-Table1[[#This Row],[First Assigned to Osprey-Resolver]]))</f>
        <v>1582.2138310185182</v>
      </c>
      <c r="AK669" s="16" t="str">
        <f ca="1">IF(Table1[[#This Row],[Days Open]]&lt;=5,"00 - 05",IF(Table1[[#This Row],[Days Open]]&lt;=15,"06 - 15",IF(Table1[[#This Row],[Days Open]]&lt;=30,"16 - 30", IF(Table1[[#This Row],[Days Open]]&lt;=60,"31 - 60",IF(Table1[[#This Row],[Days Open]]&lt;=90,"61 - 90",IF(Table1[[#This Row],[Days Open]]="Zero","Closed","&gt;91 and above"))))))</f>
        <v>&gt;91 and above</v>
      </c>
      <c r="AL669" s="39">
        <f>WEEKNUM(Table1[[#This Row],[Created]])</f>
        <v>4</v>
      </c>
      <c r="AM669" s="39">
        <f>WEEKNUM(Table1[[#This Row],[Resolved]])</f>
        <v>0</v>
      </c>
      <c r="AN669" s="39">
        <f>WEEKNUM(Table1[[#This Row],[Closed]])</f>
        <v>4</v>
      </c>
      <c r="AO669" s="39" t="str">
        <f>IFERROR(INDEX(GD_Resource[], MATCH(Table1[[#This Row],[Assigned to]], GD_Resource[SNOW ID Unique], 0), 2), "Not GD")</f>
        <v>Not GD</v>
      </c>
      <c r="AP669" s="39" t="str">
        <f t="shared" si="10"/>
        <v>Geo</v>
      </c>
      <c r="AQ669" s="39">
        <f>YEAR(Table1[[#This Row],[Closed]])</f>
        <v>2018</v>
      </c>
      <c r="AR669" s="39">
        <f>YEAR(Table1[[#This Row],[Resolved]])</f>
        <v>1900</v>
      </c>
      <c r="AS669" s="39">
        <f>YEAR(Table1[[#This Row],[Created]])</f>
        <v>2018</v>
      </c>
      <c r="AT669" s="39">
        <f>DAY(Table1[[#This Row],[Resolved]])</f>
        <v>0</v>
      </c>
      <c r="AU669" s="39" t="str">
        <f>TEXT(Table1[[#This Row],[Resolved]],"MMM")</f>
        <v>Jan</v>
      </c>
      <c r="AV669" s="39">
        <f>DAY(Table1[[#This Row],[Created]])</f>
        <v>25</v>
      </c>
      <c r="AW669" s="39" t="str">
        <f>TEXT(Table1[[#This Row],[Created]],"MMM")</f>
        <v>Jan</v>
      </c>
      <c r="AX669" s="40" t="e">
        <f>VLOOKUP(Table1[[#This Row],[Assigned to]],GD_Resource[[#All],[SNOW ID Unique]:[Team]],4,0)</f>
        <v>#N/A</v>
      </c>
    </row>
    <row r="670" spans="1:50" ht="37.5" customHeight="1" x14ac:dyDescent="0.25">
      <c r="A670" s="37" t="s">
        <v>2574</v>
      </c>
      <c r="B670" s="37" t="s">
        <v>119</v>
      </c>
      <c r="C670" s="37" t="s">
        <v>120</v>
      </c>
      <c r="D670" s="37" t="s">
        <v>206</v>
      </c>
      <c r="E670" s="37" t="s">
        <v>145</v>
      </c>
      <c r="F670" s="37" t="s">
        <v>2575</v>
      </c>
      <c r="G670" s="60">
        <v>43127.073750000003</v>
      </c>
      <c r="H670" s="37" t="s">
        <v>48</v>
      </c>
      <c r="I670" s="60"/>
      <c r="J670" s="37" t="s">
        <v>124</v>
      </c>
      <c r="K670" s="37" t="s">
        <v>2569</v>
      </c>
      <c r="L670" s="60">
        <v>43127.073750000003</v>
      </c>
      <c r="M670" s="37" t="s">
        <v>48</v>
      </c>
      <c r="N670" s="60">
        <v>43125.763819444437</v>
      </c>
      <c r="O670" s="37" t="s">
        <v>2512</v>
      </c>
      <c r="P670" s="38" t="b">
        <v>0</v>
      </c>
      <c r="Q670" s="37"/>
      <c r="R670" s="37" t="s">
        <v>127</v>
      </c>
      <c r="S670" s="38">
        <v>0</v>
      </c>
      <c r="T670" s="37" t="s">
        <v>128</v>
      </c>
      <c r="U670" s="37" t="s">
        <v>124</v>
      </c>
      <c r="V670" s="60"/>
      <c r="W670" s="38">
        <v>113178</v>
      </c>
      <c r="X670" s="37" t="s">
        <v>2513</v>
      </c>
      <c r="Y670" s="38">
        <v>0</v>
      </c>
      <c r="Z670" s="38" t="b">
        <v>0</v>
      </c>
      <c r="AA670" s="60">
        <v>43125.78365740741</v>
      </c>
      <c r="AB670" s="60">
        <v>43125.763819444437</v>
      </c>
      <c r="AC670" s="38">
        <v>1</v>
      </c>
      <c r="AD670" s="60">
        <v>43125.765243055554</v>
      </c>
      <c r="AE670" s="60">
        <v>43125.78365740741</v>
      </c>
      <c r="AF670" s="60">
        <v>43125.765243055554</v>
      </c>
      <c r="AG670" s="37" t="s">
        <v>332</v>
      </c>
      <c r="AH670" s="37"/>
      <c r="AI670" s="37" t="s">
        <v>796</v>
      </c>
      <c r="AJ670" s="16">
        <f ca="1">IF(Table1[[#This Row],[State]]="Closed","Zero",IF(Table1[[#This Row],[State]]="Resolved","Zero",TODAY()-Table1[[#This Row],[First Assigned to Osprey-Resolver]]))</f>
        <v>1582.2163425925901</v>
      </c>
      <c r="AK670" s="16" t="str">
        <f ca="1">IF(Table1[[#This Row],[Days Open]]&lt;=5,"00 - 05",IF(Table1[[#This Row],[Days Open]]&lt;=15,"06 - 15",IF(Table1[[#This Row],[Days Open]]&lt;=30,"16 - 30", IF(Table1[[#This Row],[Days Open]]&lt;=60,"31 - 60",IF(Table1[[#This Row],[Days Open]]&lt;=90,"61 - 90",IF(Table1[[#This Row],[Days Open]]="Zero","Closed","&gt;91 and above"))))))</f>
        <v>&gt;91 and above</v>
      </c>
      <c r="AL670" s="39">
        <f>WEEKNUM(Table1[[#This Row],[Created]])</f>
        <v>4</v>
      </c>
      <c r="AM670" s="39">
        <f>WEEKNUM(Table1[[#This Row],[Resolved]])</f>
        <v>0</v>
      </c>
      <c r="AN670" s="39">
        <f>WEEKNUM(Table1[[#This Row],[Closed]])</f>
        <v>4</v>
      </c>
      <c r="AO670" s="39" t="str">
        <f>IFERROR(INDEX(GD_Resource[], MATCH(Table1[[#This Row],[Assigned to]], GD_Resource[SNOW ID Unique], 0), 2), "Not GD")</f>
        <v>Not GD</v>
      </c>
      <c r="AP670" s="39" t="str">
        <f t="shared" si="10"/>
        <v>Geo</v>
      </c>
      <c r="AQ670" s="39">
        <f>YEAR(Table1[[#This Row],[Closed]])</f>
        <v>2018</v>
      </c>
      <c r="AR670" s="39">
        <f>YEAR(Table1[[#This Row],[Resolved]])</f>
        <v>1900</v>
      </c>
      <c r="AS670" s="39">
        <f>YEAR(Table1[[#This Row],[Created]])</f>
        <v>2018</v>
      </c>
      <c r="AT670" s="39">
        <f>DAY(Table1[[#This Row],[Resolved]])</f>
        <v>0</v>
      </c>
      <c r="AU670" s="39" t="str">
        <f>TEXT(Table1[[#This Row],[Resolved]],"MMM")</f>
        <v>Jan</v>
      </c>
      <c r="AV670" s="39">
        <f>DAY(Table1[[#This Row],[Created]])</f>
        <v>25</v>
      </c>
      <c r="AW670" s="39" t="str">
        <f>TEXT(Table1[[#This Row],[Created]],"MMM")</f>
        <v>Jan</v>
      </c>
      <c r="AX670" s="40" t="e">
        <f>VLOOKUP(Table1[[#This Row],[Assigned to]],GD_Resource[[#All],[SNOW ID Unique]:[Team]],4,0)</f>
        <v>#N/A</v>
      </c>
    </row>
    <row r="671" spans="1:50" ht="37.5" customHeight="1" x14ac:dyDescent="0.25">
      <c r="A671" s="37" t="s">
        <v>2576</v>
      </c>
      <c r="B671" s="37" t="s">
        <v>119</v>
      </c>
      <c r="C671" s="37" t="s">
        <v>120</v>
      </c>
      <c r="D671" s="37" t="s">
        <v>206</v>
      </c>
      <c r="E671" s="37" t="s">
        <v>145</v>
      </c>
      <c r="F671" s="37" t="s">
        <v>2577</v>
      </c>
      <c r="G671" s="60">
        <v>43127.077164351853</v>
      </c>
      <c r="H671" s="37" t="s">
        <v>48</v>
      </c>
      <c r="I671" s="60"/>
      <c r="J671" s="37" t="s">
        <v>124</v>
      </c>
      <c r="K671" s="37" t="s">
        <v>2569</v>
      </c>
      <c r="L671" s="60">
        <v>43127.077164351853</v>
      </c>
      <c r="M671" s="37" t="s">
        <v>48</v>
      </c>
      <c r="N671" s="60">
        <v>43125.764953703707</v>
      </c>
      <c r="O671" s="37" t="s">
        <v>2512</v>
      </c>
      <c r="P671" s="38" t="b">
        <v>0</v>
      </c>
      <c r="Q671" s="37"/>
      <c r="R671" s="37" t="s">
        <v>127</v>
      </c>
      <c r="S671" s="38">
        <v>0</v>
      </c>
      <c r="T671" s="37" t="s">
        <v>128</v>
      </c>
      <c r="U671" s="37" t="s">
        <v>124</v>
      </c>
      <c r="V671" s="60"/>
      <c r="W671" s="38">
        <v>113375</v>
      </c>
      <c r="X671" s="37" t="s">
        <v>2513</v>
      </c>
      <c r="Y671" s="38">
        <v>0</v>
      </c>
      <c r="Z671" s="38" t="b">
        <v>0</v>
      </c>
      <c r="AA671" s="60">
        <v>43125.785486111112</v>
      </c>
      <c r="AB671" s="60">
        <v>43125.764953703707</v>
      </c>
      <c r="AC671" s="38">
        <v>1</v>
      </c>
      <c r="AD671" s="60">
        <v>43125.765625</v>
      </c>
      <c r="AE671" s="60">
        <v>43125.785486111112</v>
      </c>
      <c r="AF671" s="60">
        <v>43125.765625</v>
      </c>
      <c r="AG671" s="37"/>
      <c r="AH671" s="37"/>
      <c r="AI671" s="37"/>
      <c r="AJ671" s="16">
        <f ca="1">IF(Table1[[#This Row],[State]]="Closed","Zero",IF(Table1[[#This Row],[State]]="Resolved","Zero",TODAY()-Table1[[#This Row],[First Assigned to Osprey-Resolver]]))</f>
        <v>1582.2145138888882</v>
      </c>
      <c r="AK671" s="16" t="str">
        <f ca="1">IF(Table1[[#This Row],[Days Open]]&lt;=5,"00 - 05",IF(Table1[[#This Row],[Days Open]]&lt;=15,"06 - 15",IF(Table1[[#This Row],[Days Open]]&lt;=30,"16 - 30", IF(Table1[[#This Row],[Days Open]]&lt;=60,"31 - 60",IF(Table1[[#This Row],[Days Open]]&lt;=90,"61 - 90",IF(Table1[[#This Row],[Days Open]]="Zero","Closed","&gt;91 and above"))))))</f>
        <v>&gt;91 and above</v>
      </c>
      <c r="AL671" s="39">
        <f>WEEKNUM(Table1[[#This Row],[Created]])</f>
        <v>4</v>
      </c>
      <c r="AM671" s="39">
        <f>WEEKNUM(Table1[[#This Row],[Resolved]])</f>
        <v>0</v>
      </c>
      <c r="AN671" s="39">
        <f>WEEKNUM(Table1[[#This Row],[Closed]])</f>
        <v>4</v>
      </c>
      <c r="AO671" s="39" t="str">
        <f>IFERROR(INDEX(GD_Resource[], MATCH(Table1[[#This Row],[Assigned to]], GD_Resource[SNOW ID Unique], 0), 2), "Not GD")</f>
        <v>Not GD</v>
      </c>
      <c r="AP671" s="39" t="str">
        <f t="shared" si="10"/>
        <v>Geo</v>
      </c>
      <c r="AQ671" s="39">
        <f>YEAR(Table1[[#This Row],[Closed]])</f>
        <v>2018</v>
      </c>
      <c r="AR671" s="39">
        <f>YEAR(Table1[[#This Row],[Resolved]])</f>
        <v>1900</v>
      </c>
      <c r="AS671" s="39">
        <f>YEAR(Table1[[#This Row],[Created]])</f>
        <v>2018</v>
      </c>
      <c r="AT671" s="39">
        <f>DAY(Table1[[#This Row],[Resolved]])</f>
        <v>0</v>
      </c>
      <c r="AU671" s="39" t="str">
        <f>TEXT(Table1[[#This Row],[Resolved]],"MMM")</f>
        <v>Jan</v>
      </c>
      <c r="AV671" s="39">
        <f>DAY(Table1[[#This Row],[Created]])</f>
        <v>25</v>
      </c>
      <c r="AW671" s="39" t="str">
        <f>TEXT(Table1[[#This Row],[Created]],"MMM")</f>
        <v>Jan</v>
      </c>
      <c r="AX671" s="40" t="e">
        <f>VLOOKUP(Table1[[#This Row],[Assigned to]],GD_Resource[[#All],[SNOW ID Unique]:[Team]],4,0)</f>
        <v>#N/A</v>
      </c>
    </row>
    <row r="672" spans="1:50" ht="37.5" customHeight="1" x14ac:dyDescent="0.25">
      <c r="A672" s="37" t="s">
        <v>2578</v>
      </c>
      <c r="B672" s="37" t="s">
        <v>119</v>
      </c>
      <c r="C672" s="37" t="s">
        <v>120</v>
      </c>
      <c r="D672" s="37" t="s">
        <v>2303</v>
      </c>
      <c r="E672" s="37" t="s">
        <v>145</v>
      </c>
      <c r="F672" s="37" t="s">
        <v>2579</v>
      </c>
      <c r="G672" s="60">
        <v>43309.756273148138</v>
      </c>
      <c r="H672" s="37" t="s">
        <v>48</v>
      </c>
      <c r="I672" s="60"/>
      <c r="J672" s="37" t="s">
        <v>124</v>
      </c>
      <c r="K672" s="37" t="s">
        <v>2569</v>
      </c>
      <c r="L672" s="60">
        <v>43127.081585648149</v>
      </c>
      <c r="M672" s="37" t="s">
        <v>48</v>
      </c>
      <c r="N672" s="60">
        <v>43125.765833333331</v>
      </c>
      <c r="O672" s="37" t="s">
        <v>2512</v>
      </c>
      <c r="P672" s="38" t="b">
        <v>0</v>
      </c>
      <c r="Q672" s="37"/>
      <c r="R672" s="37" t="s">
        <v>127</v>
      </c>
      <c r="S672" s="38">
        <v>0</v>
      </c>
      <c r="T672" s="37" t="s">
        <v>128</v>
      </c>
      <c r="U672" s="37" t="s">
        <v>124</v>
      </c>
      <c r="V672" s="60"/>
      <c r="W672" s="38">
        <v>113681</v>
      </c>
      <c r="X672" s="37" t="s">
        <v>2513</v>
      </c>
      <c r="Y672" s="38">
        <v>0</v>
      </c>
      <c r="Z672" s="38" t="b">
        <v>0</v>
      </c>
      <c r="AA672" s="60">
        <v>43125.787152777782</v>
      </c>
      <c r="AB672" s="60">
        <v>43125.765833333331</v>
      </c>
      <c r="AC672" s="38">
        <v>1</v>
      </c>
      <c r="AD672" s="60">
        <v>43125.766238425917</v>
      </c>
      <c r="AE672" s="60">
        <v>43125.787152777782</v>
      </c>
      <c r="AF672" s="60">
        <v>43125.766238425917</v>
      </c>
      <c r="AG672" s="37" t="s">
        <v>332</v>
      </c>
      <c r="AH672" s="37"/>
      <c r="AI672" s="37" t="s">
        <v>796</v>
      </c>
      <c r="AJ672" s="16">
        <f ca="1">IF(Table1[[#This Row],[State]]="Closed","Zero",IF(Table1[[#This Row],[State]]="Resolved","Zero",TODAY()-Table1[[#This Row],[First Assigned to Osprey-Resolver]]))</f>
        <v>1582.2128472222175</v>
      </c>
      <c r="AK672" s="16" t="str">
        <f ca="1">IF(Table1[[#This Row],[Days Open]]&lt;=5,"00 - 05",IF(Table1[[#This Row],[Days Open]]&lt;=15,"06 - 15",IF(Table1[[#This Row],[Days Open]]&lt;=30,"16 - 30", IF(Table1[[#This Row],[Days Open]]&lt;=60,"31 - 60",IF(Table1[[#This Row],[Days Open]]&lt;=90,"61 - 90",IF(Table1[[#This Row],[Days Open]]="Zero","Closed","&gt;91 and above"))))))</f>
        <v>&gt;91 and above</v>
      </c>
      <c r="AL672" s="39">
        <f>WEEKNUM(Table1[[#This Row],[Created]])</f>
        <v>4</v>
      </c>
      <c r="AM672" s="39">
        <f>WEEKNUM(Table1[[#This Row],[Resolved]])</f>
        <v>0</v>
      </c>
      <c r="AN672" s="39">
        <f>WEEKNUM(Table1[[#This Row],[Closed]])</f>
        <v>4</v>
      </c>
      <c r="AO672" s="39" t="str">
        <f>IFERROR(INDEX(GD_Resource[], MATCH(Table1[[#This Row],[Assigned to]], GD_Resource[SNOW ID Unique], 0), 2), "Not GD")</f>
        <v>Not GD</v>
      </c>
      <c r="AP672" s="39" t="str">
        <f t="shared" si="10"/>
        <v>Geo</v>
      </c>
      <c r="AQ672" s="39">
        <f>YEAR(Table1[[#This Row],[Closed]])</f>
        <v>2018</v>
      </c>
      <c r="AR672" s="39">
        <f>YEAR(Table1[[#This Row],[Resolved]])</f>
        <v>1900</v>
      </c>
      <c r="AS672" s="39">
        <f>YEAR(Table1[[#This Row],[Created]])</f>
        <v>2018</v>
      </c>
      <c r="AT672" s="39">
        <f>DAY(Table1[[#This Row],[Resolved]])</f>
        <v>0</v>
      </c>
      <c r="AU672" s="39" t="str">
        <f>TEXT(Table1[[#This Row],[Resolved]],"MMM")</f>
        <v>Jan</v>
      </c>
      <c r="AV672" s="39">
        <f>DAY(Table1[[#This Row],[Created]])</f>
        <v>25</v>
      </c>
      <c r="AW672" s="39" t="str">
        <f>TEXT(Table1[[#This Row],[Created]],"MMM")</f>
        <v>Jan</v>
      </c>
      <c r="AX672" s="40" t="e">
        <f>VLOOKUP(Table1[[#This Row],[Assigned to]],GD_Resource[[#All],[SNOW ID Unique]:[Team]],4,0)</f>
        <v>#N/A</v>
      </c>
    </row>
    <row r="673" spans="1:50" ht="62.7" customHeight="1" x14ac:dyDescent="0.25">
      <c r="A673" s="37" t="s">
        <v>2580</v>
      </c>
      <c r="B673" s="37" t="s">
        <v>119</v>
      </c>
      <c r="C673" s="37" t="s">
        <v>120</v>
      </c>
      <c r="D673" s="37" t="s">
        <v>206</v>
      </c>
      <c r="E673" s="37" t="s">
        <v>145</v>
      </c>
      <c r="F673" s="37" t="s">
        <v>2581</v>
      </c>
      <c r="G673" s="60">
        <v>43127.074780092589</v>
      </c>
      <c r="H673" s="37" t="s">
        <v>48</v>
      </c>
      <c r="I673" s="60"/>
      <c r="J673" s="37" t="s">
        <v>124</v>
      </c>
      <c r="K673" s="37" t="s">
        <v>2569</v>
      </c>
      <c r="L673" s="60">
        <v>43127.074780092589</v>
      </c>
      <c r="M673" s="37" t="s">
        <v>48</v>
      </c>
      <c r="N673" s="60">
        <v>43125.767245370371</v>
      </c>
      <c r="O673" s="37" t="s">
        <v>2512</v>
      </c>
      <c r="P673" s="38" t="b">
        <v>0</v>
      </c>
      <c r="Q673" s="37"/>
      <c r="R673" s="37" t="s">
        <v>127</v>
      </c>
      <c r="S673" s="38">
        <v>0</v>
      </c>
      <c r="T673" s="37" t="s">
        <v>128</v>
      </c>
      <c r="U673" s="37" t="s">
        <v>124</v>
      </c>
      <c r="V673" s="60"/>
      <c r="W673" s="38">
        <v>112971</v>
      </c>
      <c r="X673" s="37" t="s">
        <v>2513</v>
      </c>
      <c r="Y673" s="38">
        <v>0</v>
      </c>
      <c r="Z673" s="38" t="b">
        <v>0</v>
      </c>
      <c r="AA673" s="60">
        <v>43125.784386574072</v>
      </c>
      <c r="AB673" s="60">
        <v>43125.767256944448</v>
      </c>
      <c r="AC673" s="38">
        <v>1</v>
      </c>
      <c r="AD673" s="60">
        <v>43125.767916666657</v>
      </c>
      <c r="AE673" s="60">
        <v>43125.784386574072</v>
      </c>
      <c r="AF673" s="60">
        <v>43125.767916666657</v>
      </c>
      <c r="AG673" s="37"/>
      <c r="AH673" s="37"/>
      <c r="AI673" s="37"/>
      <c r="AJ673" s="16">
        <f ca="1">IF(Table1[[#This Row],[State]]="Closed","Zero",IF(Table1[[#This Row],[State]]="Resolved","Zero",TODAY()-Table1[[#This Row],[First Assigned to Osprey-Resolver]]))</f>
        <v>1582.2156134259276</v>
      </c>
      <c r="AK673" s="16" t="str">
        <f ca="1">IF(Table1[[#This Row],[Days Open]]&lt;=5,"00 - 05",IF(Table1[[#This Row],[Days Open]]&lt;=15,"06 - 15",IF(Table1[[#This Row],[Days Open]]&lt;=30,"16 - 30", IF(Table1[[#This Row],[Days Open]]&lt;=60,"31 - 60",IF(Table1[[#This Row],[Days Open]]&lt;=90,"61 - 90",IF(Table1[[#This Row],[Days Open]]="Zero","Closed","&gt;91 and above"))))))</f>
        <v>&gt;91 and above</v>
      </c>
      <c r="AL673" s="39">
        <f>WEEKNUM(Table1[[#This Row],[Created]])</f>
        <v>4</v>
      </c>
      <c r="AM673" s="39">
        <f>WEEKNUM(Table1[[#This Row],[Resolved]])</f>
        <v>0</v>
      </c>
      <c r="AN673" s="39">
        <f>WEEKNUM(Table1[[#This Row],[Closed]])</f>
        <v>4</v>
      </c>
      <c r="AO673" s="39" t="str">
        <f>IFERROR(INDEX(GD_Resource[], MATCH(Table1[[#This Row],[Assigned to]], GD_Resource[SNOW ID Unique], 0), 2), "Not GD")</f>
        <v>Not GD</v>
      </c>
      <c r="AP673" s="39" t="str">
        <f t="shared" si="10"/>
        <v>Geo</v>
      </c>
      <c r="AQ673" s="39">
        <f>YEAR(Table1[[#This Row],[Closed]])</f>
        <v>2018</v>
      </c>
      <c r="AR673" s="39">
        <f>YEAR(Table1[[#This Row],[Resolved]])</f>
        <v>1900</v>
      </c>
      <c r="AS673" s="39">
        <f>YEAR(Table1[[#This Row],[Created]])</f>
        <v>2018</v>
      </c>
      <c r="AT673" s="39">
        <f>DAY(Table1[[#This Row],[Resolved]])</f>
        <v>0</v>
      </c>
      <c r="AU673" s="39" t="str">
        <f>TEXT(Table1[[#This Row],[Resolved]],"MMM")</f>
        <v>Jan</v>
      </c>
      <c r="AV673" s="39">
        <f>DAY(Table1[[#This Row],[Created]])</f>
        <v>25</v>
      </c>
      <c r="AW673" s="39" t="str">
        <f>TEXT(Table1[[#This Row],[Created]],"MMM")</f>
        <v>Jan</v>
      </c>
      <c r="AX673" s="40" t="e">
        <f>VLOOKUP(Table1[[#This Row],[Assigned to]],GD_Resource[[#All],[SNOW ID Unique]:[Team]],4,0)</f>
        <v>#N/A</v>
      </c>
    </row>
    <row r="674" spans="1:50" ht="37.5" customHeight="1" x14ac:dyDescent="0.25">
      <c r="A674" s="37" t="s">
        <v>2582</v>
      </c>
      <c r="B674" s="37" t="s">
        <v>119</v>
      </c>
      <c r="C674" s="37" t="s">
        <v>120</v>
      </c>
      <c r="D674" s="37" t="s">
        <v>206</v>
      </c>
      <c r="E674" s="37" t="s">
        <v>145</v>
      </c>
      <c r="F674" s="37" t="s">
        <v>2583</v>
      </c>
      <c r="G674" s="60">
        <v>43127.080925925933</v>
      </c>
      <c r="H674" s="37" t="s">
        <v>48</v>
      </c>
      <c r="I674" s="60"/>
      <c r="J674" s="37" t="s">
        <v>124</v>
      </c>
      <c r="K674" s="37" t="s">
        <v>2569</v>
      </c>
      <c r="L674" s="60">
        <v>43127.080925925933</v>
      </c>
      <c r="M674" s="37" t="s">
        <v>48</v>
      </c>
      <c r="N674" s="60">
        <v>43125.773368055547</v>
      </c>
      <c r="O674" s="37" t="s">
        <v>2512</v>
      </c>
      <c r="P674" s="38" t="b">
        <v>0</v>
      </c>
      <c r="Q674" s="37"/>
      <c r="R674" s="37" t="s">
        <v>127</v>
      </c>
      <c r="S674" s="38">
        <v>0</v>
      </c>
      <c r="T674" s="37" t="s">
        <v>128</v>
      </c>
      <c r="U674" s="37" t="s">
        <v>124</v>
      </c>
      <c r="V674" s="60"/>
      <c r="W674" s="38">
        <v>112973</v>
      </c>
      <c r="X674" s="37" t="s">
        <v>2513</v>
      </c>
      <c r="Y674" s="38">
        <v>0</v>
      </c>
      <c r="Z674" s="38" t="b">
        <v>0</v>
      </c>
      <c r="AA674" s="60">
        <v>43125.786840277768</v>
      </c>
      <c r="AB674" s="60">
        <v>43125.773368055547</v>
      </c>
      <c r="AC674" s="38">
        <v>1</v>
      </c>
      <c r="AD674" s="60">
        <v>43125.776932870373</v>
      </c>
      <c r="AE674" s="60">
        <v>43125.786840277768</v>
      </c>
      <c r="AF674" s="60">
        <v>43125.776932870373</v>
      </c>
      <c r="AG674" s="37"/>
      <c r="AH674" s="37"/>
      <c r="AI674" s="37"/>
      <c r="AJ674" s="16">
        <f ca="1">IF(Table1[[#This Row],[State]]="Closed","Zero",IF(Table1[[#This Row],[State]]="Resolved","Zero",TODAY()-Table1[[#This Row],[First Assigned to Osprey-Resolver]]))</f>
        <v>1582.2131597222324</v>
      </c>
      <c r="AK674" s="16" t="str">
        <f ca="1">IF(Table1[[#This Row],[Days Open]]&lt;=5,"00 - 05",IF(Table1[[#This Row],[Days Open]]&lt;=15,"06 - 15",IF(Table1[[#This Row],[Days Open]]&lt;=30,"16 - 30", IF(Table1[[#This Row],[Days Open]]&lt;=60,"31 - 60",IF(Table1[[#This Row],[Days Open]]&lt;=90,"61 - 90",IF(Table1[[#This Row],[Days Open]]="Zero","Closed","&gt;91 and above"))))))</f>
        <v>&gt;91 and above</v>
      </c>
      <c r="AL674" s="39">
        <f>WEEKNUM(Table1[[#This Row],[Created]])</f>
        <v>4</v>
      </c>
      <c r="AM674" s="39">
        <f>WEEKNUM(Table1[[#This Row],[Resolved]])</f>
        <v>0</v>
      </c>
      <c r="AN674" s="39">
        <f>WEEKNUM(Table1[[#This Row],[Closed]])</f>
        <v>4</v>
      </c>
      <c r="AO674" s="39" t="str">
        <f>IFERROR(INDEX(GD_Resource[], MATCH(Table1[[#This Row],[Assigned to]], GD_Resource[SNOW ID Unique], 0), 2), "Not GD")</f>
        <v>Not GD</v>
      </c>
      <c r="AP674" s="39" t="str">
        <f t="shared" si="10"/>
        <v>Geo</v>
      </c>
      <c r="AQ674" s="39">
        <f>YEAR(Table1[[#This Row],[Closed]])</f>
        <v>2018</v>
      </c>
      <c r="AR674" s="39">
        <f>YEAR(Table1[[#This Row],[Resolved]])</f>
        <v>1900</v>
      </c>
      <c r="AS674" s="39">
        <f>YEAR(Table1[[#This Row],[Created]])</f>
        <v>2018</v>
      </c>
      <c r="AT674" s="39">
        <f>DAY(Table1[[#This Row],[Resolved]])</f>
        <v>0</v>
      </c>
      <c r="AU674" s="39" t="str">
        <f>TEXT(Table1[[#This Row],[Resolved]],"MMM")</f>
        <v>Jan</v>
      </c>
      <c r="AV674" s="39">
        <f>DAY(Table1[[#This Row],[Created]])</f>
        <v>25</v>
      </c>
      <c r="AW674" s="39" t="str">
        <f>TEXT(Table1[[#This Row],[Created]],"MMM")</f>
        <v>Jan</v>
      </c>
      <c r="AX674" s="40" t="e">
        <f>VLOOKUP(Table1[[#This Row],[Assigned to]],GD_Resource[[#All],[SNOW ID Unique]:[Team]],4,0)</f>
        <v>#N/A</v>
      </c>
    </row>
    <row r="675" spans="1:50" ht="75" customHeight="1" x14ac:dyDescent="0.25">
      <c r="A675" s="37" t="s">
        <v>2584</v>
      </c>
      <c r="B675" s="37" t="s">
        <v>119</v>
      </c>
      <c r="C675" s="37" t="s">
        <v>120</v>
      </c>
      <c r="D675" s="37" t="s">
        <v>2303</v>
      </c>
      <c r="E675" s="37" t="s">
        <v>145</v>
      </c>
      <c r="F675" s="37" t="s">
        <v>2585</v>
      </c>
      <c r="G675" s="60">
        <v>43309.822384259263</v>
      </c>
      <c r="H675" s="37" t="s">
        <v>48</v>
      </c>
      <c r="I675" s="60"/>
      <c r="J675" s="37" t="s">
        <v>124</v>
      </c>
      <c r="K675" s="37" t="s">
        <v>2569</v>
      </c>
      <c r="L675" s="60">
        <v>43127.079131944447</v>
      </c>
      <c r="M675" s="37" t="s">
        <v>48</v>
      </c>
      <c r="N675" s="60">
        <v>43125.77443287037</v>
      </c>
      <c r="O675" s="37" t="s">
        <v>2512</v>
      </c>
      <c r="P675" s="38" t="b">
        <v>0</v>
      </c>
      <c r="Q675" s="37"/>
      <c r="R675" s="37" t="s">
        <v>127</v>
      </c>
      <c r="S675" s="38">
        <v>0</v>
      </c>
      <c r="T675" s="37" t="s">
        <v>128</v>
      </c>
      <c r="U675" s="37" t="s">
        <v>124</v>
      </c>
      <c r="V675" s="60"/>
      <c r="W675" s="38">
        <v>112727</v>
      </c>
      <c r="X675" s="37" t="s">
        <v>2513</v>
      </c>
      <c r="Y675" s="38">
        <v>0</v>
      </c>
      <c r="Z675" s="38" t="b">
        <v>0</v>
      </c>
      <c r="AA675" s="60">
        <v>43125.785856481481</v>
      </c>
      <c r="AB675" s="60">
        <v>43125.77443287037</v>
      </c>
      <c r="AC675" s="38">
        <v>1</v>
      </c>
      <c r="AD675" s="60">
        <v>43125.776388888888</v>
      </c>
      <c r="AE675" s="60">
        <v>43125.785856481481</v>
      </c>
      <c r="AF675" s="60">
        <v>43125.776388888888</v>
      </c>
      <c r="AG675" s="37"/>
      <c r="AH675" s="37"/>
      <c r="AI675" s="37"/>
      <c r="AJ675" s="16">
        <f ca="1">IF(Table1[[#This Row],[State]]="Closed","Zero",IF(Table1[[#This Row],[State]]="Resolved","Zero",TODAY()-Table1[[#This Row],[First Assigned to Osprey-Resolver]]))</f>
        <v>1582.2141435185185</v>
      </c>
      <c r="AK675" s="16" t="str">
        <f ca="1">IF(Table1[[#This Row],[Days Open]]&lt;=5,"00 - 05",IF(Table1[[#This Row],[Days Open]]&lt;=15,"06 - 15",IF(Table1[[#This Row],[Days Open]]&lt;=30,"16 - 30", IF(Table1[[#This Row],[Days Open]]&lt;=60,"31 - 60",IF(Table1[[#This Row],[Days Open]]&lt;=90,"61 - 90",IF(Table1[[#This Row],[Days Open]]="Zero","Closed","&gt;91 and above"))))))</f>
        <v>&gt;91 and above</v>
      </c>
      <c r="AL675" s="39">
        <f>WEEKNUM(Table1[[#This Row],[Created]])</f>
        <v>4</v>
      </c>
      <c r="AM675" s="39">
        <f>WEEKNUM(Table1[[#This Row],[Resolved]])</f>
        <v>0</v>
      </c>
      <c r="AN675" s="39">
        <f>WEEKNUM(Table1[[#This Row],[Closed]])</f>
        <v>4</v>
      </c>
      <c r="AO675" s="39" t="str">
        <f>IFERROR(INDEX(GD_Resource[], MATCH(Table1[[#This Row],[Assigned to]], GD_Resource[SNOW ID Unique], 0), 2), "Not GD")</f>
        <v>Not GD</v>
      </c>
      <c r="AP675" s="39" t="str">
        <f t="shared" si="10"/>
        <v>Geo</v>
      </c>
      <c r="AQ675" s="39">
        <f>YEAR(Table1[[#This Row],[Closed]])</f>
        <v>2018</v>
      </c>
      <c r="AR675" s="39">
        <f>YEAR(Table1[[#This Row],[Resolved]])</f>
        <v>1900</v>
      </c>
      <c r="AS675" s="39">
        <f>YEAR(Table1[[#This Row],[Created]])</f>
        <v>2018</v>
      </c>
      <c r="AT675" s="39">
        <f>DAY(Table1[[#This Row],[Resolved]])</f>
        <v>0</v>
      </c>
      <c r="AU675" s="39" t="str">
        <f>TEXT(Table1[[#This Row],[Resolved]],"MMM")</f>
        <v>Jan</v>
      </c>
      <c r="AV675" s="39">
        <f>DAY(Table1[[#This Row],[Created]])</f>
        <v>25</v>
      </c>
      <c r="AW675" s="39" t="str">
        <f>TEXT(Table1[[#This Row],[Created]],"MMM")</f>
        <v>Jan</v>
      </c>
      <c r="AX675" s="40" t="e">
        <f>VLOOKUP(Table1[[#This Row],[Assigned to]],GD_Resource[[#All],[SNOW ID Unique]:[Team]],4,0)</f>
        <v>#N/A</v>
      </c>
    </row>
    <row r="676" spans="1:50" ht="112.5" customHeight="1" x14ac:dyDescent="0.25">
      <c r="A676" s="37" t="s">
        <v>2586</v>
      </c>
      <c r="B676" s="37" t="s">
        <v>119</v>
      </c>
      <c r="C676" s="37" t="s">
        <v>120</v>
      </c>
      <c r="D676" s="37" t="s">
        <v>206</v>
      </c>
      <c r="E676" s="37" t="s">
        <v>145</v>
      </c>
      <c r="F676" s="37" t="s">
        <v>2587</v>
      </c>
      <c r="G676" s="60">
        <v>43127.075462962966</v>
      </c>
      <c r="H676" s="37" t="s">
        <v>48</v>
      </c>
      <c r="I676" s="60"/>
      <c r="J676" s="37" t="s">
        <v>124</v>
      </c>
      <c r="K676" s="37" t="s">
        <v>2569</v>
      </c>
      <c r="L676" s="60">
        <v>43127.075462962966</v>
      </c>
      <c r="M676" s="37" t="s">
        <v>48</v>
      </c>
      <c r="N676" s="60">
        <v>43125.775324074071</v>
      </c>
      <c r="O676" s="37" t="s">
        <v>2512</v>
      </c>
      <c r="P676" s="38" t="b">
        <v>0</v>
      </c>
      <c r="Q676" s="37"/>
      <c r="R676" s="37" t="s">
        <v>127</v>
      </c>
      <c r="S676" s="38">
        <v>0</v>
      </c>
      <c r="T676" s="37" t="s">
        <v>128</v>
      </c>
      <c r="U676" s="37" t="s">
        <v>124</v>
      </c>
      <c r="V676" s="60"/>
      <c r="W676" s="38">
        <v>112332</v>
      </c>
      <c r="X676" s="37" t="s">
        <v>2513</v>
      </c>
      <c r="Y676" s="38">
        <v>0</v>
      </c>
      <c r="Z676" s="38" t="b">
        <v>0</v>
      </c>
      <c r="AA676" s="60">
        <v>43125.784791666672</v>
      </c>
      <c r="AB676" s="60">
        <v>43125.775324074071</v>
      </c>
      <c r="AC676" s="38">
        <v>1</v>
      </c>
      <c r="AD676" s="60">
        <v>43125.775937500002</v>
      </c>
      <c r="AE676" s="60">
        <v>43125.784791666672</v>
      </c>
      <c r="AF676" s="60">
        <v>43125.775937500002</v>
      </c>
      <c r="AG676" s="37"/>
      <c r="AH676" s="37"/>
      <c r="AI676" s="37"/>
      <c r="AJ676" s="16">
        <f ca="1">IF(Table1[[#This Row],[State]]="Closed","Zero",IF(Table1[[#This Row],[State]]="Resolved","Zero",TODAY()-Table1[[#This Row],[First Assigned to Osprey-Resolver]]))</f>
        <v>1582.2152083333276</v>
      </c>
      <c r="AK676" s="16" t="str">
        <f ca="1">IF(Table1[[#This Row],[Days Open]]&lt;=5,"00 - 05",IF(Table1[[#This Row],[Days Open]]&lt;=15,"06 - 15",IF(Table1[[#This Row],[Days Open]]&lt;=30,"16 - 30", IF(Table1[[#This Row],[Days Open]]&lt;=60,"31 - 60",IF(Table1[[#This Row],[Days Open]]&lt;=90,"61 - 90",IF(Table1[[#This Row],[Days Open]]="Zero","Closed","&gt;91 and above"))))))</f>
        <v>&gt;91 and above</v>
      </c>
      <c r="AL676" s="39">
        <f>WEEKNUM(Table1[[#This Row],[Created]])</f>
        <v>4</v>
      </c>
      <c r="AM676" s="39">
        <f>WEEKNUM(Table1[[#This Row],[Resolved]])</f>
        <v>0</v>
      </c>
      <c r="AN676" s="39">
        <f>WEEKNUM(Table1[[#This Row],[Closed]])</f>
        <v>4</v>
      </c>
      <c r="AO676" s="39" t="str">
        <f>IFERROR(INDEX(GD_Resource[], MATCH(Table1[[#This Row],[Assigned to]], GD_Resource[SNOW ID Unique], 0), 2), "Not GD")</f>
        <v>Not GD</v>
      </c>
      <c r="AP676" s="39" t="str">
        <f t="shared" si="10"/>
        <v>Geo</v>
      </c>
      <c r="AQ676" s="39">
        <f>YEAR(Table1[[#This Row],[Closed]])</f>
        <v>2018</v>
      </c>
      <c r="AR676" s="39">
        <f>YEAR(Table1[[#This Row],[Resolved]])</f>
        <v>1900</v>
      </c>
      <c r="AS676" s="39">
        <f>YEAR(Table1[[#This Row],[Created]])</f>
        <v>2018</v>
      </c>
      <c r="AT676" s="39">
        <f>DAY(Table1[[#This Row],[Resolved]])</f>
        <v>0</v>
      </c>
      <c r="AU676" s="39" t="str">
        <f>TEXT(Table1[[#This Row],[Resolved]],"MMM")</f>
        <v>Jan</v>
      </c>
      <c r="AV676" s="39">
        <f>DAY(Table1[[#This Row],[Created]])</f>
        <v>25</v>
      </c>
      <c r="AW676" s="39" t="str">
        <f>TEXT(Table1[[#This Row],[Created]],"MMM")</f>
        <v>Jan</v>
      </c>
      <c r="AX676" s="40" t="e">
        <f>VLOOKUP(Table1[[#This Row],[Assigned to]],GD_Resource[[#All],[SNOW ID Unique]:[Team]],4,0)</f>
        <v>#N/A</v>
      </c>
    </row>
    <row r="677" spans="1:50" ht="37.5" customHeight="1" x14ac:dyDescent="0.25">
      <c r="A677" s="37" t="s">
        <v>2588</v>
      </c>
      <c r="B677" s="37" t="s">
        <v>119</v>
      </c>
      <c r="C677" s="37" t="s">
        <v>120</v>
      </c>
      <c r="D677" s="37" t="s">
        <v>206</v>
      </c>
      <c r="E677" s="37" t="s">
        <v>145</v>
      </c>
      <c r="F677" s="37" t="s">
        <v>2589</v>
      </c>
      <c r="G677" s="60">
        <v>43127.076296296298</v>
      </c>
      <c r="H677" s="37" t="s">
        <v>48</v>
      </c>
      <c r="I677" s="60"/>
      <c r="J677" s="37" t="s">
        <v>124</v>
      </c>
      <c r="K677" s="37" t="s">
        <v>2569</v>
      </c>
      <c r="L677" s="60">
        <v>43127.076296296298</v>
      </c>
      <c r="M677" s="37" t="s">
        <v>48</v>
      </c>
      <c r="N677" s="60">
        <v>43125.77615740741</v>
      </c>
      <c r="O677" s="37" t="s">
        <v>2512</v>
      </c>
      <c r="P677" s="38" t="b">
        <v>0</v>
      </c>
      <c r="Q677" s="37"/>
      <c r="R677" s="37" t="s">
        <v>127</v>
      </c>
      <c r="S677" s="38">
        <v>0</v>
      </c>
      <c r="T677" s="37" t="s">
        <v>128</v>
      </c>
      <c r="U677" s="37" t="s">
        <v>124</v>
      </c>
      <c r="V677" s="60"/>
      <c r="W677" s="38">
        <v>112332</v>
      </c>
      <c r="X677" s="37" t="s">
        <v>2513</v>
      </c>
      <c r="Y677" s="38">
        <v>0</v>
      </c>
      <c r="Z677" s="38" t="b">
        <v>0</v>
      </c>
      <c r="AA677" s="60">
        <v>43125.785104166673</v>
      </c>
      <c r="AB677" s="60">
        <v>43125.77615740741</v>
      </c>
      <c r="AC677" s="38">
        <v>1</v>
      </c>
      <c r="AD677" s="60">
        <v>43125.776666666658</v>
      </c>
      <c r="AE677" s="60">
        <v>43125.785104166673</v>
      </c>
      <c r="AF677" s="60">
        <v>43125.776666666658</v>
      </c>
      <c r="AG677" s="37"/>
      <c r="AH677" s="37"/>
      <c r="AI677" s="37"/>
      <c r="AJ677" s="16">
        <f ca="1">IF(Table1[[#This Row],[State]]="Closed","Zero",IF(Table1[[#This Row],[State]]="Resolved","Zero",TODAY()-Table1[[#This Row],[First Assigned to Osprey-Resolver]]))</f>
        <v>1582.2148958333273</v>
      </c>
      <c r="AK677" s="16" t="str">
        <f ca="1">IF(Table1[[#This Row],[Days Open]]&lt;=5,"00 - 05",IF(Table1[[#This Row],[Days Open]]&lt;=15,"06 - 15",IF(Table1[[#This Row],[Days Open]]&lt;=30,"16 - 30", IF(Table1[[#This Row],[Days Open]]&lt;=60,"31 - 60",IF(Table1[[#This Row],[Days Open]]&lt;=90,"61 - 90",IF(Table1[[#This Row],[Days Open]]="Zero","Closed","&gt;91 and above"))))))</f>
        <v>&gt;91 and above</v>
      </c>
      <c r="AL677" s="39">
        <f>WEEKNUM(Table1[[#This Row],[Created]])</f>
        <v>4</v>
      </c>
      <c r="AM677" s="39">
        <f>WEEKNUM(Table1[[#This Row],[Resolved]])</f>
        <v>0</v>
      </c>
      <c r="AN677" s="39">
        <f>WEEKNUM(Table1[[#This Row],[Closed]])</f>
        <v>4</v>
      </c>
      <c r="AO677" s="39" t="str">
        <f>IFERROR(INDEX(GD_Resource[], MATCH(Table1[[#This Row],[Assigned to]], GD_Resource[SNOW ID Unique], 0), 2), "Not GD")</f>
        <v>Not GD</v>
      </c>
      <c r="AP677" s="39" t="str">
        <f t="shared" si="10"/>
        <v>Geo</v>
      </c>
      <c r="AQ677" s="39">
        <f>YEAR(Table1[[#This Row],[Closed]])</f>
        <v>2018</v>
      </c>
      <c r="AR677" s="39">
        <f>YEAR(Table1[[#This Row],[Resolved]])</f>
        <v>1900</v>
      </c>
      <c r="AS677" s="39">
        <f>YEAR(Table1[[#This Row],[Created]])</f>
        <v>2018</v>
      </c>
      <c r="AT677" s="39">
        <f>DAY(Table1[[#This Row],[Resolved]])</f>
        <v>0</v>
      </c>
      <c r="AU677" s="39" t="str">
        <f>TEXT(Table1[[#This Row],[Resolved]],"MMM")</f>
        <v>Jan</v>
      </c>
      <c r="AV677" s="39">
        <f>DAY(Table1[[#This Row],[Created]])</f>
        <v>25</v>
      </c>
      <c r="AW677" s="39" t="str">
        <f>TEXT(Table1[[#This Row],[Created]],"MMM")</f>
        <v>Jan</v>
      </c>
      <c r="AX677" s="40" t="e">
        <f>VLOOKUP(Table1[[#This Row],[Assigned to]],GD_Resource[[#All],[SNOW ID Unique]:[Team]],4,0)</f>
        <v>#N/A</v>
      </c>
    </row>
    <row r="678" spans="1:50" ht="49.95" customHeight="1" x14ac:dyDescent="0.25">
      <c r="A678" s="37" t="s">
        <v>2590</v>
      </c>
      <c r="B678" s="37" t="s">
        <v>119</v>
      </c>
      <c r="C678" s="37" t="s">
        <v>253</v>
      </c>
      <c r="D678" s="37" t="s">
        <v>259</v>
      </c>
      <c r="E678" s="37" t="s">
        <v>13</v>
      </c>
      <c r="F678" s="37" t="s">
        <v>2591</v>
      </c>
      <c r="G678" s="60">
        <v>43125.988043981481</v>
      </c>
      <c r="H678" s="37" t="s">
        <v>39</v>
      </c>
      <c r="I678" s="60"/>
      <c r="J678" s="37" t="s">
        <v>124</v>
      </c>
      <c r="K678" s="37" t="s">
        <v>2592</v>
      </c>
      <c r="L678" s="60">
        <v>43125.988043981481</v>
      </c>
      <c r="M678" s="37" t="s">
        <v>39</v>
      </c>
      <c r="N678" s="60">
        <v>43125.885671296302</v>
      </c>
      <c r="O678" s="37" t="s">
        <v>2593</v>
      </c>
      <c r="P678" s="38" t="b">
        <v>0</v>
      </c>
      <c r="Q678" s="37"/>
      <c r="R678" s="37" t="s">
        <v>150</v>
      </c>
      <c r="S678" s="38">
        <v>0</v>
      </c>
      <c r="T678" s="37" t="s">
        <v>128</v>
      </c>
      <c r="U678" s="37" t="s">
        <v>124</v>
      </c>
      <c r="V678" s="60"/>
      <c r="W678" s="38">
        <v>9805</v>
      </c>
      <c r="X678" s="37" t="s">
        <v>2594</v>
      </c>
      <c r="Y678" s="38">
        <v>0</v>
      </c>
      <c r="Z678" s="38" t="b">
        <v>0</v>
      </c>
      <c r="AA678" s="60">
        <v>43125.885671296302</v>
      </c>
      <c r="AB678" s="60">
        <v>43125.885671296302</v>
      </c>
      <c r="AC678" s="38">
        <v>1</v>
      </c>
      <c r="AD678" s="60">
        <v>43125.886932870373</v>
      </c>
      <c r="AE678" s="60">
        <v>43125.895162037043</v>
      </c>
      <c r="AF678" s="60">
        <v>43125.886932870373</v>
      </c>
      <c r="AG678" s="37"/>
      <c r="AH678" s="37"/>
      <c r="AI678" s="37"/>
      <c r="AJ678" s="16">
        <f ca="1">IF(Table1[[#This Row],[State]]="Closed","Zero",IF(Table1[[#This Row],[State]]="Resolved","Zero",TODAY()-Table1[[#This Row],[First Assigned to Osprey-Resolver]]))</f>
        <v>1582.1048379629574</v>
      </c>
      <c r="AK678" s="16" t="str">
        <f ca="1">IF(Table1[[#This Row],[Days Open]]&lt;=5,"00 - 05",IF(Table1[[#This Row],[Days Open]]&lt;=15,"06 - 15",IF(Table1[[#This Row],[Days Open]]&lt;=30,"16 - 30", IF(Table1[[#This Row],[Days Open]]&lt;=60,"31 - 60",IF(Table1[[#This Row],[Days Open]]&lt;=90,"61 - 90",IF(Table1[[#This Row],[Days Open]]="Zero","Closed","&gt;91 and above"))))))</f>
        <v>&gt;91 and above</v>
      </c>
      <c r="AL678" s="39">
        <f>WEEKNUM(Table1[[#This Row],[Created]])</f>
        <v>4</v>
      </c>
      <c r="AM678" s="39">
        <f>WEEKNUM(Table1[[#This Row],[Resolved]])</f>
        <v>0</v>
      </c>
      <c r="AN678" s="39">
        <f>WEEKNUM(Table1[[#This Row],[Closed]])</f>
        <v>4</v>
      </c>
      <c r="AO678" s="39" t="str">
        <f>IFERROR(INDEX(GD_Resource[], MATCH(Table1[[#This Row],[Assigned to]], GD_Resource[SNOW ID Unique], 0), 2), "Not GD")</f>
        <v>Not GD</v>
      </c>
      <c r="AP678" s="39" t="str">
        <f t="shared" si="10"/>
        <v>Geo</v>
      </c>
      <c r="AQ678" s="39">
        <f>YEAR(Table1[[#This Row],[Closed]])</f>
        <v>2018</v>
      </c>
      <c r="AR678" s="39">
        <f>YEAR(Table1[[#This Row],[Resolved]])</f>
        <v>1900</v>
      </c>
      <c r="AS678" s="39">
        <f>YEAR(Table1[[#This Row],[Created]])</f>
        <v>2018</v>
      </c>
      <c r="AT678" s="39">
        <f>DAY(Table1[[#This Row],[Resolved]])</f>
        <v>0</v>
      </c>
      <c r="AU678" s="39" t="str">
        <f>TEXT(Table1[[#This Row],[Resolved]],"MMM")</f>
        <v>Jan</v>
      </c>
      <c r="AV678" s="39">
        <f>DAY(Table1[[#This Row],[Created]])</f>
        <v>25</v>
      </c>
      <c r="AW678" s="39" t="str">
        <f>TEXT(Table1[[#This Row],[Created]],"MMM")</f>
        <v>Jan</v>
      </c>
      <c r="AX678" s="40" t="e">
        <f>VLOOKUP(Table1[[#This Row],[Assigned to]],GD_Resource[[#All],[SNOW ID Unique]:[Team]],4,0)</f>
        <v>#N/A</v>
      </c>
    </row>
    <row r="679" spans="1:50" ht="112.5" customHeight="1" x14ac:dyDescent="0.25">
      <c r="A679" s="37" t="s">
        <v>2595</v>
      </c>
      <c r="B679" s="37" t="s">
        <v>119</v>
      </c>
      <c r="C679" s="37" t="s">
        <v>253</v>
      </c>
      <c r="D679" s="37" t="s">
        <v>259</v>
      </c>
      <c r="E679" s="37" t="s">
        <v>7</v>
      </c>
      <c r="F679" s="37" t="s">
        <v>2596</v>
      </c>
      <c r="G679" s="60">
        <v>43125.958715277768</v>
      </c>
      <c r="H679" s="37" t="s">
        <v>39</v>
      </c>
      <c r="I679" s="60"/>
      <c r="J679" s="37" t="s">
        <v>134</v>
      </c>
      <c r="K679" s="37" t="s">
        <v>2597</v>
      </c>
      <c r="L679" s="60">
        <v>43125.958715277768</v>
      </c>
      <c r="M679" s="37" t="s">
        <v>39</v>
      </c>
      <c r="N679" s="60">
        <v>43125.902650462973</v>
      </c>
      <c r="O679" s="37" t="s">
        <v>2598</v>
      </c>
      <c r="P679" s="38" t="b">
        <v>0</v>
      </c>
      <c r="Q679" s="37"/>
      <c r="R679" s="37" t="s">
        <v>150</v>
      </c>
      <c r="S679" s="38">
        <v>0</v>
      </c>
      <c r="T679" s="37" t="s">
        <v>128</v>
      </c>
      <c r="U679" s="37" t="s">
        <v>124</v>
      </c>
      <c r="V679" s="60"/>
      <c r="W679" s="38">
        <v>4969</v>
      </c>
      <c r="X679" s="37" t="s">
        <v>2599</v>
      </c>
      <c r="Y679" s="38">
        <v>0</v>
      </c>
      <c r="Z679" s="38" t="b">
        <v>0</v>
      </c>
      <c r="AA679" s="60">
        <v>43125.902650462973</v>
      </c>
      <c r="AB679" s="60">
        <v>43125.902650462973</v>
      </c>
      <c r="AC679" s="38">
        <v>1</v>
      </c>
      <c r="AD679" s="60">
        <v>43125.906064814822</v>
      </c>
      <c r="AE679" s="60">
        <v>43125.956805555557</v>
      </c>
      <c r="AF679" s="60">
        <v>43125.906064814822</v>
      </c>
      <c r="AG679" s="37"/>
      <c r="AH679" s="37"/>
      <c r="AI679" s="37"/>
      <c r="AJ679" s="16">
        <f ca="1">IF(Table1[[#This Row],[State]]="Closed","Zero",IF(Table1[[#This Row],[State]]="Resolved","Zero",TODAY()-Table1[[#This Row],[First Assigned to Osprey-Resolver]]))</f>
        <v>1582.0431944444426</v>
      </c>
      <c r="AK679" s="16" t="str">
        <f ca="1">IF(Table1[[#This Row],[Days Open]]&lt;=5,"00 - 05",IF(Table1[[#This Row],[Days Open]]&lt;=15,"06 - 15",IF(Table1[[#This Row],[Days Open]]&lt;=30,"16 - 30", IF(Table1[[#This Row],[Days Open]]&lt;=60,"31 - 60",IF(Table1[[#This Row],[Days Open]]&lt;=90,"61 - 90",IF(Table1[[#This Row],[Days Open]]="Zero","Closed","&gt;91 and above"))))))</f>
        <v>&gt;91 and above</v>
      </c>
      <c r="AL679" s="39">
        <f>WEEKNUM(Table1[[#This Row],[Created]])</f>
        <v>4</v>
      </c>
      <c r="AM679" s="39">
        <f>WEEKNUM(Table1[[#This Row],[Resolved]])</f>
        <v>0</v>
      </c>
      <c r="AN679" s="39">
        <f>WEEKNUM(Table1[[#This Row],[Closed]])</f>
        <v>4</v>
      </c>
      <c r="AO679" s="39" t="str">
        <f>IFERROR(INDEX(GD_Resource[], MATCH(Table1[[#This Row],[Assigned to]], GD_Resource[SNOW ID Unique], 0), 2), "Not GD")</f>
        <v>Not GD</v>
      </c>
      <c r="AP679" s="39" t="str">
        <f t="shared" si="10"/>
        <v>Geo</v>
      </c>
      <c r="AQ679" s="39">
        <f>YEAR(Table1[[#This Row],[Closed]])</f>
        <v>2018</v>
      </c>
      <c r="AR679" s="39">
        <f>YEAR(Table1[[#This Row],[Resolved]])</f>
        <v>1900</v>
      </c>
      <c r="AS679" s="39">
        <f>YEAR(Table1[[#This Row],[Created]])</f>
        <v>2018</v>
      </c>
      <c r="AT679" s="39">
        <f>DAY(Table1[[#This Row],[Resolved]])</f>
        <v>0</v>
      </c>
      <c r="AU679" s="39" t="str">
        <f>TEXT(Table1[[#This Row],[Resolved]],"MMM")</f>
        <v>Jan</v>
      </c>
      <c r="AV679" s="39">
        <f>DAY(Table1[[#This Row],[Created]])</f>
        <v>25</v>
      </c>
      <c r="AW679" s="39" t="str">
        <f>TEXT(Table1[[#This Row],[Created]],"MMM")</f>
        <v>Jan</v>
      </c>
      <c r="AX679" s="40" t="e">
        <f>VLOOKUP(Table1[[#This Row],[Assigned to]],GD_Resource[[#All],[SNOW ID Unique]:[Team]],4,0)</f>
        <v>#N/A</v>
      </c>
    </row>
    <row r="680" spans="1:50" ht="49.95" customHeight="1" x14ac:dyDescent="0.25">
      <c r="A680" s="37" t="s">
        <v>2600</v>
      </c>
      <c r="B680" s="37" t="s">
        <v>119</v>
      </c>
      <c r="C680" s="37" t="s">
        <v>253</v>
      </c>
      <c r="D680" s="37" t="s">
        <v>259</v>
      </c>
      <c r="E680" s="37" t="s">
        <v>145</v>
      </c>
      <c r="F680" s="37" t="s">
        <v>2601</v>
      </c>
      <c r="G680" s="60">
        <v>43630.783796296288</v>
      </c>
      <c r="H680" s="37" t="s">
        <v>39</v>
      </c>
      <c r="I680" s="60"/>
      <c r="J680" s="37" t="s">
        <v>124</v>
      </c>
      <c r="K680" s="37" t="s">
        <v>2602</v>
      </c>
      <c r="L680" s="60">
        <v>43630.783796296288</v>
      </c>
      <c r="M680" s="37" t="s">
        <v>39</v>
      </c>
      <c r="N680" s="60">
        <v>43125.931180555563</v>
      </c>
      <c r="O680" s="37" t="s">
        <v>2603</v>
      </c>
      <c r="P680" s="38" t="b">
        <v>0</v>
      </c>
      <c r="Q680" s="37"/>
      <c r="R680" s="37" t="s">
        <v>150</v>
      </c>
      <c r="S680" s="38">
        <v>0</v>
      </c>
      <c r="T680" s="37" t="s">
        <v>128</v>
      </c>
      <c r="U680" s="37" t="s">
        <v>124</v>
      </c>
      <c r="V680" s="60"/>
      <c r="W680" s="38">
        <v>43619266</v>
      </c>
      <c r="X680" s="37" t="s">
        <v>2548</v>
      </c>
      <c r="Y680" s="38">
        <v>0</v>
      </c>
      <c r="Z680" s="38" t="b">
        <v>0</v>
      </c>
      <c r="AA680" s="60">
        <v>43125.957361111112</v>
      </c>
      <c r="AB680" s="60">
        <v>43125.931180555563</v>
      </c>
      <c r="AC680" s="38">
        <v>1</v>
      </c>
      <c r="AD680" s="60">
        <v>43125.983414351853</v>
      </c>
      <c r="AE680" s="60">
        <v>43126.030381944453</v>
      </c>
      <c r="AF680" s="60">
        <v>43125.983414351853</v>
      </c>
      <c r="AG680" s="37"/>
      <c r="AH680" s="37"/>
      <c r="AI680" s="37"/>
      <c r="AJ680" s="16">
        <f ca="1">IF(Table1[[#This Row],[State]]="Closed","Zero",IF(Table1[[#This Row],[State]]="Resolved","Zero",TODAY()-Table1[[#This Row],[First Assigned to Osprey-Resolver]]))</f>
        <v>1581.9696180555475</v>
      </c>
      <c r="AK680" s="16" t="str">
        <f ca="1">IF(Table1[[#This Row],[Days Open]]&lt;=5,"00 - 05",IF(Table1[[#This Row],[Days Open]]&lt;=15,"06 - 15",IF(Table1[[#This Row],[Days Open]]&lt;=30,"16 - 30", IF(Table1[[#This Row],[Days Open]]&lt;=60,"31 - 60",IF(Table1[[#This Row],[Days Open]]&lt;=90,"61 - 90",IF(Table1[[#This Row],[Days Open]]="Zero","Closed","&gt;91 and above"))))))</f>
        <v>&gt;91 and above</v>
      </c>
      <c r="AL680" s="39">
        <f>WEEKNUM(Table1[[#This Row],[Created]])</f>
        <v>4</v>
      </c>
      <c r="AM680" s="39">
        <f>WEEKNUM(Table1[[#This Row],[Resolved]])</f>
        <v>0</v>
      </c>
      <c r="AN680" s="39">
        <f>WEEKNUM(Table1[[#This Row],[Closed]])</f>
        <v>24</v>
      </c>
      <c r="AO680" s="39" t="str">
        <f>IFERROR(INDEX(GD_Resource[], MATCH(Table1[[#This Row],[Assigned to]], GD_Resource[SNOW ID Unique], 0), 2), "Not GD")</f>
        <v>Not GD</v>
      </c>
      <c r="AP680" s="39" t="str">
        <f t="shared" si="10"/>
        <v>Geo</v>
      </c>
      <c r="AQ680" s="39">
        <f>YEAR(Table1[[#This Row],[Closed]])</f>
        <v>2019</v>
      </c>
      <c r="AR680" s="39">
        <f>YEAR(Table1[[#This Row],[Resolved]])</f>
        <v>1900</v>
      </c>
      <c r="AS680" s="39">
        <f>YEAR(Table1[[#This Row],[Created]])</f>
        <v>2018</v>
      </c>
      <c r="AT680" s="39">
        <f>DAY(Table1[[#This Row],[Resolved]])</f>
        <v>0</v>
      </c>
      <c r="AU680" s="39" t="str">
        <f>TEXT(Table1[[#This Row],[Resolved]],"MMM")</f>
        <v>Jan</v>
      </c>
      <c r="AV680" s="39">
        <f>DAY(Table1[[#This Row],[Created]])</f>
        <v>25</v>
      </c>
      <c r="AW680" s="39" t="str">
        <f>TEXT(Table1[[#This Row],[Created]],"MMM")</f>
        <v>Jan</v>
      </c>
      <c r="AX680" s="40" t="e">
        <f>VLOOKUP(Table1[[#This Row],[Assigned to]],GD_Resource[[#All],[SNOW ID Unique]:[Team]],4,0)</f>
        <v>#N/A</v>
      </c>
    </row>
    <row r="681" spans="1:50" ht="49.95" customHeight="1" x14ac:dyDescent="0.25">
      <c r="A681" s="37" t="s">
        <v>2604</v>
      </c>
      <c r="B681" s="37" t="s">
        <v>119</v>
      </c>
      <c r="C681" s="37" t="s">
        <v>120</v>
      </c>
      <c r="D681" s="37" t="s">
        <v>2437</v>
      </c>
      <c r="E681" s="37" t="s">
        <v>13</v>
      </c>
      <c r="F681" s="37" t="s">
        <v>2605</v>
      </c>
      <c r="G681" s="60">
        <v>43140.666180555563</v>
      </c>
      <c r="H681" s="37" t="s">
        <v>2360</v>
      </c>
      <c r="I681" s="60"/>
      <c r="J681" s="37" t="s">
        <v>124</v>
      </c>
      <c r="K681" s="37" t="s">
        <v>2440</v>
      </c>
      <c r="L681" s="60">
        <v>43140.666192129633</v>
      </c>
      <c r="M681" s="37" t="s">
        <v>2441</v>
      </c>
      <c r="N681" s="60">
        <v>43125.9530787037</v>
      </c>
      <c r="O681" s="37" t="s">
        <v>2442</v>
      </c>
      <c r="P681" s="38" t="b">
        <v>0</v>
      </c>
      <c r="Q681" s="37"/>
      <c r="R681" s="37" t="s">
        <v>127</v>
      </c>
      <c r="S681" s="38">
        <v>0</v>
      </c>
      <c r="T681" s="37" t="s">
        <v>128</v>
      </c>
      <c r="U681" s="37" t="s">
        <v>124</v>
      </c>
      <c r="V681" s="60"/>
      <c r="W681" s="38">
        <v>1271213</v>
      </c>
      <c r="X681" s="37" t="s">
        <v>736</v>
      </c>
      <c r="Y681" s="38">
        <v>0</v>
      </c>
      <c r="Z681" s="38" t="b">
        <v>0</v>
      </c>
      <c r="AA681" s="60">
        <v>43126.354675925933</v>
      </c>
      <c r="AB681" s="60">
        <v>43125.9530787037</v>
      </c>
      <c r="AC681" s="38">
        <v>1</v>
      </c>
      <c r="AD681" s="60">
        <v>43126.355393518519</v>
      </c>
      <c r="AE681" s="60">
        <v>43126.615648148138</v>
      </c>
      <c r="AF681" s="60">
        <v>43126.355393518519</v>
      </c>
      <c r="AG681" s="37" t="s">
        <v>332</v>
      </c>
      <c r="AH681" s="37"/>
      <c r="AI681" s="37" t="s">
        <v>737</v>
      </c>
      <c r="AJ681" s="16">
        <f ca="1">IF(Table1[[#This Row],[State]]="Closed","Zero",IF(Table1[[#This Row],[State]]="Resolved","Zero",TODAY()-Table1[[#This Row],[First Assigned to Osprey-Resolver]]))</f>
        <v>1581.3843518518624</v>
      </c>
      <c r="AK681" s="16" t="str">
        <f ca="1">IF(Table1[[#This Row],[Days Open]]&lt;=5,"00 - 05",IF(Table1[[#This Row],[Days Open]]&lt;=15,"06 - 15",IF(Table1[[#This Row],[Days Open]]&lt;=30,"16 - 30", IF(Table1[[#This Row],[Days Open]]&lt;=60,"31 - 60",IF(Table1[[#This Row],[Days Open]]&lt;=90,"61 - 90",IF(Table1[[#This Row],[Days Open]]="Zero","Closed","&gt;91 and above"))))))</f>
        <v>&gt;91 and above</v>
      </c>
      <c r="AL681" s="39">
        <f>WEEKNUM(Table1[[#This Row],[Created]])</f>
        <v>4</v>
      </c>
      <c r="AM681" s="39">
        <f>WEEKNUM(Table1[[#This Row],[Resolved]])</f>
        <v>0</v>
      </c>
      <c r="AN681" s="39">
        <f>WEEKNUM(Table1[[#This Row],[Closed]])</f>
        <v>6</v>
      </c>
      <c r="AO681" s="39" t="str">
        <f>IFERROR(INDEX(GD_Resource[], MATCH(Table1[[#This Row],[Assigned to]], GD_Resource[SNOW ID Unique], 0), 2), "Not GD")</f>
        <v>Not GD</v>
      </c>
      <c r="AP681" s="39" t="str">
        <f t="shared" si="10"/>
        <v>Geo</v>
      </c>
      <c r="AQ681" s="39">
        <f>YEAR(Table1[[#This Row],[Closed]])</f>
        <v>2018</v>
      </c>
      <c r="AR681" s="39">
        <f>YEAR(Table1[[#This Row],[Resolved]])</f>
        <v>1900</v>
      </c>
      <c r="AS681" s="39">
        <f>YEAR(Table1[[#This Row],[Created]])</f>
        <v>2018</v>
      </c>
      <c r="AT681" s="39">
        <f>DAY(Table1[[#This Row],[Resolved]])</f>
        <v>0</v>
      </c>
      <c r="AU681" s="39" t="str">
        <f>TEXT(Table1[[#This Row],[Resolved]],"MMM")</f>
        <v>Jan</v>
      </c>
      <c r="AV681" s="39">
        <f>DAY(Table1[[#This Row],[Created]])</f>
        <v>25</v>
      </c>
      <c r="AW681" s="39" t="str">
        <f>TEXT(Table1[[#This Row],[Created]],"MMM")</f>
        <v>Jan</v>
      </c>
      <c r="AX681" s="40" t="e">
        <f>VLOOKUP(Table1[[#This Row],[Assigned to]],GD_Resource[[#All],[SNOW ID Unique]:[Team]],4,0)</f>
        <v>#N/A</v>
      </c>
    </row>
    <row r="682" spans="1:50" ht="37.5" customHeight="1" x14ac:dyDescent="0.25">
      <c r="A682" s="37" t="s">
        <v>2606</v>
      </c>
      <c r="B682" s="37" t="s">
        <v>119</v>
      </c>
      <c r="C682" s="37" t="s">
        <v>242</v>
      </c>
      <c r="D682" s="37" t="s">
        <v>243</v>
      </c>
      <c r="E682" s="37" t="s">
        <v>13</v>
      </c>
      <c r="F682" s="37" t="s">
        <v>2607</v>
      </c>
      <c r="G682" s="60">
        <v>43130.116840277777</v>
      </c>
      <c r="H682" s="37"/>
      <c r="I682" s="60"/>
      <c r="J682" s="37" t="s">
        <v>134</v>
      </c>
      <c r="K682" s="37" t="s">
        <v>2399</v>
      </c>
      <c r="L682" s="60">
        <v>43130.116840277777</v>
      </c>
      <c r="M682" s="37" t="s">
        <v>71</v>
      </c>
      <c r="N682" s="60">
        <v>43126.148518518523</v>
      </c>
      <c r="O682" s="37" t="s">
        <v>2495</v>
      </c>
      <c r="P682" s="38" t="b">
        <v>0</v>
      </c>
      <c r="Q682" s="37"/>
      <c r="R682" s="37" t="s">
        <v>150</v>
      </c>
      <c r="S682" s="38">
        <v>0</v>
      </c>
      <c r="T682" s="37" t="s">
        <v>128</v>
      </c>
      <c r="U682" s="37" t="s">
        <v>124</v>
      </c>
      <c r="V682" s="60"/>
      <c r="W682" s="38">
        <v>342863</v>
      </c>
      <c r="X682" s="37" t="s">
        <v>889</v>
      </c>
      <c r="Y682" s="38">
        <v>0</v>
      </c>
      <c r="Z682" s="38" t="b">
        <v>0</v>
      </c>
      <c r="AA682" s="60"/>
      <c r="AB682" s="60">
        <v>43126.148518518523</v>
      </c>
      <c r="AC682" s="38">
        <v>1</v>
      </c>
      <c r="AD682" s="60">
        <v>43126.159351851849</v>
      </c>
      <c r="AE682" s="60"/>
      <c r="AF682" s="60">
        <v>43126.159351851849</v>
      </c>
      <c r="AG682" s="37"/>
      <c r="AH682" s="37"/>
      <c r="AI682" s="37"/>
      <c r="AJ682" s="16">
        <f ca="1">IF(Table1[[#This Row],[State]]="Closed","Zero",IF(Table1[[#This Row],[State]]="Resolved","Zero",TODAY()-Table1[[#This Row],[First Assigned to Osprey-Resolver]]))</f>
        <v>44708</v>
      </c>
      <c r="AK682" s="16" t="str">
        <f ca="1">IF(Table1[[#This Row],[Days Open]]&lt;=5,"00 - 05",IF(Table1[[#This Row],[Days Open]]&lt;=15,"06 - 15",IF(Table1[[#This Row],[Days Open]]&lt;=30,"16 - 30", IF(Table1[[#This Row],[Days Open]]&lt;=60,"31 - 60",IF(Table1[[#This Row],[Days Open]]&lt;=90,"61 - 90",IF(Table1[[#This Row],[Days Open]]="Zero","Closed","&gt;91 and above"))))))</f>
        <v>&gt;91 and above</v>
      </c>
      <c r="AL682" s="39">
        <f>WEEKNUM(Table1[[#This Row],[Created]])</f>
        <v>4</v>
      </c>
      <c r="AM682" s="39">
        <f>WEEKNUM(Table1[[#This Row],[Resolved]])</f>
        <v>0</v>
      </c>
      <c r="AN682" s="39">
        <f>WEEKNUM(Table1[[#This Row],[Closed]])</f>
        <v>5</v>
      </c>
      <c r="AO682" s="39" t="str">
        <f>IFERROR(INDEX(GD_Resource[], MATCH(Table1[[#This Row],[Assigned to]], GD_Resource[SNOW ID Unique], 0), 2), "Not GD")</f>
        <v>Not GD</v>
      </c>
      <c r="AP682" s="39" t="str">
        <f t="shared" si="10"/>
        <v>Geo</v>
      </c>
      <c r="AQ682" s="39">
        <f>YEAR(Table1[[#This Row],[Closed]])</f>
        <v>2018</v>
      </c>
      <c r="AR682" s="39">
        <f>YEAR(Table1[[#This Row],[Resolved]])</f>
        <v>1900</v>
      </c>
      <c r="AS682" s="39">
        <f>YEAR(Table1[[#This Row],[Created]])</f>
        <v>2018</v>
      </c>
      <c r="AT682" s="39">
        <f>DAY(Table1[[#This Row],[Resolved]])</f>
        <v>0</v>
      </c>
      <c r="AU682" s="39" t="str">
        <f>TEXT(Table1[[#This Row],[Resolved]],"MMM")</f>
        <v>Jan</v>
      </c>
      <c r="AV682" s="39">
        <f>DAY(Table1[[#This Row],[Created]])</f>
        <v>26</v>
      </c>
      <c r="AW682" s="39" t="str">
        <f>TEXT(Table1[[#This Row],[Created]],"MMM")</f>
        <v>Jan</v>
      </c>
      <c r="AX682" s="40" t="e">
        <f>VLOOKUP(Table1[[#This Row],[Assigned to]],GD_Resource[[#All],[SNOW ID Unique]:[Team]],4,0)</f>
        <v>#N/A</v>
      </c>
    </row>
    <row r="683" spans="1:50" ht="49.95" customHeight="1" x14ac:dyDescent="0.25">
      <c r="A683" s="37" t="s">
        <v>2608</v>
      </c>
      <c r="B683" s="37" t="s">
        <v>119</v>
      </c>
      <c r="C683" s="37" t="s">
        <v>120</v>
      </c>
      <c r="D683" s="37" t="s">
        <v>2437</v>
      </c>
      <c r="E683" s="37" t="s">
        <v>13</v>
      </c>
      <c r="F683" s="37" t="s">
        <v>2609</v>
      </c>
      <c r="G683" s="60">
        <v>43140.666828703703</v>
      </c>
      <c r="H683" s="37" t="s">
        <v>2360</v>
      </c>
      <c r="I683" s="60"/>
      <c r="J683" s="37" t="s">
        <v>124</v>
      </c>
      <c r="K683" s="37" t="s">
        <v>2440</v>
      </c>
      <c r="L683" s="60">
        <v>43140.666828703703</v>
      </c>
      <c r="M683" s="37" t="s">
        <v>2441</v>
      </c>
      <c r="N683" s="60">
        <v>43126.777349537027</v>
      </c>
      <c r="O683" s="37" t="s">
        <v>2442</v>
      </c>
      <c r="P683" s="38" t="b">
        <v>0</v>
      </c>
      <c r="Q683" s="37"/>
      <c r="R683" s="37" t="s">
        <v>127</v>
      </c>
      <c r="S683" s="38">
        <v>0</v>
      </c>
      <c r="T683" s="37" t="s">
        <v>128</v>
      </c>
      <c r="U683" s="37" t="s">
        <v>124</v>
      </c>
      <c r="V683" s="60"/>
      <c r="W683" s="38">
        <v>1200051</v>
      </c>
      <c r="X683" s="37" t="s">
        <v>736</v>
      </c>
      <c r="Y683" s="38">
        <v>0</v>
      </c>
      <c r="Z683" s="38" t="b">
        <v>0</v>
      </c>
      <c r="AA683" s="60">
        <v>43126.848622685182</v>
      </c>
      <c r="AB683" s="60">
        <v>43126.777349537027</v>
      </c>
      <c r="AC683" s="38">
        <v>1</v>
      </c>
      <c r="AD683" s="60">
        <v>43126.849247685182</v>
      </c>
      <c r="AE683" s="60">
        <v>43126.901655092603</v>
      </c>
      <c r="AF683" s="60">
        <v>43126.849247685182</v>
      </c>
      <c r="AG683" s="37" t="s">
        <v>139</v>
      </c>
      <c r="AH683" s="37"/>
      <c r="AI683" s="37" t="s">
        <v>2610</v>
      </c>
      <c r="AJ683" s="16">
        <f ca="1">IF(Table1[[#This Row],[State]]="Closed","Zero",IF(Table1[[#This Row],[State]]="Resolved","Zero",TODAY()-Table1[[#This Row],[First Assigned to Osprey-Resolver]]))</f>
        <v>1581.0983449073974</v>
      </c>
      <c r="AK683" s="16" t="str">
        <f ca="1">IF(Table1[[#This Row],[Days Open]]&lt;=5,"00 - 05",IF(Table1[[#This Row],[Days Open]]&lt;=15,"06 - 15",IF(Table1[[#This Row],[Days Open]]&lt;=30,"16 - 30", IF(Table1[[#This Row],[Days Open]]&lt;=60,"31 - 60",IF(Table1[[#This Row],[Days Open]]&lt;=90,"61 - 90",IF(Table1[[#This Row],[Days Open]]="Zero","Closed","&gt;91 and above"))))))</f>
        <v>&gt;91 and above</v>
      </c>
      <c r="AL683" s="39">
        <f>WEEKNUM(Table1[[#This Row],[Created]])</f>
        <v>4</v>
      </c>
      <c r="AM683" s="39">
        <f>WEEKNUM(Table1[[#This Row],[Resolved]])</f>
        <v>0</v>
      </c>
      <c r="AN683" s="39">
        <f>WEEKNUM(Table1[[#This Row],[Closed]])</f>
        <v>6</v>
      </c>
      <c r="AO683" s="39" t="str">
        <f>IFERROR(INDEX(GD_Resource[], MATCH(Table1[[#This Row],[Assigned to]], GD_Resource[SNOW ID Unique], 0), 2), "Not GD")</f>
        <v>Not GD</v>
      </c>
      <c r="AP683" s="39" t="str">
        <f t="shared" si="10"/>
        <v>Geo</v>
      </c>
      <c r="AQ683" s="39">
        <f>YEAR(Table1[[#This Row],[Closed]])</f>
        <v>2018</v>
      </c>
      <c r="AR683" s="39">
        <f>YEAR(Table1[[#This Row],[Resolved]])</f>
        <v>1900</v>
      </c>
      <c r="AS683" s="39">
        <f>YEAR(Table1[[#This Row],[Created]])</f>
        <v>2018</v>
      </c>
      <c r="AT683" s="39">
        <f>DAY(Table1[[#This Row],[Resolved]])</f>
        <v>0</v>
      </c>
      <c r="AU683" s="39" t="str">
        <f>TEXT(Table1[[#This Row],[Resolved]],"MMM")</f>
        <v>Jan</v>
      </c>
      <c r="AV683" s="39">
        <f>DAY(Table1[[#This Row],[Created]])</f>
        <v>26</v>
      </c>
      <c r="AW683" s="39" t="str">
        <f>TEXT(Table1[[#This Row],[Created]],"MMM")</f>
        <v>Jan</v>
      </c>
      <c r="AX683" s="40" t="e">
        <f>VLOOKUP(Table1[[#This Row],[Assigned to]],GD_Resource[[#All],[SNOW ID Unique]:[Team]],4,0)</f>
        <v>#N/A</v>
      </c>
    </row>
    <row r="684" spans="1:50" ht="37.5" customHeight="1" x14ac:dyDescent="0.25">
      <c r="A684" s="37" t="s">
        <v>2611</v>
      </c>
      <c r="B684" s="37" t="s">
        <v>119</v>
      </c>
      <c r="C684" s="37" t="s">
        <v>143</v>
      </c>
      <c r="D684" s="37" t="s">
        <v>213</v>
      </c>
      <c r="E684" s="37" t="s">
        <v>13</v>
      </c>
      <c r="F684" s="37" t="s">
        <v>2612</v>
      </c>
      <c r="G684" s="60">
        <v>43143.401678240742</v>
      </c>
      <c r="H684" s="37" t="s">
        <v>40</v>
      </c>
      <c r="I684" s="60"/>
      <c r="J684" s="37" t="s">
        <v>134</v>
      </c>
      <c r="K684" s="37" t="s">
        <v>2613</v>
      </c>
      <c r="L684" s="60">
        <v>43143.401678240742</v>
      </c>
      <c r="M684" s="37" t="s">
        <v>40</v>
      </c>
      <c r="N684" s="60">
        <v>43126.807905092603</v>
      </c>
      <c r="O684" s="37" t="s">
        <v>282</v>
      </c>
      <c r="P684" s="38" t="b">
        <v>0</v>
      </c>
      <c r="Q684" s="37"/>
      <c r="R684" s="37" t="s">
        <v>217</v>
      </c>
      <c r="S684" s="38">
        <v>0</v>
      </c>
      <c r="T684" s="37" t="s">
        <v>128</v>
      </c>
      <c r="U684" s="37" t="s">
        <v>124</v>
      </c>
      <c r="V684" s="60"/>
      <c r="W684" s="38">
        <v>1433702</v>
      </c>
      <c r="X684" s="37" t="s">
        <v>283</v>
      </c>
      <c r="Y684" s="38">
        <v>0</v>
      </c>
      <c r="Z684" s="38" t="b">
        <v>0</v>
      </c>
      <c r="AA684" s="60">
        <v>43130.029409722221</v>
      </c>
      <c r="AB684" s="60">
        <v>43126.807905092603</v>
      </c>
      <c r="AC684" s="38">
        <v>2</v>
      </c>
      <c r="AD684" s="60">
        <v>43126.826377314806</v>
      </c>
      <c r="AE684" s="60">
        <v>43130.029409722221</v>
      </c>
      <c r="AF684" s="60">
        <v>43126.826377314806</v>
      </c>
      <c r="AG684" s="37"/>
      <c r="AH684" s="37"/>
      <c r="AI684" s="37"/>
      <c r="AJ684" s="16">
        <f ca="1">IF(Table1[[#This Row],[State]]="Closed","Zero",IF(Table1[[#This Row],[State]]="Resolved","Zero",TODAY()-Table1[[#This Row],[First Assigned to Osprey-Resolver]]))</f>
        <v>1577.9705902777787</v>
      </c>
      <c r="AK684" s="16" t="str">
        <f ca="1">IF(Table1[[#This Row],[Days Open]]&lt;=5,"00 - 05",IF(Table1[[#This Row],[Days Open]]&lt;=15,"06 - 15",IF(Table1[[#This Row],[Days Open]]&lt;=30,"16 - 30", IF(Table1[[#This Row],[Days Open]]&lt;=60,"31 - 60",IF(Table1[[#This Row],[Days Open]]&lt;=90,"61 - 90",IF(Table1[[#This Row],[Days Open]]="Zero","Closed","&gt;91 and above"))))))</f>
        <v>&gt;91 and above</v>
      </c>
      <c r="AL684" s="39">
        <f>WEEKNUM(Table1[[#This Row],[Created]])</f>
        <v>4</v>
      </c>
      <c r="AM684" s="39">
        <f>WEEKNUM(Table1[[#This Row],[Resolved]])</f>
        <v>0</v>
      </c>
      <c r="AN684" s="39">
        <f>WEEKNUM(Table1[[#This Row],[Closed]])</f>
        <v>7</v>
      </c>
      <c r="AO684" s="39" t="str">
        <f>IFERROR(INDEX(GD_Resource[], MATCH(Table1[[#This Row],[Assigned to]], GD_Resource[SNOW ID Unique], 0), 2), "Not GD")</f>
        <v>Not GD</v>
      </c>
      <c r="AP684" s="39" t="str">
        <f t="shared" si="10"/>
        <v>Geo</v>
      </c>
      <c r="AQ684" s="39">
        <f>YEAR(Table1[[#This Row],[Closed]])</f>
        <v>2018</v>
      </c>
      <c r="AR684" s="39">
        <f>YEAR(Table1[[#This Row],[Resolved]])</f>
        <v>1900</v>
      </c>
      <c r="AS684" s="39">
        <f>YEAR(Table1[[#This Row],[Created]])</f>
        <v>2018</v>
      </c>
      <c r="AT684" s="39">
        <f>DAY(Table1[[#This Row],[Resolved]])</f>
        <v>0</v>
      </c>
      <c r="AU684" s="39" t="str">
        <f>TEXT(Table1[[#This Row],[Resolved]],"MMM")</f>
        <v>Jan</v>
      </c>
      <c r="AV684" s="39">
        <f>DAY(Table1[[#This Row],[Created]])</f>
        <v>26</v>
      </c>
      <c r="AW684" s="39" t="str">
        <f>TEXT(Table1[[#This Row],[Created]],"MMM")</f>
        <v>Jan</v>
      </c>
      <c r="AX684" s="40" t="e">
        <f>VLOOKUP(Table1[[#This Row],[Assigned to]],GD_Resource[[#All],[SNOW ID Unique]:[Team]],4,0)</f>
        <v>#N/A</v>
      </c>
    </row>
    <row r="685" spans="1:50" ht="62.7" customHeight="1" x14ac:dyDescent="0.25">
      <c r="A685" s="37" t="s">
        <v>2614</v>
      </c>
      <c r="B685" s="37" t="s">
        <v>119</v>
      </c>
      <c r="C685" s="37" t="s">
        <v>120</v>
      </c>
      <c r="D685" s="37" t="s">
        <v>2615</v>
      </c>
      <c r="E685" s="37" t="s">
        <v>13</v>
      </c>
      <c r="F685" s="37" t="s">
        <v>2616</v>
      </c>
      <c r="G685" s="60">
        <v>43138.921585648153</v>
      </c>
      <c r="H685" s="37" t="s">
        <v>2617</v>
      </c>
      <c r="I685" s="60"/>
      <c r="J685" s="37" t="s">
        <v>124</v>
      </c>
      <c r="K685" s="37" t="s">
        <v>2618</v>
      </c>
      <c r="L685" s="60">
        <v>43138.921585648153</v>
      </c>
      <c r="M685" s="37" t="s">
        <v>2617</v>
      </c>
      <c r="N685" s="60">
        <v>43127.14603009259</v>
      </c>
      <c r="O685" s="37" t="s">
        <v>2619</v>
      </c>
      <c r="P685" s="38" t="b">
        <v>0</v>
      </c>
      <c r="Q685" s="37"/>
      <c r="R685" s="37" t="s">
        <v>127</v>
      </c>
      <c r="S685" s="38">
        <v>0</v>
      </c>
      <c r="T685" s="37" t="s">
        <v>128</v>
      </c>
      <c r="U685" s="37" t="s">
        <v>124</v>
      </c>
      <c r="V685" s="60"/>
      <c r="W685" s="38">
        <v>1017408</v>
      </c>
      <c r="X685" s="37" t="s">
        <v>2620</v>
      </c>
      <c r="Y685" s="38">
        <v>0</v>
      </c>
      <c r="Z685" s="38" t="b">
        <v>0</v>
      </c>
      <c r="AA685" s="60">
        <v>43127.165173611109</v>
      </c>
      <c r="AB685" s="60">
        <v>43127.14603009259</v>
      </c>
      <c r="AC685" s="38">
        <v>1</v>
      </c>
      <c r="AD685" s="60">
        <v>43127.174861111111</v>
      </c>
      <c r="AE685" s="60">
        <v>43127.215300925927</v>
      </c>
      <c r="AF685" s="60">
        <v>43127.174861111111</v>
      </c>
      <c r="AG685" s="37" t="s">
        <v>139</v>
      </c>
      <c r="AH685" s="37"/>
      <c r="AI685" s="37"/>
      <c r="AJ685" s="16">
        <f ca="1">IF(Table1[[#This Row],[State]]="Closed","Zero",IF(Table1[[#This Row],[State]]="Resolved","Zero",TODAY()-Table1[[#This Row],[First Assigned to Osprey-Resolver]]))</f>
        <v>1580.7846990740727</v>
      </c>
      <c r="AK685" s="16" t="str">
        <f ca="1">IF(Table1[[#This Row],[Days Open]]&lt;=5,"00 - 05",IF(Table1[[#This Row],[Days Open]]&lt;=15,"06 - 15",IF(Table1[[#This Row],[Days Open]]&lt;=30,"16 - 30", IF(Table1[[#This Row],[Days Open]]&lt;=60,"31 - 60",IF(Table1[[#This Row],[Days Open]]&lt;=90,"61 - 90",IF(Table1[[#This Row],[Days Open]]="Zero","Closed","&gt;91 and above"))))))</f>
        <v>&gt;91 and above</v>
      </c>
      <c r="AL685" s="39">
        <f>WEEKNUM(Table1[[#This Row],[Created]])</f>
        <v>4</v>
      </c>
      <c r="AM685" s="39">
        <f>WEEKNUM(Table1[[#This Row],[Resolved]])</f>
        <v>0</v>
      </c>
      <c r="AN685" s="39">
        <f>WEEKNUM(Table1[[#This Row],[Closed]])</f>
        <v>6</v>
      </c>
      <c r="AO685" s="39" t="str">
        <f>IFERROR(INDEX(GD_Resource[], MATCH(Table1[[#This Row],[Assigned to]], GD_Resource[SNOW ID Unique], 0), 2), "Not GD")</f>
        <v>WPP-US</v>
      </c>
      <c r="AP685" s="39" t="str">
        <f t="shared" si="10"/>
        <v>GD</v>
      </c>
      <c r="AQ685" s="39">
        <f>YEAR(Table1[[#This Row],[Closed]])</f>
        <v>2018</v>
      </c>
      <c r="AR685" s="39">
        <f>YEAR(Table1[[#This Row],[Resolved]])</f>
        <v>1900</v>
      </c>
      <c r="AS685" s="39">
        <f>YEAR(Table1[[#This Row],[Created]])</f>
        <v>2018</v>
      </c>
      <c r="AT685" s="39">
        <f>DAY(Table1[[#This Row],[Resolved]])</f>
        <v>0</v>
      </c>
      <c r="AU685" s="39" t="str">
        <f>TEXT(Table1[[#This Row],[Resolved]],"MMM")</f>
        <v>Jan</v>
      </c>
      <c r="AV685" s="39">
        <f>DAY(Table1[[#This Row],[Created]])</f>
        <v>27</v>
      </c>
      <c r="AW685" s="39" t="str">
        <f>TEXT(Table1[[#This Row],[Created]],"MMM")</f>
        <v>Jan</v>
      </c>
      <c r="AX685" s="40">
        <f>VLOOKUP(Table1[[#This Row],[Assigned to]],GD_Resource[[#All],[SNOW ID Unique]:[Team]],4,0)</f>
        <v>0</v>
      </c>
    </row>
    <row r="686" spans="1:50" ht="37.5" customHeight="1" x14ac:dyDescent="0.25">
      <c r="A686" s="37" t="s">
        <v>2621</v>
      </c>
      <c r="B686" s="37" t="s">
        <v>119</v>
      </c>
      <c r="C686" s="37" t="s">
        <v>703</v>
      </c>
      <c r="D686" s="37" t="s">
        <v>206</v>
      </c>
      <c r="E686" s="37" t="s">
        <v>145</v>
      </c>
      <c r="F686" s="37" t="s">
        <v>2622</v>
      </c>
      <c r="G686" s="60">
        <v>43215.99255787037</v>
      </c>
      <c r="H686" s="37" t="s">
        <v>48</v>
      </c>
      <c r="I686" s="60"/>
      <c r="J686" s="37" t="s">
        <v>124</v>
      </c>
      <c r="K686" s="37" t="s">
        <v>2623</v>
      </c>
      <c r="L686" s="60">
        <v>43215.99255787037</v>
      </c>
      <c r="M686" s="37" t="s">
        <v>48</v>
      </c>
      <c r="N686" s="60">
        <v>43129.737997685188</v>
      </c>
      <c r="O686" s="37" t="s">
        <v>274</v>
      </c>
      <c r="P686" s="38" t="b">
        <v>0</v>
      </c>
      <c r="Q686" s="37"/>
      <c r="R686" s="37" t="s">
        <v>127</v>
      </c>
      <c r="S686" s="38">
        <v>0</v>
      </c>
      <c r="T686" s="37" t="s">
        <v>128</v>
      </c>
      <c r="U686" s="37" t="s">
        <v>124</v>
      </c>
      <c r="V686" s="60"/>
      <c r="W686" s="38">
        <v>7452394</v>
      </c>
      <c r="X686" s="37" t="s">
        <v>275</v>
      </c>
      <c r="Y686" s="38">
        <v>0</v>
      </c>
      <c r="Z686" s="38" t="b">
        <v>0</v>
      </c>
      <c r="AA686" s="60">
        <v>43129.789537037039</v>
      </c>
      <c r="AB686" s="60">
        <v>43129.737997685188</v>
      </c>
      <c r="AC686" s="38">
        <v>2</v>
      </c>
      <c r="AD686" s="60">
        <v>43129.78334490741</v>
      </c>
      <c r="AE686" s="60">
        <v>43129.789537037039</v>
      </c>
      <c r="AF686" s="60">
        <v>43129.78334490741</v>
      </c>
      <c r="AG686" s="37" t="s">
        <v>332</v>
      </c>
      <c r="AH686" s="37"/>
      <c r="AI686" s="37"/>
      <c r="AJ686" s="16">
        <f ca="1">IF(Table1[[#This Row],[State]]="Closed","Zero",IF(Table1[[#This Row],[State]]="Resolved","Zero",TODAY()-Table1[[#This Row],[First Assigned to Osprey-Resolver]]))</f>
        <v>1578.2104629629612</v>
      </c>
      <c r="AK686" s="16" t="str">
        <f ca="1">IF(Table1[[#This Row],[Days Open]]&lt;=5,"00 - 05",IF(Table1[[#This Row],[Days Open]]&lt;=15,"06 - 15",IF(Table1[[#This Row],[Days Open]]&lt;=30,"16 - 30", IF(Table1[[#This Row],[Days Open]]&lt;=60,"31 - 60",IF(Table1[[#This Row],[Days Open]]&lt;=90,"61 - 90",IF(Table1[[#This Row],[Days Open]]="Zero","Closed","&gt;91 and above"))))))</f>
        <v>&gt;91 and above</v>
      </c>
      <c r="AL686" s="39">
        <f>WEEKNUM(Table1[[#This Row],[Created]])</f>
        <v>5</v>
      </c>
      <c r="AM686" s="39">
        <f>WEEKNUM(Table1[[#This Row],[Resolved]])</f>
        <v>0</v>
      </c>
      <c r="AN686" s="39">
        <f>WEEKNUM(Table1[[#This Row],[Closed]])</f>
        <v>17</v>
      </c>
      <c r="AO686" s="39" t="str">
        <f>IFERROR(INDEX(GD_Resource[], MATCH(Table1[[#This Row],[Assigned to]], GD_Resource[SNOW ID Unique], 0), 2), "Not GD")</f>
        <v>Not GD</v>
      </c>
      <c r="AP686" s="39" t="str">
        <f t="shared" si="10"/>
        <v>Geo</v>
      </c>
      <c r="AQ686" s="39">
        <f>YEAR(Table1[[#This Row],[Closed]])</f>
        <v>2018</v>
      </c>
      <c r="AR686" s="39">
        <f>YEAR(Table1[[#This Row],[Resolved]])</f>
        <v>1900</v>
      </c>
      <c r="AS686" s="39">
        <f>YEAR(Table1[[#This Row],[Created]])</f>
        <v>2018</v>
      </c>
      <c r="AT686" s="39">
        <f>DAY(Table1[[#This Row],[Resolved]])</f>
        <v>0</v>
      </c>
      <c r="AU686" s="39" t="str">
        <f>TEXT(Table1[[#This Row],[Resolved]],"MMM")</f>
        <v>Jan</v>
      </c>
      <c r="AV686" s="39">
        <f>DAY(Table1[[#This Row],[Created]])</f>
        <v>29</v>
      </c>
      <c r="AW686" s="39" t="str">
        <f>TEXT(Table1[[#This Row],[Created]],"MMM")</f>
        <v>Jan</v>
      </c>
      <c r="AX686" s="40" t="e">
        <f>VLOOKUP(Table1[[#This Row],[Assigned to]],GD_Resource[[#All],[SNOW ID Unique]:[Team]],4,0)</f>
        <v>#N/A</v>
      </c>
    </row>
    <row r="687" spans="1:50" ht="49.95" customHeight="1" x14ac:dyDescent="0.25">
      <c r="A687" s="37" t="s">
        <v>2624</v>
      </c>
      <c r="B687" s="37" t="s">
        <v>119</v>
      </c>
      <c r="C687" s="37" t="s">
        <v>242</v>
      </c>
      <c r="D687" s="37" t="s">
        <v>243</v>
      </c>
      <c r="E687" s="37" t="s">
        <v>13</v>
      </c>
      <c r="F687" s="37" t="s">
        <v>2625</v>
      </c>
      <c r="G687" s="60">
        <v>43130.024976851862</v>
      </c>
      <c r="H687" s="37"/>
      <c r="I687" s="60"/>
      <c r="J687" s="37" t="s">
        <v>134</v>
      </c>
      <c r="K687" s="37" t="s">
        <v>2399</v>
      </c>
      <c r="L687" s="60">
        <v>43130.024976851862</v>
      </c>
      <c r="M687" s="37" t="s">
        <v>71</v>
      </c>
      <c r="N687" s="60">
        <v>43129.775555555563</v>
      </c>
      <c r="O687" s="37" t="s">
        <v>2626</v>
      </c>
      <c r="P687" s="38" t="b">
        <v>0</v>
      </c>
      <c r="Q687" s="37"/>
      <c r="R687" s="37" t="s">
        <v>150</v>
      </c>
      <c r="S687" s="38">
        <v>0</v>
      </c>
      <c r="T687" s="37" t="s">
        <v>128</v>
      </c>
      <c r="U687" s="37" t="s">
        <v>124</v>
      </c>
      <c r="V687" s="60"/>
      <c r="W687" s="38">
        <v>21550</v>
      </c>
      <c r="X687" s="37" t="s">
        <v>1567</v>
      </c>
      <c r="Y687" s="38">
        <v>0</v>
      </c>
      <c r="Z687" s="38" t="b">
        <v>0</v>
      </c>
      <c r="AA687" s="60">
        <v>43129.79792824074</v>
      </c>
      <c r="AB687" s="60">
        <v>43129.775555555563</v>
      </c>
      <c r="AC687" s="38">
        <v>3</v>
      </c>
      <c r="AD687" s="60">
        <v>43129.821030092593</v>
      </c>
      <c r="AE687" s="60"/>
      <c r="AF687" s="60">
        <v>43130.018842592603</v>
      </c>
      <c r="AG687" s="37"/>
      <c r="AH687" s="37"/>
      <c r="AI687" s="37"/>
      <c r="AJ687" s="16">
        <f ca="1">IF(Table1[[#This Row],[State]]="Closed","Zero",IF(Table1[[#This Row],[State]]="Resolved","Zero",TODAY()-Table1[[#This Row],[First Assigned to Osprey-Resolver]]))</f>
        <v>44708</v>
      </c>
      <c r="AK687" s="16" t="str">
        <f ca="1">IF(Table1[[#This Row],[Days Open]]&lt;=5,"00 - 05",IF(Table1[[#This Row],[Days Open]]&lt;=15,"06 - 15",IF(Table1[[#This Row],[Days Open]]&lt;=30,"16 - 30", IF(Table1[[#This Row],[Days Open]]&lt;=60,"31 - 60",IF(Table1[[#This Row],[Days Open]]&lt;=90,"61 - 90",IF(Table1[[#This Row],[Days Open]]="Zero","Closed","&gt;91 and above"))))))</f>
        <v>&gt;91 and above</v>
      </c>
      <c r="AL687" s="39">
        <f>WEEKNUM(Table1[[#This Row],[Created]])</f>
        <v>5</v>
      </c>
      <c r="AM687" s="39">
        <f>WEEKNUM(Table1[[#This Row],[Resolved]])</f>
        <v>0</v>
      </c>
      <c r="AN687" s="39">
        <f>WEEKNUM(Table1[[#This Row],[Closed]])</f>
        <v>5</v>
      </c>
      <c r="AO687" s="39" t="str">
        <f>IFERROR(INDEX(GD_Resource[], MATCH(Table1[[#This Row],[Assigned to]], GD_Resource[SNOW ID Unique], 0), 2), "Not GD")</f>
        <v>Not GD</v>
      </c>
      <c r="AP687" s="39" t="str">
        <f t="shared" si="10"/>
        <v>Geo</v>
      </c>
      <c r="AQ687" s="39">
        <f>YEAR(Table1[[#This Row],[Closed]])</f>
        <v>2018</v>
      </c>
      <c r="AR687" s="39">
        <f>YEAR(Table1[[#This Row],[Resolved]])</f>
        <v>1900</v>
      </c>
      <c r="AS687" s="39">
        <f>YEAR(Table1[[#This Row],[Created]])</f>
        <v>2018</v>
      </c>
      <c r="AT687" s="39">
        <f>DAY(Table1[[#This Row],[Resolved]])</f>
        <v>0</v>
      </c>
      <c r="AU687" s="39" t="str">
        <f>TEXT(Table1[[#This Row],[Resolved]],"MMM")</f>
        <v>Jan</v>
      </c>
      <c r="AV687" s="39">
        <f>DAY(Table1[[#This Row],[Created]])</f>
        <v>29</v>
      </c>
      <c r="AW687" s="39" t="str">
        <f>TEXT(Table1[[#This Row],[Created]],"MMM")</f>
        <v>Jan</v>
      </c>
      <c r="AX687" s="40" t="e">
        <f>VLOOKUP(Table1[[#This Row],[Assigned to]],GD_Resource[[#All],[SNOW ID Unique]:[Team]],4,0)</f>
        <v>#N/A</v>
      </c>
    </row>
    <row r="688" spans="1:50" ht="37.5" customHeight="1" x14ac:dyDescent="0.25">
      <c r="A688" s="37" t="s">
        <v>2627</v>
      </c>
      <c r="B688" s="37" t="s">
        <v>119</v>
      </c>
      <c r="C688" s="37" t="s">
        <v>2628</v>
      </c>
      <c r="D688" s="37" t="s">
        <v>2330</v>
      </c>
      <c r="E688" s="37" t="s">
        <v>7</v>
      </c>
      <c r="F688" s="37" t="s">
        <v>2629</v>
      </c>
      <c r="G688" s="60">
        <v>43130.336226851847</v>
      </c>
      <c r="H688" s="37"/>
      <c r="I688" s="60"/>
      <c r="J688" s="37" t="s">
        <v>180</v>
      </c>
      <c r="K688" s="37" t="s">
        <v>2630</v>
      </c>
      <c r="L688" s="60">
        <v>43130.336226851847</v>
      </c>
      <c r="M688" s="37" t="s">
        <v>2332</v>
      </c>
      <c r="N688" s="60">
        <v>43130.109282407408</v>
      </c>
      <c r="O688" s="37" t="s">
        <v>2631</v>
      </c>
      <c r="P688" s="38" t="b">
        <v>0</v>
      </c>
      <c r="Q688" s="37"/>
      <c r="R688" s="37" t="s">
        <v>150</v>
      </c>
      <c r="S688" s="38">
        <v>0</v>
      </c>
      <c r="T688" s="37" t="s">
        <v>128</v>
      </c>
      <c r="U688" s="37" t="s">
        <v>124</v>
      </c>
      <c r="V688" s="60"/>
      <c r="W688" s="38">
        <v>20015</v>
      </c>
      <c r="X688" s="37" t="s">
        <v>2632</v>
      </c>
      <c r="Y688" s="38">
        <v>0</v>
      </c>
      <c r="Z688" s="38" t="b">
        <v>0</v>
      </c>
      <c r="AA688" s="60"/>
      <c r="AB688" s="60"/>
      <c r="AC688" s="38">
        <v>0</v>
      </c>
      <c r="AD688" s="60"/>
      <c r="AE688" s="60"/>
      <c r="AF688" s="60">
        <v>43130.109282407408</v>
      </c>
      <c r="AG688" s="37" t="s">
        <v>139</v>
      </c>
      <c r="AH688" s="37"/>
      <c r="AI688" s="37"/>
      <c r="AJ688" s="16">
        <f ca="1">IF(Table1[[#This Row],[State]]="Closed","Zero",IF(Table1[[#This Row],[State]]="Resolved","Zero",TODAY()-Table1[[#This Row],[First Assigned to Osprey-Resolver]]))</f>
        <v>44708</v>
      </c>
      <c r="AK688" s="16" t="str">
        <f ca="1">IF(Table1[[#This Row],[Days Open]]&lt;=5,"00 - 05",IF(Table1[[#This Row],[Days Open]]&lt;=15,"06 - 15",IF(Table1[[#This Row],[Days Open]]&lt;=30,"16 - 30", IF(Table1[[#This Row],[Days Open]]&lt;=60,"31 - 60",IF(Table1[[#This Row],[Days Open]]&lt;=90,"61 - 90",IF(Table1[[#This Row],[Days Open]]="Zero","Closed","&gt;91 and above"))))))</f>
        <v>&gt;91 and above</v>
      </c>
      <c r="AL688" s="39">
        <f>WEEKNUM(Table1[[#This Row],[Created]])</f>
        <v>5</v>
      </c>
      <c r="AM688" s="39">
        <f>WEEKNUM(Table1[[#This Row],[Resolved]])</f>
        <v>0</v>
      </c>
      <c r="AN688" s="39">
        <f>WEEKNUM(Table1[[#This Row],[Closed]])</f>
        <v>5</v>
      </c>
      <c r="AO688" s="39" t="str">
        <f>IFERROR(INDEX(GD_Resource[], MATCH(Table1[[#This Row],[Assigned to]], GD_Resource[SNOW ID Unique], 0), 2), "Not GD")</f>
        <v>Not GD</v>
      </c>
      <c r="AP688" s="39" t="str">
        <f t="shared" si="10"/>
        <v>Geo</v>
      </c>
      <c r="AQ688" s="39">
        <f>YEAR(Table1[[#This Row],[Closed]])</f>
        <v>2018</v>
      </c>
      <c r="AR688" s="39">
        <f>YEAR(Table1[[#This Row],[Resolved]])</f>
        <v>1900</v>
      </c>
      <c r="AS688" s="39">
        <f>YEAR(Table1[[#This Row],[Created]])</f>
        <v>2018</v>
      </c>
      <c r="AT688" s="39">
        <f>DAY(Table1[[#This Row],[Resolved]])</f>
        <v>0</v>
      </c>
      <c r="AU688" s="39" t="str">
        <f>TEXT(Table1[[#This Row],[Resolved]],"MMM")</f>
        <v>Jan</v>
      </c>
      <c r="AV688" s="39">
        <f>DAY(Table1[[#This Row],[Created]])</f>
        <v>30</v>
      </c>
      <c r="AW688" s="39" t="str">
        <f>TEXT(Table1[[#This Row],[Created]],"MMM")</f>
        <v>Jan</v>
      </c>
      <c r="AX688" s="40" t="e">
        <f>VLOOKUP(Table1[[#This Row],[Assigned to]],GD_Resource[[#All],[SNOW ID Unique]:[Team]],4,0)</f>
        <v>#N/A</v>
      </c>
    </row>
    <row r="689" spans="1:50" ht="100.2" customHeight="1" x14ac:dyDescent="0.25">
      <c r="A689" s="37" t="s">
        <v>2633</v>
      </c>
      <c r="B689" s="37" t="s">
        <v>119</v>
      </c>
      <c r="C689" s="37" t="s">
        <v>120</v>
      </c>
      <c r="D689" s="37" t="s">
        <v>206</v>
      </c>
      <c r="E689" s="37" t="s">
        <v>145</v>
      </c>
      <c r="F689" s="37" t="s">
        <v>2634</v>
      </c>
      <c r="G689" s="60">
        <v>43160.981944444437</v>
      </c>
      <c r="H689" s="37" t="s">
        <v>48</v>
      </c>
      <c r="I689" s="60"/>
      <c r="J689" s="37" t="s">
        <v>124</v>
      </c>
      <c r="K689" s="37" t="s">
        <v>2635</v>
      </c>
      <c r="L689" s="60">
        <v>43160.981944444437</v>
      </c>
      <c r="M689" s="37" t="s">
        <v>48</v>
      </c>
      <c r="N689" s="60">
        <v>43130.369085648148</v>
      </c>
      <c r="O689" s="37" t="s">
        <v>901</v>
      </c>
      <c r="P689" s="38" t="b">
        <v>0</v>
      </c>
      <c r="Q689" s="37"/>
      <c r="R689" s="37" t="s">
        <v>127</v>
      </c>
      <c r="S689" s="38">
        <v>0</v>
      </c>
      <c r="T689" s="37" t="s">
        <v>128</v>
      </c>
      <c r="U689" s="37" t="s">
        <v>124</v>
      </c>
      <c r="V689" s="60"/>
      <c r="W689" s="38">
        <v>2644951</v>
      </c>
      <c r="X689" s="37" t="s">
        <v>902</v>
      </c>
      <c r="Y689" s="38">
        <v>0</v>
      </c>
      <c r="Z689" s="38" t="b">
        <v>0</v>
      </c>
      <c r="AA689" s="60">
        <v>43130.398449074077</v>
      </c>
      <c r="AB689" s="60">
        <v>43130.369085648148</v>
      </c>
      <c r="AC689" s="38">
        <v>1</v>
      </c>
      <c r="AD689" s="60">
        <v>43130.41547453704</v>
      </c>
      <c r="AE689" s="60">
        <v>43130.624918981477</v>
      </c>
      <c r="AF689" s="60">
        <v>43130.41547453704</v>
      </c>
      <c r="AG689" s="37" t="s">
        <v>811</v>
      </c>
      <c r="AH689" s="37"/>
      <c r="AI689" s="37"/>
      <c r="AJ689" s="16">
        <f ca="1">IF(Table1[[#This Row],[State]]="Closed","Zero",IF(Table1[[#This Row],[State]]="Resolved","Zero",TODAY()-Table1[[#This Row],[First Assigned to Osprey-Resolver]]))</f>
        <v>1577.3750810185229</v>
      </c>
      <c r="AK689" s="16" t="str">
        <f ca="1">IF(Table1[[#This Row],[Days Open]]&lt;=5,"00 - 05",IF(Table1[[#This Row],[Days Open]]&lt;=15,"06 - 15",IF(Table1[[#This Row],[Days Open]]&lt;=30,"16 - 30", IF(Table1[[#This Row],[Days Open]]&lt;=60,"31 - 60",IF(Table1[[#This Row],[Days Open]]&lt;=90,"61 - 90",IF(Table1[[#This Row],[Days Open]]="Zero","Closed","&gt;91 and above"))))))</f>
        <v>&gt;91 and above</v>
      </c>
      <c r="AL689" s="39">
        <f>WEEKNUM(Table1[[#This Row],[Created]])</f>
        <v>5</v>
      </c>
      <c r="AM689" s="39">
        <f>WEEKNUM(Table1[[#This Row],[Resolved]])</f>
        <v>0</v>
      </c>
      <c r="AN689" s="39">
        <f>WEEKNUM(Table1[[#This Row],[Closed]])</f>
        <v>9</v>
      </c>
      <c r="AO689" s="39" t="str">
        <f>IFERROR(INDEX(GD_Resource[], MATCH(Table1[[#This Row],[Assigned to]], GD_Resource[SNOW ID Unique], 0), 2), "Not GD")</f>
        <v>Not GD</v>
      </c>
      <c r="AP689" s="39" t="str">
        <f t="shared" si="10"/>
        <v>Geo</v>
      </c>
      <c r="AQ689" s="39">
        <f>YEAR(Table1[[#This Row],[Closed]])</f>
        <v>2018</v>
      </c>
      <c r="AR689" s="39">
        <f>YEAR(Table1[[#This Row],[Resolved]])</f>
        <v>1900</v>
      </c>
      <c r="AS689" s="39">
        <f>YEAR(Table1[[#This Row],[Created]])</f>
        <v>2018</v>
      </c>
      <c r="AT689" s="39">
        <f>DAY(Table1[[#This Row],[Resolved]])</f>
        <v>0</v>
      </c>
      <c r="AU689" s="39" t="str">
        <f>TEXT(Table1[[#This Row],[Resolved]],"MMM")</f>
        <v>Jan</v>
      </c>
      <c r="AV689" s="39">
        <f>DAY(Table1[[#This Row],[Created]])</f>
        <v>30</v>
      </c>
      <c r="AW689" s="39" t="str">
        <f>TEXT(Table1[[#This Row],[Created]],"MMM")</f>
        <v>Jan</v>
      </c>
      <c r="AX689" s="40" t="e">
        <f>VLOOKUP(Table1[[#This Row],[Assigned to]],GD_Resource[[#All],[SNOW ID Unique]:[Team]],4,0)</f>
        <v>#N/A</v>
      </c>
    </row>
    <row r="690" spans="1:50" ht="49.95" customHeight="1" x14ac:dyDescent="0.25">
      <c r="A690" s="37" t="s">
        <v>2636</v>
      </c>
      <c r="B690" s="37" t="s">
        <v>119</v>
      </c>
      <c r="C690" s="37" t="s">
        <v>339</v>
      </c>
      <c r="D690" s="37" t="s">
        <v>2637</v>
      </c>
      <c r="E690" s="37" t="s">
        <v>13</v>
      </c>
      <c r="F690" s="37" t="s">
        <v>2638</v>
      </c>
      <c r="G690" s="60">
        <v>43130.836678240739</v>
      </c>
      <c r="H690" s="37"/>
      <c r="I690" s="60"/>
      <c r="J690" s="37" t="s">
        <v>124</v>
      </c>
      <c r="K690" s="37" t="s">
        <v>2639</v>
      </c>
      <c r="L690" s="60">
        <v>43130.836678240739</v>
      </c>
      <c r="M690" s="37" t="s">
        <v>2640</v>
      </c>
      <c r="N690" s="60">
        <v>43130.835358796299</v>
      </c>
      <c r="O690" s="37" t="s">
        <v>2637</v>
      </c>
      <c r="P690" s="38" t="b">
        <v>0</v>
      </c>
      <c r="Q690" s="37"/>
      <c r="R690" s="37" t="s">
        <v>217</v>
      </c>
      <c r="S690" s="38">
        <v>0</v>
      </c>
      <c r="T690" s="37" t="s">
        <v>128</v>
      </c>
      <c r="U690" s="37" t="s">
        <v>124</v>
      </c>
      <c r="V690" s="60"/>
      <c r="W690" s="38">
        <v>169</v>
      </c>
      <c r="X690" s="37" t="s">
        <v>2640</v>
      </c>
      <c r="Y690" s="38">
        <v>0</v>
      </c>
      <c r="Z690" s="38" t="b">
        <v>0</v>
      </c>
      <c r="AA690" s="60"/>
      <c r="AB690" s="60"/>
      <c r="AC690" s="38">
        <v>0</v>
      </c>
      <c r="AD690" s="60"/>
      <c r="AE690" s="60"/>
      <c r="AF690" s="60">
        <v>43130.835358796299</v>
      </c>
      <c r="AG690" s="37"/>
      <c r="AH690" s="37"/>
      <c r="AI690" s="37"/>
      <c r="AJ690" s="16">
        <f ca="1">IF(Table1[[#This Row],[State]]="Closed","Zero",IF(Table1[[#This Row],[State]]="Resolved","Zero",TODAY()-Table1[[#This Row],[First Assigned to Osprey-Resolver]]))</f>
        <v>44708</v>
      </c>
      <c r="AK690" s="16" t="str">
        <f ca="1">IF(Table1[[#This Row],[Days Open]]&lt;=5,"00 - 05",IF(Table1[[#This Row],[Days Open]]&lt;=15,"06 - 15",IF(Table1[[#This Row],[Days Open]]&lt;=30,"16 - 30", IF(Table1[[#This Row],[Days Open]]&lt;=60,"31 - 60",IF(Table1[[#This Row],[Days Open]]&lt;=90,"61 - 90",IF(Table1[[#This Row],[Days Open]]="Zero","Closed","&gt;91 and above"))))))</f>
        <v>&gt;91 and above</v>
      </c>
      <c r="AL690" s="39">
        <f>WEEKNUM(Table1[[#This Row],[Created]])</f>
        <v>5</v>
      </c>
      <c r="AM690" s="39">
        <f>WEEKNUM(Table1[[#This Row],[Resolved]])</f>
        <v>0</v>
      </c>
      <c r="AN690" s="39">
        <f>WEEKNUM(Table1[[#This Row],[Closed]])</f>
        <v>5</v>
      </c>
      <c r="AO690" s="39" t="str">
        <f>IFERROR(INDEX(GD_Resource[], MATCH(Table1[[#This Row],[Assigned to]], GD_Resource[SNOW ID Unique], 0), 2), "Not GD")</f>
        <v>Not GD</v>
      </c>
      <c r="AP690" s="39" t="str">
        <f t="shared" si="10"/>
        <v>Geo</v>
      </c>
      <c r="AQ690" s="39">
        <f>YEAR(Table1[[#This Row],[Closed]])</f>
        <v>2018</v>
      </c>
      <c r="AR690" s="39">
        <f>YEAR(Table1[[#This Row],[Resolved]])</f>
        <v>1900</v>
      </c>
      <c r="AS690" s="39">
        <f>YEAR(Table1[[#This Row],[Created]])</f>
        <v>2018</v>
      </c>
      <c r="AT690" s="39">
        <f>DAY(Table1[[#This Row],[Resolved]])</f>
        <v>0</v>
      </c>
      <c r="AU690" s="39" t="str">
        <f>TEXT(Table1[[#This Row],[Resolved]],"MMM")</f>
        <v>Jan</v>
      </c>
      <c r="AV690" s="39">
        <f>DAY(Table1[[#This Row],[Created]])</f>
        <v>30</v>
      </c>
      <c r="AW690" s="39" t="str">
        <f>TEXT(Table1[[#This Row],[Created]],"MMM")</f>
        <v>Jan</v>
      </c>
      <c r="AX690" s="40" t="e">
        <f>VLOOKUP(Table1[[#This Row],[Assigned to]],GD_Resource[[#All],[SNOW ID Unique]:[Team]],4,0)</f>
        <v>#N/A</v>
      </c>
    </row>
    <row r="691" spans="1:50" ht="49.95" customHeight="1" x14ac:dyDescent="0.25">
      <c r="A691" s="37" t="s">
        <v>2641</v>
      </c>
      <c r="B691" s="37" t="s">
        <v>119</v>
      </c>
      <c r="C691" s="37" t="s">
        <v>120</v>
      </c>
      <c r="D691" s="37" t="s">
        <v>206</v>
      </c>
      <c r="E691" s="37" t="s">
        <v>13</v>
      </c>
      <c r="F691" s="37" t="s">
        <v>2642</v>
      </c>
      <c r="G691" s="60">
        <v>43132.14707175926</v>
      </c>
      <c r="H691" s="37" t="s">
        <v>48</v>
      </c>
      <c r="I691" s="60"/>
      <c r="J691" s="37" t="s">
        <v>124</v>
      </c>
      <c r="K691" s="37" t="s">
        <v>2643</v>
      </c>
      <c r="L691" s="60">
        <v>43132.14707175926</v>
      </c>
      <c r="M691" s="37" t="s">
        <v>48</v>
      </c>
      <c r="N691" s="60">
        <v>43131.249837962961</v>
      </c>
      <c r="O691" s="37" t="s">
        <v>2644</v>
      </c>
      <c r="P691" s="38" t="b">
        <v>0</v>
      </c>
      <c r="Q691" s="37"/>
      <c r="R691" s="37"/>
      <c r="S691" s="38">
        <v>0</v>
      </c>
      <c r="T691" s="37" t="s">
        <v>128</v>
      </c>
      <c r="U691" s="37" t="s">
        <v>124</v>
      </c>
      <c r="V691" s="60"/>
      <c r="W691" s="38">
        <v>77521</v>
      </c>
      <c r="X691" s="37" t="s">
        <v>2645</v>
      </c>
      <c r="Y691" s="38">
        <v>0</v>
      </c>
      <c r="Z691" s="38" t="b">
        <v>0</v>
      </c>
      <c r="AA691" s="60">
        <v>43131.324583333328</v>
      </c>
      <c r="AB691" s="60">
        <v>43131.249837962961</v>
      </c>
      <c r="AC691" s="38">
        <v>4</v>
      </c>
      <c r="AD691" s="60">
        <v>43131.398182870369</v>
      </c>
      <c r="AE691" s="60">
        <v>43131.984236111108</v>
      </c>
      <c r="AF691" s="60">
        <v>43131.984236111108</v>
      </c>
      <c r="AG691" s="37"/>
      <c r="AH691" s="37"/>
      <c r="AI691" s="37"/>
      <c r="AJ691" s="16">
        <f ca="1">IF(Table1[[#This Row],[State]]="Closed","Zero",IF(Table1[[#This Row],[State]]="Resolved","Zero",TODAY()-Table1[[#This Row],[First Assigned to Osprey-Resolver]]))</f>
        <v>1576.0157638888923</v>
      </c>
      <c r="AK691" s="16" t="str">
        <f ca="1">IF(Table1[[#This Row],[Days Open]]&lt;=5,"00 - 05",IF(Table1[[#This Row],[Days Open]]&lt;=15,"06 - 15",IF(Table1[[#This Row],[Days Open]]&lt;=30,"16 - 30", IF(Table1[[#This Row],[Days Open]]&lt;=60,"31 - 60",IF(Table1[[#This Row],[Days Open]]&lt;=90,"61 - 90",IF(Table1[[#This Row],[Days Open]]="Zero","Closed","&gt;91 and above"))))))</f>
        <v>&gt;91 and above</v>
      </c>
      <c r="AL691" s="39">
        <f>WEEKNUM(Table1[[#This Row],[Created]])</f>
        <v>5</v>
      </c>
      <c r="AM691" s="39">
        <f>WEEKNUM(Table1[[#This Row],[Resolved]])</f>
        <v>0</v>
      </c>
      <c r="AN691" s="39">
        <f>WEEKNUM(Table1[[#This Row],[Closed]])</f>
        <v>5</v>
      </c>
      <c r="AO691" s="39" t="str">
        <f>IFERROR(INDEX(GD_Resource[], MATCH(Table1[[#This Row],[Assigned to]], GD_Resource[SNOW ID Unique], 0), 2), "Not GD")</f>
        <v>Not GD</v>
      </c>
      <c r="AP691" s="39" t="str">
        <f t="shared" si="10"/>
        <v>Geo</v>
      </c>
      <c r="AQ691" s="39">
        <f>YEAR(Table1[[#This Row],[Closed]])</f>
        <v>2018</v>
      </c>
      <c r="AR691" s="39">
        <f>YEAR(Table1[[#This Row],[Resolved]])</f>
        <v>1900</v>
      </c>
      <c r="AS691" s="39">
        <f>YEAR(Table1[[#This Row],[Created]])</f>
        <v>2018</v>
      </c>
      <c r="AT691" s="39">
        <f>DAY(Table1[[#This Row],[Resolved]])</f>
        <v>0</v>
      </c>
      <c r="AU691" s="39" t="str">
        <f>TEXT(Table1[[#This Row],[Resolved]],"MMM")</f>
        <v>Jan</v>
      </c>
      <c r="AV691" s="39">
        <f>DAY(Table1[[#This Row],[Created]])</f>
        <v>31</v>
      </c>
      <c r="AW691" s="39" t="str">
        <f>TEXT(Table1[[#This Row],[Created]],"MMM")</f>
        <v>Jan</v>
      </c>
      <c r="AX691" s="40" t="e">
        <f>VLOOKUP(Table1[[#This Row],[Assigned to]],GD_Resource[[#All],[SNOW ID Unique]:[Team]],4,0)</f>
        <v>#N/A</v>
      </c>
    </row>
    <row r="692" spans="1:50" ht="100.2" customHeight="1" x14ac:dyDescent="0.25">
      <c r="A692" s="37" t="s">
        <v>2646</v>
      </c>
      <c r="B692" s="37" t="s">
        <v>119</v>
      </c>
      <c r="C692" s="37" t="s">
        <v>120</v>
      </c>
      <c r="D692" s="37" t="s">
        <v>206</v>
      </c>
      <c r="E692" s="37" t="s">
        <v>13</v>
      </c>
      <c r="F692" s="37" t="s">
        <v>2647</v>
      </c>
      <c r="G692" s="60">
        <v>43132.143831018519</v>
      </c>
      <c r="H692" s="37" t="s">
        <v>48</v>
      </c>
      <c r="I692" s="60"/>
      <c r="J692" s="37" t="s">
        <v>124</v>
      </c>
      <c r="K692" s="37" t="s">
        <v>2643</v>
      </c>
      <c r="L692" s="60">
        <v>43132.143842592603</v>
      </c>
      <c r="M692" s="37" t="s">
        <v>48</v>
      </c>
      <c r="N692" s="60">
        <v>43131.558912037042</v>
      </c>
      <c r="O692" s="37" t="s">
        <v>2648</v>
      </c>
      <c r="P692" s="38" t="b">
        <v>0</v>
      </c>
      <c r="Q692" s="37"/>
      <c r="R692" s="37"/>
      <c r="S692" s="38">
        <v>0</v>
      </c>
      <c r="T692" s="37" t="s">
        <v>128</v>
      </c>
      <c r="U692" s="37" t="s">
        <v>124</v>
      </c>
      <c r="V692" s="60"/>
      <c r="W692" s="38">
        <v>50538</v>
      </c>
      <c r="X692" s="37" t="s">
        <v>2649</v>
      </c>
      <c r="Y692" s="38">
        <v>0</v>
      </c>
      <c r="Z692" s="38" t="b">
        <v>0</v>
      </c>
      <c r="AA692" s="60">
        <v>43131.609884259262</v>
      </c>
      <c r="AB692" s="60">
        <v>43131.558912037042</v>
      </c>
      <c r="AC692" s="38">
        <v>2</v>
      </c>
      <c r="AD692" s="60">
        <v>43131.639618055553</v>
      </c>
      <c r="AE692" s="60">
        <v>43131.984814814823</v>
      </c>
      <c r="AF692" s="60">
        <v>43131.984814814823</v>
      </c>
      <c r="AG692" s="37" t="s">
        <v>811</v>
      </c>
      <c r="AH692" s="37"/>
      <c r="AI692" s="37" t="s">
        <v>2650</v>
      </c>
      <c r="AJ692" s="16">
        <f ca="1">IF(Table1[[#This Row],[State]]="Closed","Zero",IF(Table1[[#This Row],[State]]="Resolved","Zero",TODAY()-Table1[[#This Row],[First Assigned to Osprey-Resolver]]))</f>
        <v>1576.015185185177</v>
      </c>
      <c r="AK692" s="16" t="str">
        <f ca="1">IF(Table1[[#This Row],[Days Open]]&lt;=5,"00 - 05",IF(Table1[[#This Row],[Days Open]]&lt;=15,"06 - 15",IF(Table1[[#This Row],[Days Open]]&lt;=30,"16 - 30", IF(Table1[[#This Row],[Days Open]]&lt;=60,"31 - 60",IF(Table1[[#This Row],[Days Open]]&lt;=90,"61 - 90",IF(Table1[[#This Row],[Days Open]]="Zero","Closed","&gt;91 and above"))))))</f>
        <v>&gt;91 and above</v>
      </c>
      <c r="AL692" s="39">
        <f>WEEKNUM(Table1[[#This Row],[Created]])</f>
        <v>5</v>
      </c>
      <c r="AM692" s="39">
        <f>WEEKNUM(Table1[[#This Row],[Resolved]])</f>
        <v>0</v>
      </c>
      <c r="AN692" s="39">
        <f>WEEKNUM(Table1[[#This Row],[Closed]])</f>
        <v>5</v>
      </c>
      <c r="AO692" s="39" t="str">
        <f>IFERROR(INDEX(GD_Resource[], MATCH(Table1[[#This Row],[Assigned to]], GD_Resource[SNOW ID Unique], 0), 2), "Not GD")</f>
        <v>Not GD</v>
      </c>
      <c r="AP692" s="39" t="str">
        <f t="shared" si="10"/>
        <v>Geo</v>
      </c>
      <c r="AQ692" s="39">
        <f>YEAR(Table1[[#This Row],[Closed]])</f>
        <v>2018</v>
      </c>
      <c r="AR692" s="39">
        <f>YEAR(Table1[[#This Row],[Resolved]])</f>
        <v>1900</v>
      </c>
      <c r="AS692" s="39">
        <f>YEAR(Table1[[#This Row],[Created]])</f>
        <v>2018</v>
      </c>
      <c r="AT692" s="39">
        <f>DAY(Table1[[#This Row],[Resolved]])</f>
        <v>0</v>
      </c>
      <c r="AU692" s="39" t="str">
        <f>TEXT(Table1[[#This Row],[Resolved]],"MMM")</f>
        <v>Jan</v>
      </c>
      <c r="AV692" s="39">
        <f>DAY(Table1[[#This Row],[Created]])</f>
        <v>31</v>
      </c>
      <c r="AW692" s="39" t="str">
        <f>TEXT(Table1[[#This Row],[Created]],"MMM")</f>
        <v>Jan</v>
      </c>
      <c r="AX692" s="40" t="e">
        <f>VLOOKUP(Table1[[#This Row],[Assigned to]],GD_Resource[[#All],[SNOW ID Unique]:[Team]],4,0)</f>
        <v>#N/A</v>
      </c>
    </row>
    <row r="693" spans="1:50" ht="87.45" customHeight="1" x14ac:dyDescent="0.25">
      <c r="A693" s="37" t="s">
        <v>2651</v>
      </c>
      <c r="B693" s="37" t="s">
        <v>119</v>
      </c>
      <c r="C693" s="37" t="s">
        <v>296</v>
      </c>
      <c r="D693" s="37" t="s">
        <v>2533</v>
      </c>
      <c r="E693" s="37" t="s">
        <v>7</v>
      </c>
      <c r="F693" s="37" t="s">
        <v>2652</v>
      </c>
      <c r="G693" s="60">
        <v>43131.874247685177</v>
      </c>
      <c r="H693" s="37" t="s">
        <v>2653</v>
      </c>
      <c r="I693" s="60"/>
      <c r="J693" s="37" t="s">
        <v>134</v>
      </c>
      <c r="K693" s="37" t="s">
        <v>2654</v>
      </c>
      <c r="L693" s="60">
        <v>43131.874247685177</v>
      </c>
      <c r="M693" s="37" t="s">
        <v>2653</v>
      </c>
      <c r="N693" s="60">
        <v>43131.812928240739</v>
      </c>
      <c r="O693" s="37" t="s">
        <v>2655</v>
      </c>
      <c r="P693" s="38" t="b">
        <v>0</v>
      </c>
      <c r="Q693" s="37"/>
      <c r="R693" s="37" t="s">
        <v>150</v>
      </c>
      <c r="S693" s="38">
        <v>0</v>
      </c>
      <c r="T693" s="37" t="s">
        <v>128</v>
      </c>
      <c r="U693" s="37" t="s">
        <v>124</v>
      </c>
      <c r="V693" s="60"/>
      <c r="W693" s="38">
        <v>5298</v>
      </c>
      <c r="X693" s="37" t="s">
        <v>2656</v>
      </c>
      <c r="Y693" s="38">
        <v>0</v>
      </c>
      <c r="Z693" s="38" t="b">
        <v>0</v>
      </c>
      <c r="AA693" s="60">
        <v>43131.839907407397</v>
      </c>
      <c r="AB693" s="60">
        <v>43131.812928240739</v>
      </c>
      <c r="AC693" s="38">
        <v>1</v>
      </c>
      <c r="AD693" s="60">
        <v>43131.869131944448</v>
      </c>
      <c r="AE693" s="60">
        <v>43131.873784722222</v>
      </c>
      <c r="AF693" s="60">
        <v>43131.869131944448</v>
      </c>
      <c r="AG693" s="37"/>
      <c r="AH693" s="37"/>
      <c r="AI693" s="37"/>
      <c r="AJ693" s="16">
        <f ca="1">IF(Table1[[#This Row],[State]]="Closed","Zero",IF(Table1[[#This Row],[State]]="Resolved","Zero",TODAY()-Table1[[#This Row],[First Assigned to Osprey-Resolver]]))</f>
        <v>1576.1262152777781</v>
      </c>
      <c r="AK693" s="16" t="str">
        <f ca="1">IF(Table1[[#This Row],[Days Open]]&lt;=5,"00 - 05",IF(Table1[[#This Row],[Days Open]]&lt;=15,"06 - 15",IF(Table1[[#This Row],[Days Open]]&lt;=30,"16 - 30", IF(Table1[[#This Row],[Days Open]]&lt;=60,"31 - 60",IF(Table1[[#This Row],[Days Open]]&lt;=90,"61 - 90",IF(Table1[[#This Row],[Days Open]]="Zero","Closed","&gt;91 and above"))))))</f>
        <v>&gt;91 and above</v>
      </c>
      <c r="AL693" s="39">
        <f>WEEKNUM(Table1[[#This Row],[Created]])</f>
        <v>5</v>
      </c>
      <c r="AM693" s="39">
        <f>WEEKNUM(Table1[[#This Row],[Resolved]])</f>
        <v>0</v>
      </c>
      <c r="AN693" s="39">
        <f>WEEKNUM(Table1[[#This Row],[Closed]])</f>
        <v>5</v>
      </c>
      <c r="AO693" s="39" t="str">
        <f>IFERROR(INDEX(GD_Resource[], MATCH(Table1[[#This Row],[Assigned to]], GD_Resource[SNOW ID Unique], 0), 2), "Not GD")</f>
        <v>Not GD</v>
      </c>
      <c r="AP693" s="39" t="str">
        <f t="shared" si="10"/>
        <v>Geo</v>
      </c>
      <c r="AQ693" s="39">
        <f>YEAR(Table1[[#This Row],[Closed]])</f>
        <v>2018</v>
      </c>
      <c r="AR693" s="39">
        <f>YEAR(Table1[[#This Row],[Resolved]])</f>
        <v>1900</v>
      </c>
      <c r="AS693" s="39">
        <f>YEAR(Table1[[#This Row],[Created]])</f>
        <v>2018</v>
      </c>
      <c r="AT693" s="39">
        <f>DAY(Table1[[#This Row],[Resolved]])</f>
        <v>0</v>
      </c>
      <c r="AU693" s="39" t="str">
        <f>TEXT(Table1[[#This Row],[Resolved]],"MMM")</f>
        <v>Jan</v>
      </c>
      <c r="AV693" s="39">
        <f>DAY(Table1[[#This Row],[Created]])</f>
        <v>31</v>
      </c>
      <c r="AW693" s="39" t="str">
        <f>TEXT(Table1[[#This Row],[Created]],"MMM")</f>
        <v>Jan</v>
      </c>
      <c r="AX693" s="40" t="e">
        <f>VLOOKUP(Table1[[#This Row],[Assigned to]],GD_Resource[[#All],[SNOW ID Unique]:[Team]],4,0)</f>
        <v>#N/A</v>
      </c>
    </row>
    <row r="694" spans="1:50" ht="49.95" customHeight="1" x14ac:dyDescent="0.25">
      <c r="A694" s="37" t="s">
        <v>2657</v>
      </c>
      <c r="B694" s="37" t="s">
        <v>119</v>
      </c>
      <c r="C694" s="37" t="s">
        <v>433</v>
      </c>
      <c r="D694" s="37" t="s">
        <v>434</v>
      </c>
      <c r="E694" s="37" t="s">
        <v>13</v>
      </c>
      <c r="F694" s="37" t="s">
        <v>2658</v>
      </c>
      <c r="G694" s="60">
        <v>43132.874340277784</v>
      </c>
      <c r="H694" s="37" t="s">
        <v>436</v>
      </c>
      <c r="I694" s="60"/>
      <c r="J694" s="37" t="s">
        <v>124</v>
      </c>
      <c r="K694" s="37" t="s">
        <v>2659</v>
      </c>
      <c r="L694" s="60">
        <v>43132.874340277784</v>
      </c>
      <c r="M694" s="37" t="s">
        <v>436</v>
      </c>
      <c r="N694" s="60">
        <v>43132.208032407398</v>
      </c>
      <c r="O694" s="37" t="s">
        <v>2660</v>
      </c>
      <c r="P694" s="38" t="b">
        <v>0</v>
      </c>
      <c r="Q694" s="37"/>
      <c r="R694" s="37" t="s">
        <v>217</v>
      </c>
      <c r="S694" s="38">
        <v>0</v>
      </c>
      <c r="T694" s="37" t="s">
        <v>128</v>
      </c>
      <c r="U694" s="37" t="s">
        <v>124</v>
      </c>
      <c r="V694" s="60"/>
      <c r="W694" s="38">
        <v>57569</v>
      </c>
      <c r="X694" s="37" t="s">
        <v>2661</v>
      </c>
      <c r="Y694" s="38">
        <v>0</v>
      </c>
      <c r="Z694" s="38" t="b">
        <v>0</v>
      </c>
      <c r="AA694" s="60">
        <v>43132.23673611111</v>
      </c>
      <c r="AB694" s="60">
        <v>43132.208032407398</v>
      </c>
      <c r="AC694" s="38">
        <v>1</v>
      </c>
      <c r="AD694" s="60">
        <v>43132.866331018522</v>
      </c>
      <c r="AE694" s="60">
        <v>43132.872372685182</v>
      </c>
      <c r="AF694" s="60">
        <v>43132.866331018522</v>
      </c>
      <c r="AG694" s="37" t="s">
        <v>139</v>
      </c>
      <c r="AH694" s="37"/>
      <c r="AI694" s="37"/>
      <c r="AJ694" s="16">
        <f ca="1">IF(Table1[[#This Row],[State]]="Closed","Zero",IF(Table1[[#This Row],[State]]="Resolved","Zero",TODAY()-Table1[[#This Row],[First Assigned to Osprey-Resolver]]))</f>
        <v>1575.1276273148178</v>
      </c>
      <c r="AK694" s="16" t="str">
        <f ca="1">IF(Table1[[#This Row],[Days Open]]&lt;=5,"00 - 05",IF(Table1[[#This Row],[Days Open]]&lt;=15,"06 - 15",IF(Table1[[#This Row],[Days Open]]&lt;=30,"16 - 30", IF(Table1[[#This Row],[Days Open]]&lt;=60,"31 - 60",IF(Table1[[#This Row],[Days Open]]&lt;=90,"61 - 90",IF(Table1[[#This Row],[Days Open]]="Zero","Closed","&gt;91 and above"))))))</f>
        <v>&gt;91 and above</v>
      </c>
      <c r="AL694" s="39">
        <f>WEEKNUM(Table1[[#This Row],[Created]])</f>
        <v>5</v>
      </c>
      <c r="AM694" s="39">
        <f>WEEKNUM(Table1[[#This Row],[Resolved]])</f>
        <v>0</v>
      </c>
      <c r="AN694" s="39">
        <f>WEEKNUM(Table1[[#This Row],[Closed]])</f>
        <v>5</v>
      </c>
      <c r="AO694" s="39" t="str">
        <f>IFERROR(INDEX(GD_Resource[], MATCH(Table1[[#This Row],[Assigned to]], GD_Resource[SNOW ID Unique], 0), 2), "Not GD")</f>
        <v>Not GD</v>
      </c>
      <c r="AP694" s="39" t="str">
        <f t="shared" si="10"/>
        <v>Geo</v>
      </c>
      <c r="AQ694" s="39">
        <f>YEAR(Table1[[#This Row],[Closed]])</f>
        <v>2018</v>
      </c>
      <c r="AR694" s="39">
        <f>YEAR(Table1[[#This Row],[Resolved]])</f>
        <v>1900</v>
      </c>
      <c r="AS694" s="39">
        <f>YEAR(Table1[[#This Row],[Created]])</f>
        <v>2018</v>
      </c>
      <c r="AT694" s="39">
        <f>DAY(Table1[[#This Row],[Resolved]])</f>
        <v>0</v>
      </c>
      <c r="AU694" s="39" t="str">
        <f>TEXT(Table1[[#This Row],[Resolved]],"MMM")</f>
        <v>Jan</v>
      </c>
      <c r="AV694" s="39">
        <f>DAY(Table1[[#This Row],[Created]])</f>
        <v>1</v>
      </c>
      <c r="AW694" s="39" t="str">
        <f>TEXT(Table1[[#This Row],[Created]],"MMM")</f>
        <v>Feb</v>
      </c>
      <c r="AX694" s="40" t="e">
        <f>VLOOKUP(Table1[[#This Row],[Assigned to]],GD_Resource[[#All],[SNOW ID Unique]:[Team]],4,0)</f>
        <v>#N/A</v>
      </c>
    </row>
    <row r="695" spans="1:50" ht="49.95" customHeight="1" x14ac:dyDescent="0.25">
      <c r="A695" s="37" t="s">
        <v>2662</v>
      </c>
      <c r="B695" s="37" t="s">
        <v>119</v>
      </c>
      <c r="C695" s="37" t="s">
        <v>433</v>
      </c>
      <c r="D695" s="37" t="s">
        <v>434</v>
      </c>
      <c r="E695" s="37" t="s">
        <v>13</v>
      </c>
      <c r="F695" s="37" t="s">
        <v>2663</v>
      </c>
      <c r="G695" s="60">
        <v>43132.858356481483</v>
      </c>
      <c r="H695" s="37" t="s">
        <v>436</v>
      </c>
      <c r="I695" s="60"/>
      <c r="J695" s="37" t="s">
        <v>124</v>
      </c>
      <c r="K695" s="37" t="s">
        <v>2664</v>
      </c>
      <c r="L695" s="60">
        <v>43132.858356481483</v>
      </c>
      <c r="M695" s="37" t="s">
        <v>436</v>
      </c>
      <c r="N695" s="60">
        <v>43132.819930555554</v>
      </c>
      <c r="O695" s="37" t="s">
        <v>2116</v>
      </c>
      <c r="P695" s="38" t="b">
        <v>0</v>
      </c>
      <c r="Q695" s="37"/>
      <c r="R695" s="37" t="s">
        <v>217</v>
      </c>
      <c r="S695" s="38">
        <v>0</v>
      </c>
      <c r="T695" s="37" t="s">
        <v>128</v>
      </c>
      <c r="U695" s="37" t="s">
        <v>124</v>
      </c>
      <c r="V695" s="60"/>
      <c r="W695" s="38">
        <v>3320</v>
      </c>
      <c r="X695" s="37" t="s">
        <v>1081</v>
      </c>
      <c r="Y695" s="38">
        <v>0</v>
      </c>
      <c r="Z695" s="38" t="b">
        <v>0</v>
      </c>
      <c r="AA695" s="60">
        <v>43132.824907407397</v>
      </c>
      <c r="AB695" s="60">
        <v>43132.819930555554</v>
      </c>
      <c r="AC695" s="38">
        <v>1</v>
      </c>
      <c r="AD695" s="60">
        <v>43132.824907407397</v>
      </c>
      <c r="AE695" s="60">
        <v>43132.824907407397</v>
      </c>
      <c r="AF695" s="60">
        <v>43132.824907407397</v>
      </c>
      <c r="AG695" s="37"/>
      <c r="AH695" s="37"/>
      <c r="AI695" s="37"/>
      <c r="AJ695" s="16">
        <f ca="1">IF(Table1[[#This Row],[State]]="Closed","Zero",IF(Table1[[#This Row],[State]]="Resolved","Zero",TODAY()-Table1[[#This Row],[First Assigned to Osprey-Resolver]]))</f>
        <v>1575.1750925926026</v>
      </c>
      <c r="AK695" s="16" t="str">
        <f ca="1">IF(Table1[[#This Row],[Days Open]]&lt;=5,"00 - 05",IF(Table1[[#This Row],[Days Open]]&lt;=15,"06 - 15",IF(Table1[[#This Row],[Days Open]]&lt;=30,"16 - 30", IF(Table1[[#This Row],[Days Open]]&lt;=60,"31 - 60",IF(Table1[[#This Row],[Days Open]]&lt;=90,"61 - 90",IF(Table1[[#This Row],[Days Open]]="Zero","Closed","&gt;91 and above"))))))</f>
        <v>&gt;91 and above</v>
      </c>
      <c r="AL695" s="39">
        <f>WEEKNUM(Table1[[#This Row],[Created]])</f>
        <v>5</v>
      </c>
      <c r="AM695" s="39">
        <f>WEEKNUM(Table1[[#This Row],[Resolved]])</f>
        <v>0</v>
      </c>
      <c r="AN695" s="39">
        <f>WEEKNUM(Table1[[#This Row],[Closed]])</f>
        <v>5</v>
      </c>
      <c r="AO695" s="39" t="str">
        <f>IFERROR(INDEX(GD_Resource[], MATCH(Table1[[#This Row],[Assigned to]], GD_Resource[SNOW ID Unique], 0), 2), "Not GD")</f>
        <v>Not GD</v>
      </c>
      <c r="AP695" s="39" t="str">
        <f t="shared" si="10"/>
        <v>Geo</v>
      </c>
      <c r="AQ695" s="39">
        <f>YEAR(Table1[[#This Row],[Closed]])</f>
        <v>2018</v>
      </c>
      <c r="AR695" s="39">
        <f>YEAR(Table1[[#This Row],[Resolved]])</f>
        <v>1900</v>
      </c>
      <c r="AS695" s="39">
        <f>YEAR(Table1[[#This Row],[Created]])</f>
        <v>2018</v>
      </c>
      <c r="AT695" s="39">
        <f>DAY(Table1[[#This Row],[Resolved]])</f>
        <v>0</v>
      </c>
      <c r="AU695" s="39" t="str">
        <f>TEXT(Table1[[#This Row],[Resolved]],"MMM")</f>
        <v>Jan</v>
      </c>
      <c r="AV695" s="39">
        <f>DAY(Table1[[#This Row],[Created]])</f>
        <v>1</v>
      </c>
      <c r="AW695" s="39" t="str">
        <f>TEXT(Table1[[#This Row],[Created]],"MMM")</f>
        <v>Feb</v>
      </c>
      <c r="AX695" s="40" t="e">
        <f>VLOOKUP(Table1[[#This Row],[Assigned to]],GD_Resource[[#All],[SNOW ID Unique]:[Team]],4,0)</f>
        <v>#N/A</v>
      </c>
    </row>
    <row r="696" spans="1:50" ht="62.7" customHeight="1" x14ac:dyDescent="0.25">
      <c r="A696" s="37" t="s">
        <v>2665</v>
      </c>
      <c r="B696" s="37" t="s">
        <v>119</v>
      </c>
      <c r="C696" s="37" t="s">
        <v>161</v>
      </c>
      <c r="D696" s="37" t="s">
        <v>1273</v>
      </c>
      <c r="E696" s="37" t="s">
        <v>13</v>
      </c>
      <c r="F696" s="37" t="s">
        <v>2666</v>
      </c>
      <c r="G696" s="60">
        <v>43187.914918981478</v>
      </c>
      <c r="H696" s="37" t="s">
        <v>32</v>
      </c>
      <c r="I696" s="60"/>
      <c r="J696" s="37" t="s">
        <v>124</v>
      </c>
      <c r="K696" s="37" t="s">
        <v>2667</v>
      </c>
      <c r="L696" s="60">
        <v>43187.914918981478</v>
      </c>
      <c r="M696" s="37" t="s">
        <v>32</v>
      </c>
      <c r="N696" s="60">
        <v>43132.933842592603</v>
      </c>
      <c r="O696" s="37" t="s">
        <v>2668</v>
      </c>
      <c r="P696" s="38" t="b">
        <v>0</v>
      </c>
      <c r="Q696" s="37"/>
      <c r="R696" s="37" t="s">
        <v>127</v>
      </c>
      <c r="S696" s="38">
        <v>0</v>
      </c>
      <c r="T696" s="37" t="s">
        <v>128</v>
      </c>
      <c r="U696" s="37" t="s">
        <v>124</v>
      </c>
      <c r="V696" s="60"/>
      <c r="W696" s="38">
        <v>4750734</v>
      </c>
      <c r="X696" s="37" t="s">
        <v>2669</v>
      </c>
      <c r="Y696" s="38">
        <v>0</v>
      </c>
      <c r="Z696" s="38" t="b">
        <v>0</v>
      </c>
      <c r="AA696" s="60">
        <v>43132.934374999997</v>
      </c>
      <c r="AB696" s="60"/>
      <c r="AC696" s="38">
        <v>0</v>
      </c>
      <c r="AD696" s="60"/>
      <c r="AE696" s="60">
        <v>43132.934374999997</v>
      </c>
      <c r="AF696" s="60">
        <v>43132.933842592603</v>
      </c>
      <c r="AG696" s="37"/>
      <c r="AH696" s="37"/>
      <c r="AI696" s="37"/>
      <c r="AJ696" s="16">
        <f ca="1">IF(Table1[[#This Row],[State]]="Closed","Zero",IF(Table1[[#This Row],[State]]="Resolved","Zero",TODAY()-Table1[[#This Row],[First Assigned to Osprey-Resolver]]))</f>
        <v>1575.0656250000029</v>
      </c>
      <c r="AK696" s="16" t="str">
        <f ca="1">IF(Table1[[#This Row],[Days Open]]&lt;=5,"00 - 05",IF(Table1[[#This Row],[Days Open]]&lt;=15,"06 - 15",IF(Table1[[#This Row],[Days Open]]&lt;=30,"16 - 30", IF(Table1[[#This Row],[Days Open]]&lt;=60,"31 - 60",IF(Table1[[#This Row],[Days Open]]&lt;=90,"61 - 90",IF(Table1[[#This Row],[Days Open]]="Zero","Closed","&gt;91 and above"))))))</f>
        <v>&gt;91 and above</v>
      </c>
      <c r="AL696" s="39">
        <f>WEEKNUM(Table1[[#This Row],[Created]])</f>
        <v>5</v>
      </c>
      <c r="AM696" s="39">
        <f>WEEKNUM(Table1[[#This Row],[Resolved]])</f>
        <v>0</v>
      </c>
      <c r="AN696" s="39">
        <f>WEEKNUM(Table1[[#This Row],[Closed]])</f>
        <v>13</v>
      </c>
      <c r="AO696" s="39" t="str">
        <f>IFERROR(INDEX(GD_Resource[], MATCH(Table1[[#This Row],[Assigned to]], GD_Resource[SNOW ID Unique], 0), 2), "Not GD")</f>
        <v>WPP-US</v>
      </c>
      <c r="AP696" s="39" t="str">
        <f t="shared" si="10"/>
        <v>GD</v>
      </c>
      <c r="AQ696" s="39">
        <f>YEAR(Table1[[#This Row],[Closed]])</f>
        <v>2018</v>
      </c>
      <c r="AR696" s="39">
        <f>YEAR(Table1[[#This Row],[Resolved]])</f>
        <v>1900</v>
      </c>
      <c r="AS696" s="39">
        <f>YEAR(Table1[[#This Row],[Created]])</f>
        <v>2018</v>
      </c>
      <c r="AT696" s="39">
        <f>DAY(Table1[[#This Row],[Resolved]])</f>
        <v>0</v>
      </c>
      <c r="AU696" s="39" t="str">
        <f>TEXT(Table1[[#This Row],[Resolved]],"MMM")</f>
        <v>Jan</v>
      </c>
      <c r="AV696" s="39">
        <f>DAY(Table1[[#This Row],[Created]])</f>
        <v>1</v>
      </c>
      <c r="AW696" s="39" t="str">
        <f>TEXT(Table1[[#This Row],[Created]],"MMM")</f>
        <v>Feb</v>
      </c>
      <c r="AX696" s="40">
        <f>VLOOKUP(Table1[[#This Row],[Assigned to]],GD_Resource[[#All],[SNOW ID Unique]:[Team]],4,0)</f>
        <v>0</v>
      </c>
    </row>
    <row r="697" spans="1:50" ht="87.45" customHeight="1" x14ac:dyDescent="0.25">
      <c r="A697" s="37" t="s">
        <v>2670</v>
      </c>
      <c r="B697" s="37" t="s">
        <v>119</v>
      </c>
      <c r="C697" s="37" t="s">
        <v>2358</v>
      </c>
      <c r="D697" s="37" t="s">
        <v>503</v>
      </c>
      <c r="E697" s="37" t="s">
        <v>13</v>
      </c>
      <c r="F697" s="37" t="s">
        <v>2671</v>
      </c>
      <c r="G697" s="60">
        <v>43134.134965277779</v>
      </c>
      <c r="H697" s="37" t="s">
        <v>41</v>
      </c>
      <c r="I697" s="60"/>
      <c r="J697" s="37" t="s">
        <v>124</v>
      </c>
      <c r="K697" s="37" t="s">
        <v>2672</v>
      </c>
      <c r="L697" s="60">
        <v>43134.134965277779</v>
      </c>
      <c r="M697" s="37" t="s">
        <v>41</v>
      </c>
      <c r="N697" s="60">
        <v>43133.741261574083</v>
      </c>
      <c r="O697" s="37" t="s">
        <v>901</v>
      </c>
      <c r="P697" s="38" t="b">
        <v>0</v>
      </c>
      <c r="Q697" s="37"/>
      <c r="R697" s="37" t="s">
        <v>127</v>
      </c>
      <c r="S697" s="38">
        <v>0</v>
      </c>
      <c r="T697" s="37" t="s">
        <v>128</v>
      </c>
      <c r="U697" s="37" t="s">
        <v>124</v>
      </c>
      <c r="V697" s="60"/>
      <c r="W697" s="38">
        <v>34016</v>
      </c>
      <c r="X697" s="37" t="s">
        <v>902</v>
      </c>
      <c r="Y697" s="38">
        <v>0</v>
      </c>
      <c r="Z697" s="38" t="b">
        <v>0</v>
      </c>
      <c r="AA697" s="60">
        <v>43133.774733796286</v>
      </c>
      <c r="AB697" s="60">
        <v>43133.741261574083</v>
      </c>
      <c r="AC697" s="38">
        <v>1</v>
      </c>
      <c r="AD697" s="60">
        <v>43133.839780092603</v>
      </c>
      <c r="AE697" s="60">
        <v>43133.937731481477</v>
      </c>
      <c r="AF697" s="60">
        <v>43133.839780092603</v>
      </c>
      <c r="AG697" s="37" t="s">
        <v>811</v>
      </c>
      <c r="AH697" s="37"/>
      <c r="AI697" s="37"/>
      <c r="AJ697" s="16">
        <f ca="1">IF(Table1[[#This Row],[State]]="Closed","Zero",IF(Table1[[#This Row],[State]]="Resolved","Zero",TODAY()-Table1[[#This Row],[First Assigned to Osprey-Resolver]]))</f>
        <v>1574.0622685185226</v>
      </c>
      <c r="AK697" s="16" t="str">
        <f ca="1">IF(Table1[[#This Row],[Days Open]]&lt;=5,"00 - 05",IF(Table1[[#This Row],[Days Open]]&lt;=15,"06 - 15",IF(Table1[[#This Row],[Days Open]]&lt;=30,"16 - 30", IF(Table1[[#This Row],[Days Open]]&lt;=60,"31 - 60",IF(Table1[[#This Row],[Days Open]]&lt;=90,"61 - 90",IF(Table1[[#This Row],[Days Open]]="Zero","Closed","&gt;91 and above"))))))</f>
        <v>&gt;91 and above</v>
      </c>
      <c r="AL697" s="39">
        <f>WEEKNUM(Table1[[#This Row],[Created]])</f>
        <v>5</v>
      </c>
      <c r="AM697" s="39">
        <f>WEEKNUM(Table1[[#This Row],[Resolved]])</f>
        <v>0</v>
      </c>
      <c r="AN697" s="39">
        <f>WEEKNUM(Table1[[#This Row],[Closed]])</f>
        <v>5</v>
      </c>
      <c r="AO697" s="39" t="str">
        <f>IFERROR(INDEX(GD_Resource[], MATCH(Table1[[#This Row],[Assigned to]], GD_Resource[SNOW ID Unique], 0), 2), "Not GD")</f>
        <v>Not GD</v>
      </c>
      <c r="AP697" s="39" t="str">
        <f t="shared" si="10"/>
        <v>Geo</v>
      </c>
      <c r="AQ697" s="39">
        <f>YEAR(Table1[[#This Row],[Closed]])</f>
        <v>2018</v>
      </c>
      <c r="AR697" s="39">
        <f>YEAR(Table1[[#This Row],[Resolved]])</f>
        <v>1900</v>
      </c>
      <c r="AS697" s="39">
        <f>YEAR(Table1[[#This Row],[Created]])</f>
        <v>2018</v>
      </c>
      <c r="AT697" s="39">
        <f>DAY(Table1[[#This Row],[Resolved]])</f>
        <v>0</v>
      </c>
      <c r="AU697" s="39" t="str">
        <f>TEXT(Table1[[#This Row],[Resolved]],"MMM")</f>
        <v>Jan</v>
      </c>
      <c r="AV697" s="39">
        <f>DAY(Table1[[#This Row],[Created]])</f>
        <v>2</v>
      </c>
      <c r="AW697" s="39" t="str">
        <f>TEXT(Table1[[#This Row],[Created]],"MMM")</f>
        <v>Feb</v>
      </c>
      <c r="AX697" s="40" t="e">
        <f>VLOOKUP(Table1[[#This Row],[Assigned to]],GD_Resource[[#All],[SNOW ID Unique]:[Team]],4,0)</f>
        <v>#N/A</v>
      </c>
    </row>
    <row r="698" spans="1:50" ht="49.95" customHeight="1" x14ac:dyDescent="0.25">
      <c r="A698" s="37" t="s">
        <v>2673</v>
      </c>
      <c r="B698" s="37" t="s">
        <v>119</v>
      </c>
      <c r="C698" s="37" t="s">
        <v>161</v>
      </c>
      <c r="D698" s="37" t="s">
        <v>162</v>
      </c>
      <c r="E698" s="37" t="s">
        <v>7</v>
      </c>
      <c r="F698" s="37" t="s">
        <v>2674</v>
      </c>
      <c r="G698" s="60">
        <v>43133.878506944442</v>
      </c>
      <c r="H698" s="37"/>
      <c r="I698" s="60"/>
      <c r="J698" s="37" t="s">
        <v>124</v>
      </c>
      <c r="K698" s="37" t="s">
        <v>2675</v>
      </c>
      <c r="L698" s="60">
        <v>43133.878518518519</v>
      </c>
      <c r="M698" s="37" t="s">
        <v>12</v>
      </c>
      <c r="N698" s="60">
        <v>43133.86446759259</v>
      </c>
      <c r="O698" s="37" t="s">
        <v>2396</v>
      </c>
      <c r="P698" s="38" t="b">
        <v>0</v>
      </c>
      <c r="Q698" s="37"/>
      <c r="R698" s="37" t="s">
        <v>127</v>
      </c>
      <c r="S698" s="38">
        <v>0</v>
      </c>
      <c r="T698" s="37" t="s">
        <v>128</v>
      </c>
      <c r="U698" s="37" t="s">
        <v>124</v>
      </c>
      <c r="V698" s="60"/>
      <c r="W698" s="38">
        <v>1677</v>
      </c>
      <c r="X698" s="37" t="s">
        <v>426</v>
      </c>
      <c r="Y698" s="38">
        <v>0</v>
      </c>
      <c r="Z698" s="38" t="b">
        <v>0</v>
      </c>
      <c r="AA698" s="60"/>
      <c r="AB698" s="60"/>
      <c r="AC698" s="38">
        <v>0</v>
      </c>
      <c r="AD698" s="60"/>
      <c r="AE698" s="60"/>
      <c r="AF698" s="60">
        <v>43133.86446759259</v>
      </c>
      <c r="AG698" s="37"/>
      <c r="AH698" s="37" t="s">
        <v>2543</v>
      </c>
      <c r="AI698" s="37"/>
      <c r="AJ698" s="16">
        <f ca="1">IF(Table1[[#This Row],[State]]="Closed","Zero",IF(Table1[[#This Row],[State]]="Resolved","Zero",TODAY()-Table1[[#This Row],[First Assigned to Osprey-Resolver]]))</f>
        <v>44708</v>
      </c>
      <c r="AK698" s="16" t="str">
        <f ca="1">IF(Table1[[#This Row],[Days Open]]&lt;=5,"00 - 05",IF(Table1[[#This Row],[Days Open]]&lt;=15,"06 - 15",IF(Table1[[#This Row],[Days Open]]&lt;=30,"16 - 30", IF(Table1[[#This Row],[Days Open]]&lt;=60,"31 - 60",IF(Table1[[#This Row],[Days Open]]&lt;=90,"61 - 90",IF(Table1[[#This Row],[Days Open]]="Zero","Closed","&gt;91 and above"))))))</f>
        <v>&gt;91 and above</v>
      </c>
      <c r="AL698" s="39">
        <f>WEEKNUM(Table1[[#This Row],[Created]])</f>
        <v>5</v>
      </c>
      <c r="AM698" s="39">
        <f>WEEKNUM(Table1[[#This Row],[Resolved]])</f>
        <v>0</v>
      </c>
      <c r="AN698" s="39">
        <f>WEEKNUM(Table1[[#This Row],[Closed]])</f>
        <v>5</v>
      </c>
      <c r="AO698" s="39" t="str">
        <f>IFERROR(INDEX(GD_Resource[], MATCH(Table1[[#This Row],[Assigned to]], GD_Resource[SNOW ID Unique], 0), 2), "Not GD")</f>
        <v>Not GD</v>
      </c>
      <c r="AP698" s="39" t="str">
        <f t="shared" si="10"/>
        <v>Geo</v>
      </c>
      <c r="AQ698" s="39">
        <f>YEAR(Table1[[#This Row],[Closed]])</f>
        <v>2018</v>
      </c>
      <c r="AR698" s="39">
        <f>YEAR(Table1[[#This Row],[Resolved]])</f>
        <v>1900</v>
      </c>
      <c r="AS698" s="39">
        <f>YEAR(Table1[[#This Row],[Created]])</f>
        <v>2018</v>
      </c>
      <c r="AT698" s="39">
        <f>DAY(Table1[[#This Row],[Resolved]])</f>
        <v>0</v>
      </c>
      <c r="AU698" s="39" t="str">
        <f>TEXT(Table1[[#This Row],[Resolved]],"MMM")</f>
        <v>Jan</v>
      </c>
      <c r="AV698" s="39">
        <f>DAY(Table1[[#This Row],[Created]])</f>
        <v>2</v>
      </c>
      <c r="AW698" s="39" t="str">
        <f>TEXT(Table1[[#This Row],[Created]],"MMM")</f>
        <v>Feb</v>
      </c>
      <c r="AX698" s="40" t="e">
        <f>VLOOKUP(Table1[[#This Row],[Assigned to]],GD_Resource[[#All],[SNOW ID Unique]:[Team]],4,0)</f>
        <v>#N/A</v>
      </c>
    </row>
    <row r="699" spans="1:50" ht="75" customHeight="1" x14ac:dyDescent="0.25">
      <c r="A699" s="37" t="s">
        <v>2676</v>
      </c>
      <c r="B699" s="37" t="s">
        <v>119</v>
      </c>
      <c r="C699" s="37" t="s">
        <v>253</v>
      </c>
      <c r="D699" s="37" t="s">
        <v>259</v>
      </c>
      <c r="E699" s="37" t="s">
        <v>13</v>
      </c>
      <c r="F699" s="37" t="s">
        <v>2677</v>
      </c>
      <c r="G699" s="60">
        <v>43137.982766203713</v>
      </c>
      <c r="H699" s="37" t="s">
        <v>39</v>
      </c>
      <c r="I699" s="60"/>
      <c r="J699" s="37" t="s">
        <v>180</v>
      </c>
      <c r="K699" s="37" t="s">
        <v>2678</v>
      </c>
      <c r="L699" s="60">
        <v>43137.982777777783</v>
      </c>
      <c r="M699" s="37" t="s">
        <v>39</v>
      </c>
      <c r="N699" s="60">
        <v>43136.948263888888</v>
      </c>
      <c r="O699" s="37" t="s">
        <v>2679</v>
      </c>
      <c r="P699" s="38" t="b">
        <v>0</v>
      </c>
      <c r="Q699" s="37"/>
      <c r="R699" s="37" t="s">
        <v>150</v>
      </c>
      <c r="S699" s="38">
        <v>0</v>
      </c>
      <c r="T699" s="37" t="s">
        <v>128</v>
      </c>
      <c r="U699" s="37" t="s">
        <v>124</v>
      </c>
      <c r="V699" s="60"/>
      <c r="W699" s="38">
        <v>89382</v>
      </c>
      <c r="X699" s="37" t="s">
        <v>2680</v>
      </c>
      <c r="Y699" s="38">
        <v>0</v>
      </c>
      <c r="Z699" s="38" t="b">
        <v>0</v>
      </c>
      <c r="AA699" s="60">
        <v>43136.969351851847</v>
      </c>
      <c r="AB699" s="60">
        <v>43136.948263888888</v>
      </c>
      <c r="AC699" s="38">
        <v>1</v>
      </c>
      <c r="AD699" s="60">
        <v>43137.00236111111</v>
      </c>
      <c r="AE699" s="60">
        <v>43137.044247685182</v>
      </c>
      <c r="AF699" s="60">
        <v>43137.00236111111</v>
      </c>
      <c r="AG699" s="37"/>
      <c r="AH699" s="37"/>
      <c r="AI699" s="37"/>
      <c r="AJ699" s="16">
        <f ca="1">IF(Table1[[#This Row],[State]]="Closed","Zero",IF(Table1[[#This Row],[State]]="Resolved","Zero",TODAY()-Table1[[#This Row],[First Assigned to Osprey-Resolver]]))</f>
        <v>1570.9557523148178</v>
      </c>
      <c r="AK699" s="16" t="str">
        <f ca="1">IF(Table1[[#This Row],[Days Open]]&lt;=5,"00 - 05",IF(Table1[[#This Row],[Days Open]]&lt;=15,"06 - 15",IF(Table1[[#This Row],[Days Open]]&lt;=30,"16 - 30", IF(Table1[[#This Row],[Days Open]]&lt;=60,"31 - 60",IF(Table1[[#This Row],[Days Open]]&lt;=90,"61 - 90",IF(Table1[[#This Row],[Days Open]]="Zero","Closed","&gt;91 and above"))))))</f>
        <v>&gt;91 and above</v>
      </c>
      <c r="AL699" s="39">
        <f>WEEKNUM(Table1[[#This Row],[Created]])</f>
        <v>6</v>
      </c>
      <c r="AM699" s="39">
        <f>WEEKNUM(Table1[[#This Row],[Resolved]])</f>
        <v>0</v>
      </c>
      <c r="AN699" s="39">
        <f>WEEKNUM(Table1[[#This Row],[Closed]])</f>
        <v>6</v>
      </c>
      <c r="AO699" s="39" t="str">
        <f>IFERROR(INDEX(GD_Resource[], MATCH(Table1[[#This Row],[Assigned to]], GD_Resource[SNOW ID Unique], 0), 2), "Not GD")</f>
        <v>Not GD</v>
      </c>
      <c r="AP699" s="39" t="str">
        <f t="shared" si="10"/>
        <v>Geo</v>
      </c>
      <c r="AQ699" s="39">
        <f>YEAR(Table1[[#This Row],[Closed]])</f>
        <v>2018</v>
      </c>
      <c r="AR699" s="39">
        <f>YEAR(Table1[[#This Row],[Resolved]])</f>
        <v>1900</v>
      </c>
      <c r="AS699" s="39">
        <f>YEAR(Table1[[#This Row],[Created]])</f>
        <v>2018</v>
      </c>
      <c r="AT699" s="39">
        <f>DAY(Table1[[#This Row],[Resolved]])</f>
        <v>0</v>
      </c>
      <c r="AU699" s="39" t="str">
        <f>TEXT(Table1[[#This Row],[Resolved]],"MMM")</f>
        <v>Jan</v>
      </c>
      <c r="AV699" s="39">
        <f>DAY(Table1[[#This Row],[Created]])</f>
        <v>5</v>
      </c>
      <c r="AW699" s="39" t="str">
        <f>TEXT(Table1[[#This Row],[Created]],"MMM")</f>
        <v>Feb</v>
      </c>
      <c r="AX699" s="40" t="e">
        <f>VLOOKUP(Table1[[#This Row],[Assigned to]],GD_Resource[[#All],[SNOW ID Unique]:[Team]],4,0)</f>
        <v>#N/A</v>
      </c>
    </row>
    <row r="700" spans="1:50" ht="49.95" customHeight="1" x14ac:dyDescent="0.25">
      <c r="A700" s="37" t="s">
        <v>2681</v>
      </c>
      <c r="B700" s="37" t="s">
        <v>119</v>
      </c>
      <c r="C700" s="37" t="s">
        <v>253</v>
      </c>
      <c r="D700" s="37" t="s">
        <v>259</v>
      </c>
      <c r="E700" s="37" t="s">
        <v>13</v>
      </c>
      <c r="F700" s="37" t="s">
        <v>2682</v>
      </c>
      <c r="G700" s="60">
        <v>43137.994097222218</v>
      </c>
      <c r="H700" s="37" t="s">
        <v>39</v>
      </c>
      <c r="I700" s="60"/>
      <c r="J700" s="37" t="s">
        <v>124</v>
      </c>
      <c r="K700" s="37" t="s">
        <v>2683</v>
      </c>
      <c r="L700" s="60">
        <v>43137.994108796287</v>
      </c>
      <c r="M700" s="37" t="s">
        <v>39</v>
      </c>
      <c r="N700" s="60">
        <v>43137.924513888887</v>
      </c>
      <c r="O700" s="37" t="s">
        <v>2403</v>
      </c>
      <c r="P700" s="38" t="b">
        <v>0</v>
      </c>
      <c r="Q700" s="37"/>
      <c r="R700" s="37" t="s">
        <v>150</v>
      </c>
      <c r="S700" s="38">
        <v>0</v>
      </c>
      <c r="T700" s="37" t="s">
        <v>128</v>
      </c>
      <c r="U700" s="37" t="s">
        <v>124</v>
      </c>
      <c r="V700" s="60"/>
      <c r="W700" s="38">
        <v>6013</v>
      </c>
      <c r="X700" s="37" t="s">
        <v>2404</v>
      </c>
      <c r="Y700" s="38">
        <v>0</v>
      </c>
      <c r="Z700" s="38" t="b">
        <v>0</v>
      </c>
      <c r="AA700" s="60">
        <v>43137.978761574072</v>
      </c>
      <c r="AB700" s="60">
        <v>43137.924513888887</v>
      </c>
      <c r="AC700" s="38">
        <v>1</v>
      </c>
      <c r="AD700" s="60">
        <v>43137.937986111108</v>
      </c>
      <c r="AE700" s="60">
        <v>43137.978761574072</v>
      </c>
      <c r="AF700" s="60">
        <v>43137.937986111108</v>
      </c>
      <c r="AG700" s="37"/>
      <c r="AH700" s="37"/>
      <c r="AI700" s="37"/>
      <c r="AJ700" s="16">
        <f ca="1">IF(Table1[[#This Row],[State]]="Closed","Zero",IF(Table1[[#This Row],[State]]="Resolved","Zero",TODAY()-Table1[[#This Row],[First Assigned to Osprey-Resolver]]))</f>
        <v>1570.0212384259285</v>
      </c>
      <c r="AK700" s="16" t="str">
        <f ca="1">IF(Table1[[#This Row],[Days Open]]&lt;=5,"00 - 05",IF(Table1[[#This Row],[Days Open]]&lt;=15,"06 - 15",IF(Table1[[#This Row],[Days Open]]&lt;=30,"16 - 30", IF(Table1[[#This Row],[Days Open]]&lt;=60,"31 - 60",IF(Table1[[#This Row],[Days Open]]&lt;=90,"61 - 90",IF(Table1[[#This Row],[Days Open]]="Zero","Closed","&gt;91 and above"))))))</f>
        <v>&gt;91 and above</v>
      </c>
      <c r="AL700" s="39">
        <f>WEEKNUM(Table1[[#This Row],[Created]])</f>
        <v>6</v>
      </c>
      <c r="AM700" s="39">
        <f>WEEKNUM(Table1[[#This Row],[Resolved]])</f>
        <v>0</v>
      </c>
      <c r="AN700" s="39">
        <f>WEEKNUM(Table1[[#This Row],[Closed]])</f>
        <v>6</v>
      </c>
      <c r="AO700" s="39" t="str">
        <f>IFERROR(INDEX(GD_Resource[], MATCH(Table1[[#This Row],[Assigned to]], GD_Resource[SNOW ID Unique], 0), 2), "Not GD")</f>
        <v>Not GD</v>
      </c>
      <c r="AP700" s="39" t="str">
        <f t="shared" si="10"/>
        <v>Geo</v>
      </c>
      <c r="AQ700" s="39">
        <f>YEAR(Table1[[#This Row],[Closed]])</f>
        <v>2018</v>
      </c>
      <c r="AR700" s="39">
        <f>YEAR(Table1[[#This Row],[Resolved]])</f>
        <v>1900</v>
      </c>
      <c r="AS700" s="39">
        <f>YEAR(Table1[[#This Row],[Created]])</f>
        <v>2018</v>
      </c>
      <c r="AT700" s="39">
        <f>DAY(Table1[[#This Row],[Resolved]])</f>
        <v>0</v>
      </c>
      <c r="AU700" s="39" t="str">
        <f>TEXT(Table1[[#This Row],[Resolved]],"MMM")</f>
        <v>Jan</v>
      </c>
      <c r="AV700" s="39">
        <f>DAY(Table1[[#This Row],[Created]])</f>
        <v>6</v>
      </c>
      <c r="AW700" s="39" t="str">
        <f>TEXT(Table1[[#This Row],[Created]],"MMM")</f>
        <v>Feb</v>
      </c>
      <c r="AX700" s="40" t="e">
        <f>VLOOKUP(Table1[[#This Row],[Assigned to]],GD_Resource[[#All],[SNOW ID Unique]:[Team]],4,0)</f>
        <v>#N/A</v>
      </c>
    </row>
    <row r="701" spans="1:50" ht="37.5" customHeight="1" x14ac:dyDescent="0.25">
      <c r="A701" s="37" t="s">
        <v>2684</v>
      </c>
      <c r="B701" s="37" t="s">
        <v>119</v>
      </c>
      <c r="C701" s="37" t="s">
        <v>253</v>
      </c>
      <c r="D701" s="37" t="s">
        <v>2306</v>
      </c>
      <c r="E701" s="37" t="s">
        <v>7</v>
      </c>
      <c r="F701" s="37" t="s">
        <v>2685</v>
      </c>
      <c r="G701" s="60">
        <v>43154.752534722233</v>
      </c>
      <c r="H701" s="37" t="s">
        <v>1861</v>
      </c>
      <c r="I701" s="60"/>
      <c r="J701" s="37" t="s">
        <v>124</v>
      </c>
      <c r="K701" s="37" t="s">
        <v>2686</v>
      </c>
      <c r="L701" s="60">
        <v>43154.752534722233</v>
      </c>
      <c r="M701" s="37" t="s">
        <v>1861</v>
      </c>
      <c r="N701" s="60">
        <v>43138.00582175926</v>
      </c>
      <c r="O701" s="37" t="s">
        <v>2687</v>
      </c>
      <c r="P701" s="38" t="b">
        <v>0</v>
      </c>
      <c r="Q701" s="37"/>
      <c r="R701" s="37" t="s">
        <v>150</v>
      </c>
      <c r="S701" s="38">
        <v>0</v>
      </c>
      <c r="T701" s="37" t="s">
        <v>128</v>
      </c>
      <c r="U701" s="37" t="s">
        <v>124</v>
      </c>
      <c r="V701" s="60"/>
      <c r="W701" s="38">
        <v>1446916</v>
      </c>
      <c r="X701" s="37" t="s">
        <v>2688</v>
      </c>
      <c r="Y701" s="38">
        <v>0</v>
      </c>
      <c r="Z701" s="38" t="b">
        <v>0</v>
      </c>
      <c r="AA701" s="60">
        <v>43138.011817129627</v>
      </c>
      <c r="AB701" s="60">
        <v>43138.00582175926</v>
      </c>
      <c r="AC701" s="38">
        <v>1</v>
      </c>
      <c r="AD701" s="60">
        <v>43138.039687500001</v>
      </c>
      <c r="AE701" s="60">
        <v>43138.045682870368</v>
      </c>
      <c r="AF701" s="60">
        <v>43138.039687500001</v>
      </c>
      <c r="AG701" s="37"/>
      <c r="AH701" s="37"/>
      <c r="AI701" s="37"/>
      <c r="AJ701" s="16">
        <f ca="1">IF(Table1[[#This Row],[State]]="Closed","Zero",IF(Table1[[#This Row],[State]]="Resolved","Zero",TODAY()-Table1[[#This Row],[First Assigned to Osprey-Resolver]]))</f>
        <v>1569.9543171296318</v>
      </c>
      <c r="AK701" s="16" t="str">
        <f ca="1">IF(Table1[[#This Row],[Days Open]]&lt;=5,"00 - 05",IF(Table1[[#This Row],[Days Open]]&lt;=15,"06 - 15",IF(Table1[[#This Row],[Days Open]]&lt;=30,"16 - 30", IF(Table1[[#This Row],[Days Open]]&lt;=60,"31 - 60",IF(Table1[[#This Row],[Days Open]]&lt;=90,"61 - 90",IF(Table1[[#This Row],[Days Open]]="Zero","Closed","&gt;91 and above"))))))</f>
        <v>&gt;91 and above</v>
      </c>
      <c r="AL701" s="39">
        <f>WEEKNUM(Table1[[#This Row],[Created]])</f>
        <v>6</v>
      </c>
      <c r="AM701" s="39">
        <f>WEEKNUM(Table1[[#This Row],[Resolved]])</f>
        <v>0</v>
      </c>
      <c r="AN701" s="39">
        <f>WEEKNUM(Table1[[#This Row],[Closed]])</f>
        <v>8</v>
      </c>
      <c r="AO701" s="39" t="str">
        <f>IFERROR(INDEX(GD_Resource[], MATCH(Table1[[#This Row],[Assigned to]], GD_Resource[SNOW ID Unique], 0), 2), "Not GD")</f>
        <v>Not GD</v>
      </c>
      <c r="AP701" s="39" t="str">
        <f t="shared" si="10"/>
        <v>Geo</v>
      </c>
      <c r="AQ701" s="39">
        <f>YEAR(Table1[[#This Row],[Closed]])</f>
        <v>2018</v>
      </c>
      <c r="AR701" s="39">
        <f>YEAR(Table1[[#This Row],[Resolved]])</f>
        <v>1900</v>
      </c>
      <c r="AS701" s="39">
        <f>YEAR(Table1[[#This Row],[Created]])</f>
        <v>2018</v>
      </c>
      <c r="AT701" s="39">
        <f>DAY(Table1[[#This Row],[Resolved]])</f>
        <v>0</v>
      </c>
      <c r="AU701" s="39" t="str">
        <f>TEXT(Table1[[#This Row],[Resolved]],"MMM")</f>
        <v>Jan</v>
      </c>
      <c r="AV701" s="39">
        <f>DAY(Table1[[#This Row],[Created]])</f>
        <v>7</v>
      </c>
      <c r="AW701" s="39" t="str">
        <f>TEXT(Table1[[#This Row],[Created]],"MMM")</f>
        <v>Feb</v>
      </c>
      <c r="AX701" s="40" t="e">
        <f>VLOOKUP(Table1[[#This Row],[Assigned to]],GD_Resource[[#All],[SNOW ID Unique]:[Team]],4,0)</f>
        <v>#N/A</v>
      </c>
    </row>
    <row r="702" spans="1:50" ht="37.5" customHeight="1" x14ac:dyDescent="0.25">
      <c r="A702" s="37" t="s">
        <v>2689</v>
      </c>
      <c r="B702" s="37" t="s">
        <v>119</v>
      </c>
      <c r="C702" s="37" t="s">
        <v>253</v>
      </c>
      <c r="D702" s="37" t="s">
        <v>2690</v>
      </c>
      <c r="E702" s="37" t="s">
        <v>13</v>
      </c>
      <c r="F702" s="37" t="s">
        <v>2691</v>
      </c>
      <c r="G702" s="60">
        <v>43138.150925925933</v>
      </c>
      <c r="H702" s="37" t="s">
        <v>2065</v>
      </c>
      <c r="I702" s="60"/>
      <c r="J702" s="37" t="s">
        <v>180</v>
      </c>
      <c r="K702" s="37" t="s">
        <v>2692</v>
      </c>
      <c r="L702" s="60">
        <v>43138.150925925933</v>
      </c>
      <c r="M702" s="37" t="s">
        <v>2065</v>
      </c>
      <c r="N702" s="60">
        <v>43138.138703703713</v>
      </c>
      <c r="O702" s="37" t="s">
        <v>2693</v>
      </c>
      <c r="P702" s="38" t="b">
        <v>0</v>
      </c>
      <c r="Q702" s="37"/>
      <c r="R702" s="37" t="s">
        <v>150</v>
      </c>
      <c r="S702" s="38">
        <v>0</v>
      </c>
      <c r="T702" s="37" t="s">
        <v>128</v>
      </c>
      <c r="U702" s="37" t="s">
        <v>124</v>
      </c>
      <c r="V702" s="60"/>
      <c r="W702" s="38">
        <v>1056</v>
      </c>
      <c r="X702" s="37" t="s">
        <v>2694</v>
      </c>
      <c r="Y702" s="38">
        <v>0</v>
      </c>
      <c r="Z702" s="38" t="b">
        <v>0</v>
      </c>
      <c r="AA702" s="60">
        <v>43138.149502314824</v>
      </c>
      <c r="AB702" s="60">
        <v>43138.138703703713</v>
      </c>
      <c r="AC702" s="38">
        <v>1</v>
      </c>
      <c r="AD702" s="60">
        <v>43138.143368055556</v>
      </c>
      <c r="AE702" s="60">
        <v>43138.149502314824</v>
      </c>
      <c r="AF702" s="60">
        <v>43138.143368055556</v>
      </c>
      <c r="AG702" s="37"/>
      <c r="AH702" s="37"/>
      <c r="AI702" s="37"/>
      <c r="AJ702" s="16">
        <f ca="1">IF(Table1[[#This Row],[State]]="Closed","Zero",IF(Table1[[#This Row],[State]]="Resolved","Zero",TODAY()-Table1[[#This Row],[First Assigned to Osprey-Resolver]]))</f>
        <v>1569.8504976851764</v>
      </c>
      <c r="AK702" s="16" t="str">
        <f ca="1">IF(Table1[[#This Row],[Days Open]]&lt;=5,"00 - 05",IF(Table1[[#This Row],[Days Open]]&lt;=15,"06 - 15",IF(Table1[[#This Row],[Days Open]]&lt;=30,"16 - 30", IF(Table1[[#This Row],[Days Open]]&lt;=60,"31 - 60",IF(Table1[[#This Row],[Days Open]]&lt;=90,"61 - 90",IF(Table1[[#This Row],[Days Open]]="Zero","Closed","&gt;91 and above"))))))</f>
        <v>&gt;91 and above</v>
      </c>
      <c r="AL702" s="39">
        <f>WEEKNUM(Table1[[#This Row],[Created]])</f>
        <v>6</v>
      </c>
      <c r="AM702" s="39">
        <f>WEEKNUM(Table1[[#This Row],[Resolved]])</f>
        <v>0</v>
      </c>
      <c r="AN702" s="39">
        <f>WEEKNUM(Table1[[#This Row],[Closed]])</f>
        <v>6</v>
      </c>
      <c r="AO702" s="39" t="str">
        <f>IFERROR(INDEX(GD_Resource[], MATCH(Table1[[#This Row],[Assigned to]], GD_Resource[SNOW ID Unique], 0), 2), "Not GD")</f>
        <v>Not GD</v>
      </c>
      <c r="AP702" s="39" t="str">
        <f t="shared" si="10"/>
        <v>Geo</v>
      </c>
      <c r="AQ702" s="39">
        <f>YEAR(Table1[[#This Row],[Closed]])</f>
        <v>2018</v>
      </c>
      <c r="AR702" s="39">
        <f>YEAR(Table1[[#This Row],[Resolved]])</f>
        <v>1900</v>
      </c>
      <c r="AS702" s="39">
        <f>YEAR(Table1[[#This Row],[Created]])</f>
        <v>2018</v>
      </c>
      <c r="AT702" s="39">
        <f>DAY(Table1[[#This Row],[Resolved]])</f>
        <v>0</v>
      </c>
      <c r="AU702" s="39" t="str">
        <f>TEXT(Table1[[#This Row],[Resolved]],"MMM")</f>
        <v>Jan</v>
      </c>
      <c r="AV702" s="39">
        <f>DAY(Table1[[#This Row],[Created]])</f>
        <v>7</v>
      </c>
      <c r="AW702" s="39" t="str">
        <f>TEXT(Table1[[#This Row],[Created]],"MMM")</f>
        <v>Feb</v>
      </c>
      <c r="AX702" s="40" t="e">
        <f>VLOOKUP(Table1[[#This Row],[Assigned to]],GD_Resource[[#All],[SNOW ID Unique]:[Team]],4,0)</f>
        <v>#N/A</v>
      </c>
    </row>
    <row r="703" spans="1:50" ht="37.5" customHeight="1" x14ac:dyDescent="0.25">
      <c r="A703" s="37" t="s">
        <v>2695</v>
      </c>
      <c r="B703" s="37" t="s">
        <v>119</v>
      </c>
      <c r="C703" s="37" t="s">
        <v>2506</v>
      </c>
      <c r="D703" s="37" t="s">
        <v>2550</v>
      </c>
      <c r="E703" s="37" t="s">
        <v>13</v>
      </c>
      <c r="F703" s="37" t="s">
        <v>2696</v>
      </c>
      <c r="G703" s="60">
        <v>43140.075648148151</v>
      </c>
      <c r="H703" s="37" t="s">
        <v>2552</v>
      </c>
      <c r="I703" s="60"/>
      <c r="J703" s="37" t="s">
        <v>124</v>
      </c>
      <c r="K703" s="37" t="s">
        <v>2697</v>
      </c>
      <c r="L703" s="60">
        <v>43140.075648148151</v>
      </c>
      <c r="M703" s="37" t="s">
        <v>2552</v>
      </c>
      <c r="N703" s="60">
        <v>43139.231365740743</v>
      </c>
      <c r="O703" s="37" t="s">
        <v>2698</v>
      </c>
      <c r="P703" s="38" t="b">
        <v>0</v>
      </c>
      <c r="Q703" s="37"/>
      <c r="R703" s="37" t="s">
        <v>150</v>
      </c>
      <c r="S703" s="38">
        <v>0</v>
      </c>
      <c r="T703" s="37" t="s">
        <v>128</v>
      </c>
      <c r="U703" s="37" t="s">
        <v>124</v>
      </c>
      <c r="V703" s="60"/>
      <c r="W703" s="38">
        <v>72946</v>
      </c>
      <c r="X703" s="37" t="s">
        <v>2699</v>
      </c>
      <c r="Y703" s="38">
        <v>0</v>
      </c>
      <c r="Z703" s="38" t="b">
        <v>0</v>
      </c>
      <c r="AA703" s="60">
        <v>43139.232731481483</v>
      </c>
      <c r="AB703" s="60">
        <v>43139.231365740743</v>
      </c>
      <c r="AC703" s="38">
        <v>1</v>
      </c>
      <c r="AD703" s="60">
        <v>43139.934363425928</v>
      </c>
      <c r="AE703" s="60">
        <v>43140.060208333343</v>
      </c>
      <c r="AF703" s="60">
        <v>43139.934363425928</v>
      </c>
      <c r="AG703" s="37"/>
      <c r="AH703" s="37"/>
      <c r="AI703" s="37"/>
      <c r="AJ703" s="16">
        <f ca="1">IF(Table1[[#This Row],[State]]="Closed","Zero",IF(Table1[[#This Row],[State]]="Resolved","Zero",TODAY()-Table1[[#This Row],[First Assigned to Osprey-Resolver]]))</f>
        <v>1567.9397916666567</v>
      </c>
      <c r="AK703" s="16" t="str">
        <f ca="1">IF(Table1[[#This Row],[Days Open]]&lt;=5,"00 - 05",IF(Table1[[#This Row],[Days Open]]&lt;=15,"06 - 15",IF(Table1[[#This Row],[Days Open]]&lt;=30,"16 - 30", IF(Table1[[#This Row],[Days Open]]&lt;=60,"31 - 60",IF(Table1[[#This Row],[Days Open]]&lt;=90,"61 - 90",IF(Table1[[#This Row],[Days Open]]="Zero","Closed","&gt;91 and above"))))))</f>
        <v>&gt;91 and above</v>
      </c>
      <c r="AL703" s="39">
        <f>WEEKNUM(Table1[[#This Row],[Created]])</f>
        <v>6</v>
      </c>
      <c r="AM703" s="39">
        <f>WEEKNUM(Table1[[#This Row],[Resolved]])</f>
        <v>0</v>
      </c>
      <c r="AN703" s="39">
        <f>WEEKNUM(Table1[[#This Row],[Closed]])</f>
        <v>6</v>
      </c>
      <c r="AO703" s="39" t="str">
        <f>IFERROR(INDEX(GD_Resource[], MATCH(Table1[[#This Row],[Assigned to]], GD_Resource[SNOW ID Unique], 0), 2), "Not GD")</f>
        <v>Not GD</v>
      </c>
      <c r="AP703" s="39" t="str">
        <f t="shared" si="10"/>
        <v>Geo</v>
      </c>
      <c r="AQ703" s="39">
        <f>YEAR(Table1[[#This Row],[Closed]])</f>
        <v>2018</v>
      </c>
      <c r="AR703" s="39">
        <f>YEAR(Table1[[#This Row],[Resolved]])</f>
        <v>1900</v>
      </c>
      <c r="AS703" s="39">
        <f>YEAR(Table1[[#This Row],[Created]])</f>
        <v>2018</v>
      </c>
      <c r="AT703" s="39">
        <f>DAY(Table1[[#This Row],[Resolved]])</f>
        <v>0</v>
      </c>
      <c r="AU703" s="39" t="str">
        <f>TEXT(Table1[[#This Row],[Resolved]],"MMM")</f>
        <v>Jan</v>
      </c>
      <c r="AV703" s="39">
        <f>DAY(Table1[[#This Row],[Created]])</f>
        <v>8</v>
      </c>
      <c r="AW703" s="39" t="str">
        <f>TEXT(Table1[[#This Row],[Created]],"MMM")</f>
        <v>Feb</v>
      </c>
      <c r="AX703" s="40" t="e">
        <f>VLOOKUP(Table1[[#This Row],[Assigned to]],GD_Resource[[#All],[SNOW ID Unique]:[Team]],4,0)</f>
        <v>#N/A</v>
      </c>
    </row>
    <row r="704" spans="1:50" ht="37.5" customHeight="1" x14ac:dyDescent="0.25">
      <c r="A704" s="37" t="s">
        <v>2700</v>
      </c>
      <c r="B704" s="37" t="s">
        <v>119</v>
      </c>
      <c r="C704" s="37" t="s">
        <v>339</v>
      </c>
      <c r="D704" s="37" t="s">
        <v>2701</v>
      </c>
      <c r="E704" s="37" t="s">
        <v>13</v>
      </c>
      <c r="F704" s="37" t="s">
        <v>2702</v>
      </c>
      <c r="G704" s="60">
        <v>43139.965185185189</v>
      </c>
      <c r="H704" s="37" t="s">
        <v>487</v>
      </c>
      <c r="I704" s="60"/>
      <c r="J704" s="37" t="s">
        <v>329</v>
      </c>
      <c r="K704" s="37" t="s">
        <v>2703</v>
      </c>
      <c r="L704" s="60">
        <v>43139.965185185189</v>
      </c>
      <c r="M704" s="37" t="s">
        <v>487</v>
      </c>
      <c r="N704" s="60">
        <v>43139.941851851851</v>
      </c>
      <c r="O704" s="37" t="s">
        <v>2637</v>
      </c>
      <c r="P704" s="38" t="b">
        <v>0</v>
      </c>
      <c r="Q704" s="37"/>
      <c r="R704" s="37" t="s">
        <v>217</v>
      </c>
      <c r="S704" s="38">
        <v>0</v>
      </c>
      <c r="T704" s="37" t="s">
        <v>128</v>
      </c>
      <c r="U704" s="37" t="s">
        <v>124</v>
      </c>
      <c r="V704" s="60"/>
      <c r="W704" s="38">
        <v>2265</v>
      </c>
      <c r="X704" s="37" t="s">
        <v>2640</v>
      </c>
      <c r="Y704" s="38">
        <v>0</v>
      </c>
      <c r="Z704" s="38" t="b">
        <v>0</v>
      </c>
      <c r="AA704" s="60">
        <v>43139.946111111109</v>
      </c>
      <c r="AB704" s="60"/>
      <c r="AC704" s="38">
        <v>0</v>
      </c>
      <c r="AD704" s="60"/>
      <c r="AE704" s="60">
        <v>43139.946111111109</v>
      </c>
      <c r="AF704" s="60">
        <v>43139.941851851851</v>
      </c>
      <c r="AG704" s="37"/>
      <c r="AH704" s="37"/>
      <c r="AI704" s="37"/>
      <c r="AJ704" s="16">
        <f ca="1">IF(Table1[[#This Row],[State]]="Closed","Zero",IF(Table1[[#This Row],[State]]="Resolved","Zero",TODAY()-Table1[[#This Row],[First Assigned to Osprey-Resolver]]))</f>
        <v>1568.0538888888914</v>
      </c>
      <c r="AK704" s="16" t="str">
        <f ca="1">IF(Table1[[#This Row],[Days Open]]&lt;=5,"00 - 05",IF(Table1[[#This Row],[Days Open]]&lt;=15,"06 - 15",IF(Table1[[#This Row],[Days Open]]&lt;=30,"16 - 30", IF(Table1[[#This Row],[Days Open]]&lt;=60,"31 - 60",IF(Table1[[#This Row],[Days Open]]&lt;=90,"61 - 90",IF(Table1[[#This Row],[Days Open]]="Zero","Closed","&gt;91 and above"))))))</f>
        <v>&gt;91 and above</v>
      </c>
      <c r="AL704" s="39">
        <f>WEEKNUM(Table1[[#This Row],[Created]])</f>
        <v>6</v>
      </c>
      <c r="AM704" s="39">
        <f>WEEKNUM(Table1[[#This Row],[Resolved]])</f>
        <v>0</v>
      </c>
      <c r="AN704" s="39">
        <f>WEEKNUM(Table1[[#This Row],[Closed]])</f>
        <v>6</v>
      </c>
      <c r="AO704" s="39" t="str">
        <f>IFERROR(INDEX(GD_Resource[], MATCH(Table1[[#This Row],[Assigned to]], GD_Resource[SNOW ID Unique], 0), 2), "Not GD")</f>
        <v>WPP-US</v>
      </c>
      <c r="AP704" s="39" t="str">
        <f t="shared" si="10"/>
        <v>GD</v>
      </c>
      <c r="AQ704" s="39">
        <f>YEAR(Table1[[#This Row],[Closed]])</f>
        <v>2018</v>
      </c>
      <c r="AR704" s="39">
        <f>YEAR(Table1[[#This Row],[Resolved]])</f>
        <v>1900</v>
      </c>
      <c r="AS704" s="39">
        <f>YEAR(Table1[[#This Row],[Created]])</f>
        <v>2018</v>
      </c>
      <c r="AT704" s="39">
        <f>DAY(Table1[[#This Row],[Resolved]])</f>
        <v>0</v>
      </c>
      <c r="AU704" s="39" t="str">
        <f>TEXT(Table1[[#This Row],[Resolved]],"MMM")</f>
        <v>Jan</v>
      </c>
      <c r="AV704" s="39">
        <f>DAY(Table1[[#This Row],[Created]])</f>
        <v>8</v>
      </c>
      <c r="AW704" s="39" t="str">
        <f>TEXT(Table1[[#This Row],[Created]],"MMM")</f>
        <v>Feb</v>
      </c>
      <c r="AX704" s="40">
        <f>VLOOKUP(Table1[[#This Row],[Assigned to]],GD_Resource[[#All],[SNOW ID Unique]:[Team]],4,0)</f>
        <v>0</v>
      </c>
    </row>
    <row r="705" spans="1:50" ht="49.95" customHeight="1" x14ac:dyDescent="0.25">
      <c r="A705" s="37" t="s">
        <v>2704</v>
      </c>
      <c r="B705" s="37" t="s">
        <v>119</v>
      </c>
      <c r="C705" s="37" t="s">
        <v>2358</v>
      </c>
      <c r="D705" s="37" t="s">
        <v>206</v>
      </c>
      <c r="E705" s="37" t="s">
        <v>13</v>
      </c>
      <c r="F705" s="37" t="s">
        <v>2705</v>
      </c>
      <c r="G705" s="60">
        <v>43185.84547453704</v>
      </c>
      <c r="H705" s="37" t="s">
        <v>2706</v>
      </c>
      <c r="I705" s="60"/>
      <c r="J705" s="37" t="s">
        <v>124</v>
      </c>
      <c r="K705" s="37" t="s">
        <v>2707</v>
      </c>
      <c r="L705" s="60">
        <v>43185.84547453704</v>
      </c>
      <c r="M705" s="37" t="s">
        <v>48</v>
      </c>
      <c r="N705" s="60">
        <v>43139.975624999999</v>
      </c>
      <c r="O705" s="37" t="s">
        <v>1016</v>
      </c>
      <c r="P705" s="38" t="b">
        <v>0</v>
      </c>
      <c r="Q705" s="37"/>
      <c r="R705" s="37" t="s">
        <v>127</v>
      </c>
      <c r="S705" s="38">
        <v>0</v>
      </c>
      <c r="T705" s="37" t="s">
        <v>128</v>
      </c>
      <c r="U705" s="37" t="s">
        <v>124</v>
      </c>
      <c r="V705" s="60"/>
      <c r="W705" s="38">
        <v>3963155</v>
      </c>
      <c r="X705" s="37" t="s">
        <v>873</v>
      </c>
      <c r="Y705" s="38">
        <v>0</v>
      </c>
      <c r="Z705" s="38" t="b">
        <v>0</v>
      </c>
      <c r="AA705" s="60">
        <v>43140.006423611107</v>
      </c>
      <c r="AB705" s="60">
        <v>43139.975624999999</v>
      </c>
      <c r="AC705" s="38">
        <v>1</v>
      </c>
      <c r="AD705" s="60">
        <v>43140.034085648149</v>
      </c>
      <c r="AE705" s="60">
        <v>43140.052465277768</v>
      </c>
      <c r="AF705" s="60">
        <v>43140.034085648149</v>
      </c>
      <c r="AG705" s="37" t="s">
        <v>139</v>
      </c>
      <c r="AH705" s="37"/>
      <c r="AI705" s="37"/>
      <c r="AJ705" s="16">
        <f ca="1">IF(Table1[[#This Row],[State]]="Closed","Zero",IF(Table1[[#This Row],[State]]="Resolved","Zero",TODAY()-Table1[[#This Row],[First Assigned to Osprey-Resolver]]))</f>
        <v>1567.9475347222324</v>
      </c>
      <c r="AK705" s="16" t="str">
        <f ca="1">IF(Table1[[#This Row],[Days Open]]&lt;=5,"00 - 05",IF(Table1[[#This Row],[Days Open]]&lt;=15,"06 - 15",IF(Table1[[#This Row],[Days Open]]&lt;=30,"16 - 30", IF(Table1[[#This Row],[Days Open]]&lt;=60,"31 - 60",IF(Table1[[#This Row],[Days Open]]&lt;=90,"61 - 90",IF(Table1[[#This Row],[Days Open]]="Zero","Closed","&gt;91 and above"))))))</f>
        <v>&gt;91 and above</v>
      </c>
      <c r="AL705" s="39">
        <f>WEEKNUM(Table1[[#This Row],[Created]])</f>
        <v>6</v>
      </c>
      <c r="AM705" s="39">
        <f>WEEKNUM(Table1[[#This Row],[Resolved]])</f>
        <v>0</v>
      </c>
      <c r="AN705" s="39">
        <f>WEEKNUM(Table1[[#This Row],[Closed]])</f>
        <v>13</v>
      </c>
      <c r="AO705" s="39" t="str">
        <f>IFERROR(INDEX(GD_Resource[], MATCH(Table1[[#This Row],[Assigned to]], GD_Resource[SNOW ID Unique], 0), 2), "Not GD")</f>
        <v>WPP-US</v>
      </c>
      <c r="AP705" s="39" t="str">
        <f t="shared" si="10"/>
        <v>GD</v>
      </c>
      <c r="AQ705" s="39">
        <f>YEAR(Table1[[#This Row],[Closed]])</f>
        <v>2018</v>
      </c>
      <c r="AR705" s="39">
        <f>YEAR(Table1[[#This Row],[Resolved]])</f>
        <v>1900</v>
      </c>
      <c r="AS705" s="39">
        <f>YEAR(Table1[[#This Row],[Created]])</f>
        <v>2018</v>
      </c>
      <c r="AT705" s="39">
        <f>DAY(Table1[[#This Row],[Resolved]])</f>
        <v>0</v>
      </c>
      <c r="AU705" s="39" t="str">
        <f>TEXT(Table1[[#This Row],[Resolved]],"MMM")</f>
        <v>Jan</v>
      </c>
      <c r="AV705" s="39">
        <f>DAY(Table1[[#This Row],[Created]])</f>
        <v>8</v>
      </c>
      <c r="AW705" s="39" t="str">
        <f>TEXT(Table1[[#This Row],[Created]],"MMM")</f>
        <v>Feb</v>
      </c>
      <c r="AX705" s="40">
        <f>VLOOKUP(Table1[[#This Row],[Assigned to]],GD_Resource[[#All],[SNOW ID Unique]:[Team]],4,0)</f>
        <v>0</v>
      </c>
    </row>
    <row r="706" spans="1:50" ht="62.7" customHeight="1" x14ac:dyDescent="0.25">
      <c r="A706" s="37" t="s">
        <v>2708</v>
      </c>
      <c r="B706" s="37" t="s">
        <v>119</v>
      </c>
      <c r="C706" s="37" t="s">
        <v>253</v>
      </c>
      <c r="D706" s="37" t="s">
        <v>2306</v>
      </c>
      <c r="E706" s="37" t="s">
        <v>7</v>
      </c>
      <c r="F706" s="37" t="s">
        <v>2709</v>
      </c>
      <c r="G706" s="60">
        <v>43145.804918981477</v>
      </c>
      <c r="H706" s="37" t="s">
        <v>1861</v>
      </c>
      <c r="I706" s="60"/>
      <c r="J706" s="37" t="s">
        <v>124</v>
      </c>
      <c r="K706" s="37" t="s">
        <v>2710</v>
      </c>
      <c r="L706" s="60">
        <v>43145.804918981477</v>
      </c>
      <c r="M706" s="37" t="s">
        <v>1861</v>
      </c>
      <c r="N706" s="60">
        <v>43140.919849537036</v>
      </c>
      <c r="O706" s="37" t="s">
        <v>2711</v>
      </c>
      <c r="P706" s="38" t="b">
        <v>0</v>
      </c>
      <c r="Q706" s="37"/>
      <c r="R706" s="37" t="s">
        <v>150</v>
      </c>
      <c r="S706" s="38">
        <v>0</v>
      </c>
      <c r="T706" s="37" t="s">
        <v>128</v>
      </c>
      <c r="U706" s="37" t="s">
        <v>124</v>
      </c>
      <c r="V706" s="60"/>
      <c r="W706" s="38">
        <v>422071</v>
      </c>
      <c r="X706" s="37" t="s">
        <v>2712</v>
      </c>
      <c r="Y706" s="38">
        <v>0</v>
      </c>
      <c r="Z706" s="38" t="b">
        <v>0</v>
      </c>
      <c r="AA706" s="60">
        <v>43140.926354166673</v>
      </c>
      <c r="AB706" s="60">
        <v>43140.919849537036</v>
      </c>
      <c r="AC706" s="38">
        <v>1</v>
      </c>
      <c r="AD706" s="60">
        <v>43140.945625</v>
      </c>
      <c r="AE706" s="60">
        <v>43140.973564814813</v>
      </c>
      <c r="AF706" s="60">
        <v>43140.945625</v>
      </c>
      <c r="AG706" s="37"/>
      <c r="AH706" s="37"/>
      <c r="AI706" s="37"/>
      <c r="AJ706" s="16">
        <f ca="1">IF(Table1[[#This Row],[State]]="Closed","Zero",IF(Table1[[#This Row],[State]]="Resolved","Zero",TODAY()-Table1[[#This Row],[First Assigned to Osprey-Resolver]]))</f>
        <v>1567.0264351851874</v>
      </c>
      <c r="AK706" s="16" t="str">
        <f ca="1">IF(Table1[[#This Row],[Days Open]]&lt;=5,"00 - 05",IF(Table1[[#This Row],[Days Open]]&lt;=15,"06 - 15",IF(Table1[[#This Row],[Days Open]]&lt;=30,"16 - 30", IF(Table1[[#This Row],[Days Open]]&lt;=60,"31 - 60",IF(Table1[[#This Row],[Days Open]]&lt;=90,"61 - 90",IF(Table1[[#This Row],[Days Open]]="Zero","Closed","&gt;91 and above"))))))</f>
        <v>&gt;91 and above</v>
      </c>
      <c r="AL706" s="39">
        <f>WEEKNUM(Table1[[#This Row],[Created]])</f>
        <v>6</v>
      </c>
      <c r="AM706" s="39">
        <f>WEEKNUM(Table1[[#This Row],[Resolved]])</f>
        <v>0</v>
      </c>
      <c r="AN706" s="39">
        <f>WEEKNUM(Table1[[#This Row],[Closed]])</f>
        <v>7</v>
      </c>
      <c r="AO706" s="39" t="str">
        <f>IFERROR(INDEX(GD_Resource[], MATCH(Table1[[#This Row],[Assigned to]], GD_Resource[SNOW ID Unique], 0), 2), "Not GD")</f>
        <v>Not GD</v>
      </c>
      <c r="AP706" s="39" t="str">
        <f t="shared" ref="AP706:AP769" si="11">IF(AO706="Not GD","Geo","GD")</f>
        <v>Geo</v>
      </c>
      <c r="AQ706" s="39">
        <f>YEAR(Table1[[#This Row],[Closed]])</f>
        <v>2018</v>
      </c>
      <c r="AR706" s="39">
        <f>YEAR(Table1[[#This Row],[Resolved]])</f>
        <v>1900</v>
      </c>
      <c r="AS706" s="39">
        <f>YEAR(Table1[[#This Row],[Created]])</f>
        <v>2018</v>
      </c>
      <c r="AT706" s="39">
        <f>DAY(Table1[[#This Row],[Resolved]])</f>
        <v>0</v>
      </c>
      <c r="AU706" s="39" t="str">
        <f>TEXT(Table1[[#This Row],[Resolved]],"MMM")</f>
        <v>Jan</v>
      </c>
      <c r="AV706" s="39">
        <f>DAY(Table1[[#This Row],[Created]])</f>
        <v>9</v>
      </c>
      <c r="AW706" s="39" t="str">
        <f>TEXT(Table1[[#This Row],[Created]],"MMM")</f>
        <v>Feb</v>
      </c>
      <c r="AX706" s="40" t="e">
        <f>VLOOKUP(Table1[[#This Row],[Assigned to]],GD_Resource[[#All],[SNOW ID Unique]:[Team]],4,0)</f>
        <v>#N/A</v>
      </c>
    </row>
    <row r="707" spans="1:50" ht="49.95" customHeight="1" x14ac:dyDescent="0.25">
      <c r="A707" s="37" t="s">
        <v>2713</v>
      </c>
      <c r="B707" s="37" t="s">
        <v>142</v>
      </c>
      <c r="C707" s="37" t="s">
        <v>253</v>
      </c>
      <c r="D707" s="37" t="s">
        <v>2306</v>
      </c>
      <c r="E707" s="37" t="s">
        <v>13</v>
      </c>
      <c r="F707" s="37" t="s">
        <v>2714</v>
      </c>
      <c r="G707" s="60">
        <v>43143.812002314808</v>
      </c>
      <c r="H707" s="37"/>
      <c r="I707" s="60"/>
      <c r="J707" s="37" t="s">
        <v>124</v>
      </c>
      <c r="K707" s="37" t="s">
        <v>2715</v>
      </c>
      <c r="L707" s="60">
        <v>43143.812002314808</v>
      </c>
      <c r="M707" s="37" t="s">
        <v>1861</v>
      </c>
      <c r="N707" s="60">
        <v>43141.069201388891</v>
      </c>
      <c r="O707" s="37" t="s">
        <v>2716</v>
      </c>
      <c r="P707" s="38" t="b">
        <v>0</v>
      </c>
      <c r="Q707" s="37"/>
      <c r="R707" s="37" t="s">
        <v>150</v>
      </c>
      <c r="S707" s="38">
        <v>0</v>
      </c>
      <c r="T707" s="37" t="s">
        <v>128</v>
      </c>
      <c r="U707" s="37" t="s">
        <v>124</v>
      </c>
      <c r="V707" s="60"/>
      <c r="W707" s="38">
        <v>236978</v>
      </c>
      <c r="X707" s="37" t="s">
        <v>2717</v>
      </c>
      <c r="Y707" s="38">
        <v>0</v>
      </c>
      <c r="Z707" s="38" t="b">
        <v>0</v>
      </c>
      <c r="AA707" s="60"/>
      <c r="AB707" s="60">
        <v>43141.069201388891</v>
      </c>
      <c r="AC707" s="38">
        <v>1</v>
      </c>
      <c r="AD707" s="60">
        <v>43141.135208333333</v>
      </c>
      <c r="AE707" s="60"/>
      <c r="AF707" s="60">
        <v>43141.135208333333</v>
      </c>
      <c r="AG707" s="37" t="s">
        <v>139</v>
      </c>
      <c r="AH707" s="37"/>
      <c r="AI707" s="37" t="s">
        <v>1238</v>
      </c>
      <c r="AJ707" s="16">
        <f ca="1">IF(Table1[[#This Row],[State]]="Closed","Zero",IF(Table1[[#This Row],[State]]="Resolved","Zero",TODAY()-Table1[[#This Row],[First Assigned to Osprey-Resolver]]))</f>
        <v>44708</v>
      </c>
      <c r="AK707" s="16" t="str">
        <f ca="1">IF(Table1[[#This Row],[Days Open]]&lt;=5,"00 - 05",IF(Table1[[#This Row],[Days Open]]&lt;=15,"06 - 15",IF(Table1[[#This Row],[Days Open]]&lt;=30,"16 - 30", IF(Table1[[#This Row],[Days Open]]&lt;=60,"31 - 60",IF(Table1[[#This Row],[Days Open]]&lt;=90,"61 - 90",IF(Table1[[#This Row],[Days Open]]="Zero","Closed","&gt;91 and above"))))))</f>
        <v>&gt;91 and above</v>
      </c>
      <c r="AL707" s="39">
        <f>WEEKNUM(Table1[[#This Row],[Created]])</f>
        <v>6</v>
      </c>
      <c r="AM707" s="39">
        <f>WEEKNUM(Table1[[#This Row],[Resolved]])</f>
        <v>0</v>
      </c>
      <c r="AN707" s="39">
        <f>WEEKNUM(Table1[[#This Row],[Closed]])</f>
        <v>7</v>
      </c>
      <c r="AO707" s="39" t="str">
        <f>IFERROR(INDEX(GD_Resource[], MATCH(Table1[[#This Row],[Assigned to]], GD_Resource[SNOW ID Unique], 0), 2), "Not GD")</f>
        <v>Not GD</v>
      </c>
      <c r="AP707" s="39" t="str">
        <f t="shared" si="11"/>
        <v>Geo</v>
      </c>
      <c r="AQ707" s="39">
        <f>YEAR(Table1[[#This Row],[Closed]])</f>
        <v>2018</v>
      </c>
      <c r="AR707" s="39">
        <f>YEAR(Table1[[#This Row],[Resolved]])</f>
        <v>1900</v>
      </c>
      <c r="AS707" s="39">
        <f>YEAR(Table1[[#This Row],[Created]])</f>
        <v>2018</v>
      </c>
      <c r="AT707" s="39">
        <f>DAY(Table1[[#This Row],[Resolved]])</f>
        <v>0</v>
      </c>
      <c r="AU707" s="39" t="str">
        <f>TEXT(Table1[[#This Row],[Resolved]],"MMM")</f>
        <v>Jan</v>
      </c>
      <c r="AV707" s="39">
        <f>DAY(Table1[[#This Row],[Created]])</f>
        <v>10</v>
      </c>
      <c r="AW707" s="39" t="str">
        <f>TEXT(Table1[[#This Row],[Created]],"MMM")</f>
        <v>Feb</v>
      </c>
      <c r="AX707" s="40" t="e">
        <f>VLOOKUP(Table1[[#This Row],[Assigned to]],GD_Resource[[#All],[SNOW ID Unique]:[Team]],4,0)</f>
        <v>#N/A</v>
      </c>
    </row>
    <row r="708" spans="1:50" ht="37.5" customHeight="1" x14ac:dyDescent="0.25">
      <c r="A708" s="37" t="s">
        <v>2718</v>
      </c>
      <c r="B708" s="37" t="s">
        <v>119</v>
      </c>
      <c r="C708" s="37" t="s">
        <v>120</v>
      </c>
      <c r="D708" s="37" t="s">
        <v>2719</v>
      </c>
      <c r="E708" s="37" t="s">
        <v>13</v>
      </c>
      <c r="F708" s="37" t="s">
        <v>2720</v>
      </c>
      <c r="G708" s="60">
        <v>43192.529456018521</v>
      </c>
      <c r="H708" s="37" t="s">
        <v>2721</v>
      </c>
      <c r="I708" s="60"/>
      <c r="J708" s="37" t="s">
        <v>124</v>
      </c>
      <c r="K708" s="37" t="s">
        <v>2722</v>
      </c>
      <c r="L708" s="60">
        <v>43192.529456018521</v>
      </c>
      <c r="M708" s="37" t="s">
        <v>2721</v>
      </c>
      <c r="N708" s="60">
        <v>43144.612488425933</v>
      </c>
      <c r="O708" s="37" t="s">
        <v>2723</v>
      </c>
      <c r="P708" s="38" t="b">
        <v>0</v>
      </c>
      <c r="Q708" s="37"/>
      <c r="R708" s="37" t="s">
        <v>127</v>
      </c>
      <c r="S708" s="38">
        <v>0</v>
      </c>
      <c r="T708" s="37" t="s">
        <v>128</v>
      </c>
      <c r="U708" s="37" t="s">
        <v>124</v>
      </c>
      <c r="V708" s="60"/>
      <c r="W708" s="38">
        <v>4140026</v>
      </c>
      <c r="X708" s="37" t="s">
        <v>2724</v>
      </c>
      <c r="Y708" s="38">
        <v>0</v>
      </c>
      <c r="Z708" s="38" t="b">
        <v>0</v>
      </c>
      <c r="AA708" s="60">
        <v>43144.616284722222</v>
      </c>
      <c r="AB708" s="60">
        <v>43144.612488425933</v>
      </c>
      <c r="AC708" s="38">
        <v>1</v>
      </c>
      <c r="AD708" s="60">
        <v>43144.701886574083</v>
      </c>
      <c r="AE708" s="60">
        <v>43144.728703703702</v>
      </c>
      <c r="AF708" s="60">
        <v>43144.701886574083</v>
      </c>
      <c r="AG708" s="37"/>
      <c r="AH708" s="37"/>
      <c r="AI708" s="37"/>
      <c r="AJ708" s="16">
        <f ca="1">IF(Table1[[#This Row],[State]]="Closed","Zero",IF(Table1[[#This Row],[State]]="Resolved","Zero",TODAY()-Table1[[#This Row],[First Assigned to Osprey-Resolver]]))</f>
        <v>1563.2712962962978</v>
      </c>
      <c r="AK708" s="16" t="str">
        <f ca="1">IF(Table1[[#This Row],[Days Open]]&lt;=5,"00 - 05",IF(Table1[[#This Row],[Days Open]]&lt;=15,"06 - 15",IF(Table1[[#This Row],[Days Open]]&lt;=30,"16 - 30", IF(Table1[[#This Row],[Days Open]]&lt;=60,"31 - 60",IF(Table1[[#This Row],[Days Open]]&lt;=90,"61 - 90",IF(Table1[[#This Row],[Days Open]]="Zero","Closed","&gt;91 and above"))))))</f>
        <v>&gt;91 and above</v>
      </c>
      <c r="AL708" s="39">
        <f>WEEKNUM(Table1[[#This Row],[Created]])</f>
        <v>7</v>
      </c>
      <c r="AM708" s="39">
        <f>WEEKNUM(Table1[[#This Row],[Resolved]])</f>
        <v>0</v>
      </c>
      <c r="AN708" s="39">
        <f>WEEKNUM(Table1[[#This Row],[Closed]])</f>
        <v>14</v>
      </c>
      <c r="AO708" s="39" t="str">
        <f>IFERROR(INDEX(GD_Resource[], MATCH(Table1[[#This Row],[Assigned to]], GD_Resource[SNOW ID Unique], 0), 2), "Not GD")</f>
        <v>WPP-US</v>
      </c>
      <c r="AP708" s="39" t="str">
        <f t="shared" si="11"/>
        <v>GD</v>
      </c>
      <c r="AQ708" s="39">
        <f>YEAR(Table1[[#This Row],[Closed]])</f>
        <v>2018</v>
      </c>
      <c r="AR708" s="39">
        <f>YEAR(Table1[[#This Row],[Resolved]])</f>
        <v>1900</v>
      </c>
      <c r="AS708" s="39">
        <f>YEAR(Table1[[#This Row],[Created]])</f>
        <v>2018</v>
      </c>
      <c r="AT708" s="39">
        <f>DAY(Table1[[#This Row],[Resolved]])</f>
        <v>0</v>
      </c>
      <c r="AU708" s="39" t="str">
        <f>TEXT(Table1[[#This Row],[Resolved]],"MMM")</f>
        <v>Jan</v>
      </c>
      <c r="AV708" s="39">
        <f>DAY(Table1[[#This Row],[Created]])</f>
        <v>13</v>
      </c>
      <c r="AW708" s="39" t="str">
        <f>TEXT(Table1[[#This Row],[Created]],"MMM")</f>
        <v>Feb</v>
      </c>
      <c r="AX708" s="40">
        <f>VLOOKUP(Table1[[#This Row],[Assigned to]],GD_Resource[[#All],[SNOW ID Unique]:[Team]],4,0)</f>
        <v>0</v>
      </c>
    </row>
    <row r="709" spans="1:50" ht="49.95" customHeight="1" x14ac:dyDescent="0.25">
      <c r="A709" s="37" t="s">
        <v>2725</v>
      </c>
      <c r="B709" s="37" t="s">
        <v>119</v>
      </c>
      <c r="C709" s="37" t="s">
        <v>633</v>
      </c>
      <c r="D709" s="37" t="s">
        <v>309</v>
      </c>
      <c r="E709" s="37" t="s">
        <v>145</v>
      </c>
      <c r="F709" s="37" t="s">
        <v>2726</v>
      </c>
      <c r="G709" s="60">
        <v>43467.902384259258</v>
      </c>
      <c r="H709" s="37" t="s">
        <v>248</v>
      </c>
      <c r="I709" s="60"/>
      <c r="J709" s="37" t="s">
        <v>124</v>
      </c>
      <c r="K709" s="37" t="s">
        <v>2727</v>
      </c>
      <c r="L709" s="60">
        <v>43467.902384259258</v>
      </c>
      <c r="M709" s="37" t="s">
        <v>248</v>
      </c>
      <c r="N709" s="60">
        <v>43144.906099537038</v>
      </c>
      <c r="O709" s="37" t="s">
        <v>2728</v>
      </c>
      <c r="P709" s="38" t="b">
        <v>0</v>
      </c>
      <c r="Q709" s="37"/>
      <c r="R709" s="37" t="s">
        <v>137</v>
      </c>
      <c r="S709" s="38">
        <v>0</v>
      </c>
      <c r="T709" s="37" t="s">
        <v>128</v>
      </c>
      <c r="U709" s="37" t="s">
        <v>124</v>
      </c>
      <c r="V709" s="60"/>
      <c r="W709" s="38">
        <v>27906879</v>
      </c>
      <c r="X709" s="37" t="s">
        <v>2729</v>
      </c>
      <c r="Y709" s="38">
        <v>0</v>
      </c>
      <c r="Z709" s="38" t="b">
        <v>0</v>
      </c>
      <c r="AA709" s="60">
        <v>43144.918796296297</v>
      </c>
      <c r="AB709" s="60">
        <v>43144.906099537038</v>
      </c>
      <c r="AC709" s="38">
        <v>1</v>
      </c>
      <c r="AD709" s="60">
        <v>43144.941331018519</v>
      </c>
      <c r="AE709" s="60">
        <v>43153.524004629631</v>
      </c>
      <c r="AF709" s="60">
        <v>43144.941331018519</v>
      </c>
      <c r="AG709" s="37"/>
      <c r="AH709" s="37"/>
      <c r="AI709" s="37"/>
      <c r="AJ709" s="16">
        <f ca="1">IF(Table1[[#This Row],[State]]="Closed","Zero",IF(Table1[[#This Row],[State]]="Resolved","Zero",TODAY()-Table1[[#This Row],[First Assigned to Osprey-Resolver]]))</f>
        <v>1554.4759953703688</v>
      </c>
      <c r="AK709" s="16" t="str">
        <f ca="1">IF(Table1[[#This Row],[Days Open]]&lt;=5,"00 - 05",IF(Table1[[#This Row],[Days Open]]&lt;=15,"06 - 15",IF(Table1[[#This Row],[Days Open]]&lt;=30,"16 - 30", IF(Table1[[#This Row],[Days Open]]&lt;=60,"31 - 60",IF(Table1[[#This Row],[Days Open]]&lt;=90,"61 - 90",IF(Table1[[#This Row],[Days Open]]="Zero","Closed","&gt;91 and above"))))))</f>
        <v>&gt;91 and above</v>
      </c>
      <c r="AL709" s="39">
        <f>WEEKNUM(Table1[[#This Row],[Created]])</f>
        <v>7</v>
      </c>
      <c r="AM709" s="39">
        <f>WEEKNUM(Table1[[#This Row],[Resolved]])</f>
        <v>0</v>
      </c>
      <c r="AN709" s="39">
        <f>WEEKNUM(Table1[[#This Row],[Closed]])</f>
        <v>1</v>
      </c>
      <c r="AO709" s="39" t="str">
        <f>IFERROR(INDEX(GD_Resource[], MATCH(Table1[[#This Row],[Assigned to]], GD_Resource[SNOW ID Unique], 0), 2), "Not GD")</f>
        <v>Not GD</v>
      </c>
      <c r="AP709" s="39" t="str">
        <f t="shared" si="11"/>
        <v>Geo</v>
      </c>
      <c r="AQ709" s="39">
        <f>YEAR(Table1[[#This Row],[Closed]])</f>
        <v>2019</v>
      </c>
      <c r="AR709" s="39">
        <f>YEAR(Table1[[#This Row],[Resolved]])</f>
        <v>1900</v>
      </c>
      <c r="AS709" s="39">
        <f>YEAR(Table1[[#This Row],[Created]])</f>
        <v>2018</v>
      </c>
      <c r="AT709" s="39">
        <f>DAY(Table1[[#This Row],[Resolved]])</f>
        <v>0</v>
      </c>
      <c r="AU709" s="39" t="str">
        <f>TEXT(Table1[[#This Row],[Resolved]],"MMM")</f>
        <v>Jan</v>
      </c>
      <c r="AV709" s="39">
        <f>DAY(Table1[[#This Row],[Created]])</f>
        <v>13</v>
      </c>
      <c r="AW709" s="39" t="str">
        <f>TEXT(Table1[[#This Row],[Created]],"MMM")</f>
        <v>Feb</v>
      </c>
      <c r="AX709" s="40" t="e">
        <f>VLOOKUP(Table1[[#This Row],[Assigned to]],GD_Resource[[#All],[SNOW ID Unique]:[Team]],4,0)</f>
        <v>#N/A</v>
      </c>
    </row>
    <row r="710" spans="1:50" ht="37.5" customHeight="1" x14ac:dyDescent="0.25">
      <c r="A710" s="37" t="s">
        <v>2730</v>
      </c>
      <c r="B710" s="37" t="s">
        <v>119</v>
      </c>
      <c r="C710" s="37" t="s">
        <v>253</v>
      </c>
      <c r="D710" s="37" t="s">
        <v>2306</v>
      </c>
      <c r="E710" s="37" t="s">
        <v>7</v>
      </c>
      <c r="F710" s="37" t="s">
        <v>2731</v>
      </c>
      <c r="G710" s="60">
        <v>43154.749930555547</v>
      </c>
      <c r="H710" s="37" t="s">
        <v>1861</v>
      </c>
      <c r="I710" s="60"/>
      <c r="J710" s="37" t="s">
        <v>124</v>
      </c>
      <c r="K710" s="37" t="s">
        <v>2732</v>
      </c>
      <c r="L710" s="60">
        <v>43154.749930555547</v>
      </c>
      <c r="M710" s="37" t="s">
        <v>1861</v>
      </c>
      <c r="N710" s="60">
        <v>43145.928530092591</v>
      </c>
      <c r="O710" s="37" t="s">
        <v>2733</v>
      </c>
      <c r="P710" s="38" t="b">
        <v>0</v>
      </c>
      <c r="Q710" s="37"/>
      <c r="R710" s="37" t="s">
        <v>150</v>
      </c>
      <c r="S710" s="38">
        <v>0</v>
      </c>
      <c r="T710" s="37" t="s">
        <v>128</v>
      </c>
      <c r="U710" s="37" t="s">
        <v>124</v>
      </c>
      <c r="V710" s="60"/>
      <c r="W710" s="38">
        <v>762169</v>
      </c>
      <c r="X710" s="37" t="s">
        <v>2734</v>
      </c>
      <c r="Y710" s="38">
        <v>0</v>
      </c>
      <c r="Z710" s="38" t="b">
        <v>0</v>
      </c>
      <c r="AA710" s="60">
        <v>43145.99658564815</v>
      </c>
      <c r="AB710" s="60">
        <v>43145.928530092591</v>
      </c>
      <c r="AC710" s="38">
        <v>1</v>
      </c>
      <c r="AD710" s="60">
        <v>43145.934745370367</v>
      </c>
      <c r="AE710" s="60">
        <v>43145.99658564815</v>
      </c>
      <c r="AF710" s="60">
        <v>43145.934745370367</v>
      </c>
      <c r="AG710" s="37"/>
      <c r="AH710" s="37"/>
      <c r="AI710" s="37"/>
      <c r="AJ710" s="16">
        <f ca="1">IF(Table1[[#This Row],[State]]="Closed","Zero",IF(Table1[[#This Row],[State]]="Resolved","Zero",TODAY()-Table1[[#This Row],[First Assigned to Osprey-Resolver]]))</f>
        <v>1562.0034143518496</v>
      </c>
      <c r="AK710" s="16" t="str">
        <f ca="1">IF(Table1[[#This Row],[Days Open]]&lt;=5,"00 - 05",IF(Table1[[#This Row],[Days Open]]&lt;=15,"06 - 15",IF(Table1[[#This Row],[Days Open]]&lt;=30,"16 - 30", IF(Table1[[#This Row],[Days Open]]&lt;=60,"31 - 60",IF(Table1[[#This Row],[Days Open]]&lt;=90,"61 - 90",IF(Table1[[#This Row],[Days Open]]="Zero","Closed","&gt;91 and above"))))))</f>
        <v>&gt;91 and above</v>
      </c>
      <c r="AL710" s="39">
        <f>WEEKNUM(Table1[[#This Row],[Created]])</f>
        <v>7</v>
      </c>
      <c r="AM710" s="39">
        <f>WEEKNUM(Table1[[#This Row],[Resolved]])</f>
        <v>0</v>
      </c>
      <c r="AN710" s="39">
        <f>WEEKNUM(Table1[[#This Row],[Closed]])</f>
        <v>8</v>
      </c>
      <c r="AO710" s="39" t="str">
        <f>IFERROR(INDEX(GD_Resource[], MATCH(Table1[[#This Row],[Assigned to]], GD_Resource[SNOW ID Unique], 0), 2), "Not GD")</f>
        <v>Not GD</v>
      </c>
      <c r="AP710" s="39" t="str">
        <f t="shared" si="11"/>
        <v>Geo</v>
      </c>
      <c r="AQ710" s="39">
        <f>YEAR(Table1[[#This Row],[Closed]])</f>
        <v>2018</v>
      </c>
      <c r="AR710" s="39">
        <f>YEAR(Table1[[#This Row],[Resolved]])</f>
        <v>1900</v>
      </c>
      <c r="AS710" s="39">
        <f>YEAR(Table1[[#This Row],[Created]])</f>
        <v>2018</v>
      </c>
      <c r="AT710" s="39">
        <f>DAY(Table1[[#This Row],[Resolved]])</f>
        <v>0</v>
      </c>
      <c r="AU710" s="39" t="str">
        <f>TEXT(Table1[[#This Row],[Resolved]],"MMM")</f>
        <v>Jan</v>
      </c>
      <c r="AV710" s="39">
        <f>DAY(Table1[[#This Row],[Created]])</f>
        <v>14</v>
      </c>
      <c r="AW710" s="39" t="str">
        <f>TEXT(Table1[[#This Row],[Created]],"MMM")</f>
        <v>Feb</v>
      </c>
      <c r="AX710" s="40" t="e">
        <f>VLOOKUP(Table1[[#This Row],[Assigned to]],GD_Resource[[#All],[SNOW ID Unique]:[Team]],4,0)</f>
        <v>#N/A</v>
      </c>
    </row>
    <row r="711" spans="1:50" ht="49.95" customHeight="1" x14ac:dyDescent="0.25">
      <c r="A711" s="37" t="s">
        <v>2735</v>
      </c>
      <c r="B711" s="37" t="s">
        <v>119</v>
      </c>
      <c r="C711" s="37" t="s">
        <v>253</v>
      </c>
      <c r="D711" s="37" t="s">
        <v>2306</v>
      </c>
      <c r="E711" s="37" t="s">
        <v>13</v>
      </c>
      <c r="F711" s="37" t="s">
        <v>2736</v>
      </c>
      <c r="G711" s="60">
        <v>43146.945810185192</v>
      </c>
      <c r="H711" s="37"/>
      <c r="I711" s="60"/>
      <c r="J711" s="37" t="s">
        <v>124</v>
      </c>
      <c r="K711" s="37" t="s">
        <v>2737</v>
      </c>
      <c r="L711" s="60">
        <v>43146.945810185192</v>
      </c>
      <c r="M711" s="37" t="s">
        <v>1861</v>
      </c>
      <c r="N711" s="60">
        <v>43145.970937500002</v>
      </c>
      <c r="O711" s="37" t="s">
        <v>2738</v>
      </c>
      <c r="P711" s="38" t="b">
        <v>0</v>
      </c>
      <c r="Q711" s="37"/>
      <c r="R711" s="37" t="s">
        <v>150</v>
      </c>
      <c r="S711" s="38">
        <v>0</v>
      </c>
      <c r="T711" s="37" t="s">
        <v>128</v>
      </c>
      <c r="U711" s="37" t="s">
        <v>124</v>
      </c>
      <c r="V711" s="60"/>
      <c r="W711" s="38">
        <v>84230</v>
      </c>
      <c r="X711" s="37" t="s">
        <v>2739</v>
      </c>
      <c r="Y711" s="38">
        <v>0</v>
      </c>
      <c r="Z711" s="38" t="b">
        <v>0</v>
      </c>
      <c r="AA711" s="60">
        <v>43146.536562499998</v>
      </c>
      <c r="AB711" s="60">
        <v>43145.970937500002</v>
      </c>
      <c r="AC711" s="38">
        <v>3</v>
      </c>
      <c r="AD711" s="60">
        <v>43145.985648148147</v>
      </c>
      <c r="AE711" s="60"/>
      <c r="AF711" s="60">
        <v>43145.985648148147</v>
      </c>
      <c r="AG711" s="37" t="s">
        <v>139</v>
      </c>
      <c r="AH711" s="37"/>
      <c r="AI711" s="37" t="s">
        <v>257</v>
      </c>
      <c r="AJ711" s="16">
        <f ca="1">IF(Table1[[#This Row],[State]]="Closed","Zero",IF(Table1[[#This Row],[State]]="Resolved","Zero",TODAY()-Table1[[#This Row],[First Assigned to Osprey-Resolver]]))</f>
        <v>44708</v>
      </c>
      <c r="AK711" s="16" t="str">
        <f ca="1">IF(Table1[[#This Row],[Days Open]]&lt;=5,"00 - 05",IF(Table1[[#This Row],[Days Open]]&lt;=15,"06 - 15",IF(Table1[[#This Row],[Days Open]]&lt;=30,"16 - 30", IF(Table1[[#This Row],[Days Open]]&lt;=60,"31 - 60",IF(Table1[[#This Row],[Days Open]]&lt;=90,"61 - 90",IF(Table1[[#This Row],[Days Open]]="Zero","Closed","&gt;91 and above"))))))</f>
        <v>&gt;91 and above</v>
      </c>
      <c r="AL711" s="39">
        <f>WEEKNUM(Table1[[#This Row],[Created]])</f>
        <v>7</v>
      </c>
      <c r="AM711" s="39">
        <f>WEEKNUM(Table1[[#This Row],[Resolved]])</f>
        <v>0</v>
      </c>
      <c r="AN711" s="39">
        <f>WEEKNUM(Table1[[#This Row],[Closed]])</f>
        <v>7</v>
      </c>
      <c r="AO711" s="39" t="str">
        <f>IFERROR(INDEX(GD_Resource[], MATCH(Table1[[#This Row],[Assigned to]], GD_Resource[SNOW ID Unique], 0), 2), "Not GD")</f>
        <v>Not GD</v>
      </c>
      <c r="AP711" s="39" t="str">
        <f t="shared" si="11"/>
        <v>Geo</v>
      </c>
      <c r="AQ711" s="39">
        <f>YEAR(Table1[[#This Row],[Closed]])</f>
        <v>2018</v>
      </c>
      <c r="AR711" s="39">
        <f>YEAR(Table1[[#This Row],[Resolved]])</f>
        <v>1900</v>
      </c>
      <c r="AS711" s="39">
        <f>YEAR(Table1[[#This Row],[Created]])</f>
        <v>2018</v>
      </c>
      <c r="AT711" s="39">
        <f>DAY(Table1[[#This Row],[Resolved]])</f>
        <v>0</v>
      </c>
      <c r="AU711" s="39" t="str">
        <f>TEXT(Table1[[#This Row],[Resolved]],"MMM")</f>
        <v>Jan</v>
      </c>
      <c r="AV711" s="39">
        <f>DAY(Table1[[#This Row],[Created]])</f>
        <v>14</v>
      </c>
      <c r="AW711" s="39" t="str">
        <f>TEXT(Table1[[#This Row],[Created]],"MMM")</f>
        <v>Feb</v>
      </c>
      <c r="AX711" s="40" t="e">
        <f>VLOOKUP(Table1[[#This Row],[Assigned to]],GD_Resource[[#All],[SNOW ID Unique]:[Team]],4,0)</f>
        <v>#N/A</v>
      </c>
    </row>
    <row r="712" spans="1:50" ht="75" customHeight="1" x14ac:dyDescent="0.25">
      <c r="A712" s="37" t="s">
        <v>2740</v>
      </c>
      <c r="B712" s="37" t="s">
        <v>119</v>
      </c>
      <c r="C712" s="37" t="s">
        <v>253</v>
      </c>
      <c r="D712" s="37" t="s">
        <v>2306</v>
      </c>
      <c r="E712" s="37" t="s">
        <v>13</v>
      </c>
      <c r="F712" s="37" t="s">
        <v>2741</v>
      </c>
      <c r="G712" s="60">
        <v>43146.946099537039</v>
      </c>
      <c r="H712" s="37" t="s">
        <v>1861</v>
      </c>
      <c r="I712" s="60"/>
      <c r="J712" s="37" t="s">
        <v>124</v>
      </c>
      <c r="K712" s="37" t="s">
        <v>2742</v>
      </c>
      <c r="L712" s="60">
        <v>43146.946099537039</v>
      </c>
      <c r="M712" s="37" t="s">
        <v>1861</v>
      </c>
      <c r="N712" s="60">
        <v>43146.818796296298</v>
      </c>
      <c r="O712" s="37" t="s">
        <v>2743</v>
      </c>
      <c r="P712" s="38" t="b">
        <v>0</v>
      </c>
      <c r="Q712" s="37"/>
      <c r="R712" s="37" t="s">
        <v>150</v>
      </c>
      <c r="S712" s="38">
        <v>0</v>
      </c>
      <c r="T712" s="37" t="s">
        <v>128</v>
      </c>
      <c r="U712" s="37" t="s">
        <v>124</v>
      </c>
      <c r="V712" s="60"/>
      <c r="W712" s="38">
        <v>10999</v>
      </c>
      <c r="X712" s="37" t="s">
        <v>2744</v>
      </c>
      <c r="Y712" s="38">
        <v>0</v>
      </c>
      <c r="Z712" s="38" t="b">
        <v>0</v>
      </c>
      <c r="AA712" s="60">
        <v>43146.849386574067</v>
      </c>
      <c r="AB712" s="60">
        <v>43146.818796296298</v>
      </c>
      <c r="AC712" s="38">
        <v>1</v>
      </c>
      <c r="AD712" s="60">
        <v>43146.915393518517</v>
      </c>
      <c r="AE712" s="60">
        <v>43146.944791666669</v>
      </c>
      <c r="AF712" s="60">
        <v>43146.915393518517</v>
      </c>
      <c r="AG712" s="37"/>
      <c r="AH712" s="37"/>
      <c r="AI712" s="37"/>
      <c r="AJ712" s="16">
        <f ca="1">IF(Table1[[#This Row],[State]]="Closed","Zero",IF(Table1[[#This Row],[State]]="Resolved","Zero",TODAY()-Table1[[#This Row],[First Assigned to Osprey-Resolver]]))</f>
        <v>1561.0552083333314</v>
      </c>
      <c r="AK712" s="16" t="str">
        <f ca="1">IF(Table1[[#This Row],[Days Open]]&lt;=5,"00 - 05",IF(Table1[[#This Row],[Days Open]]&lt;=15,"06 - 15",IF(Table1[[#This Row],[Days Open]]&lt;=30,"16 - 30", IF(Table1[[#This Row],[Days Open]]&lt;=60,"31 - 60",IF(Table1[[#This Row],[Days Open]]&lt;=90,"61 - 90",IF(Table1[[#This Row],[Days Open]]="Zero","Closed","&gt;91 and above"))))))</f>
        <v>&gt;91 and above</v>
      </c>
      <c r="AL712" s="39">
        <f>WEEKNUM(Table1[[#This Row],[Created]])</f>
        <v>7</v>
      </c>
      <c r="AM712" s="39">
        <f>WEEKNUM(Table1[[#This Row],[Resolved]])</f>
        <v>0</v>
      </c>
      <c r="AN712" s="39">
        <f>WEEKNUM(Table1[[#This Row],[Closed]])</f>
        <v>7</v>
      </c>
      <c r="AO712" s="39" t="str">
        <f>IFERROR(INDEX(GD_Resource[], MATCH(Table1[[#This Row],[Assigned to]], GD_Resource[SNOW ID Unique], 0), 2), "Not GD")</f>
        <v>Not GD</v>
      </c>
      <c r="AP712" s="39" t="str">
        <f t="shared" si="11"/>
        <v>Geo</v>
      </c>
      <c r="AQ712" s="39">
        <f>YEAR(Table1[[#This Row],[Closed]])</f>
        <v>2018</v>
      </c>
      <c r="AR712" s="39">
        <f>YEAR(Table1[[#This Row],[Resolved]])</f>
        <v>1900</v>
      </c>
      <c r="AS712" s="39">
        <f>YEAR(Table1[[#This Row],[Created]])</f>
        <v>2018</v>
      </c>
      <c r="AT712" s="39">
        <f>DAY(Table1[[#This Row],[Resolved]])</f>
        <v>0</v>
      </c>
      <c r="AU712" s="39" t="str">
        <f>TEXT(Table1[[#This Row],[Resolved]],"MMM")</f>
        <v>Jan</v>
      </c>
      <c r="AV712" s="39">
        <f>DAY(Table1[[#This Row],[Created]])</f>
        <v>15</v>
      </c>
      <c r="AW712" s="39" t="str">
        <f>TEXT(Table1[[#This Row],[Created]],"MMM")</f>
        <v>Feb</v>
      </c>
      <c r="AX712" s="40" t="e">
        <f>VLOOKUP(Table1[[#This Row],[Assigned to]],GD_Resource[[#All],[SNOW ID Unique]:[Team]],4,0)</f>
        <v>#N/A</v>
      </c>
    </row>
    <row r="713" spans="1:50" ht="62.7" customHeight="1" x14ac:dyDescent="0.25">
      <c r="A713" s="37" t="s">
        <v>2745</v>
      </c>
      <c r="B713" s="37" t="s">
        <v>119</v>
      </c>
      <c r="C713" s="37" t="s">
        <v>339</v>
      </c>
      <c r="D713" s="37" t="s">
        <v>2637</v>
      </c>
      <c r="E713" s="37" t="s">
        <v>13</v>
      </c>
      <c r="F713" s="37" t="s">
        <v>2746</v>
      </c>
      <c r="G713" s="60">
        <v>43146.905023148152</v>
      </c>
      <c r="H713" s="37"/>
      <c r="I713" s="60"/>
      <c r="J713" s="37" t="s">
        <v>124</v>
      </c>
      <c r="K713" s="37" t="s">
        <v>2747</v>
      </c>
      <c r="L713" s="60">
        <v>43146.905023148152</v>
      </c>
      <c r="M713" s="37" t="s">
        <v>2640</v>
      </c>
      <c r="N713" s="60">
        <v>43146.902696759258</v>
      </c>
      <c r="O713" s="37" t="s">
        <v>2637</v>
      </c>
      <c r="P713" s="38" t="b">
        <v>0</v>
      </c>
      <c r="Q713" s="37"/>
      <c r="R713" s="37" t="s">
        <v>217</v>
      </c>
      <c r="S713" s="38">
        <v>0</v>
      </c>
      <c r="T713" s="37" t="s">
        <v>128</v>
      </c>
      <c r="U713" s="37" t="s">
        <v>124</v>
      </c>
      <c r="V713" s="60"/>
      <c r="W713" s="38">
        <v>250</v>
      </c>
      <c r="X713" s="37" t="s">
        <v>2640</v>
      </c>
      <c r="Y713" s="38">
        <v>0</v>
      </c>
      <c r="Z713" s="38" t="b">
        <v>0</v>
      </c>
      <c r="AA713" s="60"/>
      <c r="AB713" s="60"/>
      <c r="AC713" s="38">
        <v>0</v>
      </c>
      <c r="AD713" s="60"/>
      <c r="AE713" s="60"/>
      <c r="AF713" s="60">
        <v>43146.902696759258</v>
      </c>
      <c r="AG713" s="37"/>
      <c r="AH713" s="37"/>
      <c r="AI713" s="37"/>
      <c r="AJ713" s="16">
        <f ca="1">IF(Table1[[#This Row],[State]]="Closed","Zero",IF(Table1[[#This Row],[State]]="Resolved","Zero",TODAY()-Table1[[#This Row],[First Assigned to Osprey-Resolver]]))</f>
        <v>44708</v>
      </c>
      <c r="AK713" s="16" t="str">
        <f ca="1">IF(Table1[[#This Row],[Days Open]]&lt;=5,"00 - 05",IF(Table1[[#This Row],[Days Open]]&lt;=15,"06 - 15",IF(Table1[[#This Row],[Days Open]]&lt;=30,"16 - 30", IF(Table1[[#This Row],[Days Open]]&lt;=60,"31 - 60",IF(Table1[[#This Row],[Days Open]]&lt;=90,"61 - 90",IF(Table1[[#This Row],[Days Open]]="Zero","Closed","&gt;91 and above"))))))</f>
        <v>&gt;91 and above</v>
      </c>
      <c r="AL713" s="39">
        <f>WEEKNUM(Table1[[#This Row],[Created]])</f>
        <v>7</v>
      </c>
      <c r="AM713" s="39">
        <f>WEEKNUM(Table1[[#This Row],[Resolved]])</f>
        <v>0</v>
      </c>
      <c r="AN713" s="39">
        <f>WEEKNUM(Table1[[#This Row],[Closed]])</f>
        <v>7</v>
      </c>
      <c r="AO713" s="39" t="str">
        <f>IFERROR(INDEX(GD_Resource[], MATCH(Table1[[#This Row],[Assigned to]], GD_Resource[SNOW ID Unique], 0), 2), "Not GD")</f>
        <v>Not GD</v>
      </c>
      <c r="AP713" s="39" t="str">
        <f t="shared" si="11"/>
        <v>Geo</v>
      </c>
      <c r="AQ713" s="39">
        <f>YEAR(Table1[[#This Row],[Closed]])</f>
        <v>2018</v>
      </c>
      <c r="AR713" s="39">
        <f>YEAR(Table1[[#This Row],[Resolved]])</f>
        <v>1900</v>
      </c>
      <c r="AS713" s="39">
        <f>YEAR(Table1[[#This Row],[Created]])</f>
        <v>2018</v>
      </c>
      <c r="AT713" s="39">
        <f>DAY(Table1[[#This Row],[Resolved]])</f>
        <v>0</v>
      </c>
      <c r="AU713" s="39" t="str">
        <f>TEXT(Table1[[#This Row],[Resolved]],"MMM")</f>
        <v>Jan</v>
      </c>
      <c r="AV713" s="39">
        <f>DAY(Table1[[#This Row],[Created]])</f>
        <v>15</v>
      </c>
      <c r="AW713" s="39" t="str">
        <f>TEXT(Table1[[#This Row],[Created]],"MMM")</f>
        <v>Feb</v>
      </c>
      <c r="AX713" s="40" t="e">
        <f>VLOOKUP(Table1[[#This Row],[Assigned to]],GD_Resource[[#All],[SNOW ID Unique]:[Team]],4,0)</f>
        <v>#N/A</v>
      </c>
    </row>
    <row r="714" spans="1:50" ht="37.5" customHeight="1" x14ac:dyDescent="0.25">
      <c r="A714" s="37" t="s">
        <v>2748</v>
      </c>
      <c r="B714" s="37" t="s">
        <v>119</v>
      </c>
      <c r="C714" s="37" t="s">
        <v>253</v>
      </c>
      <c r="D714" s="37" t="s">
        <v>2306</v>
      </c>
      <c r="E714" s="37" t="s">
        <v>13</v>
      </c>
      <c r="F714" s="37" t="s">
        <v>2348</v>
      </c>
      <c r="G714" s="60">
        <v>43154.754212962973</v>
      </c>
      <c r="H714" s="37" t="s">
        <v>1861</v>
      </c>
      <c r="I714" s="60"/>
      <c r="J714" s="37" t="s">
        <v>124</v>
      </c>
      <c r="K714" s="37" t="s">
        <v>2749</v>
      </c>
      <c r="L714" s="60">
        <v>43154.754212962973</v>
      </c>
      <c r="M714" s="37" t="s">
        <v>1861</v>
      </c>
      <c r="N714" s="60">
        <v>43148.08421296296</v>
      </c>
      <c r="O714" s="37" t="s">
        <v>2750</v>
      </c>
      <c r="P714" s="38" t="b">
        <v>0</v>
      </c>
      <c r="Q714" s="37"/>
      <c r="R714" s="37" t="s">
        <v>150</v>
      </c>
      <c r="S714" s="38">
        <v>0</v>
      </c>
      <c r="T714" s="37" t="s">
        <v>128</v>
      </c>
      <c r="U714" s="37" t="s">
        <v>124</v>
      </c>
      <c r="V714" s="60"/>
      <c r="W714" s="38">
        <v>576603</v>
      </c>
      <c r="X714" s="37" t="s">
        <v>2751</v>
      </c>
      <c r="Y714" s="38">
        <v>0</v>
      </c>
      <c r="Z714" s="38" t="b">
        <v>0</v>
      </c>
      <c r="AA714" s="60">
        <v>43148.121539351851</v>
      </c>
      <c r="AB714" s="60"/>
      <c r="AC714" s="38">
        <v>0</v>
      </c>
      <c r="AD714" s="60"/>
      <c r="AE714" s="60">
        <v>43148.121539351851</v>
      </c>
      <c r="AF714" s="60">
        <v>43148.08421296296</v>
      </c>
      <c r="AG714" s="37"/>
      <c r="AH714" s="37"/>
      <c r="AI714" s="37"/>
      <c r="AJ714" s="16">
        <f ca="1">IF(Table1[[#This Row],[State]]="Closed","Zero",IF(Table1[[#This Row],[State]]="Resolved","Zero",TODAY()-Table1[[#This Row],[First Assigned to Osprey-Resolver]]))</f>
        <v>1559.8784606481495</v>
      </c>
      <c r="AK714" s="16" t="str">
        <f ca="1">IF(Table1[[#This Row],[Days Open]]&lt;=5,"00 - 05",IF(Table1[[#This Row],[Days Open]]&lt;=15,"06 - 15",IF(Table1[[#This Row],[Days Open]]&lt;=30,"16 - 30", IF(Table1[[#This Row],[Days Open]]&lt;=60,"31 - 60",IF(Table1[[#This Row],[Days Open]]&lt;=90,"61 - 90",IF(Table1[[#This Row],[Days Open]]="Zero","Closed","&gt;91 and above"))))))</f>
        <v>&gt;91 and above</v>
      </c>
      <c r="AL714" s="39">
        <f>WEEKNUM(Table1[[#This Row],[Created]])</f>
        <v>7</v>
      </c>
      <c r="AM714" s="39">
        <f>WEEKNUM(Table1[[#This Row],[Resolved]])</f>
        <v>0</v>
      </c>
      <c r="AN714" s="39">
        <f>WEEKNUM(Table1[[#This Row],[Closed]])</f>
        <v>8</v>
      </c>
      <c r="AO714" s="39" t="str">
        <f>IFERROR(INDEX(GD_Resource[], MATCH(Table1[[#This Row],[Assigned to]], GD_Resource[SNOW ID Unique], 0), 2), "Not GD")</f>
        <v>Not GD</v>
      </c>
      <c r="AP714" s="39" t="str">
        <f t="shared" si="11"/>
        <v>Geo</v>
      </c>
      <c r="AQ714" s="39">
        <f>YEAR(Table1[[#This Row],[Closed]])</f>
        <v>2018</v>
      </c>
      <c r="AR714" s="39">
        <f>YEAR(Table1[[#This Row],[Resolved]])</f>
        <v>1900</v>
      </c>
      <c r="AS714" s="39">
        <f>YEAR(Table1[[#This Row],[Created]])</f>
        <v>2018</v>
      </c>
      <c r="AT714" s="39">
        <f>DAY(Table1[[#This Row],[Resolved]])</f>
        <v>0</v>
      </c>
      <c r="AU714" s="39" t="str">
        <f>TEXT(Table1[[#This Row],[Resolved]],"MMM")</f>
        <v>Jan</v>
      </c>
      <c r="AV714" s="39">
        <f>DAY(Table1[[#This Row],[Created]])</f>
        <v>17</v>
      </c>
      <c r="AW714" s="39" t="str">
        <f>TEXT(Table1[[#This Row],[Created]],"MMM")</f>
        <v>Feb</v>
      </c>
      <c r="AX714" s="40" t="e">
        <f>VLOOKUP(Table1[[#This Row],[Assigned to]],GD_Resource[[#All],[SNOW ID Unique]:[Team]],4,0)</f>
        <v>#N/A</v>
      </c>
    </row>
    <row r="715" spans="1:50" ht="37.5" customHeight="1" x14ac:dyDescent="0.25">
      <c r="A715" s="37" t="s">
        <v>2752</v>
      </c>
      <c r="B715" s="37" t="s">
        <v>142</v>
      </c>
      <c r="C715" s="37" t="s">
        <v>120</v>
      </c>
      <c r="D715" s="37" t="s">
        <v>206</v>
      </c>
      <c r="E715" s="37" t="s">
        <v>145</v>
      </c>
      <c r="F715" s="37" t="s">
        <v>2753</v>
      </c>
      <c r="G715" s="60">
        <v>43237.071134259262</v>
      </c>
      <c r="H715" s="37" t="s">
        <v>48</v>
      </c>
      <c r="I715" s="60"/>
      <c r="J715" s="37" t="s">
        <v>124</v>
      </c>
      <c r="K715" s="37" t="s">
        <v>2754</v>
      </c>
      <c r="L715" s="60">
        <v>43237.071134259262</v>
      </c>
      <c r="M715" s="37" t="s">
        <v>48</v>
      </c>
      <c r="N715" s="60">
        <v>43150.872164351851</v>
      </c>
      <c r="O715" s="37" t="s">
        <v>2755</v>
      </c>
      <c r="P715" s="38" t="b">
        <v>0</v>
      </c>
      <c r="Q715" s="37"/>
      <c r="R715" s="37" t="s">
        <v>127</v>
      </c>
      <c r="S715" s="38">
        <v>0</v>
      </c>
      <c r="T715" s="37" t="s">
        <v>128</v>
      </c>
      <c r="U715" s="37" t="s">
        <v>124</v>
      </c>
      <c r="V715" s="60"/>
      <c r="W715" s="38">
        <v>7447591</v>
      </c>
      <c r="X715" s="37" t="s">
        <v>2756</v>
      </c>
      <c r="Y715" s="38">
        <v>0</v>
      </c>
      <c r="Z715" s="38" t="b">
        <v>0</v>
      </c>
      <c r="AA715" s="60">
        <v>43151.31821759259</v>
      </c>
      <c r="AB715" s="60">
        <v>43150.872164351851</v>
      </c>
      <c r="AC715" s="38">
        <v>1</v>
      </c>
      <c r="AD715" s="60">
        <v>43151.320462962962</v>
      </c>
      <c r="AE715" s="60">
        <v>43151.65320601852</v>
      </c>
      <c r="AF715" s="60">
        <v>43151.320462962962</v>
      </c>
      <c r="AG715" s="37" t="s">
        <v>200</v>
      </c>
      <c r="AH715" s="37"/>
      <c r="AI715" s="37" t="s">
        <v>2084</v>
      </c>
      <c r="AJ715" s="16">
        <f ca="1">IF(Table1[[#This Row],[State]]="Closed","Zero",IF(Table1[[#This Row],[State]]="Resolved","Zero",TODAY()-Table1[[#This Row],[First Assigned to Osprey-Resolver]]))</f>
        <v>1556.34679398148</v>
      </c>
      <c r="AK715" s="16" t="str">
        <f ca="1">IF(Table1[[#This Row],[Days Open]]&lt;=5,"00 - 05",IF(Table1[[#This Row],[Days Open]]&lt;=15,"06 - 15",IF(Table1[[#This Row],[Days Open]]&lt;=30,"16 - 30", IF(Table1[[#This Row],[Days Open]]&lt;=60,"31 - 60",IF(Table1[[#This Row],[Days Open]]&lt;=90,"61 - 90",IF(Table1[[#This Row],[Days Open]]="Zero","Closed","&gt;91 and above"))))))</f>
        <v>&gt;91 and above</v>
      </c>
      <c r="AL715" s="39">
        <f>WEEKNUM(Table1[[#This Row],[Created]])</f>
        <v>8</v>
      </c>
      <c r="AM715" s="39">
        <f>WEEKNUM(Table1[[#This Row],[Resolved]])</f>
        <v>0</v>
      </c>
      <c r="AN715" s="39">
        <f>WEEKNUM(Table1[[#This Row],[Closed]])</f>
        <v>20</v>
      </c>
      <c r="AO715" s="39" t="str">
        <f>IFERROR(INDEX(GD_Resource[], MATCH(Table1[[#This Row],[Assigned to]], GD_Resource[SNOW ID Unique], 0), 2), "Not GD")</f>
        <v>Not GD</v>
      </c>
      <c r="AP715" s="39" t="str">
        <f t="shared" si="11"/>
        <v>Geo</v>
      </c>
      <c r="AQ715" s="39">
        <f>YEAR(Table1[[#This Row],[Closed]])</f>
        <v>2018</v>
      </c>
      <c r="AR715" s="39">
        <f>YEAR(Table1[[#This Row],[Resolved]])</f>
        <v>1900</v>
      </c>
      <c r="AS715" s="39">
        <f>YEAR(Table1[[#This Row],[Created]])</f>
        <v>2018</v>
      </c>
      <c r="AT715" s="39">
        <f>DAY(Table1[[#This Row],[Resolved]])</f>
        <v>0</v>
      </c>
      <c r="AU715" s="39" t="str">
        <f>TEXT(Table1[[#This Row],[Resolved]],"MMM")</f>
        <v>Jan</v>
      </c>
      <c r="AV715" s="39">
        <f>DAY(Table1[[#This Row],[Created]])</f>
        <v>19</v>
      </c>
      <c r="AW715" s="39" t="str">
        <f>TEXT(Table1[[#This Row],[Created]],"MMM")</f>
        <v>Feb</v>
      </c>
      <c r="AX715" s="40" t="e">
        <f>VLOOKUP(Table1[[#This Row],[Assigned to]],GD_Resource[[#All],[SNOW ID Unique]:[Team]],4,0)</f>
        <v>#N/A</v>
      </c>
    </row>
    <row r="716" spans="1:50" ht="49.95" customHeight="1" x14ac:dyDescent="0.25">
      <c r="A716" s="37" t="s">
        <v>2757</v>
      </c>
      <c r="B716" s="37" t="s">
        <v>119</v>
      </c>
      <c r="C716" s="37" t="s">
        <v>253</v>
      </c>
      <c r="D716" s="37" t="s">
        <v>259</v>
      </c>
      <c r="E716" s="37" t="s">
        <v>13</v>
      </c>
      <c r="F716" s="37" t="s">
        <v>2758</v>
      </c>
      <c r="G716" s="60">
        <v>43151.934884259259</v>
      </c>
      <c r="H716" s="37" t="s">
        <v>39</v>
      </c>
      <c r="I716" s="60"/>
      <c r="J716" s="37" t="s">
        <v>124</v>
      </c>
      <c r="K716" s="37" t="s">
        <v>2759</v>
      </c>
      <c r="L716" s="60">
        <v>43151.934884259259</v>
      </c>
      <c r="M716" s="37" t="s">
        <v>39</v>
      </c>
      <c r="N716" s="60">
        <v>43151.873969907407</v>
      </c>
      <c r="O716" s="37" t="s">
        <v>2760</v>
      </c>
      <c r="P716" s="38" t="b">
        <v>0</v>
      </c>
      <c r="Q716" s="37"/>
      <c r="R716" s="37" t="s">
        <v>150</v>
      </c>
      <c r="S716" s="38">
        <v>0</v>
      </c>
      <c r="T716" s="37" t="s">
        <v>128</v>
      </c>
      <c r="U716" s="37" t="s">
        <v>124</v>
      </c>
      <c r="V716" s="60"/>
      <c r="W716" s="38">
        <v>5263</v>
      </c>
      <c r="X716" s="37" t="s">
        <v>2761</v>
      </c>
      <c r="Y716" s="38">
        <v>0</v>
      </c>
      <c r="Z716" s="38" t="b">
        <v>0</v>
      </c>
      <c r="AA716" s="60">
        <v>43151.876261574071</v>
      </c>
      <c r="AB716" s="60">
        <v>43151.873969907407</v>
      </c>
      <c r="AC716" s="38">
        <v>1</v>
      </c>
      <c r="AD716" s="60">
        <v>43151.900914351849</v>
      </c>
      <c r="AE716" s="60">
        <v>43151.924907407411</v>
      </c>
      <c r="AF716" s="60">
        <v>43151.900914351849</v>
      </c>
      <c r="AG716" s="37"/>
      <c r="AH716" s="37"/>
      <c r="AI716" s="37"/>
      <c r="AJ716" s="16">
        <f ca="1">IF(Table1[[#This Row],[State]]="Closed","Zero",IF(Table1[[#This Row],[State]]="Resolved","Zero",TODAY()-Table1[[#This Row],[First Assigned to Osprey-Resolver]]))</f>
        <v>1556.0750925925895</v>
      </c>
      <c r="AK716" s="16" t="str">
        <f ca="1">IF(Table1[[#This Row],[Days Open]]&lt;=5,"00 - 05",IF(Table1[[#This Row],[Days Open]]&lt;=15,"06 - 15",IF(Table1[[#This Row],[Days Open]]&lt;=30,"16 - 30", IF(Table1[[#This Row],[Days Open]]&lt;=60,"31 - 60",IF(Table1[[#This Row],[Days Open]]&lt;=90,"61 - 90",IF(Table1[[#This Row],[Days Open]]="Zero","Closed","&gt;91 and above"))))))</f>
        <v>&gt;91 and above</v>
      </c>
      <c r="AL716" s="39">
        <f>WEEKNUM(Table1[[#This Row],[Created]])</f>
        <v>8</v>
      </c>
      <c r="AM716" s="39">
        <f>WEEKNUM(Table1[[#This Row],[Resolved]])</f>
        <v>0</v>
      </c>
      <c r="AN716" s="39">
        <f>WEEKNUM(Table1[[#This Row],[Closed]])</f>
        <v>8</v>
      </c>
      <c r="AO716" s="39" t="str">
        <f>IFERROR(INDEX(GD_Resource[], MATCH(Table1[[#This Row],[Assigned to]], GD_Resource[SNOW ID Unique], 0), 2), "Not GD")</f>
        <v>Not GD</v>
      </c>
      <c r="AP716" s="39" t="str">
        <f t="shared" si="11"/>
        <v>Geo</v>
      </c>
      <c r="AQ716" s="39">
        <f>YEAR(Table1[[#This Row],[Closed]])</f>
        <v>2018</v>
      </c>
      <c r="AR716" s="39">
        <f>YEAR(Table1[[#This Row],[Resolved]])</f>
        <v>1900</v>
      </c>
      <c r="AS716" s="39">
        <f>YEAR(Table1[[#This Row],[Created]])</f>
        <v>2018</v>
      </c>
      <c r="AT716" s="39">
        <f>DAY(Table1[[#This Row],[Resolved]])</f>
        <v>0</v>
      </c>
      <c r="AU716" s="39" t="str">
        <f>TEXT(Table1[[#This Row],[Resolved]],"MMM")</f>
        <v>Jan</v>
      </c>
      <c r="AV716" s="39">
        <f>DAY(Table1[[#This Row],[Created]])</f>
        <v>20</v>
      </c>
      <c r="AW716" s="39" t="str">
        <f>TEXT(Table1[[#This Row],[Created]],"MMM")</f>
        <v>Feb</v>
      </c>
      <c r="AX716" s="40" t="e">
        <f>VLOOKUP(Table1[[#This Row],[Assigned to]],GD_Resource[[#All],[SNOW ID Unique]:[Team]],4,0)</f>
        <v>#N/A</v>
      </c>
    </row>
    <row r="717" spans="1:50" ht="37.5" customHeight="1" x14ac:dyDescent="0.25">
      <c r="A717" s="37" t="s">
        <v>2762</v>
      </c>
      <c r="B717" s="37" t="s">
        <v>119</v>
      </c>
      <c r="C717" s="37" t="s">
        <v>253</v>
      </c>
      <c r="D717" s="37" t="s">
        <v>2306</v>
      </c>
      <c r="E717" s="37" t="s">
        <v>7</v>
      </c>
      <c r="F717" s="37" t="s">
        <v>2763</v>
      </c>
      <c r="G717" s="60">
        <v>43152.007881944453</v>
      </c>
      <c r="H717" s="37" t="s">
        <v>1861</v>
      </c>
      <c r="I717" s="60"/>
      <c r="J717" s="37" t="s">
        <v>124</v>
      </c>
      <c r="K717" s="37" t="s">
        <v>2764</v>
      </c>
      <c r="L717" s="60">
        <v>43152.007881944453</v>
      </c>
      <c r="M717" s="37" t="s">
        <v>1861</v>
      </c>
      <c r="N717" s="60">
        <v>43151.982291666667</v>
      </c>
      <c r="O717" s="37" t="s">
        <v>2765</v>
      </c>
      <c r="P717" s="38" t="b">
        <v>0</v>
      </c>
      <c r="Q717" s="37"/>
      <c r="R717" s="37" t="s">
        <v>150</v>
      </c>
      <c r="S717" s="38">
        <v>0</v>
      </c>
      <c r="T717" s="37" t="s">
        <v>128</v>
      </c>
      <c r="U717" s="37" t="s">
        <v>124</v>
      </c>
      <c r="V717" s="60"/>
      <c r="W717" s="38">
        <v>2211</v>
      </c>
      <c r="X717" s="37" t="s">
        <v>2766</v>
      </c>
      <c r="Y717" s="38">
        <v>0</v>
      </c>
      <c r="Z717" s="38" t="b">
        <v>0</v>
      </c>
      <c r="AA717" s="60">
        <v>43151.992696759262</v>
      </c>
      <c r="AB717" s="60">
        <v>43151.982291666667</v>
      </c>
      <c r="AC717" s="38">
        <v>1</v>
      </c>
      <c r="AD717" s="60">
        <v>43152.000532407408</v>
      </c>
      <c r="AE717" s="60">
        <v>43152.005995370368</v>
      </c>
      <c r="AF717" s="60">
        <v>43152.000532407408</v>
      </c>
      <c r="AG717" s="37"/>
      <c r="AH717" s="37"/>
      <c r="AI717" s="37"/>
      <c r="AJ717" s="16">
        <f ca="1">IF(Table1[[#This Row],[State]]="Closed","Zero",IF(Table1[[#This Row],[State]]="Resolved","Zero",TODAY()-Table1[[#This Row],[First Assigned to Osprey-Resolver]]))</f>
        <v>1555.9940046296324</v>
      </c>
      <c r="AK717" s="16" t="str">
        <f ca="1">IF(Table1[[#This Row],[Days Open]]&lt;=5,"00 - 05",IF(Table1[[#This Row],[Days Open]]&lt;=15,"06 - 15",IF(Table1[[#This Row],[Days Open]]&lt;=30,"16 - 30", IF(Table1[[#This Row],[Days Open]]&lt;=60,"31 - 60",IF(Table1[[#This Row],[Days Open]]&lt;=90,"61 - 90",IF(Table1[[#This Row],[Days Open]]="Zero","Closed","&gt;91 and above"))))))</f>
        <v>&gt;91 and above</v>
      </c>
      <c r="AL717" s="39">
        <f>WEEKNUM(Table1[[#This Row],[Created]])</f>
        <v>8</v>
      </c>
      <c r="AM717" s="39">
        <f>WEEKNUM(Table1[[#This Row],[Resolved]])</f>
        <v>0</v>
      </c>
      <c r="AN717" s="39">
        <f>WEEKNUM(Table1[[#This Row],[Closed]])</f>
        <v>8</v>
      </c>
      <c r="AO717" s="39" t="str">
        <f>IFERROR(INDEX(GD_Resource[], MATCH(Table1[[#This Row],[Assigned to]], GD_Resource[SNOW ID Unique], 0), 2), "Not GD")</f>
        <v>Not GD</v>
      </c>
      <c r="AP717" s="39" t="str">
        <f t="shared" si="11"/>
        <v>Geo</v>
      </c>
      <c r="AQ717" s="39">
        <f>YEAR(Table1[[#This Row],[Closed]])</f>
        <v>2018</v>
      </c>
      <c r="AR717" s="39">
        <f>YEAR(Table1[[#This Row],[Resolved]])</f>
        <v>1900</v>
      </c>
      <c r="AS717" s="39">
        <f>YEAR(Table1[[#This Row],[Created]])</f>
        <v>2018</v>
      </c>
      <c r="AT717" s="39">
        <f>DAY(Table1[[#This Row],[Resolved]])</f>
        <v>0</v>
      </c>
      <c r="AU717" s="39" t="str">
        <f>TEXT(Table1[[#This Row],[Resolved]],"MMM")</f>
        <v>Jan</v>
      </c>
      <c r="AV717" s="39">
        <f>DAY(Table1[[#This Row],[Created]])</f>
        <v>20</v>
      </c>
      <c r="AW717" s="39" t="str">
        <f>TEXT(Table1[[#This Row],[Created]],"MMM")</f>
        <v>Feb</v>
      </c>
      <c r="AX717" s="40" t="e">
        <f>VLOOKUP(Table1[[#This Row],[Assigned to]],GD_Resource[[#All],[SNOW ID Unique]:[Team]],4,0)</f>
        <v>#N/A</v>
      </c>
    </row>
    <row r="718" spans="1:50" ht="37.5" customHeight="1" x14ac:dyDescent="0.25">
      <c r="A718" s="37" t="s">
        <v>2767</v>
      </c>
      <c r="B718" s="37" t="s">
        <v>119</v>
      </c>
      <c r="C718" s="37" t="s">
        <v>120</v>
      </c>
      <c r="D718" s="37" t="s">
        <v>206</v>
      </c>
      <c r="E718" s="37" t="s">
        <v>145</v>
      </c>
      <c r="F718" s="37" t="s">
        <v>2768</v>
      </c>
      <c r="G718" s="60">
        <v>43196.20207175926</v>
      </c>
      <c r="H718" s="37" t="s">
        <v>41</v>
      </c>
      <c r="I718" s="60"/>
      <c r="J718" s="37" t="s">
        <v>124</v>
      </c>
      <c r="K718" s="37" t="s">
        <v>2769</v>
      </c>
      <c r="L718" s="60">
        <v>43196.20207175926</v>
      </c>
      <c r="M718" s="37" t="s">
        <v>48</v>
      </c>
      <c r="N718" s="60">
        <v>43152.63521990741</v>
      </c>
      <c r="O718" s="37" t="s">
        <v>2770</v>
      </c>
      <c r="P718" s="38" t="b">
        <v>0</v>
      </c>
      <c r="Q718" s="37"/>
      <c r="R718" s="37" t="s">
        <v>127</v>
      </c>
      <c r="S718" s="38">
        <v>0</v>
      </c>
      <c r="T718" s="37" t="s">
        <v>128</v>
      </c>
      <c r="U718" s="37" t="s">
        <v>124</v>
      </c>
      <c r="V718" s="60"/>
      <c r="W718" s="38">
        <v>3764176</v>
      </c>
      <c r="X718" s="37" t="s">
        <v>2771</v>
      </c>
      <c r="Y718" s="38">
        <v>0</v>
      </c>
      <c r="Z718" s="38" t="b">
        <v>0</v>
      </c>
      <c r="AA718" s="60">
        <v>43152.66265046296</v>
      </c>
      <c r="AB718" s="60">
        <v>43152.63521990741</v>
      </c>
      <c r="AC718" s="38">
        <v>1</v>
      </c>
      <c r="AD718" s="60">
        <v>43152.644317129627</v>
      </c>
      <c r="AE718" s="60">
        <v>43152.66265046296</v>
      </c>
      <c r="AF718" s="60">
        <v>43152.644317129627</v>
      </c>
      <c r="AG718" s="37"/>
      <c r="AH718" s="37"/>
      <c r="AI718" s="37"/>
      <c r="AJ718" s="16">
        <f ca="1">IF(Table1[[#This Row],[State]]="Closed","Zero",IF(Table1[[#This Row],[State]]="Resolved","Zero",TODAY()-Table1[[#This Row],[First Assigned to Osprey-Resolver]]))</f>
        <v>1555.3373495370397</v>
      </c>
      <c r="AK718" s="16" t="str">
        <f ca="1">IF(Table1[[#This Row],[Days Open]]&lt;=5,"00 - 05",IF(Table1[[#This Row],[Days Open]]&lt;=15,"06 - 15",IF(Table1[[#This Row],[Days Open]]&lt;=30,"16 - 30", IF(Table1[[#This Row],[Days Open]]&lt;=60,"31 - 60",IF(Table1[[#This Row],[Days Open]]&lt;=90,"61 - 90",IF(Table1[[#This Row],[Days Open]]="Zero","Closed","&gt;91 and above"))))))</f>
        <v>&gt;91 and above</v>
      </c>
      <c r="AL718" s="39">
        <f>WEEKNUM(Table1[[#This Row],[Created]])</f>
        <v>8</v>
      </c>
      <c r="AM718" s="39">
        <f>WEEKNUM(Table1[[#This Row],[Resolved]])</f>
        <v>0</v>
      </c>
      <c r="AN718" s="39">
        <f>WEEKNUM(Table1[[#This Row],[Closed]])</f>
        <v>14</v>
      </c>
      <c r="AO718" s="39" t="str">
        <f>IFERROR(INDEX(GD_Resource[], MATCH(Table1[[#This Row],[Assigned to]], GD_Resource[SNOW ID Unique], 0), 2), "Not GD")</f>
        <v>Not GD</v>
      </c>
      <c r="AP718" s="39" t="str">
        <f t="shared" si="11"/>
        <v>Geo</v>
      </c>
      <c r="AQ718" s="39">
        <f>YEAR(Table1[[#This Row],[Closed]])</f>
        <v>2018</v>
      </c>
      <c r="AR718" s="39">
        <f>YEAR(Table1[[#This Row],[Resolved]])</f>
        <v>1900</v>
      </c>
      <c r="AS718" s="39">
        <f>YEAR(Table1[[#This Row],[Created]])</f>
        <v>2018</v>
      </c>
      <c r="AT718" s="39">
        <f>DAY(Table1[[#This Row],[Resolved]])</f>
        <v>0</v>
      </c>
      <c r="AU718" s="39" t="str">
        <f>TEXT(Table1[[#This Row],[Resolved]],"MMM")</f>
        <v>Jan</v>
      </c>
      <c r="AV718" s="39">
        <f>DAY(Table1[[#This Row],[Created]])</f>
        <v>21</v>
      </c>
      <c r="AW718" s="39" t="str">
        <f>TEXT(Table1[[#This Row],[Created]],"MMM")</f>
        <v>Feb</v>
      </c>
      <c r="AX718" s="40" t="e">
        <f>VLOOKUP(Table1[[#This Row],[Assigned to]],GD_Resource[[#All],[SNOW ID Unique]:[Team]],4,0)</f>
        <v>#N/A</v>
      </c>
    </row>
    <row r="719" spans="1:50" ht="37.5" customHeight="1" x14ac:dyDescent="0.25">
      <c r="A719" s="37" t="s">
        <v>2772</v>
      </c>
      <c r="B719" s="37" t="s">
        <v>119</v>
      </c>
      <c r="C719" s="37" t="s">
        <v>120</v>
      </c>
      <c r="D719" s="37" t="s">
        <v>206</v>
      </c>
      <c r="E719" s="37" t="s">
        <v>145</v>
      </c>
      <c r="F719" s="37" t="s">
        <v>2773</v>
      </c>
      <c r="G719" s="60">
        <v>43195.147372685176</v>
      </c>
      <c r="H719" s="37" t="s">
        <v>41</v>
      </c>
      <c r="I719" s="60"/>
      <c r="J719" s="37" t="s">
        <v>124</v>
      </c>
      <c r="K719" s="37" t="s">
        <v>2774</v>
      </c>
      <c r="L719" s="60">
        <v>43195.147372685176</v>
      </c>
      <c r="M719" s="37" t="s">
        <v>48</v>
      </c>
      <c r="N719" s="60">
        <v>43152.649965277778</v>
      </c>
      <c r="O719" s="37" t="s">
        <v>2770</v>
      </c>
      <c r="P719" s="38" t="b">
        <v>0</v>
      </c>
      <c r="Q719" s="37"/>
      <c r="R719" s="37" t="s">
        <v>127</v>
      </c>
      <c r="S719" s="38">
        <v>0</v>
      </c>
      <c r="T719" s="37" t="s">
        <v>128</v>
      </c>
      <c r="U719" s="37" t="s">
        <v>124</v>
      </c>
      <c r="V719" s="60"/>
      <c r="W719" s="38">
        <v>3671776</v>
      </c>
      <c r="X719" s="37" t="s">
        <v>2775</v>
      </c>
      <c r="Y719" s="38">
        <v>0</v>
      </c>
      <c r="Z719" s="38" t="b">
        <v>0</v>
      </c>
      <c r="AA719" s="60">
        <v>43153.351226851853</v>
      </c>
      <c r="AB719" s="60">
        <v>43152.649965277778</v>
      </c>
      <c r="AC719" s="38">
        <v>4</v>
      </c>
      <c r="AD719" s="60">
        <v>43153.129479166673</v>
      </c>
      <c r="AE719" s="60">
        <v>43157.461180555547</v>
      </c>
      <c r="AF719" s="60">
        <v>43153.129479166673</v>
      </c>
      <c r="AG719" s="37"/>
      <c r="AH719" s="37"/>
      <c r="AI719" s="37"/>
      <c r="AJ719" s="16">
        <f ca="1">IF(Table1[[#This Row],[State]]="Closed","Zero",IF(Table1[[#This Row],[State]]="Resolved","Zero",TODAY()-Table1[[#This Row],[First Assigned to Osprey-Resolver]]))</f>
        <v>1550.5388194444531</v>
      </c>
      <c r="AK719" s="16" t="str">
        <f ca="1">IF(Table1[[#This Row],[Days Open]]&lt;=5,"00 - 05",IF(Table1[[#This Row],[Days Open]]&lt;=15,"06 - 15",IF(Table1[[#This Row],[Days Open]]&lt;=30,"16 - 30", IF(Table1[[#This Row],[Days Open]]&lt;=60,"31 - 60",IF(Table1[[#This Row],[Days Open]]&lt;=90,"61 - 90",IF(Table1[[#This Row],[Days Open]]="Zero","Closed","&gt;91 and above"))))))</f>
        <v>&gt;91 and above</v>
      </c>
      <c r="AL719" s="39">
        <f>WEEKNUM(Table1[[#This Row],[Created]])</f>
        <v>8</v>
      </c>
      <c r="AM719" s="39">
        <f>WEEKNUM(Table1[[#This Row],[Resolved]])</f>
        <v>0</v>
      </c>
      <c r="AN719" s="39">
        <f>WEEKNUM(Table1[[#This Row],[Closed]])</f>
        <v>14</v>
      </c>
      <c r="AO719" s="39" t="str">
        <f>IFERROR(INDEX(GD_Resource[], MATCH(Table1[[#This Row],[Assigned to]], GD_Resource[SNOW ID Unique], 0), 2), "Not GD")</f>
        <v>Not GD</v>
      </c>
      <c r="AP719" s="39" t="str">
        <f t="shared" si="11"/>
        <v>Geo</v>
      </c>
      <c r="AQ719" s="39">
        <f>YEAR(Table1[[#This Row],[Closed]])</f>
        <v>2018</v>
      </c>
      <c r="AR719" s="39">
        <f>YEAR(Table1[[#This Row],[Resolved]])</f>
        <v>1900</v>
      </c>
      <c r="AS719" s="39">
        <f>YEAR(Table1[[#This Row],[Created]])</f>
        <v>2018</v>
      </c>
      <c r="AT719" s="39">
        <f>DAY(Table1[[#This Row],[Resolved]])</f>
        <v>0</v>
      </c>
      <c r="AU719" s="39" t="str">
        <f>TEXT(Table1[[#This Row],[Resolved]],"MMM")</f>
        <v>Jan</v>
      </c>
      <c r="AV719" s="39">
        <f>DAY(Table1[[#This Row],[Created]])</f>
        <v>21</v>
      </c>
      <c r="AW719" s="39" t="str">
        <f>TEXT(Table1[[#This Row],[Created]],"MMM")</f>
        <v>Feb</v>
      </c>
      <c r="AX719" s="40" t="e">
        <f>VLOOKUP(Table1[[#This Row],[Assigned to]],GD_Resource[[#All],[SNOW ID Unique]:[Team]],4,0)</f>
        <v>#N/A</v>
      </c>
    </row>
    <row r="720" spans="1:50" ht="37.5" customHeight="1" x14ac:dyDescent="0.25">
      <c r="A720" s="37" t="s">
        <v>2776</v>
      </c>
      <c r="B720" s="37" t="s">
        <v>119</v>
      </c>
      <c r="C720" s="37" t="s">
        <v>161</v>
      </c>
      <c r="D720" s="37" t="s">
        <v>356</v>
      </c>
      <c r="E720" s="37" t="s">
        <v>145</v>
      </c>
      <c r="F720" s="37" t="s">
        <v>2777</v>
      </c>
      <c r="G720" s="60">
        <v>43167.836354166669</v>
      </c>
      <c r="H720" s="37"/>
      <c r="I720" s="60"/>
      <c r="J720" s="37" t="s">
        <v>134</v>
      </c>
      <c r="K720" s="37" t="s">
        <v>2778</v>
      </c>
      <c r="L720" s="60">
        <v>43167.836354166669</v>
      </c>
      <c r="M720" s="37" t="s">
        <v>11</v>
      </c>
      <c r="N720" s="60">
        <v>43154.066365740742</v>
      </c>
      <c r="O720" s="37" t="s">
        <v>356</v>
      </c>
      <c r="P720" s="38" t="b">
        <v>0</v>
      </c>
      <c r="Q720" s="37"/>
      <c r="R720" s="37" t="s">
        <v>127</v>
      </c>
      <c r="S720" s="38">
        <v>0</v>
      </c>
      <c r="T720" s="37" t="s">
        <v>128</v>
      </c>
      <c r="U720" s="37" t="s">
        <v>124</v>
      </c>
      <c r="V720" s="60"/>
      <c r="W720" s="38">
        <v>1190222</v>
      </c>
      <c r="X720" s="37" t="s">
        <v>602</v>
      </c>
      <c r="Y720" s="38">
        <v>0</v>
      </c>
      <c r="Z720" s="38" t="b">
        <v>0</v>
      </c>
      <c r="AA720" s="60">
        <v>43155.020335648151</v>
      </c>
      <c r="AB720" s="60"/>
      <c r="AC720" s="38">
        <v>0</v>
      </c>
      <c r="AD720" s="60"/>
      <c r="AE720" s="60">
        <v>43155.020335648151</v>
      </c>
      <c r="AF720" s="60">
        <v>43154.066365740742</v>
      </c>
      <c r="AG720" s="37"/>
      <c r="AH720" s="37"/>
      <c r="AI720" s="37"/>
      <c r="AJ720" s="16">
        <f ca="1">IF(Table1[[#This Row],[State]]="Closed","Zero",IF(Table1[[#This Row],[State]]="Resolved","Zero",TODAY()-Table1[[#This Row],[First Assigned to Osprey-Resolver]]))</f>
        <v>1552.9796643518494</v>
      </c>
      <c r="AK720" s="16" t="str">
        <f ca="1">IF(Table1[[#This Row],[Days Open]]&lt;=5,"00 - 05",IF(Table1[[#This Row],[Days Open]]&lt;=15,"06 - 15",IF(Table1[[#This Row],[Days Open]]&lt;=30,"16 - 30", IF(Table1[[#This Row],[Days Open]]&lt;=60,"31 - 60",IF(Table1[[#This Row],[Days Open]]&lt;=90,"61 - 90",IF(Table1[[#This Row],[Days Open]]="Zero","Closed","&gt;91 and above"))))))</f>
        <v>&gt;91 and above</v>
      </c>
      <c r="AL720" s="39">
        <f>WEEKNUM(Table1[[#This Row],[Created]])</f>
        <v>8</v>
      </c>
      <c r="AM720" s="39">
        <f>WEEKNUM(Table1[[#This Row],[Resolved]])</f>
        <v>0</v>
      </c>
      <c r="AN720" s="39">
        <f>WEEKNUM(Table1[[#This Row],[Closed]])</f>
        <v>10</v>
      </c>
      <c r="AO720" s="39" t="str">
        <f>IFERROR(INDEX(GD_Resource[], MATCH(Table1[[#This Row],[Assigned to]], GD_Resource[SNOW ID Unique], 0), 2), "Not GD")</f>
        <v>Not GD</v>
      </c>
      <c r="AP720" s="39" t="str">
        <f t="shared" si="11"/>
        <v>Geo</v>
      </c>
      <c r="AQ720" s="39">
        <f>YEAR(Table1[[#This Row],[Closed]])</f>
        <v>2018</v>
      </c>
      <c r="AR720" s="39">
        <f>YEAR(Table1[[#This Row],[Resolved]])</f>
        <v>1900</v>
      </c>
      <c r="AS720" s="39">
        <f>YEAR(Table1[[#This Row],[Created]])</f>
        <v>2018</v>
      </c>
      <c r="AT720" s="39">
        <f>DAY(Table1[[#This Row],[Resolved]])</f>
        <v>0</v>
      </c>
      <c r="AU720" s="39" t="str">
        <f>TEXT(Table1[[#This Row],[Resolved]],"MMM")</f>
        <v>Jan</v>
      </c>
      <c r="AV720" s="39">
        <f>DAY(Table1[[#This Row],[Created]])</f>
        <v>23</v>
      </c>
      <c r="AW720" s="39" t="str">
        <f>TEXT(Table1[[#This Row],[Created]],"MMM")</f>
        <v>Feb</v>
      </c>
      <c r="AX720" s="40" t="e">
        <f>VLOOKUP(Table1[[#This Row],[Assigned to]],GD_Resource[[#All],[SNOW ID Unique]:[Team]],4,0)</f>
        <v>#N/A</v>
      </c>
    </row>
    <row r="721" spans="1:50" ht="37.5" customHeight="1" x14ac:dyDescent="0.25">
      <c r="A721" s="37" t="s">
        <v>2779</v>
      </c>
      <c r="B721" s="37" t="s">
        <v>119</v>
      </c>
      <c r="C721" s="37" t="s">
        <v>2780</v>
      </c>
      <c r="D721" s="37" t="s">
        <v>2781</v>
      </c>
      <c r="E721" s="37" t="s">
        <v>145</v>
      </c>
      <c r="F721" s="37" t="s">
        <v>2782</v>
      </c>
      <c r="G721" s="60">
        <v>43171.866655092592</v>
      </c>
      <c r="H721" s="37" t="s">
        <v>2783</v>
      </c>
      <c r="I721" s="60"/>
      <c r="J721" s="37" t="s">
        <v>124</v>
      </c>
      <c r="K721" s="37" t="s">
        <v>2784</v>
      </c>
      <c r="L721" s="60">
        <v>43171.866666666669</v>
      </c>
      <c r="M721" s="37" t="s">
        <v>2783</v>
      </c>
      <c r="N721" s="60">
        <v>43157.228854166657</v>
      </c>
      <c r="O721" s="37" t="s">
        <v>2785</v>
      </c>
      <c r="P721" s="38" t="b">
        <v>0</v>
      </c>
      <c r="Q721" s="37"/>
      <c r="R721" s="37" t="s">
        <v>150</v>
      </c>
      <c r="S721" s="38">
        <v>0</v>
      </c>
      <c r="T721" s="37" t="s">
        <v>128</v>
      </c>
      <c r="U721" s="37" t="s">
        <v>124</v>
      </c>
      <c r="V721" s="60"/>
      <c r="W721" s="38">
        <v>1264707</v>
      </c>
      <c r="X721" s="37" t="s">
        <v>2786</v>
      </c>
      <c r="Y721" s="38">
        <v>0</v>
      </c>
      <c r="Z721" s="38" t="b">
        <v>0</v>
      </c>
      <c r="AA721" s="60">
        <v>43157.286597222221</v>
      </c>
      <c r="AB721" s="60">
        <v>43157.228854166657</v>
      </c>
      <c r="AC721" s="38">
        <v>1</v>
      </c>
      <c r="AD721" s="60">
        <v>43157.296087962961</v>
      </c>
      <c r="AE721" s="60">
        <v>43157.359456018523</v>
      </c>
      <c r="AF721" s="60">
        <v>43157.296087962961</v>
      </c>
      <c r="AG721" s="37" t="s">
        <v>139</v>
      </c>
      <c r="AH721" s="37"/>
      <c r="AI721" s="37" t="s">
        <v>257</v>
      </c>
      <c r="AJ721" s="16">
        <f ca="1">IF(Table1[[#This Row],[State]]="Closed","Zero",IF(Table1[[#This Row],[State]]="Resolved","Zero",TODAY()-Table1[[#This Row],[First Assigned to Osprey-Resolver]]))</f>
        <v>1550.6405439814771</v>
      </c>
      <c r="AK721" s="16" t="str">
        <f ca="1">IF(Table1[[#This Row],[Days Open]]&lt;=5,"00 - 05",IF(Table1[[#This Row],[Days Open]]&lt;=15,"06 - 15",IF(Table1[[#This Row],[Days Open]]&lt;=30,"16 - 30", IF(Table1[[#This Row],[Days Open]]&lt;=60,"31 - 60",IF(Table1[[#This Row],[Days Open]]&lt;=90,"61 - 90",IF(Table1[[#This Row],[Days Open]]="Zero","Closed","&gt;91 and above"))))))</f>
        <v>&gt;91 and above</v>
      </c>
      <c r="AL721" s="39">
        <f>WEEKNUM(Table1[[#This Row],[Created]])</f>
        <v>9</v>
      </c>
      <c r="AM721" s="39">
        <f>WEEKNUM(Table1[[#This Row],[Resolved]])</f>
        <v>0</v>
      </c>
      <c r="AN721" s="39">
        <f>WEEKNUM(Table1[[#This Row],[Closed]])</f>
        <v>11</v>
      </c>
      <c r="AO721" s="39" t="str">
        <f>IFERROR(INDEX(GD_Resource[], MATCH(Table1[[#This Row],[Assigned to]], GD_Resource[SNOW ID Unique], 0), 2), "Not GD")</f>
        <v>WPP-US</v>
      </c>
      <c r="AP721" s="39" t="str">
        <f t="shared" si="11"/>
        <v>GD</v>
      </c>
      <c r="AQ721" s="39">
        <f>YEAR(Table1[[#This Row],[Closed]])</f>
        <v>2018</v>
      </c>
      <c r="AR721" s="39">
        <f>YEAR(Table1[[#This Row],[Resolved]])</f>
        <v>1900</v>
      </c>
      <c r="AS721" s="39">
        <f>YEAR(Table1[[#This Row],[Created]])</f>
        <v>2018</v>
      </c>
      <c r="AT721" s="39">
        <f>DAY(Table1[[#This Row],[Resolved]])</f>
        <v>0</v>
      </c>
      <c r="AU721" s="39" t="str">
        <f>TEXT(Table1[[#This Row],[Resolved]],"MMM")</f>
        <v>Jan</v>
      </c>
      <c r="AV721" s="39">
        <f>DAY(Table1[[#This Row],[Created]])</f>
        <v>26</v>
      </c>
      <c r="AW721" s="39" t="str">
        <f>TEXT(Table1[[#This Row],[Created]],"MMM")</f>
        <v>Feb</v>
      </c>
      <c r="AX721" s="40">
        <f>VLOOKUP(Table1[[#This Row],[Assigned to]],GD_Resource[[#All],[SNOW ID Unique]:[Team]],4,0)</f>
        <v>0</v>
      </c>
    </row>
    <row r="722" spans="1:50" ht="62.7" customHeight="1" x14ac:dyDescent="0.25">
      <c r="A722" s="37" t="s">
        <v>2787</v>
      </c>
      <c r="B722" s="37" t="s">
        <v>119</v>
      </c>
      <c r="C722" s="37" t="s">
        <v>120</v>
      </c>
      <c r="D722" s="37" t="s">
        <v>2719</v>
      </c>
      <c r="E722" s="37" t="s">
        <v>13</v>
      </c>
      <c r="F722" s="37" t="s">
        <v>2788</v>
      </c>
      <c r="G722" s="60">
        <v>43160.474791666667</v>
      </c>
      <c r="H722" s="37" t="s">
        <v>2721</v>
      </c>
      <c r="I722" s="60"/>
      <c r="J722" s="37" t="s">
        <v>124</v>
      </c>
      <c r="K722" s="37" t="s">
        <v>2789</v>
      </c>
      <c r="L722" s="60">
        <v>43160.474791666667</v>
      </c>
      <c r="M722" s="37" t="s">
        <v>2721</v>
      </c>
      <c r="N722" s="60">
        <v>43158.484224537038</v>
      </c>
      <c r="O722" s="37" t="s">
        <v>2790</v>
      </c>
      <c r="P722" s="38" t="b">
        <v>0</v>
      </c>
      <c r="Q722" s="37"/>
      <c r="R722" s="37" t="s">
        <v>127</v>
      </c>
      <c r="S722" s="38">
        <v>0</v>
      </c>
      <c r="T722" s="37" t="s">
        <v>128</v>
      </c>
      <c r="U722" s="37" t="s">
        <v>124</v>
      </c>
      <c r="V722" s="60"/>
      <c r="W722" s="38">
        <v>171985</v>
      </c>
      <c r="X722" s="37" t="s">
        <v>2791</v>
      </c>
      <c r="Y722" s="38">
        <v>0</v>
      </c>
      <c r="Z722" s="38" t="b">
        <v>0</v>
      </c>
      <c r="AA722" s="60">
        <v>43158.649965277778</v>
      </c>
      <c r="AB722" s="60">
        <v>43158.484224537038</v>
      </c>
      <c r="AC722" s="38">
        <v>5</v>
      </c>
      <c r="AD722" s="60">
        <v>43159.634976851848</v>
      </c>
      <c r="AE722" s="60">
        <v>43160.470763888887</v>
      </c>
      <c r="AF722" s="60">
        <v>43159.634976851848</v>
      </c>
      <c r="AG722" s="37"/>
      <c r="AH722" s="37"/>
      <c r="AI722" s="37"/>
      <c r="AJ722" s="16">
        <f ca="1">IF(Table1[[#This Row],[State]]="Closed","Zero",IF(Table1[[#This Row],[State]]="Resolved","Zero",TODAY()-Table1[[#This Row],[First Assigned to Osprey-Resolver]]))</f>
        <v>1547.5292361111133</v>
      </c>
      <c r="AK722" s="16" t="str">
        <f ca="1">IF(Table1[[#This Row],[Days Open]]&lt;=5,"00 - 05",IF(Table1[[#This Row],[Days Open]]&lt;=15,"06 - 15",IF(Table1[[#This Row],[Days Open]]&lt;=30,"16 - 30", IF(Table1[[#This Row],[Days Open]]&lt;=60,"31 - 60",IF(Table1[[#This Row],[Days Open]]&lt;=90,"61 - 90",IF(Table1[[#This Row],[Days Open]]="Zero","Closed","&gt;91 and above"))))))</f>
        <v>&gt;91 and above</v>
      </c>
      <c r="AL722" s="39">
        <f>WEEKNUM(Table1[[#This Row],[Created]])</f>
        <v>9</v>
      </c>
      <c r="AM722" s="39">
        <f>WEEKNUM(Table1[[#This Row],[Resolved]])</f>
        <v>0</v>
      </c>
      <c r="AN722" s="39">
        <f>WEEKNUM(Table1[[#This Row],[Closed]])</f>
        <v>9</v>
      </c>
      <c r="AO722" s="39" t="str">
        <f>IFERROR(INDEX(GD_Resource[], MATCH(Table1[[#This Row],[Assigned to]], GD_Resource[SNOW ID Unique], 0), 2), "Not GD")</f>
        <v>WPP-US</v>
      </c>
      <c r="AP722" s="39" t="str">
        <f t="shared" si="11"/>
        <v>GD</v>
      </c>
      <c r="AQ722" s="39">
        <f>YEAR(Table1[[#This Row],[Closed]])</f>
        <v>2018</v>
      </c>
      <c r="AR722" s="39">
        <f>YEAR(Table1[[#This Row],[Resolved]])</f>
        <v>1900</v>
      </c>
      <c r="AS722" s="39">
        <f>YEAR(Table1[[#This Row],[Created]])</f>
        <v>2018</v>
      </c>
      <c r="AT722" s="39">
        <f>DAY(Table1[[#This Row],[Resolved]])</f>
        <v>0</v>
      </c>
      <c r="AU722" s="39" t="str">
        <f>TEXT(Table1[[#This Row],[Resolved]],"MMM")</f>
        <v>Jan</v>
      </c>
      <c r="AV722" s="39">
        <f>DAY(Table1[[#This Row],[Created]])</f>
        <v>27</v>
      </c>
      <c r="AW722" s="39" t="str">
        <f>TEXT(Table1[[#This Row],[Created]],"MMM")</f>
        <v>Feb</v>
      </c>
      <c r="AX722" s="40">
        <f>VLOOKUP(Table1[[#This Row],[Assigned to]],GD_Resource[[#All],[SNOW ID Unique]:[Team]],4,0)</f>
        <v>0</v>
      </c>
    </row>
    <row r="723" spans="1:50" ht="37.5" customHeight="1" x14ac:dyDescent="0.25">
      <c r="A723" s="37" t="s">
        <v>2792</v>
      </c>
      <c r="B723" s="37" t="s">
        <v>119</v>
      </c>
      <c r="C723" s="37" t="s">
        <v>339</v>
      </c>
      <c r="D723" s="37" t="s">
        <v>2637</v>
      </c>
      <c r="E723" s="37" t="s">
        <v>13</v>
      </c>
      <c r="F723" s="37" t="s">
        <v>2793</v>
      </c>
      <c r="G723" s="60">
        <v>43158.878009259257</v>
      </c>
      <c r="H723" s="37"/>
      <c r="I723" s="60"/>
      <c r="J723" s="37" t="s">
        <v>2794</v>
      </c>
      <c r="K723" s="37" t="s">
        <v>2795</v>
      </c>
      <c r="L723" s="60">
        <v>43158.878009259257</v>
      </c>
      <c r="M723" s="37" t="s">
        <v>2640</v>
      </c>
      <c r="N723" s="60">
        <v>43158.877152777779</v>
      </c>
      <c r="O723" s="37" t="s">
        <v>2637</v>
      </c>
      <c r="P723" s="38" t="b">
        <v>0</v>
      </c>
      <c r="Q723" s="37"/>
      <c r="R723" s="37" t="s">
        <v>217</v>
      </c>
      <c r="S723" s="38">
        <v>0</v>
      </c>
      <c r="T723" s="37" t="s">
        <v>128</v>
      </c>
      <c r="U723" s="37" t="s">
        <v>124</v>
      </c>
      <c r="V723" s="60"/>
      <c r="W723" s="38">
        <v>345</v>
      </c>
      <c r="X723" s="37" t="s">
        <v>2640</v>
      </c>
      <c r="Y723" s="38">
        <v>0</v>
      </c>
      <c r="Z723" s="38" t="b">
        <v>0</v>
      </c>
      <c r="AA723" s="60"/>
      <c r="AB723" s="60"/>
      <c r="AC723" s="38">
        <v>0</v>
      </c>
      <c r="AD723" s="60"/>
      <c r="AE723" s="60"/>
      <c r="AF723" s="60">
        <v>43158.877152777779</v>
      </c>
      <c r="AG723" s="37"/>
      <c r="AH723" s="37"/>
      <c r="AI723" s="37"/>
      <c r="AJ723" s="16">
        <f ca="1">IF(Table1[[#This Row],[State]]="Closed","Zero",IF(Table1[[#This Row],[State]]="Resolved","Zero",TODAY()-Table1[[#This Row],[First Assigned to Osprey-Resolver]]))</f>
        <v>44708</v>
      </c>
      <c r="AK723" s="16" t="str">
        <f ca="1">IF(Table1[[#This Row],[Days Open]]&lt;=5,"00 - 05",IF(Table1[[#This Row],[Days Open]]&lt;=15,"06 - 15",IF(Table1[[#This Row],[Days Open]]&lt;=30,"16 - 30", IF(Table1[[#This Row],[Days Open]]&lt;=60,"31 - 60",IF(Table1[[#This Row],[Days Open]]&lt;=90,"61 - 90",IF(Table1[[#This Row],[Days Open]]="Zero","Closed","&gt;91 and above"))))))</f>
        <v>&gt;91 and above</v>
      </c>
      <c r="AL723" s="39">
        <f>WEEKNUM(Table1[[#This Row],[Created]])</f>
        <v>9</v>
      </c>
      <c r="AM723" s="39">
        <f>WEEKNUM(Table1[[#This Row],[Resolved]])</f>
        <v>0</v>
      </c>
      <c r="AN723" s="39">
        <f>WEEKNUM(Table1[[#This Row],[Closed]])</f>
        <v>9</v>
      </c>
      <c r="AO723" s="39" t="str">
        <f>IFERROR(INDEX(GD_Resource[], MATCH(Table1[[#This Row],[Assigned to]], GD_Resource[SNOW ID Unique], 0), 2), "Not GD")</f>
        <v>Not GD</v>
      </c>
      <c r="AP723" s="39" t="str">
        <f t="shared" si="11"/>
        <v>Geo</v>
      </c>
      <c r="AQ723" s="39">
        <f>YEAR(Table1[[#This Row],[Closed]])</f>
        <v>2018</v>
      </c>
      <c r="AR723" s="39">
        <f>YEAR(Table1[[#This Row],[Resolved]])</f>
        <v>1900</v>
      </c>
      <c r="AS723" s="39">
        <f>YEAR(Table1[[#This Row],[Created]])</f>
        <v>2018</v>
      </c>
      <c r="AT723" s="39">
        <f>DAY(Table1[[#This Row],[Resolved]])</f>
        <v>0</v>
      </c>
      <c r="AU723" s="39" t="str">
        <f>TEXT(Table1[[#This Row],[Resolved]],"MMM")</f>
        <v>Jan</v>
      </c>
      <c r="AV723" s="39">
        <f>DAY(Table1[[#This Row],[Created]])</f>
        <v>27</v>
      </c>
      <c r="AW723" s="39" t="str">
        <f>TEXT(Table1[[#This Row],[Created]],"MMM")</f>
        <v>Feb</v>
      </c>
      <c r="AX723" s="40" t="e">
        <f>VLOOKUP(Table1[[#This Row],[Assigned to]],GD_Resource[[#All],[SNOW ID Unique]:[Team]],4,0)</f>
        <v>#N/A</v>
      </c>
    </row>
    <row r="724" spans="1:50" ht="37.5" customHeight="1" x14ac:dyDescent="0.25">
      <c r="A724" s="37" t="s">
        <v>2796</v>
      </c>
      <c r="B724" s="37" t="s">
        <v>119</v>
      </c>
      <c r="C724" s="37" t="s">
        <v>161</v>
      </c>
      <c r="D724" s="37" t="s">
        <v>356</v>
      </c>
      <c r="E724" s="37" t="s">
        <v>145</v>
      </c>
      <c r="F724" s="37" t="s">
        <v>2797</v>
      </c>
      <c r="G724" s="60">
        <v>43161.03087962963</v>
      </c>
      <c r="H724" s="37"/>
      <c r="I724" s="60"/>
      <c r="J724" s="37" t="s">
        <v>134</v>
      </c>
      <c r="K724" s="37" t="s">
        <v>2798</v>
      </c>
      <c r="L724" s="60">
        <v>43161.03087962963</v>
      </c>
      <c r="M724" s="37" t="s">
        <v>11</v>
      </c>
      <c r="N724" s="60">
        <v>43159.073599537027</v>
      </c>
      <c r="O724" s="37" t="s">
        <v>356</v>
      </c>
      <c r="P724" s="38" t="b">
        <v>0</v>
      </c>
      <c r="Q724" s="37"/>
      <c r="R724" s="37" t="s">
        <v>127</v>
      </c>
      <c r="S724" s="38">
        <v>0</v>
      </c>
      <c r="T724" s="37" t="s">
        <v>128</v>
      </c>
      <c r="U724" s="37" t="s">
        <v>124</v>
      </c>
      <c r="V724" s="60"/>
      <c r="W724" s="38">
        <v>169407</v>
      </c>
      <c r="X724" s="37" t="s">
        <v>2432</v>
      </c>
      <c r="Y724" s="38">
        <v>0</v>
      </c>
      <c r="Z724" s="38" t="b">
        <v>0</v>
      </c>
      <c r="AA724" s="60"/>
      <c r="AB724" s="60"/>
      <c r="AC724" s="38">
        <v>0</v>
      </c>
      <c r="AD724" s="60"/>
      <c r="AE724" s="60"/>
      <c r="AF724" s="60">
        <v>43159.073599537027</v>
      </c>
      <c r="AG724" s="37"/>
      <c r="AH724" s="37"/>
      <c r="AI724" s="37"/>
      <c r="AJ724" s="16">
        <f ca="1">IF(Table1[[#This Row],[State]]="Closed","Zero",IF(Table1[[#This Row],[State]]="Resolved","Zero",TODAY()-Table1[[#This Row],[First Assigned to Osprey-Resolver]]))</f>
        <v>44708</v>
      </c>
      <c r="AK724" s="16" t="str">
        <f ca="1">IF(Table1[[#This Row],[Days Open]]&lt;=5,"00 - 05",IF(Table1[[#This Row],[Days Open]]&lt;=15,"06 - 15",IF(Table1[[#This Row],[Days Open]]&lt;=30,"16 - 30", IF(Table1[[#This Row],[Days Open]]&lt;=60,"31 - 60",IF(Table1[[#This Row],[Days Open]]&lt;=90,"61 - 90",IF(Table1[[#This Row],[Days Open]]="Zero","Closed","&gt;91 and above"))))))</f>
        <v>&gt;91 and above</v>
      </c>
      <c r="AL724" s="39">
        <f>WEEKNUM(Table1[[#This Row],[Created]])</f>
        <v>9</v>
      </c>
      <c r="AM724" s="39">
        <f>WEEKNUM(Table1[[#This Row],[Resolved]])</f>
        <v>0</v>
      </c>
      <c r="AN724" s="39">
        <f>WEEKNUM(Table1[[#This Row],[Closed]])</f>
        <v>9</v>
      </c>
      <c r="AO724" s="39" t="str">
        <f>IFERROR(INDEX(GD_Resource[], MATCH(Table1[[#This Row],[Assigned to]], GD_Resource[SNOW ID Unique], 0), 2), "Not GD")</f>
        <v>Not GD</v>
      </c>
      <c r="AP724" s="39" t="str">
        <f t="shared" si="11"/>
        <v>Geo</v>
      </c>
      <c r="AQ724" s="39">
        <f>YEAR(Table1[[#This Row],[Closed]])</f>
        <v>2018</v>
      </c>
      <c r="AR724" s="39">
        <f>YEAR(Table1[[#This Row],[Resolved]])</f>
        <v>1900</v>
      </c>
      <c r="AS724" s="39">
        <f>YEAR(Table1[[#This Row],[Created]])</f>
        <v>2018</v>
      </c>
      <c r="AT724" s="39">
        <f>DAY(Table1[[#This Row],[Resolved]])</f>
        <v>0</v>
      </c>
      <c r="AU724" s="39" t="str">
        <f>TEXT(Table1[[#This Row],[Resolved]],"MMM")</f>
        <v>Jan</v>
      </c>
      <c r="AV724" s="39">
        <f>DAY(Table1[[#This Row],[Created]])</f>
        <v>28</v>
      </c>
      <c r="AW724" s="39" t="str">
        <f>TEXT(Table1[[#This Row],[Created]],"MMM")</f>
        <v>Feb</v>
      </c>
      <c r="AX724" s="40" t="e">
        <f>VLOOKUP(Table1[[#This Row],[Assigned to]],GD_Resource[[#All],[SNOW ID Unique]:[Team]],4,0)</f>
        <v>#N/A</v>
      </c>
    </row>
    <row r="725" spans="1:50" ht="37.5" customHeight="1" x14ac:dyDescent="0.25">
      <c r="A725" s="37" t="s">
        <v>2799</v>
      </c>
      <c r="B725" s="37" t="s">
        <v>119</v>
      </c>
      <c r="C725" s="37" t="s">
        <v>161</v>
      </c>
      <c r="D725" s="37" t="s">
        <v>2800</v>
      </c>
      <c r="E725" s="37" t="s">
        <v>145</v>
      </c>
      <c r="F725" s="37" t="s">
        <v>2801</v>
      </c>
      <c r="G725" s="60">
        <v>43182.738599537042</v>
      </c>
      <c r="H725" s="37"/>
      <c r="I725" s="60"/>
      <c r="J725" s="37" t="s">
        <v>329</v>
      </c>
      <c r="K725" s="37" t="s">
        <v>124</v>
      </c>
      <c r="L725" s="60">
        <v>43182.738599537042</v>
      </c>
      <c r="M725" s="37" t="s">
        <v>2802</v>
      </c>
      <c r="N725" s="60">
        <v>43159.095763888887</v>
      </c>
      <c r="O725" s="37" t="s">
        <v>356</v>
      </c>
      <c r="P725" s="38" t="b">
        <v>0</v>
      </c>
      <c r="Q725" s="37"/>
      <c r="R725" s="37" t="s">
        <v>127</v>
      </c>
      <c r="S725" s="38">
        <v>0</v>
      </c>
      <c r="T725" s="37" t="s">
        <v>128</v>
      </c>
      <c r="U725" s="37" t="s">
        <v>124</v>
      </c>
      <c r="V725" s="60"/>
      <c r="W725" s="38">
        <v>2042945</v>
      </c>
      <c r="X725" s="37" t="s">
        <v>527</v>
      </c>
      <c r="Y725" s="38">
        <v>0</v>
      </c>
      <c r="Z725" s="38" t="b">
        <v>0</v>
      </c>
      <c r="AA725" s="60"/>
      <c r="AB725" s="60"/>
      <c r="AC725" s="38">
        <v>0</v>
      </c>
      <c r="AD725" s="60"/>
      <c r="AE725" s="60"/>
      <c r="AF725" s="60">
        <v>43159.095763888887</v>
      </c>
      <c r="AG725" s="37"/>
      <c r="AH725" s="37"/>
      <c r="AI725" s="37"/>
      <c r="AJ725" s="16">
        <f ca="1">IF(Table1[[#This Row],[State]]="Closed","Zero",IF(Table1[[#This Row],[State]]="Resolved","Zero",TODAY()-Table1[[#This Row],[First Assigned to Osprey-Resolver]]))</f>
        <v>44708</v>
      </c>
      <c r="AK725" s="16" t="str">
        <f ca="1">IF(Table1[[#This Row],[Days Open]]&lt;=5,"00 - 05",IF(Table1[[#This Row],[Days Open]]&lt;=15,"06 - 15",IF(Table1[[#This Row],[Days Open]]&lt;=30,"16 - 30", IF(Table1[[#This Row],[Days Open]]&lt;=60,"31 - 60",IF(Table1[[#This Row],[Days Open]]&lt;=90,"61 - 90",IF(Table1[[#This Row],[Days Open]]="Zero","Closed","&gt;91 and above"))))))</f>
        <v>&gt;91 and above</v>
      </c>
      <c r="AL725" s="39">
        <f>WEEKNUM(Table1[[#This Row],[Created]])</f>
        <v>9</v>
      </c>
      <c r="AM725" s="39">
        <f>WEEKNUM(Table1[[#This Row],[Resolved]])</f>
        <v>0</v>
      </c>
      <c r="AN725" s="39">
        <f>WEEKNUM(Table1[[#This Row],[Closed]])</f>
        <v>12</v>
      </c>
      <c r="AO725" s="39" t="str">
        <f>IFERROR(INDEX(GD_Resource[], MATCH(Table1[[#This Row],[Assigned to]], GD_Resource[SNOW ID Unique], 0), 2), "Not GD")</f>
        <v>Not GD</v>
      </c>
      <c r="AP725" s="39" t="str">
        <f t="shared" si="11"/>
        <v>Geo</v>
      </c>
      <c r="AQ725" s="39">
        <f>YEAR(Table1[[#This Row],[Closed]])</f>
        <v>2018</v>
      </c>
      <c r="AR725" s="39">
        <f>YEAR(Table1[[#This Row],[Resolved]])</f>
        <v>1900</v>
      </c>
      <c r="AS725" s="39">
        <f>YEAR(Table1[[#This Row],[Created]])</f>
        <v>2018</v>
      </c>
      <c r="AT725" s="39">
        <f>DAY(Table1[[#This Row],[Resolved]])</f>
        <v>0</v>
      </c>
      <c r="AU725" s="39" t="str">
        <f>TEXT(Table1[[#This Row],[Resolved]],"MMM")</f>
        <v>Jan</v>
      </c>
      <c r="AV725" s="39">
        <f>DAY(Table1[[#This Row],[Created]])</f>
        <v>28</v>
      </c>
      <c r="AW725" s="39" t="str">
        <f>TEXT(Table1[[#This Row],[Created]],"MMM")</f>
        <v>Feb</v>
      </c>
      <c r="AX725" s="40" t="e">
        <f>VLOOKUP(Table1[[#This Row],[Assigned to]],GD_Resource[[#All],[SNOW ID Unique]:[Team]],4,0)</f>
        <v>#N/A</v>
      </c>
    </row>
    <row r="726" spans="1:50" ht="37.5" customHeight="1" x14ac:dyDescent="0.25">
      <c r="A726" s="37" t="s">
        <v>2803</v>
      </c>
      <c r="B726" s="37" t="s">
        <v>119</v>
      </c>
      <c r="C726" s="37" t="s">
        <v>120</v>
      </c>
      <c r="D726" s="37" t="s">
        <v>206</v>
      </c>
      <c r="E726" s="37" t="s">
        <v>13</v>
      </c>
      <c r="F726" s="37" t="s">
        <v>2804</v>
      </c>
      <c r="G726" s="60">
        <v>43160.824999999997</v>
      </c>
      <c r="H726" s="37" t="s">
        <v>48</v>
      </c>
      <c r="I726" s="60"/>
      <c r="J726" s="37" t="s">
        <v>124</v>
      </c>
      <c r="K726" s="37" t="s">
        <v>2805</v>
      </c>
      <c r="L726" s="60">
        <v>43160.825011574067</v>
      </c>
      <c r="M726" s="37" t="s">
        <v>48</v>
      </c>
      <c r="N726" s="60">
        <v>43160.10670138889</v>
      </c>
      <c r="O726" s="37" t="s">
        <v>1016</v>
      </c>
      <c r="P726" s="38" t="b">
        <v>0</v>
      </c>
      <c r="Q726" s="37"/>
      <c r="R726" s="37" t="s">
        <v>127</v>
      </c>
      <c r="S726" s="38">
        <v>0</v>
      </c>
      <c r="T726" s="37" t="s">
        <v>128</v>
      </c>
      <c r="U726" s="37" t="s">
        <v>124</v>
      </c>
      <c r="V726" s="60"/>
      <c r="W726" s="38">
        <v>62063</v>
      </c>
      <c r="X726" s="37" t="s">
        <v>873</v>
      </c>
      <c r="Y726" s="38">
        <v>0</v>
      </c>
      <c r="Z726" s="38" t="b">
        <v>0</v>
      </c>
      <c r="AA726" s="60">
        <v>43160.108715277784</v>
      </c>
      <c r="AB726" s="60">
        <v>43160.10670138889</v>
      </c>
      <c r="AC726" s="38">
        <v>1</v>
      </c>
      <c r="AD726" s="60">
        <v>43160.114652777767</v>
      </c>
      <c r="AE726" s="60">
        <v>43160.11519675926</v>
      </c>
      <c r="AF726" s="60">
        <v>43160.114652777767</v>
      </c>
      <c r="AG726" s="37"/>
      <c r="AH726" s="37"/>
      <c r="AI726" s="37"/>
      <c r="AJ726" s="16">
        <f ca="1">IF(Table1[[#This Row],[State]]="Closed","Zero",IF(Table1[[#This Row],[State]]="Resolved","Zero",TODAY()-Table1[[#This Row],[First Assigned to Osprey-Resolver]]))</f>
        <v>1547.8848032407404</v>
      </c>
      <c r="AK726" s="16" t="str">
        <f ca="1">IF(Table1[[#This Row],[Days Open]]&lt;=5,"00 - 05",IF(Table1[[#This Row],[Days Open]]&lt;=15,"06 - 15",IF(Table1[[#This Row],[Days Open]]&lt;=30,"16 - 30", IF(Table1[[#This Row],[Days Open]]&lt;=60,"31 - 60",IF(Table1[[#This Row],[Days Open]]&lt;=90,"61 - 90",IF(Table1[[#This Row],[Days Open]]="Zero","Closed","&gt;91 and above"))))))</f>
        <v>&gt;91 and above</v>
      </c>
      <c r="AL726" s="39">
        <f>WEEKNUM(Table1[[#This Row],[Created]])</f>
        <v>9</v>
      </c>
      <c r="AM726" s="39">
        <f>WEEKNUM(Table1[[#This Row],[Resolved]])</f>
        <v>0</v>
      </c>
      <c r="AN726" s="39">
        <f>WEEKNUM(Table1[[#This Row],[Closed]])</f>
        <v>9</v>
      </c>
      <c r="AO726" s="39" t="str">
        <f>IFERROR(INDEX(GD_Resource[], MATCH(Table1[[#This Row],[Assigned to]], GD_Resource[SNOW ID Unique], 0), 2), "Not GD")</f>
        <v>Not GD</v>
      </c>
      <c r="AP726" s="39" t="str">
        <f t="shared" si="11"/>
        <v>Geo</v>
      </c>
      <c r="AQ726" s="39">
        <f>YEAR(Table1[[#This Row],[Closed]])</f>
        <v>2018</v>
      </c>
      <c r="AR726" s="39">
        <f>YEAR(Table1[[#This Row],[Resolved]])</f>
        <v>1900</v>
      </c>
      <c r="AS726" s="39">
        <f>YEAR(Table1[[#This Row],[Created]])</f>
        <v>2018</v>
      </c>
      <c r="AT726" s="39">
        <f>DAY(Table1[[#This Row],[Resolved]])</f>
        <v>0</v>
      </c>
      <c r="AU726" s="39" t="str">
        <f>TEXT(Table1[[#This Row],[Resolved]],"MMM")</f>
        <v>Jan</v>
      </c>
      <c r="AV726" s="39">
        <f>DAY(Table1[[#This Row],[Created]])</f>
        <v>1</v>
      </c>
      <c r="AW726" s="39" t="str">
        <f>TEXT(Table1[[#This Row],[Created]],"MMM")</f>
        <v>Mar</v>
      </c>
      <c r="AX726" s="40" t="e">
        <f>VLOOKUP(Table1[[#This Row],[Assigned to]],GD_Resource[[#All],[SNOW ID Unique]:[Team]],4,0)</f>
        <v>#N/A</v>
      </c>
    </row>
    <row r="727" spans="1:50" ht="49.95" customHeight="1" x14ac:dyDescent="0.25">
      <c r="A727" s="37" t="s">
        <v>2806</v>
      </c>
      <c r="B727" s="37" t="s">
        <v>119</v>
      </c>
      <c r="C727" s="37" t="s">
        <v>433</v>
      </c>
      <c r="D727" s="37" t="s">
        <v>434</v>
      </c>
      <c r="E727" s="37" t="s">
        <v>13</v>
      </c>
      <c r="F727" s="37" t="s">
        <v>2807</v>
      </c>
      <c r="G727" s="60">
        <v>43161.075300925928</v>
      </c>
      <c r="H727" s="37" t="s">
        <v>436</v>
      </c>
      <c r="I727" s="60"/>
      <c r="J727" s="37" t="s">
        <v>124</v>
      </c>
      <c r="K727" s="37" t="s">
        <v>2808</v>
      </c>
      <c r="L727" s="60">
        <v>43161.075300925928</v>
      </c>
      <c r="M727" s="37" t="s">
        <v>436</v>
      </c>
      <c r="N727" s="60">
        <v>43161.060393518521</v>
      </c>
      <c r="O727" s="37" t="s">
        <v>1831</v>
      </c>
      <c r="P727" s="38" t="b">
        <v>0</v>
      </c>
      <c r="Q727" s="37"/>
      <c r="R727" s="37" t="s">
        <v>217</v>
      </c>
      <c r="S727" s="38">
        <v>0</v>
      </c>
      <c r="T727" s="37" t="s">
        <v>128</v>
      </c>
      <c r="U727" s="37" t="s">
        <v>124</v>
      </c>
      <c r="V727" s="60"/>
      <c r="W727" s="38">
        <v>1288</v>
      </c>
      <c r="X727" s="37" t="s">
        <v>1832</v>
      </c>
      <c r="Y727" s="38">
        <v>0</v>
      </c>
      <c r="Z727" s="38" t="b">
        <v>0</v>
      </c>
      <c r="AA727" s="60">
        <v>43161.066388888888</v>
      </c>
      <c r="AB727" s="60">
        <v>43161.060393518521</v>
      </c>
      <c r="AC727" s="38">
        <v>1</v>
      </c>
      <c r="AD727" s="60">
        <v>43161.066388888888</v>
      </c>
      <c r="AE727" s="60">
        <v>43161.066388888888</v>
      </c>
      <c r="AF727" s="60">
        <v>43161.066388888888</v>
      </c>
      <c r="AG727" s="37"/>
      <c r="AH727" s="37"/>
      <c r="AI727" s="37"/>
      <c r="AJ727" s="16">
        <f ca="1">IF(Table1[[#This Row],[State]]="Closed","Zero",IF(Table1[[#This Row],[State]]="Resolved","Zero",TODAY()-Table1[[#This Row],[First Assigned to Osprey-Resolver]]))</f>
        <v>1546.9336111111115</v>
      </c>
      <c r="AK727" s="16" t="str">
        <f ca="1">IF(Table1[[#This Row],[Days Open]]&lt;=5,"00 - 05",IF(Table1[[#This Row],[Days Open]]&lt;=15,"06 - 15",IF(Table1[[#This Row],[Days Open]]&lt;=30,"16 - 30", IF(Table1[[#This Row],[Days Open]]&lt;=60,"31 - 60",IF(Table1[[#This Row],[Days Open]]&lt;=90,"61 - 90",IF(Table1[[#This Row],[Days Open]]="Zero","Closed","&gt;91 and above"))))))</f>
        <v>&gt;91 and above</v>
      </c>
      <c r="AL727" s="39">
        <f>WEEKNUM(Table1[[#This Row],[Created]])</f>
        <v>9</v>
      </c>
      <c r="AM727" s="39">
        <f>WEEKNUM(Table1[[#This Row],[Resolved]])</f>
        <v>0</v>
      </c>
      <c r="AN727" s="39">
        <f>WEEKNUM(Table1[[#This Row],[Closed]])</f>
        <v>9</v>
      </c>
      <c r="AO727" s="39" t="str">
        <f>IFERROR(INDEX(GD_Resource[], MATCH(Table1[[#This Row],[Assigned to]], GD_Resource[SNOW ID Unique], 0), 2), "Not GD")</f>
        <v>Not GD</v>
      </c>
      <c r="AP727" s="39" t="str">
        <f t="shared" si="11"/>
        <v>Geo</v>
      </c>
      <c r="AQ727" s="39">
        <f>YEAR(Table1[[#This Row],[Closed]])</f>
        <v>2018</v>
      </c>
      <c r="AR727" s="39">
        <f>YEAR(Table1[[#This Row],[Resolved]])</f>
        <v>1900</v>
      </c>
      <c r="AS727" s="39">
        <f>YEAR(Table1[[#This Row],[Created]])</f>
        <v>2018</v>
      </c>
      <c r="AT727" s="39">
        <f>DAY(Table1[[#This Row],[Resolved]])</f>
        <v>0</v>
      </c>
      <c r="AU727" s="39" t="str">
        <f>TEXT(Table1[[#This Row],[Resolved]],"MMM")</f>
        <v>Jan</v>
      </c>
      <c r="AV727" s="39">
        <f>DAY(Table1[[#This Row],[Created]])</f>
        <v>2</v>
      </c>
      <c r="AW727" s="39" t="str">
        <f>TEXT(Table1[[#This Row],[Created]],"MMM")</f>
        <v>Mar</v>
      </c>
      <c r="AX727" s="40" t="e">
        <f>VLOOKUP(Table1[[#This Row],[Assigned to]],GD_Resource[[#All],[SNOW ID Unique]:[Team]],4,0)</f>
        <v>#N/A</v>
      </c>
    </row>
    <row r="728" spans="1:50" ht="37.5" customHeight="1" x14ac:dyDescent="0.25">
      <c r="A728" s="37" t="s">
        <v>2809</v>
      </c>
      <c r="B728" s="37" t="s">
        <v>119</v>
      </c>
      <c r="C728" s="37" t="s">
        <v>606</v>
      </c>
      <c r="D728" s="37" t="s">
        <v>2810</v>
      </c>
      <c r="E728" s="37" t="s">
        <v>13</v>
      </c>
      <c r="F728" s="37" t="s">
        <v>2811</v>
      </c>
      <c r="G728" s="60">
        <v>43165.510462962957</v>
      </c>
      <c r="H728" s="37" t="s">
        <v>2383</v>
      </c>
      <c r="I728" s="60"/>
      <c r="J728" s="37" t="s">
        <v>134</v>
      </c>
      <c r="K728" s="37" t="s">
        <v>2812</v>
      </c>
      <c r="L728" s="60">
        <v>43165.510462962957</v>
      </c>
      <c r="M728" s="37" t="s">
        <v>2383</v>
      </c>
      <c r="N728" s="60">
        <v>43164.884108796286</v>
      </c>
      <c r="O728" s="37" t="s">
        <v>2813</v>
      </c>
      <c r="P728" s="38" t="b">
        <v>0</v>
      </c>
      <c r="Q728" s="37"/>
      <c r="R728" s="37" t="s">
        <v>150</v>
      </c>
      <c r="S728" s="38">
        <v>0</v>
      </c>
      <c r="T728" s="37" t="s">
        <v>128</v>
      </c>
      <c r="U728" s="37" t="s">
        <v>124</v>
      </c>
      <c r="V728" s="60"/>
      <c r="W728" s="38">
        <v>54117</v>
      </c>
      <c r="X728" s="37" t="s">
        <v>2814</v>
      </c>
      <c r="Y728" s="38">
        <v>0</v>
      </c>
      <c r="Z728" s="38" t="b">
        <v>0</v>
      </c>
      <c r="AA728" s="60">
        <v>43164.922384259262</v>
      </c>
      <c r="AB728" s="60">
        <v>43164.884108796286</v>
      </c>
      <c r="AC728" s="38">
        <v>1</v>
      </c>
      <c r="AD728" s="60">
        <v>43164.889502314807</v>
      </c>
      <c r="AE728" s="60">
        <v>43164.922384259262</v>
      </c>
      <c r="AF728" s="60">
        <v>43164.889502314807</v>
      </c>
      <c r="AG728" s="37"/>
      <c r="AH728" s="37"/>
      <c r="AI728" s="37"/>
      <c r="AJ728" s="16">
        <f ca="1">IF(Table1[[#This Row],[State]]="Closed","Zero",IF(Table1[[#This Row],[State]]="Resolved","Zero",TODAY()-Table1[[#This Row],[First Assigned to Osprey-Resolver]]))</f>
        <v>1543.0776157407381</v>
      </c>
      <c r="AK728" s="16" t="str">
        <f ca="1">IF(Table1[[#This Row],[Days Open]]&lt;=5,"00 - 05",IF(Table1[[#This Row],[Days Open]]&lt;=15,"06 - 15",IF(Table1[[#This Row],[Days Open]]&lt;=30,"16 - 30", IF(Table1[[#This Row],[Days Open]]&lt;=60,"31 - 60",IF(Table1[[#This Row],[Days Open]]&lt;=90,"61 - 90",IF(Table1[[#This Row],[Days Open]]="Zero","Closed","&gt;91 and above"))))))</f>
        <v>&gt;91 and above</v>
      </c>
      <c r="AL728" s="39">
        <f>WEEKNUM(Table1[[#This Row],[Created]])</f>
        <v>10</v>
      </c>
      <c r="AM728" s="39">
        <f>WEEKNUM(Table1[[#This Row],[Resolved]])</f>
        <v>0</v>
      </c>
      <c r="AN728" s="39">
        <f>WEEKNUM(Table1[[#This Row],[Closed]])</f>
        <v>10</v>
      </c>
      <c r="AO728" s="39" t="str">
        <f>IFERROR(INDEX(GD_Resource[], MATCH(Table1[[#This Row],[Assigned to]], GD_Resource[SNOW ID Unique], 0), 2), "Not GD")</f>
        <v>Not GD</v>
      </c>
      <c r="AP728" s="39" t="str">
        <f t="shared" si="11"/>
        <v>Geo</v>
      </c>
      <c r="AQ728" s="39">
        <f>YEAR(Table1[[#This Row],[Closed]])</f>
        <v>2018</v>
      </c>
      <c r="AR728" s="39">
        <f>YEAR(Table1[[#This Row],[Resolved]])</f>
        <v>1900</v>
      </c>
      <c r="AS728" s="39">
        <f>YEAR(Table1[[#This Row],[Created]])</f>
        <v>2018</v>
      </c>
      <c r="AT728" s="39">
        <f>DAY(Table1[[#This Row],[Resolved]])</f>
        <v>0</v>
      </c>
      <c r="AU728" s="39" t="str">
        <f>TEXT(Table1[[#This Row],[Resolved]],"MMM")</f>
        <v>Jan</v>
      </c>
      <c r="AV728" s="39">
        <f>DAY(Table1[[#This Row],[Created]])</f>
        <v>5</v>
      </c>
      <c r="AW728" s="39" t="str">
        <f>TEXT(Table1[[#This Row],[Created]],"MMM")</f>
        <v>Mar</v>
      </c>
      <c r="AX728" s="40" t="e">
        <f>VLOOKUP(Table1[[#This Row],[Assigned to]],GD_Resource[[#All],[SNOW ID Unique]:[Team]],4,0)</f>
        <v>#N/A</v>
      </c>
    </row>
    <row r="729" spans="1:50" ht="37.5" customHeight="1" x14ac:dyDescent="0.25">
      <c r="A729" s="37" t="s">
        <v>2815</v>
      </c>
      <c r="B729" s="37" t="s">
        <v>119</v>
      </c>
      <c r="C729" s="37" t="s">
        <v>253</v>
      </c>
      <c r="D729" s="37" t="s">
        <v>132</v>
      </c>
      <c r="E729" s="37" t="s">
        <v>145</v>
      </c>
      <c r="F729" s="37" t="s">
        <v>2816</v>
      </c>
      <c r="G729" s="60">
        <v>44442.905173611107</v>
      </c>
      <c r="H729" s="37" t="s">
        <v>2817</v>
      </c>
      <c r="I729" s="60"/>
      <c r="J729" s="37" t="s">
        <v>124</v>
      </c>
      <c r="K729" s="37" t="s">
        <v>2818</v>
      </c>
      <c r="L729" s="60">
        <v>44442.905173611107</v>
      </c>
      <c r="M729" s="37" t="s">
        <v>42</v>
      </c>
      <c r="N729" s="60">
        <v>43166.027986111112</v>
      </c>
      <c r="O729" s="37" t="s">
        <v>2547</v>
      </c>
      <c r="P729" s="38" t="b">
        <v>0</v>
      </c>
      <c r="Q729" s="37"/>
      <c r="R729" s="37" t="s">
        <v>150</v>
      </c>
      <c r="S729" s="38">
        <v>0</v>
      </c>
      <c r="T729" s="37" t="s">
        <v>128</v>
      </c>
      <c r="U729" s="37" t="s">
        <v>124</v>
      </c>
      <c r="V729" s="60"/>
      <c r="W729" s="38">
        <v>110322189</v>
      </c>
      <c r="X729" s="37" t="s">
        <v>2548</v>
      </c>
      <c r="Y729" s="38">
        <v>0</v>
      </c>
      <c r="Z729" s="38" t="b">
        <v>0</v>
      </c>
      <c r="AA729" s="60">
        <v>43166.145243055558</v>
      </c>
      <c r="AB729" s="60">
        <v>43166.027986111112</v>
      </c>
      <c r="AC729" s="38">
        <v>1</v>
      </c>
      <c r="AD729" s="60">
        <v>43166.029560185183</v>
      </c>
      <c r="AE729" s="60">
        <v>43166.145243055558</v>
      </c>
      <c r="AF729" s="60">
        <v>43166.029560185183</v>
      </c>
      <c r="AG729" s="37"/>
      <c r="AH729" s="37"/>
      <c r="AI729" s="37" t="s">
        <v>257</v>
      </c>
      <c r="AJ729" s="16">
        <f ca="1">IF(Table1[[#This Row],[State]]="Closed","Zero",IF(Table1[[#This Row],[State]]="Resolved","Zero",TODAY()-Table1[[#This Row],[First Assigned to Osprey-Resolver]]))</f>
        <v>1541.8547569444418</v>
      </c>
      <c r="AK729" s="16" t="str">
        <f ca="1">IF(Table1[[#This Row],[Days Open]]&lt;=5,"00 - 05",IF(Table1[[#This Row],[Days Open]]&lt;=15,"06 - 15",IF(Table1[[#This Row],[Days Open]]&lt;=30,"16 - 30", IF(Table1[[#This Row],[Days Open]]&lt;=60,"31 - 60",IF(Table1[[#This Row],[Days Open]]&lt;=90,"61 - 90",IF(Table1[[#This Row],[Days Open]]="Zero","Closed","&gt;91 and above"))))))</f>
        <v>&gt;91 and above</v>
      </c>
      <c r="AL729" s="39">
        <f>WEEKNUM(Table1[[#This Row],[Created]])</f>
        <v>10</v>
      </c>
      <c r="AM729" s="39">
        <f>WEEKNUM(Table1[[#This Row],[Resolved]])</f>
        <v>0</v>
      </c>
      <c r="AN729" s="39">
        <f>WEEKNUM(Table1[[#This Row],[Closed]])</f>
        <v>36</v>
      </c>
      <c r="AO729" s="39" t="str">
        <f>IFERROR(INDEX(GD_Resource[], MATCH(Table1[[#This Row],[Assigned to]], GD_Resource[SNOW ID Unique], 0), 2), "Not GD")</f>
        <v>WPP-US</v>
      </c>
      <c r="AP729" s="39" t="str">
        <f t="shared" si="11"/>
        <v>GD</v>
      </c>
      <c r="AQ729" s="39">
        <f>YEAR(Table1[[#This Row],[Closed]])</f>
        <v>2021</v>
      </c>
      <c r="AR729" s="39">
        <f>YEAR(Table1[[#This Row],[Resolved]])</f>
        <v>1900</v>
      </c>
      <c r="AS729" s="39">
        <f>YEAR(Table1[[#This Row],[Created]])</f>
        <v>2018</v>
      </c>
      <c r="AT729" s="39">
        <f>DAY(Table1[[#This Row],[Resolved]])</f>
        <v>0</v>
      </c>
      <c r="AU729" s="39" t="str">
        <f>TEXT(Table1[[#This Row],[Resolved]],"MMM")</f>
        <v>Jan</v>
      </c>
      <c r="AV729" s="39">
        <f>DAY(Table1[[#This Row],[Created]])</f>
        <v>7</v>
      </c>
      <c r="AW729" s="39" t="str">
        <f>TEXT(Table1[[#This Row],[Created]],"MMM")</f>
        <v>Mar</v>
      </c>
      <c r="AX729" s="40">
        <f>VLOOKUP(Table1[[#This Row],[Assigned to]],GD_Resource[[#All],[SNOW ID Unique]:[Team]],4,0)</f>
        <v>0</v>
      </c>
    </row>
    <row r="730" spans="1:50" ht="37.5" customHeight="1" x14ac:dyDescent="0.25">
      <c r="A730" s="37" t="s">
        <v>2819</v>
      </c>
      <c r="B730" s="37" t="s">
        <v>119</v>
      </c>
      <c r="C730" s="37" t="s">
        <v>606</v>
      </c>
      <c r="D730" s="37" t="s">
        <v>2810</v>
      </c>
      <c r="E730" s="37" t="s">
        <v>13</v>
      </c>
      <c r="F730" s="37" t="s">
        <v>2820</v>
      </c>
      <c r="G730" s="60">
        <v>43166.153703703712</v>
      </c>
      <c r="H730" s="37"/>
      <c r="I730" s="60"/>
      <c r="J730" s="37" t="s">
        <v>134</v>
      </c>
      <c r="K730" s="37" t="s">
        <v>2821</v>
      </c>
      <c r="L730" s="60">
        <v>43166.153703703712</v>
      </c>
      <c r="M730" s="37" t="s">
        <v>2383</v>
      </c>
      <c r="N730" s="60">
        <v>43166.034097222233</v>
      </c>
      <c r="O730" s="37" t="s">
        <v>2822</v>
      </c>
      <c r="P730" s="38" t="b">
        <v>0</v>
      </c>
      <c r="Q730" s="37"/>
      <c r="R730" s="37" t="s">
        <v>150</v>
      </c>
      <c r="S730" s="38">
        <v>0</v>
      </c>
      <c r="T730" s="37" t="s">
        <v>128</v>
      </c>
      <c r="U730" s="37" t="s">
        <v>124</v>
      </c>
      <c r="V730" s="60"/>
      <c r="W730" s="38">
        <v>10334</v>
      </c>
      <c r="X730" s="37" t="s">
        <v>2823</v>
      </c>
      <c r="Y730" s="38">
        <v>0</v>
      </c>
      <c r="Z730" s="38" t="b">
        <v>0</v>
      </c>
      <c r="AA730" s="60"/>
      <c r="AB730" s="60">
        <v>43166.034097222233</v>
      </c>
      <c r="AC730" s="38">
        <v>1</v>
      </c>
      <c r="AD730" s="60">
        <v>43166.036226851851</v>
      </c>
      <c r="AE730" s="60"/>
      <c r="AF730" s="60">
        <v>43166.036226851851</v>
      </c>
      <c r="AG730" s="37"/>
      <c r="AH730" s="37"/>
      <c r="AI730" s="37"/>
      <c r="AJ730" s="16">
        <f ca="1">IF(Table1[[#This Row],[State]]="Closed","Zero",IF(Table1[[#This Row],[State]]="Resolved","Zero",TODAY()-Table1[[#This Row],[First Assigned to Osprey-Resolver]]))</f>
        <v>44708</v>
      </c>
      <c r="AK730" s="16" t="str">
        <f ca="1">IF(Table1[[#This Row],[Days Open]]&lt;=5,"00 - 05",IF(Table1[[#This Row],[Days Open]]&lt;=15,"06 - 15",IF(Table1[[#This Row],[Days Open]]&lt;=30,"16 - 30", IF(Table1[[#This Row],[Days Open]]&lt;=60,"31 - 60",IF(Table1[[#This Row],[Days Open]]&lt;=90,"61 - 90",IF(Table1[[#This Row],[Days Open]]="Zero","Closed","&gt;91 and above"))))))</f>
        <v>&gt;91 and above</v>
      </c>
      <c r="AL730" s="39">
        <f>WEEKNUM(Table1[[#This Row],[Created]])</f>
        <v>10</v>
      </c>
      <c r="AM730" s="39">
        <f>WEEKNUM(Table1[[#This Row],[Resolved]])</f>
        <v>0</v>
      </c>
      <c r="AN730" s="39">
        <f>WEEKNUM(Table1[[#This Row],[Closed]])</f>
        <v>10</v>
      </c>
      <c r="AO730" s="39" t="str">
        <f>IFERROR(INDEX(GD_Resource[], MATCH(Table1[[#This Row],[Assigned to]], GD_Resource[SNOW ID Unique], 0), 2), "Not GD")</f>
        <v>Not GD</v>
      </c>
      <c r="AP730" s="39" t="str">
        <f t="shared" si="11"/>
        <v>Geo</v>
      </c>
      <c r="AQ730" s="39">
        <f>YEAR(Table1[[#This Row],[Closed]])</f>
        <v>2018</v>
      </c>
      <c r="AR730" s="39">
        <f>YEAR(Table1[[#This Row],[Resolved]])</f>
        <v>1900</v>
      </c>
      <c r="AS730" s="39">
        <f>YEAR(Table1[[#This Row],[Created]])</f>
        <v>2018</v>
      </c>
      <c r="AT730" s="39">
        <f>DAY(Table1[[#This Row],[Resolved]])</f>
        <v>0</v>
      </c>
      <c r="AU730" s="39" t="str">
        <f>TEXT(Table1[[#This Row],[Resolved]],"MMM")</f>
        <v>Jan</v>
      </c>
      <c r="AV730" s="39">
        <f>DAY(Table1[[#This Row],[Created]])</f>
        <v>7</v>
      </c>
      <c r="AW730" s="39" t="str">
        <f>TEXT(Table1[[#This Row],[Created]],"MMM")</f>
        <v>Mar</v>
      </c>
      <c r="AX730" s="40" t="e">
        <f>VLOOKUP(Table1[[#This Row],[Assigned to]],GD_Resource[[#All],[SNOW ID Unique]:[Team]],4,0)</f>
        <v>#N/A</v>
      </c>
    </row>
    <row r="731" spans="1:50" ht="37.5" customHeight="1" x14ac:dyDescent="0.25">
      <c r="A731" s="37" t="s">
        <v>2824</v>
      </c>
      <c r="B731" s="37" t="s">
        <v>119</v>
      </c>
      <c r="C731" s="37" t="s">
        <v>606</v>
      </c>
      <c r="D731" s="37" t="s">
        <v>2381</v>
      </c>
      <c r="E731" s="37" t="s">
        <v>13</v>
      </c>
      <c r="F731" s="37" t="s">
        <v>2825</v>
      </c>
      <c r="G731" s="60">
        <v>43168.692557870367</v>
      </c>
      <c r="H731" s="37" t="s">
        <v>2385</v>
      </c>
      <c r="I731" s="60"/>
      <c r="J731" s="37" t="s">
        <v>134</v>
      </c>
      <c r="K731" s="37" t="s">
        <v>2826</v>
      </c>
      <c r="L731" s="60">
        <v>43168.692557870367</v>
      </c>
      <c r="M731" s="37" t="s">
        <v>2385</v>
      </c>
      <c r="N731" s="60">
        <v>43166.704201388893</v>
      </c>
      <c r="O731" s="37" t="s">
        <v>2326</v>
      </c>
      <c r="P731" s="38" t="b">
        <v>0</v>
      </c>
      <c r="Q731" s="37"/>
      <c r="R731" s="37" t="s">
        <v>150</v>
      </c>
      <c r="S731" s="38">
        <v>0</v>
      </c>
      <c r="T731" s="37" t="s">
        <v>128</v>
      </c>
      <c r="U731" s="37" t="s">
        <v>124</v>
      </c>
      <c r="V731" s="60"/>
      <c r="W731" s="38">
        <v>172000</v>
      </c>
      <c r="X731" s="37" t="s">
        <v>2318</v>
      </c>
      <c r="Y731" s="38">
        <v>0</v>
      </c>
      <c r="Z731" s="38" t="b">
        <v>0</v>
      </c>
      <c r="AA731" s="60">
        <v>43166.714699074073</v>
      </c>
      <c r="AB731" s="60"/>
      <c r="AC731" s="38">
        <v>0</v>
      </c>
      <c r="AD731" s="60"/>
      <c r="AE731" s="60">
        <v>43166.714699074073</v>
      </c>
      <c r="AF731" s="60">
        <v>43166.704201388893</v>
      </c>
      <c r="AG731" s="37"/>
      <c r="AH731" s="37"/>
      <c r="AI731" s="37"/>
      <c r="AJ731" s="16">
        <f ca="1">IF(Table1[[#This Row],[State]]="Closed","Zero",IF(Table1[[#This Row],[State]]="Resolved","Zero",TODAY()-Table1[[#This Row],[First Assigned to Osprey-Resolver]]))</f>
        <v>1541.285300925927</v>
      </c>
      <c r="AK731" s="16" t="str">
        <f ca="1">IF(Table1[[#This Row],[Days Open]]&lt;=5,"00 - 05",IF(Table1[[#This Row],[Days Open]]&lt;=15,"06 - 15",IF(Table1[[#This Row],[Days Open]]&lt;=30,"16 - 30", IF(Table1[[#This Row],[Days Open]]&lt;=60,"31 - 60",IF(Table1[[#This Row],[Days Open]]&lt;=90,"61 - 90",IF(Table1[[#This Row],[Days Open]]="Zero","Closed","&gt;91 and above"))))))</f>
        <v>&gt;91 and above</v>
      </c>
      <c r="AL731" s="39">
        <f>WEEKNUM(Table1[[#This Row],[Created]])</f>
        <v>10</v>
      </c>
      <c r="AM731" s="39">
        <f>WEEKNUM(Table1[[#This Row],[Resolved]])</f>
        <v>0</v>
      </c>
      <c r="AN731" s="39">
        <f>WEEKNUM(Table1[[#This Row],[Closed]])</f>
        <v>10</v>
      </c>
      <c r="AO731" s="39" t="str">
        <f>IFERROR(INDEX(GD_Resource[], MATCH(Table1[[#This Row],[Assigned to]], GD_Resource[SNOW ID Unique], 0), 2), "Not GD")</f>
        <v>Not GD</v>
      </c>
      <c r="AP731" s="39" t="str">
        <f t="shared" si="11"/>
        <v>Geo</v>
      </c>
      <c r="AQ731" s="39">
        <f>YEAR(Table1[[#This Row],[Closed]])</f>
        <v>2018</v>
      </c>
      <c r="AR731" s="39">
        <f>YEAR(Table1[[#This Row],[Resolved]])</f>
        <v>1900</v>
      </c>
      <c r="AS731" s="39">
        <f>YEAR(Table1[[#This Row],[Created]])</f>
        <v>2018</v>
      </c>
      <c r="AT731" s="39">
        <f>DAY(Table1[[#This Row],[Resolved]])</f>
        <v>0</v>
      </c>
      <c r="AU731" s="39" t="str">
        <f>TEXT(Table1[[#This Row],[Resolved]],"MMM")</f>
        <v>Jan</v>
      </c>
      <c r="AV731" s="39">
        <f>DAY(Table1[[#This Row],[Created]])</f>
        <v>7</v>
      </c>
      <c r="AW731" s="39" t="str">
        <f>TEXT(Table1[[#This Row],[Created]],"MMM")</f>
        <v>Mar</v>
      </c>
      <c r="AX731" s="40" t="e">
        <f>VLOOKUP(Table1[[#This Row],[Assigned to]],GD_Resource[[#All],[SNOW ID Unique]:[Team]],4,0)</f>
        <v>#N/A</v>
      </c>
    </row>
    <row r="732" spans="1:50" ht="49.95" customHeight="1" x14ac:dyDescent="0.25">
      <c r="A732" s="37" t="s">
        <v>2827</v>
      </c>
      <c r="B732" s="37" t="s">
        <v>142</v>
      </c>
      <c r="C732" s="37" t="s">
        <v>253</v>
      </c>
      <c r="D732" s="37" t="s">
        <v>2306</v>
      </c>
      <c r="E732" s="37" t="s">
        <v>13</v>
      </c>
      <c r="F732" s="37" t="s">
        <v>2828</v>
      </c>
      <c r="G732" s="60">
        <v>43171.849594907413</v>
      </c>
      <c r="H732" s="37" t="s">
        <v>1861</v>
      </c>
      <c r="I732" s="60"/>
      <c r="J732" s="37" t="s">
        <v>124</v>
      </c>
      <c r="K732" s="37" t="s">
        <v>2829</v>
      </c>
      <c r="L732" s="60">
        <v>43171.849594907413</v>
      </c>
      <c r="M732" s="37" t="s">
        <v>1861</v>
      </c>
      <c r="N732" s="60">
        <v>43167.088935185187</v>
      </c>
      <c r="O732" s="37" t="s">
        <v>2830</v>
      </c>
      <c r="P732" s="38" t="b">
        <v>0</v>
      </c>
      <c r="Q732" s="37"/>
      <c r="R732" s="37" t="s">
        <v>150</v>
      </c>
      <c r="S732" s="38">
        <v>0</v>
      </c>
      <c r="T732" s="37" t="s">
        <v>128</v>
      </c>
      <c r="U732" s="37" t="s">
        <v>124</v>
      </c>
      <c r="V732" s="60"/>
      <c r="W732" s="38">
        <v>411321</v>
      </c>
      <c r="X732" s="37" t="s">
        <v>1372</v>
      </c>
      <c r="Y732" s="38">
        <v>0</v>
      </c>
      <c r="Z732" s="38" t="b">
        <v>0</v>
      </c>
      <c r="AA732" s="60">
        <v>43167.124016203707</v>
      </c>
      <c r="AB732" s="60">
        <v>43167.088935185187</v>
      </c>
      <c r="AC732" s="38">
        <v>1</v>
      </c>
      <c r="AD732" s="60">
        <v>43167.103541666656</v>
      </c>
      <c r="AE732" s="60">
        <v>43167.124016203707</v>
      </c>
      <c r="AF732" s="60">
        <v>43167.103541666656</v>
      </c>
      <c r="AG732" s="37" t="s">
        <v>139</v>
      </c>
      <c r="AH732" s="37"/>
      <c r="AI732" s="37" t="s">
        <v>1238</v>
      </c>
      <c r="AJ732" s="16">
        <f ca="1">IF(Table1[[#This Row],[State]]="Closed","Zero",IF(Table1[[#This Row],[State]]="Resolved","Zero",TODAY()-Table1[[#This Row],[First Assigned to Osprey-Resolver]]))</f>
        <v>1540.8759837962934</v>
      </c>
      <c r="AK732" s="16" t="str">
        <f ca="1">IF(Table1[[#This Row],[Days Open]]&lt;=5,"00 - 05",IF(Table1[[#This Row],[Days Open]]&lt;=15,"06 - 15",IF(Table1[[#This Row],[Days Open]]&lt;=30,"16 - 30", IF(Table1[[#This Row],[Days Open]]&lt;=60,"31 - 60",IF(Table1[[#This Row],[Days Open]]&lt;=90,"61 - 90",IF(Table1[[#This Row],[Days Open]]="Zero","Closed","&gt;91 and above"))))))</f>
        <v>&gt;91 and above</v>
      </c>
      <c r="AL732" s="39">
        <f>WEEKNUM(Table1[[#This Row],[Created]])</f>
        <v>10</v>
      </c>
      <c r="AM732" s="39">
        <f>WEEKNUM(Table1[[#This Row],[Resolved]])</f>
        <v>0</v>
      </c>
      <c r="AN732" s="39">
        <f>WEEKNUM(Table1[[#This Row],[Closed]])</f>
        <v>11</v>
      </c>
      <c r="AO732" s="39" t="str">
        <f>IFERROR(INDEX(GD_Resource[], MATCH(Table1[[#This Row],[Assigned to]], GD_Resource[SNOW ID Unique], 0), 2), "Not GD")</f>
        <v>Not GD</v>
      </c>
      <c r="AP732" s="39" t="str">
        <f t="shared" si="11"/>
        <v>Geo</v>
      </c>
      <c r="AQ732" s="39">
        <f>YEAR(Table1[[#This Row],[Closed]])</f>
        <v>2018</v>
      </c>
      <c r="AR732" s="39">
        <f>YEAR(Table1[[#This Row],[Resolved]])</f>
        <v>1900</v>
      </c>
      <c r="AS732" s="39">
        <f>YEAR(Table1[[#This Row],[Created]])</f>
        <v>2018</v>
      </c>
      <c r="AT732" s="39">
        <f>DAY(Table1[[#This Row],[Resolved]])</f>
        <v>0</v>
      </c>
      <c r="AU732" s="39" t="str">
        <f>TEXT(Table1[[#This Row],[Resolved]],"MMM")</f>
        <v>Jan</v>
      </c>
      <c r="AV732" s="39">
        <f>DAY(Table1[[#This Row],[Created]])</f>
        <v>8</v>
      </c>
      <c r="AW732" s="39" t="str">
        <f>TEXT(Table1[[#This Row],[Created]],"MMM")</f>
        <v>Mar</v>
      </c>
      <c r="AX732" s="40" t="e">
        <f>VLOOKUP(Table1[[#This Row],[Assigned to]],GD_Resource[[#All],[SNOW ID Unique]:[Team]],4,0)</f>
        <v>#N/A</v>
      </c>
    </row>
    <row r="733" spans="1:50" ht="37.5" customHeight="1" x14ac:dyDescent="0.25">
      <c r="A733" s="37" t="s">
        <v>2831</v>
      </c>
      <c r="B733" s="37" t="s">
        <v>119</v>
      </c>
      <c r="C733" s="37" t="s">
        <v>433</v>
      </c>
      <c r="D733" s="37" t="s">
        <v>434</v>
      </c>
      <c r="E733" s="37" t="s">
        <v>7</v>
      </c>
      <c r="F733" s="37" t="s">
        <v>2832</v>
      </c>
      <c r="G733" s="60">
        <v>43179.933194444442</v>
      </c>
      <c r="H733" s="37" t="s">
        <v>436</v>
      </c>
      <c r="I733" s="60"/>
      <c r="J733" s="37" t="s">
        <v>124</v>
      </c>
      <c r="K733" s="37" t="s">
        <v>2833</v>
      </c>
      <c r="L733" s="60">
        <v>43179.933194444442</v>
      </c>
      <c r="M733" s="37" t="s">
        <v>436</v>
      </c>
      <c r="N733" s="60">
        <v>43169.059363425928</v>
      </c>
      <c r="O733" s="37" t="s">
        <v>2834</v>
      </c>
      <c r="P733" s="38" t="b">
        <v>0</v>
      </c>
      <c r="Q733" s="37"/>
      <c r="R733" s="37" t="s">
        <v>217</v>
      </c>
      <c r="S733" s="38">
        <v>0</v>
      </c>
      <c r="T733" s="37" t="s">
        <v>128</v>
      </c>
      <c r="U733" s="37" t="s">
        <v>124</v>
      </c>
      <c r="V733" s="60"/>
      <c r="W733" s="38">
        <v>2902</v>
      </c>
      <c r="X733" s="37" t="s">
        <v>2835</v>
      </c>
      <c r="Y733" s="38">
        <v>1</v>
      </c>
      <c r="Z733" s="38" t="b">
        <v>0</v>
      </c>
      <c r="AA733" s="60">
        <v>43169.065983796303</v>
      </c>
      <c r="AB733" s="60">
        <v>43169.059363425928</v>
      </c>
      <c r="AC733" s="38">
        <v>1</v>
      </c>
      <c r="AD733" s="60">
        <v>43169.072638888887</v>
      </c>
      <c r="AE733" s="60">
        <v>43169.072638888887</v>
      </c>
      <c r="AF733" s="60">
        <v>43169.072638888887</v>
      </c>
      <c r="AG733" s="37"/>
      <c r="AH733" s="37"/>
      <c r="AI733" s="37"/>
      <c r="AJ733" s="16">
        <f ca="1">IF(Table1[[#This Row],[State]]="Closed","Zero",IF(Table1[[#This Row],[State]]="Resolved","Zero",TODAY()-Table1[[#This Row],[First Assigned to Osprey-Resolver]]))</f>
        <v>1538.927361111113</v>
      </c>
      <c r="AK733" s="16" t="str">
        <f ca="1">IF(Table1[[#This Row],[Days Open]]&lt;=5,"00 - 05",IF(Table1[[#This Row],[Days Open]]&lt;=15,"06 - 15",IF(Table1[[#This Row],[Days Open]]&lt;=30,"16 - 30", IF(Table1[[#This Row],[Days Open]]&lt;=60,"31 - 60",IF(Table1[[#This Row],[Days Open]]&lt;=90,"61 - 90",IF(Table1[[#This Row],[Days Open]]="Zero","Closed","&gt;91 and above"))))))</f>
        <v>&gt;91 and above</v>
      </c>
      <c r="AL733" s="39">
        <f>WEEKNUM(Table1[[#This Row],[Created]])</f>
        <v>10</v>
      </c>
      <c r="AM733" s="39">
        <f>WEEKNUM(Table1[[#This Row],[Resolved]])</f>
        <v>0</v>
      </c>
      <c r="AN733" s="39">
        <f>WEEKNUM(Table1[[#This Row],[Closed]])</f>
        <v>12</v>
      </c>
      <c r="AO733" s="39" t="str">
        <f>IFERROR(INDEX(GD_Resource[], MATCH(Table1[[#This Row],[Assigned to]], GD_Resource[SNOW ID Unique], 0), 2), "Not GD")</f>
        <v>Not GD</v>
      </c>
      <c r="AP733" s="39" t="str">
        <f t="shared" si="11"/>
        <v>Geo</v>
      </c>
      <c r="AQ733" s="39">
        <f>YEAR(Table1[[#This Row],[Closed]])</f>
        <v>2018</v>
      </c>
      <c r="AR733" s="39">
        <f>YEAR(Table1[[#This Row],[Resolved]])</f>
        <v>1900</v>
      </c>
      <c r="AS733" s="39">
        <f>YEAR(Table1[[#This Row],[Created]])</f>
        <v>2018</v>
      </c>
      <c r="AT733" s="39">
        <f>DAY(Table1[[#This Row],[Resolved]])</f>
        <v>0</v>
      </c>
      <c r="AU733" s="39" t="str">
        <f>TEXT(Table1[[#This Row],[Resolved]],"MMM")</f>
        <v>Jan</v>
      </c>
      <c r="AV733" s="39">
        <f>DAY(Table1[[#This Row],[Created]])</f>
        <v>10</v>
      </c>
      <c r="AW733" s="39" t="str">
        <f>TEXT(Table1[[#This Row],[Created]],"MMM")</f>
        <v>Mar</v>
      </c>
      <c r="AX733" s="40" t="e">
        <f>VLOOKUP(Table1[[#This Row],[Assigned to]],GD_Resource[[#All],[SNOW ID Unique]:[Team]],4,0)</f>
        <v>#N/A</v>
      </c>
    </row>
    <row r="734" spans="1:50" ht="37.5" customHeight="1" x14ac:dyDescent="0.25">
      <c r="A734" s="37" t="s">
        <v>2836</v>
      </c>
      <c r="B734" s="37" t="s">
        <v>119</v>
      </c>
      <c r="C734" s="37" t="s">
        <v>242</v>
      </c>
      <c r="D734" s="37" t="s">
        <v>213</v>
      </c>
      <c r="E734" s="37" t="s">
        <v>13</v>
      </c>
      <c r="F734" s="37" t="s">
        <v>2837</v>
      </c>
      <c r="G734" s="60">
        <v>43176.053749999999</v>
      </c>
      <c r="H734" s="37" t="s">
        <v>40</v>
      </c>
      <c r="I734" s="60"/>
      <c r="J734" s="37" t="s">
        <v>124</v>
      </c>
      <c r="K734" s="37" t="s">
        <v>2838</v>
      </c>
      <c r="L734" s="60">
        <v>43176.053749999999</v>
      </c>
      <c r="M734" s="37" t="s">
        <v>40</v>
      </c>
      <c r="N734" s="60">
        <v>43171.769861111112</v>
      </c>
      <c r="O734" s="37" t="s">
        <v>2839</v>
      </c>
      <c r="P734" s="38" t="b">
        <v>0</v>
      </c>
      <c r="Q734" s="37"/>
      <c r="R734" s="37" t="s">
        <v>150</v>
      </c>
      <c r="S734" s="38">
        <v>0</v>
      </c>
      <c r="T734" s="37" t="s">
        <v>128</v>
      </c>
      <c r="U734" s="37" t="s">
        <v>124</v>
      </c>
      <c r="V734" s="60"/>
      <c r="W734" s="38">
        <v>370128</v>
      </c>
      <c r="X734" s="37" t="s">
        <v>2304</v>
      </c>
      <c r="Y734" s="38">
        <v>0</v>
      </c>
      <c r="Z734" s="38" t="b">
        <v>0</v>
      </c>
      <c r="AA734" s="60">
        <v>43171.806319444448</v>
      </c>
      <c r="AB734" s="60">
        <v>43171.769861111112</v>
      </c>
      <c r="AC734" s="38">
        <v>3</v>
      </c>
      <c r="AD734" s="60">
        <v>43171.856388888889</v>
      </c>
      <c r="AE734" s="60">
        <v>43176.048182870371</v>
      </c>
      <c r="AF734" s="60">
        <v>43174.150150462963</v>
      </c>
      <c r="AG734" s="37"/>
      <c r="AH734" s="37"/>
      <c r="AI734" s="37"/>
      <c r="AJ734" s="16">
        <f ca="1">IF(Table1[[#This Row],[State]]="Closed","Zero",IF(Table1[[#This Row],[State]]="Resolved","Zero",TODAY()-Table1[[#This Row],[First Assigned to Osprey-Resolver]]))</f>
        <v>1531.9518171296295</v>
      </c>
      <c r="AK734" s="16" t="str">
        <f ca="1">IF(Table1[[#This Row],[Days Open]]&lt;=5,"00 - 05",IF(Table1[[#This Row],[Days Open]]&lt;=15,"06 - 15",IF(Table1[[#This Row],[Days Open]]&lt;=30,"16 - 30", IF(Table1[[#This Row],[Days Open]]&lt;=60,"31 - 60",IF(Table1[[#This Row],[Days Open]]&lt;=90,"61 - 90",IF(Table1[[#This Row],[Days Open]]="Zero","Closed","&gt;91 and above"))))))</f>
        <v>&gt;91 and above</v>
      </c>
      <c r="AL734" s="39">
        <f>WEEKNUM(Table1[[#This Row],[Created]])</f>
        <v>11</v>
      </c>
      <c r="AM734" s="39">
        <f>WEEKNUM(Table1[[#This Row],[Resolved]])</f>
        <v>0</v>
      </c>
      <c r="AN734" s="39">
        <f>WEEKNUM(Table1[[#This Row],[Closed]])</f>
        <v>11</v>
      </c>
      <c r="AO734" s="39" t="str">
        <f>IFERROR(INDEX(GD_Resource[], MATCH(Table1[[#This Row],[Assigned to]], GD_Resource[SNOW ID Unique], 0), 2), "Not GD")</f>
        <v>Not GD</v>
      </c>
      <c r="AP734" s="39" t="str">
        <f t="shared" si="11"/>
        <v>Geo</v>
      </c>
      <c r="AQ734" s="39">
        <f>YEAR(Table1[[#This Row],[Closed]])</f>
        <v>2018</v>
      </c>
      <c r="AR734" s="39">
        <f>YEAR(Table1[[#This Row],[Resolved]])</f>
        <v>1900</v>
      </c>
      <c r="AS734" s="39">
        <f>YEAR(Table1[[#This Row],[Created]])</f>
        <v>2018</v>
      </c>
      <c r="AT734" s="39">
        <f>DAY(Table1[[#This Row],[Resolved]])</f>
        <v>0</v>
      </c>
      <c r="AU734" s="39" t="str">
        <f>TEXT(Table1[[#This Row],[Resolved]],"MMM")</f>
        <v>Jan</v>
      </c>
      <c r="AV734" s="39">
        <f>DAY(Table1[[#This Row],[Created]])</f>
        <v>12</v>
      </c>
      <c r="AW734" s="39" t="str">
        <f>TEXT(Table1[[#This Row],[Created]],"MMM")</f>
        <v>Mar</v>
      </c>
      <c r="AX734" s="40" t="e">
        <f>VLOOKUP(Table1[[#This Row],[Assigned to]],GD_Resource[[#All],[SNOW ID Unique]:[Team]],4,0)</f>
        <v>#N/A</v>
      </c>
    </row>
    <row r="735" spans="1:50" ht="49.95" customHeight="1" x14ac:dyDescent="0.25">
      <c r="A735" s="37" t="s">
        <v>2840</v>
      </c>
      <c r="B735" s="37" t="s">
        <v>119</v>
      </c>
      <c r="C735" s="37" t="s">
        <v>253</v>
      </c>
      <c r="D735" s="37" t="s">
        <v>259</v>
      </c>
      <c r="E735" s="37" t="s">
        <v>7</v>
      </c>
      <c r="F735" s="37" t="s">
        <v>2841</v>
      </c>
      <c r="G735" s="60">
        <v>43172.074097222219</v>
      </c>
      <c r="H735" s="37"/>
      <c r="I735" s="60"/>
      <c r="J735" s="37" t="s">
        <v>124</v>
      </c>
      <c r="K735" s="37" t="s">
        <v>2842</v>
      </c>
      <c r="L735" s="60">
        <v>43172.074097222219</v>
      </c>
      <c r="M735" s="37" t="s">
        <v>39</v>
      </c>
      <c r="N735" s="60">
        <v>43172.025590277779</v>
      </c>
      <c r="O735" s="37" t="s">
        <v>2843</v>
      </c>
      <c r="P735" s="38" t="b">
        <v>0</v>
      </c>
      <c r="Q735" s="37"/>
      <c r="R735" s="37" t="s">
        <v>150</v>
      </c>
      <c r="S735" s="38">
        <v>0</v>
      </c>
      <c r="T735" s="37" t="s">
        <v>128</v>
      </c>
      <c r="U735" s="37" t="s">
        <v>124</v>
      </c>
      <c r="V735" s="60"/>
      <c r="W735" s="38">
        <v>4191</v>
      </c>
      <c r="X735" s="37" t="s">
        <v>2844</v>
      </c>
      <c r="Y735" s="38">
        <v>0</v>
      </c>
      <c r="Z735" s="38" t="b">
        <v>0</v>
      </c>
      <c r="AA735" s="60">
        <v>43172.034074074072</v>
      </c>
      <c r="AB735" s="60">
        <v>43172.025590277779</v>
      </c>
      <c r="AC735" s="38">
        <v>1</v>
      </c>
      <c r="AD735" s="60">
        <v>43172.068136574067</v>
      </c>
      <c r="AE735" s="60"/>
      <c r="AF735" s="60">
        <v>43172.068136574067</v>
      </c>
      <c r="AG735" s="37"/>
      <c r="AH735" s="37"/>
      <c r="AI735" s="37"/>
      <c r="AJ735" s="16">
        <f ca="1">IF(Table1[[#This Row],[State]]="Closed","Zero",IF(Table1[[#This Row],[State]]="Resolved","Zero",TODAY()-Table1[[#This Row],[First Assigned to Osprey-Resolver]]))</f>
        <v>44708</v>
      </c>
      <c r="AK735" s="16" t="str">
        <f ca="1">IF(Table1[[#This Row],[Days Open]]&lt;=5,"00 - 05",IF(Table1[[#This Row],[Days Open]]&lt;=15,"06 - 15",IF(Table1[[#This Row],[Days Open]]&lt;=30,"16 - 30", IF(Table1[[#This Row],[Days Open]]&lt;=60,"31 - 60",IF(Table1[[#This Row],[Days Open]]&lt;=90,"61 - 90",IF(Table1[[#This Row],[Days Open]]="Zero","Closed","&gt;91 and above"))))))</f>
        <v>&gt;91 and above</v>
      </c>
      <c r="AL735" s="39">
        <f>WEEKNUM(Table1[[#This Row],[Created]])</f>
        <v>11</v>
      </c>
      <c r="AM735" s="39">
        <f>WEEKNUM(Table1[[#This Row],[Resolved]])</f>
        <v>0</v>
      </c>
      <c r="AN735" s="39">
        <f>WEEKNUM(Table1[[#This Row],[Closed]])</f>
        <v>11</v>
      </c>
      <c r="AO735" s="39" t="str">
        <f>IFERROR(INDEX(GD_Resource[], MATCH(Table1[[#This Row],[Assigned to]], GD_Resource[SNOW ID Unique], 0), 2), "Not GD")</f>
        <v>Not GD</v>
      </c>
      <c r="AP735" s="39" t="str">
        <f t="shared" si="11"/>
        <v>Geo</v>
      </c>
      <c r="AQ735" s="39">
        <f>YEAR(Table1[[#This Row],[Closed]])</f>
        <v>2018</v>
      </c>
      <c r="AR735" s="39">
        <f>YEAR(Table1[[#This Row],[Resolved]])</f>
        <v>1900</v>
      </c>
      <c r="AS735" s="39">
        <f>YEAR(Table1[[#This Row],[Created]])</f>
        <v>2018</v>
      </c>
      <c r="AT735" s="39">
        <f>DAY(Table1[[#This Row],[Resolved]])</f>
        <v>0</v>
      </c>
      <c r="AU735" s="39" t="str">
        <f>TEXT(Table1[[#This Row],[Resolved]],"MMM")</f>
        <v>Jan</v>
      </c>
      <c r="AV735" s="39">
        <f>DAY(Table1[[#This Row],[Created]])</f>
        <v>13</v>
      </c>
      <c r="AW735" s="39" t="str">
        <f>TEXT(Table1[[#This Row],[Created]],"MMM")</f>
        <v>Mar</v>
      </c>
      <c r="AX735" s="40" t="e">
        <f>VLOOKUP(Table1[[#This Row],[Assigned to]],GD_Resource[[#All],[SNOW ID Unique]:[Team]],4,0)</f>
        <v>#N/A</v>
      </c>
    </row>
    <row r="736" spans="1:50" ht="49.95" customHeight="1" x14ac:dyDescent="0.25">
      <c r="A736" s="37" t="s">
        <v>2845</v>
      </c>
      <c r="B736" s="37" t="s">
        <v>142</v>
      </c>
      <c r="C736" s="37" t="s">
        <v>253</v>
      </c>
      <c r="D736" s="37" t="s">
        <v>259</v>
      </c>
      <c r="E736" s="37" t="s">
        <v>13</v>
      </c>
      <c r="F736" s="37" t="s">
        <v>2846</v>
      </c>
      <c r="G736" s="60">
        <v>43172.056990740741</v>
      </c>
      <c r="H736" s="37"/>
      <c r="I736" s="60"/>
      <c r="J736" s="37" t="s">
        <v>124</v>
      </c>
      <c r="K736" s="37" t="s">
        <v>2847</v>
      </c>
      <c r="L736" s="60">
        <v>43172.056990740741</v>
      </c>
      <c r="M736" s="37" t="s">
        <v>39</v>
      </c>
      <c r="N736" s="60">
        <v>43172.042453703703</v>
      </c>
      <c r="O736" s="37" t="s">
        <v>2848</v>
      </c>
      <c r="P736" s="38" t="b">
        <v>0</v>
      </c>
      <c r="Q736" s="37"/>
      <c r="R736" s="37" t="s">
        <v>150</v>
      </c>
      <c r="S736" s="38">
        <v>0</v>
      </c>
      <c r="T736" s="37" t="s">
        <v>128</v>
      </c>
      <c r="U736" s="37" t="s">
        <v>124</v>
      </c>
      <c r="V736" s="60"/>
      <c r="W736" s="38">
        <v>1256</v>
      </c>
      <c r="X736" s="37" t="s">
        <v>2849</v>
      </c>
      <c r="Y736" s="38">
        <v>0</v>
      </c>
      <c r="Z736" s="38" t="b">
        <v>0</v>
      </c>
      <c r="AA736" s="60"/>
      <c r="AB736" s="60">
        <v>43172.042453703703</v>
      </c>
      <c r="AC736" s="38">
        <v>1</v>
      </c>
      <c r="AD736" s="60">
        <v>43172.045474537037</v>
      </c>
      <c r="AE736" s="60"/>
      <c r="AF736" s="60">
        <v>43172.045474537037</v>
      </c>
      <c r="AG736" s="37" t="s">
        <v>139</v>
      </c>
      <c r="AH736" s="37"/>
      <c r="AI736" s="37" t="s">
        <v>1238</v>
      </c>
      <c r="AJ736" s="16">
        <f ca="1">IF(Table1[[#This Row],[State]]="Closed","Zero",IF(Table1[[#This Row],[State]]="Resolved","Zero",TODAY()-Table1[[#This Row],[First Assigned to Osprey-Resolver]]))</f>
        <v>44708</v>
      </c>
      <c r="AK736" s="16" t="str">
        <f ca="1">IF(Table1[[#This Row],[Days Open]]&lt;=5,"00 - 05",IF(Table1[[#This Row],[Days Open]]&lt;=15,"06 - 15",IF(Table1[[#This Row],[Days Open]]&lt;=30,"16 - 30", IF(Table1[[#This Row],[Days Open]]&lt;=60,"31 - 60",IF(Table1[[#This Row],[Days Open]]&lt;=90,"61 - 90",IF(Table1[[#This Row],[Days Open]]="Zero","Closed","&gt;91 and above"))))))</f>
        <v>&gt;91 and above</v>
      </c>
      <c r="AL736" s="39">
        <f>WEEKNUM(Table1[[#This Row],[Created]])</f>
        <v>11</v>
      </c>
      <c r="AM736" s="39">
        <f>WEEKNUM(Table1[[#This Row],[Resolved]])</f>
        <v>0</v>
      </c>
      <c r="AN736" s="39">
        <f>WEEKNUM(Table1[[#This Row],[Closed]])</f>
        <v>11</v>
      </c>
      <c r="AO736" s="39" t="str">
        <f>IFERROR(INDEX(GD_Resource[], MATCH(Table1[[#This Row],[Assigned to]], GD_Resource[SNOW ID Unique], 0), 2), "Not GD")</f>
        <v>Not GD</v>
      </c>
      <c r="AP736" s="39" t="str">
        <f t="shared" si="11"/>
        <v>Geo</v>
      </c>
      <c r="AQ736" s="39">
        <f>YEAR(Table1[[#This Row],[Closed]])</f>
        <v>2018</v>
      </c>
      <c r="AR736" s="39">
        <f>YEAR(Table1[[#This Row],[Resolved]])</f>
        <v>1900</v>
      </c>
      <c r="AS736" s="39">
        <f>YEAR(Table1[[#This Row],[Created]])</f>
        <v>2018</v>
      </c>
      <c r="AT736" s="39">
        <f>DAY(Table1[[#This Row],[Resolved]])</f>
        <v>0</v>
      </c>
      <c r="AU736" s="39" t="str">
        <f>TEXT(Table1[[#This Row],[Resolved]],"MMM")</f>
        <v>Jan</v>
      </c>
      <c r="AV736" s="39">
        <f>DAY(Table1[[#This Row],[Created]])</f>
        <v>13</v>
      </c>
      <c r="AW736" s="39" t="str">
        <f>TEXT(Table1[[#This Row],[Created]],"MMM")</f>
        <v>Mar</v>
      </c>
      <c r="AX736" s="40" t="e">
        <f>VLOOKUP(Table1[[#This Row],[Assigned to]],GD_Resource[[#All],[SNOW ID Unique]:[Team]],4,0)</f>
        <v>#N/A</v>
      </c>
    </row>
    <row r="737" spans="1:50" ht="62.7" customHeight="1" x14ac:dyDescent="0.25">
      <c r="A737" s="37" t="s">
        <v>2850</v>
      </c>
      <c r="B737" s="37" t="s">
        <v>119</v>
      </c>
      <c r="C737" s="37" t="s">
        <v>253</v>
      </c>
      <c r="D737" s="37" t="s">
        <v>259</v>
      </c>
      <c r="E737" s="37" t="s">
        <v>7</v>
      </c>
      <c r="F737" s="37" t="s">
        <v>2851</v>
      </c>
      <c r="G737" s="60">
        <v>43172.117905092593</v>
      </c>
      <c r="H737" s="37"/>
      <c r="I737" s="60"/>
      <c r="J737" s="37" t="s">
        <v>124</v>
      </c>
      <c r="K737" s="37" t="s">
        <v>2852</v>
      </c>
      <c r="L737" s="60">
        <v>43172.117905092593</v>
      </c>
      <c r="M737" s="37" t="s">
        <v>39</v>
      </c>
      <c r="N737" s="60">
        <v>43172.078877314823</v>
      </c>
      <c r="O737" s="37" t="s">
        <v>2853</v>
      </c>
      <c r="P737" s="38" t="b">
        <v>0</v>
      </c>
      <c r="Q737" s="37"/>
      <c r="R737" s="37" t="s">
        <v>150</v>
      </c>
      <c r="S737" s="38">
        <v>0</v>
      </c>
      <c r="T737" s="37" t="s">
        <v>128</v>
      </c>
      <c r="U737" s="37" t="s">
        <v>124</v>
      </c>
      <c r="V737" s="60"/>
      <c r="W737" s="38">
        <v>3372</v>
      </c>
      <c r="X737" s="37" t="s">
        <v>2854</v>
      </c>
      <c r="Y737" s="38">
        <v>0</v>
      </c>
      <c r="Z737" s="38" t="b">
        <v>0</v>
      </c>
      <c r="AA737" s="60"/>
      <c r="AB737" s="60">
        <v>43172.078877314823</v>
      </c>
      <c r="AC737" s="38">
        <v>1</v>
      </c>
      <c r="AD737" s="60">
        <v>43172.116909722223</v>
      </c>
      <c r="AE737" s="60"/>
      <c r="AF737" s="60">
        <v>43172.116909722223</v>
      </c>
      <c r="AG737" s="37"/>
      <c r="AH737" s="37"/>
      <c r="AI737" s="37"/>
      <c r="AJ737" s="16">
        <f ca="1">IF(Table1[[#This Row],[State]]="Closed","Zero",IF(Table1[[#This Row],[State]]="Resolved","Zero",TODAY()-Table1[[#This Row],[First Assigned to Osprey-Resolver]]))</f>
        <v>44708</v>
      </c>
      <c r="AK737" s="16" t="str">
        <f ca="1">IF(Table1[[#This Row],[Days Open]]&lt;=5,"00 - 05",IF(Table1[[#This Row],[Days Open]]&lt;=15,"06 - 15",IF(Table1[[#This Row],[Days Open]]&lt;=30,"16 - 30", IF(Table1[[#This Row],[Days Open]]&lt;=60,"31 - 60",IF(Table1[[#This Row],[Days Open]]&lt;=90,"61 - 90",IF(Table1[[#This Row],[Days Open]]="Zero","Closed","&gt;91 and above"))))))</f>
        <v>&gt;91 and above</v>
      </c>
      <c r="AL737" s="39">
        <f>WEEKNUM(Table1[[#This Row],[Created]])</f>
        <v>11</v>
      </c>
      <c r="AM737" s="39">
        <f>WEEKNUM(Table1[[#This Row],[Resolved]])</f>
        <v>0</v>
      </c>
      <c r="AN737" s="39">
        <f>WEEKNUM(Table1[[#This Row],[Closed]])</f>
        <v>11</v>
      </c>
      <c r="AO737" s="39" t="str">
        <f>IFERROR(INDEX(GD_Resource[], MATCH(Table1[[#This Row],[Assigned to]], GD_Resource[SNOW ID Unique], 0), 2), "Not GD")</f>
        <v>Not GD</v>
      </c>
      <c r="AP737" s="39" t="str">
        <f t="shared" si="11"/>
        <v>Geo</v>
      </c>
      <c r="AQ737" s="39">
        <f>YEAR(Table1[[#This Row],[Closed]])</f>
        <v>2018</v>
      </c>
      <c r="AR737" s="39">
        <f>YEAR(Table1[[#This Row],[Resolved]])</f>
        <v>1900</v>
      </c>
      <c r="AS737" s="39">
        <f>YEAR(Table1[[#This Row],[Created]])</f>
        <v>2018</v>
      </c>
      <c r="AT737" s="39">
        <f>DAY(Table1[[#This Row],[Resolved]])</f>
        <v>0</v>
      </c>
      <c r="AU737" s="39" t="str">
        <f>TEXT(Table1[[#This Row],[Resolved]],"MMM")</f>
        <v>Jan</v>
      </c>
      <c r="AV737" s="39">
        <f>DAY(Table1[[#This Row],[Created]])</f>
        <v>13</v>
      </c>
      <c r="AW737" s="39" t="str">
        <f>TEXT(Table1[[#This Row],[Created]],"MMM")</f>
        <v>Mar</v>
      </c>
      <c r="AX737" s="40" t="e">
        <f>VLOOKUP(Table1[[#This Row],[Assigned to]],GD_Resource[[#All],[SNOW ID Unique]:[Team]],4,0)</f>
        <v>#N/A</v>
      </c>
    </row>
    <row r="738" spans="1:50" ht="49.95" customHeight="1" x14ac:dyDescent="0.25">
      <c r="A738" s="37" t="s">
        <v>2855</v>
      </c>
      <c r="B738" s="37" t="s">
        <v>119</v>
      </c>
      <c r="C738" s="37" t="s">
        <v>253</v>
      </c>
      <c r="D738" s="37" t="s">
        <v>259</v>
      </c>
      <c r="E738" s="37" t="s">
        <v>7</v>
      </c>
      <c r="F738" s="37" t="s">
        <v>2856</v>
      </c>
      <c r="G738" s="60">
        <v>43172.096550925933</v>
      </c>
      <c r="H738" s="37"/>
      <c r="I738" s="60"/>
      <c r="J738" s="37" t="s">
        <v>124</v>
      </c>
      <c r="K738" s="37" t="s">
        <v>2857</v>
      </c>
      <c r="L738" s="60">
        <v>43172.096550925933</v>
      </c>
      <c r="M738" s="37" t="s">
        <v>39</v>
      </c>
      <c r="N738" s="60">
        <v>43172.081331018519</v>
      </c>
      <c r="O738" s="37" t="s">
        <v>2858</v>
      </c>
      <c r="P738" s="38" t="b">
        <v>0</v>
      </c>
      <c r="Q738" s="37"/>
      <c r="R738" s="37" t="s">
        <v>150</v>
      </c>
      <c r="S738" s="38">
        <v>0</v>
      </c>
      <c r="T738" s="37" t="s">
        <v>128</v>
      </c>
      <c r="U738" s="37" t="s">
        <v>124</v>
      </c>
      <c r="V738" s="60"/>
      <c r="W738" s="38">
        <v>1315</v>
      </c>
      <c r="X738" s="37" t="s">
        <v>2859</v>
      </c>
      <c r="Y738" s="38">
        <v>0</v>
      </c>
      <c r="Z738" s="38" t="b">
        <v>0</v>
      </c>
      <c r="AA738" s="60">
        <v>43172.08388888889</v>
      </c>
      <c r="AB738" s="60">
        <v>43172.081331018519</v>
      </c>
      <c r="AC738" s="38">
        <v>1</v>
      </c>
      <c r="AD738" s="60">
        <v>43172.089965277781</v>
      </c>
      <c r="AE738" s="60"/>
      <c r="AF738" s="60">
        <v>43172.089965277781</v>
      </c>
      <c r="AG738" s="37"/>
      <c r="AH738" s="37"/>
      <c r="AI738" s="37"/>
      <c r="AJ738" s="16">
        <f ca="1">IF(Table1[[#This Row],[State]]="Closed","Zero",IF(Table1[[#This Row],[State]]="Resolved","Zero",TODAY()-Table1[[#This Row],[First Assigned to Osprey-Resolver]]))</f>
        <v>44708</v>
      </c>
      <c r="AK738" s="16" t="str">
        <f ca="1">IF(Table1[[#This Row],[Days Open]]&lt;=5,"00 - 05",IF(Table1[[#This Row],[Days Open]]&lt;=15,"06 - 15",IF(Table1[[#This Row],[Days Open]]&lt;=30,"16 - 30", IF(Table1[[#This Row],[Days Open]]&lt;=60,"31 - 60",IF(Table1[[#This Row],[Days Open]]&lt;=90,"61 - 90",IF(Table1[[#This Row],[Days Open]]="Zero","Closed","&gt;91 and above"))))))</f>
        <v>&gt;91 and above</v>
      </c>
      <c r="AL738" s="39">
        <f>WEEKNUM(Table1[[#This Row],[Created]])</f>
        <v>11</v>
      </c>
      <c r="AM738" s="39">
        <f>WEEKNUM(Table1[[#This Row],[Resolved]])</f>
        <v>0</v>
      </c>
      <c r="AN738" s="39">
        <f>WEEKNUM(Table1[[#This Row],[Closed]])</f>
        <v>11</v>
      </c>
      <c r="AO738" s="39" t="str">
        <f>IFERROR(INDEX(GD_Resource[], MATCH(Table1[[#This Row],[Assigned to]], GD_Resource[SNOW ID Unique], 0), 2), "Not GD")</f>
        <v>Not GD</v>
      </c>
      <c r="AP738" s="39" t="str">
        <f t="shared" si="11"/>
        <v>Geo</v>
      </c>
      <c r="AQ738" s="39">
        <f>YEAR(Table1[[#This Row],[Closed]])</f>
        <v>2018</v>
      </c>
      <c r="AR738" s="39">
        <f>YEAR(Table1[[#This Row],[Resolved]])</f>
        <v>1900</v>
      </c>
      <c r="AS738" s="39">
        <f>YEAR(Table1[[#This Row],[Created]])</f>
        <v>2018</v>
      </c>
      <c r="AT738" s="39">
        <f>DAY(Table1[[#This Row],[Resolved]])</f>
        <v>0</v>
      </c>
      <c r="AU738" s="39" t="str">
        <f>TEXT(Table1[[#This Row],[Resolved]],"MMM")</f>
        <v>Jan</v>
      </c>
      <c r="AV738" s="39">
        <f>DAY(Table1[[#This Row],[Created]])</f>
        <v>13</v>
      </c>
      <c r="AW738" s="39" t="str">
        <f>TEXT(Table1[[#This Row],[Created]],"MMM")</f>
        <v>Mar</v>
      </c>
      <c r="AX738" s="40" t="e">
        <f>VLOOKUP(Table1[[#This Row],[Assigned to]],GD_Resource[[#All],[SNOW ID Unique]:[Team]],4,0)</f>
        <v>#N/A</v>
      </c>
    </row>
    <row r="739" spans="1:50" ht="49.95" customHeight="1" x14ac:dyDescent="0.25">
      <c r="A739" s="37" t="s">
        <v>2860</v>
      </c>
      <c r="B739" s="37" t="s">
        <v>119</v>
      </c>
      <c r="C739" s="37" t="s">
        <v>253</v>
      </c>
      <c r="D739" s="37" t="s">
        <v>2303</v>
      </c>
      <c r="E739" s="37" t="s">
        <v>13</v>
      </c>
      <c r="F739" s="37" t="s">
        <v>2861</v>
      </c>
      <c r="G739" s="60">
        <v>43309.908530092587</v>
      </c>
      <c r="H739" s="37"/>
      <c r="I739" s="60"/>
      <c r="J739" s="37" t="s">
        <v>124</v>
      </c>
      <c r="K739" s="37" t="s">
        <v>2862</v>
      </c>
      <c r="L739" s="60">
        <v>43172.096099537041</v>
      </c>
      <c r="M739" s="37" t="s">
        <v>39</v>
      </c>
      <c r="N739" s="60">
        <v>43172.081400462957</v>
      </c>
      <c r="O739" s="37" t="s">
        <v>2863</v>
      </c>
      <c r="P739" s="38" t="b">
        <v>1</v>
      </c>
      <c r="Q739" s="37"/>
      <c r="R739" s="37" t="s">
        <v>150</v>
      </c>
      <c r="S739" s="38">
        <v>1</v>
      </c>
      <c r="T739" s="37" t="s">
        <v>128</v>
      </c>
      <c r="U739" s="37" t="s">
        <v>124</v>
      </c>
      <c r="V739" s="60"/>
      <c r="W739" s="38">
        <v>1270</v>
      </c>
      <c r="X739" s="37" t="s">
        <v>2864</v>
      </c>
      <c r="Y739" s="38">
        <v>0</v>
      </c>
      <c r="Z739" s="38" t="b">
        <v>0</v>
      </c>
      <c r="AA739" s="60"/>
      <c r="AB739" s="60">
        <v>43172.081412037027</v>
      </c>
      <c r="AC739" s="38">
        <v>1</v>
      </c>
      <c r="AD739" s="60">
        <v>43172.082638888889</v>
      </c>
      <c r="AE739" s="60"/>
      <c r="AF739" s="60">
        <v>43172.082638888889</v>
      </c>
      <c r="AG739" s="37"/>
      <c r="AH739" s="37"/>
      <c r="AI739" s="37"/>
      <c r="AJ739" s="16">
        <f ca="1">IF(Table1[[#This Row],[State]]="Closed","Zero",IF(Table1[[#This Row],[State]]="Resolved","Zero",TODAY()-Table1[[#This Row],[First Assigned to Osprey-Resolver]]))</f>
        <v>44708</v>
      </c>
      <c r="AK739" s="16" t="str">
        <f ca="1">IF(Table1[[#This Row],[Days Open]]&lt;=5,"00 - 05",IF(Table1[[#This Row],[Days Open]]&lt;=15,"06 - 15",IF(Table1[[#This Row],[Days Open]]&lt;=30,"16 - 30", IF(Table1[[#This Row],[Days Open]]&lt;=60,"31 - 60",IF(Table1[[#This Row],[Days Open]]&lt;=90,"61 - 90",IF(Table1[[#This Row],[Days Open]]="Zero","Closed","&gt;91 and above"))))))</f>
        <v>&gt;91 and above</v>
      </c>
      <c r="AL739" s="39">
        <f>WEEKNUM(Table1[[#This Row],[Created]])</f>
        <v>11</v>
      </c>
      <c r="AM739" s="39">
        <f>WEEKNUM(Table1[[#This Row],[Resolved]])</f>
        <v>0</v>
      </c>
      <c r="AN739" s="39">
        <f>WEEKNUM(Table1[[#This Row],[Closed]])</f>
        <v>11</v>
      </c>
      <c r="AO739" s="39" t="str">
        <f>IFERROR(INDEX(GD_Resource[], MATCH(Table1[[#This Row],[Assigned to]], GD_Resource[SNOW ID Unique], 0), 2), "Not GD")</f>
        <v>Not GD</v>
      </c>
      <c r="AP739" s="39" t="str">
        <f t="shared" si="11"/>
        <v>Geo</v>
      </c>
      <c r="AQ739" s="39">
        <f>YEAR(Table1[[#This Row],[Closed]])</f>
        <v>2018</v>
      </c>
      <c r="AR739" s="39">
        <f>YEAR(Table1[[#This Row],[Resolved]])</f>
        <v>1900</v>
      </c>
      <c r="AS739" s="39">
        <f>YEAR(Table1[[#This Row],[Created]])</f>
        <v>2018</v>
      </c>
      <c r="AT739" s="39">
        <f>DAY(Table1[[#This Row],[Resolved]])</f>
        <v>0</v>
      </c>
      <c r="AU739" s="39" t="str">
        <f>TEXT(Table1[[#This Row],[Resolved]],"MMM")</f>
        <v>Jan</v>
      </c>
      <c r="AV739" s="39">
        <f>DAY(Table1[[#This Row],[Created]])</f>
        <v>13</v>
      </c>
      <c r="AW739" s="39" t="str">
        <f>TEXT(Table1[[#This Row],[Created]],"MMM")</f>
        <v>Mar</v>
      </c>
      <c r="AX739" s="40" t="e">
        <f>VLOOKUP(Table1[[#This Row],[Assigned to]],GD_Resource[[#All],[SNOW ID Unique]:[Team]],4,0)</f>
        <v>#N/A</v>
      </c>
    </row>
    <row r="740" spans="1:50" ht="49.95" customHeight="1" x14ac:dyDescent="0.25">
      <c r="A740" s="37" t="s">
        <v>2865</v>
      </c>
      <c r="B740" s="37" t="s">
        <v>119</v>
      </c>
      <c r="C740" s="37" t="s">
        <v>253</v>
      </c>
      <c r="D740" s="37" t="s">
        <v>259</v>
      </c>
      <c r="E740" s="37" t="s">
        <v>7</v>
      </c>
      <c r="F740" s="37" t="s">
        <v>2866</v>
      </c>
      <c r="G740" s="60">
        <v>43172.117581018523</v>
      </c>
      <c r="H740" s="37"/>
      <c r="I740" s="60"/>
      <c r="J740" s="37" t="s">
        <v>124</v>
      </c>
      <c r="K740" s="37" t="s">
        <v>2867</v>
      </c>
      <c r="L740" s="60">
        <v>43172.117581018523</v>
      </c>
      <c r="M740" s="37" t="s">
        <v>39</v>
      </c>
      <c r="N740" s="60">
        <v>43172.085868055547</v>
      </c>
      <c r="O740" s="37" t="s">
        <v>2868</v>
      </c>
      <c r="P740" s="38" t="b">
        <v>0</v>
      </c>
      <c r="Q740" s="37"/>
      <c r="R740" s="37" t="s">
        <v>150</v>
      </c>
      <c r="S740" s="38">
        <v>0</v>
      </c>
      <c r="T740" s="37" t="s">
        <v>128</v>
      </c>
      <c r="U740" s="37" t="s">
        <v>124</v>
      </c>
      <c r="V740" s="60"/>
      <c r="W740" s="38">
        <v>2740</v>
      </c>
      <c r="X740" s="37" t="s">
        <v>2869</v>
      </c>
      <c r="Y740" s="38">
        <v>0</v>
      </c>
      <c r="Z740" s="38" t="b">
        <v>0</v>
      </c>
      <c r="AA740" s="60">
        <v>43172.087812500002</v>
      </c>
      <c r="AB740" s="60">
        <v>43172.085868055547</v>
      </c>
      <c r="AC740" s="38">
        <v>1</v>
      </c>
      <c r="AD740" s="60">
        <v>43172.103356481479</v>
      </c>
      <c r="AE740" s="60"/>
      <c r="AF740" s="60">
        <v>43172.103356481479</v>
      </c>
      <c r="AG740" s="37"/>
      <c r="AH740" s="37"/>
      <c r="AI740" s="37"/>
      <c r="AJ740" s="16">
        <f ca="1">IF(Table1[[#This Row],[State]]="Closed","Zero",IF(Table1[[#This Row],[State]]="Resolved","Zero",TODAY()-Table1[[#This Row],[First Assigned to Osprey-Resolver]]))</f>
        <v>44708</v>
      </c>
      <c r="AK740" s="16" t="str">
        <f ca="1">IF(Table1[[#This Row],[Days Open]]&lt;=5,"00 - 05",IF(Table1[[#This Row],[Days Open]]&lt;=15,"06 - 15",IF(Table1[[#This Row],[Days Open]]&lt;=30,"16 - 30", IF(Table1[[#This Row],[Days Open]]&lt;=60,"31 - 60",IF(Table1[[#This Row],[Days Open]]&lt;=90,"61 - 90",IF(Table1[[#This Row],[Days Open]]="Zero","Closed","&gt;91 and above"))))))</f>
        <v>&gt;91 and above</v>
      </c>
      <c r="AL740" s="39">
        <f>WEEKNUM(Table1[[#This Row],[Created]])</f>
        <v>11</v>
      </c>
      <c r="AM740" s="39">
        <f>WEEKNUM(Table1[[#This Row],[Resolved]])</f>
        <v>0</v>
      </c>
      <c r="AN740" s="39">
        <f>WEEKNUM(Table1[[#This Row],[Closed]])</f>
        <v>11</v>
      </c>
      <c r="AO740" s="39" t="str">
        <f>IFERROR(INDEX(GD_Resource[], MATCH(Table1[[#This Row],[Assigned to]], GD_Resource[SNOW ID Unique], 0), 2), "Not GD")</f>
        <v>Not GD</v>
      </c>
      <c r="AP740" s="39" t="str">
        <f t="shared" si="11"/>
        <v>Geo</v>
      </c>
      <c r="AQ740" s="39">
        <f>YEAR(Table1[[#This Row],[Closed]])</f>
        <v>2018</v>
      </c>
      <c r="AR740" s="39">
        <f>YEAR(Table1[[#This Row],[Resolved]])</f>
        <v>1900</v>
      </c>
      <c r="AS740" s="39">
        <f>YEAR(Table1[[#This Row],[Created]])</f>
        <v>2018</v>
      </c>
      <c r="AT740" s="39">
        <f>DAY(Table1[[#This Row],[Resolved]])</f>
        <v>0</v>
      </c>
      <c r="AU740" s="39" t="str">
        <f>TEXT(Table1[[#This Row],[Resolved]],"MMM")</f>
        <v>Jan</v>
      </c>
      <c r="AV740" s="39">
        <f>DAY(Table1[[#This Row],[Created]])</f>
        <v>13</v>
      </c>
      <c r="AW740" s="39" t="str">
        <f>TEXT(Table1[[#This Row],[Created]],"MMM")</f>
        <v>Mar</v>
      </c>
      <c r="AX740" s="40" t="e">
        <f>VLOOKUP(Table1[[#This Row],[Assigned to]],GD_Resource[[#All],[SNOW ID Unique]:[Team]],4,0)</f>
        <v>#N/A</v>
      </c>
    </row>
    <row r="741" spans="1:50" ht="37.5" customHeight="1" x14ac:dyDescent="0.25">
      <c r="A741" s="37" t="s">
        <v>2870</v>
      </c>
      <c r="B741" s="37" t="s">
        <v>119</v>
      </c>
      <c r="C741" s="37" t="s">
        <v>2358</v>
      </c>
      <c r="D741" s="37" t="s">
        <v>2871</v>
      </c>
      <c r="E741" s="37" t="s">
        <v>13</v>
      </c>
      <c r="F741" s="37" t="s">
        <v>2872</v>
      </c>
      <c r="G741" s="60">
        <v>43185.98232638889</v>
      </c>
      <c r="H741" s="37" t="s">
        <v>2873</v>
      </c>
      <c r="I741" s="60"/>
      <c r="J741" s="37" t="s">
        <v>124</v>
      </c>
      <c r="K741" s="37" t="s">
        <v>2874</v>
      </c>
      <c r="L741" s="60">
        <v>43185.98232638889</v>
      </c>
      <c r="M741" s="37" t="s">
        <v>2873</v>
      </c>
      <c r="N741" s="60">
        <v>43172.112974537027</v>
      </c>
      <c r="O741" s="37" t="s">
        <v>2875</v>
      </c>
      <c r="P741" s="38" t="b">
        <v>0</v>
      </c>
      <c r="Q741" s="37"/>
      <c r="R741" s="37" t="s">
        <v>127</v>
      </c>
      <c r="S741" s="38">
        <v>0</v>
      </c>
      <c r="T741" s="37" t="s">
        <v>128</v>
      </c>
      <c r="U741" s="37" t="s">
        <v>124</v>
      </c>
      <c r="V741" s="60"/>
      <c r="W741" s="38">
        <v>1198312</v>
      </c>
      <c r="X741" s="37" t="s">
        <v>2876</v>
      </c>
      <c r="Y741" s="38">
        <v>0</v>
      </c>
      <c r="Z741" s="38" t="b">
        <v>0</v>
      </c>
      <c r="AA741" s="60">
        <v>43172.142881944441</v>
      </c>
      <c r="AB741" s="60">
        <v>43172.112974537027</v>
      </c>
      <c r="AC741" s="38">
        <v>1</v>
      </c>
      <c r="AD741" s="60">
        <v>43172.185787037037</v>
      </c>
      <c r="AE741" s="60">
        <v>43172.195011574076</v>
      </c>
      <c r="AF741" s="60">
        <v>43172.185787037037</v>
      </c>
      <c r="AG741" s="37" t="s">
        <v>139</v>
      </c>
      <c r="AH741" s="37"/>
      <c r="AI741" s="37"/>
      <c r="AJ741" s="16">
        <f ca="1">IF(Table1[[#This Row],[State]]="Closed","Zero",IF(Table1[[#This Row],[State]]="Resolved","Zero",TODAY()-Table1[[#This Row],[First Assigned to Osprey-Resolver]]))</f>
        <v>1535.8049884259235</v>
      </c>
      <c r="AK741" s="16" t="str">
        <f ca="1">IF(Table1[[#This Row],[Days Open]]&lt;=5,"00 - 05",IF(Table1[[#This Row],[Days Open]]&lt;=15,"06 - 15",IF(Table1[[#This Row],[Days Open]]&lt;=30,"16 - 30", IF(Table1[[#This Row],[Days Open]]&lt;=60,"31 - 60",IF(Table1[[#This Row],[Days Open]]&lt;=90,"61 - 90",IF(Table1[[#This Row],[Days Open]]="Zero","Closed","&gt;91 and above"))))))</f>
        <v>&gt;91 and above</v>
      </c>
      <c r="AL741" s="39">
        <f>WEEKNUM(Table1[[#This Row],[Created]])</f>
        <v>11</v>
      </c>
      <c r="AM741" s="39">
        <f>WEEKNUM(Table1[[#This Row],[Resolved]])</f>
        <v>0</v>
      </c>
      <c r="AN741" s="39">
        <f>WEEKNUM(Table1[[#This Row],[Closed]])</f>
        <v>13</v>
      </c>
      <c r="AO741" s="39" t="str">
        <f>IFERROR(INDEX(GD_Resource[], MATCH(Table1[[#This Row],[Assigned to]], GD_Resource[SNOW ID Unique], 0), 2), "Not GD")</f>
        <v>WPP-US</v>
      </c>
      <c r="AP741" s="39" t="str">
        <f t="shared" si="11"/>
        <v>GD</v>
      </c>
      <c r="AQ741" s="39">
        <f>YEAR(Table1[[#This Row],[Closed]])</f>
        <v>2018</v>
      </c>
      <c r="AR741" s="39">
        <f>YEAR(Table1[[#This Row],[Resolved]])</f>
        <v>1900</v>
      </c>
      <c r="AS741" s="39">
        <f>YEAR(Table1[[#This Row],[Created]])</f>
        <v>2018</v>
      </c>
      <c r="AT741" s="39">
        <f>DAY(Table1[[#This Row],[Resolved]])</f>
        <v>0</v>
      </c>
      <c r="AU741" s="39" t="str">
        <f>TEXT(Table1[[#This Row],[Resolved]],"MMM")</f>
        <v>Jan</v>
      </c>
      <c r="AV741" s="39">
        <f>DAY(Table1[[#This Row],[Created]])</f>
        <v>13</v>
      </c>
      <c r="AW741" s="39" t="str">
        <f>TEXT(Table1[[#This Row],[Created]],"MMM")</f>
        <v>Mar</v>
      </c>
      <c r="AX741" s="40">
        <f>VLOOKUP(Table1[[#This Row],[Assigned to]],GD_Resource[[#All],[SNOW ID Unique]:[Team]],4,0)</f>
        <v>0</v>
      </c>
    </row>
    <row r="742" spans="1:50" ht="49.95" customHeight="1" x14ac:dyDescent="0.25">
      <c r="A742" s="37" t="s">
        <v>2877</v>
      </c>
      <c r="B742" s="37" t="s">
        <v>119</v>
      </c>
      <c r="C742" s="37" t="s">
        <v>253</v>
      </c>
      <c r="D742" s="37" t="s">
        <v>2365</v>
      </c>
      <c r="E742" s="37" t="s">
        <v>145</v>
      </c>
      <c r="F742" s="37" t="s">
        <v>2878</v>
      </c>
      <c r="G742" s="60">
        <v>43292.686226851853</v>
      </c>
      <c r="H742" s="37" t="s">
        <v>2546</v>
      </c>
      <c r="I742" s="60"/>
      <c r="J742" s="37" t="s">
        <v>124</v>
      </c>
      <c r="K742" s="37" t="s">
        <v>2879</v>
      </c>
      <c r="L742" s="60">
        <v>43284.685208333343</v>
      </c>
      <c r="M742" s="37" t="s">
        <v>2546</v>
      </c>
      <c r="N742" s="60">
        <v>43173.059907407413</v>
      </c>
      <c r="O742" s="37" t="s">
        <v>2880</v>
      </c>
      <c r="P742" s="38" t="b">
        <v>0</v>
      </c>
      <c r="Q742" s="37"/>
      <c r="R742" s="37" t="s">
        <v>150</v>
      </c>
      <c r="S742" s="38">
        <v>0</v>
      </c>
      <c r="T742" s="37" t="s">
        <v>128</v>
      </c>
      <c r="U742" s="37" t="s">
        <v>124</v>
      </c>
      <c r="V742" s="60"/>
      <c r="W742" s="38">
        <v>9644426</v>
      </c>
      <c r="X742" s="37" t="s">
        <v>2881</v>
      </c>
      <c r="Y742" s="38">
        <v>0</v>
      </c>
      <c r="Z742" s="38" t="b">
        <v>0</v>
      </c>
      <c r="AA742" s="60">
        <v>43173.085300925923</v>
      </c>
      <c r="AB742" s="60">
        <v>43173.059907407413</v>
      </c>
      <c r="AC742" s="38">
        <v>1</v>
      </c>
      <c r="AD742" s="60">
        <v>43173.062106481477</v>
      </c>
      <c r="AE742" s="60">
        <v>43173.085300925923</v>
      </c>
      <c r="AF742" s="60">
        <v>43173.062106481477</v>
      </c>
      <c r="AG742" s="37"/>
      <c r="AH742" s="37"/>
      <c r="AI742" s="37"/>
      <c r="AJ742" s="16">
        <f ca="1">IF(Table1[[#This Row],[State]]="Closed","Zero",IF(Table1[[#This Row],[State]]="Resolved","Zero",TODAY()-Table1[[#This Row],[First Assigned to Osprey-Resolver]]))</f>
        <v>1534.9146990740774</v>
      </c>
      <c r="AK742" s="16" t="str">
        <f ca="1">IF(Table1[[#This Row],[Days Open]]&lt;=5,"00 - 05",IF(Table1[[#This Row],[Days Open]]&lt;=15,"06 - 15",IF(Table1[[#This Row],[Days Open]]&lt;=30,"16 - 30", IF(Table1[[#This Row],[Days Open]]&lt;=60,"31 - 60",IF(Table1[[#This Row],[Days Open]]&lt;=90,"61 - 90",IF(Table1[[#This Row],[Days Open]]="Zero","Closed","&gt;91 and above"))))))</f>
        <v>&gt;91 and above</v>
      </c>
      <c r="AL742" s="39">
        <f>WEEKNUM(Table1[[#This Row],[Created]])</f>
        <v>11</v>
      </c>
      <c r="AM742" s="39">
        <f>WEEKNUM(Table1[[#This Row],[Resolved]])</f>
        <v>0</v>
      </c>
      <c r="AN742" s="39">
        <f>WEEKNUM(Table1[[#This Row],[Closed]])</f>
        <v>27</v>
      </c>
      <c r="AO742" s="39" t="str">
        <f>IFERROR(INDEX(GD_Resource[], MATCH(Table1[[#This Row],[Assigned to]], GD_Resource[SNOW ID Unique], 0), 2), "Not GD")</f>
        <v>Not GD</v>
      </c>
      <c r="AP742" s="39" t="str">
        <f t="shared" si="11"/>
        <v>Geo</v>
      </c>
      <c r="AQ742" s="39">
        <f>YEAR(Table1[[#This Row],[Closed]])</f>
        <v>2018</v>
      </c>
      <c r="AR742" s="39">
        <f>YEAR(Table1[[#This Row],[Resolved]])</f>
        <v>1900</v>
      </c>
      <c r="AS742" s="39">
        <f>YEAR(Table1[[#This Row],[Created]])</f>
        <v>2018</v>
      </c>
      <c r="AT742" s="39">
        <f>DAY(Table1[[#This Row],[Resolved]])</f>
        <v>0</v>
      </c>
      <c r="AU742" s="39" t="str">
        <f>TEXT(Table1[[#This Row],[Resolved]],"MMM")</f>
        <v>Jan</v>
      </c>
      <c r="AV742" s="39">
        <f>DAY(Table1[[#This Row],[Created]])</f>
        <v>14</v>
      </c>
      <c r="AW742" s="39" t="str">
        <f>TEXT(Table1[[#This Row],[Created]],"MMM")</f>
        <v>Mar</v>
      </c>
      <c r="AX742" s="40" t="e">
        <f>VLOOKUP(Table1[[#This Row],[Assigned to]],GD_Resource[[#All],[SNOW ID Unique]:[Team]],4,0)</f>
        <v>#N/A</v>
      </c>
    </row>
    <row r="743" spans="1:50" ht="62.7" customHeight="1" x14ac:dyDescent="0.25">
      <c r="A743" s="37" t="s">
        <v>2882</v>
      </c>
      <c r="B743" s="37" t="s">
        <v>119</v>
      </c>
      <c r="C743" s="37" t="s">
        <v>242</v>
      </c>
      <c r="D743" s="37" t="s">
        <v>243</v>
      </c>
      <c r="E743" s="37" t="s">
        <v>13</v>
      </c>
      <c r="F743" s="37" t="s">
        <v>2883</v>
      </c>
      <c r="G743" s="60">
        <v>43174.028136574067</v>
      </c>
      <c r="H743" s="37"/>
      <c r="I743" s="60"/>
      <c r="J743" s="37" t="s">
        <v>124</v>
      </c>
      <c r="K743" s="37" t="s">
        <v>2399</v>
      </c>
      <c r="L743" s="60">
        <v>43174.028136574067</v>
      </c>
      <c r="M743" s="37" t="s">
        <v>71</v>
      </c>
      <c r="N743" s="60">
        <v>43173.830023148148</v>
      </c>
      <c r="O743" s="37" t="s">
        <v>243</v>
      </c>
      <c r="P743" s="38" t="b">
        <v>0</v>
      </c>
      <c r="Q743" s="37"/>
      <c r="R743" s="37" t="s">
        <v>150</v>
      </c>
      <c r="S743" s="38">
        <v>0</v>
      </c>
      <c r="T743" s="37" t="s">
        <v>128</v>
      </c>
      <c r="U743" s="37" t="s">
        <v>124</v>
      </c>
      <c r="V743" s="60"/>
      <c r="W743" s="38">
        <v>17117</v>
      </c>
      <c r="X743" s="37" t="s">
        <v>71</v>
      </c>
      <c r="Y743" s="38">
        <v>0</v>
      </c>
      <c r="Z743" s="38" t="b">
        <v>0</v>
      </c>
      <c r="AA743" s="60">
        <v>43173.85465277778</v>
      </c>
      <c r="AB743" s="60">
        <v>43173.830023148148</v>
      </c>
      <c r="AC743" s="38">
        <v>2</v>
      </c>
      <c r="AD743" s="60">
        <v>43173.974872685183</v>
      </c>
      <c r="AE743" s="60"/>
      <c r="AF743" s="60">
        <v>43173.974872685183</v>
      </c>
      <c r="AG743" s="37" t="s">
        <v>139</v>
      </c>
      <c r="AH743" s="37"/>
      <c r="AI743" s="37"/>
      <c r="AJ743" s="16">
        <f ca="1">IF(Table1[[#This Row],[State]]="Closed","Zero",IF(Table1[[#This Row],[State]]="Resolved","Zero",TODAY()-Table1[[#This Row],[First Assigned to Osprey-Resolver]]))</f>
        <v>44708</v>
      </c>
      <c r="AK743" s="16" t="str">
        <f ca="1">IF(Table1[[#This Row],[Days Open]]&lt;=5,"00 - 05",IF(Table1[[#This Row],[Days Open]]&lt;=15,"06 - 15",IF(Table1[[#This Row],[Days Open]]&lt;=30,"16 - 30", IF(Table1[[#This Row],[Days Open]]&lt;=60,"31 - 60",IF(Table1[[#This Row],[Days Open]]&lt;=90,"61 - 90",IF(Table1[[#This Row],[Days Open]]="Zero","Closed","&gt;91 and above"))))))</f>
        <v>&gt;91 and above</v>
      </c>
      <c r="AL743" s="39">
        <f>WEEKNUM(Table1[[#This Row],[Created]])</f>
        <v>11</v>
      </c>
      <c r="AM743" s="39">
        <f>WEEKNUM(Table1[[#This Row],[Resolved]])</f>
        <v>0</v>
      </c>
      <c r="AN743" s="39">
        <f>WEEKNUM(Table1[[#This Row],[Closed]])</f>
        <v>11</v>
      </c>
      <c r="AO743" s="39" t="str">
        <f>IFERROR(INDEX(GD_Resource[], MATCH(Table1[[#This Row],[Assigned to]], GD_Resource[SNOW ID Unique], 0), 2), "Not GD")</f>
        <v>Not GD</v>
      </c>
      <c r="AP743" s="39" t="str">
        <f t="shared" si="11"/>
        <v>Geo</v>
      </c>
      <c r="AQ743" s="39">
        <f>YEAR(Table1[[#This Row],[Closed]])</f>
        <v>2018</v>
      </c>
      <c r="AR743" s="39">
        <f>YEAR(Table1[[#This Row],[Resolved]])</f>
        <v>1900</v>
      </c>
      <c r="AS743" s="39">
        <f>YEAR(Table1[[#This Row],[Created]])</f>
        <v>2018</v>
      </c>
      <c r="AT743" s="39">
        <f>DAY(Table1[[#This Row],[Resolved]])</f>
        <v>0</v>
      </c>
      <c r="AU743" s="39" t="str">
        <f>TEXT(Table1[[#This Row],[Resolved]],"MMM")</f>
        <v>Jan</v>
      </c>
      <c r="AV743" s="39">
        <f>DAY(Table1[[#This Row],[Created]])</f>
        <v>14</v>
      </c>
      <c r="AW743" s="39" t="str">
        <f>TEXT(Table1[[#This Row],[Created]],"MMM")</f>
        <v>Mar</v>
      </c>
      <c r="AX743" s="40" t="e">
        <f>VLOOKUP(Table1[[#This Row],[Assigned to]],GD_Resource[[#All],[SNOW ID Unique]:[Team]],4,0)</f>
        <v>#N/A</v>
      </c>
    </row>
    <row r="744" spans="1:50" ht="49.95" customHeight="1" x14ac:dyDescent="0.25">
      <c r="A744" s="37" t="s">
        <v>2884</v>
      </c>
      <c r="B744" s="37" t="s">
        <v>119</v>
      </c>
      <c r="C744" s="37" t="s">
        <v>253</v>
      </c>
      <c r="D744" s="37" t="s">
        <v>2885</v>
      </c>
      <c r="E744" s="37" t="s">
        <v>13</v>
      </c>
      <c r="F744" s="37" t="s">
        <v>2886</v>
      </c>
      <c r="G744" s="60">
        <v>43215.913159722222</v>
      </c>
      <c r="H744" s="37" t="s">
        <v>2546</v>
      </c>
      <c r="I744" s="60"/>
      <c r="J744" s="37" t="s">
        <v>134</v>
      </c>
      <c r="K744" s="37" t="s">
        <v>2887</v>
      </c>
      <c r="L744" s="60">
        <v>43215.913159722222</v>
      </c>
      <c r="M744" s="37" t="s">
        <v>2546</v>
      </c>
      <c r="N744" s="60">
        <v>43173.834351851852</v>
      </c>
      <c r="O744" s="37" t="s">
        <v>2888</v>
      </c>
      <c r="P744" s="38" t="b">
        <v>0</v>
      </c>
      <c r="Q744" s="37"/>
      <c r="R744" s="37" t="s">
        <v>150</v>
      </c>
      <c r="S744" s="38">
        <v>0</v>
      </c>
      <c r="T744" s="37" t="s">
        <v>128</v>
      </c>
      <c r="U744" s="37" t="s">
        <v>124</v>
      </c>
      <c r="V744" s="60"/>
      <c r="W744" s="38">
        <v>3635609</v>
      </c>
      <c r="X744" s="37" t="s">
        <v>2889</v>
      </c>
      <c r="Y744" s="38">
        <v>0</v>
      </c>
      <c r="Z744" s="38" t="b">
        <v>0</v>
      </c>
      <c r="AA744" s="60">
        <v>43173.877256944441</v>
      </c>
      <c r="AB744" s="60">
        <v>43173.834351851852</v>
      </c>
      <c r="AC744" s="38">
        <v>1</v>
      </c>
      <c r="AD744" s="60">
        <v>43173.926296296297</v>
      </c>
      <c r="AE744" s="60">
        <v>43173.931851851848</v>
      </c>
      <c r="AF744" s="60">
        <v>43173.926296296297</v>
      </c>
      <c r="AG744" s="37"/>
      <c r="AH744" s="37"/>
      <c r="AI744" s="37"/>
      <c r="AJ744" s="16">
        <f ca="1">IF(Table1[[#This Row],[State]]="Closed","Zero",IF(Table1[[#This Row],[State]]="Resolved","Zero",TODAY()-Table1[[#This Row],[First Assigned to Osprey-Resolver]]))</f>
        <v>1534.0681481481515</v>
      </c>
      <c r="AK744" s="16" t="str">
        <f ca="1">IF(Table1[[#This Row],[Days Open]]&lt;=5,"00 - 05",IF(Table1[[#This Row],[Days Open]]&lt;=15,"06 - 15",IF(Table1[[#This Row],[Days Open]]&lt;=30,"16 - 30", IF(Table1[[#This Row],[Days Open]]&lt;=60,"31 - 60",IF(Table1[[#This Row],[Days Open]]&lt;=90,"61 - 90",IF(Table1[[#This Row],[Days Open]]="Zero","Closed","&gt;91 and above"))))))</f>
        <v>&gt;91 and above</v>
      </c>
      <c r="AL744" s="39">
        <f>WEEKNUM(Table1[[#This Row],[Created]])</f>
        <v>11</v>
      </c>
      <c r="AM744" s="39">
        <f>WEEKNUM(Table1[[#This Row],[Resolved]])</f>
        <v>0</v>
      </c>
      <c r="AN744" s="39">
        <f>WEEKNUM(Table1[[#This Row],[Closed]])</f>
        <v>17</v>
      </c>
      <c r="AO744" s="39" t="str">
        <f>IFERROR(INDEX(GD_Resource[], MATCH(Table1[[#This Row],[Assigned to]], GD_Resource[SNOW ID Unique], 0), 2), "Not GD")</f>
        <v>Not GD</v>
      </c>
      <c r="AP744" s="39" t="str">
        <f t="shared" si="11"/>
        <v>Geo</v>
      </c>
      <c r="AQ744" s="39">
        <f>YEAR(Table1[[#This Row],[Closed]])</f>
        <v>2018</v>
      </c>
      <c r="AR744" s="39">
        <f>YEAR(Table1[[#This Row],[Resolved]])</f>
        <v>1900</v>
      </c>
      <c r="AS744" s="39">
        <f>YEAR(Table1[[#This Row],[Created]])</f>
        <v>2018</v>
      </c>
      <c r="AT744" s="39">
        <f>DAY(Table1[[#This Row],[Resolved]])</f>
        <v>0</v>
      </c>
      <c r="AU744" s="39" t="str">
        <f>TEXT(Table1[[#This Row],[Resolved]],"MMM")</f>
        <v>Jan</v>
      </c>
      <c r="AV744" s="39">
        <f>DAY(Table1[[#This Row],[Created]])</f>
        <v>14</v>
      </c>
      <c r="AW744" s="39" t="str">
        <f>TEXT(Table1[[#This Row],[Created]],"MMM")</f>
        <v>Mar</v>
      </c>
      <c r="AX744" s="40" t="e">
        <f>VLOOKUP(Table1[[#This Row],[Assigned to]],GD_Resource[[#All],[SNOW ID Unique]:[Team]],4,0)</f>
        <v>#N/A</v>
      </c>
    </row>
    <row r="745" spans="1:50" ht="37.5" customHeight="1" x14ac:dyDescent="0.25">
      <c r="A745" s="37" t="s">
        <v>2890</v>
      </c>
      <c r="B745" s="37" t="s">
        <v>119</v>
      </c>
      <c r="C745" s="37" t="s">
        <v>703</v>
      </c>
      <c r="D745" s="37" t="s">
        <v>206</v>
      </c>
      <c r="E745" s="37" t="s">
        <v>145</v>
      </c>
      <c r="F745" s="37" t="s">
        <v>2891</v>
      </c>
      <c r="G745" s="60">
        <v>43271.82503472222</v>
      </c>
      <c r="H745" s="37" t="s">
        <v>48</v>
      </c>
      <c r="I745" s="60"/>
      <c r="J745" s="37" t="s">
        <v>124</v>
      </c>
      <c r="K745" s="37" t="s">
        <v>2892</v>
      </c>
      <c r="L745" s="60">
        <v>43271.82503472222</v>
      </c>
      <c r="M745" s="37" t="s">
        <v>48</v>
      </c>
      <c r="N745" s="60">
        <v>43174.624803240738</v>
      </c>
      <c r="O745" s="37" t="s">
        <v>2893</v>
      </c>
      <c r="P745" s="38" t="b">
        <v>0</v>
      </c>
      <c r="Q745" s="37"/>
      <c r="R745" s="37" t="s">
        <v>127</v>
      </c>
      <c r="S745" s="38">
        <v>0</v>
      </c>
      <c r="T745" s="37" t="s">
        <v>128</v>
      </c>
      <c r="U745" s="37" t="s">
        <v>124</v>
      </c>
      <c r="V745" s="60"/>
      <c r="W745" s="38">
        <v>8398100</v>
      </c>
      <c r="X745" s="37" t="s">
        <v>2894</v>
      </c>
      <c r="Y745" s="38">
        <v>0</v>
      </c>
      <c r="Z745" s="38" t="b">
        <v>0</v>
      </c>
      <c r="AA745" s="60">
        <v>43174.664687500001</v>
      </c>
      <c r="AB745" s="60">
        <v>43174.624803240738</v>
      </c>
      <c r="AC745" s="38">
        <v>5</v>
      </c>
      <c r="AD745" s="60">
        <v>43174.677777777782</v>
      </c>
      <c r="AE745" s="60">
        <v>43179.40215277778</v>
      </c>
      <c r="AF745" s="60">
        <v>43178.984409722223</v>
      </c>
      <c r="AG745" s="37" t="s">
        <v>332</v>
      </c>
      <c r="AH745" s="37"/>
      <c r="AI745" s="37"/>
      <c r="AJ745" s="16">
        <f ca="1">IF(Table1[[#This Row],[State]]="Closed","Zero",IF(Table1[[#This Row],[State]]="Resolved","Zero",TODAY()-Table1[[#This Row],[First Assigned to Osprey-Resolver]]))</f>
        <v>1528.5978472222196</v>
      </c>
      <c r="AK745" s="16" t="str">
        <f ca="1">IF(Table1[[#This Row],[Days Open]]&lt;=5,"00 - 05",IF(Table1[[#This Row],[Days Open]]&lt;=15,"06 - 15",IF(Table1[[#This Row],[Days Open]]&lt;=30,"16 - 30", IF(Table1[[#This Row],[Days Open]]&lt;=60,"31 - 60",IF(Table1[[#This Row],[Days Open]]&lt;=90,"61 - 90",IF(Table1[[#This Row],[Days Open]]="Zero","Closed","&gt;91 and above"))))))</f>
        <v>&gt;91 and above</v>
      </c>
      <c r="AL745" s="39">
        <f>WEEKNUM(Table1[[#This Row],[Created]])</f>
        <v>11</v>
      </c>
      <c r="AM745" s="39">
        <f>WEEKNUM(Table1[[#This Row],[Resolved]])</f>
        <v>0</v>
      </c>
      <c r="AN745" s="39">
        <f>WEEKNUM(Table1[[#This Row],[Closed]])</f>
        <v>25</v>
      </c>
      <c r="AO745" s="39" t="str">
        <f>IFERROR(INDEX(GD_Resource[], MATCH(Table1[[#This Row],[Assigned to]], GD_Resource[SNOW ID Unique], 0), 2), "Not GD")</f>
        <v>Not GD</v>
      </c>
      <c r="AP745" s="39" t="str">
        <f t="shared" si="11"/>
        <v>Geo</v>
      </c>
      <c r="AQ745" s="39">
        <f>YEAR(Table1[[#This Row],[Closed]])</f>
        <v>2018</v>
      </c>
      <c r="AR745" s="39">
        <f>YEAR(Table1[[#This Row],[Resolved]])</f>
        <v>1900</v>
      </c>
      <c r="AS745" s="39">
        <f>YEAR(Table1[[#This Row],[Created]])</f>
        <v>2018</v>
      </c>
      <c r="AT745" s="39">
        <f>DAY(Table1[[#This Row],[Resolved]])</f>
        <v>0</v>
      </c>
      <c r="AU745" s="39" t="str">
        <f>TEXT(Table1[[#This Row],[Resolved]],"MMM")</f>
        <v>Jan</v>
      </c>
      <c r="AV745" s="39">
        <f>DAY(Table1[[#This Row],[Created]])</f>
        <v>15</v>
      </c>
      <c r="AW745" s="39" t="str">
        <f>TEXT(Table1[[#This Row],[Created]],"MMM")</f>
        <v>Mar</v>
      </c>
      <c r="AX745" s="40" t="e">
        <f>VLOOKUP(Table1[[#This Row],[Assigned to]],GD_Resource[[#All],[SNOW ID Unique]:[Team]],4,0)</f>
        <v>#N/A</v>
      </c>
    </row>
    <row r="746" spans="1:50" ht="37.5" customHeight="1" x14ac:dyDescent="0.25">
      <c r="A746" s="37" t="s">
        <v>2895</v>
      </c>
      <c r="B746" s="37" t="s">
        <v>119</v>
      </c>
      <c r="C746" s="37" t="s">
        <v>253</v>
      </c>
      <c r="D746" s="37" t="s">
        <v>2306</v>
      </c>
      <c r="E746" s="37" t="s">
        <v>7</v>
      </c>
      <c r="F746" s="37" t="s">
        <v>2896</v>
      </c>
      <c r="G746" s="60">
        <v>43181.055752314824</v>
      </c>
      <c r="H746" s="37" t="s">
        <v>1861</v>
      </c>
      <c r="I746" s="60"/>
      <c r="J746" s="37" t="s">
        <v>124</v>
      </c>
      <c r="K746" s="37" t="s">
        <v>2897</v>
      </c>
      <c r="L746" s="60">
        <v>43181.055752314824</v>
      </c>
      <c r="M746" s="37" t="s">
        <v>1861</v>
      </c>
      <c r="N746" s="60">
        <v>43174.861828703702</v>
      </c>
      <c r="O746" s="37" t="s">
        <v>2898</v>
      </c>
      <c r="P746" s="38" t="b">
        <v>0</v>
      </c>
      <c r="Q746" s="37"/>
      <c r="R746" s="37" t="s">
        <v>150</v>
      </c>
      <c r="S746" s="38">
        <v>0</v>
      </c>
      <c r="T746" s="37" t="s">
        <v>128</v>
      </c>
      <c r="U746" s="37" t="s">
        <v>124</v>
      </c>
      <c r="V746" s="60"/>
      <c r="W746" s="38">
        <v>535155</v>
      </c>
      <c r="X746" s="37" t="s">
        <v>2899</v>
      </c>
      <c r="Y746" s="38">
        <v>0</v>
      </c>
      <c r="Z746" s="38" t="b">
        <v>0</v>
      </c>
      <c r="AA746" s="60">
        <v>43175.37704861111</v>
      </c>
      <c r="AB746" s="60">
        <v>43174.861828703702</v>
      </c>
      <c r="AC746" s="38">
        <v>1</v>
      </c>
      <c r="AD746" s="60">
        <v>43175.074050925927</v>
      </c>
      <c r="AE746" s="60">
        <v>43175.37704861111</v>
      </c>
      <c r="AF746" s="60">
        <v>43175.074050925927</v>
      </c>
      <c r="AG746" s="37"/>
      <c r="AH746" s="37"/>
      <c r="AI746" s="37"/>
      <c r="AJ746" s="16">
        <f ca="1">IF(Table1[[#This Row],[State]]="Closed","Zero",IF(Table1[[#This Row],[State]]="Resolved","Zero",TODAY()-Table1[[#This Row],[First Assigned to Osprey-Resolver]]))</f>
        <v>1532.6229513888902</v>
      </c>
      <c r="AK746" s="16" t="str">
        <f ca="1">IF(Table1[[#This Row],[Days Open]]&lt;=5,"00 - 05",IF(Table1[[#This Row],[Days Open]]&lt;=15,"06 - 15",IF(Table1[[#This Row],[Days Open]]&lt;=30,"16 - 30", IF(Table1[[#This Row],[Days Open]]&lt;=60,"31 - 60",IF(Table1[[#This Row],[Days Open]]&lt;=90,"61 - 90",IF(Table1[[#This Row],[Days Open]]="Zero","Closed","&gt;91 and above"))))))</f>
        <v>&gt;91 and above</v>
      </c>
      <c r="AL746" s="39">
        <f>WEEKNUM(Table1[[#This Row],[Created]])</f>
        <v>11</v>
      </c>
      <c r="AM746" s="39">
        <f>WEEKNUM(Table1[[#This Row],[Resolved]])</f>
        <v>0</v>
      </c>
      <c r="AN746" s="39">
        <f>WEEKNUM(Table1[[#This Row],[Closed]])</f>
        <v>12</v>
      </c>
      <c r="AO746" s="39" t="str">
        <f>IFERROR(INDEX(GD_Resource[], MATCH(Table1[[#This Row],[Assigned to]], GD_Resource[SNOW ID Unique], 0), 2), "Not GD")</f>
        <v>Not GD</v>
      </c>
      <c r="AP746" s="39" t="str">
        <f t="shared" si="11"/>
        <v>Geo</v>
      </c>
      <c r="AQ746" s="39">
        <f>YEAR(Table1[[#This Row],[Closed]])</f>
        <v>2018</v>
      </c>
      <c r="AR746" s="39">
        <f>YEAR(Table1[[#This Row],[Resolved]])</f>
        <v>1900</v>
      </c>
      <c r="AS746" s="39">
        <f>YEAR(Table1[[#This Row],[Created]])</f>
        <v>2018</v>
      </c>
      <c r="AT746" s="39">
        <f>DAY(Table1[[#This Row],[Resolved]])</f>
        <v>0</v>
      </c>
      <c r="AU746" s="39" t="str">
        <f>TEXT(Table1[[#This Row],[Resolved]],"MMM")</f>
        <v>Jan</v>
      </c>
      <c r="AV746" s="39">
        <f>DAY(Table1[[#This Row],[Created]])</f>
        <v>15</v>
      </c>
      <c r="AW746" s="39" t="str">
        <f>TEXT(Table1[[#This Row],[Created]],"MMM")</f>
        <v>Mar</v>
      </c>
      <c r="AX746" s="40" t="e">
        <f>VLOOKUP(Table1[[#This Row],[Assigned to]],GD_Resource[[#All],[SNOW ID Unique]:[Team]],4,0)</f>
        <v>#N/A</v>
      </c>
    </row>
    <row r="747" spans="1:50" ht="25.2" customHeight="1" x14ac:dyDescent="0.25">
      <c r="A747" s="37" t="s">
        <v>2900</v>
      </c>
      <c r="B747" s="37" t="s">
        <v>119</v>
      </c>
      <c r="C747" s="37" t="s">
        <v>153</v>
      </c>
      <c r="D747" s="37" t="s">
        <v>156</v>
      </c>
      <c r="E747" s="37" t="s">
        <v>7</v>
      </c>
      <c r="F747" s="37" t="s">
        <v>2901</v>
      </c>
      <c r="G747" s="60">
        <v>43181.164120370369</v>
      </c>
      <c r="H747" s="37" t="s">
        <v>157</v>
      </c>
      <c r="I747" s="60"/>
      <c r="J747" s="37" t="s">
        <v>124</v>
      </c>
      <c r="K747" s="37" t="s">
        <v>2902</v>
      </c>
      <c r="L747" s="60">
        <v>43181.164120370369</v>
      </c>
      <c r="M747" s="37" t="s">
        <v>157</v>
      </c>
      <c r="N747" s="60">
        <v>43178.883530092593</v>
      </c>
      <c r="O747" s="37" t="s">
        <v>2903</v>
      </c>
      <c r="P747" s="38" t="b">
        <v>0</v>
      </c>
      <c r="Q747" s="37"/>
      <c r="R747" s="37" t="s">
        <v>150</v>
      </c>
      <c r="S747" s="38">
        <v>0</v>
      </c>
      <c r="T747" s="37" t="s">
        <v>128</v>
      </c>
      <c r="U747" s="37" t="s">
        <v>124</v>
      </c>
      <c r="V747" s="60"/>
      <c r="W747" s="38">
        <v>197043</v>
      </c>
      <c r="X747" s="37" t="s">
        <v>2904</v>
      </c>
      <c r="Y747" s="38">
        <v>0</v>
      </c>
      <c r="Z747" s="38" t="b">
        <v>0</v>
      </c>
      <c r="AA747" s="60">
        <v>43178.907881944448</v>
      </c>
      <c r="AB747" s="60">
        <v>43178.883530092593</v>
      </c>
      <c r="AC747" s="38">
        <v>2</v>
      </c>
      <c r="AD747" s="60">
        <v>43180.883206018523</v>
      </c>
      <c r="AE747" s="60">
        <v>43181.160833333342</v>
      </c>
      <c r="AF747" s="60">
        <v>43180.883206018523</v>
      </c>
      <c r="AG747" s="37" t="s">
        <v>139</v>
      </c>
      <c r="AH747" s="37"/>
      <c r="AI747" s="37"/>
      <c r="AJ747" s="16">
        <f ca="1">IF(Table1[[#This Row],[State]]="Closed","Zero",IF(Table1[[#This Row],[State]]="Resolved","Zero",TODAY()-Table1[[#This Row],[First Assigned to Osprey-Resolver]]))</f>
        <v>1526.8391666666575</v>
      </c>
      <c r="AK747" s="16" t="str">
        <f ca="1">IF(Table1[[#This Row],[Days Open]]&lt;=5,"00 - 05",IF(Table1[[#This Row],[Days Open]]&lt;=15,"06 - 15",IF(Table1[[#This Row],[Days Open]]&lt;=30,"16 - 30", IF(Table1[[#This Row],[Days Open]]&lt;=60,"31 - 60",IF(Table1[[#This Row],[Days Open]]&lt;=90,"61 - 90",IF(Table1[[#This Row],[Days Open]]="Zero","Closed","&gt;91 and above"))))))</f>
        <v>&gt;91 and above</v>
      </c>
      <c r="AL747" s="39">
        <f>WEEKNUM(Table1[[#This Row],[Created]])</f>
        <v>12</v>
      </c>
      <c r="AM747" s="39">
        <f>WEEKNUM(Table1[[#This Row],[Resolved]])</f>
        <v>0</v>
      </c>
      <c r="AN747" s="39">
        <f>WEEKNUM(Table1[[#This Row],[Closed]])</f>
        <v>12</v>
      </c>
      <c r="AO747" s="39" t="str">
        <f>IFERROR(INDEX(GD_Resource[], MATCH(Table1[[#This Row],[Assigned to]], GD_Resource[SNOW ID Unique], 0), 2), "Not GD")</f>
        <v>Not GD</v>
      </c>
      <c r="AP747" s="39" t="str">
        <f t="shared" si="11"/>
        <v>Geo</v>
      </c>
      <c r="AQ747" s="39">
        <f>YEAR(Table1[[#This Row],[Closed]])</f>
        <v>2018</v>
      </c>
      <c r="AR747" s="39">
        <f>YEAR(Table1[[#This Row],[Resolved]])</f>
        <v>1900</v>
      </c>
      <c r="AS747" s="39">
        <f>YEAR(Table1[[#This Row],[Created]])</f>
        <v>2018</v>
      </c>
      <c r="AT747" s="39">
        <f>DAY(Table1[[#This Row],[Resolved]])</f>
        <v>0</v>
      </c>
      <c r="AU747" s="39" t="str">
        <f>TEXT(Table1[[#This Row],[Resolved]],"MMM")</f>
        <v>Jan</v>
      </c>
      <c r="AV747" s="39">
        <f>DAY(Table1[[#This Row],[Created]])</f>
        <v>19</v>
      </c>
      <c r="AW747" s="39" t="str">
        <f>TEXT(Table1[[#This Row],[Created]],"MMM")</f>
        <v>Mar</v>
      </c>
      <c r="AX747" s="40" t="e">
        <f>VLOOKUP(Table1[[#This Row],[Assigned to]],GD_Resource[[#All],[SNOW ID Unique]:[Team]],4,0)</f>
        <v>#N/A</v>
      </c>
    </row>
    <row r="748" spans="1:50" ht="49.95" customHeight="1" x14ac:dyDescent="0.25">
      <c r="A748" s="37" t="s">
        <v>2905</v>
      </c>
      <c r="B748" s="37" t="s">
        <v>119</v>
      </c>
      <c r="C748" s="37" t="s">
        <v>253</v>
      </c>
      <c r="D748" s="37" t="s">
        <v>1327</v>
      </c>
      <c r="E748" s="37" t="s">
        <v>145</v>
      </c>
      <c r="F748" s="37" t="s">
        <v>2906</v>
      </c>
      <c r="G748" s="60">
        <v>44701.606782407413</v>
      </c>
      <c r="H748" s="37" t="s">
        <v>14</v>
      </c>
      <c r="I748" s="60"/>
      <c r="J748" s="37"/>
      <c r="K748" s="37"/>
      <c r="L748" s="60"/>
      <c r="M748" s="37"/>
      <c r="N748" s="60">
        <v>43178.952453703707</v>
      </c>
      <c r="O748" s="37" t="s">
        <v>2547</v>
      </c>
      <c r="P748" s="38" t="b">
        <v>0</v>
      </c>
      <c r="Q748" s="37"/>
      <c r="R748" s="37" t="s">
        <v>150</v>
      </c>
      <c r="S748" s="38">
        <v>0</v>
      </c>
      <c r="T748" s="37" t="s">
        <v>128</v>
      </c>
      <c r="U748" s="37" t="s">
        <v>65</v>
      </c>
      <c r="V748" s="60"/>
      <c r="W748" s="38"/>
      <c r="X748" s="37" t="s">
        <v>2304</v>
      </c>
      <c r="Y748" s="38">
        <v>0</v>
      </c>
      <c r="Z748" s="38" t="b">
        <v>1</v>
      </c>
      <c r="AA748" s="60">
        <v>43178.972349537027</v>
      </c>
      <c r="AB748" s="60">
        <v>43178.952453703707</v>
      </c>
      <c r="AC748" s="38">
        <v>1</v>
      </c>
      <c r="AD748" s="60">
        <v>43178.954467592594</v>
      </c>
      <c r="AE748" s="60">
        <v>43178.972349537027</v>
      </c>
      <c r="AF748" s="60">
        <v>43178.954467592594</v>
      </c>
      <c r="AG748" s="37"/>
      <c r="AH748" s="37" t="s">
        <v>403</v>
      </c>
      <c r="AI748" s="37" t="s">
        <v>159</v>
      </c>
      <c r="AJ748" s="16">
        <f ca="1">IF(Table1[[#This Row],[State]]="Closed","Zero",IF(Table1[[#This Row],[State]]="Resolved","Zero",TODAY()-Table1[[#This Row],[First Assigned to Osprey-Resolver]]))</f>
        <v>1529.0276504629728</v>
      </c>
      <c r="AK748" s="16" t="str">
        <f ca="1">IF(Table1[[#This Row],[Days Open]]&lt;=5,"00 - 05",IF(Table1[[#This Row],[Days Open]]&lt;=15,"06 - 15",IF(Table1[[#This Row],[Days Open]]&lt;=30,"16 - 30", IF(Table1[[#This Row],[Days Open]]&lt;=60,"31 - 60",IF(Table1[[#This Row],[Days Open]]&lt;=90,"61 - 90",IF(Table1[[#This Row],[Days Open]]="Zero","Closed","&gt;91 and above"))))))</f>
        <v>&gt;91 and above</v>
      </c>
      <c r="AL748" s="39">
        <f>WEEKNUM(Table1[[#This Row],[Created]])</f>
        <v>12</v>
      </c>
      <c r="AM748" s="39">
        <f>WEEKNUM(Table1[[#This Row],[Resolved]])</f>
        <v>0</v>
      </c>
      <c r="AN748" s="39">
        <f>WEEKNUM(Table1[[#This Row],[Closed]])</f>
        <v>0</v>
      </c>
      <c r="AO748" s="39" t="str">
        <f>IFERROR(INDEX(GD_Resource[], MATCH(Table1[[#This Row],[Assigned to]], GD_Resource[SNOW ID Unique], 0), 2), "Not GD")</f>
        <v>WPP-US</v>
      </c>
      <c r="AP748" s="39" t="str">
        <f t="shared" si="11"/>
        <v>GD</v>
      </c>
      <c r="AQ748" s="39">
        <f>YEAR(Table1[[#This Row],[Closed]])</f>
        <v>1900</v>
      </c>
      <c r="AR748" s="39">
        <f>YEAR(Table1[[#This Row],[Resolved]])</f>
        <v>1900</v>
      </c>
      <c r="AS748" s="39">
        <f>YEAR(Table1[[#This Row],[Created]])</f>
        <v>2018</v>
      </c>
      <c r="AT748" s="39">
        <f>DAY(Table1[[#This Row],[Resolved]])</f>
        <v>0</v>
      </c>
      <c r="AU748" s="39" t="str">
        <f>TEXT(Table1[[#This Row],[Resolved]],"MMM")</f>
        <v>Jan</v>
      </c>
      <c r="AV748" s="39">
        <f>DAY(Table1[[#This Row],[Created]])</f>
        <v>19</v>
      </c>
      <c r="AW748" s="39" t="str">
        <f>TEXT(Table1[[#This Row],[Created]],"MMM")</f>
        <v>Mar</v>
      </c>
      <c r="AX748" s="40">
        <f>VLOOKUP(Table1[[#This Row],[Assigned to]],GD_Resource[[#All],[SNOW ID Unique]:[Team]],4,0)</f>
        <v>0</v>
      </c>
    </row>
    <row r="749" spans="1:50" ht="37.5" customHeight="1" x14ac:dyDescent="0.25">
      <c r="A749" s="37" t="s">
        <v>2907</v>
      </c>
      <c r="B749" s="37" t="s">
        <v>119</v>
      </c>
      <c r="C749" s="37" t="s">
        <v>120</v>
      </c>
      <c r="D749" s="37" t="s">
        <v>206</v>
      </c>
      <c r="E749" s="37" t="s">
        <v>13</v>
      </c>
      <c r="F749" s="37" t="s">
        <v>2908</v>
      </c>
      <c r="G749" s="60">
        <v>43179.805717592593</v>
      </c>
      <c r="H749" s="37" t="s">
        <v>48</v>
      </c>
      <c r="I749" s="60"/>
      <c r="J749" s="37" t="s">
        <v>124</v>
      </c>
      <c r="K749" s="37" t="s">
        <v>2909</v>
      </c>
      <c r="L749" s="60">
        <v>43179.805717592593</v>
      </c>
      <c r="M749" s="37" t="s">
        <v>48</v>
      </c>
      <c r="N749" s="60">
        <v>43179.732442129629</v>
      </c>
      <c r="O749" s="37" t="s">
        <v>681</v>
      </c>
      <c r="P749" s="38" t="b">
        <v>0</v>
      </c>
      <c r="Q749" s="37"/>
      <c r="R749" s="37" t="s">
        <v>127</v>
      </c>
      <c r="S749" s="38">
        <v>0</v>
      </c>
      <c r="T749" s="37" t="s">
        <v>128</v>
      </c>
      <c r="U749" s="37" t="s">
        <v>124</v>
      </c>
      <c r="V749" s="60"/>
      <c r="W749" s="38">
        <v>6331</v>
      </c>
      <c r="X749" s="37" t="s">
        <v>682</v>
      </c>
      <c r="Y749" s="38">
        <v>0</v>
      </c>
      <c r="Z749" s="38" t="b">
        <v>0</v>
      </c>
      <c r="AA749" s="60">
        <v>43179.767534722218</v>
      </c>
      <c r="AB749" s="60">
        <v>43179.732442129629</v>
      </c>
      <c r="AC749" s="38">
        <v>1</v>
      </c>
      <c r="AD749" s="60">
        <v>43179.786111111112</v>
      </c>
      <c r="AE749" s="60">
        <v>43179.803159722222</v>
      </c>
      <c r="AF749" s="60">
        <v>43179.786111111112</v>
      </c>
      <c r="AG749" s="37" t="s">
        <v>139</v>
      </c>
      <c r="AH749" s="37"/>
      <c r="AI749" s="37" t="s">
        <v>2910</v>
      </c>
      <c r="AJ749" s="16">
        <f ca="1">IF(Table1[[#This Row],[State]]="Closed","Zero",IF(Table1[[#This Row],[State]]="Resolved","Zero",TODAY()-Table1[[#This Row],[First Assigned to Osprey-Resolver]]))</f>
        <v>1528.1968402777784</v>
      </c>
      <c r="AK749" s="16" t="str">
        <f ca="1">IF(Table1[[#This Row],[Days Open]]&lt;=5,"00 - 05",IF(Table1[[#This Row],[Days Open]]&lt;=15,"06 - 15",IF(Table1[[#This Row],[Days Open]]&lt;=30,"16 - 30", IF(Table1[[#This Row],[Days Open]]&lt;=60,"31 - 60",IF(Table1[[#This Row],[Days Open]]&lt;=90,"61 - 90",IF(Table1[[#This Row],[Days Open]]="Zero","Closed","&gt;91 and above"))))))</f>
        <v>&gt;91 and above</v>
      </c>
      <c r="AL749" s="39">
        <f>WEEKNUM(Table1[[#This Row],[Created]])</f>
        <v>12</v>
      </c>
      <c r="AM749" s="39">
        <f>WEEKNUM(Table1[[#This Row],[Resolved]])</f>
        <v>0</v>
      </c>
      <c r="AN749" s="39">
        <f>WEEKNUM(Table1[[#This Row],[Closed]])</f>
        <v>12</v>
      </c>
      <c r="AO749" s="39" t="str">
        <f>IFERROR(INDEX(GD_Resource[], MATCH(Table1[[#This Row],[Assigned to]], GD_Resource[SNOW ID Unique], 0), 2), "Not GD")</f>
        <v>Not GD</v>
      </c>
      <c r="AP749" s="39" t="str">
        <f t="shared" si="11"/>
        <v>Geo</v>
      </c>
      <c r="AQ749" s="39">
        <f>YEAR(Table1[[#This Row],[Closed]])</f>
        <v>2018</v>
      </c>
      <c r="AR749" s="39">
        <f>YEAR(Table1[[#This Row],[Resolved]])</f>
        <v>1900</v>
      </c>
      <c r="AS749" s="39">
        <f>YEAR(Table1[[#This Row],[Created]])</f>
        <v>2018</v>
      </c>
      <c r="AT749" s="39">
        <f>DAY(Table1[[#This Row],[Resolved]])</f>
        <v>0</v>
      </c>
      <c r="AU749" s="39" t="str">
        <f>TEXT(Table1[[#This Row],[Resolved]],"MMM")</f>
        <v>Jan</v>
      </c>
      <c r="AV749" s="39">
        <f>DAY(Table1[[#This Row],[Created]])</f>
        <v>20</v>
      </c>
      <c r="AW749" s="39" t="str">
        <f>TEXT(Table1[[#This Row],[Created]],"MMM")</f>
        <v>Mar</v>
      </c>
      <c r="AX749" s="40" t="e">
        <f>VLOOKUP(Table1[[#This Row],[Assigned to]],GD_Resource[[#All],[SNOW ID Unique]:[Team]],4,0)</f>
        <v>#N/A</v>
      </c>
    </row>
    <row r="750" spans="1:50" ht="49.95" customHeight="1" x14ac:dyDescent="0.25">
      <c r="A750" s="37" t="s">
        <v>2911</v>
      </c>
      <c r="B750" s="37" t="s">
        <v>119</v>
      </c>
      <c r="C750" s="37" t="s">
        <v>253</v>
      </c>
      <c r="D750" s="37" t="s">
        <v>259</v>
      </c>
      <c r="E750" s="37" t="s">
        <v>13</v>
      </c>
      <c r="F750" s="37" t="s">
        <v>2912</v>
      </c>
      <c r="G750" s="60">
        <v>43187.903680555559</v>
      </c>
      <c r="H750" s="37" t="s">
        <v>39</v>
      </c>
      <c r="I750" s="60"/>
      <c r="J750" s="37" t="s">
        <v>920</v>
      </c>
      <c r="K750" s="37" t="s">
        <v>2913</v>
      </c>
      <c r="L750" s="60">
        <v>43187.903680555559</v>
      </c>
      <c r="M750" s="37" t="s">
        <v>39</v>
      </c>
      <c r="N750" s="60">
        <v>43181.888020833343</v>
      </c>
      <c r="O750" s="37" t="s">
        <v>2914</v>
      </c>
      <c r="P750" s="38" t="b">
        <v>0</v>
      </c>
      <c r="Q750" s="37"/>
      <c r="R750" s="37" t="s">
        <v>150</v>
      </c>
      <c r="S750" s="38">
        <v>0</v>
      </c>
      <c r="T750" s="37" t="s">
        <v>128</v>
      </c>
      <c r="U750" s="37" t="s">
        <v>124</v>
      </c>
      <c r="V750" s="60"/>
      <c r="W750" s="38">
        <v>519753</v>
      </c>
      <c r="X750" s="37" t="s">
        <v>2915</v>
      </c>
      <c r="Y750" s="38">
        <v>0</v>
      </c>
      <c r="Z750" s="38" t="b">
        <v>0</v>
      </c>
      <c r="AA750" s="60">
        <v>43181.893587962957</v>
      </c>
      <c r="AB750" s="60">
        <v>43181.888020833343</v>
      </c>
      <c r="AC750" s="38">
        <v>3</v>
      </c>
      <c r="AD750" s="60">
        <v>43181.9296412037</v>
      </c>
      <c r="AE750" s="60">
        <v>43181.969895833332</v>
      </c>
      <c r="AF750" s="60">
        <v>43181.9296412037</v>
      </c>
      <c r="AG750" s="37"/>
      <c r="AH750" s="37"/>
      <c r="AI750" s="37"/>
      <c r="AJ750" s="16">
        <f ca="1">IF(Table1[[#This Row],[State]]="Closed","Zero",IF(Table1[[#This Row],[State]]="Resolved","Zero",TODAY()-Table1[[#This Row],[First Assigned to Osprey-Resolver]]))</f>
        <v>1526.030104166668</v>
      </c>
      <c r="AK750" s="16" t="str">
        <f ca="1">IF(Table1[[#This Row],[Days Open]]&lt;=5,"00 - 05",IF(Table1[[#This Row],[Days Open]]&lt;=15,"06 - 15",IF(Table1[[#This Row],[Days Open]]&lt;=30,"16 - 30", IF(Table1[[#This Row],[Days Open]]&lt;=60,"31 - 60",IF(Table1[[#This Row],[Days Open]]&lt;=90,"61 - 90",IF(Table1[[#This Row],[Days Open]]="Zero","Closed","&gt;91 and above"))))))</f>
        <v>&gt;91 and above</v>
      </c>
      <c r="AL750" s="39">
        <f>WEEKNUM(Table1[[#This Row],[Created]])</f>
        <v>12</v>
      </c>
      <c r="AM750" s="39">
        <f>WEEKNUM(Table1[[#This Row],[Resolved]])</f>
        <v>0</v>
      </c>
      <c r="AN750" s="39">
        <f>WEEKNUM(Table1[[#This Row],[Closed]])</f>
        <v>13</v>
      </c>
      <c r="AO750" s="39" t="str">
        <f>IFERROR(INDEX(GD_Resource[], MATCH(Table1[[#This Row],[Assigned to]], GD_Resource[SNOW ID Unique], 0), 2), "Not GD")</f>
        <v>Not GD</v>
      </c>
      <c r="AP750" s="39" t="str">
        <f t="shared" si="11"/>
        <v>Geo</v>
      </c>
      <c r="AQ750" s="39">
        <f>YEAR(Table1[[#This Row],[Closed]])</f>
        <v>2018</v>
      </c>
      <c r="AR750" s="39">
        <f>YEAR(Table1[[#This Row],[Resolved]])</f>
        <v>1900</v>
      </c>
      <c r="AS750" s="39">
        <f>YEAR(Table1[[#This Row],[Created]])</f>
        <v>2018</v>
      </c>
      <c r="AT750" s="39">
        <f>DAY(Table1[[#This Row],[Resolved]])</f>
        <v>0</v>
      </c>
      <c r="AU750" s="39" t="str">
        <f>TEXT(Table1[[#This Row],[Resolved]],"MMM")</f>
        <v>Jan</v>
      </c>
      <c r="AV750" s="39">
        <f>DAY(Table1[[#This Row],[Created]])</f>
        <v>22</v>
      </c>
      <c r="AW750" s="39" t="str">
        <f>TEXT(Table1[[#This Row],[Created]],"MMM")</f>
        <v>Mar</v>
      </c>
      <c r="AX750" s="40" t="e">
        <f>VLOOKUP(Table1[[#This Row],[Assigned to]],GD_Resource[[#All],[SNOW ID Unique]:[Team]],4,0)</f>
        <v>#N/A</v>
      </c>
    </row>
    <row r="751" spans="1:50" ht="49.95" customHeight="1" x14ac:dyDescent="0.25">
      <c r="A751" s="37" t="s">
        <v>2916</v>
      </c>
      <c r="B751" s="37" t="s">
        <v>119</v>
      </c>
      <c r="C751" s="37" t="s">
        <v>253</v>
      </c>
      <c r="D751" s="37" t="s">
        <v>2917</v>
      </c>
      <c r="E751" s="37" t="s">
        <v>145</v>
      </c>
      <c r="F751" s="37" t="s">
        <v>2918</v>
      </c>
      <c r="G751" s="60">
        <v>43209.799317129633</v>
      </c>
      <c r="H751" s="37" t="s">
        <v>2919</v>
      </c>
      <c r="I751" s="60"/>
      <c r="J751" s="37" t="s">
        <v>124</v>
      </c>
      <c r="K751" s="37" t="s">
        <v>2920</v>
      </c>
      <c r="L751" s="60">
        <v>43209.799317129633</v>
      </c>
      <c r="M751" s="37" t="s">
        <v>2919</v>
      </c>
      <c r="N751" s="60">
        <v>43182.021828703713</v>
      </c>
      <c r="O751" s="37" t="s">
        <v>2547</v>
      </c>
      <c r="P751" s="38" t="b">
        <v>0</v>
      </c>
      <c r="Q751" s="37"/>
      <c r="R751" s="37" t="s">
        <v>150</v>
      </c>
      <c r="S751" s="38">
        <v>0</v>
      </c>
      <c r="T751" s="37" t="s">
        <v>128</v>
      </c>
      <c r="U751" s="37" t="s">
        <v>124</v>
      </c>
      <c r="V751" s="60"/>
      <c r="W751" s="38">
        <v>2399975</v>
      </c>
      <c r="X751" s="37" t="s">
        <v>2548</v>
      </c>
      <c r="Y751" s="38">
        <v>0</v>
      </c>
      <c r="Z751" s="38" t="b">
        <v>0</v>
      </c>
      <c r="AA751" s="60">
        <v>43182.07172453704</v>
      </c>
      <c r="AB751" s="60">
        <v>43182.021828703713</v>
      </c>
      <c r="AC751" s="38">
        <v>1</v>
      </c>
      <c r="AD751" s="60">
        <v>43182.029768518521</v>
      </c>
      <c r="AE751" s="60">
        <v>43182.07172453704</v>
      </c>
      <c r="AF751" s="60">
        <v>43182.029768518521</v>
      </c>
      <c r="AG751" s="37"/>
      <c r="AH751" s="37"/>
      <c r="AI751" s="37"/>
      <c r="AJ751" s="16">
        <f ca="1">IF(Table1[[#This Row],[State]]="Closed","Zero",IF(Table1[[#This Row],[State]]="Resolved","Zero",TODAY()-Table1[[#This Row],[First Assigned to Osprey-Resolver]]))</f>
        <v>1525.9282754629603</v>
      </c>
      <c r="AK751" s="16" t="str">
        <f ca="1">IF(Table1[[#This Row],[Days Open]]&lt;=5,"00 - 05",IF(Table1[[#This Row],[Days Open]]&lt;=15,"06 - 15",IF(Table1[[#This Row],[Days Open]]&lt;=30,"16 - 30", IF(Table1[[#This Row],[Days Open]]&lt;=60,"31 - 60",IF(Table1[[#This Row],[Days Open]]&lt;=90,"61 - 90",IF(Table1[[#This Row],[Days Open]]="Zero","Closed","&gt;91 and above"))))))</f>
        <v>&gt;91 and above</v>
      </c>
      <c r="AL751" s="39">
        <f>WEEKNUM(Table1[[#This Row],[Created]])</f>
        <v>12</v>
      </c>
      <c r="AM751" s="39">
        <f>WEEKNUM(Table1[[#This Row],[Resolved]])</f>
        <v>0</v>
      </c>
      <c r="AN751" s="39">
        <f>WEEKNUM(Table1[[#This Row],[Closed]])</f>
        <v>16</v>
      </c>
      <c r="AO751" s="39" t="str">
        <f>IFERROR(INDEX(GD_Resource[], MATCH(Table1[[#This Row],[Assigned to]], GD_Resource[SNOW ID Unique], 0), 2), "Not GD")</f>
        <v>WPP-US</v>
      </c>
      <c r="AP751" s="39" t="str">
        <f t="shared" si="11"/>
        <v>GD</v>
      </c>
      <c r="AQ751" s="39">
        <f>YEAR(Table1[[#This Row],[Closed]])</f>
        <v>2018</v>
      </c>
      <c r="AR751" s="39">
        <f>YEAR(Table1[[#This Row],[Resolved]])</f>
        <v>1900</v>
      </c>
      <c r="AS751" s="39">
        <f>YEAR(Table1[[#This Row],[Created]])</f>
        <v>2018</v>
      </c>
      <c r="AT751" s="39">
        <f>DAY(Table1[[#This Row],[Resolved]])</f>
        <v>0</v>
      </c>
      <c r="AU751" s="39" t="str">
        <f>TEXT(Table1[[#This Row],[Resolved]],"MMM")</f>
        <v>Jan</v>
      </c>
      <c r="AV751" s="39">
        <f>DAY(Table1[[#This Row],[Created]])</f>
        <v>23</v>
      </c>
      <c r="AW751" s="39" t="str">
        <f>TEXT(Table1[[#This Row],[Created]],"MMM")</f>
        <v>Mar</v>
      </c>
      <c r="AX751" s="40">
        <f>VLOOKUP(Table1[[#This Row],[Assigned to]],GD_Resource[[#All],[SNOW ID Unique]:[Team]],4,0)</f>
        <v>0</v>
      </c>
    </row>
    <row r="752" spans="1:50" ht="49.95" customHeight="1" x14ac:dyDescent="0.25">
      <c r="A752" s="37" t="s">
        <v>2921</v>
      </c>
      <c r="B752" s="37" t="s">
        <v>119</v>
      </c>
      <c r="C752" s="37" t="s">
        <v>253</v>
      </c>
      <c r="D752" s="37" t="s">
        <v>259</v>
      </c>
      <c r="E752" s="37" t="s">
        <v>13</v>
      </c>
      <c r="F752" s="37" t="s">
        <v>2922</v>
      </c>
      <c r="G752" s="60">
        <v>43182.071342592593</v>
      </c>
      <c r="H752" s="37"/>
      <c r="I752" s="60"/>
      <c r="J752" s="37" t="s">
        <v>124</v>
      </c>
      <c r="K752" s="37" t="s">
        <v>2923</v>
      </c>
      <c r="L752" s="60">
        <v>43182.071342592593</v>
      </c>
      <c r="M752" s="37" t="s">
        <v>39</v>
      </c>
      <c r="N752" s="60">
        <v>43182.035810185182</v>
      </c>
      <c r="O752" s="37" t="s">
        <v>2924</v>
      </c>
      <c r="P752" s="38" t="b">
        <v>0</v>
      </c>
      <c r="Q752" s="37"/>
      <c r="R752" s="37" t="s">
        <v>150</v>
      </c>
      <c r="S752" s="38">
        <v>0</v>
      </c>
      <c r="T752" s="37" t="s">
        <v>128</v>
      </c>
      <c r="U752" s="37" t="s">
        <v>124</v>
      </c>
      <c r="V752" s="60"/>
      <c r="W752" s="38">
        <v>3070</v>
      </c>
      <c r="X752" s="37" t="s">
        <v>2925</v>
      </c>
      <c r="Y752" s="38">
        <v>0</v>
      </c>
      <c r="Z752" s="38" t="b">
        <v>0</v>
      </c>
      <c r="AA752" s="60"/>
      <c r="AB752" s="60">
        <v>43182.035810185182</v>
      </c>
      <c r="AC752" s="38">
        <v>1</v>
      </c>
      <c r="AD752" s="60">
        <v>43182.038923611108</v>
      </c>
      <c r="AE752" s="60"/>
      <c r="AF752" s="60">
        <v>43182.038923611108</v>
      </c>
      <c r="AG752" s="37"/>
      <c r="AH752" s="37"/>
      <c r="AI752" s="37"/>
      <c r="AJ752" s="16">
        <f ca="1">IF(Table1[[#This Row],[State]]="Closed","Zero",IF(Table1[[#This Row],[State]]="Resolved","Zero",TODAY()-Table1[[#This Row],[First Assigned to Osprey-Resolver]]))</f>
        <v>44708</v>
      </c>
      <c r="AK752" s="16" t="str">
        <f ca="1">IF(Table1[[#This Row],[Days Open]]&lt;=5,"00 - 05",IF(Table1[[#This Row],[Days Open]]&lt;=15,"06 - 15",IF(Table1[[#This Row],[Days Open]]&lt;=30,"16 - 30", IF(Table1[[#This Row],[Days Open]]&lt;=60,"31 - 60",IF(Table1[[#This Row],[Days Open]]&lt;=90,"61 - 90",IF(Table1[[#This Row],[Days Open]]="Zero","Closed","&gt;91 and above"))))))</f>
        <v>&gt;91 and above</v>
      </c>
      <c r="AL752" s="39">
        <f>WEEKNUM(Table1[[#This Row],[Created]])</f>
        <v>12</v>
      </c>
      <c r="AM752" s="39">
        <f>WEEKNUM(Table1[[#This Row],[Resolved]])</f>
        <v>0</v>
      </c>
      <c r="AN752" s="39">
        <f>WEEKNUM(Table1[[#This Row],[Closed]])</f>
        <v>12</v>
      </c>
      <c r="AO752" s="39" t="str">
        <f>IFERROR(INDEX(GD_Resource[], MATCH(Table1[[#This Row],[Assigned to]], GD_Resource[SNOW ID Unique], 0), 2), "Not GD")</f>
        <v>Not GD</v>
      </c>
      <c r="AP752" s="39" t="str">
        <f t="shared" si="11"/>
        <v>Geo</v>
      </c>
      <c r="AQ752" s="39">
        <f>YEAR(Table1[[#This Row],[Closed]])</f>
        <v>2018</v>
      </c>
      <c r="AR752" s="39">
        <f>YEAR(Table1[[#This Row],[Resolved]])</f>
        <v>1900</v>
      </c>
      <c r="AS752" s="39">
        <f>YEAR(Table1[[#This Row],[Created]])</f>
        <v>2018</v>
      </c>
      <c r="AT752" s="39">
        <f>DAY(Table1[[#This Row],[Resolved]])</f>
        <v>0</v>
      </c>
      <c r="AU752" s="39" t="str">
        <f>TEXT(Table1[[#This Row],[Resolved]],"MMM")</f>
        <v>Jan</v>
      </c>
      <c r="AV752" s="39">
        <f>DAY(Table1[[#This Row],[Created]])</f>
        <v>23</v>
      </c>
      <c r="AW752" s="39" t="str">
        <f>TEXT(Table1[[#This Row],[Created]],"MMM")</f>
        <v>Mar</v>
      </c>
      <c r="AX752" s="40" t="e">
        <f>VLOOKUP(Table1[[#This Row],[Assigned to]],GD_Resource[[#All],[SNOW ID Unique]:[Team]],4,0)</f>
        <v>#N/A</v>
      </c>
    </row>
    <row r="753" spans="1:50" ht="37.5" customHeight="1" x14ac:dyDescent="0.25">
      <c r="A753" s="37" t="s">
        <v>2926</v>
      </c>
      <c r="B753" s="37" t="s">
        <v>119</v>
      </c>
      <c r="C753" s="37" t="s">
        <v>161</v>
      </c>
      <c r="D753" s="37" t="s">
        <v>162</v>
      </c>
      <c r="E753" s="37" t="s">
        <v>145</v>
      </c>
      <c r="F753" s="37" t="s">
        <v>2927</v>
      </c>
      <c r="G753" s="60">
        <v>43210.710659722223</v>
      </c>
      <c r="H753" s="37"/>
      <c r="I753" s="60"/>
      <c r="J753" s="37" t="s">
        <v>124</v>
      </c>
      <c r="K753" s="37" t="s">
        <v>2928</v>
      </c>
      <c r="L753" s="60">
        <v>43210.710659722223</v>
      </c>
      <c r="M753" s="37" t="s">
        <v>12</v>
      </c>
      <c r="N753" s="60">
        <v>43182.352430555547</v>
      </c>
      <c r="O753" s="37" t="s">
        <v>162</v>
      </c>
      <c r="P753" s="38" t="b">
        <v>0</v>
      </c>
      <c r="Q753" s="37"/>
      <c r="R753" s="37" t="s">
        <v>127</v>
      </c>
      <c r="S753" s="38">
        <v>0</v>
      </c>
      <c r="T753" s="37" t="s">
        <v>128</v>
      </c>
      <c r="U753" s="37" t="s">
        <v>124</v>
      </c>
      <c r="V753" s="60"/>
      <c r="W753" s="38">
        <v>2450258</v>
      </c>
      <c r="X753" s="37" t="s">
        <v>399</v>
      </c>
      <c r="Y753" s="38">
        <v>0</v>
      </c>
      <c r="Z753" s="38" t="b">
        <v>0</v>
      </c>
      <c r="AA753" s="60"/>
      <c r="AB753" s="60"/>
      <c r="AC753" s="38">
        <v>0</v>
      </c>
      <c r="AD753" s="60"/>
      <c r="AE753" s="60"/>
      <c r="AF753" s="60">
        <v>43182.352430555547</v>
      </c>
      <c r="AG753" s="37"/>
      <c r="AH753" s="37"/>
      <c r="AI753" s="37"/>
      <c r="AJ753" s="16">
        <f ca="1">IF(Table1[[#This Row],[State]]="Closed","Zero",IF(Table1[[#This Row],[State]]="Resolved","Zero",TODAY()-Table1[[#This Row],[First Assigned to Osprey-Resolver]]))</f>
        <v>44708</v>
      </c>
      <c r="AK753" s="16" t="str">
        <f ca="1">IF(Table1[[#This Row],[Days Open]]&lt;=5,"00 - 05",IF(Table1[[#This Row],[Days Open]]&lt;=15,"06 - 15",IF(Table1[[#This Row],[Days Open]]&lt;=30,"16 - 30", IF(Table1[[#This Row],[Days Open]]&lt;=60,"31 - 60",IF(Table1[[#This Row],[Days Open]]&lt;=90,"61 - 90",IF(Table1[[#This Row],[Days Open]]="Zero","Closed","&gt;91 and above"))))))</f>
        <v>&gt;91 and above</v>
      </c>
      <c r="AL753" s="39">
        <f>WEEKNUM(Table1[[#This Row],[Created]])</f>
        <v>12</v>
      </c>
      <c r="AM753" s="39">
        <f>WEEKNUM(Table1[[#This Row],[Resolved]])</f>
        <v>0</v>
      </c>
      <c r="AN753" s="39">
        <f>WEEKNUM(Table1[[#This Row],[Closed]])</f>
        <v>16</v>
      </c>
      <c r="AO753" s="39" t="str">
        <f>IFERROR(INDEX(GD_Resource[], MATCH(Table1[[#This Row],[Assigned to]], GD_Resource[SNOW ID Unique], 0), 2), "Not GD")</f>
        <v>Not GD</v>
      </c>
      <c r="AP753" s="39" t="str">
        <f t="shared" si="11"/>
        <v>Geo</v>
      </c>
      <c r="AQ753" s="39">
        <f>YEAR(Table1[[#This Row],[Closed]])</f>
        <v>2018</v>
      </c>
      <c r="AR753" s="39">
        <f>YEAR(Table1[[#This Row],[Resolved]])</f>
        <v>1900</v>
      </c>
      <c r="AS753" s="39">
        <f>YEAR(Table1[[#This Row],[Created]])</f>
        <v>2018</v>
      </c>
      <c r="AT753" s="39">
        <f>DAY(Table1[[#This Row],[Resolved]])</f>
        <v>0</v>
      </c>
      <c r="AU753" s="39" t="str">
        <f>TEXT(Table1[[#This Row],[Resolved]],"MMM")</f>
        <v>Jan</v>
      </c>
      <c r="AV753" s="39">
        <f>DAY(Table1[[#This Row],[Created]])</f>
        <v>23</v>
      </c>
      <c r="AW753" s="39" t="str">
        <f>TEXT(Table1[[#This Row],[Created]],"MMM")</f>
        <v>Mar</v>
      </c>
      <c r="AX753" s="40" t="e">
        <f>VLOOKUP(Table1[[#This Row],[Assigned to]],GD_Resource[[#All],[SNOW ID Unique]:[Team]],4,0)</f>
        <v>#N/A</v>
      </c>
    </row>
    <row r="754" spans="1:50" ht="49.95" customHeight="1" x14ac:dyDescent="0.25">
      <c r="A754" s="37" t="s">
        <v>2929</v>
      </c>
      <c r="B754" s="37" t="s">
        <v>119</v>
      </c>
      <c r="C754" s="37" t="s">
        <v>253</v>
      </c>
      <c r="D754" s="37" t="s">
        <v>259</v>
      </c>
      <c r="E754" s="37" t="s">
        <v>13</v>
      </c>
      <c r="F754" s="37" t="s">
        <v>2930</v>
      </c>
      <c r="G754" s="60">
        <v>43186.077326388891</v>
      </c>
      <c r="H754" s="37" t="s">
        <v>39</v>
      </c>
      <c r="I754" s="60"/>
      <c r="J754" s="37" t="s">
        <v>180</v>
      </c>
      <c r="K754" s="37" t="s">
        <v>2931</v>
      </c>
      <c r="L754" s="60">
        <v>43186.077326388891</v>
      </c>
      <c r="M754" s="37" t="s">
        <v>39</v>
      </c>
      <c r="N754" s="60">
        <v>43182.980891203697</v>
      </c>
      <c r="O754" s="37" t="s">
        <v>2932</v>
      </c>
      <c r="P754" s="38" t="b">
        <v>0</v>
      </c>
      <c r="Q754" s="37"/>
      <c r="R754" s="37" t="s">
        <v>150</v>
      </c>
      <c r="S754" s="38">
        <v>0</v>
      </c>
      <c r="T754" s="37" t="s">
        <v>128</v>
      </c>
      <c r="U754" s="37" t="s">
        <v>124</v>
      </c>
      <c r="V754" s="60"/>
      <c r="W754" s="38">
        <v>267532</v>
      </c>
      <c r="X754" s="37" t="s">
        <v>2933</v>
      </c>
      <c r="Y754" s="38">
        <v>0</v>
      </c>
      <c r="Z754" s="38" t="b">
        <v>0</v>
      </c>
      <c r="AA754" s="60">
        <v>43182.982754629629</v>
      </c>
      <c r="AB754" s="60">
        <v>43182.980891203697</v>
      </c>
      <c r="AC754" s="38">
        <v>1</v>
      </c>
      <c r="AD754" s="60">
        <v>43183.002303240741</v>
      </c>
      <c r="AE754" s="60">
        <v>43183.018773148149</v>
      </c>
      <c r="AF754" s="60">
        <v>43183.002303240741</v>
      </c>
      <c r="AG754" s="37"/>
      <c r="AH754" s="37"/>
      <c r="AI754" s="37"/>
      <c r="AJ754" s="16">
        <f ca="1">IF(Table1[[#This Row],[State]]="Closed","Zero",IF(Table1[[#This Row],[State]]="Resolved","Zero",TODAY()-Table1[[#This Row],[First Assigned to Osprey-Resolver]]))</f>
        <v>1524.9812268518508</v>
      </c>
      <c r="AK754" s="16" t="str">
        <f ca="1">IF(Table1[[#This Row],[Days Open]]&lt;=5,"00 - 05",IF(Table1[[#This Row],[Days Open]]&lt;=15,"06 - 15",IF(Table1[[#This Row],[Days Open]]&lt;=30,"16 - 30", IF(Table1[[#This Row],[Days Open]]&lt;=60,"31 - 60",IF(Table1[[#This Row],[Days Open]]&lt;=90,"61 - 90",IF(Table1[[#This Row],[Days Open]]="Zero","Closed","&gt;91 and above"))))))</f>
        <v>&gt;91 and above</v>
      </c>
      <c r="AL754" s="39">
        <f>WEEKNUM(Table1[[#This Row],[Created]])</f>
        <v>12</v>
      </c>
      <c r="AM754" s="39">
        <f>WEEKNUM(Table1[[#This Row],[Resolved]])</f>
        <v>0</v>
      </c>
      <c r="AN754" s="39">
        <f>WEEKNUM(Table1[[#This Row],[Closed]])</f>
        <v>13</v>
      </c>
      <c r="AO754" s="39" t="str">
        <f>IFERROR(INDEX(GD_Resource[], MATCH(Table1[[#This Row],[Assigned to]], GD_Resource[SNOW ID Unique], 0), 2), "Not GD")</f>
        <v>Not GD</v>
      </c>
      <c r="AP754" s="39" t="str">
        <f t="shared" si="11"/>
        <v>Geo</v>
      </c>
      <c r="AQ754" s="39">
        <f>YEAR(Table1[[#This Row],[Closed]])</f>
        <v>2018</v>
      </c>
      <c r="AR754" s="39">
        <f>YEAR(Table1[[#This Row],[Resolved]])</f>
        <v>1900</v>
      </c>
      <c r="AS754" s="39">
        <f>YEAR(Table1[[#This Row],[Created]])</f>
        <v>2018</v>
      </c>
      <c r="AT754" s="39">
        <f>DAY(Table1[[#This Row],[Resolved]])</f>
        <v>0</v>
      </c>
      <c r="AU754" s="39" t="str">
        <f>TEXT(Table1[[#This Row],[Resolved]],"MMM")</f>
        <v>Jan</v>
      </c>
      <c r="AV754" s="39">
        <f>DAY(Table1[[#This Row],[Created]])</f>
        <v>23</v>
      </c>
      <c r="AW754" s="39" t="str">
        <f>TEXT(Table1[[#This Row],[Created]],"MMM")</f>
        <v>Mar</v>
      </c>
      <c r="AX754" s="40" t="e">
        <f>VLOOKUP(Table1[[#This Row],[Assigned to]],GD_Resource[[#All],[SNOW ID Unique]:[Team]],4,0)</f>
        <v>#N/A</v>
      </c>
    </row>
    <row r="755" spans="1:50" ht="49.95" customHeight="1" x14ac:dyDescent="0.25">
      <c r="A755" s="37" t="s">
        <v>2934</v>
      </c>
      <c r="B755" s="37" t="s">
        <v>119</v>
      </c>
      <c r="C755" s="37" t="s">
        <v>339</v>
      </c>
      <c r="D755" s="37" t="s">
        <v>2637</v>
      </c>
      <c r="E755" s="37" t="s">
        <v>13</v>
      </c>
      <c r="F755" s="37" t="s">
        <v>2935</v>
      </c>
      <c r="G755" s="60">
        <v>43185.794351851851</v>
      </c>
      <c r="H755" s="37"/>
      <c r="I755" s="60"/>
      <c r="J755" s="37"/>
      <c r="K755" s="37"/>
      <c r="L755" s="60">
        <v>43185.794351851851</v>
      </c>
      <c r="M755" s="37" t="s">
        <v>2640</v>
      </c>
      <c r="N755" s="60">
        <v>43185.792349537027</v>
      </c>
      <c r="O755" s="37" t="s">
        <v>2637</v>
      </c>
      <c r="P755" s="38" t="b">
        <v>0</v>
      </c>
      <c r="Q755" s="37"/>
      <c r="R755" s="37" t="s">
        <v>217</v>
      </c>
      <c r="S755" s="38">
        <v>0</v>
      </c>
      <c r="T755" s="37" t="s">
        <v>128</v>
      </c>
      <c r="U755" s="37" t="s">
        <v>124</v>
      </c>
      <c r="V755" s="60"/>
      <c r="W755" s="38">
        <v>212</v>
      </c>
      <c r="X755" s="37" t="s">
        <v>2640</v>
      </c>
      <c r="Y755" s="38">
        <v>0</v>
      </c>
      <c r="Z755" s="38" t="b">
        <v>0</v>
      </c>
      <c r="AA755" s="60"/>
      <c r="AB755" s="60"/>
      <c r="AC755" s="38">
        <v>0</v>
      </c>
      <c r="AD755" s="60"/>
      <c r="AE755" s="60"/>
      <c r="AF755" s="60">
        <v>43185.792349537027</v>
      </c>
      <c r="AG755" s="37"/>
      <c r="AH755" s="37"/>
      <c r="AI755" s="37"/>
      <c r="AJ755" s="16">
        <f ca="1">IF(Table1[[#This Row],[State]]="Closed","Zero",IF(Table1[[#This Row],[State]]="Resolved","Zero",TODAY()-Table1[[#This Row],[First Assigned to Osprey-Resolver]]))</f>
        <v>44708</v>
      </c>
      <c r="AK755" s="16" t="str">
        <f ca="1">IF(Table1[[#This Row],[Days Open]]&lt;=5,"00 - 05",IF(Table1[[#This Row],[Days Open]]&lt;=15,"06 - 15",IF(Table1[[#This Row],[Days Open]]&lt;=30,"16 - 30", IF(Table1[[#This Row],[Days Open]]&lt;=60,"31 - 60",IF(Table1[[#This Row],[Days Open]]&lt;=90,"61 - 90",IF(Table1[[#This Row],[Days Open]]="Zero","Closed","&gt;91 and above"))))))</f>
        <v>&gt;91 and above</v>
      </c>
      <c r="AL755" s="39">
        <f>WEEKNUM(Table1[[#This Row],[Created]])</f>
        <v>13</v>
      </c>
      <c r="AM755" s="39">
        <f>WEEKNUM(Table1[[#This Row],[Resolved]])</f>
        <v>0</v>
      </c>
      <c r="AN755" s="39">
        <f>WEEKNUM(Table1[[#This Row],[Closed]])</f>
        <v>13</v>
      </c>
      <c r="AO755" s="39" t="str">
        <f>IFERROR(INDEX(GD_Resource[], MATCH(Table1[[#This Row],[Assigned to]], GD_Resource[SNOW ID Unique], 0), 2), "Not GD")</f>
        <v>Not GD</v>
      </c>
      <c r="AP755" s="39" t="str">
        <f t="shared" si="11"/>
        <v>Geo</v>
      </c>
      <c r="AQ755" s="39">
        <f>YEAR(Table1[[#This Row],[Closed]])</f>
        <v>2018</v>
      </c>
      <c r="AR755" s="39">
        <f>YEAR(Table1[[#This Row],[Resolved]])</f>
        <v>1900</v>
      </c>
      <c r="AS755" s="39">
        <f>YEAR(Table1[[#This Row],[Created]])</f>
        <v>2018</v>
      </c>
      <c r="AT755" s="39">
        <f>DAY(Table1[[#This Row],[Resolved]])</f>
        <v>0</v>
      </c>
      <c r="AU755" s="39" t="str">
        <f>TEXT(Table1[[#This Row],[Resolved]],"MMM")</f>
        <v>Jan</v>
      </c>
      <c r="AV755" s="39">
        <f>DAY(Table1[[#This Row],[Created]])</f>
        <v>26</v>
      </c>
      <c r="AW755" s="39" t="str">
        <f>TEXT(Table1[[#This Row],[Created]],"MMM")</f>
        <v>Mar</v>
      </c>
      <c r="AX755" s="40" t="e">
        <f>VLOOKUP(Table1[[#This Row],[Assigned to]],GD_Resource[[#All],[SNOW ID Unique]:[Team]],4,0)</f>
        <v>#N/A</v>
      </c>
    </row>
    <row r="756" spans="1:50" ht="87.45" customHeight="1" x14ac:dyDescent="0.25">
      <c r="A756" s="37" t="s">
        <v>2936</v>
      </c>
      <c r="B756" s="37" t="s">
        <v>119</v>
      </c>
      <c r="C756" s="37" t="s">
        <v>120</v>
      </c>
      <c r="D756" s="37" t="s">
        <v>2937</v>
      </c>
      <c r="E756" s="37" t="s">
        <v>13</v>
      </c>
      <c r="F756" s="37" t="s">
        <v>2938</v>
      </c>
      <c r="G756" s="60">
        <v>43221.806157407409</v>
      </c>
      <c r="H756" s="37" t="s">
        <v>2439</v>
      </c>
      <c r="I756" s="60"/>
      <c r="J756" s="37" t="s">
        <v>124</v>
      </c>
      <c r="K756" s="37" t="s">
        <v>2939</v>
      </c>
      <c r="L756" s="60">
        <v>43221.806157407409</v>
      </c>
      <c r="M756" s="37" t="s">
        <v>2439</v>
      </c>
      <c r="N756" s="60">
        <v>43185.886921296304</v>
      </c>
      <c r="O756" s="37" t="s">
        <v>2940</v>
      </c>
      <c r="P756" s="38" t="b">
        <v>0</v>
      </c>
      <c r="Q756" s="37"/>
      <c r="R756" s="37" t="s">
        <v>127</v>
      </c>
      <c r="S756" s="38">
        <v>0</v>
      </c>
      <c r="T756" s="37" t="s">
        <v>128</v>
      </c>
      <c r="U756" s="37" t="s">
        <v>124</v>
      </c>
      <c r="V756" s="60"/>
      <c r="W756" s="38">
        <v>3103422</v>
      </c>
      <c r="X756" s="37" t="s">
        <v>2941</v>
      </c>
      <c r="Y756" s="38">
        <v>0</v>
      </c>
      <c r="Z756" s="38" t="b">
        <v>0</v>
      </c>
      <c r="AA756" s="60">
        <v>43185.913993055547</v>
      </c>
      <c r="AB756" s="60">
        <v>43185.886921296304</v>
      </c>
      <c r="AC756" s="38">
        <v>2</v>
      </c>
      <c r="AD756" s="60">
        <v>43186.024143518523</v>
      </c>
      <c r="AE756" s="60">
        <v>43221.614918981482</v>
      </c>
      <c r="AF756" s="60">
        <v>43186.024143518523</v>
      </c>
      <c r="AG756" s="37"/>
      <c r="AH756" s="37"/>
      <c r="AI756" s="37"/>
      <c r="AJ756" s="16">
        <f ca="1">IF(Table1[[#This Row],[State]]="Closed","Zero",IF(Table1[[#This Row],[State]]="Resolved","Zero",TODAY()-Table1[[#This Row],[First Assigned to Osprey-Resolver]]))</f>
        <v>1486.3850810185177</v>
      </c>
      <c r="AK756" s="16" t="str">
        <f ca="1">IF(Table1[[#This Row],[Days Open]]&lt;=5,"00 - 05",IF(Table1[[#This Row],[Days Open]]&lt;=15,"06 - 15",IF(Table1[[#This Row],[Days Open]]&lt;=30,"16 - 30", IF(Table1[[#This Row],[Days Open]]&lt;=60,"31 - 60",IF(Table1[[#This Row],[Days Open]]&lt;=90,"61 - 90",IF(Table1[[#This Row],[Days Open]]="Zero","Closed","&gt;91 and above"))))))</f>
        <v>&gt;91 and above</v>
      </c>
      <c r="AL756" s="39">
        <f>WEEKNUM(Table1[[#This Row],[Created]])</f>
        <v>13</v>
      </c>
      <c r="AM756" s="39">
        <f>WEEKNUM(Table1[[#This Row],[Resolved]])</f>
        <v>0</v>
      </c>
      <c r="AN756" s="39">
        <f>WEEKNUM(Table1[[#This Row],[Closed]])</f>
        <v>18</v>
      </c>
      <c r="AO756" s="39" t="str">
        <f>IFERROR(INDEX(GD_Resource[], MATCH(Table1[[#This Row],[Assigned to]], GD_Resource[SNOW ID Unique], 0), 2), "Not GD")</f>
        <v>Not GD</v>
      </c>
      <c r="AP756" s="39" t="str">
        <f t="shared" si="11"/>
        <v>Geo</v>
      </c>
      <c r="AQ756" s="39">
        <f>YEAR(Table1[[#This Row],[Closed]])</f>
        <v>2018</v>
      </c>
      <c r="AR756" s="39">
        <f>YEAR(Table1[[#This Row],[Resolved]])</f>
        <v>1900</v>
      </c>
      <c r="AS756" s="39">
        <f>YEAR(Table1[[#This Row],[Created]])</f>
        <v>2018</v>
      </c>
      <c r="AT756" s="39">
        <f>DAY(Table1[[#This Row],[Resolved]])</f>
        <v>0</v>
      </c>
      <c r="AU756" s="39" t="str">
        <f>TEXT(Table1[[#This Row],[Resolved]],"MMM")</f>
        <v>Jan</v>
      </c>
      <c r="AV756" s="39">
        <f>DAY(Table1[[#This Row],[Created]])</f>
        <v>26</v>
      </c>
      <c r="AW756" s="39" t="str">
        <f>TEXT(Table1[[#This Row],[Created]],"MMM")</f>
        <v>Mar</v>
      </c>
      <c r="AX756" s="40" t="e">
        <f>VLOOKUP(Table1[[#This Row],[Assigned to]],GD_Resource[[#All],[SNOW ID Unique]:[Team]],4,0)</f>
        <v>#N/A</v>
      </c>
    </row>
    <row r="757" spans="1:50" ht="49.95" customHeight="1" x14ac:dyDescent="0.25">
      <c r="A757" s="37" t="s">
        <v>2942</v>
      </c>
      <c r="B757" s="37" t="s">
        <v>119</v>
      </c>
      <c r="C757" s="37" t="s">
        <v>242</v>
      </c>
      <c r="D757" s="37" t="s">
        <v>243</v>
      </c>
      <c r="E757" s="37" t="s">
        <v>13</v>
      </c>
      <c r="F757" s="37" t="s">
        <v>2943</v>
      </c>
      <c r="G757" s="60">
        <v>43187.559490740743</v>
      </c>
      <c r="H757" s="37"/>
      <c r="I757" s="60"/>
      <c r="J757" s="37" t="s">
        <v>134</v>
      </c>
      <c r="K757" s="37" t="s">
        <v>2399</v>
      </c>
      <c r="L757" s="60">
        <v>43187.559490740743</v>
      </c>
      <c r="M757" s="37" t="s">
        <v>71</v>
      </c>
      <c r="N757" s="60">
        <v>43185.926747685182</v>
      </c>
      <c r="O757" s="37" t="s">
        <v>2944</v>
      </c>
      <c r="P757" s="38" t="b">
        <v>0</v>
      </c>
      <c r="Q757" s="37"/>
      <c r="R757" s="37" t="s">
        <v>150</v>
      </c>
      <c r="S757" s="38">
        <v>0</v>
      </c>
      <c r="T757" s="37" t="s">
        <v>128</v>
      </c>
      <c r="U757" s="37" t="s">
        <v>124</v>
      </c>
      <c r="V757" s="60"/>
      <c r="W757" s="38">
        <v>141070</v>
      </c>
      <c r="X757" s="37" t="s">
        <v>2945</v>
      </c>
      <c r="Y757" s="38">
        <v>0</v>
      </c>
      <c r="Z757" s="38" t="b">
        <v>0</v>
      </c>
      <c r="AA757" s="60"/>
      <c r="AB757" s="60">
        <v>43185.926747685182</v>
      </c>
      <c r="AC757" s="38">
        <v>1</v>
      </c>
      <c r="AD757" s="60">
        <v>43185.928854166668</v>
      </c>
      <c r="AE757" s="60"/>
      <c r="AF757" s="60">
        <v>43185.928854166668</v>
      </c>
      <c r="AG757" s="37"/>
      <c r="AH757" s="37"/>
      <c r="AI757" s="37"/>
      <c r="AJ757" s="16">
        <f ca="1">IF(Table1[[#This Row],[State]]="Closed","Zero",IF(Table1[[#This Row],[State]]="Resolved","Zero",TODAY()-Table1[[#This Row],[First Assigned to Osprey-Resolver]]))</f>
        <v>44708</v>
      </c>
      <c r="AK757" s="16" t="str">
        <f ca="1">IF(Table1[[#This Row],[Days Open]]&lt;=5,"00 - 05",IF(Table1[[#This Row],[Days Open]]&lt;=15,"06 - 15",IF(Table1[[#This Row],[Days Open]]&lt;=30,"16 - 30", IF(Table1[[#This Row],[Days Open]]&lt;=60,"31 - 60",IF(Table1[[#This Row],[Days Open]]&lt;=90,"61 - 90",IF(Table1[[#This Row],[Days Open]]="Zero","Closed","&gt;91 and above"))))))</f>
        <v>&gt;91 and above</v>
      </c>
      <c r="AL757" s="39">
        <f>WEEKNUM(Table1[[#This Row],[Created]])</f>
        <v>13</v>
      </c>
      <c r="AM757" s="39">
        <f>WEEKNUM(Table1[[#This Row],[Resolved]])</f>
        <v>0</v>
      </c>
      <c r="AN757" s="39">
        <f>WEEKNUM(Table1[[#This Row],[Closed]])</f>
        <v>13</v>
      </c>
      <c r="AO757" s="39" t="str">
        <f>IFERROR(INDEX(GD_Resource[], MATCH(Table1[[#This Row],[Assigned to]], GD_Resource[SNOW ID Unique], 0), 2), "Not GD")</f>
        <v>Not GD</v>
      </c>
      <c r="AP757" s="39" t="str">
        <f t="shared" si="11"/>
        <v>Geo</v>
      </c>
      <c r="AQ757" s="39">
        <f>YEAR(Table1[[#This Row],[Closed]])</f>
        <v>2018</v>
      </c>
      <c r="AR757" s="39">
        <f>YEAR(Table1[[#This Row],[Resolved]])</f>
        <v>1900</v>
      </c>
      <c r="AS757" s="39">
        <f>YEAR(Table1[[#This Row],[Created]])</f>
        <v>2018</v>
      </c>
      <c r="AT757" s="39">
        <f>DAY(Table1[[#This Row],[Resolved]])</f>
        <v>0</v>
      </c>
      <c r="AU757" s="39" t="str">
        <f>TEXT(Table1[[#This Row],[Resolved]],"MMM")</f>
        <v>Jan</v>
      </c>
      <c r="AV757" s="39">
        <f>DAY(Table1[[#This Row],[Created]])</f>
        <v>26</v>
      </c>
      <c r="AW757" s="39" t="str">
        <f>TEXT(Table1[[#This Row],[Created]],"MMM")</f>
        <v>Mar</v>
      </c>
      <c r="AX757" s="40" t="e">
        <f>VLOOKUP(Table1[[#This Row],[Assigned to]],GD_Resource[[#All],[SNOW ID Unique]:[Team]],4,0)</f>
        <v>#N/A</v>
      </c>
    </row>
    <row r="758" spans="1:50" ht="49.95" customHeight="1" x14ac:dyDescent="0.25">
      <c r="A758" s="37" t="s">
        <v>2946</v>
      </c>
      <c r="B758" s="37" t="s">
        <v>119</v>
      </c>
      <c r="C758" s="37" t="s">
        <v>253</v>
      </c>
      <c r="D758" s="37" t="s">
        <v>2885</v>
      </c>
      <c r="E758" s="37" t="s">
        <v>145</v>
      </c>
      <c r="F758" s="37" t="s">
        <v>2947</v>
      </c>
      <c r="G758" s="60">
        <v>43235.062685185178</v>
      </c>
      <c r="H758" s="37" t="s">
        <v>2546</v>
      </c>
      <c r="I758" s="60"/>
      <c r="J758" s="37" t="s">
        <v>180</v>
      </c>
      <c r="K758" s="37" t="s">
        <v>2948</v>
      </c>
      <c r="L758" s="60">
        <v>43235.062685185178</v>
      </c>
      <c r="M758" s="37" t="s">
        <v>2546</v>
      </c>
      <c r="N758" s="60">
        <v>43186.065787037027</v>
      </c>
      <c r="O758" s="37" t="s">
        <v>2949</v>
      </c>
      <c r="P758" s="38" t="b">
        <v>0</v>
      </c>
      <c r="Q758" s="37"/>
      <c r="R758" s="37" t="s">
        <v>150</v>
      </c>
      <c r="S758" s="38">
        <v>0</v>
      </c>
      <c r="T758" s="37" t="s">
        <v>128</v>
      </c>
      <c r="U758" s="37" t="s">
        <v>124</v>
      </c>
      <c r="V758" s="60"/>
      <c r="W758" s="38">
        <v>4233332</v>
      </c>
      <c r="X758" s="37" t="s">
        <v>2950</v>
      </c>
      <c r="Y758" s="38">
        <v>0</v>
      </c>
      <c r="Z758" s="38" t="b">
        <v>0</v>
      </c>
      <c r="AA758" s="60">
        <v>43186.095370370371</v>
      </c>
      <c r="AB758" s="60">
        <v>43186.065787037027</v>
      </c>
      <c r="AC758" s="38">
        <v>1</v>
      </c>
      <c r="AD758" s="60">
        <v>43186.068078703713</v>
      </c>
      <c r="AE758" s="60">
        <v>43186.095370370371</v>
      </c>
      <c r="AF758" s="60">
        <v>43186.068078703713</v>
      </c>
      <c r="AG758" s="37"/>
      <c r="AH758" s="37"/>
      <c r="AI758" s="37"/>
      <c r="AJ758" s="16">
        <f ca="1">IF(Table1[[#This Row],[State]]="Closed","Zero",IF(Table1[[#This Row],[State]]="Resolved","Zero",TODAY()-Table1[[#This Row],[First Assigned to Osprey-Resolver]]))</f>
        <v>1521.9046296296292</v>
      </c>
      <c r="AK758" s="16" t="str">
        <f ca="1">IF(Table1[[#This Row],[Days Open]]&lt;=5,"00 - 05",IF(Table1[[#This Row],[Days Open]]&lt;=15,"06 - 15",IF(Table1[[#This Row],[Days Open]]&lt;=30,"16 - 30", IF(Table1[[#This Row],[Days Open]]&lt;=60,"31 - 60",IF(Table1[[#This Row],[Days Open]]&lt;=90,"61 - 90",IF(Table1[[#This Row],[Days Open]]="Zero","Closed","&gt;91 and above"))))))</f>
        <v>&gt;91 and above</v>
      </c>
      <c r="AL758" s="39">
        <f>WEEKNUM(Table1[[#This Row],[Created]])</f>
        <v>13</v>
      </c>
      <c r="AM758" s="39">
        <f>WEEKNUM(Table1[[#This Row],[Resolved]])</f>
        <v>0</v>
      </c>
      <c r="AN758" s="39">
        <f>WEEKNUM(Table1[[#This Row],[Closed]])</f>
        <v>20</v>
      </c>
      <c r="AO758" s="39" t="str">
        <f>IFERROR(INDEX(GD_Resource[], MATCH(Table1[[#This Row],[Assigned to]], GD_Resource[SNOW ID Unique], 0), 2), "Not GD")</f>
        <v>Not GD</v>
      </c>
      <c r="AP758" s="39" t="str">
        <f t="shared" si="11"/>
        <v>Geo</v>
      </c>
      <c r="AQ758" s="39">
        <f>YEAR(Table1[[#This Row],[Closed]])</f>
        <v>2018</v>
      </c>
      <c r="AR758" s="39">
        <f>YEAR(Table1[[#This Row],[Resolved]])</f>
        <v>1900</v>
      </c>
      <c r="AS758" s="39">
        <f>YEAR(Table1[[#This Row],[Created]])</f>
        <v>2018</v>
      </c>
      <c r="AT758" s="39">
        <f>DAY(Table1[[#This Row],[Resolved]])</f>
        <v>0</v>
      </c>
      <c r="AU758" s="39" t="str">
        <f>TEXT(Table1[[#This Row],[Resolved]],"MMM")</f>
        <v>Jan</v>
      </c>
      <c r="AV758" s="39">
        <f>DAY(Table1[[#This Row],[Created]])</f>
        <v>27</v>
      </c>
      <c r="AW758" s="39" t="str">
        <f>TEXT(Table1[[#This Row],[Created]],"MMM")</f>
        <v>Mar</v>
      </c>
      <c r="AX758" s="40" t="e">
        <f>VLOOKUP(Table1[[#This Row],[Assigned to]],GD_Resource[[#All],[SNOW ID Unique]:[Team]],4,0)</f>
        <v>#N/A</v>
      </c>
    </row>
    <row r="759" spans="1:50" ht="37.5" customHeight="1" x14ac:dyDescent="0.25">
      <c r="A759" s="37" t="s">
        <v>2951</v>
      </c>
      <c r="B759" s="37" t="s">
        <v>119</v>
      </c>
      <c r="C759" s="37" t="s">
        <v>253</v>
      </c>
      <c r="D759" s="37" t="s">
        <v>259</v>
      </c>
      <c r="E759" s="37" t="s">
        <v>13</v>
      </c>
      <c r="F759" s="37" t="s">
        <v>2952</v>
      </c>
      <c r="G759" s="60">
        <v>43187.961527777778</v>
      </c>
      <c r="H759" s="37" t="s">
        <v>39</v>
      </c>
      <c r="I759" s="60"/>
      <c r="J759" s="37" t="s">
        <v>124</v>
      </c>
      <c r="K759" s="37" t="s">
        <v>2953</v>
      </c>
      <c r="L759" s="60">
        <v>43187.961527777778</v>
      </c>
      <c r="M759" s="37" t="s">
        <v>39</v>
      </c>
      <c r="N759" s="60">
        <v>43186.946516203701</v>
      </c>
      <c r="O759" s="37" t="s">
        <v>2693</v>
      </c>
      <c r="P759" s="38" t="b">
        <v>0</v>
      </c>
      <c r="Q759" s="37"/>
      <c r="R759" s="37" t="s">
        <v>150</v>
      </c>
      <c r="S759" s="38">
        <v>0</v>
      </c>
      <c r="T759" s="37" t="s">
        <v>128</v>
      </c>
      <c r="U759" s="37" t="s">
        <v>124</v>
      </c>
      <c r="V759" s="60"/>
      <c r="W759" s="38">
        <v>87697</v>
      </c>
      <c r="X759" s="37" t="s">
        <v>2694</v>
      </c>
      <c r="Y759" s="38">
        <v>0</v>
      </c>
      <c r="Z759" s="38" t="b">
        <v>0</v>
      </c>
      <c r="AA759" s="60">
        <v>43186.952256944453</v>
      </c>
      <c r="AB759" s="60">
        <v>43186.946516203701</v>
      </c>
      <c r="AC759" s="38">
        <v>1</v>
      </c>
      <c r="AD759" s="60">
        <v>43186.979212962957</v>
      </c>
      <c r="AE759" s="60">
        <v>43187.007962962962</v>
      </c>
      <c r="AF759" s="60">
        <v>43186.979212962957</v>
      </c>
      <c r="AG759" s="37"/>
      <c r="AH759" s="37"/>
      <c r="AI759" s="37"/>
      <c r="AJ759" s="16">
        <f ca="1">IF(Table1[[#This Row],[State]]="Closed","Zero",IF(Table1[[#This Row],[State]]="Resolved","Zero",TODAY()-Table1[[#This Row],[First Assigned to Osprey-Resolver]]))</f>
        <v>1520.9920370370382</v>
      </c>
      <c r="AK759" s="16" t="str">
        <f ca="1">IF(Table1[[#This Row],[Days Open]]&lt;=5,"00 - 05",IF(Table1[[#This Row],[Days Open]]&lt;=15,"06 - 15",IF(Table1[[#This Row],[Days Open]]&lt;=30,"16 - 30", IF(Table1[[#This Row],[Days Open]]&lt;=60,"31 - 60",IF(Table1[[#This Row],[Days Open]]&lt;=90,"61 - 90",IF(Table1[[#This Row],[Days Open]]="Zero","Closed","&gt;91 and above"))))))</f>
        <v>&gt;91 and above</v>
      </c>
      <c r="AL759" s="39">
        <f>WEEKNUM(Table1[[#This Row],[Created]])</f>
        <v>13</v>
      </c>
      <c r="AM759" s="39">
        <f>WEEKNUM(Table1[[#This Row],[Resolved]])</f>
        <v>0</v>
      </c>
      <c r="AN759" s="39">
        <f>WEEKNUM(Table1[[#This Row],[Closed]])</f>
        <v>13</v>
      </c>
      <c r="AO759" s="39" t="str">
        <f>IFERROR(INDEX(GD_Resource[], MATCH(Table1[[#This Row],[Assigned to]], GD_Resource[SNOW ID Unique], 0), 2), "Not GD")</f>
        <v>Not GD</v>
      </c>
      <c r="AP759" s="39" t="str">
        <f t="shared" si="11"/>
        <v>Geo</v>
      </c>
      <c r="AQ759" s="39">
        <f>YEAR(Table1[[#This Row],[Closed]])</f>
        <v>2018</v>
      </c>
      <c r="AR759" s="39">
        <f>YEAR(Table1[[#This Row],[Resolved]])</f>
        <v>1900</v>
      </c>
      <c r="AS759" s="39">
        <f>YEAR(Table1[[#This Row],[Created]])</f>
        <v>2018</v>
      </c>
      <c r="AT759" s="39">
        <f>DAY(Table1[[#This Row],[Resolved]])</f>
        <v>0</v>
      </c>
      <c r="AU759" s="39" t="str">
        <f>TEXT(Table1[[#This Row],[Resolved]],"MMM")</f>
        <v>Jan</v>
      </c>
      <c r="AV759" s="39">
        <f>DAY(Table1[[#This Row],[Created]])</f>
        <v>27</v>
      </c>
      <c r="AW759" s="39" t="str">
        <f>TEXT(Table1[[#This Row],[Created]],"MMM")</f>
        <v>Mar</v>
      </c>
      <c r="AX759" s="40" t="e">
        <f>VLOOKUP(Table1[[#This Row],[Assigned to]],GD_Resource[[#All],[SNOW ID Unique]:[Team]],4,0)</f>
        <v>#N/A</v>
      </c>
    </row>
    <row r="760" spans="1:50" ht="37.5" customHeight="1" x14ac:dyDescent="0.25">
      <c r="A760" s="37" t="s">
        <v>2954</v>
      </c>
      <c r="B760" s="37" t="s">
        <v>119</v>
      </c>
      <c r="C760" s="37" t="s">
        <v>120</v>
      </c>
      <c r="D760" s="37" t="s">
        <v>206</v>
      </c>
      <c r="E760" s="37" t="s">
        <v>13</v>
      </c>
      <c r="F760" s="37" t="s">
        <v>2955</v>
      </c>
      <c r="G760" s="60">
        <v>43187.304861111108</v>
      </c>
      <c r="H760" s="37" t="s">
        <v>48</v>
      </c>
      <c r="I760" s="60"/>
      <c r="J760" s="37" t="s">
        <v>124</v>
      </c>
      <c r="K760" s="37" t="s">
        <v>2956</v>
      </c>
      <c r="L760" s="60">
        <v>43187.304861111108</v>
      </c>
      <c r="M760" s="37" t="s">
        <v>48</v>
      </c>
      <c r="N760" s="60">
        <v>43187.155243055553</v>
      </c>
      <c r="O760" s="37" t="s">
        <v>681</v>
      </c>
      <c r="P760" s="38" t="b">
        <v>0</v>
      </c>
      <c r="Q760" s="37"/>
      <c r="R760" s="37" t="s">
        <v>127</v>
      </c>
      <c r="S760" s="38">
        <v>0</v>
      </c>
      <c r="T760" s="37" t="s">
        <v>128</v>
      </c>
      <c r="U760" s="37" t="s">
        <v>124</v>
      </c>
      <c r="V760" s="60"/>
      <c r="W760" s="38">
        <v>12927</v>
      </c>
      <c r="X760" s="37" t="s">
        <v>682</v>
      </c>
      <c r="Y760" s="38">
        <v>0</v>
      </c>
      <c r="Z760" s="38" t="b">
        <v>0</v>
      </c>
      <c r="AA760" s="60">
        <v>43187.303263888891</v>
      </c>
      <c r="AB760" s="60">
        <v>43187.155243055553</v>
      </c>
      <c r="AC760" s="38">
        <v>1</v>
      </c>
      <c r="AD760" s="60">
        <v>43187.171064814807</v>
      </c>
      <c r="AE760" s="60">
        <v>43187.303263888891</v>
      </c>
      <c r="AF760" s="60">
        <v>43187.171064814807</v>
      </c>
      <c r="AG760" s="37"/>
      <c r="AH760" s="37"/>
      <c r="AI760" s="37"/>
      <c r="AJ760" s="16">
        <f ca="1">IF(Table1[[#This Row],[State]]="Closed","Zero",IF(Table1[[#This Row],[State]]="Resolved","Zero",TODAY()-Table1[[#This Row],[First Assigned to Osprey-Resolver]]))</f>
        <v>1520.6967361111092</v>
      </c>
      <c r="AK760" s="16" t="str">
        <f ca="1">IF(Table1[[#This Row],[Days Open]]&lt;=5,"00 - 05",IF(Table1[[#This Row],[Days Open]]&lt;=15,"06 - 15",IF(Table1[[#This Row],[Days Open]]&lt;=30,"16 - 30", IF(Table1[[#This Row],[Days Open]]&lt;=60,"31 - 60",IF(Table1[[#This Row],[Days Open]]&lt;=90,"61 - 90",IF(Table1[[#This Row],[Days Open]]="Zero","Closed","&gt;91 and above"))))))</f>
        <v>&gt;91 and above</v>
      </c>
      <c r="AL760" s="39">
        <f>WEEKNUM(Table1[[#This Row],[Created]])</f>
        <v>13</v>
      </c>
      <c r="AM760" s="39">
        <f>WEEKNUM(Table1[[#This Row],[Resolved]])</f>
        <v>0</v>
      </c>
      <c r="AN760" s="39">
        <f>WEEKNUM(Table1[[#This Row],[Closed]])</f>
        <v>13</v>
      </c>
      <c r="AO760" s="39" t="str">
        <f>IFERROR(INDEX(GD_Resource[], MATCH(Table1[[#This Row],[Assigned to]], GD_Resource[SNOW ID Unique], 0), 2), "Not GD")</f>
        <v>Not GD</v>
      </c>
      <c r="AP760" s="39" t="str">
        <f t="shared" si="11"/>
        <v>Geo</v>
      </c>
      <c r="AQ760" s="39">
        <f>YEAR(Table1[[#This Row],[Closed]])</f>
        <v>2018</v>
      </c>
      <c r="AR760" s="39">
        <f>YEAR(Table1[[#This Row],[Resolved]])</f>
        <v>1900</v>
      </c>
      <c r="AS760" s="39">
        <f>YEAR(Table1[[#This Row],[Created]])</f>
        <v>2018</v>
      </c>
      <c r="AT760" s="39">
        <f>DAY(Table1[[#This Row],[Resolved]])</f>
        <v>0</v>
      </c>
      <c r="AU760" s="39" t="str">
        <f>TEXT(Table1[[#This Row],[Resolved]],"MMM")</f>
        <v>Jan</v>
      </c>
      <c r="AV760" s="39">
        <f>DAY(Table1[[#This Row],[Created]])</f>
        <v>28</v>
      </c>
      <c r="AW760" s="39" t="str">
        <f>TEXT(Table1[[#This Row],[Created]],"MMM")</f>
        <v>Mar</v>
      </c>
      <c r="AX760" s="40" t="e">
        <f>VLOOKUP(Table1[[#This Row],[Assigned to]],GD_Resource[[#All],[SNOW ID Unique]:[Team]],4,0)</f>
        <v>#N/A</v>
      </c>
    </row>
    <row r="761" spans="1:50" ht="87.45" customHeight="1" x14ac:dyDescent="0.25">
      <c r="A761" s="37" t="s">
        <v>2957</v>
      </c>
      <c r="B761" s="37" t="s">
        <v>119</v>
      </c>
      <c r="C761" s="37" t="s">
        <v>433</v>
      </c>
      <c r="D761" s="37" t="s">
        <v>434</v>
      </c>
      <c r="E761" s="37" t="s">
        <v>7</v>
      </c>
      <c r="F761" s="37" t="s">
        <v>2958</v>
      </c>
      <c r="G761" s="60">
        <v>43187.941863425927</v>
      </c>
      <c r="H761" s="37" t="s">
        <v>436</v>
      </c>
      <c r="I761" s="60"/>
      <c r="J761" s="37" t="s">
        <v>124</v>
      </c>
      <c r="K761" s="37" t="s">
        <v>2959</v>
      </c>
      <c r="L761" s="60">
        <v>43187.941863425927</v>
      </c>
      <c r="M761" s="37" t="s">
        <v>436</v>
      </c>
      <c r="N761" s="60">
        <v>43187.456655092603</v>
      </c>
      <c r="O761" s="37" t="s">
        <v>2960</v>
      </c>
      <c r="P761" s="38" t="b">
        <v>0</v>
      </c>
      <c r="Q761" s="37"/>
      <c r="R761" s="37" t="s">
        <v>217</v>
      </c>
      <c r="S761" s="38">
        <v>0</v>
      </c>
      <c r="T761" s="37" t="s">
        <v>128</v>
      </c>
      <c r="U761" s="37" t="s">
        <v>124</v>
      </c>
      <c r="V761" s="60"/>
      <c r="W761" s="38">
        <v>41922</v>
      </c>
      <c r="X761" s="37" t="s">
        <v>2961</v>
      </c>
      <c r="Y761" s="38">
        <v>0</v>
      </c>
      <c r="Z761" s="38" t="b">
        <v>0</v>
      </c>
      <c r="AA761" s="60">
        <v>43187.493495370371</v>
      </c>
      <c r="AB761" s="60">
        <v>43187.456655092603</v>
      </c>
      <c r="AC761" s="38">
        <v>1</v>
      </c>
      <c r="AD761" s="60">
        <v>43187.894363425927</v>
      </c>
      <c r="AE761" s="60">
        <v>43187.902546296304</v>
      </c>
      <c r="AF761" s="60">
        <v>43187.894363425927</v>
      </c>
      <c r="AG761" s="37" t="s">
        <v>139</v>
      </c>
      <c r="AH761" s="37"/>
      <c r="AI761" s="37"/>
      <c r="AJ761" s="16">
        <f ca="1">IF(Table1[[#This Row],[State]]="Closed","Zero",IF(Table1[[#This Row],[State]]="Resolved","Zero",TODAY()-Table1[[#This Row],[First Assigned to Osprey-Resolver]]))</f>
        <v>1520.0974537036964</v>
      </c>
      <c r="AK761" s="16" t="str">
        <f ca="1">IF(Table1[[#This Row],[Days Open]]&lt;=5,"00 - 05",IF(Table1[[#This Row],[Days Open]]&lt;=15,"06 - 15",IF(Table1[[#This Row],[Days Open]]&lt;=30,"16 - 30", IF(Table1[[#This Row],[Days Open]]&lt;=60,"31 - 60",IF(Table1[[#This Row],[Days Open]]&lt;=90,"61 - 90",IF(Table1[[#This Row],[Days Open]]="Zero","Closed","&gt;91 and above"))))))</f>
        <v>&gt;91 and above</v>
      </c>
      <c r="AL761" s="39">
        <f>WEEKNUM(Table1[[#This Row],[Created]])</f>
        <v>13</v>
      </c>
      <c r="AM761" s="39">
        <f>WEEKNUM(Table1[[#This Row],[Resolved]])</f>
        <v>0</v>
      </c>
      <c r="AN761" s="39">
        <f>WEEKNUM(Table1[[#This Row],[Closed]])</f>
        <v>13</v>
      </c>
      <c r="AO761" s="39" t="str">
        <f>IFERROR(INDEX(GD_Resource[], MATCH(Table1[[#This Row],[Assigned to]], GD_Resource[SNOW ID Unique], 0), 2), "Not GD")</f>
        <v>Not GD</v>
      </c>
      <c r="AP761" s="39" t="str">
        <f t="shared" si="11"/>
        <v>Geo</v>
      </c>
      <c r="AQ761" s="39">
        <f>YEAR(Table1[[#This Row],[Closed]])</f>
        <v>2018</v>
      </c>
      <c r="AR761" s="39">
        <f>YEAR(Table1[[#This Row],[Resolved]])</f>
        <v>1900</v>
      </c>
      <c r="AS761" s="39">
        <f>YEAR(Table1[[#This Row],[Created]])</f>
        <v>2018</v>
      </c>
      <c r="AT761" s="39">
        <f>DAY(Table1[[#This Row],[Resolved]])</f>
        <v>0</v>
      </c>
      <c r="AU761" s="39" t="str">
        <f>TEXT(Table1[[#This Row],[Resolved]],"MMM")</f>
        <v>Jan</v>
      </c>
      <c r="AV761" s="39">
        <f>DAY(Table1[[#This Row],[Created]])</f>
        <v>28</v>
      </c>
      <c r="AW761" s="39" t="str">
        <f>TEXT(Table1[[#This Row],[Created]],"MMM")</f>
        <v>Mar</v>
      </c>
      <c r="AX761" s="40" t="e">
        <f>VLOOKUP(Table1[[#This Row],[Assigned to]],GD_Resource[[#All],[SNOW ID Unique]:[Team]],4,0)</f>
        <v>#N/A</v>
      </c>
    </row>
    <row r="762" spans="1:50" ht="75" customHeight="1" x14ac:dyDescent="0.25">
      <c r="A762" s="37" t="s">
        <v>2962</v>
      </c>
      <c r="B762" s="37" t="s">
        <v>119</v>
      </c>
      <c r="C762" s="37" t="s">
        <v>1519</v>
      </c>
      <c r="D762" s="37" t="s">
        <v>2424</v>
      </c>
      <c r="E762" s="37" t="s">
        <v>13</v>
      </c>
      <c r="F762" s="37" t="s">
        <v>2963</v>
      </c>
      <c r="G762" s="60">
        <v>43193.021932870368</v>
      </c>
      <c r="H762" s="37" t="s">
        <v>2427</v>
      </c>
      <c r="I762" s="60"/>
      <c r="J762" s="37" t="s">
        <v>124</v>
      </c>
      <c r="K762" s="37" t="s">
        <v>2964</v>
      </c>
      <c r="L762" s="60">
        <v>43193.021932870368</v>
      </c>
      <c r="M762" s="37" t="s">
        <v>2427</v>
      </c>
      <c r="N762" s="60">
        <v>43187.825231481482</v>
      </c>
      <c r="O762" s="37" t="s">
        <v>2965</v>
      </c>
      <c r="P762" s="38" t="b">
        <v>0</v>
      </c>
      <c r="Q762" s="37"/>
      <c r="R762" s="37" t="s">
        <v>217</v>
      </c>
      <c r="S762" s="38">
        <v>0</v>
      </c>
      <c r="T762" s="37" t="s">
        <v>128</v>
      </c>
      <c r="U762" s="37" t="s">
        <v>124</v>
      </c>
      <c r="V762" s="60"/>
      <c r="W762" s="38">
        <v>448995</v>
      </c>
      <c r="X762" s="37" t="s">
        <v>2966</v>
      </c>
      <c r="Y762" s="38">
        <v>0</v>
      </c>
      <c r="Z762" s="38" t="b">
        <v>0</v>
      </c>
      <c r="AA762" s="60">
        <v>43187.860798611109</v>
      </c>
      <c r="AB762" s="60">
        <v>43187.825231481482</v>
      </c>
      <c r="AC762" s="38">
        <v>3</v>
      </c>
      <c r="AD762" s="60">
        <v>43188.132650462961</v>
      </c>
      <c r="AE762" s="60">
        <v>43192.782488425917</v>
      </c>
      <c r="AF762" s="60">
        <v>43192.760462962957</v>
      </c>
      <c r="AG762" s="37" t="s">
        <v>139</v>
      </c>
      <c r="AH762" s="37"/>
      <c r="AI762" s="37"/>
      <c r="AJ762" s="16">
        <f ca="1">IF(Table1[[#This Row],[State]]="Closed","Zero",IF(Table1[[#This Row],[State]]="Resolved","Zero",TODAY()-Table1[[#This Row],[First Assigned to Osprey-Resolver]]))</f>
        <v>1515.2175115740829</v>
      </c>
      <c r="AK762" s="16" t="str">
        <f ca="1">IF(Table1[[#This Row],[Days Open]]&lt;=5,"00 - 05",IF(Table1[[#This Row],[Days Open]]&lt;=15,"06 - 15",IF(Table1[[#This Row],[Days Open]]&lt;=30,"16 - 30", IF(Table1[[#This Row],[Days Open]]&lt;=60,"31 - 60",IF(Table1[[#This Row],[Days Open]]&lt;=90,"61 - 90",IF(Table1[[#This Row],[Days Open]]="Zero","Closed","&gt;91 and above"))))))</f>
        <v>&gt;91 and above</v>
      </c>
      <c r="AL762" s="39">
        <f>WEEKNUM(Table1[[#This Row],[Created]])</f>
        <v>13</v>
      </c>
      <c r="AM762" s="39">
        <f>WEEKNUM(Table1[[#This Row],[Resolved]])</f>
        <v>0</v>
      </c>
      <c r="AN762" s="39">
        <f>WEEKNUM(Table1[[#This Row],[Closed]])</f>
        <v>14</v>
      </c>
      <c r="AO762" s="39" t="str">
        <f>IFERROR(INDEX(GD_Resource[], MATCH(Table1[[#This Row],[Assigned to]], GD_Resource[SNOW ID Unique], 0), 2), "Not GD")</f>
        <v>Not GD</v>
      </c>
      <c r="AP762" s="39" t="str">
        <f t="shared" si="11"/>
        <v>Geo</v>
      </c>
      <c r="AQ762" s="39">
        <f>YEAR(Table1[[#This Row],[Closed]])</f>
        <v>2018</v>
      </c>
      <c r="AR762" s="39">
        <f>YEAR(Table1[[#This Row],[Resolved]])</f>
        <v>1900</v>
      </c>
      <c r="AS762" s="39">
        <f>YEAR(Table1[[#This Row],[Created]])</f>
        <v>2018</v>
      </c>
      <c r="AT762" s="39">
        <f>DAY(Table1[[#This Row],[Resolved]])</f>
        <v>0</v>
      </c>
      <c r="AU762" s="39" t="str">
        <f>TEXT(Table1[[#This Row],[Resolved]],"MMM")</f>
        <v>Jan</v>
      </c>
      <c r="AV762" s="39">
        <f>DAY(Table1[[#This Row],[Created]])</f>
        <v>28</v>
      </c>
      <c r="AW762" s="39" t="str">
        <f>TEXT(Table1[[#This Row],[Created]],"MMM")</f>
        <v>Mar</v>
      </c>
      <c r="AX762" s="40" t="e">
        <f>VLOOKUP(Table1[[#This Row],[Assigned to]],GD_Resource[[#All],[SNOW ID Unique]:[Team]],4,0)</f>
        <v>#N/A</v>
      </c>
    </row>
    <row r="763" spans="1:50" ht="124.95" customHeight="1" x14ac:dyDescent="0.25">
      <c r="A763" s="37" t="s">
        <v>2967</v>
      </c>
      <c r="B763" s="37" t="s">
        <v>119</v>
      </c>
      <c r="C763" s="37" t="s">
        <v>161</v>
      </c>
      <c r="D763" s="37" t="s">
        <v>2668</v>
      </c>
      <c r="E763" s="37" t="s">
        <v>145</v>
      </c>
      <c r="F763" s="37" t="s">
        <v>2968</v>
      </c>
      <c r="G763" s="60">
        <v>43208.75099537037</v>
      </c>
      <c r="H763" s="37"/>
      <c r="I763" s="60"/>
      <c r="J763" s="37" t="s">
        <v>124</v>
      </c>
      <c r="K763" s="37" t="s">
        <v>2969</v>
      </c>
      <c r="L763" s="60">
        <v>43208.75099537037</v>
      </c>
      <c r="M763" s="37" t="s">
        <v>2970</v>
      </c>
      <c r="N763" s="60">
        <v>43188.9999537037</v>
      </c>
      <c r="O763" s="37" t="s">
        <v>2668</v>
      </c>
      <c r="P763" s="38" t="b">
        <v>0</v>
      </c>
      <c r="Q763" s="37"/>
      <c r="R763" s="37" t="s">
        <v>127</v>
      </c>
      <c r="S763" s="38">
        <v>0</v>
      </c>
      <c r="T763" s="37" t="s">
        <v>128</v>
      </c>
      <c r="U763" s="37" t="s">
        <v>124</v>
      </c>
      <c r="V763" s="60"/>
      <c r="W763" s="38">
        <v>1706637</v>
      </c>
      <c r="X763" s="37" t="s">
        <v>1300</v>
      </c>
      <c r="Y763" s="38">
        <v>0</v>
      </c>
      <c r="Z763" s="38" t="b">
        <v>0</v>
      </c>
      <c r="AA763" s="60"/>
      <c r="AB763" s="60"/>
      <c r="AC763" s="38">
        <v>0</v>
      </c>
      <c r="AD763" s="60"/>
      <c r="AE763" s="60"/>
      <c r="AF763" s="60">
        <v>43188.9999537037</v>
      </c>
      <c r="AG763" s="37"/>
      <c r="AH763" s="37"/>
      <c r="AI763" s="37"/>
      <c r="AJ763" s="16">
        <f ca="1">IF(Table1[[#This Row],[State]]="Closed","Zero",IF(Table1[[#This Row],[State]]="Resolved","Zero",TODAY()-Table1[[#This Row],[First Assigned to Osprey-Resolver]]))</f>
        <v>44708</v>
      </c>
      <c r="AK763" s="16" t="str">
        <f ca="1">IF(Table1[[#This Row],[Days Open]]&lt;=5,"00 - 05",IF(Table1[[#This Row],[Days Open]]&lt;=15,"06 - 15",IF(Table1[[#This Row],[Days Open]]&lt;=30,"16 - 30", IF(Table1[[#This Row],[Days Open]]&lt;=60,"31 - 60",IF(Table1[[#This Row],[Days Open]]&lt;=90,"61 - 90",IF(Table1[[#This Row],[Days Open]]="Zero","Closed","&gt;91 and above"))))))</f>
        <v>&gt;91 and above</v>
      </c>
      <c r="AL763" s="39">
        <f>WEEKNUM(Table1[[#This Row],[Created]])</f>
        <v>13</v>
      </c>
      <c r="AM763" s="39">
        <f>WEEKNUM(Table1[[#This Row],[Resolved]])</f>
        <v>0</v>
      </c>
      <c r="AN763" s="39">
        <f>WEEKNUM(Table1[[#This Row],[Closed]])</f>
        <v>16</v>
      </c>
      <c r="AO763" s="39" t="str">
        <f>IFERROR(INDEX(GD_Resource[], MATCH(Table1[[#This Row],[Assigned to]], GD_Resource[SNOW ID Unique], 0), 2), "Not GD")</f>
        <v>Not GD</v>
      </c>
      <c r="AP763" s="39" t="str">
        <f t="shared" si="11"/>
        <v>Geo</v>
      </c>
      <c r="AQ763" s="39">
        <f>YEAR(Table1[[#This Row],[Closed]])</f>
        <v>2018</v>
      </c>
      <c r="AR763" s="39">
        <f>YEAR(Table1[[#This Row],[Resolved]])</f>
        <v>1900</v>
      </c>
      <c r="AS763" s="39">
        <f>YEAR(Table1[[#This Row],[Created]])</f>
        <v>2018</v>
      </c>
      <c r="AT763" s="39">
        <f>DAY(Table1[[#This Row],[Resolved]])</f>
        <v>0</v>
      </c>
      <c r="AU763" s="39" t="str">
        <f>TEXT(Table1[[#This Row],[Resolved]],"MMM")</f>
        <v>Jan</v>
      </c>
      <c r="AV763" s="39">
        <f>DAY(Table1[[#This Row],[Created]])</f>
        <v>29</v>
      </c>
      <c r="AW763" s="39" t="str">
        <f>TEXT(Table1[[#This Row],[Created]],"MMM")</f>
        <v>Mar</v>
      </c>
      <c r="AX763" s="40" t="e">
        <f>VLOOKUP(Table1[[#This Row],[Assigned to]],GD_Resource[[#All],[SNOW ID Unique]:[Team]],4,0)</f>
        <v>#N/A</v>
      </c>
    </row>
    <row r="764" spans="1:50" ht="49.95" customHeight="1" x14ac:dyDescent="0.25">
      <c r="A764" s="37" t="s">
        <v>2971</v>
      </c>
      <c r="B764" s="37" t="s">
        <v>119</v>
      </c>
      <c r="C764" s="37" t="s">
        <v>161</v>
      </c>
      <c r="D764" s="37" t="s">
        <v>2972</v>
      </c>
      <c r="E764" s="37" t="s">
        <v>13</v>
      </c>
      <c r="F764" s="37" t="s">
        <v>2973</v>
      </c>
      <c r="G764" s="60">
        <v>43203.465983796297</v>
      </c>
      <c r="H764" s="37" t="s">
        <v>2974</v>
      </c>
      <c r="I764" s="60"/>
      <c r="J764" s="37" t="s">
        <v>124</v>
      </c>
      <c r="K764" s="37" t="s">
        <v>2975</v>
      </c>
      <c r="L764" s="60">
        <v>43203.465983796297</v>
      </c>
      <c r="M764" s="37" t="s">
        <v>2974</v>
      </c>
      <c r="N764" s="60">
        <v>43192.904421296298</v>
      </c>
      <c r="O764" s="37" t="s">
        <v>2976</v>
      </c>
      <c r="P764" s="38" t="b">
        <v>0</v>
      </c>
      <c r="Q764" s="37"/>
      <c r="R764" s="37" t="s">
        <v>127</v>
      </c>
      <c r="S764" s="38">
        <v>0</v>
      </c>
      <c r="T764" s="37" t="s">
        <v>128</v>
      </c>
      <c r="U764" s="37" t="s">
        <v>124</v>
      </c>
      <c r="V764" s="60"/>
      <c r="W764" s="38">
        <v>913220</v>
      </c>
      <c r="X764" s="37" t="s">
        <v>2977</v>
      </c>
      <c r="Y764" s="38">
        <v>0</v>
      </c>
      <c r="Z764" s="38" t="b">
        <v>0</v>
      </c>
      <c r="AA764" s="60">
        <v>43192.929710648154</v>
      </c>
      <c r="AB764" s="60"/>
      <c r="AC764" s="38">
        <v>0</v>
      </c>
      <c r="AD764" s="60"/>
      <c r="AE764" s="60">
        <v>43192.929710648154</v>
      </c>
      <c r="AF764" s="60">
        <v>43192.904432870368</v>
      </c>
      <c r="AG764" s="37"/>
      <c r="AH764" s="37"/>
      <c r="AI764" s="37"/>
      <c r="AJ764" s="16">
        <f ca="1">IF(Table1[[#This Row],[State]]="Closed","Zero",IF(Table1[[#This Row],[State]]="Resolved","Zero",TODAY()-Table1[[#This Row],[First Assigned to Osprey-Resolver]]))</f>
        <v>1515.0702893518464</v>
      </c>
      <c r="AK764" s="16" t="str">
        <f ca="1">IF(Table1[[#This Row],[Days Open]]&lt;=5,"00 - 05",IF(Table1[[#This Row],[Days Open]]&lt;=15,"06 - 15",IF(Table1[[#This Row],[Days Open]]&lt;=30,"16 - 30", IF(Table1[[#This Row],[Days Open]]&lt;=60,"31 - 60",IF(Table1[[#This Row],[Days Open]]&lt;=90,"61 - 90",IF(Table1[[#This Row],[Days Open]]="Zero","Closed","&gt;91 and above"))))))</f>
        <v>&gt;91 and above</v>
      </c>
      <c r="AL764" s="39">
        <f>WEEKNUM(Table1[[#This Row],[Created]])</f>
        <v>14</v>
      </c>
      <c r="AM764" s="39">
        <f>WEEKNUM(Table1[[#This Row],[Resolved]])</f>
        <v>0</v>
      </c>
      <c r="AN764" s="39">
        <f>WEEKNUM(Table1[[#This Row],[Closed]])</f>
        <v>15</v>
      </c>
      <c r="AO764" s="39" t="str">
        <f>IFERROR(INDEX(GD_Resource[], MATCH(Table1[[#This Row],[Assigned to]], GD_Resource[SNOW ID Unique], 0), 2), "Not GD")</f>
        <v>WPP-US</v>
      </c>
      <c r="AP764" s="39" t="str">
        <f t="shared" si="11"/>
        <v>GD</v>
      </c>
      <c r="AQ764" s="39">
        <f>YEAR(Table1[[#This Row],[Closed]])</f>
        <v>2018</v>
      </c>
      <c r="AR764" s="39">
        <f>YEAR(Table1[[#This Row],[Resolved]])</f>
        <v>1900</v>
      </c>
      <c r="AS764" s="39">
        <f>YEAR(Table1[[#This Row],[Created]])</f>
        <v>2018</v>
      </c>
      <c r="AT764" s="39">
        <f>DAY(Table1[[#This Row],[Resolved]])</f>
        <v>0</v>
      </c>
      <c r="AU764" s="39" t="str">
        <f>TEXT(Table1[[#This Row],[Resolved]],"MMM")</f>
        <v>Jan</v>
      </c>
      <c r="AV764" s="39">
        <f>DAY(Table1[[#This Row],[Created]])</f>
        <v>2</v>
      </c>
      <c r="AW764" s="39" t="str">
        <f>TEXT(Table1[[#This Row],[Created]],"MMM")</f>
        <v>Apr</v>
      </c>
      <c r="AX764" s="40">
        <f>VLOOKUP(Table1[[#This Row],[Assigned to]],GD_Resource[[#All],[SNOW ID Unique]:[Team]],4,0)</f>
        <v>0</v>
      </c>
    </row>
    <row r="765" spans="1:50" ht="37.5" customHeight="1" x14ac:dyDescent="0.25">
      <c r="A765" s="37" t="s">
        <v>2978</v>
      </c>
      <c r="B765" s="37" t="s">
        <v>119</v>
      </c>
      <c r="C765" s="37" t="s">
        <v>161</v>
      </c>
      <c r="D765" s="37" t="s">
        <v>2668</v>
      </c>
      <c r="E765" s="37" t="s">
        <v>145</v>
      </c>
      <c r="F765" s="37" t="s">
        <v>2979</v>
      </c>
      <c r="G765" s="60">
        <v>43192.953113425923</v>
      </c>
      <c r="H765" s="37"/>
      <c r="I765" s="60"/>
      <c r="J765" s="37" t="s">
        <v>134</v>
      </c>
      <c r="K765" s="37" t="s">
        <v>2980</v>
      </c>
      <c r="L765" s="60">
        <v>43192.953113425923</v>
      </c>
      <c r="M765" s="37" t="s">
        <v>2970</v>
      </c>
      <c r="N765" s="60">
        <v>43192.950902777768</v>
      </c>
      <c r="O765" s="37" t="s">
        <v>2668</v>
      </c>
      <c r="P765" s="38" t="b">
        <v>0</v>
      </c>
      <c r="Q765" s="37"/>
      <c r="R765" s="37" t="s">
        <v>127</v>
      </c>
      <c r="S765" s="38">
        <v>0</v>
      </c>
      <c r="T765" s="37" t="s">
        <v>128</v>
      </c>
      <c r="U765" s="37" t="s">
        <v>124</v>
      </c>
      <c r="V765" s="60"/>
      <c r="W765" s="38">
        <v>383</v>
      </c>
      <c r="X765" s="37" t="s">
        <v>1300</v>
      </c>
      <c r="Y765" s="38">
        <v>0</v>
      </c>
      <c r="Z765" s="38" t="b">
        <v>0</v>
      </c>
      <c r="AA765" s="60"/>
      <c r="AB765" s="60"/>
      <c r="AC765" s="38">
        <v>0</v>
      </c>
      <c r="AD765" s="60"/>
      <c r="AE765" s="60"/>
      <c r="AF765" s="60">
        <v>43192.950902777768</v>
      </c>
      <c r="AG765" s="37"/>
      <c r="AH765" s="37"/>
      <c r="AI765" s="37"/>
      <c r="AJ765" s="16">
        <f ca="1">IF(Table1[[#This Row],[State]]="Closed","Zero",IF(Table1[[#This Row],[State]]="Resolved","Zero",TODAY()-Table1[[#This Row],[First Assigned to Osprey-Resolver]]))</f>
        <v>44708</v>
      </c>
      <c r="AK765" s="16" t="str">
        <f ca="1">IF(Table1[[#This Row],[Days Open]]&lt;=5,"00 - 05",IF(Table1[[#This Row],[Days Open]]&lt;=15,"06 - 15",IF(Table1[[#This Row],[Days Open]]&lt;=30,"16 - 30", IF(Table1[[#This Row],[Days Open]]&lt;=60,"31 - 60",IF(Table1[[#This Row],[Days Open]]&lt;=90,"61 - 90",IF(Table1[[#This Row],[Days Open]]="Zero","Closed","&gt;91 and above"))))))</f>
        <v>&gt;91 and above</v>
      </c>
      <c r="AL765" s="39">
        <f>WEEKNUM(Table1[[#This Row],[Created]])</f>
        <v>14</v>
      </c>
      <c r="AM765" s="39">
        <f>WEEKNUM(Table1[[#This Row],[Resolved]])</f>
        <v>0</v>
      </c>
      <c r="AN765" s="39">
        <f>WEEKNUM(Table1[[#This Row],[Closed]])</f>
        <v>14</v>
      </c>
      <c r="AO765" s="39" t="str">
        <f>IFERROR(INDEX(GD_Resource[], MATCH(Table1[[#This Row],[Assigned to]], GD_Resource[SNOW ID Unique], 0), 2), "Not GD")</f>
        <v>Not GD</v>
      </c>
      <c r="AP765" s="39" t="str">
        <f t="shared" si="11"/>
        <v>Geo</v>
      </c>
      <c r="AQ765" s="39">
        <f>YEAR(Table1[[#This Row],[Closed]])</f>
        <v>2018</v>
      </c>
      <c r="AR765" s="39">
        <f>YEAR(Table1[[#This Row],[Resolved]])</f>
        <v>1900</v>
      </c>
      <c r="AS765" s="39">
        <f>YEAR(Table1[[#This Row],[Created]])</f>
        <v>2018</v>
      </c>
      <c r="AT765" s="39">
        <f>DAY(Table1[[#This Row],[Resolved]])</f>
        <v>0</v>
      </c>
      <c r="AU765" s="39" t="str">
        <f>TEXT(Table1[[#This Row],[Resolved]],"MMM")</f>
        <v>Jan</v>
      </c>
      <c r="AV765" s="39">
        <f>DAY(Table1[[#This Row],[Created]])</f>
        <v>2</v>
      </c>
      <c r="AW765" s="39" t="str">
        <f>TEXT(Table1[[#This Row],[Created]],"MMM")</f>
        <v>Apr</v>
      </c>
      <c r="AX765" s="40" t="e">
        <f>VLOOKUP(Table1[[#This Row],[Assigned to]],GD_Resource[[#All],[SNOW ID Unique]:[Team]],4,0)</f>
        <v>#N/A</v>
      </c>
    </row>
    <row r="766" spans="1:50" ht="49.95" customHeight="1" x14ac:dyDescent="0.25">
      <c r="A766" s="37" t="s">
        <v>2981</v>
      </c>
      <c r="B766" s="37" t="s">
        <v>119</v>
      </c>
      <c r="C766" s="37" t="s">
        <v>433</v>
      </c>
      <c r="D766" s="37" t="s">
        <v>434</v>
      </c>
      <c r="E766" s="37" t="s">
        <v>13</v>
      </c>
      <c r="F766" s="37" t="s">
        <v>2982</v>
      </c>
      <c r="G766" s="60">
        <v>43193.901493055557</v>
      </c>
      <c r="H766" s="37" t="s">
        <v>436</v>
      </c>
      <c r="I766" s="60"/>
      <c r="J766" s="37" t="s">
        <v>124</v>
      </c>
      <c r="K766" s="37" t="s">
        <v>2983</v>
      </c>
      <c r="L766" s="60">
        <v>43193.901493055557</v>
      </c>
      <c r="M766" s="37" t="s">
        <v>436</v>
      </c>
      <c r="N766" s="60">
        <v>43193.855092592603</v>
      </c>
      <c r="O766" s="37" t="s">
        <v>494</v>
      </c>
      <c r="P766" s="38" t="b">
        <v>0</v>
      </c>
      <c r="Q766" s="37"/>
      <c r="R766" s="37" t="s">
        <v>217</v>
      </c>
      <c r="S766" s="38">
        <v>0</v>
      </c>
      <c r="T766" s="37" t="s">
        <v>128</v>
      </c>
      <c r="U766" s="37" t="s">
        <v>124</v>
      </c>
      <c r="V766" s="60"/>
      <c r="W766" s="38">
        <v>4009</v>
      </c>
      <c r="X766" s="37" t="s">
        <v>495</v>
      </c>
      <c r="Y766" s="38">
        <v>0</v>
      </c>
      <c r="Z766" s="38" t="b">
        <v>0</v>
      </c>
      <c r="AA766" s="60">
        <v>43193.875023148154</v>
      </c>
      <c r="AB766" s="60">
        <v>43193.855092592603</v>
      </c>
      <c r="AC766" s="38">
        <v>1</v>
      </c>
      <c r="AD766" s="60">
        <v>43193.884780092587</v>
      </c>
      <c r="AE766" s="60">
        <v>43193.884780092587</v>
      </c>
      <c r="AF766" s="60">
        <v>43193.884780092587</v>
      </c>
      <c r="AG766" s="37"/>
      <c r="AH766" s="37"/>
      <c r="AI766" s="37"/>
      <c r="AJ766" s="16">
        <f ca="1">IF(Table1[[#This Row],[State]]="Closed","Zero",IF(Table1[[#This Row],[State]]="Resolved","Zero",TODAY()-Table1[[#This Row],[First Assigned to Osprey-Resolver]]))</f>
        <v>1514.1152199074131</v>
      </c>
      <c r="AK766" s="16" t="str">
        <f ca="1">IF(Table1[[#This Row],[Days Open]]&lt;=5,"00 - 05",IF(Table1[[#This Row],[Days Open]]&lt;=15,"06 - 15",IF(Table1[[#This Row],[Days Open]]&lt;=30,"16 - 30", IF(Table1[[#This Row],[Days Open]]&lt;=60,"31 - 60",IF(Table1[[#This Row],[Days Open]]&lt;=90,"61 - 90",IF(Table1[[#This Row],[Days Open]]="Zero","Closed","&gt;91 and above"))))))</f>
        <v>&gt;91 and above</v>
      </c>
      <c r="AL766" s="39">
        <f>WEEKNUM(Table1[[#This Row],[Created]])</f>
        <v>14</v>
      </c>
      <c r="AM766" s="39">
        <f>WEEKNUM(Table1[[#This Row],[Resolved]])</f>
        <v>0</v>
      </c>
      <c r="AN766" s="39">
        <f>WEEKNUM(Table1[[#This Row],[Closed]])</f>
        <v>14</v>
      </c>
      <c r="AO766" s="39" t="str">
        <f>IFERROR(INDEX(GD_Resource[], MATCH(Table1[[#This Row],[Assigned to]], GD_Resource[SNOW ID Unique], 0), 2), "Not GD")</f>
        <v>Not GD</v>
      </c>
      <c r="AP766" s="39" t="str">
        <f t="shared" si="11"/>
        <v>Geo</v>
      </c>
      <c r="AQ766" s="39">
        <f>YEAR(Table1[[#This Row],[Closed]])</f>
        <v>2018</v>
      </c>
      <c r="AR766" s="39">
        <f>YEAR(Table1[[#This Row],[Resolved]])</f>
        <v>1900</v>
      </c>
      <c r="AS766" s="39">
        <f>YEAR(Table1[[#This Row],[Created]])</f>
        <v>2018</v>
      </c>
      <c r="AT766" s="39">
        <f>DAY(Table1[[#This Row],[Resolved]])</f>
        <v>0</v>
      </c>
      <c r="AU766" s="39" t="str">
        <f>TEXT(Table1[[#This Row],[Resolved]],"MMM")</f>
        <v>Jan</v>
      </c>
      <c r="AV766" s="39">
        <f>DAY(Table1[[#This Row],[Created]])</f>
        <v>3</v>
      </c>
      <c r="AW766" s="39" t="str">
        <f>TEXT(Table1[[#This Row],[Created]],"MMM")</f>
        <v>Apr</v>
      </c>
      <c r="AX766" s="40" t="e">
        <f>VLOOKUP(Table1[[#This Row],[Assigned to]],GD_Resource[[#All],[SNOW ID Unique]:[Team]],4,0)</f>
        <v>#N/A</v>
      </c>
    </row>
    <row r="767" spans="1:50" ht="37.5" customHeight="1" x14ac:dyDescent="0.25">
      <c r="A767" s="37" t="s">
        <v>2984</v>
      </c>
      <c r="B767" s="37" t="s">
        <v>119</v>
      </c>
      <c r="C767" s="37" t="s">
        <v>2506</v>
      </c>
      <c r="D767" s="37" t="s">
        <v>2985</v>
      </c>
      <c r="E767" s="37" t="s">
        <v>13</v>
      </c>
      <c r="F767" s="37" t="s">
        <v>2986</v>
      </c>
      <c r="G767" s="60">
        <v>43199.844976851848</v>
      </c>
      <c r="H767" s="37" t="s">
        <v>2987</v>
      </c>
      <c r="I767" s="60"/>
      <c r="J767" s="37" t="s">
        <v>124</v>
      </c>
      <c r="K767" s="37" t="s">
        <v>2988</v>
      </c>
      <c r="L767" s="60">
        <v>43199.844976851848</v>
      </c>
      <c r="M767" s="37" t="s">
        <v>2987</v>
      </c>
      <c r="N767" s="60">
        <v>43194.980810185189</v>
      </c>
      <c r="O767" s="37" t="s">
        <v>2989</v>
      </c>
      <c r="P767" s="38" t="b">
        <v>0</v>
      </c>
      <c r="Q767" s="37"/>
      <c r="R767" s="37" t="s">
        <v>150</v>
      </c>
      <c r="S767" s="38">
        <v>0</v>
      </c>
      <c r="T767" s="37" t="s">
        <v>128</v>
      </c>
      <c r="U767" s="37" t="s">
        <v>124</v>
      </c>
      <c r="V767" s="60"/>
      <c r="W767" s="38">
        <v>420264</v>
      </c>
      <c r="X767" s="37" t="s">
        <v>2990</v>
      </c>
      <c r="Y767" s="38">
        <v>0</v>
      </c>
      <c r="Z767" s="38" t="b">
        <v>0</v>
      </c>
      <c r="AA767" s="60">
        <v>43194.987766203703</v>
      </c>
      <c r="AB767" s="60">
        <v>43194.980810185189</v>
      </c>
      <c r="AC767" s="38">
        <v>1</v>
      </c>
      <c r="AD767" s="60">
        <v>43195.005509259259</v>
      </c>
      <c r="AE767" s="60">
        <v>43195.068541666667</v>
      </c>
      <c r="AF767" s="60">
        <v>43195.005509259259</v>
      </c>
      <c r="AG767" s="37"/>
      <c r="AH767" s="37"/>
      <c r="AI767" s="37"/>
      <c r="AJ767" s="16">
        <f ca="1">IF(Table1[[#This Row],[State]]="Closed","Zero",IF(Table1[[#This Row],[State]]="Resolved","Zero",TODAY()-Table1[[#This Row],[First Assigned to Osprey-Resolver]]))</f>
        <v>1512.9314583333326</v>
      </c>
      <c r="AK767" s="16" t="str">
        <f ca="1">IF(Table1[[#This Row],[Days Open]]&lt;=5,"00 - 05",IF(Table1[[#This Row],[Days Open]]&lt;=15,"06 - 15",IF(Table1[[#This Row],[Days Open]]&lt;=30,"16 - 30", IF(Table1[[#This Row],[Days Open]]&lt;=60,"31 - 60",IF(Table1[[#This Row],[Days Open]]&lt;=90,"61 - 90",IF(Table1[[#This Row],[Days Open]]="Zero","Closed","&gt;91 and above"))))))</f>
        <v>&gt;91 and above</v>
      </c>
      <c r="AL767" s="39">
        <f>WEEKNUM(Table1[[#This Row],[Created]])</f>
        <v>14</v>
      </c>
      <c r="AM767" s="39">
        <f>WEEKNUM(Table1[[#This Row],[Resolved]])</f>
        <v>0</v>
      </c>
      <c r="AN767" s="39">
        <f>WEEKNUM(Table1[[#This Row],[Closed]])</f>
        <v>15</v>
      </c>
      <c r="AO767" s="39" t="str">
        <f>IFERROR(INDEX(GD_Resource[], MATCH(Table1[[#This Row],[Assigned to]], GD_Resource[SNOW ID Unique], 0), 2), "Not GD")</f>
        <v>Not GD</v>
      </c>
      <c r="AP767" s="39" t="str">
        <f t="shared" si="11"/>
        <v>Geo</v>
      </c>
      <c r="AQ767" s="39">
        <f>YEAR(Table1[[#This Row],[Closed]])</f>
        <v>2018</v>
      </c>
      <c r="AR767" s="39">
        <f>YEAR(Table1[[#This Row],[Resolved]])</f>
        <v>1900</v>
      </c>
      <c r="AS767" s="39">
        <f>YEAR(Table1[[#This Row],[Created]])</f>
        <v>2018</v>
      </c>
      <c r="AT767" s="39">
        <f>DAY(Table1[[#This Row],[Resolved]])</f>
        <v>0</v>
      </c>
      <c r="AU767" s="39" t="str">
        <f>TEXT(Table1[[#This Row],[Resolved]],"MMM")</f>
        <v>Jan</v>
      </c>
      <c r="AV767" s="39">
        <f>DAY(Table1[[#This Row],[Created]])</f>
        <v>4</v>
      </c>
      <c r="AW767" s="39" t="str">
        <f>TEXT(Table1[[#This Row],[Created]],"MMM")</f>
        <v>Apr</v>
      </c>
      <c r="AX767" s="40" t="e">
        <f>VLOOKUP(Table1[[#This Row],[Assigned to]],GD_Resource[[#All],[SNOW ID Unique]:[Team]],4,0)</f>
        <v>#N/A</v>
      </c>
    </row>
    <row r="768" spans="1:50" ht="37.5" customHeight="1" x14ac:dyDescent="0.25">
      <c r="A768" s="37" t="s">
        <v>2991</v>
      </c>
      <c r="B768" s="37" t="s">
        <v>119</v>
      </c>
      <c r="C768" s="37" t="s">
        <v>296</v>
      </c>
      <c r="D768" s="37" t="s">
        <v>2992</v>
      </c>
      <c r="E768" s="37" t="s">
        <v>145</v>
      </c>
      <c r="F768" s="37" t="s">
        <v>2993</v>
      </c>
      <c r="G768" s="60">
        <v>43777.907997685194</v>
      </c>
      <c r="H768" s="37"/>
      <c r="I768" s="60"/>
      <c r="J768" s="37" t="s">
        <v>124</v>
      </c>
      <c r="K768" s="37" t="s">
        <v>2994</v>
      </c>
      <c r="L768" s="60">
        <v>43777.907997685194</v>
      </c>
      <c r="M768" s="37" t="s">
        <v>2995</v>
      </c>
      <c r="N768" s="60">
        <v>43195.040393518517</v>
      </c>
      <c r="O768" s="37" t="s">
        <v>2996</v>
      </c>
      <c r="P768" s="38" t="b">
        <v>0</v>
      </c>
      <c r="Q768" s="37"/>
      <c r="R768" s="37" t="s">
        <v>150</v>
      </c>
      <c r="S768" s="38">
        <v>0</v>
      </c>
      <c r="T768" s="37" t="s">
        <v>128</v>
      </c>
      <c r="U768" s="37" t="s">
        <v>124</v>
      </c>
      <c r="V768" s="60"/>
      <c r="W768" s="38">
        <v>50359762</v>
      </c>
      <c r="X768" s="37" t="s">
        <v>283</v>
      </c>
      <c r="Y768" s="38">
        <v>0</v>
      </c>
      <c r="Z768" s="38" t="b">
        <v>0</v>
      </c>
      <c r="AA768" s="60"/>
      <c r="AB768" s="60">
        <v>43195.040393518517</v>
      </c>
      <c r="AC768" s="38">
        <v>1</v>
      </c>
      <c r="AD768" s="60">
        <v>43195.041168981479</v>
      </c>
      <c r="AE768" s="60"/>
      <c r="AF768" s="60">
        <v>43195.041168981479</v>
      </c>
      <c r="AG768" s="37"/>
      <c r="AH768" s="37"/>
      <c r="AI768" s="37"/>
      <c r="AJ768" s="16">
        <f ca="1">IF(Table1[[#This Row],[State]]="Closed","Zero",IF(Table1[[#This Row],[State]]="Resolved","Zero",TODAY()-Table1[[#This Row],[First Assigned to Osprey-Resolver]]))</f>
        <v>44708</v>
      </c>
      <c r="AK768" s="16" t="str">
        <f ca="1">IF(Table1[[#This Row],[Days Open]]&lt;=5,"00 - 05",IF(Table1[[#This Row],[Days Open]]&lt;=15,"06 - 15",IF(Table1[[#This Row],[Days Open]]&lt;=30,"16 - 30", IF(Table1[[#This Row],[Days Open]]&lt;=60,"31 - 60",IF(Table1[[#This Row],[Days Open]]&lt;=90,"61 - 90",IF(Table1[[#This Row],[Days Open]]="Zero","Closed","&gt;91 and above"))))))</f>
        <v>&gt;91 and above</v>
      </c>
      <c r="AL768" s="39">
        <f>WEEKNUM(Table1[[#This Row],[Created]])</f>
        <v>14</v>
      </c>
      <c r="AM768" s="39">
        <f>WEEKNUM(Table1[[#This Row],[Resolved]])</f>
        <v>0</v>
      </c>
      <c r="AN768" s="39">
        <f>WEEKNUM(Table1[[#This Row],[Closed]])</f>
        <v>45</v>
      </c>
      <c r="AO768" s="39" t="str">
        <f>IFERROR(INDEX(GD_Resource[], MATCH(Table1[[#This Row],[Assigned to]], GD_Resource[SNOW ID Unique], 0), 2), "Not GD")</f>
        <v>Not GD</v>
      </c>
      <c r="AP768" s="39" t="str">
        <f t="shared" si="11"/>
        <v>Geo</v>
      </c>
      <c r="AQ768" s="39">
        <f>YEAR(Table1[[#This Row],[Closed]])</f>
        <v>2019</v>
      </c>
      <c r="AR768" s="39">
        <f>YEAR(Table1[[#This Row],[Resolved]])</f>
        <v>1900</v>
      </c>
      <c r="AS768" s="39">
        <f>YEAR(Table1[[#This Row],[Created]])</f>
        <v>2018</v>
      </c>
      <c r="AT768" s="39">
        <f>DAY(Table1[[#This Row],[Resolved]])</f>
        <v>0</v>
      </c>
      <c r="AU768" s="39" t="str">
        <f>TEXT(Table1[[#This Row],[Resolved]],"MMM")</f>
        <v>Jan</v>
      </c>
      <c r="AV768" s="39">
        <f>DAY(Table1[[#This Row],[Created]])</f>
        <v>5</v>
      </c>
      <c r="AW768" s="39" t="str">
        <f>TEXT(Table1[[#This Row],[Created]],"MMM")</f>
        <v>Apr</v>
      </c>
      <c r="AX768" s="40" t="e">
        <f>VLOOKUP(Table1[[#This Row],[Assigned to]],GD_Resource[[#All],[SNOW ID Unique]:[Team]],4,0)</f>
        <v>#N/A</v>
      </c>
    </row>
    <row r="769" spans="1:50" ht="49.95" customHeight="1" x14ac:dyDescent="0.25">
      <c r="A769" s="37" t="s">
        <v>2997</v>
      </c>
      <c r="B769" s="37" t="s">
        <v>119</v>
      </c>
      <c r="C769" s="37" t="s">
        <v>433</v>
      </c>
      <c r="D769" s="37" t="s">
        <v>434</v>
      </c>
      <c r="E769" s="37" t="s">
        <v>13</v>
      </c>
      <c r="F769" s="37" t="s">
        <v>2998</v>
      </c>
      <c r="G769" s="60">
        <v>43197.056145833332</v>
      </c>
      <c r="H769" s="37" t="s">
        <v>436</v>
      </c>
      <c r="I769" s="60"/>
      <c r="J769" s="37" t="s">
        <v>124</v>
      </c>
      <c r="K769" s="37" t="s">
        <v>2999</v>
      </c>
      <c r="L769" s="60">
        <v>43197.056145833332</v>
      </c>
      <c r="M769" s="37" t="s">
        <v>436</v>
      </c>
      <c r="N769" s="60">
        <v>43196.927673611113</v>
      </c>
      <c r="O769" s="37" t="s">
        <v>3000</v>
      </c>
      <c r="P769" s="38" t="b">
        <v>0</v>
      </c>
      <c r="Q769" s="37"/>
      <c r="R769" s="37" t="s">
        <v>217</v>
      </c>
      <c r="S769" s="38">
        <v>0</v>
      </c>
      <c r="T769" s="37" t="s">
        <v>128</v>
      </c>
      <c r="U769" s="37" t="s">
        <v>124</v>
      </c>
      <c r="V769" s="60"/>
      <c r="W769" s="38">
        <v>11100</v>
      </c>
      <c r="X769" s="37" t="s">
        <v>3001</v>
      </c>
      <c r="Y769" s="38">
        <v>0</v>
      </c>
      <c r="Z769" s="38" t="b">
        <v>0</v>
      </c>
      <c r="AA769" s="60">
        <v>43196.980868055558</v>
      </c>
      <c r="AB769" s="60">
        <v>43196.927673611113</v>
      </c>
      <c r="AC769" s="38">
        <v>1</v>
      </c>
      <c r="AD769" s="60">
        <v>43197.022256944438</v>
      </c>
      <c r="AE769" s="60">
        <v>43197.049409722233</v>
      </c>
      <c r="AF769" s="60">
        <v>43197.022256944438</v>
      </c>
      <c r="AG769" s="37" t="s">
        <v>139</v>
      </c>
      <c r="AH769" s="37"/>
      <c r="AI769" s="37"/>
      <c r="AJ769" s="16">
        <f ca="1">IF(Table1[[#This Row],[State]]="Closed","Zero",IF(Table1[[#This Row],[State]]="Resolved","Zero",TODAY()-Table1[[#This Row],[First Assigned to Osprey-Resolver]]))</f>
        <v>1510.9505902777673</v>
      </c>
      <c r="AK769" s="16" t="str">
        <f ca="1">IF(Table1[[#This Row],[Days Open]]&lt;=5,"00 - 05",IF(Table1[[#This Row],[Days Open]]&lt;=15,"06 - 15",IF(Table1[[#This Row],[Days Open]]&lt;=30,"16 - 30", IF(Table1[[#This Row],[Days Open]]&lt;=60,"31 - 60",IF(Table1[[#This Row],[Days Open]]&lt;=90,"61 - 90",IF(Table1[[#This Row],[Days Open]]="Zero","Closed","&gt;91 and above"))))))</f>
        <v>&gt;91 and above</v>
      </c>
      <c r="AL769" s="39">
        <f>WEEKNUM(Table1[[#This Row],[Created]])</f>
        <v>14</v>
      </c>
      <c r="AM769" s="39">
        <f>WEEKNUM(Table1[[#This Row],[Resolved]])</f>
        <v>0</v>
      </c>
      <c r="AN769" s="39">
        <f>WEEKNUM(Table1[[#This Row],[Closed]])</f>
        <v>14</v>
      </c>
      <c r="AO769" s="39" t="str">
        <f>IFERROR(INDEX(GD_Resource[], MATCH(Table1[[#This Row],[Assigned to]], GD_Resource[SNOW ID Unique], 0), 2), "Not GD")</f>
        <v>Not GD</v>
      </c>
      <c r="AP769" s="39" t="str">
        <f t="shared" si="11"/>
        <v>Geo</v>
      </c>
      <c r="AQ769" s="39">
        <f>YEAR(Table1[[#This Row],[Closed]])</f>
        <v>2018</v>
      </c>
      <c r="AR769" s="39">
        <f>YEAR(Table1[[#This Row],[Resolved]])</f>
        <v>1900</v>
      </c>
      <c r="AS769" s="39">
        <f>YEAR(Table1[[#This Row],[Created]])</f>
        <v>2018</v>
      </c>
      <c r="AT769" s="39">
        <f>DAY(Table1[[#This Row],[Resolved]])</f>
        <v>0</v>
      </c>
      <c r="AU769" s="39" t="str">
        <f>TEXT(Table1[[#This Row],[Resolved]],"MMM")</f>
        <v>Jan</v>
      </c>
      <c r="AV769" s="39">
        <f>DAY(Table1[[#This Row],[Created]])</f>
        <v>6</v>
      </c>
      <c r="AW769" s="39" t="str">
        <f>TEXT(Table1[[#This Row],[Created]],"MMM")</f>
        <v>Apr</v>
      </c>
      <c r="AX769" s="40" t="e">
        <f>VLOOKUP(Table1[[#This Row],[Assigned to]],GD_Resource[[#All],[SNOW ID Unique]:[Team]],4,0)</f>
        <v>#N/A</v>
      </c>
    </row>
    <row r="770" spans="1:50" ht="37.5" customHeight="1" x14ac:dyDescent="0.25">
      <c r="A770" s="37" t="s">
        <v>3002</v>
      </c>
      <c r="B770" s="37" t="s">
        <v>119</v>
      </c>
      <c r="C770" s="37" t="s">
        <v>161</v>
      </c>
      <c r="D770" s="37" t="s">
        <v>1273</v>
      </c>
      <c r="E770" s="37" t="s">
        <v>13</v>
      </c>
      <c r="F770" s="37" t="s">
        <v>3003</v>
      </c>
      <c r="G770" s="60">
        <v>43220.847546296303</v>
      </c>
      <c r="H770" s="37" t="s">
        <v>32</v>
      </c>
      <c r="I770" s="60"/>
      <c r="J770" s="37" t="s">
        <v>124</v>
      </c>
      <c r="K770" s="37" t="s">
        <v>3004</v>
      </c>
      <c r="L770" s="60">
        <v>43220.847546296303</v>
      </c>
      <c r="M770" s="37" t="s">
        <v>32</v>
      </c>
      <c r="N770" s="60">
        <v>43197.06722222222</v>
      </c>
      <c r="O770" s="37" t="s">
        <v>2386</v>
      </c>
      <c r="P770" s="38" t="b">
        <v>0</v>
      </c>
      <c r="Q770" s="37"/>
      <c r="R770" s="37" t="s">
        <v>127</v>
      </c>
      <c r="S770" s="38">
        <v>0</v>
      </c>
      <c r="T770" s="37" t="s">
        <v>128</v>
      </c>
      <c r="U770" s="37" t="s">
        <v>124</v>
      </c>
      <c r="V770" s="60"/>
      <c r="W770" s="38">
        <v>2054706</v>
      </c>
      <c r="X770" s="37" t="s">
        <v>3005</v>
      </c>
      <c r="Y770" s="38">
        <v>0</v>
      </c>
      <c r="Z770" s="38" t="b">
        <v>0</v>
      </c>
      <c r="AA770" s="60">
        <v>43197.068472222221</v>
      </c>
      <c r="AB770" s="60"/>
      <c r="AC770" s="38">
        <v>0</v>
      </c>
      <c r="AD770" s="60"/>
      <c r="AE770" s="60">
        <v>43197.068472222221</v>
      </c>
      <c r="AF770" s="60">
        <v>43197.06722222222</v>
      </c>
      <c r="AG770" s="37"/>
      <c r="AH770" s="37"/>
      <c r="AI770" s="37"/>
      <c r="AJ770" s="16">
        <f ca="1">IF(Table1[[#This Row],[State]]="Closed","Zero",IF(Table1[[#This Row],[State]]="Resolved","Zero",TODAY()-Table1[[#This Row],[First Assigned to Osprey-Resolver]]))</f>
        <v>1510.9315277777787</v>
      </c>
      <c r="AK770" s="16" t="str">
        <f ca="1">IF(Table1[[#This Row],[Days Open]]&lt;=5,"00 - 05",IF(Table1[[#This Row],[Days Open]]&lt;=15,"06 - 15",IF(Table1[[#This Row],[Days Open]]&lt;=30,"16 - 30", IF(Table1[[#This Row],[Days Open]]&lt;=60,"31 - 60",IF(Table1[[#This Row],[Days Open]]&lt;=90,"61 - 90",IF(Table1[[#This Row],[Days Open]]="Zero","Closed","&gt;91 and above"))))))</f>
        <v>&gt;91 and above</v>
      </c>
      <c r="AL770" s="39">
        <f>WEEKNUM(Table1[[#This Row],[Created]])</f>
        <v>14</v>
      </c>
      <c r="AM770" s="39">
        <f>WEEKNUM(Table1[[#This Row],[Resolved]])</f>
        <v>0</v>
      </c>
      <c r="AN770" s="39">
        <f>WEEKNUM(Table1[[#This Row],[Closed]])</f>
        <v>18</v>
      </c>
      <c r="AO770" s="39" t="str">
        <f>IFERROR(INDEX(GD_Resource[], MATCH(Table1[[#This Row],[Assigned to]], GD_Resource[SNOW ID Unique], 0), 2), "Not GD")</f>
        <v>WPP-US</v>
      </c>
      <c r="AP770" s="39" t="str">
        <f t="shared" ref="AP770:AP833" si="12">IF(AO770="Not GD","Geo","GD")</f>
        <v>GD</v>
      </c>
      <c r="AQ770" s="39">
        <f>YEAR(Table1[[#This Row],[Closed]])</f>
        <v>2018</v>
      </c>
      <c r="AR770" s="39">
        <f>YEAR(Table1[[#This Row],[Resolved]])</f>
        <v>1900</v>
      </c>
      <c r="AS770" s="39">
        <f>YEAR(Table1[[#This Row],[Created]])</f>
        <v>2018</v>
      </c>
      <c r="AT770" s="39">
        <f>DAY(Table1[[#This Row],[Resolved]])</f>
        <v>0</v>
      </c>
      <c r="AU770" s="39" t="str">
        <f>TEXT(Table1[[#This Row],[Resolved]],"MMM")</f>
        <v>Jan</v>
      </c>
      <c r="AV770" s="39">
        <f>DAY(Table1[[#This Row],[Created]])</f>
        <v>7</v>
      </c>
      <c r="AW770" s="39" t="str">
        <f>TEXT(Table1[[#This Row],[Created]],"MMM")</f>
        <v>Apr</v>
      </c>
      <c r="AX770" s="40">
        <f>VLOOKUP(Table1[[#This Row],[Assigned to]],GD_Resource[[#All],[SNOW ID Unique]:[Team]],4,0)</f>
        <v>0</v>
      </c>
    </row>
    <row r="771" spans="1:50" ht="87.45" customHeight="1" x14ac:dyDescent="0.25">
      <c r="A771" s="37" t="s">
        <v>3006</v>
      </c>
      <c r="B771" s="37" t="s">
        <v>119</v>
      </c>
      <c r="C771" s="37" t="s">
        <v>120</v>
      </c>
      <c r="D771" s="37" t="s">
        <v>206</v>
      </c>
      <c r="E771" s="37" t="s">
        <v>145</v>
      </c>
      <c r="F771" s="37" t="s">
        <v>3007</v>
      </c>
      <c r="G771" s="60">
        <v>43620.99009259259</v>
      </c>
      <c r="H771" s="37" t="s">
        <v>3008</v>
      </c>
      <c r="I771" s="60"/>
      <c r="J771" s="37" t="s">
        <v>124</v>
      </c>
      <c r="K771" s="37" t="s">
        <v>3009</v>
      </c>
      <c r="L771" s="60">
        <v>43620.99009259259</v>
      </c>
      <c r="M771" s="37" t="s">
        <v>48</v>
      </c>
      <c r="N771" s="60">
        <v>43199.802766203713</v>
      </c>
      <c r="O771" s="37" t="s">
        <v>681</v>
      </c>
      <c r="P771" s="38" t="b">
        <v>0</v>
      </c>
      <c r="Q771" s="37"/>
      <c r="R771" s="37" t="s">
        <v>127</v>
      </c>
      <c r="S771" s="38">
        <v>0</v>
      </c>
      <c r="T771" s="37" t="s">
        <v>128</v>
      </c>
      <c r="U771" s="37" t="s">
        <v>124</v>
      </c>
      <c r="V771" s="60"/>
      <c r="W771" s="38">
        <v>36390585</v>
      </c>
      <c r="X771" s="37" t="s">
        <v>682</v>
      </c>
      <c r="Y771" s="38">
        <v>0</v>
      </c>
      <c r="Z771" s="38" t="b">
        <v>0</v>
      </c>
      <c r="AA771" s="60">
        <v>43199.816701388889</v>
      </c>
      <c r="AB771" s="60">
        <v>43199.802766203713</v>
      </c>
      <c r="AC771" s="38">
        <v>1</v>
      </c>
      <c r="AD771" s="60">
        <v>43199.833495370367</v>
      </c>
      <c r="AE771" s="60">
        <v>43199.846921296303</v>
      </c>
      <c r="AF771" s="60">
        <v>43199.833495370367</v>
      </c>
      <c r="AG771" s="37" t="s">
        <v>139</v>
      </c>
      <c r="AH771" s="37"/>
      <c r="AI771" s="37"/>
      <c r="AJ771" s="16">
        <f ca="1">IF(Table1[[#This Row],[State]]="Closed","Zero",IF(Table1[[#This Row],[State]]="Resolved","Zero",TODAY()-Table1[[#This Row],[First Assigned to Osprey-Resolver]]))</f>
        <v>1508.1530787036972</v>
      </c>
      <c r="AK771" s="16" t="str">
        <f ca="1">IF(Table1[[#This Row],[Days Open]]&lt;=5,"00 - 05",IF(Table1[[#This Row],[Days Open]]&lt;=15,"06 - 15",IF(Table1[[#This Row],[Days Open]]&lt;=30,"16 - 30", IF(Table1[[#This Row],[Days Open]]&lt;=60,"31 - 60",IF(Table1[[#This Row],[Days Open]]&lt;=90,"61 - 90",IF(Table1[[#This Row],[Days Open]]="Zero","Closed","&gt;91 and above"))))))</f>
        <v>&gt;91 and above</v>
      </c>
      <c r="AL771" s="39">
        <f>WEEKNUM(Table1[[#This Row],[Created]])</f>
        <v>15</v>
      </c>
      <c r="AM771" s="39">
        <f>WEEKNUM(Table1[[#This Row],[Resolved]])</f>
        <v>0</v>
      </c>
      <c r="AN771" s="39">
        <f>WEEKNUM(Table1[[#This Row],[Closed]])</f>
        <v>23</v>
      </c>
      <c r="AO771" s="39" t="str">
        <f>IFERROR(INDEX(GD_Resource[], MATCH(Table1[[#This Row],[Assigned to]], GD_Resource[SNOW ID Unique], 0), 2), "Not GD")</f>
        <v>WPP-US</v>
      </c>
      <c r="AP771" s="39" t="str">
        <f t="shared" si="12"/>
        <v>GD</v>
      </c>
      <c r="AQ771" s="39">
        <f>YEAR(Table1[[#This Row],[Closed]])</f>
        <v>2019</v>
      </c>
      <c r="AR771" s="39">
        <f>YEAR(Table1[[#This Row],[Resolved]])</f>
        <v>1900</v>
      </c>
      <c r="AS771" s="39">
        <f>YEAR(Table1[[#This Row],[Created]])</f>
        <v>2018</v>
      </c>
      <c r="AT771" s="39">
        <f>DAY(Table1[[#This Row],[Resolved]])</f>
        <v>0</v>
      </c>
      <c r="AU771" s="39" t="str">
        <f>TEXT(Table1[[#This Row],[Resolved]],"MMM")</f>
        <v>Jan</v>
      </c>
      <c r="AV771" s="39">
        <f>DAY(Table1[[#This Row],[Created]])</f>
        <v>9</v>
      </c>
      <c r="AW771" s="39" t="str">
        <f>TEXT(Table1[[#This Row],[Created]],"MMM")</f>
        <v>Apr</v>
      </c>
      <c r="AX771" s="40">
        <f>VLOOKUP(Table1[[#This Row],[Assigned to]],GD_Resource[[#All],[SNOW ID Unique]:[Team]],4,0)</f>
        <v>0</v>
      </c>
    </row>
    <row r="772" spans="1:50" ht="49.95" customHeight="1" x14ac:dyDescent="0.25">
      <c r="A772" s="37" t="s">
        <v>3010</v>
      </c>
      <c r="B772" s="37" t="s">
        <v>119</v>
      </c>
      <c r="C772" s="37" t="s">
        <v>433</v>
      </c>
      <c r="D772" s="37" t="s">
        <v>434</v>
      </c>
      <c r="E772" s="37" t="s">
        <v>13</v>
      </c>
      <c r="F772" s="37" t="s">
        <v>3011</v>
      </c>
      <c r="G772" s="60">
        <v>43199.904340277782</v>
      </c>
      <c r="H772" s="37" t="s">
        <v>436</v>
      </c>
      <c r="I772" s="60"/>
      <c r="J772" s="37" t="s">
        <v>329</v>
      </c>
      <c r="K772" s="37" t="s">
        <v>3012</v>
      </c>
      <c r="L772" s="60">
        <v>43199.904340277782</v>
      </c>
      <c r="M772" s="37" t="s">
        <v>436</v>
      </c>
      <c r="N772" s="60">
        <v>43199.840127314812</v>
      </c>
      <c r="O772" s="37" t="s">
        <v>2116</v>
      </c>
      <c r="P772" s="38" t="b">
        <v>0</v>
      </c>
      <c r="Q772" s="37"/>
      <c r="R772" s="37" t="s">
        <v>217</v>
      </c>
      <c r="S772" s="38">
        <v>0</v>
      </c>
      <c r="T772" s="37" t="s">
        <v>128</v>
      </c>
      <c r="U772" s="37" t="s">
        <v>124</v>
      </c>
      <c r="V772" s="60"/>
      <c r="W772" s="38">
        <v>5548</v>
      </c>
      <c r="X772" s="37" t="s">
        <v>1081</v>
      </c>
      <c r="Y772" s="38">
        <v>0</v>
      </c>
      <c r="Z772" s="38" t="b">
        <v>0</v>
      </c>
      <c r="AA772" s="60">
        <v>43199.903252314813</v>
      </c>
      <c r="AB772" s="60">
        <v>43199.840127314812</v>
      </c>
      <c r="AC772" s="38">
        <v>1</v>
      </c>
      <c r="AD772" s="60">
        <v>43199.883414351847</v>
      </c>
      <c r="AE772" s="60">
        <v>43199.903252314813</v>
      </c>
      <c r="AF772" s="60">
        <v>43199.883414351847</v>
      </c>
      <c r="AG772" s="37"/>
      <c r="AH772" s="37"/>
      <c r="AI772" s="37"/>
      <c r="AJ772" s="16">
        <f ca="1">IF(Table1[[#This Row],[State]]="Closed","Zero",IF(Table1[[#This Row],[State]]="Resolved","Zero",TODAY()-Table1[[#This Row],[First Assigned to Osprey-Resolver]]))</f>
        <v>1508.0967476851874</v>
      </c>
      <c r="AK772" s="16" t="str">
        <f ca="1">IF(Table1[[#This Row],[Days Open]]&lt;=5,"00 - 05",IF(Table1[[#This Row],[Days Open]]&lt;=15,"06 - 15",IF(Table1[[#This Row],[Days Open]]&lt;=30,"16 - 30", IF(Table1[[#This Row],[Days Open]]&lt;=60,"31 - 60",IF(Table1[[#This Row],[Days Open]]&lt;=90,"61 - 90",IF(Table1[[#This Row],[Days Open]]="Zero","Closed","&gt;91 and above"))))))</f>
        <v>&gt;91 and above</v>
      </c>
      <c r="AL772" s="39">
        <f>WEEKNUM(Table1[[#This Row],[Created]])</f>
        <v>15</v>
      </c>
      <c r="AM772" s="39">
        <f>WEEKNUM(Table1[[#This Row],[Resolved]])</f>
        <v>0</v>
      </c>
      <c r="AN772" s="39">
        <f>WEEKNUM(Table1[[#This Row],[Closed]])</f>
        <v>15</v>
      </c>
      <c r="AO772" s="39" t="str">
        <f>IFERROR(INDEX(GD_Resource[], MATCH(Table1[[#This Row],[Assigned to]], GD_Resource[SNOW ID Unique], 0), 2), "Not GD")</f>
        <v>Not GD</v>
      </c>
      <c r="AP772" s="39" t="str">
        <f t="shared" si="12"/>
        <v>Geo</v>
      </c>
      <c r="AQ772" s="39">
        <f>YEAR(Table1[[#This Row],[Closed]])</f>
        <v>2018</v>
      </c>
      <c r="AR772" s="39">
        <f>YEAR(Table1[[#This Row],[Resolved]])</f>
        <v>1900</v>
      </c>
      <c r="AS772" s="39">
        <f>YEAR(Table1[[#This Row],[Created]])</f>
        <v>2018</v>
      </c>
      <c r="AT772" s="39">
        <f>DAY(Table1[[#This Row],[Resolved]])</f>
        <v>0</v>
      </c>
      <c r="AU772" s="39" t="str">
        <f>TEXT(Table1[[#This Row],[Resolved]],"MMM")</f>
        <v>Jan</v>
      </c>
      <c r="AV772" s="39">
        <f>DAY(Table1[[#This Row],[Created]])</f>
        <v>9</v>
      </c>
      <c r="AW772" s="39" t="str">
        <f>TEXT(Table1[[#This Row],[Created]],"MMM")</f>
        <v>Apr</v>
      </c>
      <c r="AX772" s="40" t="e">
        <f>VLOOKUP(Table1[[#This Row],[Assigned to]],GD_Resource[[#All],[SNOW ID Unique]:[Team]],4,0)</f>
        <v>#N/A</v>
      </c>
    </row>
    <row r="773" spans="1:50" ht="49.95" customHeight="1" x14ac:dyDescent="0.25">
      <c r="A773" s="37" t="s">
        <v>3013</v>
      </c>
      <c r="B773" s="37" t="s">
        <v>119</v>
      </c>
      <c r="C773" s="37" t="s">
        <v>253</v>
      </c>
      <c r="D773" s="37" t="s">
        <v>132</v>
      </c>
      <c r="E773" s="37" t="s">
        <v>145</v>
      </c>
      <c r="F773" s="37" t="s">
        <v>3014</v>
      </c>
      <c r="G773" s="60">
        <v>44484.806979166657</v>
      </c>
      <c r="H773" s="37" t="s">
        <v>287</v>
      </c>
      <c r="I773" s="60"/>
      <c r="J773" s="37" t="s">
        <v>124</v>
      </c>
      <c r="K773" s="37" t="s">
        <v>3015</v>
      </c>
      <c r="L773" s="60">
        <v>44484.806979166657</v>
      </c>
      <c r="M773" s="37" t="s">
        <v>42</v>
      </c>
      <c r="N773" s="60">
        <v>43200.845717592587</v>
      </c>
      <c r="O773" s="37" t="s">
        <v>2690</v>
      </c>
      <c r="P773" s="38" t="b">
        <v>0</v>
      </c>
      <c r="Q773" s="37"/>
      <c r="R773" s="37" t="s">
        <v>150</v>
      </c>
      <c r="S773" s="38">
        <v>0</v>
      </c>
      <c r="T773" s="37" t="s">
        <v>128</v>
      </c>
      <c r="U773" s="37" t="s">
        <v>124</v>
      </c>
      <c r="V773" s="60"/>
      <c r="W773" s="38">
        <v>110934559</v>
      </c>
      <c r="X773" s="37" t="s">
        <v>2065</v>
      </c>
      <c r="Y773" s="38">
        <v>0</v>
      </c>
      <c r="Z773" s="38" t="b">
        <v>0</v>
      </c>
      <c r="AA773" s="60">
        <v>43200.845717592587</v>
      </c>
      <c r="AB773" s="60"/>
      <c r="AC773" s="38">
        <v>1</v>
      </c>
      <c r="AD773" s="60"/>
      <c r="AE773" s="60">
        <v>43202.02716435185</v>
      </c>
      <c r="AF773" s="60">
        <v>43202.02716435185</v>
      </c>
      <c r="AG773" s="37"/>
      <c r="AH773" s="37"/>
      <c r="AI773" s="37" t="s">
        <v>257</v>
      </c>
      <c r="AJ773" s="16">
        <f ca="1">IF(Table1[[#This Row],[State]]="Closed","Zero",IF(Table1[[#This Row],[State]]="Resolved","Zero",TODAY()-Table1[[#This Row],[First Assigned to Osprey-Resolver]]))</f>
        <v>1505.9728356481501</v>
      </c>
      <c r="AK773" s="16" t="str">
        <f ca="1">IF(Table1[[#This Row],[Days Open]]&lt;=5,"00 - 05",IF(Table1[[#This Row],[Days Open]]&lt;=15,"06 - 15",IF(Table1[[#This Row],[Days Open]]&lt;=30,"16 - 30", IF(Table1[[#This Row],[Days Open]]&lt;=60,"31 - 60",IF(Table1[[#This Row],[Days Open]]&lt;=90,"61 - 90",IF(Table1[[#This Row],[Days Open]]="Zero","Closed","&gt;91 and above"))))))</f>
        <v>&gt;91 and above</v>
      </c>
      <c r="AL773" s="39">
        <f>WEEKNUM(Table1[[#This Row],[Created]])</f>
        <v>15</v>
      </c>
      <c r="AM773" s="39">
        <f>WEEKNUM(Table1[[#This Row],[Resolved]])</f>
        <v>0</v>
      </c>
      <c r="AN773" s="39">
        <f>WEEKNUM(Table1[[#This Row],[Closed]])</f>
        <v>42</v>
      </c>
      <c r="AO773" s="39" t="str">
        <f>IFERROR(INDEX(GD_Resource[], MATCH(Table1[[#This Row],[Assigned to]], GD_Resource[SNOW ID Unique], 0), 2), "Not GD")</f>
        <v>WPP-US</v>
      </c>
      <c r="AP773" s="39" t="str">
        <f t="shared" si="12"/>
        <v>GD</v>
      </c>
      <c r="AQ773" s="39">
        <f>YEAR(Table1[[#This Row],[Closed]])</f>
        <v>2021</v>
      </c>
      <c r="AR773" s="39">
        <f>YEAR(Table1[[#This Row],[Resolved]])</f>
        <v>1900</v>
      </c>
      <c r="AS773" s="39">
        <f>YEAR(Table1[[#This Row],[Created]])</f>
        <v>2018</v>
      </c>
      <c r="AT773" s="39">
        <f>DAY(Table1[[#This Row],[Resolved]])</f>
        <v>0</v>
      </c>
      <c r="AU773" s="39" t="str">
        <f>TEXT(Table1[[#This Row],[Resolved]],"MMM")</f>
        <v>Jan</v>
      </c>
      <c r="AV773" s="39">
        <f>DAY(Table1[[#This Row],[Created]])</f>
        <v>10</v>
      </c>
      <c r="AW773" s="39" t="str">
        <f>TEXT(Table1[[#This Row],[Created]],"MMM")</f>
        <v>Apr</v>
      </c>
      <c r="AX773" s="40">
        <f>VLOOKUP(Table1[[#This Row],[Assigned to]],GD_Resource[[#All],[SNOW ID Unique]:[Team]],4,0)</f>
        <v>0</v>
      </c>
    </row>
    <row r="774" spans="1:50" ht="49.95" customHeight="1" x14ac:dyDescent="0.25">
      <c r="A774" s="37" t="s">
        <v>3016</v>
      </c>
      <c r="B774" s="37" t="s">
        <v>119</v>
      </c>
      <c r="C774" s="37" t="s">
        <v>253</v>
      </c>
      <c r="D774" s="37" t="s">
        <v>132</v>
      </c>
      <c r="E774" s="37" t="s">
        <v>145</v>
      </c>
      <c r="F774" s="37" t="s">
        <v>3017</v>
      </c>
      <c r="G774" s="60">
        <v>44439.028715277767</v>
      </c>
      <c r="H774" s="37" t="s">
        <v>42</v>
      </c>
      <c r="I774" s="60"/>
      <c r="J774" s="37" t="s">
        <v>124</v>
      </c>
      <c r="K774" s="37" t="s">
        <v>2818</v>
      </c>
      <c r="L774" s="60">
        <v>44439.028715277767</v>
      </c>
      <c r="M774" s="37" t="s">
        <v>42</v>
      </c>
      <c r="N774" s="60">
        <v>43200.850497685176</v>
      </c>
      <c r="O774" s="37" t="s">
        <v>2690</v>
      </c>
      <c r="P774" s="38" t="b">
        <v>0</v>
      </c>
      <c r="Q774" s="37"/>
      <c r="R774" s="37" t="s">
        <v>150</v>
      </c>
      <c r="S774" s="38">
        <v>0</v>
      </c>
      <c r="T774" s="37" t="s">
        <v>128</v>
      </c>
      <c r="U774" s="37" t="s">
        <v>124</v>
      </c>
      <c r="V774" s="60"/>
      <c r="W774" s="38">
        <v>106978928</v>
      </c>
      <c r="X774" s="37" t="s">
        <v>2065</v>
      </c>
      <c r="Y774" s="38">
        <v>0</v>
      </c>
      <c r="Z774" s="38" t="b">
        <v>0</v>
      </c>
      <c r="AA774" s="60">
        <v>43200.850497685176</v>
      </c>
      <c r="AB774" s="60"/>
      <c r="AC774" s="38">
        <v>1</v>
      </c>
      <c r="AD774" s="60"/>
      <c r="AE774" s="60">
        <v>43243.829756944448</v>
      </c>
      <c r="AF774" s="60">
        <v>43243.829756944448</v>
      </c>
      <c r="AG774" s="37"/>
      <c r="AH774" s="37"/>
      <c r="AI774" s="37" t="s">
        <v>257</v>
      </c>
      <c r="AJ774" s="16">
        <f ca="1">IF(Table1[[#This Row],[State]]="Closed","Zero",IF(Table1[[#This Row],[State]]="Resolved","Zero",TODAY()-Table1[[#This Row],[First Assigned to Osprey-Resolver]]))</f>
        <v>1464.1702430555524</v>
      </c>
      <c r="AK774" s="16" t="str">
        <f ca="1">IF(Table1[[#This Row],[Days Open]]&lt;=5,"00 - 05",IF(Table1[[#This Row],[Days Open]]&lt;=15,"06 - 15",IF(Table1[[#This Row],[Days Open]]&lt;=30,"16 - 30", IF(Table1[[#This Row],[Days Open]]&lt;=60,"31 - 60",IF(Table1[[#This Row],[Days Open]]&lt;=90,"61 - 90",IF(Table1[[#This Row],[Days Open]]="Zero","Closed","&gt;91 and above"))))))</f>
        <v>&gt;91 and above</v>
      </c>
      <c r="AL774" s="39">
        <f>WEEKNUM(Table1[[#This Row],[Created]])</f>
        <v>15</v>
      </c>
      <c r="AM774" s="39">
        <f>WEEKNUM(Table1[[#This Row],[Resolved]])</f>
        <v>0</v>
      </c>
      <c r="AN774" s="39">
        <f>WEEKNUM(Table1[[#This Row],[Closed]])</f>
        <v>36</v>
      </c>
      <c r="AO774" s="39" t="str">
        <f>IFERROR(INDEX(GD_Resource[], MATCH(Table1[[#This Row],[Assigned to]], GD_Resource[SNOW ID Unique], 0), 2), "Not GD")</f>
        <v>Not GD</v>
      </c>
      <c r="AP774" s="39" t="str">
        <f t="shared" si="12"/>
        <v>Geo</v>
      </c>
      <c r="AQ774" s="39">
        <f>YEAR(Table1[[#This Row],[Closed]])</f>
        <v>2021</v>
      </c>
      <c r="AR774" s="39">
        <f>YEAR(Table1[[#This Row],[Resolved]])</f>
        <v>1900</v>
      </c>
      <c r="AS774" s="39">
        <f>YEAR(Table1[[#This Row],[Created]])</f>
        <v>2018</v>
      </c>
      <c r="AT774" s="39">
        <f>DAY(Table1[[#This Row],[Resolved]])</f>
        <v>0</v>
      </c>
      <c r="AU774" s="39" t="str">
        <f>TEXT(Table1[[#This Row],[Resolved]],"MMM")</f>
        <v>Jan</v>
      </c>
      <c r="AV774" s="39">
        <f>DAY(Table1[[#This Row],[Created]])</f>
        <v>10</v>
      </c>
      <c r="AW774" s="39" t="str">
        <f>TEXT(Table1[[#This Row],[Created]],"MMM")</f>
        <v>Apr</v>
      </c>
      <c r="AX774" s="40" t="e">
        <f>VLOOKUP(Table1[[#This Row],[Assigned to]],GD_Resource[[#All],[SNOW ID Unique]:[Team]],4,0)</f>
        <v>#N/A</v>
      </c>
    </row>
    <row r="775" spans="1:50" ht="62.7" customHeight="1" x14ac:dyDescent="0.25">
      <c r="A775" s="37" t="s">
        <v>3018</v>
      </c>
      <c r="B775" s="37" t="s">
        <v>119</v>
      </c>
      <c r="C775" s="37" t="s">
        <v>253</v>
      </c>
      <c r="D775" s="37" t="s">
        <v>259</v>
      </c>
      <c r="E775" s="37" t="s">
        <v>13</v>
      </c>
      <c r="F775" s="37" t="s">
        <v>3019</v>
      </c>
      <c r="G775" s="60">
        <v>43200.924768518518</v>
      </c>
      <c r="H775" s="37"/>
      <c r="I775" s="60"/>
      <c r="J775" s="37" t="s">
        <v>124</v>
      </c>
      <c r="K775" s="37" t="s">
        <v>3020</v>
      </c>
      <c r="L775" s="60">
        <v>43200.924768518518</v>
      </c>
      <c r="M775" s="37" t="s">
        <v>39</v>
      </c>
      <c r="N775" s="60">
        <v>43200.84820601852</v>
      </c>
      <c r="O775" s="37" t="s">
        <v>3021</v>
      </c>
      <c r="P775" s="38" t="b">
        <v>0</v>
      </c>
      <c r="Q775" s="37"/>
      <c r="R775" s="37" t="s">
        <v>150</v>
      </c>
      <c r="S775" s="38">
        <v>0</v>
      </c>
      <c r="T775" s="37" t="s">
        <v>128</v>
      </c>
      <c r="U775" s="37" t="s">
        <v>124</v>
      </c>
      <c r="V775" s="60"/>
      <c r="W775" s="38">
        <v>6615</v>
      </c>
      <c r="X775" s="37" t="s">
        <v>3022</v>
      </c>
      <c r="Y775" s="38">
        <v>0</v>
      </c>
      <c r="Z775" s="38" t="b">
        <v>0</v>
      </c>
      <c r="AA775" s="60">
        <v>43200.86378472222</v>
      </c>
      <c r="AB775" s="60">
        <v>43200.84820601852</v>
      </c>
      <c r="AC775" s="38">
        <v>1</v>
      </c>
      <c r="AD775" s="60">
        <v>43200.909236111111</v>
      </c>
      <c r="AE775" s="60"/>
      <c r="AF775" s="60">
        <v>43200.909236111111</v>
      </c>
      <c r="AG775" s="37"/>
      <c r="AH775" s="37"/>
      <c r="AI775" s="37"/>
      <c r="AJ775" s="16">
        <f ca="1">IF(Table1[[#This Row],[State]]="Closed","Zero",IF(Table1[[#This Row],[State]]="Resolved","Zero",TODAY()-Table1[[#This Row],[First Assigned to Osprey-Resolver]]))</f>
        <v>44708</v>
      </c>
      <c r="AK775" s="16" t="str">
        <f ca="1">IF(Table1[[#This Row],[Days Open]]&lt;=5,"00 - 05",IF(Table1[[#This Row],[Days Open]]&lt;=15,"06 - 15",IF(Table1[[#This Row],[Days Open]]&lt;=30,"16 - 30", IF(Table1[[#This Row],[Days Open]]&lt;=60,"31 - 60",IF(Table1[[#This Row],[Days Open]]&lt;=90,"61 - 90",IF(Table1[[#This Row],[Days Open]]="Zero","Closed","&gt;91 and above"))))))</f>
        <v>&gt;91 and above</v>
      </c>
      <c r="AL775" s="39">
        <f>WEEKNUM(Table1[[#This Row],[Created]])</f>
        <v>15</v>
      </c>
      <c r="AM775" s="39">
        <f>WEEKNUM(Table1[[#This Row],[Resolved]])</f>
        <v>0</v>
      </c>
      <c r="AN775" s="39">
        <f>WEEKNUM(Table1[[#This Row],[Closed]])</f>
        <v>15</v>
      </c>
      <c r="AO775" s="39" t="str">
        <f>IFERROR(INDEX(GD_Resource[], MATCH(Table1[[#This Row],[Assigned to]], GD_Resource[SNOW ID Unique], 0), 2), "Not GD")</f>
        <v>Not GD</v>
      </c>
      <c r="AP775" s="39" t="str">
        <f t="shared" si="12"/>
        <v>Geo</v>
      </c>
      <c r="AQ775" s="39">
        <f>YEAR(Table1[[#This Row],[Closed]])</f>
        <v>2018</v>
      </c>
      <c r="AR775" s="39">
        <f>YEAR(Table1[[#This Row],[Resolved]])</f>
        <v>1900</v>
      </c>
      <c r="AS775" s="39">
        <f>YEAR(Table1[[#This Row],[Created]])</f>
        <v>2018</v>
      </c>
      <c r="AT775" s="39">
        <f>DAY(Table1[[#This Row],[Resolved]])</f>
        <v>0</v>
      </c>
      <c r="AU775" s="39" t="str">
        <f>TEXT(Table1[[#This Row],[Resolved]],"MMM")</f>
        <v>Jan</v>
      </c>
      <c r="AV775" s="39">
        <f>DAY(Table1[[#This Row],[Created]])</f>
        <v>10</v>
      </c>
      <c r="AW775" s="39" t="str">
        <f>TEXT(Table1[[#This Row],[Created]],"MMM")</f>
        <v>Apr</v>
      </c>
      <c r="AX775" s="40" t="e">
        <f>VLOOKUP(Table1[[#This Row],[Assigned to]],GD_Resource[[#All],[SNOW ID Unique]:[Team]],4,0)</f>
        <v>#N/A</v>
      </c>
    </row>
    <row r="776" spans="1:50" ht="75" customHeight="1" x14ac:dyDescent="0.25">
      <c r="A776" s="37" t="s">
        <v>3023</v>
      </c>
      <c r="B776" s="37" t="s">
        <v>119</v>
      </c>
      <c r="C776" s="37" t="s">
        <v>433</v>
      </c>
      <c r="D776" s="37" t="s">
        <v>434</v>
      </c>
      <c r="E776" s="37" t="s">
        <v>13</v>
      </c>
      <c r="F776" s="37" t="s">
        <v>3024</v>
      </c>
      <c r="G776" s="60">
        <v>43201.887384259258</v>
      </c>
      <c r="H776" s="37" t="s">
        <v>436</v>
      </c>
      <c r="I776" s="60"/>
      <c r="J776" s="37" t="s">
        <v>124</v>
      </c>
      <c r="K776" s="37" t="s">
        <v>3025</v>
      </c>
      <c r="L776" s="60">
        <v>43201.887384259258</v>
      </c>
      <c r="M776" s="37" t="s">
        <v>436</v>
      </c>
      <c r="N776" s="60">
        <v>43201.820057870369</v>
      </c>
      <c r="O776" s="37" t="s">
        <v>3026</v>
      </c>
      <c r="P776" s="38" t="b">
        <v>0</v>
      </c>
      <c r="Q776" s="37"/>
      <c r="R776" s="37" t="s">
        <v>217</v>
      </c>
      <c r="S776" s="38">
        <v>0</v>
      </c>
      <c r="T776" s="37" t="s">
        <v>128</v>
      </c>
      <c r="U776" s="37" t="s">
        <v>124</v>
      </c>
      <c r="V776" s="60"/>
      <c r="W776" s="38">
        <v>6622</v>
      </c>
      <c r="X776" s="37" t="s">
        <v>3027</v>
      </c>
      <c r="Y776" s="38">
        <v>0</v>
      </c>
      <c r="Z776" s="38" t="b">
        <v>0</v>
      </c>
      <c r="AA776" s="60">
        <v>43201.820057870369</v>
      </c>
      <c r="AB776" s="60">
        <v>43201.820057870369</v>
      </c>
      <c r="AC776" s="38">
        <v>1</v>
      </c>
      <c r="AD776" s="60">
        <v>43201.830625000002</v>
      </c>
      <c r="AE776" s="60">
        <v>43201.887071759258</v>
      </c>
      <c r="AF776" s="60">
        <v>43201.830625000002</v>
      </c>
      <c r="AG776" s="37"/>
      <c r="AH776" s="37"/>
      <c r="AI776" s="37"/>
      <c r="AJ776" s="16">
        <f ca="1">IF(Table1[[#This Row],[State]]="Closed","Zero",IF(Table1[[#This Row],[State]]="Resolved","Zero",TODAY()-Table1[[#This Row],[First Assigned to Osprey-Resolver]]))</f>
        <v>1506.1129282407419</v>
      </c>
      <c r="AK776" s="16" t="str">
        <f ca="1">IF(Table1[[#This Row],[Days Open]]&lt;=5,"00 - 05",IF(Table1[[#This Row],[Days Open]]&lt;=15,"06 - 15",IF(Table1[[#This Row],[Days Open]]&lt;=30,"16 - 30", IF(Table1[[#This Row],[Days Open]]&lt;=60,"31 - 60",IF(Table1[[#This Row],[Days Open]]&lt;=90,"61 - 90",IF(Table1[[#This Row],[Days Open]]="Zero","Closed","&gt;91 and above"))))))</f>
        <v>&gt;91 and above</v>
      </c>
      <c r="AL776" s="39">
        <f>WEEKNUM(Table1[[#This Row],[Created]])</f>
        <v>15</v>
      </c>
      <c r="AM776" s="39">
        <f>WEEKNUM(Table1[[#This Row],[Resolved]])</f>
        <v>0</v>
      </c>
      <c r="AN776" s="39">
        <f>WEEKNUM(Table1[[#This Row],[Closed]])</f>
        <v>15</v>
      </c>
      <c r="AO776" s="39" t="str">
        <f>IFERROR(INDEX(GD_Resource[], MATCH(Table1[[#This Row],[Assigned to]], GD_Resource[SNOW ID Unique], 0), 2), "Not GD")</f>
        <v>Not GD</v>
      </c>
      <c r="AP776" s="39" t="str">
        <f t="shared" si="12"/>
        <v>Geo</v>
      </c>
      <c r="AQ776" s="39">
        <f>YEAR(Table1[[#This Row],[Closed]])</f>
        <v>2018</v>
      </c>
      <c r="AR776" s="39">
        <f>YEAR(Table1[[#This Row],[Resolved]])</f>
        <v>1900</v>
      </c>
      <c r="AS776" s="39">
        <f>YEAR(Table1[[#This Row],[Created]])</f>
        <v>2018</v>
      </c>
      <c r="AT776" s="39">
        <f>DAY(Table1[[#This Row],[Resolved]])</f>
        <v>0</v>
      </c>
      <c r="AU776" s="39" t="str">
        <f>TEXT(Table1[[#This Row],[Resolved]],"MMM")</f>
        <v>Jan</v>
      </c>
      <c r="AV776" s="39">
        <f>DAY(Table1[[#This Row],[Created]])</f>
        <v>11</v>
      </c>
      <c r="AW776" s="39" t="str">
        <f>TEXT(Table1[[#This Row],[Created]],"MMM")</f>
        <v>Apr</v>
      </c>
      <c r="AX776" s="40" t="e">
        <f>VLOOKUP(Table1[[#This Row],[Assigned to]],GD_Resource[[#All],[SNOW ID Unique]:[Team]],4,0)</f>
        <v>#N/A</v>
      </c>
    </row>
    <row r="777" spans="1:50" ht="37.5" customHeight="1" x14ac:dyDescent="0.25">
      <c r="A777" s="37" t="s">
        <v>3028</v>
      </c>
      <c r="B777" s="37" t="s">
        <v>119</v>
      </c>
      <c r="C777" s="37" t="s">
        <v>433</v>
      </c>
      <c r="D777" s="37" t="s">
        <v>434</v>
      </c>
      <c r="E777" s="37" t="s">
        <v>7</v>
      </c>
      <c r="F777" s="37" t="s">
        <v>3029</v>
      </c>
      <c r="G777" s="60">
        <v>43207.003368055557</v>
      </c>
      <c r="H777" s="37" t="s">
        <v>436</v>
      </c>
      <c r="I777" s="60"/>
      <c r="J777" s="37" t="s">
        <v>124</v>
      </c>
      <c r="K777" s="37" t="s">
        <v>3030</v>
      </c>
      <c r="L777" s="60">
        <v>43207.003368055557</v>
      </c>
      <c r="M777" s="37" t="s">
        <v>436</v>
      </c>
      <c r="N777" s="60">
        <v>43206.990335648137</v>
      </c>
      <c r="O777" s="37" t="s">
        <v>3031</v>
      </c>
      <c r="P777" s="38" t="b">
        <v>0</v>
      </c>
      <c r="Q777" s="37"/>
      <c r="R777" s="37" t="s">
        <v>217</v>
      </c>
      <c r="S777" s="38">
        <v>0</v>
      </c>
      <c r="T777" s="37" t="s">
        <v>128</v>
      </c>
      <c r="U777" s="37" t="s">
        <v>124</v>
      </c>
      <c r="V777" s="60"/>
      <c r="W777" s="38">
        <v>1126</v>
      </c>
      <c r="X777" s="37" t="s">
        <v>3032</v>
      </c>
      <c r="Y777" s="38">
        <v>0</v>
      </c>
      <c r="Z777" s="38" t="b">
        <v>0</v>
      </c>
      <c r="AA777" s="60">
        <v>43207.002511574072</v>
      </c>
      <c r="AB777" s="60">
        <v>43206.990335648137</v>
      </c>
      <c r="AC777" s="38">
        <v>1</v>
      </c>
      <c r="AD777" s="60">
        <v>43207.002511574072</v>
      </c>
      <c r="AE777" s="60">
        <v>43207.002511574072</v>
      </c>
      <c r="AF777" s="60">
        <v>43207.002511574072</v>
      </c>
      <c r="AG777" s="37"/>
      <c r="AH777" s="37"/>
      <c r="AI777" s="37"/>
      <c r="AJ777" s="16">
        <f ca="1">IF(Table1[[#This Row],[State]]="Closed","Zero",IF(Table1[[#This Row],[State]]="Resolved","Zero",TODAY()-Table1[[#This Row],[First Assigned to Osprey-Resolver]]))</f>
        <v>1500.9974884259282</v>
      </c>
      <c r="AK777" s="16" t="str">
        <f ca="1">IF(Table1[[#This Row],[Days Open]]&lt;=5,"00 - 05",IF(Table1[[#This Row],[Days Open]]&lt;=15,"06 - 15",IF(Table1[[#This Row],[Days Open]]&lt;=30,"16 - 30", IF(Table1[[#This Row],[Days Open]]&lt;=60,"31 - 60",IF(Table1[[#This Row],[Days Open]]&lt;=90,"61 - 90",IF(Table1[[#This Row],[Days Open]]="Zero","Closed","&gt;91 and above"))))))</f>
        <v>&gt;91 and above</v>
      </c>
      <c r="AL777" s="39">
        <f>WEEKNUM(Table1[[#This Row],[Created]])</f>
        <v>16</v>
      </c>
      <c r="AM777" s="39">
        <f>WEEKNUM(Table1[[#This Row],[Resolved]])</f>
        <v>0</v>
      </c>
      <c r="AN777" s="39">
        <f>WEEKNUM(Table1[[#This Row],[Closed]])</f>
        <v>16</v>
      </c>
      <c r="AO777" s="39" t="str">
        <f>IFERROR(INDEX(GD_Resource[], MATCH(Table1[[#This Row],[Assigned to]], GD_Resource[SNOW ID Unique], 0), 2), "Not GD")</f>
        <v>Not GD</v>
      </c>
      <c r="AP777" s="39" t="str">
        <f t="shared" si="12"/>
        <v>Geo</v>
      </c>
      <c r="AQ777" s="39">
        <f>YEAR(Table1[[#This Row],[Closed]])</f>
        <v>2018</v>
      </c>
      <c r="AR777" s="39">
        <f>YEAR(Table1[[#This Row],[Resolved]])</f>
        <v>1900</v>
      </c>
      <c r="AS777" s="39">
        <f>YEAR(Table1[[#This Row],[Created]])</f>
        <v>2018</v>
      </c>
      <c r="AT777" s="39">
        <f>DAY(Table1[[#This Row],[Resolved]])</f>
        <v>0</v>
      </c>
      <c r="AU777" s="39" t="str">
        <f>TEXT(Table1[[#This Row],[Resolved]],"MMM")</f>
        <v>Jan</v>
      </c>
      <c r="AV777" s="39">
        <f>DAY(Table1[[#This Row],[Created]])</f>
        <v>16</v>
      </c>
      <c r="AW777" s="39" t="str">
        <f>TEXT(Table1[[#This Row],[Created]],"MMM")</f>
        <v>Apr</v>
      </c>
      <c r="AX777" s="40" t="e">
        <f>VLOOKUP(Table1[[#This Row],[Assigned to]],GD_Resource[[#All],[SNOW ID Unique]:[Team]],4,0)</f>
        <v>#N/A</v>
      </c>
    </row>
    <row r="778" spans="1:50" ht="37.5" customHeight="1" x14ac:dyDescent="0.25">
      <c r="A778" s="37" t="s">
        <v>3033</v>
      </c>
      <c r="B778" s="37" t="s">
        <v>142</v>
      </c>
      <c r="C778" s="37" t="s">
        <v>253</v>
      </c>
      <c r="D778" s="37" t="s">
        <v>285</v>
      </c>
      <c r="E778" s="37" t="s">
        <v>145</v>
      </c>
      <c r="F778" s="37" t="s">
        <v>3034</v>
      </c>
      <c r="G778" s="60">
        <v>43789.621238425927</v>
      </c>
      <c r="H778" s="37" t="s">
        <v>287</v>
      </c>
      <c r="I778" s="60"/>
      <c r="J778" s="37" t="s">
        <v>124</v>
      </c>
      <c r="K778" s="37" t="s">
        <v>3035</v>
      </c>
      <c r="L778" s="60">
        <v>43789.621238425927</v>
      </c>
      <c r="M778" s="37" t="s">
        <v>287</v>
      </c>
      <c r="N778" s="60">
        <v>43207.004490740743</v>
      </c>
      <c r="O778" s="37" t="s">
        <v>2830</v>
      </c>
      <c r="P778" s="38" t="b">
        <v>1</v>
      </c>
      <c r="Q778" s="37"/>
      <c r="R778" s="37" t="s">
        <v>150</v>
      </c>
      <c r="S778" s="38">
        <v>0</v>
      </c>
      <c r="T778" s="37" t="s">
        <v>128</v>
      </c>
      <c r="U778" s="37" t="s">
        <v>124</v>
      </c>
      <c r="V778" s="60"/>
      <c r="W778" s="38">
        <v>50338087</v>
      </c>
      <c r="X778" s="37" t="s">
        <v>1372</v>
      </c>
      <c r="Y778" s="38">
        <v>0</v>
      </c>
      <c r="Z778" s="38" t="b">
        <v>0</v>
      </c>
      <c r="AA778" s="60">
        <v>43207.028460648151</v>
      </c>
      <c r="AB778" s="60">
        <v>43207.004490740743</v>
      </c>
      <c r="AC778" s="38">
        <v>1</v>
      </c>
      <c r="AD778" s="60">
        <v>43207.01903935185</v>
      </c>
      <c r="AE778" s="60">
        <v>43207.028460648151</v>
      </c>
      <c r="AF778" s="60">
        <v>43207.01903935185</v>
      </c>
      <c r="AG778" s="37" t="s">
        <v>139</v>
      </c>
      <c r="AH778" s="37"/>
      <c r="AI778" s="37" t="s">
        <v>1238</v>
      </c>
      <c r="AJ778" s="16">
        <f ca="1">IF(Table1[[#This Row],[State]]="Closed","Zero",IF(Table1[[#This Row],[State]]="Resolved","Zero",TODAY()-Table1[[#This Row],[First Assigned to Osprey-Resolver]]))</f>
        <v>1500.9715393518491</v>
      </c>
      <c r="AK778" s="16" t="str">
        <f ca="1">IF(Table1[[#This Row],[Days Open]]&lt;=5,"00 - 05",IF(Table1[[#This Row],[Days Open]]&lt;=15,"06 - 15",IF(Table1[[#This Row],[Days Open]]&lt;=30,"16 - 30", IF(Table1[[#This Row],[Days Open]]&lt;=60,"31 - 60",IF(Table1[[#This Row],[Days Open]]&lt;=90,"61 - 90",IF(Table1[[#This Row],[Days Open]]="Zero","Closed","&gt;91 and above"))))))</f>
        <v>&gt;91 and above</v>
      </c>
      <c r="AL778" s="39">
        <f>WEEKNUM(Table1[[#This Row],[Created]])</f>
        <v>16</v>
      </c>
      <c r="AM778" s="39">
        <f>WEEKNUM(Table1[[#This Row],[Resolved]])</f>
        <v>0</v>
      </c>
      <c r="AN778" s="39">
        <f>WEEKNUM(Table1[[#This Row],[Closed]])</f>
        <v>47</v>
      </c>
      <c r="AO778" s="39" t="str">
        <f>IFERROR(INDEX(GD_Resource[], MATCH(Table1[[#This Row],[Assigned to]], GD_Resource[SNOW ID Unique], 0), 2), "Not GD")</f>
        <v>WPP-US</v>
      </c>
      <c r="AP778" s="39" t="str">
        <f t="shared" si="12"/>
        <v>GD</v>
      </c>
      <c r="AQ778" s="39">
        <f>YEAR(Table1[[#This Row],[Closed]])</f>
        <v>2019</v>
      </c>
      <c r="AR778" s="39">
        <f>YEAR(Table1[[#This Row],[Resolved]])</f>
        <v>1900</v>
      </c>
      <c r="AS778" s="39">
        <f>YEAR(Table1[[#This Row],[Created]])</f>
        <v>2018</v>
      </c>
      <c r="AT778" s="39">
        <f>DAY(Table1[[#This Row],[Resolved]])</f>
        <v>0</v>
      </c>
      <c r="AU778" s="39" t="str">
        <f>TEXT(Table1[[#This Row],[Resolved]],"MMM")</f>
        <v>Jan</v>
      </c>
      <c r="AV778" s="39">
        <f>DAY(Table1[[#This Row],[Created]])</f>
        <v>17</v>
      </c>
      <c r="AW778" s="39" t="str">
        <f>TEXT(Table1[[#This Row],[Created]],"MMM")</f>
        <v>Apr</v>
      </c>
      <c r="AX778" s="40">
        <f>VLOOKUP(Table1[[#This Row],[Assigned to]],GD_Resource[[#All],[SNOW ID Unique]:[Team]],4,0)</f>
        <v>0</v>
      </c>
    </row>
    <row r="779" spans="1:50" ht="62.7" customHeight="1" x14ac:dyDescent="0.25">
      <c r="A779" s="37" t="s">
        <v>3036</v>
      </c>
      <c r="B779" s="37" t="s">
        <v>119</v>
      </c>
      <c r="C779" s="37" t="s">
        <v>433</v>
      </c>
      <c r="D779" s="37" t="s">
        <v>434</v>
      </c>
      <c r="E779" s="37" t="s">
        <v>13</v>
      </c>
      <c r="F779" s="37" t="s">
        <v>3037</v>
      </c>
      <c r="G779" s="60">
        <v>43207.702638888892</v>
      </c>
      <c r="H779" s="37" t="s">
        <v>436</v>
      </c>
      <c r="I779" s="60"/>
      <c r="J779" s="37" t="s">
        <v>124</v>
      </c>
      <c r="K779" s="37" t="s">
        <v>3038</v>
      </c>
      <c r="L779" s="60">
        <v>43207.702638888892</v>
      </c>
      <c r="M779" s="37" t="s">
        <v>436</v>
      </c>
      <c r="N779" s="60">
        <v>43207.02621527778</v>
      </c>
      <c r="O779" s="37" t="s">
        <v>3039</v>
      </c>
      <c r="P779" s="38" t="b">
        <v>0</v>
      </c>
      <c r="Q779" s="37"/>
      <c r="R779" s="37" t="s">
        <v>217</v>
      </c>
      <c r="S779" s="38">
        <v>0</v>
      </c>
      <c r="T779" s="37" t="s">
        <v>128</v>
      </c>
      <c r="U779" s="37" t="s">
        <v>124</v>
      </c>
      <c r="V779" s="60"/>
      <c r="W779" s="38">
        <v>58443</v>
      </c>
      <c r="X779" s="37" t="s">
        <v>3040</v>
      </c>
      <c r="Y779" s="38">
        <v>0</v>
      </c>
      <c r="Z779" s="38" t="b">
        <v>0</v>
      </c>
      <c r="AA779" s="60">
        <v>43207.074594907397</v>
      </c>
      <c r="AB779" s="60">
        <v>43207.02621527778</v>
      </c>
      <c r="AC779" s="38">
        <v>1</v>
      </c>
      <c r="AD779" s="60">
        <v>43207.122152777767</v>
      </c>
      <c r="AE779" s="60">
        <v>43207.700740740736</v>
      </c>
      <c r="AF779" s="60">
        <v>43207.122152777767</v>
      </c>
      <c r="AG779" s="37"/>
      <c r="AH779" s="37"/>
      <c r="AI779" s="37"/>
      <c r="AJ779" s="16">
        <f ca="1">IF(Table1[[#This Row],[State]]="Closed","Zero",IF(Table1[[#This Row],[State]]="Resolved","Zero",TODAY()-Table1[[#This Row],[First Assigned to Osprey-Resolver]]))</f>
        <v>1500.2992592592636</v>
      </c>
      <c r="AK779" s="16" t="str">
        <f ca="1">IF(Table1[[#This Row],[Days Open]]&lt;=5,"00 - 05",IF(Table1[[#This Row],[Days Open]]&lt;=15,"06 - 15",IF(Table1[[#This Row],[Days Open]]&lt;=30,"16 - 30", IF(Table1[[#This Row],[Days Open]]&lt;=60,"31 - 60",IF(Table1[[#This Row],[Days Open]]&lt;=90,"61 - 90",IF(Table1[[#This Row],[Days Open]]="Zero","Closed","&gt;91 and above"))))))</f>
        <v>&gt;91 and above</v>
      </c>
      <c r="AL779" s="39">
        <f>WEEKNUM(Table1[[#This Row],[Created]])</f>
        <v>16</v>
      </c>
      <c r="AM779" s="39">
        <f>WEEKNUM(Table1[[#This Row],[Resolved]])</f>
        <v>0</v>
      </c>
      <c r="AN779" s="39">
        <f>WEEKNUM(Table1[[#This Row],[Closed]])</f>
        <v>16</v>
      </c>
      <c r="AO779" s="39" t="str">
        <f>IFERROR(INDEX(GD_Resource[], MATCH(Table1[[#This Row],[Assigned to]], GD_Resource[SNOW ID Unique], 0), 2), "Not GD")</f>
        <v>Not GD</v>
      </c>
      <c r="AP779" s="39" t="str">
        <f t="shared" si="12"/>
        <v>Geo</v>
      </c>
      <c r="AQ779" s="39">
        <f>YEAR(Table1[[#This Row],[Closed]])</f>
        <v>2018</v>
      </c>
      <c r="AR779" s="39">
        <f>YEAR(Table1[[#This Row],[Resolved]])</f>
        <v>1900</v>
      </c>
      <c r="AS779" s="39">
        <f>YEAR(Table1[[#This Row],[Created]])</f>
        <v>2018</v>
      </c>
      <c r="AT779" s="39">
        <f>DAY(Table1[[#This Row],[Resolved]])</f>
        <v>0</v>
      </c>
      <c r="AU779" s="39" t="str">
        <f>TEXT(Table1[[#This Row],[Resolved]],"MMM")</f>
        <v>Jan</v>
      </c>
      <c r="AV779" s="39">
        <f>DAY(Table1[[#This Row],[Created]])</f>
        <v>17</v>
      </c>
      <c r="AW779" s="39" t="str">
        <f>TEXT(Table1[[#This Row],[Created]],"MMM")</f>
        <v>Apr</v>
      </c>
      <c r="AX779" s="40" t="e">
        <f>VLOOKUP(Table1[[#This Row],[Assigned to]],GD_Resource[[#All],[SNOW ID Unique]:[Team]],4,0)</f>
        <v>#N/A</v>
      </c>
    </row>
    <row r="780" spans="1:50" ht="37.5" customHeight="1" x14ac:dyDescent="0.25">
      <c r="A780" s="37" t="s">
        <v>3041</v>
      </c>
      <c r="B780" s="37" t="s">
        <v>119</v>
      </c>
      <c r="C780" s="37" t="s">
        <v>143</v>
      </c>
      <c r="D780" s="37" t="s">
        <v>213</v>
      </c>
      <c r="E780" s="37" t="s">
        <v>13</v>
      </c>
      <c r="F780" s="37" t="s">
        <v>3042</v>
      </c>
      <c r="G780" s="60">
        <v>43236.059884259259</v>
      </c>
      <c r="H780" s="37" t="s">
        <v>40</v>
      </c>
      <c r="I780" s="60"/>
      <c r="J780" s="37" t="s">
        <v>134</v>
      </c>
      <c r="K780" s="37" t="s">
        <v>3043</v>
      </c>
      <c r="L780" s="60">
        <v>43236.059884259259</v>
      </c>
      <c r="M780" s="37" t="s">
        <v>40</v>
      </c>
      <c r="N780" s="60">
        <v>43209.095208333332</v>
      </c>
      <c r="O780" s="37" t="s">
        <v>3044</v>
      </c>
      <c r="P780" s="38" t="b">
        <v>0</v>
      </c>
      <c r="Q780" s="37"/>
      <c r="R780" s="37" t="s">
        <v>150</v>
      </c>
      <c r="S780" s="38">
        <v>0</v>
      </c>
      <c r="T780" s="37" t="s">
        <v>128</v>
      </c>
      <c r="U780" s="37" t="s">
        <v>124</v>
      </c>
      <c r="V780" s="60"/>
      <c r="W780" s="38">
        <v>2329798</v>
      </c>
      <c r="X780" s="37" t="s">
        <v>3045</v>
      </c>
      <c r="Y780" s="38">
        <v>0</v>
      </c>
      <c r="Z780" s="38" t="b">
        <v>0</v>
      </c>
      <c r="AA780" s="60">
        <v>43209.504270833328</v>
      </c>
      <c r="AB780" s="60"/>
      <c r="AC780" s="38">
        <v>0</v>
      </c>
      <c r="AD780" s="60"/>
      <c r="AE780" s="60">
        <v>43209.504270833328</v>
      </c>
      <c r="AF780" s="60">
        <v>43209.095208333332</v>
      </c>
      <c r="AG780" s="37"/>
      <c r="AH780" s="37"/>
      <c r="AI780" s="37"/>
      <c r="AJ780" s="16">
        <f ca="1">IF(Table1[[#This Row],[State]]="Closed","Zero",IF(Table1[[#This Row],[State]]="Resolved","Zero",TODAY()-Table1[[#This Row],[First Assigned to Osprey-Resolver]]))</f>
        <v>1498.4957291666724</v>
      </c>
      <c r="AK780" s="16" t="str">
        <f ca="1">IF(Table1[[#This Row],[Days Open]]&lt;=5,"00 - 05",IF(Table1[[#This Row],[Days Open]]&lt;=15,"06 - 15",IF(Table1[[#This Row],[Days Open]]&lt;=30,"16 - 30", IF(Table1[[#This Row],[Days Open]]&lt;=60,"31 - 60",IF(Table1[[#This Row],[Days Open]]&lt;=90,"61 - 90",IF(Table1[[#This Row],[Days Open]]="Zero","Closed","&gt;91 and above"))))))</f>
        <v>&gt;91 and above</v>
      </c>
      <c r="AL780" s="39">
        <f>WEEKNUM(Table1[[#This Row],[Created]])</f>
        <v>16</v>
      </c>
      <c r="AM780" s="39">
        <f>WEEKNUM(Table1[[#This Row],[Resolved]])</f>
        <v>0</v>
      </c>
      <c r="AN780" s="39">
        <f>WEEKNUM(Table1[[#This Row],[Closed]])</f>
        <v>20</v>
      </c>
      <c r="AO780" s="39" t="str">
        <f>IFERROR(INDEX(GD_Resource[], MATCH(Table1[[#This Row],[Assigned to]], GD_Resource[SNOW ID Unique], 0), 2), "Not GD")</f>
        <v>Not GD</v>
      </c>
      <c r="AP780" s="39" t="str">
        <f t="shared" si="12"/>
        <v>Geo</v>
      </c>
      <c r="AQ780" s="39">
        <f>YEAR(Table1[[#This Row],[Closed]])</f>
        <v>2018</v>
      </c>
      <c r="AR780" s="39">
        <f>YEAR(Table1[[#This Row],[Resolved]])</f>
        <v>1900</v>
      </c>
      <c r="AS780" s="39">
        <f>YEAR(Table1[[#This Row],[Created]])</f>
        <v>2018</v>
      </c>
      <c r="AT780" s="39">
        <f>DAY(Table1[[#This Row],[Resolved]])</f>
        <v>0</v>
      </c>
      <c r="AU780" s="39" t="str">
        <f>TEXT(Table1[[#This Row],[Resolved]],"MMM")</f>
        <v>Jan</v>
      </c>
      <c r="AV780" s="39">
        <f>DAY(Table1[[#This Row],[Created]])</f>
        <v>19</v>
      </c>
      <c r="AW780" s="39" t="str">
        <f>TEXT(Table1[[#This Row],[Created]],"MMM")</f>
        <v>Apr</v>
      </c>
      <c r="AX780" s="40" t="e">
        <f>VLOOKUP(Table1[[#This Row],[Assigned to]],GD_Resource[[#All],[SNOW ID Unique]:[Team]],4,0)</f>
        <v>#N/A</v>
      </c>
    </row>
    <row r="781" spans="1:50" ht="100.2" customHeight="1" x14ac:dyDescent="0.25">
      <c r="A781" s="37" t="s">
        <v>3046</v>
      </c>
      <c r="B781" s="37" t="s">
        <v>142</v>
      </c>
      <c r="C781" s="37" t="s">
        <v>253</v>
      </c>
      <c r="D781" s="37" t="s">
        <v>259</v>
      </c>
      <c r="E781" s="37" t="s">
        <v>13</v>
      </c>
      <c r="F781" s="37" t="s">
        <v>3047</v>
      </c>
      <c r="G781" s="60">
        <v>43210.009143518517</v>
      </c>
      <c r="H781" s="37" t="s">
        <v>39</v>
      </c>
      <c r="I781" s="60"/>
      <c r="J781" s="37" t="s">
        <v>542</v>
      </c>
      <c r="K781" s="37" t="s">
        <v>3048</v>
      </c>
      <c r="L781" s="60">
        <v>43210.009143518517</v>
      </c>
      <c r="M781" s="37" t="s">
        <v>39</v>
      </c>
      <c r="N781" s="60">
        <v>43209.84202546296</v>
      </c>
      <c r="O781" s="37" t="s">
        <v>3049</v>
      </c>
      <c r="P781" s="38" t="b">
        <v>0</v>
      </c>
      <c r="Q781" s="37"/>
      <c r="R781" s="37" t="s">
        <v>150</v>
      </c>
      <c r="S781" s="38">
        <v>0</v>
      </c>
      <c r="T781" s="37" t="s">
        <v>128</v>
      </c>
      <c r="U781" s="37" t="s">
        <v>124</v>
      </c>
      <c r="V781" s="60"/>
      <c r="W781" s="38">
        <v>14439</v>
      </c>
      <c r="X781" s="37" t="s">
        <v>3050</v>
      </c>
      <c r="Y781" s="38">
        <v>0</v>
      </c>
      <c r="Z781" s="38" t="b">
        <v>0</v>
      </c>
      <c r="AA781" s="60">
        <v>43209.849351851852</v>
      </c>
      <c r="AB781" s="60">
        <v>43209.84202546296</v>
      </c>
      <c r="AC781" s="38">
        <v>1</v>
      </c>
      <c r="AD781" s="60">
        <v>43209.85</v>
      </c>
      <c r="AE781" s="60">
        <v>43209.867337962962</v>
      </c>
      <c r="AF781" s="60">
        <v>43209.85</v>
      </c>
      <c r="AG781" s="37" t="s">
        <v>139</v>
      </c>
      <c r="AH781" s="37"/>
      <c r="AI781" s="37" t="s">
        <v>1238</v>
      </c>
      <c r="AJ781" s="16">
        <f ca="1">IF(Table1[[#This Row],[State]]="Closed","Zero",IF(Table1[[#This Row],[State]]="Resolved","Zero",TODAY()-Table1[[#This Row],[First Assigned to Osprey-Resolver]]))</f>
        <v>1498.1326620370382</v>
      </c>
      <c r="AK781" s="16" t="str">
        <f ca="1">IF(Table1[[#This Row],[Days Open]]&lt;=5,"00 - 05",IF(Table1[[#This Row],[Days Open]]&lt;=15,"06 - 15",IF(Table1[[#This Row],[Days Open]]&lt;=30,"16 - 30", IF(Table1[[#This Row],[Days Open]]&lt;=60,"31 - 60",IF(Table1[[#This Row],[Days Open]]&lt;=90,"61 - 90",IF(Table1[[#This Row],[Days Open]]="Zero","Closed","&gt;91 and above"))))))</f>
        <v>&gt;91 and above</v>
      </c>
      <c r="AL781" s="39">
        <f>WEEKNUM(Table1[[#This Row],[Created]])</f>
        <v>16</v>
      </c>
      <c r="AM781" s="39">
        <f>WEEKNUM(Table1[[#This Row],[Resolved]])</f>
        <v>0</v>
      </c>
      <c r="AN781" s="39">
        <f>WEEKNUM(Table1[[#This Row],[Closed]])</f>
        <v>16</v>
      </c>
      <c r="AO781" s="39" t="str">
        <f>IFERROR(INDEX(GD_Resource[], MATCH(Table1[[#This Row],[Assigned to]], GD_Resource[SNOW ID Unique], 0), 2), "Not GD")</f>
        <v>Not GD</v>
      </c>
      <c r="AP781" s="39" t="str">
        <f t="shared" si="12"/>
        <v>Geo</v>
      </c>
      <c r="AQ781" s="39">
        <f>YEAR(Table1[[#This Row],[Closed]])</f>
        <v>2018</v>
      </c>
      <c r="AR781" s="39">
        <f>YEAR(Table1[[#This Row],[Resolved]])</f>
        <v>1900</v>
      </c>
      <c r="AS781" s="39">
        <f>YEAR(Table1[[#This Row],[Created]])</f>
        <v>2018</v>
      </c>
      <c r="AT781" s="39">
        <f>DAY(Table1[[#This Row],[Resolved]])</f>
        <v>0</v>
      </c>
      <c r="AU781" s="39" t="str">
        <f>TEXT(Table1[[#This Row],[Resolved]],"MMM")</f>
        <v>Jan</v>
      </c>
      <c r="AV781" s="39">
        <f>DAY(Table1[[#This Row],[Created]])</f>
        <v>19</v>
      </c>
      <c r="AW781" s="39" t="str">
        <f>TEXT(Table1[[#This Row],[Created]],"MMM")</f>
        <v>Apr</v>
      </c>
      <c r="AX781" s="40" t="e">
        <f>VLOOKUP(Table1[[#This Row],[Assigned to]],GD_Resource[[#All],[SNOW ID Unique]:[Team]],4,0)</f>
        <v>#N/A</v>
      </c>
    </row>
    <row r="782" spans="1:50" ht="49.95" customHeight="1" x14ac:dyDescent="0.25">
      <c r="A782" s="37" t="s">
        <v>3051</v>
      </c>
      <c r="B782" s="37" t="s">
        <v>119</v>
      </c>
      <c r="C782" s="37" t="s">
        <v>433</v>
      </c>
      <c r="D782" s="37" t="s">
        <v>434</v>
      </c>
      <c r="E782" s="37" t="s">
        <v>7</v>
      </c>
      <c r="F782" s="37" t="s">
        <v>3052</v>
      </c>
      <c r="G782" s="60">
        <v>43210.083449074067</v>
      </c>
      <c r="H782" s="37" t="s">
        <v>436</v>
      </c>
      <c r="I782" s="60"/>
      <c r="J782" s="37" t="s">
        <v>329</v>
      </c>
      <c r="K782" s="37" t="s">
        <v>3053</v>
      </c>
      <c r="L782" s="60">
        <v>43210.083449074067</v>
      </c>
      <c r="M782" s="37" t="s">
        <v>436</v>
      </c>
      <c r="N782" s="60">
        <v>43209.97383101852</v>
      </c>
      <c r="O782" s="37" t="s">
        <v>3054</v>
      </c>
      <c r="P782" s="38" t="b">
        <v>0</v>
      </c>
      <c r="Q782" s="37"/>
      <c r="R782" s="37" t="s">
        <v>217</v>
      </c>
      <c r="S782" s="38">
        <v>0</v>
      </c>
      <c r="T782" s="37" t="s">
        <v>128</v>
      </c>
      <c r="U782" s="37" t="s">
        <v>124</v>
      </c>
      <c r="V782" s="60"/>
      <c r="W782" s="38">
        <v>9472</v>
      </c>
      <c r="X782" s="37" t="s">
        <v>3055</v>
      </c>
      <c r="Y782" s="38">
        <v>0</v>
      </c>
      <c r="Z782" s="38" t="b">
        <v>0</v>
      </c>
      <c r="AA782" s="60">
        <v>43209.983819444453</v>
      </c>
      <c r="AB782" s="60">
        <v>43209.97383101852</v>
      </c>
      <c r="AC782" s="38">
        <v>1</v>
      </c>
      <c r="AD782" s="60">
        <v>43210.063298611109</v>
      </c>
      <c r="AE782" s="60">
        <v>43210.080995370372</v>
      </c>
      <c r="AF782" s="60">
        <v>43210.063298611109</v>
      </c>
      <c r="AG782" s="37"/>
      <c r="AH782" s="37"/>
      <c r="AI782" s="37"/>
      <c r="AJ782" s="16">
        <f ca="1">IF(Table1[[#This Row],[State]]="Closed","Zero",IF(Table1[[#This Row],[State]]="Resolved","Zero",TODAY()-Table1[[#This Row],[First Assigned to Osprey-Resolver]]))</f>
        <v>1497.919004629628</v>
      </c>
      <c r="AK782" s="16" t="str">
        <f ca="1">IF(Table1[[#This Row],[Days Open]]&lt;=5,"00 - 05",IF(Table1[[#This Row],[Days Open]]&lt;=15,"06 - 15",IF(Table1[[#This Row],[Days Open]]&lt;=30,"16 - 30", IF(Table1[[#This Row],[Days Open]]&lt;=60,"31 - 60",IF(Table1[[#This Row],[Days Open]]&lt;=90,"61 - 90",IF(Table1[[#This Row],[Days Open]]="Zero","Closed","&gt;91 and above"))))))</f>
        <v>&gt;91 and above</v>
      </c>
      <c r="AL782" s="39">
        <f>WEEKNUM(Table1[[#This Row],[Created]])</f>
        <v>16</v>
      </c>
      <c r="AM782" s="39">
        <f>WEEKNUM(Table1[[#This Row],[Resolved]])</f>
        <v>0</v>
      </c>
      <c r="AN782" s="39">
        <f>WEEKNUM(Table1[[#This Row],[Closed]])</f>
        <v>16</v>
      </c>
      <c r="AO782" s="39" t="str">
        <f>IFERROR(INDEX(GD_Resource[], MATCH(Table1[[#This Row],[Assigned to]], GD_Resource[SNOW ID Unique], 0), 2), "Not GD")</f>
        <v>Not GD</v>
      </c>
      <c r="AP782" s="39" t="str">
        <f t="shared" si="12"/>
        <v>Geo</v>
      </c>
      <c r="AQ782" s="39">
        <f>YEAR(Table1[[#This Row],[Closed]])</f>
        <v>2018</v>
      </c>
      <c r="AR782" s="39">
        <f>YEAR(Table1[[#This Row],[Resolved]])</f>
        <v>1900</v>
      </c>
      <c r="AS782" s="39">
        <f>YEAR(Table1[[#This Row],[Created]])</f>
        <v>2018</v>
      </c>
      <c r="AT782" s="39">
        <f>DAY(Table1[[#This Row],[Resolved]])</f>
        <v>0</v>
      </c>
      <c r="AU782" s="39" t="str">
        <f>TEXT(Table1[[#This Row],[Resolved]],"MMM")</f>
        <v>Jan</v>
      </c>
      <c r="AV782" s="39">
        <f>DAY(Table1[[#This Row],[Created]])</f>
        <v>19</v>
      </c>
      <c r="AW782" s="39" t="str">
        <f>TEXT(Table1[[#This Row],[Created]],"MMM")</f>
        <v>Apr</v>
      </c>
      <c r="AX782" s="40" t="e">
        <f>VLOOKUP(Table1[[#This Row],[Assigned to]],GD_Resource[[#All],[SNOW ID Unique]:[Team]],4,0)</f>
        <v>#N/A</v>
      </c>
    </row>
    <row r="783" spans="1:50" ht="49.95" customHeight="1" x14ac:dyDescent="0.25">
      <c r="A783" s="37" t="s">
        <v>3056</v>
      </c>
      <c r="B783" s="37" t="s">
        <v>119</v>
      </c>
      <c r="C783" s="37" t="s">
        <v>253</v>
      </c>
      <c r="D783" s="37" t="s">
        <v>259</v>
      </c>
      <c r="E783" s="37" t="s">
        <v>7</v>
      </c>
      <c r="F783" s="37" t="s">
        <v>3057</v>
      </c>
      <c r="G783" s="60">
        <v>43281.119791666657</v>
      </c>
      <c r="H783" s="37" t="s">
        <v>39</v>
      </c>
      <c r="I783" s="60">
        <v>43215.969050925924</v>
      </c>
      <c r="J783" s="37" t="s">
        <v>134</v>
      </c>
      <c r="K783" s="37" t="s">
        <v>3058</v>
      </c>
      <c r="L783" s="60">
        <v>43281.119791666657</v>
      </c>
      <c r="M783" s="37" t="s">
        <v>39</v>
      </c>
      <c r="N783" s="60">
        <v>43211.003460648149</v>
      </c>
      <c r="O783" s="37" t="s">
        <v>3059</v>
      </c>
      <c r="P783" s="38" t="b">
        <v>0</v>
      </c>
      <c r="Q783" s="37"/>
      <c r="R783" s="37" t="s">
        <v>150</v>
      </c>
      <c r="S783" s="38">
        <v>0</v>
      </c>
      <c r="T783" s="37" t="s">
        <v>128</v>
      </c>
      <c r="U783" s="37" t="s">
        <v>124</v>
      </c>
      <c r="V783" s="60"/>
      <c r="W783" s="38">
        <v>6058051</v>
      </c>
      <c r="X783" s="37" t="s">
        <v>3060</v>
      </c>
      <c r="Y783" s="38">
        <v>0</v>
      </c>
      <c r="Z783" s="38" t="b">
        <v>0</v>
      </c>
      <c r="AA783" s="60">
        <v>43211.053078703713</v>
      </c>
      <c r="AB783" s="60">
        <v>43211.003460648149</v>
      </c>
      <c r="AC783" s="38">
        <v>11</v>
      </c>
      <c r="AD783" s="60">
        <v>43215.969050925924</v>
      </c>
      <c r="AE783" s="60">
        <v>43281.118541666663</v>
      </c>
      <c r="AF783" s="60">
        <v>43259.917233796303</v>
      </c>
      <c r="AG783" s="37"/>
      <c r="AH783" s="37"/>
      <c r="AI783" s="37"/>
      <c r="AJ783" s="16">
        <f ca="1">IF(Table1[[#This Row],[State]]="Closed","Zero",IF(Table1[[#This Row],[State]]="Resolved","Zero",TODAY()-Table1[[#This Row],[First Assigned to Osprey-Resolver]]))</f>
        <v>1426.8814583333369</v>
      </c>
      <c r="AK783" s="16" t="str">
        <f ca="1">IF(Table1[[#This Row],[Days Open]]&lt;=5,"00 - 05",IF(Table1[[#This Row],[Days Open]]&lt;=15,"06 - 15",IF(Table1[[#This Row],[Days Open]]&lt;=30,"16 - 30", IF(Table1[[#This Row],[Days Open]]&lt;=60,"31 - 60",IF(Table1[[#This Row],[Days Open]]&lt;=90,"61 - 90",IF(Table1[[#This Row],[Days Open]]="Zero","Closed","&gt;91 and above"))))))</f>
        <v>&gt;91 and above</v>
      </c>
      <c r="AL783" s="39">
        <f>WEEKNUM(Table1[[#This Row],[Created]])</f>
        <v>16</v>
      </c>
      <c r="AM783" s="39">
        <f>WEEKNUM(Table1[[#This Row],[Resolved]])</f>
        <v>0</v>
      </c>
      <c r="AN783" s="39">
        <f>WEEKNUM(Table1[[#This Row],[Closed]])</f>
        <v>26</v>
      </c>
      <c r="AO783" s="39" t="str">
        <f>IFERROR(INDEX(GD_Resource[], MATCH(Table1[[#This Row],[Assigned to]], GD_Resource[SNOW ID Unique], 0), 2), "Not GD")</f>
        <v>Not GD</v>
      </c>
      <c r="AP783" s="39" t="str">
        <f t="shared" si="12"/>
        <v>Geo</v>
      </c>
      <c r="AQ783" s="39">
        <f>YEAR(Table1[[#This Row],[Closed]])</f>
        <v>2018</v>
      </c>
      <c r="AR783" s="39">
        <f>YEAR(Table1[[#This Row],[Resolved]])</f>
        <v>1900</v>
      </c>
      <c r="AS783" s="39">
        <f>YEAR(Table1[[#This Row],[Created]])</f>
        <v>2018</v>
      </c>
      <c r="AT783" s="39">
        <f>DAY(Table1[[#This Row],[Resolved]])</f>
        <v>0</v>
      </c>
      <c r="AU783" s="39" t="str">
        <f>TEXT(Table1[[#This Row],[Resolved]],"MMM")</f>
        <v>Jan</v>
      </c>
      <c r="AV783" s="39">
        <f>DAY(Table1[[#This Row],[Created]])</f>
        <v>21</v>
      </c>
      <c r="AW783" s="39" t="str">
        <f>TEXT(Table1[[#This Row],[Created]],"MMM")</f>
        <v>Apr</v>
      </c>
      <c r="AX783" s="40" t="e">
        <f>VLOOKUP(Table1[[#This Row],[Assigned to]],GD_Resource[[#All],[SNOW ID Unique]:[Team]],4,0)</f>
        <v>#N/A</v>
      </c>
    </row>
    <row r="784" spans="1:50" ht="49.95" customHeight="1" x14ac:dyDescent="0.25">
      <c r="A784" s="37" t="s">
        <v>3061</v>
      </c>
      <c r="B784" s="37" t="s">
        <v>119</v>
      </c>
      <c r="C784" s="37" t="s">
        <v>253</v>
      </c>
      <c r="D784" s="37" t="s">
        <v>132</v>
      </c>
      <c r="E784" s="37" t="s">
        <v>145</v>
      </c>
      <c r="F784" s="37" t="s">
        <v>3062</v>
      </c>
      <c r="G784" s="60">
        <v>44433.943159722221</v>
      </c>
      <c r="H784" s="37" t="s">
        <v>8</v>
      </c>
      <c r="I784" s="60"/>
      <c r="J784" s="37" t="s">
        <v>124</v>
      </c>
      <c r="K784" s="37" t="s">
        <v>3063</v>
      </c>
      <c r="L784" s="60">
        <v>44433.943159722221</v>
      </c>
      <c r="M784" s="37" t="s">
        <v>42</v>
      </c>
      <c r="N784" s="60">
        <v>43215.852719907409</v>
      </c>
      <c r="O784" s="37" t="s">
        <v>2448</v>
      </c>
      <c r="P784" s="38" t="b">
        <v>0</v>
      </c>
      <c r="Q784" s="37"/>
      <c r="R784" s="37" t="s">
        <v>150</v>
      </c>
      <c r="S784" s="38">
        <v>0</v>
      </c>
      <c r="T784" s="37" t="s">
        <v>128</v>
      </c>
      <c r="U784" s="37" t="s">
        <v>124</v>
      </c>
      <c r="V784" s="60"/>
      <c r="W784" s="38">
        <v>105243014</v>
      </c>
      <c r="X784" s="37" t="s">
        <v>2449</v>
      </c>
      <c r="Y784" s="38">
        <v>0</v>
      </c>
      <c r="Z784" s="38" t="b">
        <v>0</v>
      </c>
      <c r="AA784" s="60">
        <v>43215.901458333326</v>
      </c>
      <c r="AB784" s="60">
        <v>43215.852719907409</v>
      </c>
      <c r="AC784" s="38">
        <v>1</v>
      </c>
      <c r="AD784" s="60">
        <v>43215.856585648151</v>
      </c>
      <c r="AE784" s="60">
        <v>43215.901458333326</v>
      </c>
      <c r="AF784" s="60">
        <v>43215.856585648151</v>
      </c>
      <c r="AG784" s="37"/>
      <c r="AH784" s="37"/>
      <c r="AI784" s="37" t="s">
        <v>257</v>
      </c>
      <c r="AJ784" s="16">
        <f ca="1">IF(Table1[[#This Row],[State]]="Closed","Zero",IF(Table1[[#This Row],[State]]="Resolved","Zero",TODAY()-Table1[[#This Row],[First Assigned to Osprey-Resolver]]))</f>
        <v>1492.0985416666736</v>
      </c>
      <c r="AK784" s="16" t="str">
        <f ca="1">IF(Table1[[#This Row],[Days Open]]&lt;=5,"00 - 05",IF(Table1[[#This Row],[Days Open]]&lt;=15,"06 - 15",IF(Table1[[#This Row],[Days Open]]&lt;=30,"16 - 30", IF(Table1[[#This Row],[Days Open]]&lt;=60,"31 - 60",IF(Table1[[#This Row],[Days Open]]&lt;=90,"61 - 90",IF(Table1[[#This Row],[Days Open]]="Zero","Closed","&gt;91 and above"))))))</f>
        <v>&gt;91 and above</v>
      </c>
      <c r="AL784" s="39">
        <f>WEEKNUM(Table1[[#This Row],[Created]])</f>
        <v>17</v>
      </c>
      <c r="AM784" s="39">
        <f>WEEKNUM(Table1[[#This Row],[Resolved]])</f>
        <v>0</v>
      </c>
      <c r="AN784" s="39">
        <f>WEEKNUM(Table1[[#This Row],[Closed]])</f>
        <v>35</v>
      </c>
      <c r="AO784" s="39" t="str">
        <f>IFERROR(INDEX(GD_Resource[], MATCH(Table1[[#This Row],[Assigned to]], GD_Resource[SNOW ID Unique], 0), 2), "Not GD")</f>
        <v>WPP-US</v>
      </c>
      <c r="AP784" s="39" t="str">
        <f t="shared" si="12"/>
        <v>GD</v>
      </c>
      <c r="AQ784" s="39">
        <f>YEAR(Table1[[#This Row],[Closed]])</f>
        <v>2021</v>
      </c>
      <c r="AR784" s="39">
        <f>YEAR(Table1[[#This Row],[Resolved]])</f>
        <v>1900</v>
      </c>
      <c r="AS784" s="39">
        <f>YEAR(Table1[[#This Row],[Created]])</f>
        <v>2018</v>
      </c>
      <c r="AT784" s="39">
        <f>DAY(Table1[[#This Row],[Resolved]])</f>
        <v>0</v>
      </c>
      <c r="AU784" s="39" t="str">
        <f>TEXT(Table1[[#This Row],[Resolved]],"MMM")</f>
        <v>Jan</v>
      </c>
      <c r="AV784" s="39">
        <f>DAY(Table1[[#This Row],[Created]])</f>
        <v>25</v>
      </c>
      <c r="AW784" s="39" t="str">
        <f>TEXT(Table1[[#This Row],[Created]],"MMM")</f>
        <v>Apr</v>
      </c>
      <c r="AX784" s="40">
        <f>VLOOKUP(Table1[[#This Row],[Assigned to]],GD_Resource[[#All],[SNOW ID Unique]:[Team]],4,0)</f>
        <v>0</v>
      </c>
    </row>
    <row r="785" spans="1:50" ht="49.95" customHeight="1" x14ac:dyDescent="0.25">
      <c r="A785" s="37" t="s">
        <v>3064</v>
      </c>
      <c r="B785" s="37" t="s">
        <v>119</v>
      </c>
      <c r="C785" s="37" t="s">
        <v>296</v>
      </c>
      <c r="D785" s="37" t="s">
        <v>2992</v>
      </c>
      <c r="E785" s="37" t="s">
        <v>145</v>
      </c>
      <c r="F785" s="37" t="s">
        <v>3065</v>
      </c>
      <c r="G785" s="60">
        <v>43777.905891203707</v>
      </c>
      <c r="H785" s="37"/>
      <c r="I785" s="60"/>
      <c r="J785" s="37" t="s">
        <v>124</v>
      </c>
      <c r="K785" s="37" t="s">
        <v>3066</v>
      </c>
      <c r="L785" s="60">
        <v>43777.905891203707</v>
      </c>
      <c r="M785" s="37" t="s">
        <v>2995</v>
      </c>
      <c r="N785" s="60">
        <v>43215.954884259263</v>
      </c>
      <c r="O785" s="37" t="s">
        <v>282</v>
      </c>
      <c r="P785" s="38" t="b">
        <v>0</v>
      </c>
      <c r="Q785" s="37"/>
      <c r="R785" s="37" t="s">
        <v>150</v>
      </c>
      <c r="S785" s="38">
        <v>0</v>
      </c>
      <c r="T785" s="37" t="s">
        <v>128</v>
      </c>
      <c r="U785" s="37" t="s">
        <v>124</v>
      </c>
      <c r="V785" s="60"/>
      <c r="W785" s="38">
        <v>48552567</v>
      </c>
      <c r="X785" s="37" t="s">
        <v>283</v>
      </c>
      <c r="Y785" s="38">
        <v>0</v>
      </c>
      <c r="Z785" s="38" t="b">
        <v>0</v>
      </c>
      <c r="AA785" s="60">
        <v>43216.126851851863</v>
      </c>
      <c r="AB785" s="60">
        <v>43215.954884259263</v>
      </c>
      <c r="AC785" s="38">
        <v>1</v>
      </c>
      <c r="AD785" s="60">
        <v>43215.956145833326</v>
      </c>
      <c r="AE785" s="60">
        <v>43216.126851851863</v>
      </c>
      <c r="AF785" s="60">
        <v>43215.956145833326</v>
      </c>
      <c r="AG785" s="37"/>
      <c r="AH785" s="37"/>
      <c r="AI785" s="37"/>
      <c r="AJ785" s="16">
        <f ca="1">IF(Table1[[#This Row],[State]]="Closed","Zero",IF(Table1[[#This Row],[State]]="Resolved","Zero",TODAY()-Table1[[#This Row],[First Assigned to Osprey-Resolver]]))</f>
        <v>1491.8731481481373</v>
      </c>
      <c r="AK785" s="16" t="str">
        <f ca="1">IF(Table1[[#This Row],[Days Open]]&lt;=5,"00 - 05",IF(Table1[[#This Row],[Days Open]]&lt;=15,"06 - 15",IF(Table1[[#This Row],[Days Open]]&lt;=30,"16 - 30", IF(Table1[[#This Row],[Days Open]]&lt;=60,"31 - 60",IF(Table1[[#This Row],[Days Open]]&lt;=90,"61 - 90",IF(Table1[[#This Row],[Days Open]]="Zero","Closed","&gt;91 and above"))))))</f>
        <v>&gt;91 and above</v>
      </c>
      <c r="AL785" s="39">
        <f>WEEKNUM(Table1[[#This Row],[Created]])</f>
        <v>17</v>
      </c>
      <c r="AM785" s="39">
        <f>WEEKNUM(Table1[[#This Row],[Resolved]])</f>
        <v>0</v>
      </c>
      <c r="AN785" s="39">
        <f>WEEKNUM(Table1[[#This Row],[Closed]])</f>
        <v>45</v>
      </c>
      <c r="AO785" s="39" t="str">
        <f>IFERROR(INDEX(GD_Resource[], MATCH(Table1[[#This Row],[Assigned to]], GD_Resource[SNOW ID Unique], 0), 2), "Not GD")</f>
        <v>Not GD</v>
      </c>
      <c r="AP785" s="39" t="str">
        <f t="shared" si="12"/>
        <v>Geo</v>
      </c>
      <c r="AQ785" s="39">
        <f>YEAR(Table1[[#This Row],[Closed]])</f>
        <v>2019</v>
      </c>
      <c r="AR785" s="39">
        <f>YEAR(Table1[[#This Row],[Resolved]])</f>
        <v>1900</v>
      </c>
      <c r="AS785" s="39">
        <f>YEAR(Table1[[#This Row],[Created]])</f>
        <v>2018</v>
      </c>
      <c r="AT785" s="39">
        <f>DAY(Table1[[#This Row],[Resolved]])</f>
        <v>0</v>
      </c>
      <c r="AU785" s="39" t="str">
        <f>TEXT(Table1[[#This Row],[Resolved]],"MMM")</f>
        <v>Jan</v>
      </c>
      <c r="AV785" s="39">
        <f>DAY(Table1[[#This Row],[Created]])</f>
        <v>25</v>
      </c>
      <c r="AW785" s="39" t="str">
        <f>TEXT(Table1[[#This Row],[Created]],"MMM")</f>
        <v>Apr</v>
      </c>
      <c r="AX785" s="40" t="e">
        <f>VLOOKUP(Table1[[#This Row],[Assigned to]],GD_Resource[[#All],[SNOW ID Unique]:[Team]],4,0)</f>
        <v>#N/A</v>
      </c>
    </row>
    <row r="786" spans="1:50" ht="49.95" customHeight="1" x14ac:dyDescent="0.25">
      <c r="A786" s="37" t="s">
        <v>3067</v>
      </c>
      <c r="B786" s="37" t="s">
        <v>142</v>
      </c>
      <c r="C786" s="37" t="s">
        <v>120</v>
      </c>
      <c r="D786" s="37" t="s">
        <v>206</v>
      </c>
      <c r="E786" s="37" t="s">
        <v>145</v>
      </c>
      <c r="F786" s="37" t="s">
        <v>3068</v>
      </c>
      <c r="G786" s="60">
        <v>43299.839965277781</v>
      </c>
      <c r="H786" s="37" t="s">
        <v>48</v>
      </c>
      <c r="I786" s="60"/>
      <c r="J786" s="37" t="s">
        <v>124</v>
      </c>
      <c r="K786" s="37" t="s">
        <v>3069</v>
      </c>
      <c r="L786" s="60">
        <v>43299.839965277781</v>
      </c>
      <c r="M786" s="37" t="s">
        <v>48</v>
      </c>
      <c r="N786" s="60">
        <v>43216.59175925926</v>
      </c>
      <c r="O786" s="37" t="s">
        <v>2512</v>
      </c>
      <c r="P786" s="38" t="b">
        <v>0</v>
      </c>
      <c r="Q786" s="37"/>
      <c r="R786" s="37" t="s">
        <v>127</v>
      </c>
      <c r="S786" s="38">
        <v>0</v>
      </c>
      <c r="T786" s="37" t="s">
        <v>128</v>
      </c>
      <c r="U786" s="37" t="s">
        <v>124</v>
      </c>
      <c r="V786" s="60"/>
      <c r="W786" s="38">
        <v>7192646</v>
      </c>
      <c r="X786" s="37" t="s">
        <v>2513</v>
      </c>
      <c r="Y786" s="38">
        <v>0</v>
      </c>
      <c r="Z786" s="38" t="b">
        <v>0</v>
      </c>
      <c r="AA786" s="60">
        <v>43216.593865740739</v>
      </c>
      <c r="AB786" s="60">
        <v>43216.59175925926</v>
      </c>
      <c r="AC786" s="38">
        <v>1</v>
      </c>
      <c r="AD786" s="60">
        <v>43216.592499999999</v>
      </c>
      <c r="AE786" s="60">
        <v>43216.593865740739</v>
      </c>
      <c r="AF786" s="60">
        <v>43216.592499999999</v>
      </c>
      <c r="AG786" s="37" t="s">
        <v>332</v>
      </c>
      <c r="AH786" s="37"/>
      <c r="AI786" s="37" t="s">
        <v>796</v>
      </c>
      <c r="AJ786" s="16">
        <f ca="1">IF(Table1[[#This Row],[State]]="Closed","Zero",IF(Table1[[#This Row],[State]]="Resolved","Zero",TODAY()-Table1[[#This Row],[First Assigned to Osprey-Resolver]]))</f>
        <v>1491.4061342592613</v>
      </c>
      <c r="AK786" s="16" t="str">
        <f ca="1">IF(Table1[[#This Row],[Days Open]]&lt;=5,"00 - 05",IF(Table1[[#This Row],[Days Open]]&lt;=15,"06 - 15",IF(Table1[[#This Row],[Days Open]]&lt;=30,"16 - 30", IF(Table1[[#This Row],[Days Open]]&lt;=60,"31 - 60",IF(Table1[[#This Row],[Days Open]]&lt;=90,"61 - 90",IF(Table1[[#This Row],[Days Open]]="Zero","Closed","&gt;91 and above"))))))</f>
        <v>&gt;91 and above</v>
      </c>
      <c r="AL786" s="39">
        <f>WEEKNUM(Table1[[#This Row],[Created]])</f>
        <v>17</v>
      </c>
      <c r="AM786" s="39">
        <f>WEEKNUM(Table1[[#This Row],[Resolved]])</f>
        <v>0</v>
      </c>
      <c r="AN786" s="39">
        <f>WEEKNUM(Table1[[#This Row],[Closed]])</f>
        <v>29</v>
      </c>
      <c r="AO786" s="39" t="str">
        <f>IFERROR(INDEX(GD_Resource[], MATCH(Table1[[#This Row],[Assigned to]], GD_Resource[SNOW ID Unique], 0), 2), "Not GD")</f>
        <v>Not GD</v>
      </c>
      <c r="AP786" s="39" t="str">
        <f t="shared" si="12"/>
        <v>Geo</v>
      </c>
      <c r="AQ786" s="39">
        <f>YEAR(Table1[[#This Row],[Closed]])</f>
        <v>2018</v>
      </c>
      <c r="AR786" s="39">
        <f>YEAR(Table1[[#This Row],[Resolved]])</f>
        <v>1900</v>
      </c>
      <c r="AS786" s="39">
        <f>YEAR(Table1[[#This Row],[Created]])</f>
        <v>2018</v>
      </c>
      <c r="AT786" s="39">
        <f>DAY(Table1[[#This Row],[Resolved]])</f>
        <v>0</v>
      </c>
      <c r="AU786" s="39" t="str">
        <f>TEXT(Table1[[#This Row],[Resolved]],"MMM")</f>
        <v>Jan</v>
      </c>
      <c r="AV786" s="39">
        <f>DAY(Table1[[#This Row],[Created]])</f>
        <v>26</v>
      </c>
      <c r="AW786" s="39" t="str">
        <f>TEXT(Table1[[#This Row],[Created]],"MMM")</f>
        <v>Apr</v>
      </c>
      <c r="AX786" s="40" t="e">
        <f>VLOOKUP(Table1[[#This Row],[Assigned to]],GD_Resource[[#All],[SNOW ID Unique]:[Team]],4,0)</f>
        <v>#N/A</v>
      </c>
    </row>
    <row r="787" spans="1:50" ht="49.95" customHeight="1" x14ac:dyDescent="0.25">
      <c r="A787" s="37" t="s">
        <v>3070</v>
      </c>
      <c r="B787" s="37" t="s">
        <v>119</v>
      </c>
      <c r="C787" s="37" t="s">
        <v>253</v>
      </c>
      <c r="D787" s="37" t="s">
        <v>259</v>
      </c>
      <c r="E787" s="37" t="s">
        <v>13</v>
      </c>
      <c r="F787" s="37" t="s">
        <v>3071</v>
      </c>
      <c r="G787" s="60">
        <v>43221.976678240739</v>
      </c>
      <c r="H787" s="37" t="s">
        <v>39</v>
      </c>
      <c r="I787" s="60"/>
      <c r="J787" s="37" t="s">
        <v>124</v>
      </c>
      <c r="K787" s="37" t="s">
        <v>3072</v>
      </c>
      <c r="L787" s="60">
        <v>43221.976678240739</v>
      </c>
      <c r="M787" s="37" t="s">
        <v>39</v>
      </c>
      <c r="N787" s="60">
        <v>43216.70789351852</v>
      </c>
      <c r="O787" s="37" t="s">
        <v>3073</v>
      </c>
      <c r="P787" s="38" t="b">
        <v>0</v>
      </c>
      <c r="Q787" s="37"/>
      <c r="R787" s="37" t="s">
        <v>150</v>
      </c>
      <c r="S787" s="38">
        <v>0</v>
      </c>
      <c r="T787" s="37" t="s">
        <v>128</v>
      </c>
      <c r="U787" s="37" t="s">
        <v>124</v>
      </c>
      <c r="V787" s="60"/>
      <c r="W787" s="38">
        <v>455223</v>
      </c>
      <c r="X787" s="37" t="s">
        <v>3074</v>
      </c>
      <c r="Y787" s="38">
        <v>0</v>
      </c>
      <c r="Z787" s="38" t="b">
        <v>0</v>
      </c>
      <c r="AA787" s="60">
        <v>43216.725706018522</v>
      </c>
      <c r="AB787" s="60">
        <v>43216.70789351852</v>
      </c>
      <c r="AC787" s="38">
        <v>1</v>
      </c>
      <c r="AD787" s="60">
        <v>43216.726782407408</v>
      </c>
      <c r="AE787" s="60">
        <v>43216.770636574067</v>
      </c>
      <c r="AF787" s="60">
        <v>43216.726782407408</v>
      </c>
      <c r="AG787" s="37" t="s">
        <v>139</v>
      </c>
      <c r="AH787" s="37"/>
      <c r="AI787" s="37" t="s">
        <v>1238</v>
      </c>
      <c r="AJ787" s="16">
        <f ca="1">IF(Table1[[#This Row],[State]]="Closed","Zero",IF(Table1[[#This Row],[State]]="Resolved","Zero",TODAY()-Table1[[#This Row],[First Assigned to Osprey-Resolver]]))</f>
        <v>1491.2293634259331</v>
      </c>
      <c r="AK787" s="16" t="str">
        <f ca="1">IF(Table1[[#This Row],[Days Open]]&lt;=5,"00 - 05",IF(Table1[[#This Row],[Days Open]]&lt;=15,"06 - 15",IF(Table1[[#This Row],[Days Open]]&lt;=30,"16 - 30", IF(Table1[[#This Row],[Days Open]]&lt;=60,"31 - 60",IF(Table1[[#This Row],[Days Open]]&lt;=90,"61 - 90",IF(Table1[[#This Row],[Days Open]]="Zero","Closed","&gt;91 and above"))))))</f>
        <v>&gt;91 and above</v>
      </c>
      <c r="AL787" s="39">
        <f>WEEKNUM(Table1[[#This Row],[Created]])</f>
        <v>17</v>
      </c>
      <c r="AM787" s="39">
        <f>WEEKNUM(Table1[[#This Row],[Resolved]])</f>
        <v>0</v>
      </c>
      <c r="AN787" s="39">
        <f>WEEKNUM(Table1[[#This Row],[Closed]])</f>
        <v>18</v>
      </c>
      <c r="AO787" s="39" t="str">
        <f>IFERROR(INDEX(GD_Resource[], MATCH(Table1[[#This Row],[Assigned to]], GD_Resource[SNOW ID Unique], 0), 2), "Not GD")</f>
        <v>Not GD</v>
      </c>
      <c r="AP787" s="39" t="str">
        <f t="shared" si="12"/>
        <v>Geo</v>
      </c>
      <c r="AQ787" s="39">
        <f>YEAR(Table1[[#This Row],[Closed]])</f>
        <v>2018</v>
      </c>
      <c r="AR787" s="39">
        <f>YEAR(Table1[[#This Row],[Resolved]])</f>
        <v>1900</v>
      </c>
      <c r="AS787" s="39">
        <f>YEAR(Table1[[#This Row],[Created]])</f>
        <v>2018</v>
      </c>
      <c r="AT787" s="39">
        <f>DAY(Table1[[#This Row],[Resolved]])</f>
        <v>0</v>
      </c>
      <c r="AU787" s="39" t="str">
        <f>TEXT(Table1[[#This Row],[Resolved]],"MMM")</f>
        <v>Jan</v>
      </c>
      <c r="AV787" s="39">
        <f>DAY(Table1[[#This Row],[Created]])</f>
        <v>26</v>
      </c>
      <c r="AW787" s="39" t="str">
        <f>TEXT(Table1[[#This Row],[Created]],"MMM")</f>
        <v>Apr</v>
      </c>
      <c r="AX787" s="40" t="e">
        <f>VLOOKUP(Table1[[#This Row],[Assigned to]],GD_Resource[[#All],[SNOW ID Unique]:[Team]],4,0)</f>
        <v>#N/A</v>
      </c>
    </row>
    <row r="788" spans="1:50" ht="49.95" customHeight="1" x14ac:dyDescent="0.25">
      <c r="A788" s="37" t="s">
        <v>3075</v>
      </c>
      <c r="B788" s="37" t="s">
        <v>119</v>
      </c>
      <c r="C788" s="37" t="s">
        <v>633</v>
      </c>
      <c r="D788" s="37" t="s">
        <v>1067</v>
      </c>
      <c r="E788" s="37" t="s">
        <v>7</v>
      </c>
      <c r="F788" s="37" t="s">
        <v>3076</v>
      </c>
      <c r="G788" s="60">
        <v>43216.749131944453</v>
      </c>
      <c r="H788" s="37"/>
      <c r="I788" s="60"/>
      <c r="J788" s="37" t="s">
        <v>124</v>
      </c>
      <c r="K788" s="37" t="s">
        <v>3077</v>
      </c>
      <c r="L788" s="60">
        <v>43216.749131944453</v>
      </c>
      <c r="M788" s="37" t="s">
        <v>1069</v>
      </c>
      <c r="N788" s="60">
        <v>43216.720104166663</v>
      </c>
      <c r="O788" s="37" t="s">
        <v>1067</v>
      </c>
      <c r="P788" s="38" t="b">
        <v>0</v>
      </c>
      <c r="Q788" s="37"/>
      <c r="R788" s="37" t="s">
        <v>217</v>
      </c>
      <c r="S788" s="38">
        <v>0</v>
      </c>
      <c r="T788" s="37" t="s">
        <v>128</v>
      </c>
      <c r="U788" s="37" t="s">
        <v>124</v>
      </c>
      <c r="V788" s="60"/>
      <c r="W788" s="38">
        <v>2657</v>
      </c>
      <c r="X788" s="37" t="s">
        <v>1069</v>
      </c>
      <c r="Y788" s="38">
        <v>0</v>
      </c>
      <c r="Z788" s="38" t="b">
        <v>0</v>
      </c>
      <c r="AA788" s="60"/>
      <c r="AB788" s="60"/>
      <c r="AC788" s="38">
        <v>0</v>
      </c>
      <c r="AD788" s="60"/>
      <c r="AE788" s="60"/>
      <c r="AF788" s="60">
        <v>43216.720104166663</v>
      </c>
      <c r="AG788" s="37"/>
      <c r="AH788" s="37"/>
      <c r="AI788" s="37"/>
      <c r="AJ788" s="16">
        <f ca="1">IF(Table1[[#This Row],[State]]="Closed","Zero",IF(Table1[[#This Row],[State]]="Resolved","Zero",TODAY()-Table1[[#This Row],[First Assigned to Osprey-Resolver]]))</f>
        <v>44708</v>
      </c>
      <c r="AK788" s="16" t="str">
        <f ca="1">IF(Table1[[#This Row],[Days Open]]&lt;=5,"00 - 05",IF(Table1[[#This Row],[Days Open]]&lt;=15,"06 - 15",IF(Table1[[#This Row],[Days Open]]&lt;=30,"16 - 30", IF(Table1[[#This Row],[Days Open]]&lt;=60,"31 - 60",IF(Table1[[#This Row],[Days Open]]&lt;=90,"61 - 90",IF(Table1[[#This Row],[Days Open]]="Zero","Closed","&gt;91 and above"))))))</f>
        <v>&gt;91 and above</v>
      </c>
      <c r="AL788" s="39">
        <f>WEEKNUM(Table1[[#This Row],[Created]])</f>
        <v>17</v>
      </c>
      <c r="AM788" s="39">
        <f>WEEKNUM(Table1[[#This Row],[Resolved]])</f>
        <v>0</v>
      </c>
      <c r="AN788" s="39">
        <f>WEEKNUM(Table1[[#This Row],[Closed]])</f>
        <v>17</v>
      </c>
      <c r="AO788" s="39" t="str">
        <f>IFERROR(INDEX(GD_Resource[], MATCH(Table1[[#This Row],[Assigned to]], GD_Resource[SNOW ID Unique], 0), 2), "Not GD")</f>
        <v>Not GD</v>
      </c>
      <c r="AP788" s="39" t="str">
        <f t="shared" si="12"/>
        <v>Geo</v>
      </c>
      <c r="AQ788" s="39">
        <f>YEAR(Table1[[#This Row],[Closed]])</f>
        <v>2018</v>
      </c>
      <c r="AR788" s="39">
        <f>YEAR(Table1[[#This Row],[Resolved]])</f>
        <v>1900</v>
      </c>
      <c r="AS788" s="39">
        <f>YEAR(Table1[[#This Row],[Created]])</f>
        <v>2018</v>
      </c>
      <c r="AT788" s="39">
        <f>DAY(Table1[[#This Row],[Resolved]])</f>
        <v>0</v>
      </c>
      <c r="AU788" s="39" t="str">
        <f>TEXT(Table1[[#This Row],[Resolved]],"MMM")</f>
        <v>Jan</v>
      </c>
      <c r="AV788" s="39">
        <f>DAY(Table1[[#This Row],[Created]])</f>
        <v>26</v>
      </c>
      <c r="AW788" s="39" t="str">
        <f>TEXT(Table1[[#This Row],[Created]],"MMM")</f>
        <v>Apr</v>
      </c>
      <c r="AX788" s="40" t="e">
        <f>VLOOKUP(Table1[[#This Row],[Assigned to]],GD_Resource[[#All],[SNOW ID Unique]:[Team]],4,0)</f>
        <v>#N/A</v>
      </c>
    </row>
    <row r="789" spans="1:50" ht="49.95" customHeight="1" x14ac:dyDescent="0.25">
      <c r="A789" s="37" t="s">
        <v>3078</v>
      </c>
      <c r="B789" s="37" t="s">
        <v>119</v>
      </c>
      <c r="C789" s="37" t="s">
        <v>622</v>
      </c>
      <c r="D789" s="37" t="s">
        <v>243</v>
      </c>
      <c r="E789" s="37" t="s">
        <v>13</v>
      </c>
      <c r="F789" s="37" t="s">
        <v>3079</v>
      </c>
      <c r="G789" s="60">
        <v>43218.015023148153</v>
      </c>
      <c r="H789" s="37" t="s">
        <v>71</v>
      </c>
      <c r="I789" s="60"/>
      <c r="J789" s="37" t="s">
        <v>124</v>
      </c>
      <c r="K789" s="37" t="s">
        <v>3080</v>
      </c>
      <c r="L789" s="60">
        <v>43218.015023148153</v>
      </c>
      <c r="M789" s="37" t="s">
        <v>71</v>
      </c>
      <c r="N789" s="60">
        <v>43217.033715277779</v>
      </c>
      <c r="O789" s="37" t="s">
        <v>3081</v>
      </c>
      <c r="P789" s="38" t="b">
        <v>0</v>
      </c>
      <c r="Q789" s="37"/>
      <c r="R789" s="37" t="s">
        <v>150</v>
      </c>
      <c r="S789" s="38">
        <v>0</v>
      </c>
      <c r="T789" s="37" t="s">
        <v>128</v>
      </c>
      <c r="U789" s="37" t="s">
        <v>124</v>
      </c>
      <c r="V789" s="60"/>
      <c r="W789" s="38">
        <v>85456</v>
      </c>
      <c r="X789" s="37" t="s">
        <v>3082</v>
      </c>
      <c r="Y789" s="38">
        <v>0</v>
      </c>
      <c r="Z789" s="38" t="b">
        <v>0</v>
      </c>
      <c r="AA789" s="60">
        <v>43217.957199074073</v>
      </c>
      <c r="AB789" s="60">
        <v>43217.033715277779</v>
      </c>
      <c r="AC789" s="38">
        <v>1</v>
      </c>
      <c r="AD789" s="60">
        <v>43217.037824074083</v>
      </c>
      <c r="AE789" s="60">
        <v>43217.957199074073</v>
      </c>
      <c r="AF789" s="60">
        <v>43217.037824074083</v>
      </c>
      <c r="AG789" s="37"/>
      <c r="AH789" s="37"/>
      <c r="AI789" s="37"/>
      <c r="AJ789" s="16">
        <f ca="1">IF(Table1[[#This Row],[State]]="Closed","Zero",IF(Table1[[#This Row],[State]]="Resolved","Zero",TODAY()-Table1[[#This Row],[First Assigned to Osprey-Resolver]]))</f>
        <v>1490.0428009259267</v>
      </c>
      <c r="AK789" s="16" t="str">
        <f ca="1">IF(Table1[[#This Row],[Days Open]]&lt;=5,"00 - 05",IF(Table1[[#This Row],[Days Open]]&lt;=15,"06 - 15",IF(Table1[[#This Row],[Days Open]]&lt;=30,"16 - 30", IF(Table1[[#This Row],[Days Open]]&lt;=60,"31 - 60",IF(Table1[[#This Row],[Days Open]]&lt;=90,"61 - 90",IF(Table1[[#This Row],[Days Open]]="Zero","Closed","&gt;91 and above"))))))</f>
        <v>&gt;91 and above</v>
      </c>
      <c r="AL789" s="39">
        <f>WEEKNUM(Table1[[#This Row],[Created]])</f>
        <v>17</v>
      </c>
      <c r="AM789" s="39">
        <f>WEEKNUM(Table1[[#This Row],[Resolved]])</f>
        <v>0</v>
      </c>
      <c r="AN789" s="39">
        <f>WEEKNUM(Table1[[#This Row],[Closed]])</f>
        <v>17</v>
      </c>
      <c r="AO789" s="39" t="str">
        <f>IFERROR(INDEX(GD_Resource[], MATCH(Table1[[#This Row],[Assigned to]], GD_Resource[SNOW ID Unique], 0), 2), "Not GD")</f>
        <v>WPP-US</v>
      </c>
      <c r="AP789" s="39" t="str">
        <f t="shared" si="12"/>
        <v>GD</v>
      </c>
      <c r="AQ789" s="39">
        <f>YEAR(Table1[[#This Row],[Closed]])</f>
        <v>2018</v>
      </c>
      <c r="AR789" s="39">
        <f>YEAR(Table1[[#This Row],[Resolved]])</f>
        <v>1900</v>
      </c>
      <c r="AS789" s="39">
        <f>YEAR(Table1[[#This Row],[Created]])</f>
        <v>2018</v>
      </c>
      <c r="AT789" s="39">
        <f>DAY(Table1[[#This Row],[Resolved]])</f>
        <v>0</v>
      </c>
      <c r="AU789" s="39" t="str">
        <f>TEXT(Table1[[#This Row],[Resolved]],"MMM")</f>
        <v>Jan</v>
      </c>
      <c r="AV789" s="39">
        <f>DAY(Table1[[#This Row],[Created]])</f>
        <v>27</v>
      </c>
      <c r="AW789" s="39" t="str">
        <f>TEXT(Table1[[#This Row],[Created]],"MMM")</f>
        <v>Apr</v>
      </c>
      <c r="AX789" s="40">
        <f>VLOOKUP(Table1[[#This Row],[Assigned to]],GD_Resource[[#All],[SNOW ID Unique]:[Team]],4,0)</f>
        <v>0</v>
      </c>
    </row>
    <row r="790" spans="1:50" ht="49.95" customHeight="1" x14ac:dyDescent="0.25">
      <c r="A790" s="37" t="s">
        <v>3083</v>
      </c>
      <c r="B790" s="37" t="s">
        <v>119</v>
      </c>
      <c r="C790" s="37" t="s">
        <v>622</v>
      </c>
      <c r="D790" s="37" t="s">
        <v>243</v>
      </c>
      <c r="E790" s="37" t="s">
        <v>13</v>
      </c>
      <c r="F790" s="37" t="s">
        <v>3084</v>
      </c>
      <c r="G790" s="60">
        <v>43218.031481481477</v>
      </c>
      <c r="H790" s="37" t="s">
        <v>71</v>
      </c>
      <c r="I790" s="60"/>
      <c r="J790" s="37" t="s">
        <v>124</v>
      </c>
      <c r="K790" s="37" t="s">
        <v>3080</v>
      </c>
      <c r="L790" s="60">
        <v>43218.031481481477</v>
      </c>
      <c r="M790" s="37" t="s">
        <v>71</v>
      </c>
      <c r="N790" s="60">
        <v>43217.036307870367</v>
      </c>
      <c r="O790" s="37" t="s">
        <v>3081</v>
      </c>
      <c r="P790" s="38" t="b">
        <v>0</v>
      </c>
      <c r="Q790" s="37"/>
      <c r="R790" s="37" t="s">
        <v>150</v>
      </c>
      <c r="S790" s="38">
        <v>0</v>
      </c>
      <c r="T790" s="37" t="s">
        <v>128</v>
      </c>
      <c r="U790" s="37" t="s">
        <v>124</v>
      </c>
      <c r="V790" s="60"/>
      <c r="W790" s="38">
        <v>86112</v>
      </c>
      <c r="X790" s="37" t="s">
        <v>3082</v>
      </c>
      <c r="Y790" s="38">
        <v>0</v>
      </c>
      <c r="Z790" s="38" t="b">
        <v>0</v>
      </c>
      <c r="AA790" s="60">
        <v>43217.901967592603</v>
      </c>
      <c r="AB790" s="60">
        <v>43217.036307870367</v>
      </c>
      <c r="AC790" s="38">
        <v>1</v>
      </c>
      <c r="AD790" s="60">
        <v>43217.038206018522</v>
      </c>
      <c r="AE790" s="60">
        <v>43217.901967592603</v>
      </c>
      <c r="AF790" s="60">
        <v>43217.038206018522</v>
      </c>
      <c r="AG790" s="37"/>
      <c r="AH790" s="37"/>
      <c r="AI790" s="37"/>
      <c r="AJ790" s="16">
        <f ca="1">IF(Table1[[#This Row],[State]]="Closed","Zero",IF(Table1[[#This Row],[State]]="Resolved","Zero",TODAY()-Table1[[#This Row],[First Assigned to Osprey-Resolver]]))</f>
        <v>1490.0980324073971</v>
      </c>
      <c r="AK790" s="16" t="str">
        <f ca="1">IF(Table1[[#This Row],[Days Open]]&lt;=5,"00 - 05",IF(Table1[[#This Row],[Days Open]]&lt;=15,"06 - 15",IF(Table1[[#This Row],[Days Open]]&lt;=30,"16 - 30", IF(Table1[[#This Row],[Days Open]]&lt;=60,"31 - 60",IF(Table1[[#This Row],[Days Open]]&lt;=90,"61 - 90",IF(Table1[[#This Row],[Days Open]]="Zero","Closed","&gt;91 and above"))))))</f>
        <v>&gt;91 and above</v>
      </c>
      <c r="AL790" s="39">
        <f>WEEKNUM(Table1[[#This Row],[Created]])</f>
        <v>17</v>
      </c>
      <c r="AM790" s="39">
        <f>WEEKNUM(Table1[[#This Row],[Resolved]])</f>
        <v>0</v>
      </c>
      <c r="AN790" s="39">
        <f>WEEKNUM(Table1[[#This Row],[Closed]])</f>
        <v>17</v>
      </c>
      <c r="AO790" s="39" t="str">
        <f>IFERROR(INDEX(GD_Resource[], MATCH(Table1[[#This Row],[Assigned to]], GD_Resource[SNOW ID Unique], 0), 2), "Not GD")</f>
        <v>WPP-US</v>
      </c>
      <c r="AP790" s="39" t="str">
        <f t="shared" si="12"/>
        <v>GD</v>
      </c>
      <c r="AQ790" s="39">
        <f>YEAR(Table1[[#This Row],[Closed]])</f>
        <v>2018</v>
      </c>
      <c r="AR790" s="39">
        <f>YEAR(Table1[[#This Row],[Resolved]])</f>
        <v>1900</v>
      </c>
      <c r="AS790" s="39">
        <f>YEAR(Table1[[#This Row],[Created]])</f>
        <v>2018</v>
      </c>
      <c r="AT790" s="39">
        <f>DAY(Table1[[#This Row],[Resolved]])</f>
        <v>0</v>
      </c>
      <c r="AU790" s="39" t="str">
        <f>TEXT(Table1[[#This Row],[Resolved]],"MMM")</f>
        <v>Jan</v>
      </c>
      <c r="AV790" s="39">
        <f>DAY(Table1[[#This Row],[Created]])</f>
        <v>27</v>
      </c>
      <c r="AW790" s="39" t="str">
        <f>TEXT(Table1[[#This Row],[Created]],"MMM")</f>
        <v>Apr</v>
      </c>
      <c r="AX790" s="40">
        <f>VLOOKUP(Table1[[#This Row],[Assigned to]],GD_Resource[[#All],[SNOW ID Unique]:[Team]],4,0)</f>
        <v>0</v>
      </c>
    </row>
    <row r="791" spans="1:50" ht="49.95" customHeight="1" x14ac:dyDescent="0.25">
      <c r="A791" s="37" t="s">
        <v>3085</v>
      </c>
      <c r="B791" s="37" t="s">
        <v>119</v>
      </c>
      <c r="C791" s="37" t="s">
        <v>633</v>
      </c>
      <c r="D791" s="37" t="s">
        <v>1067</v>
      </c>
      <c r="E791" s="37" t="s">
        <v>13</v>
      </c>
      <c r="F791" s="37" t="s">
        <v>3086</v>
      </c>
      <c r="G791" s="60">
        <v>43223.540636574071</v>
      </c>
      <c r="H791" s="37"/>
      <c r="I791" s="60"/>
      <c r="J791" s="37" t="s">
        <v>124</v>
      </c>
      <c r="K791" s="37" t="s">
        <v>3087</v>
      </c>
      <c r="L791" s="60">
        <v>43223.540636574071</v>
      </c>
      <c r="M791" s="37" t="s">
        <v>1069</v>
      </c>
      <c r="N791" s="60">
        <v>43217.695092592592</v>
      </c>
      <c r="O791" s="37" t="s">
        <v>1067</v>
      </c>
      <c r="P791" s="38" t="b">
        <v>0</v>
      </c>
      <c r="Q791" s="37"/>
      <c r="R791" s="37" t="s">
        <v>217</v>
      </c>
      <c r="S791" s="38">
        <v>0</v>
      </c>
      <c r="T791" s="37" t="s">
        <v>128</v>
      </c>
      <c r="U791" s="37" t="s">
        <v>124</v>
      </c>
      <c r="V791" s="60"/>
      <c r="W791" s="38">
        <v>505137</v>
      </c>
      <c r="X791" s="37" t="s">
        <v>1069</v>
      </c>
      <c r="Y791" s="38">
        <v>0</v>
      </c>
      <c r="Z791" s="38" t="b">
        <v>0</v>
      </c>
      <c r="AA791" s="60"/>
      <c r="AB791" s="60"/>
      <c r="AC791" s="38">
        <v>0</v>
      </c>
      <c r="AD791" s="60"/>
      <c r="AE791" s="60"/>
      <c r="AF791" s="60">
        <v>43217.695092592592</v>
      </c>
      <c r="AG791" s="37" t="s">
        <v>139</v>
      </c>
      <c r="AH791" s="37"/>
      <c r="AI791" s="37"/>
      <c r="AJ791" s="16">
        <f ca="1">IF(Table1[[#This Row],[State]]="Closed","Zero",IF(Table1[[#This Row],[State]]="Resolved","Zero",TODAY()-Table1[[#This Row],[First Assigned to Osprey-Resolver]]))</f>
        <v>44708</v>
      </c>
      <c r="AK791" s="16" t="str">
        <f ca="1">IF(Table1[[#This Row],[Days Open]]&lt;=5,"00 - 05",IF(Table1[[#This Row],[Days Open]]&lt;=15,"06 - 15",IF(Table1[[#This Row],[Days Open]]&lt;=30,"16 - 30", IF(Table1[[#This Row],[Days Open]]&lt;=60,"31 - 60",IF(Table1[[#This Row],[Days Open]]&lt;=90,"61 - 90",IF(Table1[[#This Row],[Days Open]]="Zero","Closed","&gt;91 and above"))))))</f>
        <v>&gt;91 and above</v>
      </c>
      <c r="AL791" s="39">
        <f>WEEKNUM(Table1[[#This Row],[Created]])</f>
        <v>17</v>
      </c>
      <c r="AM791" s="39">
        <f>WEEKNUM(Table1[[#This Row],[Resolved]])</f>
        <v>0</v>
      </c>
      <c r="AN791" s="39">
        <f>WEEKNUM(Table1[[#This Row],[Closed]])</f>
        <v>18</v>
      </c>
      <c r="AO791" s="39" t="str">
        <f>IFERROR(INDEX(GD_Resource[], MATCH(Table1[[#This Row],[Assigned to]], GD_Resource[SNOW ID Unique], 0), 2), "Not GD")</f>
        <v>Not GD</v>
      </c>
      <c r="AP791" s="39" t="str">
        <f t="shared" si="12"/>
        <v>Geo</v>
      </c>
      <c r="AQ791" s="39">
        <f>YEAR(Table1[[#This Row],[Closed]])</f>
        <v>2018</v>
      </c>
      <c r="AR791" s="39">
        <f>YEAR(Table1[[#This Row],[Resolved]])</f>
        <v>1900</v>
      </c>
      <c r="AS791" s="39">
        <f>YEAR(Table1[[#This Row],[Created]])</f>
        <v>2018</v>
      </c>
      <c r="AT791" s="39">
        <f>DAY(Table1[[#This Row],[Resolved]])</f>
        <v>0</v>
      </c>
      <c r="AU791" s="39" t="str">
        <f>TEXT(Table1[[#This Row],[Resolved]],"MMM")</f>
        <v>Jan</v>
      </c>
      <c r="AV791" s="39">
        <f>DAY(Table1[[#This Row],[Created]])</f>
        <v>27</v>
      </c>
      <c r="AW791" s="39" t="str">
        <f>TEXT(Table1[[#This Row],[Created]],"MMM")</f>
        <v>Apr</v>
      </c>
      <c r="AX791" s="40" t="e">
        <f>VLOOKUP(Table1[[#This Row],[Assigned to]],GD_Resource[[#All],[SNOW ID Unique]:[Team]],4,0)</f>
        <v>#N/A</v>
      </c>
    </row>
    <row r="792" spans="1:50" ht="75" customHeight="1" x14ac:dyDescent="0.25">
      <c r="A792" s="37" t="s">
        <v>3088</v>
      </c>
      <c r="B792" s="37" t="s">
        <v>119</v>
      </c>
      <c r="C792" s="37" t="s">
        <v>253</v>
      </c>
      <c r="D792" s="37" t="s">
        <v>259</v>
      </c>
      <c r="E792" s="37" t="s">
        <v>13</v>
      </c>
      <c r="F792" s="37" t="s">
        <v>3089</v>
      </c>
      <c r="G792" s="60">
        <v>43220.811365740738</v>
      </c>
      <c r="H792" s="37" t="s">
        <v>39</v>
      </c>
      <c r="I792" s="60"/>
      <c r="J792" s="37" t="s">
        <v>124</v>
      </c>
      <c r="K792" s="37" t="s">
        <v>3090</v>
      </c>
      <c r="L792" s="60">
        <v>43220.811365740738</v>
      </c>
      <c r="M792" s="37" t="s">
        <v>39</v>
      </c>
      <c r="N792" s="60">
        <v>43218.105798611112</v>
      </c>
      <c r="O792" s="37" t="s">
        <v>3091</v>
      </c>
      <c r="P792" s="38" t="b">
        <v>0</v>
      </c>
      <c r="Q792" s="37"/>
      <c r="R792" s="37" t="s">
        <v>150</v>
      </c>
      <c r="S792" s="38">
        <v>0</v>
      </c>
      <c r="T792" s="37" t="s">
        <v>128</v>
      </c>
      <c r="U792" s="37" t="s">
        <v>124</v>
      </c>
      <c r="V792" s="60"/>
      <c r="W792" s="38">
        <v>233761</v>
      </c>
      <c r="X792" s="37" t="s">
        <v>3092</v>
      </c>
      <c r="Y792" s="38">
        <v>0</v>
      </c>
      <c r="Z792" s="38" t="b">
        <v>0</v>
      </c>
      <c r="AA792" s="60">
        <v>43218.107569444437</v>
      </c>
      <c r="AB792" s="60">
        <v>43218.105798611112</v>
      </c>
      <c r="AC792" s="38">
        <v>1</v>
      </c>
      <c r="AD792" s="60">
        <v>43218.1094212963</v>
      </c>
      <c r="AE792" s="60">
        <v>43218.113842592589</v>
      </c>
      <c r="AF792" s="60">
        <v>43218.1094212963</v>
      </c>
      <c r="AG792" s="37"/>
      <c r="AH792" s="37"/>
      <c r="AI792" s="37"/>
      <c r="AJ792" s="16">
        <f ca="1">IF(Table1[[#This Row],[State]]="Closed","Zero",IF(Table1[[#This Row],[State]]="Resolved","Zero",TODAY()-Table1[[#This Row],[First Assigned to Osprey-Resolver]]))</f>
        <v>1489.8861574074108</v>
      </c>
      <c r="AK792" s="16" t="str">
        <f ca="1">IF(Table1[[#This Row],[Days Open]]&lt;=5,"00 - 05",IF(Table1[[#This Row],[Days Open]]&lt;=15,"06 - 15",IF(Table1[[#This Row],[Days Open]]&lt;=30,"16 - 30", IF(Table1[[#This Row],[Days Open]]&lt;=60,"31 - 60",IF(Table1[[#This Row],[Days Open]]&lt;=90,"61 - 90",IF(Table1[[#This Row],[Days Open]]="Zero","Closed","&gt;91 and above"))))))</f>
        <v>&gt;91 and above</v>
      </c>
      <c r="AL792" s="39">
        <f>WEEKNUM(Table1[[#This Row],[Created]])</f>
        <v>17</v>
      </c>
      <c r="AM792" s="39">
        <f>WEEKNUM(Table1[[#This Row],[Resolved]])</f>
        <v>0</v>
      </c>
      <c r="AN792" s="39">
        <f>WEEKNUM(Table1[[#This Row],[Closed]])</f>
        <v>18</v>
      </c>
      <c r="AO792" s="39" t="str">
        <f>IFERROR(INDEX(GD_Resource[], MATCH(Table1[[#This Row],[Assigned to]], GD_Resource[SNOW ID Unique], 0), 2), "Not GD")</f>
        <v>Not GD</v>
      </c>
      <c r="AP792" s="39" t="str">
        <f t="shared" si="12"/>
        <v>Geo</v>
      </c>
      <c r="AQ792" s="39">
        <f>YEAR(Table1[[#This Row],[Closed]])</f>
        <v>2018</v>
      </c>
      <c r="AR792" s="39">
        <f>YEAR(Table1[[#This Row],[Resolved]])</f>
        <v>1900</v>
      </c>
      <c r="AS792" s="39">
        <f>YEAR(Table1[[#This Row],[Created]])</f>
        <v>2018</v>
      </c>
      <c r="AT792" s="39">
        <f>DAY(Table1[[#This Row],[Resolved]])</f>
        <v>0</v>
      </c>
      <c r="AU792" s="39" t="str">
        <f>TEXT(Table1[[#This Row],[Resolved]],"MMM")</f>
        <v>Jan</v>
      </c>
      <c r="AV792" s="39">
        <f>DAY(Table1[[#This Row],[Created]])</f>
        <v>28</v>
      </c>
      <c r="AW792" s="39" t="str">
        <f>TEXT(Table1[[#This Row],[Created]],"MMM")</f>
        <v>Apr</v>
      </c>
      <c r="AX792" s="40" t="e">
        <f>VLOOKUP(Table1[[#This Row],[Assigned to]],GD_Resource[[#All],[SNOW ID Unique]:[Team]],4,0)</f>
        <v>#N/A</v>
      </c>
    </row>
    <row r="793" spans="1:50" ht="100.2" customHeight="1" x14ac:dyDescent="0.25">
      <c r="A793" s="37" t="s">
        <v>3093</v>
      </c>
      <c r="B793" s="37" t="s">
        <v>119</v>
      </c>
      <c r="C793" s="37" t="s">
        <v>2780</v>
      </c>
      <c r="D793" s="37" t="s">
        <v>3094</v>
      </c>
      <c r="E793" s="37" t="s">
        <v>13</v>
      </c>
      <c r="F793" s="37" t="s">
        <v>3095</v>
      </c>
      <c r="G793" s="60">
        <v>43220.975601851853</v>
      </c>
      <c r="H793" s="37" t="s">
        <v>3096</v>
      </c>
      <c r="I793" s="60"/>
      <c r="J793" s="37" t="s">
        <v>124</v>
      </c>
      <c r="K793" s="37" t="s">
        <v>3097</v>
      </c>
      <c r="L793" s="60">
        <v>43220.975601851853</v>
      </c>
      <c r="M793" s="37" t="s">
        <v>3096</v>
      </c>
      <c r="N793" s="60">
        <v>43220.853090277778</v>
      </c>
      <c r="O793" s="37" t="s">
        <v>3098</v>
      </c>
      <c r="P793" s="38" t="b">
        <v>0</v>
      </c>
      <c r="Q793" s="37"/>
      <c r="R793" s="37" t="s">
        <v>150</v>
      </c>
      <c r="S793" s="38">
        <v>0</v>
      </c>
      <c r="T793" s="37" t="s">
        <v>128</v>
      </c>
      <c r="U793" s="37" t="s">
        <v>124</v>
      </c>
      <c r="V793" s="60"/>
      <c r="W793" s="38">
        <v>10585</v>
      </c>
      <c r="X793" s="37" t="s">
        <v>3099</v>
      </c>
      <c r="Y793" s="38">
        <v>0</v>
      </c>
      <c r="Z793" s="38" t="b">
        <v>0</v>
      </c>
      <c r="AA793" s="60">
        <v>43220.920902777783</v>
      </c>
      <c r="AB793" s="60">
        <v>43220.853090277778</v>
      </c>
      <c r="AC793" s="38">
        <v>1</v>
      </c>
      <c r="AD793" s="60">
        <v>43220.855115740742</v>
      </c>
      <c r="AE793" s="60">
        <v>43220.920902777783</v>
      </c>
      <c r="AF793" s="60">
        <v>43220.855115740742</v>
      </c>
      <c r="AG793" s="37"/>
      <c r="AH793" s="37"/>
      <c r="AI793" s="37"/>
      <c r="AJ793" s="16">
        <f ca="1">IF(Table1[[#This Row],[State]]="Closed","Zero",IF(Table1[[#This Row],[State]]="Resolved","Zero",TODAY()-Table1[[#This Row],[First Assigned to Osprey-Resolver]]))</f>
        <v>1487.0790972222167</v>
      </c>
      <c r="AK793" s="16" t="str">
        <f ca="1">IF(Table1[[#This Row],[Days Open]]&lt;=5,"00 - 05",IF(Table1[[#This Row],[Days Open]]&lt;=15,"06 - 15",IF(Table1[[#This Row],[Days Open]]&lt;=30,"16 - 30", IF(Table1[[#This Row],[Days Open]]&lt;=60,"31 - 60",IF(Table1[[#This Row],[Days Open]]&lt;=90,"61 - 90",IF(Table1[[#This Row],[Days Open]]="Zero","Closed","&gt;91 and above"))))))</f>
        <v>&gt;91 and above</v>
      </c>
      <c r="AL793" s="39">
        <f>WEEKNUM(Table1[[#This Row],[Created]])</f>
        <v>18</v>
      </c>
      <c r="AM793" s="39">
        <f>WEEKNUM(Table1[[#This Row],[Resolved]])</f>
        <v>0</v>
      </c>
      <c r="AN793" s="39">
        <f>WEEKNUM(Table1[[#This Row],[Closed]])</f>
        <v>18</v>
      </c>
      <c r="AO793" s="39" t="str">
        <f>IFERROR(INDEX(GD_Resource[], MATCH(Table1[[#This Row],[Assigned to]], GD_Resource[SNOW ID Unique], 0), 2), "Not GD")</f>
        <v>WPP-US</v>
      </c>
      <c r="AP793" s="39" t="str">
        <f t="shared" si="12"/>
        <v>GD</v>
      </c>
      <c r="AQ793" s="39">
        <f>YEAR(Table1[[#This Row],[Closed]])</f>
        <v>2018</v>
      </c>
      <c r="AR793" s="39">
        <f>YEAR(Table1[[#This Row],[Resolved]])</f>
        <v>1900</v>
      </c>
      <c r="AS793" s="39">
        <f>YEAR(Table1[[#This Row],[Created]])</f>
        <v>2018</v>
      </c>
      <c r="AT793" s="39">
        <f>DAY(Table1[[#This Row],[Resolved]])</f>
        <v>0</v>
      </c>
      <c r="AU793" s="39" t="str">
        <f>TEXT(Table1[[#This Row],[Resolved]],"MMM")</f>
        <v>Jan</v>
      </c>
      <c r="AV793" s="39">
        <f>DAY(Table1[[#This Row],[Created]])</f>
        <v>30</v>
      </c>
      <c r="AW793" s="39" t="str">
        <f>TEXT(Table1[[#This Row],[Created]],"MMM")</f>
        <v>Apr</v>
      </c>
      <c r="AX793" s="40">
        <f>VLOOKUP(Table1[[#This Row],[Assigned to]],GD_Resource[[#All],[SNOW ID Unique]:[Team]],4,0)</f>
        <v>0</v>
      </c>
    </row>
    <row r="794" spans="1:50" ht="49.95" customHeight="1" x14ac:dyDescent="0.25">
      <c r="A794" s="37" t="s">
        <v>3100</v>
      </c>
      <c r="B794" s="37" t="s">
        <v>119</v>
      </c>
      <c r="C794" s="37" t="s">
        <v>120</v>
      </c>
      <c r="D794" s="37" t="s">
        <v>206</v>
      </c>
      <c r="E794" s="37" t="s">
        <v>145</v>
      </c>
      <c r="F794" s="37" t="s">
        <v>3101</v>
      </c>
      <c r="G794" s="60">
        <v>43272.80541666667</v>
      </c>
      <c r="H794" s="37" t="s">
        <v>48</v>
      </c>
      <c r="I794" s="60"/>
      <c r="J794" s="37" t="s">
        <v>124</v>
      </c>
      <c r="K794" s="37" t="s">
        <v>3102</v>
      </c>
      <c r="L794" s="60">
        <v>43272.80541666667</v>
      </c>
      <c r="M794" s="37" t="s">
        <v>48</v>
      </c>
      <c r="N794" s="60">
        <v>43222.917453703703</v>
      </c>
      <c r="O794" s="37" t="s">
        <v>168</v>
      </c>
      <c r="P794" s="38" t="b">
        <v>0</v>
      </c>
      <c r="Q794" s="37"/>
      <c r="R794" s="37" t="s">
        <v>127</v>
      </c>
      <c r="S794" s="38">
        <v>0</v>
      </c>
      <c r="T794" s="37" t="s">
        <v>128</v>
      </c>
      <c r="U794" s="37" t="s">
        <v>124</v>
      </c>
      <c r="V794" s="60"/>
      <c r="W794" s="38">
        <v>4310320</v>
      </c>
      <c r="X794" s="37" t="s">
        <v>322</v>
      </c>
      <c r="Y794" s="38">
        <v>0</v>
      </c>
      <c r="Z794" s="38" t="b">
        <v>0</v>
      </c>
      <c r="AA794" s="60">
        <v>43222.974166666667</v>
      </c>
      <c r="AB794" s="60">
        <v>43222.917453703703</v>
      </c>
      <c r="AC794" s="38">
        <v>1</v>
      </c>
      <c r="AD794" s="60">
        <v>43223.062638888892</v>
      </c>
      <c r="AE794" s="60">
        <v>43223.099386574067</v>
      </c>
      <c r="AF794" s="60">
        <v>43223.062638888892</v>
      </c>
      <c r="AG794" s="37" t="s">
        <v>332</v>
      </c>
      <c r="AH794" s="37"/>
      <c r="AI794" s="37"/>
      <c r="AJ794" s="16">
        <f ca="1">IF(Table1[[#This Row],[State]]="Closed","Zero",IF(Table1[[#This Row],[State]]="Resolved","Zero",TODAY()-Table1[[#This Row],[First Assigned to Osprey-Resolver]]))</f>
        <v>1484.9006134259325</v>
      </c>
      <c r="AK794" s="16" t="str">
        <f ca="1">IF(Table1[[#This Row],[Days Open]]&lt;=5,"00 - 05",IF(Table1[[#This Row],[Days Open]]&lt;=15,"06 - 15",IF(Table1[[#This Row],[Days Open]]&lt;=30,"16 - 30", IF(Table1[[#This Row],[Days Open]]&lt;=60,"31 - 60",IF(Table1[[#This Row],[Days Open]]&lt;=90,"61 - 90",IF(Table1[[#This Row],[Days Open]]="Zero","Closed","&gt;91 and above"))))))</f>
        <v>&gt;91 and above</v>
      </c>
      <c r="AL794" s="39">
        <f>WEEKNUM(Table1[[#This Row],[Created]])</f>
        <v>18</v>
      </c>
      <c r="AM794" s="39">
        <f>WEEKNUM(Table1[[#This Row],[Resolved]])</f>
        <v>0</v>
      </c>
      <c r="AN794" s="39">
        <f>WEEKNUM(Table1[[#This Row],[Closed]])</f>
        <v>25</v>
      </c>
      <c r="AO794" s="39" t="str">
        <f>IFERROR(INDEX(GD_Resource[], MATCH(Table1[[#This Row],[Assigned to]], GD_Resource[SNOW ID Unique], 0), 2), "Not GD")</f>
        <v>Not GD</v>
      </c>
      <c r="AP794" s="39" t="str">
        <f t="shared" si="12"/>
        <v>Geo</v>
      </c>
      <c r="AQ794" s="39">
        <f>YEAR(Table1[[#This Row],[Closed]])</f>
        <v>2018</v>
      </c>
      <c r="AR794" s="39">
        <f>YEAR(Table1[[#This Row],[Resolved]])</f>
        <v>1900</v>
      </c>
      <c r="AS794" s="39">
        <f>YEAR(Table1[[#This Row],[Created]])</f>
        <v>2018</v>
      </c>
      <c r="AT794" s="39">
        <f>DAY(Table1[[#This Row],[Resolved]])</f>
        <v>0</v>
      </c>
      <c r="AU794" s="39" t="str">
        <f>TEXT(Table1[[#This Row],[Resolved]],"MMM")</f>
        <v>Jan</v>
      </c>
      <c r="AV794" s="39">
        <f>DAY(Table1[[#This Row],[Created]])</f>
        <v>2</v>
      </c>
      <c r="AW794" s="39" t="str">
        <f>TEXT(Table1[[#This Row],[Created]],"MMM")</f>
        <v>May</v>
      </c>
      <c r="AX794" s="40" t="e">
        <f>VLOOKUP(Table1[[#This Row],[Assigned to]],GD_Resource[[#All],[SNOW ID Unique]:[Team]],4,0)</f>
        <v>#N/A</v>
      </c>
    </row>
    <row r="795" spans="1:50" ht="87.45" customHeight="1" x14ac:dyDescent="0.25">
      <c r="A795" s="37" t="s">
        <v>3103</v>
      </c>
      <c r="B795" s="37" t="s">
        <v>119</v>
      </c>
      <c r="C795" s="37" t="s">
        <v>433</v>
      </c>
      <c r="D795" s="37" t="s">
        <v>434</v>
      </c>
      <c r="E795" s="37" t="s">
        <v>7</v>
      </c>
      <c r="F795" s="37" t="s">
        <v>3104</v>
      </c>
      <c r="G795" s="60">
        <v>43224.700821759259</v>
      </c>
      <c r="H795" s="37" t="s">
        <v>436</v>
      </c>
      <c r="I795" s="60"/>
      <c r="J795" s="37" t="s">
        <v>124</v>
      </c>
      <c r="K795" s="37" t="s">
        <v>3105</v>
      </c>
      <c r="L795" s="60">
        <v>43224.700821759259</v>
      </c>
      <c r="M795" s="37" t="s">
        <v>436</v>
      </c>
      <c r="N795" s="60">
        <v>43223.929166666669</v>
      </c>
      <c r="O795" s="37" t="s">
        <v>3106</v>
      </c>
      <c r="P795" s="38" t="b">
        <v>0</v>
      </c>
      <c r="Q795" s="37"/>
      <c r="R795" s="37" t="s">
        <v>217</v>
      </c>
      <c r="S795" s="38">
        <v>0</v>
      </c>
      <c r="T795" s="37" t="s">
        <v>128</v>
      </c>
      <c r="U795" s="37" t="s">
        <v>124</v>
      </c>
      <c r="V795" s="60"/>
      <c r="W795" s="38">
        <v>66671</v>
      </c>
      <c r="X795" s="37" t="s">
        <v>3107</v>
      </c>
      <c r="Y795" s="38">
        <v>0</v>
      </c>
      <c r="Z795" s="38" t="b">
        <v>0</v>
      </c>
      <c r="AA795" s="60">
        <v>43224.002696759257</v>
      </c>
      <c r="AB795" s="60">
        <v>43223.929166666669</v>
      </c>
      <c r="AC795" s="38">
        <v>1</v>
      </c>
      <c r="AD795" s="60">
        <v>43224.079953703702</v>
      </c>
      <c r="AE795" s="60">
        <v>43224.132222222222</v>
      </c>
      <c r="AF795" s="60">
        <v>43224.079953703702</v>
      </c>
      <c r="AG795" s="37" t="s">
        <v>139</v>
      </c>
      <c r="AH795" s="37"/>
      <c r="AI795" s="37"/>
      <c r="AJ795" s="16">
        <f ca="1">IF(Table1[[#This Row],[State]]="Closed","Zero",IF(Table1[[#This Row],[State]]="Resolved","Zero",TODAY()-Table1[[#This Row],[First Assigned to Osprey-Resolver]]))</f>
        <v>1483.8677777777775</v>
      </c>
      <c r="AK795" s="16" t="str">
        <f ca="1">IF(Table1[[#This Row],[Days Open]]&lt;=5,"00 - 05",IF(Table1[[#This Row],[Days Open]]&lt;=15,"06 - 15",IF(Table1[[#This Row],[Days Open]]&lt;=30,"16 - 30", IF(Table1[[#This Row],[Days Open]]&lt;=60,"31 - 60",IF(Table1[[#This Row],[Days Open]]&lt;=90,"61 - 90",IF(Table1[[#This Row],[Days Open]]="Zero","Closed","&gt;91 and above"))))))</f>
        <v>&gt;91 and above</v>
      </c>
      <c r="AL795" s="39">
        <f>WEEKNUM(Table1[[#This Row],[Created]])</f>
        <v>18</v>
      </c>
      <c r="AM795" s="39">
        <f>WEEKNUM(Table1[[#This Row],[Resolved]])</f>
        <v>0</v>
      </c>
      <c r="AN795" s="39">
        <f>WEEKNUM(Table1[[#This Row],[Closed]])</f>
        <v>18</v>
      </c>
      <c r="AO795" s="39" t="str">
        <f>IFERROR(INDEX(GD_Resource[], MATCH(Table1[[#This Row],[Assigned to]], GD_Resource[SNOW ID Unique], 0), 2), "Not GD")</f>
        <v>Not GD</v>
      </c>
      <c r="AP795" s="39" t="str">
        <f t="shared" si="12"/>
        <v>Geo</v>
      </c>
      <c r="AQ795" s="39">
        <f>YEAR(Table1[[#This Row],[Closed]])</f>
        <v>2018</v>
      </c>
      <c r="AR795" s="39">
        <f>YEAR(Table1[[#This Row],[Resolved]])</f>
        <v>1900</v>
      </c>
      <c r="AS795" s="39">
        <f>YEAR(Table1[[#This Row],[Created]])</f>
        <v>2018</v>
      </c>
      <c r="AT795" s="39">
        <f>DAY(Table1[[#This Row],[Resolved]])</f>
        <v>0</v>
      </c>
      <c r="AU795" s="39" t="str">
        <f>TEXT(Table1[[#This Row],[Resolved]],"MMM")</f>
        <v>Jan</v>
      </c>
      <c r="AV795" s="39">
        <f>DAY(Table1[[#This Row],[Created]])</f>
        <v>3</v>
      </c>
      <c r="AW795" s="39" t="str">
        <f>TEXT(Table1[[#This Row],[Created]],"MMM")</f>
        <v>May</v>
      </c>
      <c r="AX795" s="40" t="e">
        <f>VLOOKUP(Table1[[#This Row],[Assigned to]],GD_Resource[[#All],[SNOW ID Unique]:[Team]],4,0)</f>
        <v>#N/A</v>
      </c>
    </row>
    <row r="796" spans="1:50" ht="87.45" customHeight="1" x14ac:dyDescent="0.25">
      <c r="A796" s="37" t="s">
        <v>3108</v>
      </c>
      <c r="B796" s="37" t="s">
        <v>119</v>
      </c>
      <c r="C796" s="37" t="s">
        <v>143</v>
      </c>
      <c r="D796" s="37" t="s">
        <v>213</v>
      </c>
      <c r="E796" s="37" t="s">
        <v>13</v>
      </c>
      <c r="F796" s="37" t="s">
        <v>3109</v>
      </c>
      <c r="G796" s="60">
        <v>43444.993287037039</v>
      </c>
      <c r="H796" s="37" t="s">
        <v>40</v>
      </c>
      <c r="I796" s="60"/>
      <c r="J796" s="37" t="s">
        <v>124</v>
      </c>
      <c r="K796" s="37" t="s">
        <v>3110</v>
      </c>
      <c r="L796" s="60">
        <v>43444.993287037039</v>
      </c>
      <c r="M796" s="37" t="s">
        <v>40</v>
      </c>
      <c r="N796" s="60">
        <v>43224.794409722221</v>
      </c>
      <c r="O796" s="37" t="s">
        <v>3111</v>
      </c>
      <c r="P796" s="38" t="b">
        <v>0</v>
      </c>
      <c r="Q796" s="37"/>
      <c r="R796" s="37" t="s">
        <v>217</v>
      </c>
      <c r="S796" s="38">
        <v>0</v>
      </c>
      <c r="T796" s="37" t="s">
        <v>128</v>
      </c>
      <c r="U796" s="37" t="s">
        <v>124</v>
      </c>
      <c r="V796" s="60"/>
      <c r="W796" s="38">
        <v>19025183</v>
      </c>
      <c r="X796" s="37" t="s">
        <v>3112</v>
      </c>
      <c r="Y796" s="38">
        <v>0</v>
      </c>
      <c r="Z796" s="38" t="b">
        <v>0</v>
      </c>
      <c r="AA796" s="60">
        <v>43224.798564814817</v>
      </c>
      <c r="AB796" s="60">
        <v>43224.794409722221</v>
      </c>
      <c r="AC796" s="38">
        <v>4</v>
      </c>
      <c r="AD796" s="60">
        <v>43234.860497685193</v>
      </c>
      <c r="AE796" s="60">
        <v>43235.943888888891</v>
      </c>
      <c r="AF796" s="60">
        <v>43235.743715277778</v>
      </c>
      <c r="AG796" s="37"/>
      <c r="AH796" s="37"/>
      <c r="AI796" s="37"/>
      <c r="AJ796" s="16">
        <f ca="1">IF(Table1[[#This Row],[State]]="Closed","Zero",IF(Table1[[#This Row],[State]]="Resolved","Zero",TODAY()-Table1[[#This Row],[First Assigned to Osprey-Resolver]]))</f>
        <v>1472.0561111111092</v>
      </c>
      <c r="AK796" s="16" t="str">
        <f ca="1">IF(Table1[[#This Row],[Days Open]]&lt;=5,"00 - 05",IF(Table1[[#This Row],[Days Open]]&lt;=15,"06 - 15",IF(Table1[[#This Row],[Days Open]]&lt;=30,"16 - 30", IF(Table1[[#This Row],[Days Open]]&lt;=60,"31 - 60",IF(Table1[[#This Row],[Days Open]]&lt;=90,"61 - 90",IF(Table1[[#This Row],[Days Open]]="Zero","Closed","&gt;91 and above"))))))</f>
        <v>&gt;91 and above</v>
      </c>
      <c r="AL796" s="39">
        <f>WEEKNUM(Table1[[#This Row],[Created]])</f>
        <v>18</v>
      </c>
      <c r="AM796" s="39">
        <f>WEEKNUM(Table1[[#This Row],[Resolved]])</f>
        <v>0</v>
      </c>
      <c r="AN796" s="39">
        <f>WEEKNUM(Table1[[#This Row],[Closed]])</f>
        <v>50</v>
      </c>
      <c r="AO796" s="39" t="str">
        <f>IFERROR(INDEX(GD_Resource[], MATCH(Table1[[#This Row],[Assigned to]], GD_Resource[SNOW ID Unique], 0), 2), "Not GD")</f>
        <v>Not GD</v>
      </c>
      <c r="AP796" s="39" t="str">
        <f t="shared" si="12"/>
        <v>Geo</v>
      </c>
      <c r="AQ796" s="39">
        <f>YEAR(Table1[[#This Row],[Closed]])</f>
        <v>2018</v>
      </c>
      <c r="AR796" s="39">
        <f>YEAR(Table1[[#This Row],[Resolved]])</f>
        <v>1900</v>
      </c>
      <c r="AS796" s="39">
        <f>YEAR(Table1[[#This Row],[Created]])</f>
        <v>2018</v>
      </c>
      <c r="AT796" s="39">
        <f>DAY(Table1[[#This Row],[Resolved]])</f>
        <v>0</v>
      </c>
      <c r="AU796" s="39" t="str">
        <f>TEXT(Table1[[#This Row],[Resolved]],"MMM")</f>
        <v>Jan</v>
      </c>
      <c r="AV796" s="39">
        <f>DAY(Table1[[#This Row],[Created]])</f>
        <v>4</v>
      </c>
      <c r="AW796" s="39" t="str">
        <f>TEXT(Table1[[#This Row],[Created]],"MMM")</f>
        <v>May</v>
      </c>
      <c r="AX796" s="40" t="e">
        <f>VLOOKUP(Table1[[#This Row],[Assigned to]],GD_Resource[[#All],[SNOW ID Unique]:[Team]],4,0)</f>
        <v>#N/A</v>
      </c>
    </row>
    <row r="797" spans="1:50" ht="49.95" customHeight="1" x14ac:dyDescent="0.25">
      <c r="A797" s="37" t="s">
        <v>3113</v>
      </c>
      <c r="B797" s="37" t="s">
        <v>119</v>
      </c>
      <c r="C797" s="37" t="s">
        <v>120</v>
      </c>
      <c r="D797" s="37" t="s">
        <v>3114</v>
      </c>
      <c r="E797" s="37" t="s">
        <v>13</v>
      </c>
      <c r="F797" s="37" t="s">
        <v>3115</v>
      </c>
      <c r="G797" s="60">
        <v>43228.29928240741</v>
      </c>
      <c r="H797" s="37"/>
      <c r="I797" s="60"/>
      <c r="J797" s="37" t="s">
        <v>134</v>
      </c>
      <c r="K797" s="37" t="s">
        <v>3116</v>
      </c>
      <c r="L797" s="60">
        <v>43228.29928240741</v>
      </c>
      <c r="M797" s="37" t="s">
        <v>3117</v>
      </c>
      <c r="N797" s="60">
        <v>43225.80872685185</v>
      </c>
      <c r="O797" s="37" t="s">
        <v>3118</v>
      </c>
      <c r="P797" s="38" t="b">
        <v>0</v>
      </c>
      <c r="Q797" s="37"/>
      <c r="R797" s="37" t="s">
        <v>127</v>
      </c>
      <c r="S797" s="38">
        <v>0</v>
      </c>
      <c r="T797" s="37" t="s">
        <v>128</v>
      </c>
      <c r="U797" s="37" t="s">
        <v>124</v>
      </c>
      <c r="V797" s="60"/>
      <c r="W797" s="38">
        <v>215184</v>
      </c>
      <c r="X797" s="37" t="s">
        <v>3119</v>
      </c>
      <c r="Y797" s="38">
        <v>0</v>
      </c>
      <c r="Z797" s="38" t="b">
        <v>0</v>
      </c>
      <c r="AA797" s="60">
        <v>43227.401574074072</v>
      </c>
      <c r="AB797" s="60">
        <v>43225.80872685185</v>
      </c>
      <c r="AC797" s="38">
        <v>3</v>
      </c>
      <c r="AD797" s="60">
        <v>43225.867974537039</v>
      </c>
      <c r="AE797" s="60"/>
      <c r="AF797" s="60">
        <v>43228.260752314818</v>
      </c>
      <c r="AG797" s="37"/>
      <c r="AH797" s="37"/>
      <c r="AI797" s="37"/>
      <c r="AJ797" s="16">
        <f ca="1">IF(Table1[[#This Row],[State]]="Closed","Zero",IF(Table1[[#This Row],[State]]="Resolved","Zero",TODAY()-Table1[[#This Row],[First Assigned to Osprey-Resolver]]))</f>
        <v>44708</v>
      </c>
      <c r="AK797" s="16" t="str">
        <f ca="1">IF(Table1[[#This Row],[Days Open]]&lt;=5,"00 - 05",IF(Table1[[#This Row],[Days Open]]&lt;=15,"06 - 15",IF(Table1[[#This Row],[Days Open]]&lt;=30,"16 - 30", IF(Table1[[#This Row],[Days Open]]&lt;=60,"31 - 60",IF(Table1[[#This Row],[Days Open]]&lt;=90,"61 - 90",IF(Table1[[#This Row],[Days Open]]="Zero","Closed","&gt;91 and above"))))))</f>
        <v>&gt;91 and above</v>
      </c>
      <c r="AL797" s="39">
        <f>WEEKNUM(Table1[[#This Row],[Created]])</f>
        <v>18</v>
      </c>
      <c r="AM797" s="39">
        <f>WEEKNUM(Table1[[#This Row],[Resolved]])</f>
        <v>0</v>
      </c>
      <c r="AN797" s="39">
        <f>WEEKNUM(Table1[[#This Row],[Closed]])</f>
        <v>19</v>
      </c>
      <c r="AO797" s="39" t="str">
        <f>IFERROR(INDEX(GD_Resource[], MATCH(Table1[[#This Row],[Assigned to]], GD_Resource[SNOW ID Unique], 0), 2), "Not GD")</f>
        <v>Not GD</v>
      </c>
      <c r="AP797" s="39" t="str">
        <f t="shared" si="12"/>
        <v>Geo</v>
      </c>
      <c r="AQ797" s="39">
        <f>YEAR(Table1[[#This Row],[Closed]])</f>
        <v>2018</v>
      </c>
      <c r="AR797" s="39">
        <f>YEAR(Table1[[#This Row],[Resolved]])</f>
        <v>1900</v>
      </c>
      <c r="AS797" s="39">
        <f>YEAR(Table1[[#This Row],[Created]])</f>
        <v>2018</v>
      </c>
      <c r="AT797" s="39">
        <f>DAY(Table1[[#This Row],[Resolved]])</f>
        <v>0</v>
      </c>
      <c r="AU797" s="39" t="str">
        <f>TEXT(Table1[[#This Row],[Resolved]],"MMM")</f>
        <v>Jan</v>
      </c>
      <c r="AV797" s="39">
        <f>DAY(Table1[[#This Row],[Created]])</f>
        <v>5</v>
      </c>
      <c r="AW797" s="39" t="str">
        <f>TEXT(Table1[[#This Row],[Created]],"MMM")</f>
        <v>May</v>
      </c>
      <c r="AX797" s="40" t="e">
        <f>VLOOKUP(Table1[[#This Row],[Assigned to]],GD_Resource[[#All],[SNOW ID Unique]:[Team]],4,0)</f>
        <v>#N/A</v>
      </c>
    </row>
    <row r="798" spans="1:50" ht="49.95" customHeight="1" x14ac:dyDescent="0.25">
      <c r="A798" s="37" t="s">
        <v>3120</v>
      </c>
      <c r="B798" s="37" t="s">
        <v>119</v>
      </c>
      <c r="C798" s="37" t="s">
        <v>120</v>
      </c>
      <c r="D798" s="37" t="s">
        <v>503</v>
      </c>
      <c r="E798" s="37" t="s">
        <v>13</v>
      </c>
      <c r="F798" s="37" t="s">
        <v>3121</v>
      </c>
      <c r="G798" s="60">
        <v>43231.993379629632</v>
      </c>
      <c r="H798" s="37" t="s">
        <v>41</v>
      </c>
      <c r="I798" s="60"/>
      <c r="J798" s="37" t="s">
        <v>124</v>
      </c>
      <c r="K798" s="37" t="s">
        <v>3122</v>
      </c>
      <c r="L798" s="60">
        <v>43231.993379629632</v>
      </c>
      <c r="M798" s="37" t="s">
        <v>41</v>
      </c>
      <c r="N798" s="60">
        <v>43229.739907407413</v>
      </c>
      <c r="O798" s="37" t="s">
        <v>3123</v>
      </c>
      <c r="P798" s="38" t="b">
        <v>0</v>
      </c>
      <c r="Q798" s="37"/>
      <c r="R798" s="37" t="s">
        <v>127</v>
      </c>
      <c r="S798" s="38">
        <v>0</v>
      </c>
      <c r="T798" s="37" t="s">
        <v>128</v>
      </c>
      <c r="U798" s="37" t="s">
        <v>124</v>
      </c>
      <c r="V798" s="60"/>
      <c r="W798" s="38">
        <v>194700</v>
      </c>
      <c r="X798" s="37" t="s">
        <v>3124</v>
      </c>
      <c r="Y798" s="38">
        <v>0</v>
      </c>
      <c r="Z798" s="38" t="b">
        <v>0</v>
      </c>
      <c r="AA798" s="60">
        <v>43229.782511574071</v>
      </c>
      <c r="AB798" s="60">
        <v>43229.739907407413</v>
      </c>
      <c r="AC798" s="38">
        <v>1</v>
      </c>
      <c r="AD798" s="60">
        <v>43229.741585648153</v>
      </c>
      <c r="AE798" s="60">
        <v>43229.782511574071</v>
      </c>
      <c r="AF798" s="60">
        <v>43229.741585648153</v>
      </c>
      <c r="AG798" s="37"/>
      <c r="AH798" s="37"/>
      <c r="AI798" s="37"/>
      <c r="AJ798" s="16">
        <f ca="1">IF(Table1[[#This Row],[State]]="Closed","Zero",IF(Table1[[#This Row],[State]]="Resolved","Zero",TODAY()-Table1[[#This Row],[First Assigned to Osprey-Resolver]]))</f>
        <v>1478.2174884259293</v>
      </c>
      <c r="AK798" s="16" t="str">
        <f ca="1">IF(Table1[[#This Row],[Days Open]]&lt;=5,"00 - 05",IF(Table1[[#This Row],[Days Open]]&lt;=15,"06 - 15",IF(Table1[[#This Row],[Days Open]]&lt;=30,"16 - 30", IF(Table1[[#This Row],[Days Open]]&lt;=60,"31 - 60",IF(Table1[[#This Row],[Days Open]]&lt;=90,"61 - 90",IF(Table1[[#This Row],[Days Open]]="Zero","Closed","&gt;91 and above"))))))</f>
        <v>&gt;91 and above</v>
      </c>
      <c r="AL798" s="39">
        <f>WEEKNUM(Table1[[#This Row],[Created]])</f>
        <v>19</v>
      </c>
      <c r="AM798" s="39">
        <f>WEEKNUM(Table1[[#This Row],[Resolved]])</f>
        <v>0</v>
      </c>
      <c r="AN798" s="39">
        <f>WEEKNUM(Table1[[#This Row],[Closed]])</f>
        <v>19</v>
      </c>
      <c r="AO798" s="39" t="str">
        <f>IFERROR(INDEX(GD_Resource[], MATCH(Table1[[#This Row],[Assigned to]], GD_Resource[SNOW ID Unique], 0), 2), "Not GD")</f>
        <v>Not GD</v>
      </c>
      <c r="AP798" s="39" t="str">
        <f t="shared" si="12"/>
        <v>Geo</v>
      </c>
      <c r="AQ798" s="39">
        <f>YEAR(Table1[[#This Row],[Closed]])</f>
        <v>2018</v>
      </c>
      <c r="AR798" s="39">
        <f>YEAR(Table1[[#This Row],[Resolved]])</f>
        <v>1900</v>
      </c>
      <c r="AS798" s="39">
        <f>YEAR(Table1[[#This Row],[Created]])</f>
        <v>2018</v>
      </c>
      <c r="AT798" s="39">
        <f>DAY(Table1[[#This Row],[Resolved]])</f>
        <v>0</v>
      </c>
      <c r="AU798" s="39" t="str">
        <f>TEXT(Table1[[#This Row],[Resolved]],"MMM")</f>
        <v>Jan</v>
      </c>
      <c r="AV798" s="39">
        <f>DAY(Table1[[#This Row],[Created]])</f>
        <v>9</v>
      </c>
      <c r="AW798" s="39" t="str">
        <f>TEXT(Table1[[#This Row],[Created]],"MMM")</f>
        <v>May</v>
      </c>
      <c r="AX798" s="40" t="e">
        <f>VLOOKUP(Table1[[#This Row],[Assigned to]],GD_Resource[[#All],[SNOW ID Unique]:[Team]],4,0)</f>
        <v>#N/A</v>
      </c>
    </row>
    <row r="799" spans="1:50" ht="75" customHeight="1" x14ac:dyDescent="0.25">
      <c r="A799" s="37" t="s">
        <v>3125</v>
      </c>
      <c r="B799" s="37" t="s">
        <v>119</v>
      </c>
      <c r="C799" s="37" t="s">
        <v>161</v>
      </c>
      <c r="D799" s="37" t="s">
        <v>2668</v>
      </c>
      <c r="E799" s="37" t="s">
        <v>145</v>
      </c>
      <c r="F799" s="37" t="s">
        <v>3126</v>
      </c>
      <c r="G799" s="60">
        <v>43244.674375000002</v>
      </c>
      <c r="H799" s="37"/>
      <c r="I799" s="60"/>
      <c r="J799" s="37" t="s">
        <v>124</v>
      </c>
      <c r="K799" s="37" t="s">
        <v>3127</v>
      </c>
      <c r="L799" s="60">
        <v>43244.674375000002</v>
      </c>
      <c r="M799" s="37" t="s">
        <v>2970</v>
      </c>
      <c r="N799" s="60">
        <v>43229.964131944442</v>
      </c>
      <c r="O799" s="37" t="s">
        <v>2668</v>
      </c>
      <c r="P799" s="38" t="b">
        <v>0</v>
      </c>
      <c r="Q799" s="37"/>
      <c r="R799" s="37" t="s">
        <v>127</v>
      </c>
      <c r="S799" s="38">
        <v>0</v>
      </c>
      <c r="T799" s="37" t="s">
        <v>128</v>
      </c>
      <c r="U799" s="37" t="s">
        <v>124</v>
      </c>
      <c r="V799" s="60"/>
      <c r="W799" s="38">
        <v>1271168</v>
      </c>
      <c r="X799" s="37" t="s">
        <v>1300</v>
      </c>
      <c r="Y799" s="38">
        <v>0</v>
      </c>
      <c r="Z799" s="38" t="b">
        <v>0</v>
      </c>
      <c r="AA799" s="60"/>
      <c r="AB799" s="60"/>
      <c r="AC799" s="38">
        <v>0</v>
      </c>
      <c r="AD799" s="60"/>
      <c r="AE799" s="60"/>
      <c r="AF799" s="60">
        <v>43229.964131944442</v>
      </c>
      <c r="AG799" s="37"/>
      <c r="AH799" s="37"/>
      <c r="AI799" s="37"/>
      <c r="AJ799" s="16">
        <f ca="1">IF(Table1[[#This Row],[State]]="Closed","Zero",IF(Table1[[#This Row],[State]]="Resolved","Zero",TODAY()-Table1[[#This Row],[First Assigned to Osprey-Resolver]]))</f>
        <v>44708</v>
      </c>
      <c r="AK799" s="16" t="str">
        <f ca="1">IF(Table1[[#This Row],[Days Open]]&lt;=5,"00 - 05",IF(Table1[[#This Row],[Days Open]]&lt;=15,"06 - 15",IF(Table1[[#This Row],[Days Open]]&lt;=30,"16 - 30", IF(Table1[[#This Row],[Days Open]]&lt;=60,"31 - 60",IF(Table1[[#This Row],[Days Open]]&lt;=90,"61 - 90",IF(Table1[[#This Row],[Days Open]]="Zero","Closed","&gt;91 and above"))))))</f>
        <v>&gt;91 and above</v>
      </c>
      <c r="AL799" s="39">
        <f>WEEKNUM(Table1[[#This Row],[Created]])</f>
        <v>19</v>
      </c>
      <c r="AM799" s="39">
        <f>WEEKNUM(Table1[[#This Row],[Resolved]])</f>
        <v>0</v>
      </c>
      <c r="AN799" s="39">
        <f>WEEKNUM(Table1[[#This Row],[Closed]])</f>
        <v>21</v>
      </c>
      <c r="AO799" s="39" t="str">
        <f>IFERROR(INDEX(GD_Resource[], MATCH(Table1[[#This Row],[Assigned to]], GD_Resource[SNOW ID Unique], 0), 2), "Not GD")</f>
        <v>Not GD</v>
      </c>
      <c r="AP799" s="39" t="str">
        <f t="shared" si="12"/>
        <v>Geo</v>
      </c>
      <c r="AQ799" s="39">
        <f>YEAR(Table1[[#This Row],[Closed]])</f>
        <v>2018</v>
      </c>
      <c r="AR799" s="39">
        <f>YEAR(Table1[[#This Row],[Resolved]])</f>
        <v>1900</v>
      </c>
      <c r="AS799" s="39">
        <f>YEAR(Table1[[#This Row],[Created]])</f>
        <v>2018</v>
      </c>
      <c r="AT799" s="39">
        <f>DAY(Table1[[#This Row],[Resolved]])</f>
        <v>0</v>
      </c>
      <c r="AU799" s="39" t="str">
        <f>TEXT(Table1[[#This Row],[Resolved]],"MMM")</f>
        <v>Jan</v>
      </c>
      <c r="AV799" s="39">
        <f>DAY(Table1[[#This Row],[Created]])</f>
        <v>9</v>
      </c>
      <c r="AW799" s="39" t="str">
        <f>TEXT(Table1[[#This Row],[Created]],"MMM")</f>
        <v>May</v>
      </c>
      <c r="AX799" s="40" t="e">
        <f>VLOOKUP(Table1[[#This Row],[Assigned to]],GD_Resource[[#All],[SNOW ID Unique]:[Team]],4,0)</f>
        <v>#N/A</v>
      </c>
    </row>
    <row r="800" spans="1:50" ht="37.5" customHeight="1" x14ac:dyDescent="0.25">
      <c r="A800" s="37" t="s">
        <v>3128</v>
      </c>
      <c r="B800" s="37" t="s">
        <v>119</v>
      </c>
      <c r="C800" s="37" t="s">
        <v>242</v>
      </c>
      <c r="D800" s="37" t="s">
        <v>243</v>
      </c>
      <c r="E800" s="37" t="s">
        <v>13</v>
      </c>
      <c r="F800" s="37" t="s">
        <v>3129</v>
      </c>
      <c r="G800" s="60">
        <v>43231.821296296293</v>
      </c>
      <c r="H800" s="37" t="s">
        <v>71</v>
      </c>
      <c r="I800" s="60"/>
      <c r="J800" s="37" t="s">
        <v>329</v>
      </c>
      <c r="K800" s="37" t="s">
        <v>3130</v>
      </c>
      <c r="L800" s="60">
        <v>43231.821296296293</v>
      </c>
      <c r="M800" s="37" t="s">
        <v>71</v>
      </c>
      <c r="N800" s="60">
        <v>43230.011388888888</v>
      </c>
      <c r="O800" s="37" t="s">
        <v>3131</v>
      </c>
      <c r="P800" s="38" t="b">
        <v>0</v>
      </c>
      <c r="Q800" s="37"/>
      <c r="R800" s="37" t="s">
        <v>150</v>
      </c>
      <c r="S800" s="38">
        <v>0</v>
      </c>
      <c r="T800" s="37" t="s">
        <v>128</v>
      </c>
      <c r="U800" s="37" t="s">
        <v>124</v>
      </c>
      <c r="V800" s="60"/>
      <c r="W800" s="38">
        <v>156376</v>
      </c>
      <c r="X800" s="37" t="s">
        <v>3132</v>
      </c>
      <c r="Y800" s="38">
        <v>0</v>
      </c>
      <c r="Z800" s="38" t="b">
        <v>0</v>
      </c>
      <c r="AA800" s="60">
        <v>43231.821296296293</v>
      </c>
      <c r="AB800" s="60">
        <v>43230.011388888888</v>
      </c>
      <c r="AC800" s="38">
        <v>1</v>
      </c>
      <c r="AD800" s="60">
        <v>43230.020648148151</v>
      </c>
      <c r="AE800" s="60">
        <v>43231.821296296293</v>
      </c>
      <c r="AF800" s="60">
        <v>43230.020648148151</v>
      </c>
      <c r="AG800" s="37"/>
      <c r="AH800" s="37"/>
      <c r="AI800" s="37"/>
      <c r="AJ800" s="16">
        <f ca="1">IF(Table1[[#This Row],[State]]="Closed","Zero",IF(Table1[[#This Row],[State]]="Resolved","Zero",TODAY()-Table1[[#This Row],[First Assigned to Osprey-Resolver]]))</f>
        <v>1476.1787037037066</v>
      </c>
      <c r="AK800" s="16" t="str">
        <f ca="1">IF(Table1[[#This Row],[Days Open]]&lt;=5,"00 - 05",IF(Table1[[#This Row],[Days Open]]&lt;=15,"06 - 15",IF(Table1[[#This Row],[Days Open]]&lt;=30,"16 - 30", IF(Table1[[#This Row],[Days Open]]&lt;=60,"31 - 60",IF(Table1[[#This Row],[Days Open]]&lt;=90,"61 - 90",IF(Table1[[#This Row],[Days Open]]="Zero","Closed","&gt;91 and above"))))))</f>
        <v>&gt;91 and above</v>
      </c>
      <c r="AL800" s="39">
        <f>WEEKNUM(Table1[[#This Row],[Created]])</f>
        <v>19</v>
      </c>
      <c r="AM800" s="39">
        <f>WEEKNUM(Table1[[#This Row],[Resolved]])</f>
        <v>0</v>
      </c>
      <c r="AN800" s="39">
        <f>WEEKNUM(Table1[[#This Row],[Closed]])</f>
        <v>19</v>
      </c>
      <c r="AO800" s="39" t="str">
        <f>IFERROR(INDEX(GD_Resource[], MATCH(Table1[[#This Row],[Assigned to]], GD_Resource[SNOW ID Unique], 0), 2), "Not GD")</f>
        <v>WPP-US</v>
      </c>
      <c r="AP800" s="39" t="str">
        <f t="shared" si="12"/>
        <v>GD</v>
      </c>
      <c r="AQ800" s="39">
        <f>YEAR(Table1[[#This Row],[Closed]])</f>
        <v>2018</v>
      </c>
      <c r="AR800" s="39">
        <f>YEAR(Table1[[#This Row],[Resolved]])</f>
        <v>1900</v>
      </c>
      <c r="AS800" s="39">
        <f>YEAR(Table1[[#This Row],[Created]])</f>
        <v>2018</v>
      </c>
      <c r="AT800" s="39">
        <f>DAY(Table1[[#This Row],[Resolved]])</f>
        <v>0</v>
      </c>
      <c r="AU800" s="39" t="str">
        <f>TEXT(Table1[[#This Row],[Resolved]],"MMM")</f>
        <v>Jan</v>
      </c>
      <c r="AV800" s="39">
        <f>DAY(Table1[[#This Row],[Created]])</f>
        <v>10</v>
      </c>
      <c r="AW800" s="39" t="str">
        <f>TEXT(Table1[[#This Row],[Created]],"MMM")</f>
        <v>May</v>
      </c>
      <c r="AX800" s="40">
        <f>VLOOKUP(Table1[[#This Row],[Assigned to]],GD_Resource[[#All],[SNOW ID Unique]:[Team]],4,0)</f>
        <v>0</v>
      </c>
    </row>
    <row r="801" spans="1:50" ht="37.5" customHeight="1" x14ac:dyDescent="0.25">
      <c r="A801" s="37" t="s">
        <v>3133</v>
      </c>
      <c r="B801" s="37" t="s">
        <v>119</v>
      </c>
      <c r="C801" s="37" t="s">
        <v>253</v>
      </c>
      <c r="D801" s="37" t="s">
        <v>259</v>
      </c>
      <c r="E801" s="37" t="s">
        <v>13</v>
      </c>
      <c r="F801" s="37" t="s">
        <v>3134</v>
      </c>
      <c r="G801" s="60">
        <v>43231.744618055563</v>
      </c>
      <c r="H801" s="37" t="s">
        <v>39</v>
      </c>
      <c r="I801" s="60"/>
      <c r="J801" s="37" t="s">
        <v>124</v>
      </c>
      <c r="K801" s="37" t="s">
        <v>3135</v>
      </c>
      <c r="L801" s="60">
        <v>43231.744618055563</v>
      </c>
      <c r="M801" s="37" t="s">
        <v>39</v>
      </c>
      <c r="N801" s="60">
        <v>43230.78292824074</v>
      </c>
      <c r="O801" s="37" t="s">
        <v>3136</v>
      </c>
      <c r="P801" s="38" t="b">
        <v>0</v>
      </c>
      <c r="Q801" s="37"/>
      <c r="R801" s="37" t="s">
        <v>150</v>
      </c>
      <c r="S801" s="38">
        <v>0</v>
      </c>
      <c r="T801" s="37" t="s">
        <v>128</v>
      </c>
      <c r="U801" s="37" t="s">
        <v>124</v>
      </c>
      <c r="V801" s="60"/>
      <c r="W801" s="38">
        <v>83090</v>
      </c>
      <c r="X801" s="37" t="s">
        <v>3137</v>
      </c>
      <c r="Y801" s="38">
        <v>0</v>
      </c>
      <c r="Z801" s="38" t="b">
        <v>0</v>
      </c>
      <c r="AA801" s="60">
        <v>43230.785914351851</v>
      </c>
      <c r="AB801" s="60">
        <v>43230.78292824074</v>
      </c>
      <c r="AC801" s="38">
        <v>1</v>
      </c>
      <c r="AD801" s="60">
        <v>43230.837939814817</v>
      </c>
      <c r="AE801" s="60">
        <v>43230.857048611113</v>
      </c>
      <c r="AF801" s="60">
        <v>43230.837939814817</v>
      </c>
      <c r="AG801" s="37"/>
      <c r="AH801" s="37"/>
      <c r="AI801" s="37"/>
      <c r="AJ801" s="16">
        <f ca="1">IF(Table1[[#This Row],[State]]="Closed","Zero",IF(Table1[[#This Row],[State]]="Resolved","Zero",TODAY()-Table1[[#This Row],[First Assigned to Osprey-Resolver]]))</f>
        <v>1477.142951388887</v>
      </c>
      <c r="AK801" s="16" t="str">
        <f ca="1">IF(Table1[[#This Row],[Days Open]]&lt;=5,"00 - 05",IF(Table1[[#This Row],[Days Open]]&lt;=15,"06 - 15",IF(Table1[[#This Row],[Days Open]]&lt;=30,"16 - 30", IF(Table1[[#This Row],[Days Open]]&lt;=60,"31 - 60",IF(Table1[[#This Row],[Days Open]]&lt;=90,"61 - 90",IF(Table1[[#This Row],[Days Open]]="Zero","Closed","&gt;91 and above"))))))</f>
        <v>&gt;91 and above</v>
      </c>
      <c r="AL801" s="39">
        <f>WEEKNUM(Table1[[#This Row],[Created]])</f>
        <v>19</v>
      </c>
      <c r="AM801" s="39">
        <f>WEEKNUM(Table1[[#This Row],[Resolved]])</f>
        <v>0</v>
      </c>
      <c r="AN801" s="39">
        <f>WEEKNUM(Table1[[#This Row],[Closed]])</f>
        <v>19</v>
      </c>
      <c r="AO801" s="39" t="str">
        <f>IFERROR(INDEX(GD_Resource[], MATCH(Table1[[#This Row],[Assigned to]], GD_Resource[SNOW ID Unique], 0), 2), "Not GD")</f>
        <v>Not GD</v>
      </c>
      <c r="AP801" s="39" t="str">
        <f t="shared" si="12"/>
        <v>Geo</v>
      </c>
      <c r="AQ801" s="39">
        <f>YEAR(Table1[[#This Row],[Closed]])</f>
        <v>2018</v>
      </c>
      <c r="AR801" s="39">
        <f>YEAR(Table1[[#This Row],[Resolved]])</f>
        <v>1900</v>
      </c>
      <c r="AS801" s="39">
        <f>YEAR(Table1[[#This Row],[Created]])</f>
        <v>2018</v>
      </c>
      <c r="AT801" s="39">
        <f>DAY(Table1[[#This Row],[Resolved]])</f>
        <v>0</v>
      </c>
      <c r="AU801" s="39" t="str">
        <f>TEXT(Table1[[#This Row],[Resolved]],"MMM")</f>
        <v>Jan</v>
      </c>
      <c r="AV801" s="39">
        <f>DAY(Table1[[#This Row],[Created]])</f>
        <v>10</v>
      </c>
      <c r="AW801" s="39" t="str">
        <f>TEXT(Table1[[#This Row],[Created]],"MMM")</f>
        <v>May</v>
      </c>
      <c r="AX801" s="40" t="e">
        <f>VLOOKUP(Table1[[#This Row],[Assigned to]],GD_Resource[[#All],[SNOW ID Unique]:[Team]],4,0)</f>
        <v>#N/A</v>
      </c>
    </row>
    <row r="802" spans="1:50" ht="49.95" customHeight="1" x14ac:dyDescent="0.25">
      <c r="A802" s="37" t="s">
        <v>3138</v>
      </c>
      <c r="B802" s="37" t="s">
        <v>119</v>
      </c>
      <c r="C802" s="37" t="s">
        <v>153</v>
      </c>
      <c r="D802" s="37" t="s">
        <v>156</v>
      </c>
      <c r="E802" s="37" t="s">
        <v>7</v>
      </c>
      <c r="F802" s="37" t="s">
        <v>3139</v>
      </c>
      <c r="G802" s="60">
        <v>43231.785416666673</v>
      </c>
      <c r="H802" s="37" t="s">
        <v>157</v>
      </c>
      <c r="I802" s="60"/>
      <c r="J802" s="37" t="s">
        <v>124</v>
      </c>
      <c r="K802" s="37" t="s">
        <v>3140</v>
      </c>
      <c r="L802" s="60">
        <v>43231.785416666673</v>
      </c>
      <c r="M802" s="37" t="s">
        <v>157</v>
      </c>
      <c r="N802" s="60">
        <v>43230.992129629631</v>
      </c>
      <c r="O802" s="37" t="s">
        <v>3141</v>
      </c>
      <c r="P802" s="38" t="b">
        <v>0</v>
      </c>
      <c r="Q802" s="37"/>
      <c r="R802" s="37" t="s">
        <v>150</v>
      </c>
      <c r="S802" s="38">
        <v>0</v>
      </c>
      <c r="T802" s="37" t="s">
        <v>128</v>
      </c>
      <c r="U802" s="37" t="s">
        <v>124</v>
      </c>
      <c r="V802" s="60"/>
      <c r="W802" s="38">
        <v>69510</v>
      </c>
      <c r="X802" s="37" t="s">
        <v>3142</v>
      </c>
      <c r="Y802" s="38">
        <v>0</v>
      </c>
      <c r="Z802" s="38" t="b">
        <v>0</v>
      </c>
      <c r="AA802" s="60">
        <v>43231.406388888892</v>
      </c>
      <c r="AB802" s="60"/>
      <c r="AC802" s="38">
        <v>0</v>
      </c>
      <c r="AD802" s="60"/>
      <c r="AE802" s="60">
        <v>43231.406388888892</v>
      </c>
      <c r="AF802" s="60">
        <v>43230.992129629631</v>
      </c>
      <c r="AG802" s="37" t="s">
        <v>139</v>
      </c>
      <c r="AH802" s="37"/>
      <c r="AI802" s="37"/>
      <c r="AJ802" s="16">
        <f ca="1">IF(Table1[[#This Row],[State]]="Closed","Zero",IF(Table1[[#This Row],[State]]="Resolved","Zero",TODAY()-Table1[[#This Row],[First Assigned to Osprey-Resolver]]))</f>
        <v>1476.5936111111077</v>
      </c>
      <c r="AK802" s="16" t="str">
        <f ca="1">IF(Table1[[#This Row],[Days Open]]&lt;=5,"00 - 05",IF(Table1[[#This Row],[Days Open]]&lt;=15,"06 - 15",IF(Table1[[#This Row],[Days Open]]&lt;=30,"16 - 30", IF(Table1[[#This Row],[Days Open]]&lt;=60,"31 - 60",IF(Table1[[#This Row],[Days Open]]&lt;=90,"61 - 90",IF(Table1[[#This Row],[Days Open]]="Zero","Closed","&gt;91 and above"))))))</f>
        <v>&gt;91 and above</v>
      </c>
      <c r="AL802" s="39">
        <f>WEEKNUM(Table1[[#This Row],[Created]])</f>
        <v>19</v>
      </c>
      <c r="AM802" s="39">
        <f>WEEKNUM(Table1[[#This Row],[Resolved]])</f>
        <v>0</v>
      </c>
      <c r="AN802" s="39">
        <f>WEEKNUM(Table1[[#This Row],[Closed]])</f>
        <v>19</v>
      </c>
      <c r="AO802" s="39" t="str">
        <f>IFERROR(INDEX(GD_Resource[], MATCH(Table1[[#This Row],[Assigned to]], GD_Resource[SNOW ID Unique], 0), 2), "Not GD")</f>
        <v>Not GD</v>
      </c>
      <c r="AP802" s="39" t="str">
        <f t="shared" si="12"/>
        <v>Geo</v>
      </c>
      <c r="AQ802" s="39">
        <f>YEAR(Table1[[#This Row],[Closed]])</f>
        <v>2018</v>
      </c>
      <c r="AR802" s="39">
        <f>YEAR(Table1[[#This Row],[Resolved]])</f>
        <v>1900</v>
      </c>
      <c r="AS802" s="39">
        <f>YEAR(Table1[[#This Row],[Created]])</f>
        <v>2018</v>
      </c>
      <c r="AT802" s="39">
        <f>DAY(Table1[[#This Row],[Resolved]])</f>
        <v>0</v>
      </c>
      <c r="AU802" s="39" t="str">
        <f>TEXT(Table1[[#This Row],[Resolved]],"MMM")</f>
        <v>Jan</v>
      </c>
      <c r="AV802" s="39">
        <f>DAY(Table1[[#This Row],[Created]])</f>
        <v>10</v>
      </c>
      <c r="AW802" s="39" t="str">
        <f>TEXT(Table1[[#This Row],[Created]],"MMM")</f>
        <v>May</v>
      </c>
      <c r="AX802" s="40" t="e">
        <f>VLOOKUP(Table1[[#This Row],[Assigned to]],GD_Resource[[#All],[SNOW ID Unique]:[Team]],4,0)</f>
        <v>#N/A</v>
      </c>
    </row>
    <row r="803" spans="1:50" ht="37.5" customHeight="1" x14ac:dyDescent="0.25">
      <c r="A803" s="37" t="s">
        <v>3143</v>
      </c>
      <c r="B803" s="37" t="s">
        <v>119</v>
      </c>
      <c r="C803" s="37" t="s">
        <v>296</v>
      </c>
      <c r="D803" s="37" t="s">
        <v>2533</v>
      </c>
      <c r="E803" s="37" t="s">
        <v>145</v>
      </c>
      <c r="F803" s="37" t="s">
        <v>3144</v>
      </c>
      <c r="G803" s="60">
        <v>43232.051990740743</v>
      </c>
      <c r="H803" s="37"/>
      <c r="I803" s="60"/>
      <c r="J803" s="37" t="s">
        <v>329</v>
      </c>
      <c r="K803" s="37" t="s">
        <v>3145</v>
      </c>
      <c r="L803" s="60">
        <v>43232.051990740743</v>
      </c>
      <c r="M803" s="37" t="s">
        <v>2653</v>
      </c>
      <c r="N803" s="60">
        <v>43231.837696759263</v>
      </c>
      <c r="O803" s="37" t="s">
        <v>2533</v>
      </c>
      <c r="P803" s="38" t="b">
        <v>0</v>
      </c>
      <c r="Q803" s="37"/>
      <c r="R803" s="37" t="s">
        <v>150</v>
      </c>
      <c r="S803" s="38">
        <v>0</v>
      </c>
      <c r="T803" s="37" t="s">
        <v>128</v>
      </c>
      <c r="U803" s="37" t="s">
        <v>124</v>
      </c>
      <c r="V803" s="60"/>
      <c r="W803" s="38">
        <v>18831</v>
      </c>
      <c r="X803" s="37" t="s">
        <v>2653</v>
      </c>
      <c r="Y803" s="38">
        <v>0</v>
      </c>
      <c r="Z803" s="38" t="b">
        <v>0</v>
      </c>
      <c r="AA803" s="60"/>
      <c r="AB803" s="60"/>
      <c r="AC803" s="38">
        <v>0</v>
      </c>
      <c r="AD803" s="60"/>
      <c r="AE803" s="60"/>
      <c r="AF803" s="60">
        <v>43231.837696759263</v>
      </c>
      <c r="AG803" s="37"/>
      <c r="AH803" s="37"/>
      <c r="AI803" s="37"/>
      <c r="AJ803" s="16">
        <f ca="1">IF(Table1[[#This Row],[State]]="Closed","Zero",IF(Table1[[#This Row],[State]]="Resolved","Zero",TODAY()-Table1[[#This Row],[First Assigned to Osprey-Resolver]]))</f>
        <v>44708</v>
      </c>
      <c r="AK803" s="16" t="str">
        <f ca="1">IF(Table1[[#This Row],[Days Open]]&lt;=5,"00 - 05",IF(Table1[[#This Row],[Days Open]]&lt;=15,"06 - 15",IF(Table1[[#This Row],[Days Open]]&lt;=30,"16 - 30", IF(Table1[[#This Row],[Days Open]]&lt;=60,"31 - 60",IF(Table1[[#This Row],[Days Open]]&lt;=90,"61 - 90",IF(Table1[[#This Row],[Days Open]]="Zero","Closed","&gt;91 and above"))))))</f>
        <v>&gt;91 and above</v>
      </c>
      <c r="AL803" s="39">
        <f>WEEKNUM(Table1[[#This Row],[Created]])</f>
        <v>19</v>
      </c>
      <c r="AM803" s="39">
        <f>WEEKNUM(Table1[[#This Row],[Resolved]])</f>
        <v>0</v>
      </c>
      <c r="AN803" s="39">
        <f>WEEKNUM(Table1[[#This Row],[Closed]])</f>
        <v>19</v>
      </c>
      <c r="AO803" s="39" t="str">
        <f>IFERROR(INDEX(GD_Resource[], MATCH(Table1[[#This Row],[Assigned to]], GD_Resource[SNOW ID Unique], 0), 2), "Not GD")</f>
        <v>Not GD</v>
      </c>
      <c r="AP803" s="39" t="str">
        <f t="shared" si="12"/>
        <v>Geo</v>
      </c>
      <c r="AQ803" s="39">
        <f>YEAR(Table1[[#This Row],[Closed]])</f>
        <v>2018</v>
      </c>
      <c r="AR803" s="39">
        <f>YEAR(Table1[[#This Row],[Resolved]])</f>
        <v>1900</v>
      </c>
      <c r="AS803" s="39">
        <f>YEAR(Table1[[#This Row],[Created]])</f>
        <v>2018</v>
      </c>
      <c r="AT803" s="39">
        <f>DAY(Table1[[#This Row],[Resolved]])</f>
        <v>0</v>
      </c>
      <c r="AU803" s="39" t="str">
        <f>TEXT(Table1[[#This Row],[Resolved]],"MMM")</f>
        <v>Jan</v>
      </c>
      <c r="AV803" s="39">
        <f>DAY(Table1[[#This Row],[Created]])</f>
        <v>11</v>
      </c>
      <c r="AW803" s="39" t="str">
        <f>TEXT(Table1[[#This Row],[Created]],"MMM")</f>
        <v>May</v>
      </c>
      <c r="AX803" s="40" t="e">
        <f>VLOOKUP(Table1[[#This Row],[Assigned to]],GD_Resource[[#All],[SNOW ID Unique]:[Team]],4,0)</f>
        <v>#N/A</v>
      </c>
    </row>
    <row r="804" spans="1:50" ht="49.95" customHeight="1" x14ac:dyDescent="0.25">
      <c r="A804" s="37" t="s">
        <v>3146</v>
      </c>
      <c r="B804" s="37" t="s">
        <v>119</v>
      </c>
      <c r="C804" s="37" t="s">
        <v>433</v>
      </c>
      <c r="D804" s="37" t="s">
        <v>434</v>
      </c>
      <c r="E804" s="37" t="s">
        <v>13</v>
      </c>
      <c r="F804" s="37" t="s">
        <v>3147</v>
      </c>
      <c r="G804" s="60">
        <v>43235.561319444438</v>
      </c>
      <c r="H804" s="37" t="s">
        <v>436</v>
      </c>
      <c r="I804" s="60"/>
      <c r="J804" s="37" t="s">
        <v>124</v>
      </c>
      <c r="K804" s="37" t="s">
        <v>3148</v>
      </c>
      <c r="L804" s="60">
        <v>43235.561319444438</v>
      </c>
      <c r="M804" s="37" t="s">
        <v>436</v>
      </c>
      <c r="N804" s="60">
        <v>43234.901875000003</v>
      </c>
      <c r="O804" s="37" t="s">
        <v>3149</v>
      </c>
      <c r="P804" s="38" t="b">
        <v>0</v>
      </c>
      <c r="Q804" s="37"/>
      <c r="R804" s="37" t="s">
        <v>217</v>
      </c>
      <c r="S804" s="38">
        <v>0</v>
      </c>
      <c r="T804" s="37" t="s">
        <v>128</v>
      </c>
      <c r="U804" s="37" t="s">
        <v>124</v>
      </c>
      <c r="V804" s="60"/>
      <c r="W804" s="38">
        <v>56976</v>
      </c>
      <c r="X804" s="37" t="s">
        <v>3150</v>
      </c>
      <c r="Y804" s="38">
        <v>0</v>
      </c>
      <c r="Z804" s="38" t="b">
        <v>0</v>
      </c>
      <c r="AA804" s="60">
        <v>43234.974768518521</v>
      </c>
      <c r="AB804" s="60">
        <v>43234.901875000003</v>
      </c>
      <c r="AC804" s="38">
        <v>1</v>
      </c>
      <c r="AD804" s="60">
        <v>43235.201597222222</v>
      </c>
      <c r="AE804" s="60">
        <v>43235.559305555558</v>
      </c>
      <c r="AF804" s="60">
        <v>43235.201597222222</v>
      </c>
      <c r="AG804" s="37" t="s">
        <v>139</v>
      </c>
      <c r="AH804" s="37"/>
      <c r="AI804" s="37"/>
      <c r="AJ804" s="16">
        <f ca="1">IF(Table1[[#This Row],[State]]="Closed","Zero",IF(Table1[[#This Row],[State]]="Resolved","Zero",TODAY()-Table1[[#This Row],[First Assigned to Osprey-Resolver]]))</f>
        <v>1472.4406944444418</v>
      </c>
      <c r="AK804" s="16" t="str">
        <f ca="1">IF(Table1[[#This Row],[Days Open]]&lt;=5,"00 - 05",IF(Table1[[#This Row],[Days Open]]&lt;=15,"06 - 15",IF(Table1[[#This Row],[Days Open]]&lt;=30,"16 - 30", IF(Table1[[#This Row],[Days Open]]&lt;=60,"31 - 60",IF(Table1[[#This Row],[Days Open]]&lt;=90,"61 - 90",IF(Table1[[#This Row],[Days Open]]="Zero","Closed","&gt;91 and above"))))))</f>
        <v>&gt;91 and above</v>
      </c>
      <c r="AL804" s="39">
        <f>WEEKNUM(Table1[[#This Row],[Created]])</f>
        <v>20</v>
      </c>
      <c r="AM804" s="39">
        <f>WEEKNUM(Table1[[#This Row],[Resolved]])</f>
        <v>0</v>
      </c>
      <c r="AN804" s="39">
        <f>WEEKNUM(Table1[[#This Row],[Closed]])</f>
        <v>20</v>
      </c>
      <c r="AO804" s="39" t="str">
        <f>IFERROR(INDEX(GD_Resource[], MATCH(Table1[[#This Row],[Assigned to]], GD_Resource[SNOW ID Unique], 0), 2), "Not GD")</f>
        <v>Not GD</v>
      </c>
      <c r="AP804" s="39" t="str">
        <f t="shared" si="12"/>
        <v>Geo</v>
      </c>
      <c r="AQ804" s="39">
        <f>YEAR(Table1[[#This Row],[Closed]])</f>
        <v>2018</v>
      </c>
      <c r="AR804" s="39">
        <f>YEAR(Table1[[#This Row],[Resolved]])</f>
        <v>1900</v>
      </c>
      <c r="AS804" s="39">
        <f>YEAR(Table1[[#This Row],[Created]])</f>
        <v>2018</v>
      </c>
      <c r="AT804" s="39">
        <f>DAY(Table1[[#This Row],[Resolved]])</f>
        <v>0</v>
      </c>
      <c r="AU804" s="39" t="str">
        <f>TEXT(Table1[[#This Row],[Resolved]],"MMM")</f>
        <v>Jan</v>
      </c>
      <c r="AV804" s="39">
        <f>DAY(Table1[[#This Row],[Created]])</f>
        <v>14</v>
      </c>
      <c r="AW804" s="39" t="str">
        <f>TEXT(Table1[[#This Row],[Created]],"MMM")</f>
        <v>May</v>
      </c>
      <c r="AX804" s="40" t="e">
        <f>VLOOKUP(Table1[[#This Row],[Assigned to]],GD_Resource[[#All],[SNOW ID Unique]:[Team]],4,0)</f>
        <v>#N/A</v>
      </c>
    </row>
    <row r="805" spans="1:50" ht="409.5" customHeight="1" x14ac:dyDescent="0.25">
      <c r="A805" s="37" t="s">
        <v>3151</v>
      </c>
      <c r="B805" s="37" t="s">
        <v>119</v>
      </c>
      <c r="C805" s="37" t="s">
        <v>253</v>
      </c>
      <c r="D805" s="37" t="s">
        <v>259</v>
      </c>
      <c r="E805" s="37" t="s">
        <v>13</v>
      </c>
      <c r="F805" s="37" t="s">
        <v>3152</v>
      </c>
      <c r="G805" s="60">
        <v>43235.020335648151</v>
      </c>
      <c r="H805" s="37" t="s">
        <v>39</v>
      </c>
      <c r="I805" s="60"/>
      <c r="J805" s="37" t="s">
        <v>124</v>
      </c>
      <c r="K805" s="37" t="s">
        <v>3153</v>
      </c>
      <c r="L805" s="60">
        <v>43235.020335648151</v>
      </c>
      <c r="M805" s="37" t="s">
        <v>39</v>
      </c>
      <c r="N805" s="60">
        <v>43234.908761574072</v>
      </c>
      <c r="O805" s="37" t="s">
        <v>3154</v>
      </c>
      <c r="P805" s="38" t="b">
        <v>0</v>
      </c>
      <c r="Q805" s="37"/>
      <c r="R805" s="37" t="s">
        <v>150</v>
      </c>
      <c r="S805" s="38">
        <v>0</v>
      </c>
      <c r="T805" s="37" t="s">
        <v>128</v>
      </c>
      <c r="U805" s="37" t="s">
        <v>124</v>
      </c>
      <c r="V805" s="60"/>
      <c r="W805" s="38">
        <v>9640</v>
      </c>
      <c r="X805" s="37" t="s">
        <v>3155</v>
      </c>
      <c r="Y805" s="38">
        <v>0</v>
      </c>
      <c r="Z805" s="38" t="b">
        <v>0</v>
      </c>
      <c r="AA805" s="60">
        <v>43234.912395833337</v>
      </c>
      <c r="AB805" s="60">
        <v>43234.908761574072</v>
      </c>
      <c r="AC805" s="38">
        <v>1</v>
      </c>
      <c r="AD805" s="60">
        <v>43234.929479166669</v>
      </c>
      <c r="AE805" s="60">
        <v>43234.930868055562</v>
      </c>
      <c r="AF805" s="60">
        <v>43234.929479166669</v>
      </c>
      <c r="AG805" s="37"/>
      <c r="AH805" s="37"/>
      <c r="AI805" s="37"/>
      <c r="AJ805" s="16">
        <f ca="1">IF(Table1[[#This Row],[State]]="Closed","Zero",IF(Table1[[#This Row],[State]]="Resolved","Zero",TODAY()-Table1[[#This Row],[First Assigned to Osprey-Resolver]]))</f>
        <v>1473.0691319444377</v>
      </c>
      <c r="AK805" s="16" t="str">
        <f ca="1">IF(Table1[[#This Row],[Days Open]]&lt;=5,"00 - 05",IF(Table1[[#This Row],[Days Open]]&lt;=15,"06 - 15",IF(Table1[[#This Row],[Days Open]]&lt;=30,"16 - 30", IF(Table1[[#This Row],[Days Open]]&lt;=60,"31 - 60",IF(Table1[[#This Row],[Days Open]]&lt;=90,"61 - 90",IF(Table1[[#This Row],[Days Open]]="Zero","Closed","&gt;91 and above"))))))</f>
        <v>&gt;91 and above</v>
      </c>
      <c r="AL805" s="39">
        <f>WEEKNUM(Table1[[#This Row],[Created]])</f>
        <v>20</v>
      </c>
      <c r="AM805" s="39">
        <f>WEEKNUM(Table1[[#This Row],[Resolved]])</f>
        <v>0</v>
      </c>
      <c r="AN805" s="39">
        <f>WEEKNUM(Table1[[#This Row],[Closed]])</f>
        <v>20</v>
      </c>
      <c r="AO805" s="39" t="str">
        <f>IFERROR(INDEX(GD_Resource[], MATCH(Table1[[#This Row],[Assigned to]], GD_Resource[SNOW ID Unique], 0), 2), "Not GD")</f>
        <v>Not GD</v>
      </c>
      <c r="AP805" s="39" t="str">
        <f t="shared" si="12"/>
        <v>Geo</v>
      </c>
      <c r="AQ805" s="39">
        <f>YEAR(Table1[[#This Row],[Closed]])</f>
        <v>2018</v>
      </c>
      <c r="AR805" s="39">
        <f>YEAR(Table1[[#This Row],[Resolved]])</f>
        <v>1900</v>
      </c>
      <c r="AS805" s="39">
        <f>YEAR(Table1[[#This Row],[Created]])</f>
        <v>2018</v>
      </c>
      <c r="AT805" s="39">
        <f>DAY(Table1[[#This Row],[Resolved]])</f>
        <v>0</v>
      </c>
      <c r="AU805" s="39" t="str">
        <f>TEXT(Table1[[#This Row],[Resolved]],"MMM")</f>
        <v>Jan</v>
      </c>
      <c r="AV805" s="39">
        <f>DAY(Table1[[#This Row],[Created]])</f>
        <v>14</v>
      </c>
      <c r="AW805" s="39" t="str">
        <f>TEXT(Table1[[#This Row],[Created]],"MMM")</f>
        <v>May</v>
      </c>
      <c r="AX805" s="40" t="e">
        <f>VLOOKUP(Table1[[#This Row],[Assigned to]],GD_Resource[[#All],[SNOW ID Unique]:[Team]],4,0)</f>
        <v>#N/A</v>
      </c>
    </row>
    <row r="806" spans="1:50" ht="37.5" customHeight="1" x14ac:dyDescent="0.25">
      <c r="A806" s="37" t="s">
        <v>3156</v>
      </c>
      <c r="B806" s="37" t="s">
        <v>119</v>
      </c>
      <c r="C806" s="37" t="s">
        <v>120</v>
      </c>
      <c r="D806" s="37" t="s">
        <v>2719</v>
      </c>
      <c r="E806" s="37" t="s">
        <v>13</v>
      </c>
      <c r="F806" s="37" t="s">
        <v>3157</v>
      </c>
      <c r="G806" s="60">
        <v>43235.653460648151</v>
      </c>
      <c r="H806" s="37" t="s">
        <v>2721</v>
      </c>
      <c r="I806" s="60"/>
      <c r="J806" s="37" t="s">
        <v>124</v>
      </c>
      <c r="K806" s="37" t="s">
        <v>3158</v>
      </c>
      <c r="L806" s="60">
        <v>43235.653460648151</v>
      </c>
      <c r="M806" s="37" t="s">
        <v>2721</v>
      </c>
      <c r="N806" s="60">
        <v>43235.01326388889</v>
      </c>
      <c r="O806" s="37" t="s">
        <v>3159</v>
      </c>
      <c r="P806" s="38" t="b">
        <v>0</v>
      </c>
      <c r="Q806" s="37"/>
      <c r="R806" s="37" t="s">
        <v>127</v>
      </c>
      <c r="S806" s="38">
        <v>0</v>
      </c>
      <c r="T806" s="37" t="s">
        <v>128</v>
      </c>
      <c r="U806" s="37" t="s">
        <v>124</v>
      </c>
      <c r="V806" s="60"/>
      <c r="W806" s="38">
        <v>55313</v>
      </c>
      <c r="X806" s="37" t="s">
        <v>2539</v>
      </c>
      <c r="Y806" s="38">
        <v>0</v>
      </c>
      <c r="Z806" s="38" t="b">
        <v>0</v>
      </c>
      <c r="AA806" s="60">
        <v>43235.055046296293</v>
      </c>
      <c r="AB806" s="60">
        <v>43235.01326388889</v>
      </c>
      <c r="AC806" s="38">
        <v>2</v>
      </c>
      <c r="AD806" s="60">
        <v>43235.576215277782</v>
      </c>
      <c r="AE806" s="60">
        <v>43235.581203703703</v>
      </c>
      <c r="AF806" s="60">
        <v>43235.576215277782</v>
      </c>
      <c r="AG806" s="37" t="s">
        <v>139</v>
      </c>
      <c r="AH806" s="37"/>
      <c r="AI806" s="37"/>
      <c r="AJ806" s="16">
        <f ca="1">IF(Table1[[#This Row],[State]]="Closed","Zero",IF(Table1[[#This Row],[State]]="Resolved","Zero",TODAY()-Table1[[#This Row],[First Assigned to Osprey-Resolver]]))</f>
        <v>1472.4187962962969</v>
      </c>
      <c r="AK806" s="16" t="str">
        <f ca="1">IF(Table1[[#This Row],[Days Open]]&lt;=5,"00 - 05",IF(Table1[[#This Row],[Days Open]]&lt;=15,"06 - 15",IF(Table1[[#This Row],[Days Open]]&lt;=30,"16 - 30", IF(Table1[[#This Row],[Days Open]]&lt;=60,"31 - 60",IF(Table1[[#This Row],[Days Open]]&lt;=90,"61 - 90",IF(Table1[[#This Row],[Days Open]]="Zero","Closed","&gt;91 and above"))))))</f>
        <v>&gt;91 and above</v>
      </c>
      <c r="AL806" s="39">
        <f>WEEKNUM(Table1[[#This Row],[Created]])</f>
        <v>20</v>
      </c>
      <c r="AM806" s="39">
        <f>WEEKNUM(Table1[[#This Row],[Resolved]])</f>
        <v>0</v>
      </c>
      <c r="AN806" s="39">
        <f>WEEKNUM(Table1[[#This Row],[Closed]])</f>
        <v>20</v>
      </c>
      <c r="AO806" s="39" t="str">
        <f>IFERROR(INDEX(GD_Resource[], MATCH(Table1[[#This Row],[Assigned to]], GD_Resource[SNOW ID Unique], 0), 2), "Not GD")</f>
        <v>WPP-US</v>
      </c>
      <c r="AP806" s="39" t="str">
        <f t="shared" si="12"/>
        <v>GD</v>
      </c>
      <c r="AQ806" s="39">
        <f>YEAR(Table1[[#This Row],[Closed]])</f>
        <v>2018</v>
      </c>
      <c r="AR806" s="39">
        <f>YEAR(Table1[[#This Row],[Resolved]])</f>
        <v>1900</v>
      </c>
      <c r="AS806" s="39">
        <f>YEAR(Table1[[#This Row],[Created]])</f>
        <v>2018</v>
      </c>
      <c r="AT806" s="39">
        <f>DAY(Table1[[#This Row],[Resolved]])</f>
        <v>0</v>
      </c>
      <c r="AU806" s="39" t="str">
        <f>TEXT(Table1[[#This Row],[Resolved]],"MMM")</f>
        <v>Jan</v>
      </c>
      <c r="AV806" s="39">
        <f>DAY(Table1[[#This Row],[Created]])</f>
        <v>15</v>
      </c>
      <c r="AW806" s="39" t="str">
        <f>TEXT(Table1[[#This Row],[Created]],"MMM")</f>
        <v>May</v>
      </c>
      <c r="AX806" s="40">
        <f>VLOOKUP(Table1[[#This Row],[Assigned to]],GD_Resource[[#All],[SNOW ID Unique]:[Team]],4,0)</f>
        <v>0</v>
      </c>
    </row>
    <row r="807" spans="1:50" ht="37.5" customHeight="1" x14ac:dyDescent="0.25">
      <c r="A807" s="37" t="s">
        <v>3160</v>
      </c>
      <c r="B807" s="37" t="s">
        <v>119</v>
      </c>
      <c r="C807" s="37" t="s">
        <v>120</v>
      </c>
      <c r="D807" s="37" t="s">
        <v>2719</v>
      </c>
      <c r="E807" s="37" t="s">
        <v>13</v>
      </c>
      <c r="F807" s="37" t="s">
        <v>3161</v>
      </c>
      <c r="G807" s="60">
        <v>43235.65247685185</v>
      </c>
      <c r="H807" s="37" t="s">
        <v>2721</v>
      </c>
      <c r="I807" s="60"/>
      <c r="J807" s="37" t="s">
        <v>124</v>
      </c>
      <c r="K807" s="37" t="s">
        <v>3158</v>
      </c>
      <c r="L807" s="60">
        <v>43235.652488425927</v>
      </c>
      <c r="M807" s="37" t="s">
        <v>2721</v>
      </c>
      <c r="N807" s="60">
        <v>43235.020289351851</v>
      </c>
      <c r="O807" s="37" t="s">
        <v>3159</v>
      </c>
      <c r="P807" s="38" t="b">
        <v>0</v>
      </c>
      <c r="Q807" s="37"/>
      <c r="R807" s="37" t="s">
        <v>127</v>
      </c>
      <c r="S807" s="38">
        <v>0</v>
      </c>
      <c r="T807" s="37" t="s">
        <v>128</v>
      </c>
      <c r="U807" s="37" t="s">
        <v>124</v>
      </c>
      <c r="V807" s="60"/>
      <c r="W807" s="38">
        <v>54623</v>
      </c>
      <c r="X807" s="37" t="s">
        <v>2539</v>
      </c>
      <c r="Y807" s="38">
        <v>0</v>
      </c>
      <c r="Z807" s="38" t="b">
        <v>0</v>
      </c>
      <c r="AA807" s="60">
        <v>43235.06527777778</v>
      </c>
      <c r="AB807" s="60">
        <v>43235.020289351851</v>
      </c>
      <c r="AC807" s="38">
        <v>1</v>
      </c>
      <c r="AD807" s="60">
        <v>43235.084479166668</v>
      </c>
      <c r="AE807" s="60">
        <v>43235.116875</v>
      </c>
      <c r="AF807" s="60">
        <v>43235.084479166668</v>
      </c>
      <c r="AG807" s="37" t="s">
        <v>811</v>
      </c>
      <c r="AH807" s="37"/>
      <c r="AI807" s="37"/>
      <c r="AJ807" s="16">
        <f ca="1">IF(Table1[[#This Row],[State]]="Closed","Zero",IF(Table1[[#This Row],[State]]="Resolved","Zero",TODAY()-Table1[[#This Row],[First Assigned to Osprey-Resolver]]))</f>
        <v>1472.8831250000003</v>
      </c>
      <c r="AK807" s="16" t="str">
        <f ca="1">IF(Table1[[#This Row],[Days Open]]&lt;=5,"00 - 05",IF(Table1[[#This Row],[Days Open]]&lt;=15,"06 - 15",IF(Table1[[#This Row],[Days Open]]&lt;=30,"16 - 30", IF(Table1[[#This Row],[Days Open]]&lt;=60,"31 - 60",IF(Table1[[#This Row],[Days Open]]&lt;=90,"61 - 90",IF(Table1[[#This Row],[Days Open]]="Zero","Closed","&gt;91 and above"))))))</f>
        <v>&gt;91 and above</v>
      </c>
      <c r="AL807" s="39">
        <f>WEEKNUM(Table1[[#This Row],[Created]])</f>
        <v>20</v>
      </c>
      <c r="AM807" s="39">
        <f>WEEKNUM(Table1[[#This Row],[Resolved]])</f>
        <v>0</v>
      </c>
      <c r="AN807" s="39">
        <f>WEEKNUM(Table1[[#This Row],[Closed]])</f>
        <v>20</v>
      </c>
      <c r="AO807" s="39" t="str">
        <f>IFERROR(INDEX(GD_Resource[], MATCH(Table1[[#This Row],[Assigned to]], GD_Resource[SNOW ID Unique], 0), 2), "Not GD")</f>
        <v>WPP-US</v>
      </c>
      <c r="AP807" s="39" t="str">
        <f t="shared" si="12"/>
        <v>GD</v>
      </c>
      <c r="AQ807" s="39">
        <f>YEAR(Table1[[#This Row],[Closed]])</f>
        <v>2018</v>
      </c>
      <c r="AR807" s="39">
        <f>YEAR(Table1[[#This Row],[Resolved]])</f>
        <v>1900</v>
      </c>
      <c r="AS807" s="39">
        <f>YEAR(Table1[[#This Row],[Created]])</f>
        <v>2018</v>
      </c>
      <c r="AT807" s="39">
        <f>DAY(Table1[[#This Row],[Resolved]])</f>
        <v>0</v>
      </c>
      <c r="AU807" s="39" t="str">
        <f>TEXT(Table1[[#This Row],[Resolved]],"MMM")</f>
        <v>Jan</v>
      </c>
      <c r="AV807" s="39">
        <f>DAY(Table1[[#This Row],[Created]])</f>
        <v>15</v>
      </c>
      <c r="AW807" s="39" t="str">
        <f>TEXT(Table1[[#This Row],[Created]],"MMM")</f>
        <v>May</v>
      </c>
      <c r="AX807" s="40">
        <f>VLOOKUP(Table1[[#This Row],[Assigned to]],GD_Resource[[#All],[SNOW ID Unique]:[Team]],4,0)</f>
        <v>0</v>
      </c>
    </row>
    <row r="808" spans="1:50" ht="75" customHeight="1" x14ac:dyDescent="0.25">
      <c r="A808" s="37" t="s">
        <v>3162</v>
      </c>
      <c r="B808" s="37" t="s">
        <v>119</v>
      </c>
      <c r="C808" s="37" t="s">
        <v>1519</v>
      </c>
      <c r="D808" s="37" t="s">
        <v>2424</v>
      </c>
      <c r="E808" s="37" t="s">
        <v>7</v>
      </c>
      <c r="F808" s="37" t="s">
        <v>3163</v>
      </c>
      <c r="G808" s="60">
        <v>43235.892638888887</v>
      </c>
      <c r="H808" s="37"/>
      <c r="I808" s="60"/>
      <c r="J808" s="37" t="s">
        <v>134</v>
      </c>
      <c r="K808" s="37" t="s">
        <v>3164</v>
      </c>
      <c r="L808" s="60">
        <v>43235.892638888887</v>
      </c>
      <c r="M808" s="37" t="s">
        <v>2427</v>
      </c>
      <c r="N808" s="60">
        <v>43235.872685185182</v>
      </c>
      <c r="O808" s="37" t="s">
        <v>3165</v>
      </c>
      <c r="P808" s="38" t="b">
        <v>0</v>
      </c>
      <c r="Q808" s="37"/>
      <c r="R808" s="37" t="s">
        <v>217</v>
      </c>
      <c r="S808" s="38">
        <v>0</v>
      </c>
      <c r="T808" s="37" t="s">
        <v>128</v>
      </c>
      <c r="U808" s="37" t="s">
        <v>124</v>
      </c>
      <c r="V808" s="60"/>
      <c r="W808" s="38">
        <v>1724</v>
      </c>
      <c r="X808" s="37" t="s">
        <v>3166</v>
      </c>
      <c r="Y808" s="38">
        <v>0</v>
      </c>
      <c r="Z808" s="38" t="b">
        <v>0</v>
      </c>
      <c r="AA808" s="60"/>
      <c r="AB808" s="60">
        <v>43235.872685185182</v>
      </c>
      <c r="AC808" s="38">
        <v>1</v>
      </c>
      <c r="AD808" s="60">
        <v>43235.892638888887</v>
      </c>
      <c r="AE808" s="60"/>
      <c r="AF808" s="60">
        <v>43235.892638888887</v>
      </c>
      <c r="AG808" s="37"/>
      <c r="AH808" s="37"/>
      <c r="AI808" s="37"/>
      <c r="AJ808" s="16">
        <f ca="1">IF(Table1[[#This Row],[State]]="Closed","Zero",IF(Table1[[#This Row],[State]]="Resolved","Zero",TODAY()-Table1[[#This Row],[First Assigned to Osprey-Resolver]]))</f>
        <v>44708</v>
      </c>
      <c r="AK808" s="16" t="str">
        <f ca="1">IF(Table1[[#This Row],[Days Open]]&lt;=5,"00 - 05",IF(Table1[[#This Row],[Days Open]]&lt;=15,"06 - 15",IF(Table1[[#This Row],[Days Open]]&lt;=30,"16 - 30", IF(Table1[[#This Row],[Days Open]]&lt;=60,"31 - 60",IF(Table1[[#This Row],[Days Open]]&lt;=90,"61 - 90",IF(Table1[[#This Row],[Days Open]]="Zero","Closed","&gt;91 and above"))))))</f>
        <v>&gt;91 and above</v>
      </c>
      <c r="AL808" s="39">
        <f>WEEKNUM(Table1[[#This Row],[Created]])</f>
        <v>20</v>
      </c>
      <c r="AM808" s="39">
        <f>WEEKNUM(Table1[[#This Row],[Resolved]])</f>
        <v>0</v>
      </c>
      <c r="AN808" s="39">
        <f>WEEKNUM(Table1[[#This Row],[Closed]])</f>
        <v>20</v>
      </c>
      <c r="AO808" s="39" t="str">
        <f>IFERROR(INDEX(GD_Resource[], MATCH(Table1[[#This Row],[Assigned to]], GD_Resource[SNOW ID Unique], 0), 2), "Not GD")</f>
        <v>Not GD</v>
      </c>
      <c r="AP808" s="39" t="str">
        <f t="shared" si="12"/>
        <v>Geo</v>
      </c>
      <c r="AQ808" s="39">
        <f>YEAR(Table1[[#This Row],[Closed]])</f>
        <v>2018</v>
      </c>
      <c r="AR808" s="39">
        <f>YEAR(Table1[[#This Row],[Resolved]])</f>
        <v>1900</v>
      </c>
      <c r="AS808" s="39">
        <f>YEAR(Table1[[#This Row],[Created]])</f>
        <v>2018</v>
      </c>
      <c r="AT808" s="39">
        <f>DAY(Table1[[#This Row],[Resolved]])</f>
        <v>0</v>
      </c>
      <c r="AU808" s="39" t="str">
        <f>TEXT(Table1[[#This Row],[Resolved]],"MMM")</f>
        <v>Jan</v>
      </c>
      <c r="AV808" s="39">
        <f>DAY(Table1[[#This Row],[Created]])</f>
        <v>15</v>
      </c>
      <c r="AW808" s="39" t="str">
        <f>TEXT(Table1[[#This Row],[Created]],"MMM")</f>
        <v>May</v>
      </c>
      <c r="AX808" s="40" t="e">
        <f>VLOOKUP(Table1[[#This Row],[Assigned to]],GD_Resource[[#All],[SNOW ID Unique]:[Team]],4,0)</f>
        <v>#N/A</v>
      </c>
    </row>
    <row r="809" spans="1:50" ht="37.5" customHeight="1" x14ac:dyDescent="0.25">
      <c r="A809" s="37" t="s">
        <v>3167</v>
      </c>
      <c r="B809" s="37" t="s">
        <v>119</v>
      </c>
      <c r="C809" s="37" t="s">
        <v>120</v>
      </c>
      <c r="D809" s="37" t="s">
        <v>206</v>
      </c>
      <c r="E809" s="37" t="s">
        <v>145</v>
      </c>
      <c r="F809" s="37" t="s">
        <v>3168</v>
      </c>
      <c r="G809" s="60">
        <v>43762.91609953704</v>
      </c>
      <c r="H809" s="37" t="s">
        <v>48</v>
      </c>
      <c r="I809" s="60"/>
      <c r="J809" s="37" t="s">
        <v>124</v>
      </c>
      <c r="K809" s="37" t="s">
        <v>3169</v>
      </c>
      <c r="L809" s="60">
        <v>43762.91609953704</v>
      </c>
      <c r="M809" s="37" t="s">
        <v>48</v>
      </c>
      <c r="N809" s="60">
        <v>43235.883460648147</v>
      </c>
      <c r="O809" s="37" t="s">
        <v>762</v>
      </c>
      <c r="P809" s="38" t="b">
        <v>0</v>
      </c>
      <c r="Q809" s="37"/>
      <c r="R809" s="37" t="s">
        <v>127</v>
      </c>
      <c r="S809" s="38">
        <v>0</v>
      </c>
      <c r="T809" s="37" t="s">
        <v>128</v>
      </c>
      <c r="U809" s="37" t="s">
        <v>124</v>
      </c>
      <c r="V809" s="60"/>
      <c r="W809" s="38">
        <v>45535620</v>
      </c>
      <c r="X809" s="37" t="s">
        <v>763</v>
      </c>
      <c r="Y809" s="38">
        <v>0</v>
      </c>
      <c r="Z809" s="38" t="b">
        <v>0</v>
      </c>
      <c r="AA809" s="60">
        <v>43236.507835648154</v>
      </c>
      <c r="AB809" s="60">
        <v>43235.883460648147</v>
      </c>
      <c r="AC809" s="38">
        <v>1</v>
      </c>
      <c r="AD809" s="60">
        <v>43236.307002314818</v>
      </c>
      <c r="AE809" s="60">
        <v>43236.507835648154</v>
      </c>
      <c r="AF809" s="60">
        <v>43236.307002314818</v>
      </c>
      <c r="AG809" s="37"/>
      <c r="AH809" s="37"/>
      <c r="AI809" s="37"/>
      <c r="AJ809" s="16">
        <f ca="1">IF(Table1[[#This Row],[State]]="Closed","Zero",IF(Table1[[#This Row],[State]]="Resolved","Zero",TODAY()-Table1[[#This Row],[First Assigned to Osprey-Resolver]]))</f>
        <v>1471.4921643518464</v>
      </c>
      <c r="AK809" s="16" t="str">
        <f ca="1">IF(Table1[[#This Row],[Days Open]]&lt;=5,"00 - 05",IF(Table1[[#This Row],[Days Open]]&lt;=15,"06 - 15",IF(Table1[[#This Row],[Days Open]]&lt;=30,"16 - 30", IF(Table1[[#This Row],[Days Open]]&lt;=60,"31 - 60",IF(Table1[[#This Row],[Days Open]]&lt;=90,"61 - 90",IF(Table1[[#This Row],[Days Open]]="Zero","Closed","&gt;91 and above"))))))</f>
        <v>&gt;91 and above</v>
      </c>
      <c r="AL809" s="39">
        <f>WEEKNUM(Table1[[#This Row],[Created]])</f>
        <v>20</v>
      </c>
      <c r="AM809" s="39">
        <f>WEEKNUM(Table1[[#This Row],[Resolved]])</f>
        <v>0</v>
      </c>
      <c r="AN809" s="39">
        <f>WEEKNUM(Table1[[#This Row],[Closed]])</f>
        <v>43</v>
      </c>
      <c r="AO809" s="39" t="str">
        <f>IFERROR(INDEX(GD_Resource[], MATCH(Table1[[#This Row],[Assigned to]], GD_Resource[SNOW ID Unique], 0), 2), "Not GD")</f>
        <v>Not GD</v>
      </c>
      <c r="AP809" s="39" t="str">
        <f t="shared" si="12"/>
        <v>Geo</v>
      </c>
      <c r="AQ809" s="39">
        <f>YEAR(Table1[[#This Row],[Closed]])</f>
        <v>2019</v>
      </c>
      <c r="AR809" s="39">
        <f>YEAR(Table1[[#This Row],[Resolved]])</f>
        <v>1900</v>
      </c>
      <c r="AS809" s="39">
        <f>YEAR(Table1[[#This Row],[Created]])</f>
        <v>2018</v>
      </c>
      <c r="AT809" s="39">
        <f>DAY(Table1[[#This Row],[Resolved]])</f>
        <v>0</v>
      </c>
      <c r="AU809" s="39" t="str">
        <f>TEXT(Table1[[#This Row],[Resolved]],"MMM")</f>
        <v>Jan</v>
      </c>
      <c r="AV809" s="39">
        <f>DAY(Table1[[#This Row],[Created]])</f>
        <v>15</v>
      </c>
      <c r="AW809" s="39" t="str">
        <f>TEXT(Table1[[#This Row],[Created]],"MMM")</f>
        <v>May</v>
      </c>
      <c r="AX809" s="40" t="e">
        <f>VLOOKUP(Table1[[#This Row],[Assigned to]],GD_Resource[[#All],[SNOW ID Unique]:[Team]],4,0)</f>
        <v>#N/A</v>
      </c>
    </row>
    <row r="810" spans="1:50" ht="124.95" customHeight="1" x14ac:dyDescent="0.25">
      <c r="A810" s="37" t="s">
        <v>3170</v>
      </c>
      <c r="B810" s="37" t="s">
        <v>119</v>
      </c>
      <c r="C810" s="37" t="s">
        <v>296</v>
      </c>
      <c r="D810" s="37" t="s">
        <v>2424</v>
      </c>
      <c r="E810" s="37" t="s">
        <v>13</v>
      </c>
      <c r="F810" s="37" t="s">
        <v>3171</v>
      </c>
      <c r="G810" s="60">
        <v>43236.879004629627</v>
      </c>
      <c r="H810" s="37"/>
      <c r="I810" s="60"/>
      <c r="J810" s="37" t="s">
        <v>134</v>
      </c>
      <c r="K810" s="37" t="s">
        <v>3172</v>
      </c>
      <c r="L810" s="60">
        <v>43236.879004629627</v>
      </c>
      <c r="M810" s="37" t="s">
        <v>2427</v>
      </c>
      <c r="N810" s="60">
        <v>43236.26048611111</v>
      </c>
      <c r="O810" s="37" t="s">
        <v>282</v>
      </c>
      <c r="P810" s="38" t="b">
        <v>0</v>
      </c>
      <c r="Q810" s="37"/>
      <c r="R810" s="37" t="s">
        <v>150</v>
      </c>
      <c r="S810" s="38">
        <v>0</v>
      </c>
      <c r="T810" s="37" t="s">
        <v>128</v>
      </c>
      <c r="U810" s="37" t="s">
        <v>124</v>
      </c>
      <c r="V810" s="60"/>
      <c r="W810" s="38">
        <v>53440</v>
      </c>
      <c r="X810" s="37" t="s">
        <v>283</v>
      </c>
      <c r="Y810" s="38">
        <v>0</v>
      </c>
      <c r="Z810" s="38" t="b">
        <v>0</v>
      </c>
      <c r="AA810" s="60">
        <v>43236.379386574074</v>
      </c>
      <c r="AB810" s="60">
        <v>43236.26048611111</v>
      </c>
      <c r="AC810" s="38">
        <v>1</v>
      </c>
      <c r="AD810" s="60">
        <v>43236.854814814818</v>
      </c>
      <c r="AE810" s="60"/>
      <c r="AF810" s="60">
        <v>43236.854814814818</v>
      </c>
      <c r="AG810" s="37"/>
      <c r="AH810" s="37"/>
      <c r="AI810" s="37"/>
      <c r="AJ810" s="16">
        <f ca="1">IF(Table1[[#This Row],[State]]="Closed","Zero",IF(Table1[[#This Row],[State]]="Resolved","Zero",TODAY()-Table1[[#This Row],[First Assigned to Osprey-Resolver]]))</f>
        <v>44708</v>
      </c>
      <c r="AK810" s="16" t="str">
        <f ca="1">IF(Table1[[#This Row],[Days Open]]&lt;=5,"00 - 05",IF(Table1[[#This Row],[Days Open]]&lt;=15,"06 - 15",IF(Table1[[#This Row],[Days Open]]&lt;=30,"16 - 30", IF(Table1[[#This Row],[Days Open]]&lt;=60,"31 - 60",IF(Table1[[#This Row],[Days Open]]&lt;=90,"61 - 90",IF(Table1[[#This Row],[Days Open]]="Zero","Closed","&gt;91 and above"))))))</f>
        <v>&gt;91 and above</v>
      </c>
      <c r="AL810" s="39">
        <f>WEEKNUM(Table1[[#This Row],[Created]])</f>
        <v>20</v>
      </c>
      <c r="AM810" s="39">
        <f>WEEKNUM(Table1[[#This Row],[Resolved]])</f>
        <v>0</v>
      </c>
      <c r="AN810" s="39">
        <f>WEEKNUM(Table1[[#This Row],[Closed]])</f>
        <v>20</v>
      </c>
      <c r="AO810" s="39" t="str">
        <f>IFERROR(INDEX(GD_Resource[], MATCH(Table1[[#This Row],[Assigned to]], GD_Resource[SNOW ID Unique], 0), 2), "Not GD")</f>
        <v>Not GD</v>
      </c>
      <c r="AP810" s="39" t="str">
        <f t="shared" si="12"/>
        <v>Geo</v>
      </c>
      <c r="AQ810" s="39">
        <f>YEAR(Table1[[#This Row],[Closed]])</f>
        <v>2018</v>
      </c>
      <c r="AR810" s="39">
        <f>YEAR(Table1[[#This Row],[Resolved]])</f>
        <v>1900</v>
      </c>
      <c r="AS810" s="39">
        <f>YEAR(Table1[[#This Row],[Created]])</f>
        <v>2018</v>
      </c>
      <c r="AT810" s="39">
        <f>DAY(Table1[[#This Row],[Resolved]])</f>
        <v>0</v>
      </c>
      <c r="AU810" s="39" t="str">
        <f>TEXT(Table1[[#This Row],[Resolved]],"MMM")</f>
        <v>Jan</v>
      </c>
      <c r="AV810" s="39">
        <f>DAY(Table1[[#This Row],[Created]])</f>
        <v>16</v>
      </c>
      <c r="AW810" s="39" t="str">
        <f>TEXT(Table1[[#This Row],[Created]],"MMM")</f>
        <v>May</v>
      </c>
      <c r="AX810" s="40" t="e">
        <f>VLOOKUP(Table1[[#This Row],[Assigned to]],GD_Resource[[#All],[SNOW ID Unique]:[Team]],4,0)</f>
        <v>#N/A</v>
      </c>
    </row>
    <row r="811" spans="1:50" ht="49.95" customHeight="1" x14ac:dyDescent="0.25">
      <c r="A811" s="37" t="s">
        <v>3173</v>
      </c>
      <c r="B811" s="37" t="s">
        <v>119</v>
      </c>
      <c r="C811" s="37" t="s">
        <v>120</v>
      </c>
      <c r="D811" s="37" t="s">
        <v>2719</v>
      </c>
      <c r="E811" s="37" t="s">
        <v>13</v>
      </c>
      <c r="F811" s="37" t="s">
        <v>3174</v>
      </c>
      <c r="G811" s="60">
        <v>43242.541284722232</v>
      </c>
      <c r="H811" s="37" t="s">
        <v>2721</v>
      </c>
      <c r="I811" s="60"/>
      <c r="J811" s="37" t="s">
        <v>124</v>
      </c>
      <c r="K811" s="37" t="s">
        <v>3175</v>
      </c>
      <c r="L811" s="60">
        <v>43242.541284722232</v>
      </c>
      <c r="M811" s="37" t="s">
        <v>2721</v>
      </c>
      <c r="N811" s="60">
        <v>43236.648842592593</v>
      </c>
      <c r="O811" s="37" t="s">
        <v>2371</v>
      </c>
      <c r="P811" s="38" t="b">
        <v>0</v>
      </c>
      <c r="Q811" s="37"/>
      <c r="R811" s="37" t="s">
        <v>127</v>
      </c>
      <c r="S811" s="38">
        <v>0</v>
      </c>
      <c r="T811" s="37" t="s">
        <v>128</v>
      </c>
      <c r="U811" s="37" t="s">
        <v>124</v>
      </c>
      <c r="V811" s="60"/>
      <c r="W811" s="38">
        <v>509107</v>
      </c>
      <c r="X811" s="37" t="s">
        <v>2372</v>
      </c>
      <c r="Y811" s="38">
        <v>0</v>
      </c>
      <c r="Z811" s="38" t="b">
        <v>0</v>
      </c>
      <c r="AA811" s="60">
        <v>43236.663888888892</v>
      </c>
      <c r="AB811" s="60">
        <v>43236.648842592593</v>
      </c>
      <c r="AC811" s="38">
        <v>1</v>
      </c>
      <c r="AD811" s="60">
        <v>43236.66746527778</v>
      </c>
      <c r="AE811" s="60">
        <v>43236.670520833337</v>
      </c>
      <c r="AF811" s="60">
        <v>43236.66746527778</v>
      </c>
      <c r="AG811" s="37"/>
      <c r="AH811" s="37"/>
      <c r="AI811" s="37"/>
      <c r="AJ811" s="16">
        <f ca="1">IF(Table1[[#This Row],[State]]="Closed","Zero",IF(Table1[[#This Row],[State]]="Resolved","Zero",TODAY()-Table1[[#This Row],[First Assigned to Osprey-Resolver]]))</f>
        <v>1471.3294791666631</v>
      </c>
      <c r="AK811" s="16" t="str">
        <f ca="1">IF(Table1[[#This Row],[Days Open]]&lt;=5,"00 - 05",IF(Table1[[#This Row],[Days Open]]&lt;=15,"06 - 15",IF(Table1[[#This Row],[Days Open]]&lt;=30,"16 - 30", IF(Table1[[#This Row],[Days Open]]&lt;=60,"31 - 60",IF(Table1[[#This Row],[Days Open]]&lt;=90,"61 - 90",IF(Table1[[#This Row],[Days Open]]="Zero","Closed","&gt;91 and above"))))))</f>
        <v>&gt;91 and above</v>
      </c>
      <c r="AL811" s="39">
        <f>WEEKNUM(Table1[[#This Row],[Created]])</f>
        <v>20</v>
      </c>
      <c r="AM811" s="39">
        <f>WEEKNUM(Table1[[#This Row],[Resolved]])</f>
        <v>0</v>
      </c>
      <c r="AN811" s="39">
        <f>WEEKNUM(Table1[[#This Row],[Closed]])</f>
        <v>21</v>
      </c>
      <c r="AO811" s="39" t="str">
        <f>IFERROR(INDEX(GD_Resource[], MATCH(Table1[[#This Row],[Assigned to]], GD_Resource[SNOW ID Unique], 0), 2), "Not GD")</f>
        <v>WPP-US</v>
      </c>
      <c r="AP811" s="39" t="str">
        <f t="shared" si="12"/>
        <v>GD</v>
      </c>
      <c r="AQ811" s="39">
        <f>YEAR(Table1[[#This Row],[Closed]])</f>
        <v>2018</v>
      </c>
      <c r="AR811" s="39">
        <f>YEAR(Table1[[#This Row],[Resolved]])</f>
        <v>1900</v>
      </c>
      <c r="AS811" s="39">
        <f>YEAR(Table1[[#This Row],[Created]])</f>
        <v>2018</v>
      </c>
      <c r="AT811" s="39">
        <f>DAY(Table1[[#This Row],[Resolved]])</f>
        <v>0</v>
      </c>
      <c r="AU811" s="39" t="str">
        <f>TEXT(Table1[[#This Row],[Resolved]],"MMM")</f>
        <v>Jan</v>
      </c>
      <c r="AV811" s="39">
        <f>DAY(Table1[[#This Row],[Created]])</f>
        <v>16</v>
      </c>
      <c r="AW811" s="39" t="str">
        <f>TEXT(Table1[[#This Row],[Created]],"MMM")</f>
        <v>May</v>
      </c>
      <c r="AX811" s="40">
        <f>VLOOKUP(Table1[[#This Row],[Assigned to]],GD_Resource[[#All],[SNOW ID Unique]:[Team]],4,0)</f>
        <v>0</v>
      </c>
    </row>
    <row r="812" spans="1:50" ht="37.5" customHeight="1" x14ac:dyDescent="0.25">
      <c r="A812" s="37" t="s">
        <v>3176</v>
      </c>
      <c r="B812" s="37" t="s">
        <v>119</v>
      </c>
      <c r="C812" s="37" t="s">
        <v>120</v>
      </c>
      <c r="D812" s="37" t="s">
        <v>206</v>
      </c>
      <c r="E812" s="37" t="s">
        <v>145</v>
      </c>
      <c r="F812" s="37" t="s">
        <v>3177</v>
      </c>
      <c r="G812" s="60">
        <v>43348.270787037043</v>
      </c>
      <c r="H812" s="37" t="s">
        <v>3178</v>
      </c>
      <c r="I812" s="60"/>
      <c r="J812" s="37" t="s">
        <v>124</v>
      </c>
      <c r="K812" s="37" t="s">
        <v>3179</v>
      </c>
      <c r="L812" s="60">
        <v>43348.270787037043</v>
      </c>
      <c r="M812" s="37" t="s">
        <v>48</v>
      </c>
      <c r="N812" s="60">
        <v>43237.5856712963</v>
      </c>
      <c r="O812" s="37" t="s">
        <v>1411</v>
      </c>
      <c r="P812" s="38" t="b">
        <v>0</v>
      </c>
      <c r="Q812" s="37"/>
      <c r="R812" s="37" t="s">
        <v>127</v>
      </c>
      <c r="S812" s="38">
        <v>0</v>
      </c>
      <c r="T812" s="37" t="s">
        <v>128</v>
      </c>
      <c r="U812" s="37" t="s">
        <v>124</v>
      </c>
      <c r="V812" s="60"/>
      <c r="W812" s="38">
        <v>9563194</v>
      </c>
      <c r="X812" s="37" t="s">
        <v>714</v>
      </c>
      <c r="Y812" s="38">
        <v>0</v>
      </c>
      <c r="Z812" s="38" t="b">
        <v>0</v>
      </c>
      <c r="AA812" s="60">
        <v>43237.597025462957</v>
      </c>
      <c r="AB812" s="60">
        <v>43237.5856712963</v>
      </c>
      <c r="AC812" s="38">
        <v>1</v>
      </c>
      <c r="AD812" s="60">
        <v>43237.595150462963</v>
      </c>
      <c r="AE812" s="60">
        <v>43237.597025462957</v>
      </c>
      <c r="AF812" s="60">
        <v>43237.595150462963</v>
      </c>
      <c r="AG812" s="37"/>
      <c r="AH812" s="37"/>
      <c r="AI812" s="37"/>
      <c r="AJ812" s="16">
        <f ca="1">IF(Table1[[#This Row],[State]]="Closed","Zero",IF(Table1[[#This Row],[State]]="Resolved","Zero",TODAY()-Table1[[#This Row],[First Assigned to Osprey-Resolver]]))</f>
        <v>1470.4029745370426</v>
      </c>
      <c r="AK812" s="16" t="str">
        <f ca="1">IF(Table1[[#This Row],[Days Open]]&lt;=5,"00 - 05",IF(Table1[[#This Row],[Days Open]]&lt;=15,"06 - 15",IF(Table1[[#This Row],[Days Open]]&lt;=30,"16 - 30", IF(Table1[[#This Row],[Days Open]]&lt;=60,"31 - 60",IF(Table1[[#This Row],[Days Open]]&lt;=90,"61 - 90",IF(Table1[[#This Row],[Days Open]]="Zero","Closed","&gt;91 and above"))))))</f>
        <v>&gt;91 and above</v>
      </c>
      <c r="AL812" s="39">
        <f>WEEKNUM(Table1[[#This Row],[Created]])</f>
        <v>20</v>
      </c>
      <c r="AM812" s="39">
        <f>WEEKNUM(Table1[[#This Row],[Resolved]])</f>
        <v>0</v>
      </c>
      <c r="AN812" s="39">
        <f>WEEKNUM(Table1[[#This Row],[Closed]])</f>
        <v>36</v>
      </c>
      <c r="AO812" s="39" t="str">
        <f>IFERROR(INDEX(GD_Resource[], MATCH(Table1[[#This Row],[Assigned to]], GD_Resource[SNOW ID Unique], 0), 2), "Not GD")</f>
        <v>WPP-US</v>
      </c>
      <c r="AP812" s="39" t="str">
        <f t="shared" si="12"/>
        <v>GD</v>
      </c>
      <c r="AQ812" s="39">
        <f>YEAR(Table1[[#This Row],[Closed]])</f>
        <v>2018</v>
      </c>
      <c r="AR812" s="39">
        <f>YEAR(Table1[[#This Row],[Resolved]])</f>
        <v>1900</v>
      </c>
      <c r="AS812" s="39">
        <f>YEAR(Table1[[#This Row],[Created]])</f>
        <v>2018</v>
      </c>
      <c r="AT812" s="39">
        <f>DAY(Table1[[#This Row],[Resolved]])</f>
        <v>0</v>
      </c>
      <c r="AU812" s="39" t="str">
        <f>TEXT(Table1[[#This Row],[Resolved]],"MMM")</f>
        <v>Jan</v>
      </c>
      <c r="AV812" s="39">
        <f>DAY(Table1[[#This Row],[Created]])</f>
        <v>17</v>
      </c>
      <c r="AW812" s="39" t="str">
        <f>TEXT(Table1[[#This Row],[Created]],"MMM")</f>
        <v>May</v>
      </c>
      <c r="AX812" s="40">
        <f>VLOOKUP(Table1[[#This Row],[Assigned to]],GD_Resource[[#All],[SNOW ID Unique]:[Team]],4,0)</f>
        <v>0</v>
      </c>
    </row>
    <row r="813" spans="1:50" ht="49.95" customHeight="1" x14ac:dyDescent="0.25">
      <c r="A813" s="37" t="s">
        <v>3180</v>
      </c>
      <c r="B813" s="37" t="s">
        <v>119</v>
      </c>
      <c r="C813" s="37" t="s">
        <v>120</v>
      </c>
      <c r="D813" s="37" t="s">
        <v>206</v>
      </c>
      <c r="E813" s="37" t="s">
        <v>145</v>
      </c>
      <c r="F813" s="37" t="s">
        <v>3181</v>
      </c>
      <c r="G813" s="60">
        <v>43349.134791666656</v>
      </c>
      <c r="H813" s="37" t="s">
        <v>48</v>
      </c>
      <c r="I813" s="60"/>
      <c r="J813" s="37" t="s">
        <v>124</v>
      </c>
      <c r="K813" s="37" t="s">
        <v>3182</v>
      </c>
      <c r="L813" s="60">
        <v>43349.134791666656</v>
      </c>
      <c r="M813" s="37" t="s">
        <v>48</v>
      </c>
      <c r="N813" s="60">
        <v>43237.641331018523</v>
      </c>
      <c r="O813" s="37" t="s">
        <v>1466</v>
      </c>
      <c r="P813" s="38" t="b">
        <v>0</v>
      </c>
      <c r="Q813" s="37"/>
      <c r="R813" s="37" t="s">
        <v>127</v>
      </c>
      <c r="S813" s="38">
        <v>0</v>
      </c>
      <c r="T813" s="37" t="s">
        <v>128</v>
      </c>
      <c r="U813" s="37" t="s">
        <v>124</v>
      </c>
      <c r="V813" s="60"/>
      <c r="W813" s="38">
        <v>9633035</v>
      </c>
      <c r="X813" s="37" t="s">
        <v>1467</v>
      </c>
      <c r="Y813" s="38">
        <v>0</v>
      </c>
      <c r="Z813" s="38" t="b">
        <v>0</v>
      </c>
      <c r="AA813" s="60">
        <v>43237.708611111113</v>
      </c>
      <c r="AB813" s="60">
        <v>43237.641331018523</v>
      </c>
      <c r="AC813" s="38">
        <v>1</v>
      </c>
      <c r="AD813" s="60">
        <v>43237.6794212963</v>
      </c>
      <c r="AE813" s="60">
        <v>43237.708611111113</v>
      </c>
      <c r="AF813" s="60">
        <v>43237.6794212963</v>
      </c>
      <c r="AG813" s="37"/>
      <c r="AH813" s="37"/>
      <c r="AI813" s="37"/>
      <c r="AJ813" s="16">
        <f ca="1">IF(Table1[[#This Row],[State]]="Closed","Zero",IF(Table1[[#This Row],[State]]="Resolved","Zero",TODAY()-Table1[[#This Row],[First Assigned to Osprey-Resolver]]))</f>
        <v>1470.291388888887</v>
      </c>
      <c r="AK813" s="16" t="str">
        <f ca="1">IF(Table1[[#This Row],[Days Open]]&lt;=5,"00 - 05",IF(Table1[[#This Row],[Days Open]]&lt;=15,"06 - 15",IF(Table1[[#This Row],[Days Open]]&lt;=30,"16 - 30", IF(Table1[[#This Row],[Days Open]]&lt;=60,"31 - 60",IF(Table1[[#This Row],[Days Open]]&lt;=90,"61 - 90",IF(Table1[[#This Row],[Days Open]]="Zero","Closed","&gt;91 and above"))))))</f>
        <v>&gt;91 and above</v>
      </c>
      <c r="AL813" s="39">
        <f>WEEKNUM(Table1[[#This Row],[Created]])</f>
        <v>20</v>
      </c>
      <c r="AM813" s="39">
        <f>WEEKNUM(Table1[[#This Row],[Resolved]])</f>
        <v>0</v>
      </c>
      <c r="AN813" s="39">
        <f>WEEKNUM(Table1[[#This Row],[Closed]])</f>
        <v>36</v>
      </c>
      <c r="AO813" s="39" t="str">
        <f>IFERROR(INDEX(GD_Resource[], MATCH(Table1[[#This Row],[Assigned to]], GD_Resource[SNOW ID Unique], 0), 2), "Not GD")</f>
        <v>Not GD</v>
      </c>
      <c r="AP813" s="39" t="str">
        <f t="shared" si="12"/>
        <v>Geo</v>
      </c>
      <c r="AQ813" s="39">
        <f>YEAR(Table1[[#This Row],[Closed]])</f>
        <v>2018</v>
      </c>
      <c r="AR813" s="39">
        <f>YEAR(Table1[[#This Row],[Resolved]])</f>
        <v>1900</v>
      </c>
      <c r="AS813" s="39">
        <f>YEAR(Table1[[#This Row],[Created]])</f>
        <v>2018</v>
      </c>
      <c r="AT813" s="39">
        <f>DAY(Table1[[#This Row],[Resolved]])</f>
        <v>0</v>
      </c>
      <c r="AU813" s="39" t="str">
        <f>TEXT(Table1[[#This Row],[Resolved]],"MMM")</f>
        <v>Jan</v>
      </c>
      <c r="AV813" s="39">
        <f>DAY(Table1[[#This Row],[Created]])</f>
        <v>17</v>
      </c>
      <c r="AW813" s="39" t="str">
        <f>TEXT(Table1[[#This Row],[Created]],"MMM")</f>
        <v>May</v>
      </c>
      <c r="AX813" s="40" t="e">
        <f>VLOOKUP(Table1[[#This Row],[Assigned to]],GD_Resource[[#All],[SNOW ID Unique]:[Team]],4,0)</f>
        <v>#N/A</v>
      </c>
    </row>
    <row r="814" spans="1:50" ht="62.7" customHeight="1" x14ac:dyDescent="0.25">
      <c r="A814" s="37" t="s">
        <v>3183</v>
      </c>
      <c r="B814" s="37" t="s">
        <v>119</v>
      </c>
      <c r="C814" s="37" t="s">
        <v>622</v>
      </c>
      <c r="D814" s="37" t="s">
        <v>309</v>
      </c>
      <c r="E814" s="37" t="s">
        <v>13</v>
      </c>
      <c r="F814" s="37" t="s">
        <v>3184</v>
      </c>
      <c r="G814" s="60">
        <v>43266.086284722223</v>
      </c>
      <c r="H814" s="37" t="s">
        <v>248</v>
      </c>
      <c r="I814" s="60"/>
      <c r="J814" s="37" t="s">
        <v>124</v>
      </c>
      <c r="K814" s="37" t="s">
        <v>3185</v>
      </c>
      <c r="L814" s="60">
        <v>43266.086284722223</v>
      </c>
      <c r="M814" s="37" t="s">
        <v>248</v>
      </c>
      <c r="N814" s="60">
        <v>43237.873182870368</v>
      </c>
      <c r="O814" s="37" t="s">
        <v>3186</v>
      </c>
      <c r="P814" s="38" t="b">
        <v>0</v>
      </c>
      <c r="Q814" s="37"/>
      <c r="R814" s="37" t="s">
        <v>150</v>
      </c>
      <c r="S814" s="38">
        <v>0</v>
      </c>
      <c r="T814" s="37" t="s">
        <v>128</v>
      </c>
      <c r="U814" s="37" t="s">
        <v>124</v>
      </c>
      <c r="V814" s="60"/>
      <c r="W814" s="38">
        <v>2437612</v>
      </c>
      <c r="X814" s="37" t="s">
        <v>3187</v>
      </c>
      <c r="Y814" s="38">
        <v>0</v>
      </c>
      <c r="Z814" s="38" t="b">
        <v>0</v>
      </c>
      <c r="AA814" s="60">
        <v>43238.806805555563</v>
      </c>
      <c r="AB814" s="60">
        <v>43237.873182870368</v>
      </c>
      <c r="AC814" s="38">
        <v>1</v>
      </c>
      <c r="AD814" s="60">
        <v>43237.90996527778</v>
      </c>
      <c r="AE814" s="60">
        <v>43238.806805555563</v>
      </c>
      <c r="AF814" s="60">
        <v>43237.90996527778</v>
      </c>
      <c r="AG814" s="37"/>
      <c r="AH814" s="37"/>
      <c r="AI814" s="37"/>
      <c r="AJ814" s="16">
        <f ca="1">IF(Table1[[#This Row],[State]]="Closed","Zero",IF(Table1[[#This Row],[State]]="Resolved","Zero",TODAY()-Table1[[#This Row],[First Assigned to Osprey-Resolver]]))</f>
        <v>1469.1931944444368</v>
      </c>
      <c r="AK814" s="16" t="str">
        <f ca="1">IF(Table1[[#This Row],[Days Open]]&lt;=5,"00 - 05",IF(Table1[[#This Row],[Days Open]]&lt;=15,"06 - 15",IF(Table1[[#This Row],[Days Open]]&lt;=30,"16 - 30", IF(Table1[[#This Row],[Days Open]]&lt;=60,"31 - 60",IF(Table1[[#This Row],[Days Open]]&lt;=90,"61 - 90",IF(Table1[[#This Row],[Days Open]]="Zero","Closed","&gt;91 and above"))))))</f>
        <v>&gt;91 and above</v>
      </c>
      <c r="AL814" s="39">
        <f>WEEKNUM(Table1[[#This Row],[Created]])</f>
        <v>20</v>
      </c>
      <c r="AM814" s="39">
        <f>WEEKNUM(Table1[[#This Row],[Resolved]])</f>
        <v>0</v>
      </c>
      <c r="AN814" s="39">
        <f>WEEKNUM(Table1[[#This Row],[Closed]])</f>
        <v>24</v>
      </c>
      <c r="AO814" s="39" t="str">
        <f>IFERROR(INDEX(GD_Resource[], MATCH(Table1[[#This Row],[Assigned to]], GD_Resource[SNOW ID Unique], 0), 2), "Not GD")</f>
        <v>Not GD</v>
      </c>
      <c r="AP814" s="39" t="str">
        <f t="shared" si="12"/>
        <v>Geo</v>
      </c>
      <c r="AQ814" s="39">
        <f>YEAR(Table1[[#This Row],[Closed]])</f>
        <v>2018</v>
      </c>
      <c r="AR814" s="39">
        <f>YEAR(Table1[[#This Row],[Resolved]])</f>
        <v>1900</v>
      </c>
      <c r="AS814" s="39">
        <f>YEAR(Table1[[#This Row],[Created]])</f>
        <v>2018</v>
      </c>
      <c r="AT814" s="39">
        <f>DAY(Table1[[#This Row],[Resolved]])</f>
        <v>0</v>
      </c>
      <c r="AU814" s="39" t="str">
        <f>TEXT(Table1[[#This Row],[Resolved]],"MMM")</f>
        <v>Jan</v>
      </c>
      <c r="AV814" s="39">
        <f>DAY(Table1[[#This Row],[Created]])</f>
        <v>17</v>
      </c>
      <c r="AW814" s="39" t="str">
        <f>TEXT(Table1[[#This Row],[Created]],"MMM")</f>
        <v>May</v>
      </c>
      <c r="AX814" s="40" t="e">
        <f>VLOOKUP(Table1[[#This Row],[Assigned to]],GD_Resource[[#All],[SNOW ID Unique]:[Team]],4,0)</f>
        <v>#N/A</v>
      </c>
    </row>
    <row r="815" spans="1:50" ht="124.95" customHeight="1" x14ac:dyDescent="0.25">
      <c r="A815" s="37" t="s">
        <v>3188</v>
      </c>
      <c r="B815" s="37" t="s">
        <v>119</v>
      </c>
      <c r="C815" s="37" t="s">
        <v>339</v>
      </c>
      <c r="D815" s="37" t="s">
        <v>3189</v>
      </c>
      <c r="E815" s="37" t="s">
        <v>13</v>
      </c>
      <c r="F815" s="37" t="s">
        <v>3190</v>
      </c>
      <c r="G815" s="60">
        <v>43238.893310185187</v>
      </c>
      <c r="H815" s="37" t="s">
        <v>430</v>
      </c>
      <c r="I815" s="60"/>
      <c r="J815" s="37" t="s">
        <v>124</v>
      </c>
      <c r="K815" s="37" t="s">
        <v>3191</v>
      </c>
      <c r="L815" s="60">
        <v>43238.893310185187</v>
      </c>
      <c r="M815" s="37" t="s">
        <v>430</v>
      </c>
      <c r="N815" s="60">
        <v>43238.054722222223</v>
      </c>
      <c r="O815" s="37" t="s">
        <v>3189</v>
      </c>
      <c r="P815" s="38" t="b">
        <v>0</v>
      </c>
      <c r="Q815" s="37"/>
      <c r="R815" s="37" t="s">
        <v>217</v>
      </c>
      <c r="S815" s="38">
        <v>0</v>
      </c>
      <c r="T815" s="37" t="s">
        <v>128</v>
      </c>
      <c r="U815" s="37" t="s">
        <v>124</v>
      </c>
      <c r="V815" s="60"/>
      <c r="W815" s="38">
        <v>72512</v>
      </c>
      <c r="X815" s="37" t="s">
        <v>430</v>
      </c>
      <c r="Y815" s="38">
        <v>0</v>
      </c>
      <c r="Z815" s="38" t="b">
        <v>0</v>
      </c>
      <c r="AA815" s="60">
        <v>43238.054722222223</v>
      </c>
      <c r="AB815" s="60"/>
      <c r="AC815" s="38">
        <v>0</v>
      </c>
      <c r="AD815" s="60"/>
      <c r="AE815" s="60">
        <v>43238.054722222223</v>
      </c>
      <c r="AF815" s="60">
        <v>43238.054722222223</v>
      </c>
      <c r="AG815" s="37"/>
      <c r="AH815" s="37"/>
      <c r="AI815" s="37"/>
      <c r="AJ815" s="16">
        <f ca="1">IF(Table1[[#This Row],[State]]="Closed","Zero",IF(Table1[[#This Row],[State]]="Resolved","Zero",TODAY()-Table1[[#This Row],[First Assigned to Osprey-Resolver]]))</f>
        <v>1469.9452777777769</v>
      </c>
      <c r="AK815" s="16" t="str">
        <f ca="1">IF(Table1[[#This Row],[Days Open]]&lt;=5,"00 - 05",IF(Table1[[#This Row],[Days Open]]&lt;=15,"06 - 15",IF(Table1[[#This Row],[Days Open]]&lt;=30,"16 - 30", IF(Table1[[#This Row],[Days Open]]&lt;=60,"31 - 60",IF(Table1[[#This Row],[Days Open]]&lt;=90,"61 - 90",IF(Table1[[#This Row],[Days Open]]="Zero","Closed","&gt;91 and above"))))))</f>
        <v>&gt;91 and above</v>
      </c>
      <c r="AL815" s="39">
        <f>WEEKNUM(Table1[[#This Row],[Created]])</f>
        <v>20</v>
      </c>
      <c r="AM815" s="39">
        <f>WEEKNUM(Table1[[#This Row],[Resolved]])</f>
        <v>0</v>
      </c>
      <c r="AN815" s="39">
        <f>WEEKNUM(Table1[[#This Row],[Closed]])</f>
        <v>20</v>
      </c>
      <c r="AO815" s="39" t="str">
        <f>IFERROR(INDEX(GD_Resource[], MATCH(Table1[[#This Row],[Assigned to]], GD_Resource[SNOW ID Unique], 0), 2), "Not GD")</f>
        <v>Not GD</v>
      </c>
      <c r="AP815" s="39" t="str">
        <f t="shared" si="12"/>
        <v>Geo</v>
      </c>
      <c r="AQ815" s="39">
        <f>YEAR(Table1[[#This Row],[Closed]])</f>
        <v>2018</v>
      </c>
      <c r="AR815" s="39">
        <f>YEAR(Table1[[#This Row],[Resolved]])</f>
        <v>1900</v>
      </c>
      <c r="AS815" s="39">
        <f>YEAR(Table1[[#This Row],[Created]])</f>
        <v>2018</v>
      </c>
      <c r="AT815" s="39">
        <f>DAY(Table1[[#This Row],[Resolved]])</f>
        <v>0</v>
      </c>
      <c r="AU815" s="39" t="str">
        <f>TEXT(Table1[[#This Row],[Resolved]],"MMM")</f>
        <v>Jan</v>
      </c>
      <c r="AV815" s="39">
        <f>DAY(Table1[[#This Row],[Created]])</f>
        <v>18</v>
      </c>
      <c r="AW815" s="39" t="str">
        <f>TEXT(Table1[[#This Row],[Created]],"MMM")</f>
        <v>May</v>
      </c>
      <c r="AX815" s="40" t="e">
        <f>VLOOKUP(Table1[[#This Row],[Assigned to]],GD_Resource[[#All],[SNOW ID Unique]:[Team]],4,0)</f>
        <v>#N/A</v>
      </c>
    </row>
    <row r="816" spans="1:50" ht="75" customHeight="1" x14ac:dyDescent="0.25">
      <c r="A816" s="37" t="s">
        <v>3192</v>
      </c>
      <c r="B816" s="37" t="s">
        <v>119</v>
      </c>
      <c r="C816" s="37" t="s">
        <v>143</v>
      </c>
      <c r="D816" s="37" t="s">
        <v>213</v>
      </c>
      <c r="E816" s="37" t="s">
        <v>145</v>
      </c>
      <c r="F816" s="37" t="s">
        <v>3193</v>
      </c>
      <c r="G816" s="60">
        <v>43740.965381944443</v>
      </c>
      <c r="H816" s="37" t="s">
        <v>40</v>
      </c>
      <c r="I816" s="60"/>
      <c r="J816" s="37" t="s">
        <v>124</v>
      </c>
      <c r="K816" s="37" t="s">
        <v>3194</v>
      </c>
      <c r="L816" s="60">
        <v>43740.965381944443</v>
      </c>
      <c r="M816" s="37" t="s">
        <v>40</v>
      </c>
      <c r="N816" s="60">
        <v>43238.726736111108</v>
      </c>
      <c r="O816" s="37" t="s">
        <v>2839</v>
      </c>
      <c r="P816" s="38" t="b">
        <v>0</v>
      </c>
      <c r="Q816" s="37"/>
      <c r="R816" s="37" t="s">
        <v>217</v>
      </c>
      <c r="S816" s="38">
        <v>0</v>
      </c>
      <c r="T816" s="37" t="s">
        <v>128</v>
      </c>
      <c r="U816" s="37" t="s">
        <v>124</v>
      </c>
      <c r="V816" s="60"/>
      <c r="W816" s="38">
        <v>43393419</v>
      </c>
      <c r="X816" s="37" t="s">
        <v>2304</v>
      </c>
      <c r="Y816" s="38">
        <v>0</v>
      </c>
      <c r="Z816" s="38" t="b">
        <v>0</v>
      </c>
      <c r="AA816" s="60">
        <v>43238.73269675926</v>
      </c>
      <c r="AB816" s="60">
        <v>43238.726736111108</v>
      </c>
      <c r="AC816" s="38">
        <v>2</v>
      </c>
      <c r="AD816" s="60">
        <v>43238.849293981482</v>
      </c>
      <c r="AE816" s="60">
        <v>43238.849293981482</v>
      </c>
      <c r="AF816" s="60">
        <v>43238.849293981482</v>
      </c>
      <c r="AG816" s="37"/>
      <c r="AH816" s="37"/>
      <c r="AI816" s="37"/>
      <c r="AJ816" s="16">
        <f ca="1">IF(Table1[[#This Row],[State]]="Closed","Zero",IF(Table1[[#This Row],[State]]="Resolved","Zero",TODAY()-Table1[[#This Row],[First Assigned to Osprey-Resolver]]))</f>
        <v>1469.1507060185177</v>
      </c>
      <c r="AK816" s="16" t="str">
        <f ca="1">IF(Table1[[#This Row],[Days Open]]&lt;=5,"00 - 05",IF(Table1[[#This Row],[Days Open]]&lt;=15,"06 - 15",IF(Table1[[#This Row],[Days Open]]&lt;=30,"16 - 30", IF(Table1[[#This Row],[Days Open]]&lt;=60,"31 - 60",IF(Table1[[#This Row],[Days Open]]&lt;=90,"61 - 90",IF(Table1[[#This Row],[Days Open]]="Zero","Closed","&gt;91 and above"))))))</f>
        <v>&gt;91 and above</v>
      </c>
      <c r="AL816" s="39">
        <f>WEEKNUM(Table1[[#This Row],[Created]])</f>
        <v>20</v>
      </c>
      <c r="AM816" s="39">
        <f>WEEKNUM(Table1[[#This Row],[Resolved]])</f>
        <v>0</v>
      </c>
      <c r="AN816" s="39">
        <f>WEEKNUM(Table1[[#This Row],[Closed]])</f>
        <v>40</v>
      </c>
      <c r="AO816" s="39" t="str">
        <f>IFERROR(INDEX(GD_Resource[], MATCH(Table1[[#This Row],[Assigned to]], GD_Resource[SNOW ID Unique], 0), 2), "Not GD")</f>
        <v>Not GD</v>
      </c>
      <c r="AP816" s="39" t="str">
        <f t="shared" si="12"/>
        <v>Geo</v>
      </c>
      <c r="AQ816" s="39">
        <f>YEAR(Table1[[#This Row],[Closed]])</f>
        <v>2019</v>
      </c>
      <c r="AR816" s="39">
        <f>YEAR(Table1[[#This Row],[Resolved]])</f>
        <v>1900</v>
      </c>
      <c r="AS816" s="39">
        <f>YEAR(Table1[[#This Row],[Created]])</f>
        <v>2018</v>
      </c>
      <c r="AT816" s="39">
        <f>DAY(Table1[[#This Row],[Resolved]])</f>
        <v>0</v>
      </c>
      <c r="AU816" s="39" t="str">
        <f>TEXT(Table1[[#This Row],[Resolved]],"MMM")</f>
        <v>Jan</v>
      </c>
      <c r="AV816" s="39">
        <f>DAY(Table1[[#This Row],[Created]])</f>
        <v>18</v>
      </c>
      <c r="AW816" s="39" t="str">
        <f>TEXT(Table1[[#This Row],[Created]],"MMM")</f>
        <v>May</v>
      </c>
      <c r="AX816" s="40" t="e">
        <f>VLOOKUP(Table1[[#This Row],[Assigned to]],GD_Resource[[#All],[SNOW ID Unique]:[Team]],4,0)</f>
        <v>#N/A</v>
      </c>
    </row>
    <row r="817" spans="1:50" ht="37.5" customHeight="1" x14ac:dyDescent="0.25">
      <c r="A817" s="37" t="s">
        <v>3195</v>
      </c>
      <c r="B817" s="37" t="s">
        <v>119</v>
      </c>
      <c r="C817" s="37" t="s">
        <v>253</v>
      </c>
      <c r="D817" s="37" t="s">
        <v>259</v>
      </c>
      <c r="E817" s="37" t="s">
        <v>7</v>
      </c>
      <c r="F817" s="37" t="s">
        <v>2591</v>
      </c>
      <c r="G817" s="60">
        <v>43238.774259259262</v>
      </c>
      <c r="H817" s="37" t="s">
        <v>39</v>
      </c>
      <c r="I817" s="60"/>
      <c r="J817" s="37" t="s">
        <v>124</v>
      </c>
      <c r="K817" s="37" t="s">
        <v>3196</v>
      </c>
      <c r="L817" s="60">
        <v>43238.774259259262</v>
      </c>
      <c r="M817" s="37" t="s">
        <v>39</v>
      </c>
      <c r="N817" s="60">
        <v>43238.731099537043</v>
      </c>
      <c r="O817" s="37" t="s">
        <v>2743</v>
      </c>
      <c r="P817" s="38" t="b">
        <v>0</v>
      </c>
      <c r="Q817" s="37"/>
      <c r="R817" s="37" t="s">
        <v>150</v>
      </c>
      <c r="S817" s="38">
        <v>0</v>
      </c>
      <c r="T817" s="37" t="s">
        <v>128</v>
      </c>
      <c r="U817" s="37" t="s">
        <v>124</v>
      </c>
      <c r="V817" s="60"/>
      <c r="W817" s="38">
        <v>3729</v>
      </c>
      <c r="X817" s="37" t="s">
        <v>2744</v>
      </c>
      <c r="Y817" s="38">
        <v>0</v>
      </c>
      <c r="Z817" s="38" t="b">
        <v>0</v>
      </c>
      <c r="AA817" s="60">
        <v>43238.732708333337</v>
      </c>
      <c r="AB817" s="60">
        <v>43238.731099537043</v>
      </c>
      <c r="AC817" s="38">
        <v>1</v>
      </c>
      <c r="AD817" s="60">
        <v>43238.742905092593</v>
      </c>
      <c r="AE817" s="60">
        <v>43238.774259259262</v>
      </c>
      <c r="AF817" s="60">
        <v>43238.742905092593</v>
      </c>
      <c r="AG817" s="37"/>
      <c r="AH817" s="37"/>
      <c r="AI817" s="37"/>
      <c r="AJ817" s="16">
        <f ca="1">IF(Table1[[#This Row],[State]]="Closed","Zero",IF(Table1[[#This Row],[State]]="Resolved","Zero",TODAY()-Table1[[#This Row],[First Assigned to Osprey-Resolver]]))</f>
        <v>1469.2257407407378</v>
      </c>
      <c r="AK817" s="16" t="str">
        <f ca="1">IF(Table1[[#This Row],[Days Open]]&lt;=5,"00 - 05",IF(Table1[[#This Row],[Days Open]]&lt;=15,"06 - 15",IF(Table1[[#This Row],[Days Open]]&lt;=30,"16 - 30", IF(Table1[[#This Row],[Days Open]]&lt;=60,"31 - 60",IF(Table1[[#This Row],[Days Open]]&lt;=90,"61 - 90",IF(Table1[[#This Row],[Days Open]]="Zero","Closed","&gt;91 and above"))))))</f>
        <v>&gt;91 and above</v>
      </c>
      <c r="AL817" s="39">
        <f>WEEKNUM(Table1[[#This Row],[Created]])</f>
        <v>20</v>
      </c>
      <c r="AM817" s="39">
        <f>WEEKNUM(Table1[[#This Row],[Resolved]])</f>
        <v>0</v>
      </c>
      <c r="AN817" s="39">
        <f>WEEKNUM(Table1[[#This Row],[Closed]])</f>
        <v>20</v>
      </c>
      <c r="AO817" s="39" t="str">
        <f>IFERROR(INDEX(GD_Resource[], MATCH(Table1[[#This Row],[Assigned to]], GD_Resource[SNOW ID Unique], 0), 2), "Not GD")</f>
        <v>Not GD</v>
      </c>
      <c r="AP817" s="39" t="str">
        <f t="shared" si="12"/>
        <v>Geo</v>
      </c>
      <c r="AQ817" s="39">
        <f>YEAR(Table1[[#This Row],[Closed]])</f>
        <v>2018</v>
      </c>
      <c r="AR817" s="39">
        <f>YEAR(Table1[[#This Row],[Resolved]])</f>
        <v>1900</v>
      </c>
      <c r="AS817" s="39">
        <f>YEAR(Table1[[#This Row],[Created]])</f>
        <v>2018</v>
      </c>
      <c r="AT817" s="39">
        <f>DAY(Table1[[#This Row],[Resolved]])</f>
        <v>0</v>
      </c>
      <c r="AU817" s="39" t="str">
        <f>TEXT(Table1[[#This Row],[Resolved]],"MMM")</f>
        <v>Jan</v>
      </c>
      <c r="AV817" s="39">
        <f>DAY(Table1[[#This Row],[Created]])</f>
        <v>18</v>
      </c>
      <c r="AW817" s="39" t="str">
        <f>TEXT(Table1[[#This Row],[Created]],"MMM")</f>
        <v>May</v>
      </c>
      <c r="AX817" s="40" t="e">
        <f>VLOOKUP(Table1[[#This Row],[Assigned to]],GD_Resource[[#All],[SNOW ID Unique]:[Team]],4,0)</f>
        <v>#N/A</v>
      </c>
    </row>
    <row r="818" spans="1:50" ht="49.95" customHeight="1" x14ac:dyDescent="0.25">
      <c r="A818" s="37" t="s">
        <v>3197</v>
      </c>
      <c r="B818" s="37" t="s">
        <v>119</v>
      </c>
      <c r="C818" s="37" t="s">
        <v>253</v>
      </c>
      <c r="D818" s="37" t="s">
        <v>132</v>
      </c>
      <c r="E818" s="37" t="s">
        <v>145</v>
      </c>
      <c r="F818" s="37" t="s">
        <v>3198</v>
      </c>
      <c r="G818" s="60">
        <v>44429.069398148153</v>
      </c>
      <c r="H818" s="37" t="s">
        <v>42</v>
      </c>
      <c r="I818" s="60"/>
      <c r="J818" s="37" t="s">
        <v>124</v>
      </c>
      <c r="K818" s="37" t="s">
        <v>3063</v>
      </c>
      <c r="L818" s="60">
        <v>44429.069398148153</v>
      </c>
      <c r="M818" s="37" t="s">
        <v>42</v>
      </c>
      <c r="N818" s="60">
        <v>43239.112280092602</v>
      </c>
      <c r="O818" s="37" t="s">
        <v>2690</v>
      </c>
      <c r="P818" s="38" t="b">
        <v>0</v>
      </c>
      <c r="Q818" s="37"/>
      <c r="R818" s="37" t="s">
        <v>150</v>
      </c>
      <c r="S818" s="38">
        <v>0</v>
      </c>
      <c r="T818" s="37" t="s">
        <v>128</v>
      </c>
      <c r="U818" s="37" t="s">
        <v>124</v>
      </c>
      <c r="V818" s="60"/>
      <c r="W818" s="38">
        <v>102812295</v>
      </c>
      <c r="X818" s="37" t="s">
        <v>2065</v>
      </c>
      <c r="Y818" s="38">
        <v>0</v>
      </c>
      <c r="Z818" s="38" t="b">
        <v>0</v>
      </c>
      <c r="AA818" s="60">
        <v>43241.729988425926</v>
      </c>
      <c r="AB818" s="60">
        <v>43239.112280092602</v>
      </c>
      <c r="AC818" s="38">
        <v>1</v>
      </c>
      <c r="AD818" s="60">
        <v>43239.145833333343</v>
      </c>
      <c r="AE818" s="60">
        <v>43241.729988425926</v>
      </c>
      <c r="AF818" s="60">
        <v>43239.145833333343</v>
      </c>
      <c r="AG818" s="37"/>
      <c r="AH818" s="37"/>
      <c r="AI818" s="37" t="s">
        <v>257</v>
      </c>
      <c r="AJ818" s="16">
        <f ca="1">IF(Table1[[#This Row],[State]]="Closed","Zero",IF(Table1[[#This Row],[State]]="Resolved","Zero",TODAY()-Table1[[#This Row],[First Assigned to Osprey-Resolver]]))</f>
        <v>1466.2700115740736</v>
      </c>
      <c r="AK818" s="16" t="str">
        <f ca="1">IF(Table1[[#This Row],[Days Open]]&lt;=5,"00 - 05",IF(Table1[[#This Row],[Days Open]]&lt;=15,"06 - 15",IF(Table1[[#This Row],[Days Open]]&lt;=30,"16 - 30", IF(Table1[[#This Row],[Days Open]]&lt;=60,"31 - 60",IF(Table1[[#This Row],[Days Open]]&lt;=90,"61 - 90",IF(Table1[[#This Row],[Days Open]]="Zero","Closed","&gt;91 and above"))))))</f>
        <v>&gt;91 and above</v>
      </c>
      <c r="AL818" s="39">
        <f>WEEKNUM(Table1[[#This Row],[Created]])</f>
        <v>20</v>
      </c>
      <c r="AM818" s="39">
        <f>WEEKNUM(Table1[[#This Row],[Resolved]])</f>
        <v>0</v>
      </c>
      <c r="AN818" s="39">
        <f>WEEKNUM(Table1[[#This Row],[Closed]])</f>
        <v>34</v>
      </c>
      <c r="AO818" s="39" t="str">
        <f>IFERROR(INDEX(GD_Resource[], MATCH(Table1[[#This Row],[Assigned to]], GD_Resource[SNOW ID Unique], 0), 2), "Not GD")</f>
        <v>Not GD</v>
      </c>
      <c r="AP818" s="39" t="str">
        <f t="shared" si="12"/>
        <v>Geo</v>
      </c>
      <c r="AQ818" s="39">
        <f>YEAR(Table1[[#This Row],[Closed]])</f>
        <v>2021</v>
      </c>
      <c r="AR818" s="39">
        <f>YEAR(Table1[[#This Row],[Resolved]])</f>
        <v>1900</v>
      </c>
      <c r="AS818" s="39">
        <f>YEAR(Table1[[#This Row],[Created]])</f>
        <v>2018</v>
      </c>
      <c r="AT818" s="39">
        <f>DAY(Table1[[#This Row],[Resolved]])</f>
        <v>0</v>
      </c>
      <c r="AU818" s="39" t="str">
        <f>TEXT(Table1[[#This Row],[Resolved]],"MMM")</f>
        <v>Jan</v>
      </c>
      <c r="AV818" s="39">
        <f>DAY(Table1[[#This Row],[Created]])</f>
        <v>19</v>
      </c>
      <c r="AW818" s="39" t="str">
        <f>TEXT(Table1[[#This Row],[Created]],"MMM")</f>
        <v>May</v>
      </c>
      <c r="AX818" s="40" t="e">
        <f>VLOOKUP(Table1[[#This Row],[Assigned to]],GD_Resource[[#All],[SNOW ID Unique]:[Team]],4,0)</f>
        <v>#N/A</v>
      </c>
    </row>
    <row r="819" spans="1:50" ht="49.95" customHeight="1" x14ac:dyDescent="0.25">
      <c r="A819" s="37" t="s">
        <v>3199</v>
      </c>
      <c r="B819" s="37" t="s">
        <v>119</v>
      </c>
      <c r="C819" s="37" t="s">
        <v>253</v>
      </c>
      <c r="D819" s="37" t="s">
        <v>259</v>
      </c>
      <c r="E819" s="37" t="s">
        <v>13</v>
      </c>
      <c r="F819" s="37" t="s">
        <v>3200</v>
      </c>
      <c r="G819" s="60">
        <v>43251.916122685187</v>
      </c>
      <c r="H819" s="37" t="s">
        <v>39</v>
      </c>
      <c r="I819" s="60"/>
      <c r="J819" s="37" t="s">
        <v>134</v>
      </c>
      <c r="K819" s="37" t="s">
        <v>3201</v>
      </c>
      <c r="L819" s="60">
        <v>43251.916122685187</v>
      </c>
      <c r="M819" s="37" t="s">
        <v>39</v>
      </c>
      <c r="N819" s="60">
        <v>43242.793391203697</v>
      </c>
      <c r="O819" s="37" t="s">
        <v>3202</v>
      </c>
      <c r="P819" s="38" t="b">
        <v>0</v>
      </c>
      <c r="Q819" s="37"/>
      <c r="R819" s="37" t="s">
        <v>150</v>
      </c>
      <c r="S819" s="38">
        <v>0</v>
      </c>
      <c r="T819" s="37" t="s">
        <v>128</v>
      </c>
      <c r="U819" s="37" t="s">
        <v>124</v>
      </c>
      <c r="V819" s="60"/>
      <c r="W819" s="38">
        <v>788668</v>
      </c>
      <c r="X819" s="37" t="s">
        <v>3203</v>
      </c>
      <c r="Y819" s="38">
        <v>0</v>
      </c>
      <c r="Z819" s="38" t="b">
        <v>0</v>
      </c>
      <c r="AA819" s="60">
        <v>43242.809398148151</v>
      </c>
      <c r="AB819" s="60">
        <v>43251.820162037038</v>
      </c>
      <c r="AC819" s="38">
        <v>3</v>
      </c>
      <c r="AD819" s="60">
        <v>43251.853865740741</v>
      </c>
      <c r="AE819" s="60">
        <v>43242.809398148151</v>
      </c>
      <c r="AF819" s="60">
        <v>43242.793391203697</v>
      </c>
      <c r="AG819" s="37"/>
      <c r="AH819" s="37"/>
      <c r="AI819" s="37"/>
      <c r="AJ819" s="16">
        <f ca="1">IF(Table1[[#This Row],[State]]="Closed","Zero",IF(Table1[[#This Row],[State]]="Resolved","Zero",TODAY()-Table1[[#This Row],[First Assigned to Osprey-Resolver]]))</f>
        <v>1465.1906018518494</v>
      </c>
      <c r="AK819" s="16" t="str">
        <f ca="1">IF(Table1[[#This Row],[Days Open]]&lt;=5,"00 - 05",IF(Table1[[#This Row],[Days Open]]&lt;=15,"06 - 15",IF(Table1[[#This Row],[Days Open]]&lt;=30,"16 - 30", IF(Table1[[#This Row],[Days Open]]&lt;=60,"31 - 60",IF(Table1[[#This Row],[Days Open]]&lt;=90,"61 - 90",IF(Table1[[#This Row],[Days Open]]="Zero","Closed","&gt;91 and above"))))))</f>
        <v>&gt;91 and above</v>
      </c>
      <c r="AL819" s="39">
        <f>WEEKNUM(Table1[[#This Row],[Created]])</f>
        <v>21</v>
      </c>
      <c r="AM819" s="39">
        <f>WEEKNUM(Table1[[#This Row],[Resolved]])</f>
        <v>0</v>
      </c>
      <c r="AN819" s="39">
        <f>WEEKNUM(Table1[[#This Row],[Closed]])</f>
        <v>22</v>
      </c>
      <c r="AO819" s="39" t="str">
        <f>IFERROR(INDEX(GD_Resource[], MATCH(Table1[[#This Row],[Assigned to]], GD_Resource[SNOW ID Unique], 0), 2), "Not GD")</f>
        <v>Not GD</v>
      </c>
      <c r="AP819" s="39" t="str">
        <f t="shared" si="12"/>
        <v>Geo</v>
      </c>
      <c r="AQ819" s="39">
        <f>YEAR(Table1[[#This Row],[Closed]])</f>
        <v>2018</v>
      </c>
      <c r="AR819" s="39">
        <f>YEAR(Table1[[#This Row],[Resolved]])</f>
        <v>1900</v>
      </c>
      <c r="AS819" s="39">
        <f>YEAR(Table1[[#This Row],[Created]])</f>
        <v>2018</v>
      </c>
      <c r="AT819" s="39">
        <f>DAY(Table1[[#This Row],[Resolved]])</f>
        <v>0</v>
      </c>
      <c r="AU819" s="39" t="str">
        <f>TEXT(Table1[[#This Row],[Resolved]],"MMM")</f>
        <v>Jan</v>
      </c>
      <c r="AV819" s="39">
        <f>DAY(Table1[[#This Row],[Created]])</f>
        <v>22</v>
      </c>
      <c r="AW819" s="39" t="str">
        <f>TEXT(Table1[[#This Row],[Created]],"MMM")</f>
        <v>May</v>
      </c>
      <c r="AX819" s="40" t="e">
        <f>VLOOKUP(Table1[[#This Row],[Assigned to]],GD_Resource[[#All],[SNOW ID Unique]:[Team]],4,0)</f>
        <v>#N/A</v>
      </c>
    </row>
    <row r="820" spans="1:50" ht="37.5" customHeight="1" x14ac:dyDescent="0.25">
      <c r="A820" s="37" t="s">
        <v>3204</v>
      </c>
      <c r="B820" s="37" t="s">
        <v>119</v>
      </c>
      <c r="C820" s="37" t="s">
        <v>242</v>
      </c>
      <c r="D820" s="37" t="s">
        <v>243</v>
      </c>
      <c r="E820" s="37" t="s">
        <v>13</v>
      </c>
      <c r="F820" s="37" t="s">
        <v>3205</v>
      </c>
      <c r="G820" s="60">
        <v>43258.084953703707</v>
      </c>
      <c r="H820" s="37"/>
      <c r="I820" s="60"/>
      <c r="J820" s="37" t="s">
        <v>329</v>
      </c>
      <c r="K820" s="37" t="s">
        <v>2540</v>
      </c>
      <c r="L820" s="60">
        <v>43258.084953703707</v>
      </c>
      <c r="M820" s="37" t="s">
        <v>71</v>
      </c>
      <c r="N820" s="60">
        <v>43242.947615740741</v>
      </c>
      <c r="O820" s="37" t="s">
        <v>243</v>
      </c>
      <c r="P820" s="38" t="b">
        <v>0</v>
      </c>
      <c r="Q820" s="37"/>
      <c r="R820" s="37" t="s">
        <v>150</v>
      </c>
      <c r="S820" s="38">
        <v>0</v>
      </c>
      <c r="T820" s="37" t="s">
        <v>128</v>
      </c>
      <c r="U820" s="37" t="s">
        <v>124</v>
      </c>
      <c r="V820" s="60"/>
      <c r="W820" s="38">
        <v>1308204</v>
      </c>
      <c r="X820" s="37" t="s">
        <v>3206</v>
      </c>
      <c r="Y820" s="38">
        <v>0</v>
      </c>
      <c r="Z820" s="38" t="b">
        <v>0</v>
      </c>
      <c r="AA820" s="60">
        <v>43243.668344907397</v>
      </c>
      <c r="AB820" s="60">
        <v>43243.638020833343</v>
      </c>
      <c r="AC820" s="38">
        <v>3</v>
      </c>
      <c r="AD820" s="60">
        <v>43243.952048611107</v>
      </c>
      <c r="AE820" s="60"/>
      <c r="AF820" s="60">
        <v>43243.378310185188</v>
      </c>
      <c r="AG820" s="37"/>
      <c r="AH820" s="37"/>
      <c r="AI820" s="37"/>
      <c r="AJ820" s="16">
        <f ca="1">IF(Table1[[#This Row],[State]]="Closed","Zero",IF(Table1[[#This Row],[State]]="Resolved","Zero",TODAY()-Table1[[#This Row],[First Assigned to Osprey-Resolver]]))</f>
        <v>44708</v>
      </c>
      <c r="AK820" s="16" t="str">
        <f ca="1">IF(Table1[[#This Row],[Days Open]]&lt;=5,"00 - 05",IF(Table1[[#This Row],[Days Open]]&lt;=15,"06 - 15",IF(Table1[[#This Row],[Days Open]]&lt;=30,"16 - 30", IF(Table1[[#This Row],[Days Open]]&lt;=60,"31 - 60",IF(Table1[[#This Row],[Days Open]]&lt;=90,"61 - 90",IF(Table1[[#This Row],[Days Open]]="Zero","Closed","&gt;91 and above"))))))</f>
        <v>&gt;91 and above</v>
      </c>
      <c r="AL820" s="39">
        <f>WEEKNUM(Table1[[#This Row],[Created]])</f>
        <v>21</v>
      </c>
      <c r="AM820" s="39">
        <f>WEEKNUM(Table1[[#This Row],[Resolved]])</f>
        <v>0</v>
      </c>
      <c r="AN820" s="39">
        <f>WEEKNUM(Table1[[#This Row],[Closed]])</f>
        <v>23</v>
      </c>
      <c r="AO820" s="39" t="str">
        <f>IFERROR(INDEX(GD_Resource[], MATCH(Table1[[#This Row],[Assigned to]], GD_Resource[SNOW ID Unique], 0), 2), "Not GD")</f>
        <v>Not GD</v>
      </c>
      <c r="AP820" s="39" t="str">
        <f t="shared" si="12"/>
        <v>Geo</v>
      </c>
      <c r="AQ820" s="39">
        <f>YEAR(Table1[[#This Row],[Closed]])</f>
        <v>2018</v>
      </c>
      <c r="AR820" s="39">
        <f>YEAR(Table1[[#This Row],[Resolved]])</f>
        <v>1900</v>
      </c>
      <c r="AS820" s="39">
        <f>YEAR(Table1[[#This Row],[Created]])</f>
        <v>2018</v>
      </c>
      <c r="AT820" s="39">
        <f>DAY(Table1[[#This Row],[Resolved]])</f>
        <v>0</v>
      </c>
      <c r="AU820" s="39" t="str">
        <f>TEXT(Table1[[#This Row],[Resolved]],"MMM")</f>
        <v>Jan</v>
      </c>
      <c r="AV820" s="39">
        <f>DAY(Table1[[#This Row],[Created]])</f>
        <v>22</v>
      </c>
      <c r="AW820" s="39" t="str">
        <f>TEXT(Table1[[#This Row],[Created]],"MMM")</f>
        <v>May</v>
      </c>
      <c r="AX820" s="40" t="e">
        <f>VLOOKUP(Table1[[#This Row],[Assigned to]],GD_Resource[[#All],[SNOW ID Unique]:[Team]],4,0)</f>
        <v>#N/A</v>
      </c>
    </row>
    <row r="821" spans="1:50" ht="37.5" customHeight="1" x14ac:dyDescent="0.25">
      <c r="A821" s="37" t="s">
        <v>3207</v>
      </c>
      <c r="B821" s="37" t="s">
        <v>119</v>
      </c>
      <c r="C821" s="37" t="s">
        <v>433</v>
      </c>
      <c r="D821" s="37" t="s">
        <v>434</v>
      </c>
      <c r="E821" s="37" t="s">
        <v>13</v>
      </c>
      <c r="F821" s="37" t="s">
        <v>3208</v>
      </c>
      <c r="G821" s="60">
        <v>43243.739675925928</v>
      </c>
      <c r="H821" s="37" t="s">
        <v>436</v>
      </c>
      <c r="I821" s="60"/>
      <c r="J821" s="37" t="s">
        <v>124</v>
      </c>
      <c r="K821" s="37" t="s">
        <v>3209</v>
      </c>
      <c r="L821" s="60">
        <v>43243.739675925928</v>
      </c>
      <c r="M821" s="37" t="s">
        <v>436</v>
      </c>
      <c r="N821" s="60">
        <v>43243.14266203704</v>
      </c>
      <c r="O821" s="37" t="s">
        <v>3210</v>
      </c>
      <c r="P821" s="38" t="b">
        <v>0</v>
      </c>
      <c r="Q821" s="37"/>
      <c r="R821" s="37" t="s">
        <v>217</v>
      </c>
      <c r="S821" s="38">
        <v>0</v>
      </c>
      <c r="T821" s="37" t="s">
        <v>128</v>
      </c>
      <c r="U821" s="37" t="s">
        <v>124</v>
      </c>
      <c r="V821" s="60"/>
      <c r="W821" s="38">
        <v>51582</v>
      </c>
      <c r="X821" s="37" t="s">
        <v>3211</v>
      </c>
      <c r="Y821" s="38">
        <v>0</v>
      </c>
      <c r="Z821" s="38" t="b">
        <v>0</v>
      </c>
      <c r="AA821" s="60">
        <v>43243.185335648152</v>
      </c>
      <c r="AB821" s="60">
        <v>43243.14266203704</v>
      </c>
      <c r="AC821" s="38">
        <v>1</v>
      </c>
      <c r="AD821" s="60">
        <v>43243.220775462964</v>
      </c>
      <c r="AE821" s="60">
        <v>43243.739675925928</v>
      </c>
      <c r="AF821" s="60">
        <v>43243.220775462964</v>
      </c>
      <c r="AG821" s="37" t="s">
        <v>139</v>
      </c>
      <c r="AH821" s="37"/>
      <c r="AI821" s="37"/>
      <c r="AJ821" s="16">
        <f ca="1">IF(Table1[[#This Row],[State]]="Closed","Zero",IF(Table1[[#This Row],[State]]="Resolved","Zero",TODAY()-Table1[[#This Row],[First Assigned to Osprey-Resolver]]))</f>
        <v>1464.2603240740718</v>
      </c>
      <c r="AK821" s="16" t="str">
        <f ca="1">IF(Table1[[#This Row],[Days Open]]&lt;=5,"00 - 05",IF(Table1[[#This Row],[Days Open]]&lt;=15,"06 - 15",IF(Table1[[#This Row],[Days Open]]&lt;=30,"16 - 30", IF(Table1[[#This Row],[Days Open]]&lt;=60,"31 - 60",IF(Table1[[#This Row],[Days Open]]&lt;=90,"61 - 90",IF(Table1[[#This Row],[Days Open]]="Zero","Closed","&gt;91 and above"))))))</f>
        <v>&gt;91 and above</v>
      </c>
      <c r="AL821" s="39">
        <f>WEEKNUM(Table1[[#This Row],[Created]])</f>
        <v>21</v>
      </c>
      <c r="AM821" s="39">
        <f>WEEKNUM(Table1[[#This Row],[Resolved]])</f>
        <v>0</v>
      </c>
      <c r="AN821" s="39">
        <f>WEEKNUM(Table1[[#This Row],[Closed]])</f>
        <v>21</v>
      </c>
      <c r="AO821" s="39" t="str">
        <f>IFERROR(INDEX(GD_Resource[], MATCH(Table1[[#This Row],[Assigned to]], GD_Resource[SNOW ID Unique], 0), 2), "Not GD")</f>
        <v>Not GD</v>
      </c>
      <c r="AP821" s="39" t="str">
        <f t="shared" si="12"/>
        <v>Geo</v>
      </c>
      <c r="AQ821" s="39">
        <f>YEAR(Table1[[#This Row],[Closed]])</f>
        <v>2018</v>
      </c>
      <c r="AR821" s="39">
        <f>YEAR(Table1[[#This Row],[Resolved]])</f>
        <v>1900</v>
      </c>
      <c r="AS821" s="39">
        <f>YEAR(Table1[[#This Row],[Created]])</f>
        <v>2018</v>
      </c>
      <c r="AT821" s="39">
        <f>DAY(Table1[[#This Row],[Resolved]])</f>
        <v>0</v>
      </c>
      <c r="AU821" s="39" t="str">
        <f>TEXT(Table1[[#This Row],[Resolved]],"MMM")</f>
        <v>Jan</v>
      </c>
      <c r="AV821" s="39">
        <f>DAY(Table1[[#This Row],[Created]])</f>
        <v>23</v>
      </c>
      <c r="AW821" s="39" t="str">
        <f>TEXT(Table1[[#This Row],[Created]],"MMM")</f>
        <v>May</v>
      </c>
      <c r="AX821" s="40" t="e">
        <f>VLOOKUP(Table1[[#This Row],[Assigned to]],GD_Resource[[#All],[SNOW ID Unique]:[Team]],4,0)</f>
        <v>#N/A</v>
      </c>
    </row>
    <row r="822" spans="1:50" ht="37.5" customHeight="1" x14ac:dyDescent="0.25">
      <c r="A822" s="37" t="s">
        <v>3212</v>
      </c>
      <c r="B822" s="37" t="s">
        <v>119</v>
      </c>
      <c r="C822" s="37" t="s">
        <v>433</v>
      </c>
      <c r="D822" s="37" t="s">
        <v>434</v>
      </c>
      <c r="E822" s="37" t="s">
        <v>13</v>
      </c>
      <c r="F822" s="37" t="s">
        <v>3213</v>
      </c>
      <c r="G822" s="60">
        <v>43244.69767361111</v>
      </c>
      <c r="H822" s="37" t="s">
        <v>436</v>
      </c>
      <c r="I822" s="60"/>
      <c r="J822" s="37" t="s">
        <v>124</v>
      </c>
      <c r="K822" s="37" t="s">
        <v>3214</v>
      </c>
      <c r="L822" s="60">
        <v>43244.69767361111</v>
      </c>
      <c r="M822" s="37" t="s">
        <v>436</v>
      </c>
      <c r="N822" s="60">
        <v>43243.991076388891</v>
      </c>
      <c r="O822" s="37" t="s">
        <v>3215</v>
      </c>
      <c r="P822" s="38" t="b">
        <v>0</v>
      </c>
      <c r="Q822" s="37"/>
      <c r="R822" s="37" t="s">
        <v>217</v>
      </c>
      <c r="S822" s="38">
        <v>0</v>
      </c>
      <c r="T822" s="37" t="s">
        <v>128</v>
      </c>
      <c r="U822" s="37" t="s">
        <v>124</v>
      </c>
      <c r="V822" s="60"/>
      <c r="W822" s="38">
        <v>61050</v>
      </c>
      <c r="X822" s="37" t="s">
        <v>3027</v>
      </c>
      <c r="Y822" s="38">
        <v>0</v>
      </c>
      <c r="Z822" s="38" t="b">
        <v>0</v>
      </c>
      <c r="AA822" s="60">
        <v>43244.696516203701</v>
      </c>
      <c r="AB822" s="60">
        <v>43243.991076388891</v>
      </c>
      <c r="AC822" s="38">
        <v>1</v>
      </c>
      <c r="AD822" s="60">
        <v>43243.993090277778</v>
      </c>
      <c r="AE822" s="60">
        <v>43244.696516203701</v>
      </c>
      <c r="AF822" s="60">
        <v>43243.993090277778</v>
      </c>
      <c r="AG822" s="37"/>
      <c r="AH822" s="37"/>
      <c r="AI822" s="37"/>
      <c r="AJ822" s="16">
        <f ca="1">IF(Table1[[#This Row],[State]]="Closed","Zero",IF(Table1[[#This Row],[State]]="Resolved","Zero",TODAY()-Table1[[#This Row],[First Assigned to Osprey-Resolver]]))</f>
        <v>1463.3034837962987</v>
      </c>
      <c r="AK822" s="16" t="str">
        <f ca="1">IF(Table1[[#This Row],[Days Open]]&lt;=5,"00 - 05",IF(Table1[[#This Row],[Days Open]]&lt;=15,"06 - 15",IF(Table1[[#This Row],[Days Open]]&lt;=30,"16 - 30", IF(Table1[[#This Row],[Days Open]]&lt;=60,"31 - 60",IF(Table1[[#This Row],[Days Open]]&lt;=90,"61 - 90",IF(Table1[[#This Row],[Days Open]]="Zero","Closed","&gt;91 and above"))))))</f>
        <v>&gt;91 and above</v>
      </c>
      <c r="AL822" s="39">
        <f>WEEKNUM(Table1[[#This Row],[Created]])</f>
        <v>21</v>
      </c>
      <c r="AM822" s="39">
        <f>WEEKNUM(Table1[[#This Row],[Resolved]])</f>
        <v>0</v>
      </c>
      <c r="AN822" s="39">
        <f>WEEKNUM(Table1[[#This Row],[Closed]])</f>
        <v>21</v>
      </c>
      <c r="AO822" s="39" t="str">
        <f>IFERROR(INDEX(GD_Resource[], MATCH(Table1[[#This Row],[Assigned to]], GD_Resource[SNOW ID Unique], 0), 2), "Not GD")</f>
        <v>Not GD</v>
      </c>
      <c r="AP822" s="39" t="str">
        <f t="shared" si="12"/>
        <v>Geo</v>
      </c>
      <c r="AQ822" s="39">
        <f>YEAR(Table1[[#This Row],[Closed]])</f>
        <v>2018</v>
      </c>
      <c r="AR822" s="39">
        <f>YEAR(Table1[[#This Row],[Resolved]])</f>
        <v>1900</v>
      </c>
      <c r="AS822" s="39">
        <f>YEAR(Table1[[#This Row],[Created]])</f>
        <v>2018</v>
      </c>
      <c r="AT822" s="39">
        <f>DAY(Table1[[#This Row],[Resolved]])</f>
        <v>0</v>
      </c>
      <c r="AU822" s="39" t="str">
        <f>TEXT(Table1[[#This Row],[Resolved]],"MMM")</f>
        <v>Jan</v>
      </c>
      <c r="AV822" s="39">
        <f>DAY(Table1[[#This Row],[Created]])</f>
        <v>23</v>
      </c>
      <c r="AW822" s="39" t="str">
        <f>TEXT(Table1[[#This Row],[Created]],"MMM")</f>
        <v>May</v>
      </c>
      <c r="AX822" s="40" t="e">
        <f>VLOOKUP(Table1[[#This Row],[Assigned to]],GD_Resource[[#All],[SNOW ID Unique]:[Team]],4,0)</f>
        <v>#N/A</v>
      </c>
    </row>
    <row r="823" spans="1:50" ht="37.5" customHeight="1" x14ac:dyDescent="0.25">
      <c r="A823" s="37" t="s">
        <v>3216</v>
      </c>
      <c r="B823" s="37" t="s">
        <v>119</v>
      </c>
      <c r="C823" s="37" t="s">
        <v>253</v>
      </c>
      <c r="D823" s="37" t="s">
        <v>259</v>
      </c>
      <c r="E823" s="37" t="s">
        <v>13</v>
      </c>
      <c r="F823" s="37" t="s">
        <v>3217</v>
      </c>
      <c r="G823" s="60">
        <v>43245.065451388888</v>
      </c>
      <c r="H823" s="37" t="s">
        <v>39</v>
      </c>
      <c r="I823" s="60"/>
      <c r="J823" s="37" t="s">
        <v>124</v>
      </c>
      <c r="K823" s="37" t="s">
        <v>3218</v>
      </c>
      <c r="L823" s="60">
        <v>43245.065451388888</v>
      </c>
      <c r="M823" s="37" t="s">
        <v>39</v>
      </c>
      <c r="N823" s="60">
        <v>43244.140729166669</v>
      </c>
      <c r="O823" s="37" t="s">
        <v>2339</v>
      </c>
      <c r="P823" s="38" t="b">
        <v>0</v>
      </c>
      <c r="Q823" s="37"/>
      <c r="R823" s="37" t="s">
        <v>150</v>
      </c>
      <c r="S823" s="38">
        <v>0</v>
      </c>
      <c r="T823" s="37" t="s">
        <v>128</v>
      </c>
      <c r="U823" s="37" t="s">
        <v>124</v>
      </c>
      <c r="V823" s="60"/>
      <c r="W823" s="38">
        <v>80623</v>
      </c>
      <c r="X823" s="37" t="s">
        <v>3219</v>
      </c>
      <c r="Y823" s="38">
        <v>0</v>
      </c>
      <c r="Z823" s="38" t="b">
        <v>0</v>
      </c>
      <c r="AA823" s="60">
        <v>43244.140729166669</v>
      </c>
      <c r="AB823" s="60">
        <v>43244.140729166669</v>
      </c>
      <c r="AC823" s="38">
        <v>3</v>
      </c>
      <c r="AD823" s="60">
        <v>43244.141284722216</v>
      </c>
      <c r="AE823" s="60">
        <v>43244.756736111107</v>
      </c>
      <c r="AF823" s="60">
        <v>43244.141284722216</v>
      </c>
      <c r="AG823" s="37"/>
      <c r="AH823" s="37"/>
      <c r="AI823" s="37"/>
      <c r="AJ823" s="16">
        <f ca="1">IF(Table1[[#This Row],[State]]="Closed","Zero",IF(Table1[[#This Row],[State]]="Resolved","Zero",TODAY()-Table1[[#This Row],[First Assigned to Osprey-Resolver]]))</f>
        <v>1463.2432638888931</v>
      </c>
      <c r="AK823" s="16" t="str">
        <f ca="1">IF(Table1[[#This Row],[Days Open]]&lt;=5,"00 - 05",IF(Table1[[#This Row],[Days Open]]&lt;=15,"06 - 15",IF(Table1[[#This Row],[Days Open]]&lt;=30,"16 - 30", IF(Table1[[#This Row],[Days Open]]&lt;=60,"31 - 60",IF(Table1[[#This Row],[Days Open]]&lt;=90,"61 - 90",IF(Table1[[#This Row],[Days Open]]="Zero","Closed","&gt;91 and above"))))))</f>
        <v>&gt;91 and above</v>
      </c>
      <c r="AL823" s="39">
        <f>WEEKNUM(Table1[[#This Row],[Created]])</f>
        <v>21</v>
      </c>
      <c r="AM823" s="39">
        <f>WEEKNUM(Table1[[#This Row],[Resolved]])</f>
        <v>0</v>
      </c>
      <c r="AN823" s="39">
        <f>WEEKNUM(Table1[[#This Row],[Closed]])</f>
        <v>21</v>
      </c>
      <c r="AO823" s="39" t="str">
        <f>IFERROR(INDEX(GD_Resource[], MATCH(Table1[[#This Row],[Assigned to]], GD_Resource[SNOW ID Unique], 0), 2), "Not GD")</f>
        <v>Not GD</v>
      </c>
      <c r="AP823" s="39" t="str">
        <f t="shared" si="12"/>
        <v>Geo</v>
      </c>
      <c r="AQ823" s="39">
        <f>YEAR(Table1[[#This Row],[Closed]])</f>
        <v>2018</v>
      </c>
      <c r="AR823" s="39">
        <f>YEAR(Table1[[#This Row],[Resolved]])</f>
        <v>1900</v>
      </c>
      <c r="AS823" s="39">
        <f>YEAR(Table1[[#This Row],[Created]])</f>
        <v>2018</v>
      </c>
      <c r="AT823" s="39">
        <f>DAY(Table1[[#This Row],[Resolved]])</f>
        <v>0</v>
      </c>
      <c r="AU823" s="39" t="str">
        <f>TEXT(Table1[[#This Row],[Resolved]],"MMM")</f>
        <v>Jan</v>
      </c>
      <c r="AV823" s="39">
        <f>DAY(Table1[[#This Row],[Created]])</f>
        <v>24</v>
      </c>
      <c r="AW823" s="39" t="str">
        <f>TEXT(Table1[[#This Row],[Created]],"MMM")</f>
        <v>May</v>
      </c>
      <c r="AX823" s="40" t="e">
        <f>VLOOKUP(Table1[[#This Row],[Assigned to]],GD_Resource[[#All],[SNOW ID Unique]:[Team]],4,0)</f>
        <v>#N/A</v>
      </c>
    </row>
    <row r="824" spans="1:50" ht="49.95" customHeight="1" x14ac:dyDescent="0.25">
      <c r="A824" s="37" t="s">
        <v>3220</v>
      </c>
      <c r="B824" s="37" t="s">
        <v>119</v>
      </c>
      <c r="C824" s="37" t="s">
        <v>120</v>
      </c>
      <c r="D824" s="37" t="s">
        <v>206</v>
      </c>
      <c r="E824" s="37" t="s">
        <v>13</v>
      </c>
      <c r="F824" s="37" t="s">
        <v>3221</v>
      </c>
      <c r="G824" s="60">
        <v>43251.042175925933</v>
      </c>
      <c r="H824" s="37" t="s">
        <v>48</v>
      </c>
      <c r="I824" s="60"/>
      <c r="J824" s="37" t="s">
        <v>124</v>
      </c>
      <c r="K824" s="37" t="s">
        <v>3222</v>
      </c>
      <c r="L824" s="60">
        <v>43251.042175925933</v>
      </c>
      <c r="M824" s="37" t="s">
        <v>48</v>
      </c>
      <c r="N824" s="60">
        <v>43244.480925925927</v>
      </c>
      <c r="O824" s="37" t="s">
        <v>3223</v>
      </c>
      <c r="P824" s="38" t="b">
        <v>0</v>
      </c>
      <c r="Q824" s="37"/>
      <c r="R824" s="37" t="s">
        <v>127</v>
      </c>
      <c r="S824" s="38">
        <v>0</v>
      </c>
      <c r="T824" s="37" t="s">
        <v>128</v>
      </c>
      <c r="U824" s="37" t="s">
        <v>124</v>
      </c>
      <c r="V824" s="60"/>
      <c r="W824" s="38">
        <v>567325</v>
      </c>
      <c r="X824" s="37" t="s">
        <v>3224</v>
      </c>
      <c r="Y824" s="38">
        <v>0</v>
      </c>
      <c r="Z824" s="38" t="b">
        <v>0</v>
      </c>
      <c r="AA824" s="60">
        <v>43244.480925925927</v>
      </c>
      <c r="AB824" s="60"/>
      <c r="AC824" s="38">
        <v>1</v>
      </c>
      <c r="AD824" s="60"/>
      <c r="AE824" s="60">
        <v>43244.480925925927</v>
      </c>
      <c r="AF824" s="60">
        <v>43244.480925925927</v>
      </c>
      <c r="AG824" s="37"/>
      <c r="AH824" s="37"/>
      <c r="AI824" s="37"/>
      <c r="AJ824" s="16">
        <f ca="1">IF(Table1[[#This Row],[State]]="Closed","Zero",IF(Table1[[#This Row],[State]]="Resolved","Zero",TODAY()-Table1[[#This Row],[First Assigned to Osprey-Resolver]]))</f>
        <v>1463.5190740740727</v>
      </c>
      <c r="AK824" s="16" t="str">
        <f ca="1">IF(Table1[[#This Row],[Days Open]]&lt;=5,"00 - 05",IF(Table1[[#This Row],[Days Open]]&lt;=15,"06 - 15",IF(Table1[[#This Row],[Days Open]]&lt;=30,"16 - 30", IF(Table1[[#This Row],[Days Open]]&lt;=60,"31 - 60",IF(Table1[[#This Row],[Days Open]]&lt;=90,"61 - 90",IF(Table1[[#This Row],[Days Open]]="Zero","Closed","&gt;91 and above"))))))</f>
        <v>&gt;91 and above</v>
      </c>
      <c r="AL824" s="39">
        <f>WEEKNUM(Table1[[#This Row],[Created]])</f>
        <v>21</v>
      </c>
      <c r="AM824" s="39">
        <f>WEEKNUM(Table1[[#This Row],[Resolved]])</f>
        <v>0</v>
      </c>
      <c r="AN824" s="39">
        <f>WEEKNUM(Table1[[#This Row],[Closed]])</f>
        <v>22</v>
      </c>
      <c r="AO824" s="39" t="str">
        <f>IFERROR(INDEX(GD_Resource[], MATCH(Table1[[#This Row],[Assigned to]], GD_Resource[SNOW ID Unique], 0), 2), "Not GD")</f>
        <v>Not GD</v>
      </c>
      <c r="AP824" s="39" t="str">
        <f t="shared" si="12"/>
        <v>Geo</v>
      </c>
      <c r="AQ824" s="39">
        <f>YEAR(Table1[[#This Row],[Closed]])</f>
        <v>2018</v>
      </c>
      <c r="AR824" s="39">
        <f>YEAR(Table1[[#This Row],[Resolved]])</f>
        <v>1900</v>
      </c>
      <c r="AS824" s="39">
        <f>YEAR(Table1[[#This Row],[Created]])</f>
        <v>2018</v>
      </c>
      <c r="AT824" s="39">
        <f>DAY(Table1[[#This Row],[Resolved]])</f>
        <v>0</v>
      </c>
      <c r="AU824" s="39" t="str">
        <f>TEXT(Table1[[#This Row],[Resolved]],"MMM")</f>
        <v>Jan</v>
      </c>
      <c r="AV824" s="39">
        <f>DAY(Table1[[#This Row],[Created]])</f>
        <v>24</v>
      </c>
      <c r="AW824" s="39" t="str">
        <f>TEXT(Table1[[#This Row],[Created]],"MMM")</f>
        <v>May</v>
      </c>
      <c r="AX824" s="40" t="e">
        <f>VLOOKUP(Table1[[#This Row],[Assigned to]],GD_Resource[[#All],[SNOW ID Unique]:[Team]],4,0)</f>
        <v>#N/A</v>
      </c>
    </row>
    <row r="825" spans="1:50" ht="49.95" customHeight="1" x14ac:dyDescent="0.25">
      <c r="A825" s="37" t="s">
        <v>3225</v>
      </c>
      <c r="B825" s="37" t="s">
        <v>119</v>
      </c>
      <c r="C825" s="37" t="s">
        <v>606</v>
      </c>
      <c r="D825" s="37" t="s">
        <v>2381</v>
      </c>
      <c r="E825" s="37" t="s">
        <v>13</v>
      </c>
      <c r="F825" s="37" t="s">
        <v>3226</v>
      </c>
      <c r="G825" s="60">
        <v>43244.701828703714</v>
      </c>
      <c r="H825" s="37" t="s">
        <v>2385</v>
      </c>
      <c r="I825" s="60"/>
      <c r="J825" s="37" t="s">
        <v>134</v>
      </c>
      <c r="K825" s="37" t="s">
        <v>3227</v>
      </c>
      <c r="L825" s="60">
        <v>43244.701828703714</v>
      </c>
      <c r="M825" s="37" t="s">
        <v>2385</v>
      </c>
      <c r="N825" s="60">
        <v>43244.689780092587</v>
      </c>
      <c r="O825" s="37" t="s">
        <v>3044</v>
      </c>
      <c r="P825" s="38" t="b">
        <v>0</v>
      </c>
      <c r="Q825" s="37"/>
      <c r="R825" s="37" t="s">
        <v>150</v>
      </c>
      <c r="S825" s="38">
        <v>0</v>
      </c>
      <c r="T825" s="37" t="s">
        <v>128</v>
      </c>
      <c r="U825" s="37" t="s">
        <v>124</v>
      </c>
      <c r="V825" s="60"/>
      <c r="W825" s="38">
        <v>1088</v>
      </c>
      <c r="X825" s="37" t="s">
        <v>3228</v>
      </c>
      <c r="Y825" s="38">
        <v>0</v>
      </c>
      <c r="Z825" s="38" t="b">
        <v>0</v>
      </c>
      <c r="AA825" s="60">
        <v>43244.693437499998</v>
      </c>
      <c r="AB825" s="60"/>
      <c r="AC825" s="38">
        <v>0</v>
      </c>
      <c r="AD825" s="60"/>
      <c r="AE825" s="60">
        <v>43244.693437499998</v>
      </c>
      <c r="AF825" s="60">
        <v>43244.689780092587</v>
      </c>
      <c r="AG825" s="37"/>
      <c r="AH825" s="37"/>
      <c r="AI825" s="37"/>
      <c r="AJ825" s="16">
        <f ca="1">IF(Table1[[#This Row],[State]]="Closed","Zero",IF(Table1[[#This Row],[State]]="Resolved","Zero",TODAY()-Table1[[#This Row],[First Assigned to Osprey-Resolver]]))</f>
        <v>1463.3065625000017</v>
      </c>
      <c r="AK825" s="16" t="str">
        <f ca="1">IF(Table1[[#This Row],[Days Open]]&lt;=5,"00 - 05",IF(Table1[[#This Row],[Days Open]]&lt;=15,"06 - 15",IF(Table1[[#This Row],[Days Open]]&lt;=30,"16 - 30", IF(Table1[[#This Row],[Days Open]]&lt;=60,"31 - 60",IF(Table1[[#This Row],[Days Open]]&lt;=90,"61 - 90",IF(Table1[[#This Row],[Days Open]]="Zero","Closed","&gt;91 and above"))))))</f>
        <v>&gt;91 and above</v>
      </c>
      <c r="AL825" s="39">
        <f>WEEKNUM(Table1[[#This Row],[Created]])</f>
        <v>21</v>
      </c>
      <c r="AM825" s="39">
        <f>WEEKNUM(Table1[[#This Row],[Resolved]])</f>
        <v>0</v>
      </c>
      <c r="AN825" s="39">
        <f>WEEKNUM(Table1[[#This Row],[Closed]])</f>
        <v>21</v>
      </c>
      <c r="AO825" s="39" t="str">
        <f>IFERROR(INDEX(GD_Resource[], MATCH(Table1[[#This Row],[Assigned to]], GD_Resource[SNOW ID Unique], 0), 2), "Not GD")</f>
        <v>Not GD</v>
      </c>
      <c r="AP825" s="39" t="str">
        <f t="shared" si="12"/>
        <v>Geo</v>
      </c>
      <c r="AQ825" s="39">
        <f>YEAR(Table1[[#This Row],[Closed]])</f>
        <v>2018</v>
      </c>
      <c r="AR825" s="39">
        <f>YEAR(Table1[[#This Row],[Resolved]])</f>
        <v>1900</v>
      </c>
      <c r="AS825" s="39">
        <f>YEAR(Table1[[#This Row],[Created]])</f>
        <v>2018</v>
      </c>
      <c r="AT825" s="39">
        <f>DAY(Table1[[#This Row],[Resolved]])</f>
        <v>0</v>
      </c>
      <c r="AU825" s="39" t="str">
        <f>TEXT(Table1[[#This Row],[Resolved]],"MMM")</f>
        <v>Jan</v>
      </c>
      <c r="AV825" s="39">
        <f>DAY(Table1[[#This Row],[Created]])</f>
        <v>24</v>
      </c>
      <c r="AW825" s="39" t="str">
        <f>TEXT(Table1[[#This Row],[Created]],"MMM")</f>
        <v>May</v>
      </c>
      <c r="AX825" s="40" t="e">
        <f>VLOOKUP(Table1[[#This Row],[Assigned to]],GD_Resource[[#All],[SNOW ID Unique]:[Team]],4,0)</f>
        <v>#N/A</v>
      </c>
    </row>
    <row r="826" spans="1:50" ht="37.5" customHeight="1" x14ac:dyDescent="0.25">
      <c r="A826" s="37" t="s">
        <v>3229</v>
      </c>
      <c r="B826" s="37" t="s">
        <v>119</v>
      </c>
      <c r="C826" s="37" t="s">
        <v>253</v>
      </c>
      <c r="D826" s="37" t="s">
        <v>132</v>
      </c>
      <c r="E826" s="37" t="s">
        <v>145</v>
      </c>
      <c r="F826" s="37" t="s">
        <v>3230</v>
      </c>
      <c r="G826" s="60">
        <v>44460.889490740738</v>
      </c>
      <c r="H826" s="37" t="s">
        <v>8</v>
      </c>
      <c r="I826" s="60"/>
      <c r="J826" s="37" t="s">
        <v>124</v>
      </c>
      <c r="K826" s="37" t="s">
        <v>2818</v>
      </c>
      <c r="L826" s="60">
        <v>44460.889490740738</v>
      </c>
      <c r="M826" s="37" t="s">
        <v>42</v>
      </c>
      <c r="N826" s="60">
        <v>43244.963912037027</v>
      </c>
      <c r="O826" s="37" t="s">
        <v>2448</v>
      </c>
      <c r="P826" s="38" t="b">
        <v>0</v>
      </c>
      <c r="Q826" s="37"/>
      <c r="R826" s="37" t="s">
        <v>150</v>
      </c>
      <c r="S826" s="38">
        <v>0</v>
      </c>
      <c r="T826" s="37" t="s">
        <v>128</v>
      </c>
      <c r="U826" s="37" t="s">
        <v>124</v>
      </c>
      <c r="V826" s="60"/>
      <c r="W826" s="38">
        <v>105055970</v>
      </c>
      <c r="X826" s="37" t="s">
        <v>2449</v>
      </c>
      <c r="Y826" s="38">
        <v>0</v>
      </c>
      <c r="Z826" s="38" t="b">
        <v>0</v>
      </c>
      <c r="AA826" s="60">
        <v>43245.067326388889</v>
      </c>
      <c r="AB826" s="60">
        <v>43244.963912037027</v>
      </c>
      <c r="AC826" s="38">
        <v>1</v>
      </c>
      <c r="AD826" s="60">
        <v>43245.01662037037</v>
      </c>
      <c r="AE826" s="60">
        <v>43245.067326388889</v>
      </c>
      <c r="AF826" s="60">
        <v>43245.01662037037</v>
      </c>
      <c r="AG826" s="37"/>
      <c r="AH826" s="37"/>
      <c r="AI826" s="37" t="s">
        <v>257</v>
      </c>
      <c r="AJ826" s="16">
        <f ca="1">IF(Table1[[#This Row],[State]]="Closed","Zero",IF(Table1[[#This Row],[State]]="Resolved","Zero",TODAY()-Table1[[#This Row],[First Assigned to Osprey-Resolver]]))</f>
        <v>1462.9326736111107</v>
      </c>
      <c r="AK826" s="16" t="str">
        <f ca="1">IF(Table1[[#This Row],[Days Open]]&lt;=5,"00 - 05",IF(Table1[[#This Row],[Days Open]]&lt;=15,"06 - 15",IF(Table1[[#This Row],[Days Open]]&lt;=30,"16 - 30", IF(Table1[[#This Row],[Days Open]]&lt;=60,"31 - 60",IF(Table1[[#This Row],[Days Open]]&lt;=90,"61 - 90",IF(Table1[[#This Row],[Days Open]]="Zero","Closed","&gt;91 and above"))))))</f>
        <v>&gt;91 and above</v>
      </c>
      <c r="AL826" s="39">
        <f>WEEKNUM(Table1[[#This Row],[Created]])</f>
        <v>21</v>
      </c>
      <c r="AM826" s="39">
        <f>WEEKNUM(Table1[[#This Row],[Resolved]])</f>
        <v>0</v>
      </c>
      <c r="AN826" s="39">
        <f>WEEKNUM(Table1[[#This Row],[Closed]])</f>
        <v>39</v>
      </c>
      <c r="AO826" s="39" t="str">
        <f>IFERROR(INDEX(GD_Resource[], MATCH(Table1[[#This Row],[Assigned to]], GD_Resource[SNOW ID Unique], 0), 2), "Not GD")</f>
        <v>WPP-US</v>
      </c>
      <c r="AP826" s="39" t="str">
        <f t="shared" si="12"/>
        <v>GD</v>
      </c>
      <c r="AQ826" s="39">
        <f>YEAR(Table1[[#This Row],[Closed]])</f>
        <v>2021</v>
      </c>
      <c r="AR826" s="39">
        <f>YEAR(Table1[[#This Row],[Resolved]])</f>
        <v>1900</v>
      </c>
      <c r="AS826" s="39">
        <f>YEAR(Table1[[#This Row],[Created]])</f>
        <v>2018</v>
      </c>
      <c r="AT826" s="39">
        <f>DAY(Table1[[#This Row],[Resolved]])</f>
        <v>0</v>
      </c>
      <c r="AU826" s="39" t="str">
        <f>TEXT(Table1[[#This Row],[Resolved]],"MMM")</f>
        <v>Jan</v>
      </c>
      <c r="AV826" s="39">
        <f>DAY(Table1[[#This Row],[Created]])</f>
        <v>24</v>
      </c>
      <c r="AW826" s="39" t="str">
        <f>TEXT(Table1[[#This Row],[Created]],"MMM")</f>
        <v>May</v>
      </c>
      <c r="AX826" s="40">
        <f>VLOOKUP(Table1[[#This Row],[Assigned to]],GD_Resource[[#All],[SNOW ID Unique]:[Team]],4,0)</f>
        <v>0</v>
      </c>
    </row>
    <row r="827" spans="1:50" ht="87.45" customHeight="1" x14ac:dyDescent="0.25">
      <c r="A827" s="37" t="s">
        <v>3231</v>
      </c>
      <c r="B827" s="37" t="s">
        <v>119</v>
      </c>
      <c r="C827" s="37" t="s">
        <v>253</v>
      </c>
      <c r="D827" s="37" t="s">
        <v>132</v>
      </c>
      <c r="E827" s="37" t="s">
        <v>145</v>
      </c>
      <c r="F827" s="37" t="s">
        <v>3232</v>
      </c>
      <c r="G827" s="60">
        <v>44460.87259259259</v>
      </c>
      <c r="H827" s="37" t="s">
        <v>8</v>
      </c>
      <c r="I827" s="60"/>
      <c r="J827" s="37" t="s">
        <v>124</v>
      </c>
      <c r="K827" s="37" t="s">
        <v>2818</v>
      </c>
      <c r="L827" s="60">
        <v>44460.87259259259</v>
      </c>
      <c r="M827" s="37" t="s">
        <v>42</v>
      </c>
      <c r="N827" s="60">
        <v>43244.967372685183</v>
      </c>
      <c r="O827" s="37" t="s">
        <v>2448</v>
      </c>
      <c r="P827" s="38" t="b">
        <v>0</v>
      </c>
      <c r="Q827" s="37"/>
      <c r="R827" s="37" t="s">
        <v>150</v>
      </c>
      <c r="S827" s="38">
        <v>0</v>
      </c>
      <c r="T827" s="37" t="s">
        <v>128</v>
      </c>
      <c r="U827" s="37" t="s">
        <v>124</v>
      </c>
      <c r="V827" s="60"/>
      <c r="W827" s="38">
        <v>105054212</v>
      </c>
      <c r="X827" s="37" t="s">
        <v>2449</v>
      </c>
      <c r="Y827" s="38">
        <v>0</v>
      </c>
      <c r="Z827" s="38" t="b">
        <v>0</v>
      </c>
      <c r="AA827" s="60">
        <v>43245.067615740743</v>
      </c>
      <c r="AB827" s="60">
        <v>43244.967372685183</v>
      </c>
      <c r="AC827" s="38">
        <v>1</v>
      </c>
      <c r="AD827" s="60">
        <v>43245.019004629627</v>
      </c>
      <c r="AE827" s="60">
        <v>43245.067615740743</v>
      </c>
      <c r="AF827" s="60">
        <v>43245.019004629627</v>
      </c>
      <c r="AG827" s="37"/>
      <c r="AH827" s="37"/>
      <c r="AI827" s="37" t="s">
        <v>257</v>
      </c>
      <c r="AJ827" s="16">
        <f ca="1">IF(Table1[[#This Row],[State]]="Closed","Zero",IF(Table1[[#This Row],[State]]="Resolved","Zero",TODAY()-Table1[[#This Row],[First Assigned to Osprey-Resolver]]))</f>
        <v>1462.9323842592567</v>
      </c>
      <c r="AK827" s="16" t="str">
        <f ca="1">IF(Table1[[#This Row],[Days Open]]&lt;=5,"00 - 05",IF(Table1[[#This Row],[Days Open]]&lt;=15,"06 - 15",IF(Table1[[#This Row],[Days Open]]&lt;=30,"16 - 30", IF(Table1[[#This Row],[Days Open]]&lt;=60,"31 - 60",IF(Table1[[#This Row],[Days Open]]&lt;=90,"61 - 90",IF(Table1[[#This Row],[Days Open]]="Zero","Closed","&gt;91 and above"))))))</f>
        <v>&gt;91 and above</v>
      </c>
      <c r="AL827" s="39">
        <f>WEEKNUM(Table1[[#This Row],[Created]])</f>
        <v>21</v>
      </c>
      <c r="AM827" s="39">
        <f>WEEKNUM(Table1[[#This Row],[Resolved]])</f>
        <v>0</v>
      </c>
      <c r="AN827" s="39">
        <f>WEEKNUM(Table1[[#This Row],[Closed]])</f>
        <v>39</v>
      </c>
      <c r="AO827" s="39" t="str">
        <f>IFERROR(INDEX(GD_Resource[], MATCH(Table1[[#This Row],[Assigned to]], GD_Resource[SNOW ID Unique], 0), 2), "Not GD")</f>
        <v>WPP-US</v>
      </c>
      <c r="AP827" s="39" t="str">
        <f t="shared" si="12"/>
        <v>GD</v>
      </c>
      <c r="AQ827" s="39">
        <f>YEAR(Table1[[#This Row],[Closed]])</f>
        <v>2021</v>
      </c>
      <c r="AR827" s="39">
        <f>YEAR(Table1[[#This Row],[Resolved]])</f>
        <v>1900</v>
      </c>
      <c r="AS827" s="39">
        <f>YEAR(Table1[[#This Row],[Created]])</f>
        <v>2018</v>
      </c>
      <c r="AT827" s="39">
        <f>DAY(Table1[[#This Row],[Resolved]])</f>
        <v>0</v>
      </c>
      <c r="AU827" s="39" t="str">
        <f>TEXT(Table1[[#This Row],[Resolved]],"MMM")</f>
        <v>Jan</v>
      </c>
      <c r="AV827" s="39">
        <f>DAY(Table1[[#This Row],[Created]])</f>
        <v>24</v>
      </c>
      <c r="AW827" s="39" t="str">
        <f>TEXT(Table1[[#This Row],[Created]],"MMM")</f>
        <v>May</v>
      </c>
      <c r="AX827" s="40">
        <f>VLOOKUP(Table1[[#This Row],[Assigned to]],GD_Resource[[#All],[SNOW ID Unique]:[Team]],4,0)</f>
        <v>0</v>
      </c>
    </row>
    <row r="828" spans="1:50" ht="49.95" customHeight="1" x14ac:dyDescent="0.25">
      <c r="A828" s="37" t="s">
        <v>3233</v>
      </c>
      <c r="B828" s="37" t="s">
        <v>119</v>
      </c>
      <c r="C828" s="37" t="s">
        <v>253</v>
      </c>
      <c r="D828" s="37" t="s">
        <v>259</v>
      </c>
      <c r="E828" s="37" t="s">
        <v>13</v>
      </c>
      <c r="F828" s="37" t="s">
        <v>3234</v>
      </c>
      <c r="G828" s="60">
        <v>43249.903298611112</v>
      </c>
      <c r="H828" s="37" t="s">
        <v>39</v>
      </c>
      <c r="I828" s="60"/>
      <c r="J828" s="37" t="s">
        <v>180</v>
      </c>
      <c r="K828" s="37" t="s">
        <v>3235</v>
      </c>
      <c r="L828" s="60">
        <v>43249.903310185182</v>
      </c>
      <c r="M828" s="37" t="s">
        <v>39</v>
      </c>
      <c r="N828" s="60">
        <v>43245.847025462957</v>
      </c>
      <c r="O828" s="37" t="s">
        <v>3236</v>
      </c>
      <c r="P828" s="38" t="b">
        <v>0</v>
      </c>
      <c r="Q828" s="37"/>
      <c r="R828" s="37" t="s">
        <v>150</v>
      </c>
      <c r="S828" s="38">
        <v>0</v>
      </c>
      <c r="T828" s="37" t="s">
        <v>128</v>
      </c>
      <c r="U828" s="37" t="s">
        <v>124</v>
      </c>
      <c r="V828" s="60"/>
      <c r="W828" s="38">
        <v>350463</v>
      </c>
      <c r="X828" s="37" t="s">
        <v>2881</v>
      </c>
      <c r="Y828" s="38">
        <v>0</v>
      </c>
      <c r="Z828" s="38" t="b">
        <v>0</v>
      </c>
      <c r="AA828" s="60">
        <v>43249.766446759262</v>
      </c>
      <c r="AB828" s="60">
        <v>43245.847025462957</v>
      </c>
      <c r="AC828" s="38">
        <v>1</v>
      </c>
      <c r="AD828" s="60">
        <v>43245.890972222223</v>
      </c>
      <c r="AE828" s="60">
        <v>43249.766446759262</v>
      </c>
      <c r="AF828" s="60">
        <v>43245.890972222223</v>
      </c>
      <c r="AG828" s="37"/>
      <c r="AH828" s="37"/>
      <c r="AI828" s="37"/>
      <c r="AJ828" s="16">
        <f ca="1">IF(Table1[[#This Row],[State]]="Closed","Zero",IF(Table1[[#This Row],[State]]="Resolved","Zero",TODAY()-Table1[[#This Row],[First Assigned to Osprey-Resolver]]))</f>
        <v>1458.2335532407378</v>
      </c>
      <c r="AK828" s="16" t="str">
        <f ca="1">IF(Table1[[#This Row],[Days Open]]&lt;=5,"00 - 05",IF(Table1[[#This Row],[Days Open]]&lt;=15,"06 - 15",IF(Table1[[#This Row],[Days Open]]&lt;=30,"16 - 30", IF(Table1[[#This Row],[Days Open]]&lt;=60,"31 - 60",IF(Table1[[#This Row],[Days Open]]&lt;=90,"61 - 90",IF(Table1[[#This Row],[Days Open]]="Zero","Closed","&gt;91 and above"))))))</f>
        <v>&gt;91 and above</v>
      </c>
      <c r="AL828" s="39">
        <f>WEEKNUM(Table1[[#This Row],[Created]])</f>
        <v>21</v>
      </c>
      <c r="AM828" s="39">
        <f>WEEKNUM(Table1[[#This Row],[Resolved]])</f>
        <v>0</v>
      </c>
      <c r="AN828" s="39">
        <f>WEEKNUM(Table1[[#This Row],[Closed]])</f>
        <v>22</v>
      </c>
      <c r="AO828" s="39" t="str">
        <f>IFERROR(INDEX(GD_Resource[], MATCH(Table1[[#This Row],[Assigned to]], GD_Resource[SNOW ID Unique], 0), 2), "Not GD")</f>
        <v>Not GD</v>
      </c>
      <c r="AP828" s="39" t="str">
        <f t="shared" si="12"/>
        <v>Geo</v>
      </c>
      <c r="AQ828" s="39">
        <f>YEAR(Table1[[#This Row],[Closed]])</f>
        <v>2018</v>
      </c>
      <c r="AR828" s="39">
        <f>YEAR(Table1[[#This Row],[Resolved]])</f>
        <v>1900</v>
      </c>
      <c r="AS828" s="39">
        <f>YEAR(Table1[[#This Row],[Created]])</f>
        <v>2018</v>
      </c>
      <c r="AT828" s="39">
        <f>DAY(Table1[[#This Row],[Resolved]])</f>
        <v>0</v>
      </c>
      <c r="AU828" s="39" t="str">
        <f>TEXT(Table1[[#This Row],[Resolved]],"MMM")</f>
        <v>Jan</v>
      </c>
      <c r="AV828" s="39">
        <f>DAY(Table1[[#This Row],[Created]])</f>
        <v>25</v>
      </c>
      <c r="AW828" s="39" t="str">
        <f>TEXT(Table1[[#This Row],[Created]],"MMM")</f>
        <v>May</v>
      </c>
      <c r="AX828" s="40" t="e">
        <f>VLOOKUP(Table1[[#This Row],[Assigned to]],GD_Resource[[#All],[SNOW ID Unique]:[Team]],4,0)</f>
        <v>#N/A</v>
      </c>
    </row>
    <row r="829" spans="1:50" ht="124.95" customHeight="1" x14ac:dyDescent="0.25">
      <c r="A829" s="37" t="s">
        <v>3237</v>
      </c>
      <c r="B829" s="37" t="s">
        <v>119</v>
      </c>
      <c r="C829" s="37" t="s">
        <v>120</v>
      </c>
      <c r="D829" s="37" t="s">
        <v>3238</v>
      </c>
      <c r="E829" s="37" t="s">
        <v>145</v>
      </c>
      <c r="F829" s="37" t="s">
        <v>3239</v>
      </c>
      <c r="G829" s="60">
        <v>43389.645509259259</v>
      </c>
      <c r="H829" s="37" t="s">
        <v>3240</v>
      </c>
      <c r="I829" s="60"/>
      <c r="J829" s="37" t="s">
        <v>124</v>
      </c>
      <c r="K829" s="37" t="s">
        <v>3241</v>
      </c>
      <c r="L829" s="60">
        <v>43389.645509259259</v>
      </c>
      <c r="M829" s="37" t="s">
        <v>3240</v>
      </c>
      <c r="N829" s="60">
        <v>43245.906770833331</v>
      </c>
      <c r="O829" s="37" t="s">
        <v>2619</v>
      </c>
      <c r="P829" s="38" t="b">
        <v>0</v>
      </c>
      <c r="Q829" s="37"/>
      <c r="R829" s="37" t="s">
        <v>127</v>
      </c>
      <c r="S829" s="38">
        <v>0</v>
      </c>
      <c r="T829" s="37" t="s">
        <v>128</v>
      </c>
      <c r="U829" s="37" t="s">
        <v>124</v>
      </c>
      <c r="V829" s="60"/>
      <c r="W829" s="38">
        <v>12419028</v>
      </c>
      <c r="X829" s="37" t="s">
        <v>2620</v>
      </c>
      <c r="Y829" s="38">
        <v>0</v>
      </c>
      <c r="Z829" s="38" t="b">
        <v>0</v>
      </c>
      <c r="AA829" s="60">
        <v>43245.917824074073</v>
      </c>
      <c r="AB829" s="60">
        <v>43245.906770833331</v>
      </c>
      <c r="AC829" s="38">
        <v>1</v>
      </c>
      <c r="AD829" s="60">
        <v>43245.999652777777</v>
      </c>
      <c r="AE829" s="60">
        <v>43246.022013888891</v>
      </c>
      <c r="AF829" s="60">
        <v>43245.999652777777</v>
      </c>
      <c r="AG829" s="37" t="s">
        <v>139</v>
      </c>
      <c r="AH829" s="37"/>
      <c r="AI829" s="37"/>
      <c r="AJ829" s="16">
        <f ca="1">IF(Table1[[#This Row],[State]]="Closed","Zero",IF(Table1[[#This Row],[State]]="Resolved","Zero",TODAY()-Table1[[#This Row],[First Assigned to Osprey-Resolver]]))</f>
        <v>1461.9779861111092</v>
      </c>
      <c r="AK829" s="16" t="str">
        <f ca="1">IF(Table1[[#This Row],[Days Open]]&lt;=5,"00 - 05",IF(Table1[[#This Row],[Days Open]]&lt;=15,"06 - 15",IF(Table1[[#This Row],[Days Open]]&lt;=30,"16 - 30", IF(Table1[[#This Row],[Days Open]]&lt;=60,"31 - 60",IF(Table1[[#This Row],[Days Open]]&lt;=90,"61 - 90",IF(Table1[[#This Row],[Days Open]]="Zero","Closed","&gt;91 and above"))))))</f>
        <v>&gt;91 and above</v>
      </c>
      <c r="AL829" s="39">
        <f>WEEKNUM(Table1[[#This Row],[Created]])</f>
        <v>21</v>
      </c>
      <c r="AM829" s="39">
        <f>WEEKNUM(Table1[[#This Row],[Resolved]])</f>
        <v>0</v>
      </c>
      <c r="AN829" s="39">
        <f>WEEKNUM(Table1[[#This Row],[Closed]])</f>
        <v>42</v>
      </c>
      <c r="AO829" s="39" t="str">
        <f>IFERROR(INDEX(GD_Resource[], MATCH(Table1[[#This Row],[Assigned to]], GD_Resource[SNOW ID Unique], 0), 2), "Not GD")</f>
        <v>WPP-UK</v>
      </c>
      <c r="AP829" s="39" t="str">
        <f t="shared" si="12"/>
        <v>GD</v>
      </c>
      <c r="AQ829" s="39">
        <f>YEAR(Table1[[#This Row],[Closed]])</f>
        <v>2018</v>
      </c>
      <c r="AR829" s="39">
        <f>YEAR(Table1[[#This Row],[Resolved]])</f>
        <v>1900</v>
      </c>
      <c r="AS829" s="39">
        <f>YEAR(Table1[[#This Row],[Created]])</f>
        <v>2018</v>
      </c>
      <c r="AT829" s="39">
        <f>DAY(Table1[[#This Row],[Resolved]])</f>
        <v>0</v>
      </c>
      <c r="AU829" s="39" t="str">
        <f>TEXT(Table1[[#This Row],[Resolved]],"MMM")</f>
        <v>Jan</v>
      </c>
      <c r="AV829" s="39">
        <f>DAY(Table1[[#This Row],[Created]])</f>
        <v>25</v>
      </c>
      <c r="AW829" s="39" t="str">
        <f>TEXT(Table1[[#This Row],[Created]],"MMM")</f>
        <v>May</v>
      </c>
      <c r="AX829" s="40">
        <f>VLOOKUP(Table1[[#This Row],[Assigned to]],GD_Resource[[#All],[SNOW ID Unique]:[Team]],4,0)</f>
        <v>0</v>
      </c>
    </row>
    <row r="830" spans="1:50" ht="49.95" customHeight="1" x14ac:dyDescent="0.25">
      <c r="A830" s="37" t="s">
        <v>3242</v>
      </c>
      <c r="B830" s="37" t="s">
        <v>119</v>
      </c>
      <c r="C830" s="37" t="s">
        <v>153</v>
      </c>
      <c r="D830" s="37" t="s">
        <v>156</v>
      </c>
      <c r="E830" s="37" t="s">
        <v>145</v>
      </c>
      <c r="F830" s="37" t="s">
        <v>3243</v>
      </c>
      <c r="G830" s="60">
        <v>43671.104675925933</v>
      </c>
      <c r="H830" s="37" t="s">
        <v>157</v>
      </c>
      <c r="I830" s="60"/>
      <c r="J830" s="37" t="s">
        <v>124</v>
      </c>
      <c r="K830" s="37" t="s">
        <v>3244</v>
      </c>
      <c r="L830" s="60">
        <v>43671.104675925933</v>
      </c>
      <c r="M830" s="37" t="s">
        <v>157</v>
      </c>
      <c r="N830" s="60">
        <v>43246.21334490741</v>
      </c>
      <c r="O830" s="37" t="s">
        <v>156</v>
      </c>
      <c r="P830" s="38" t="b">
        <v>0</v>
      </c>
      <c r="Q830" s="37"/>
      <c r="R830" s="37" t="s">
        <v>150</v>
      </c>
      <c r="S830" s="38">
        <v>0</v>
      </c>
      <c r="T830" s="37" t="s">
        <v>128</v>
      </c>
      <c r="U830" s="37" t="s">
        <v>124</v>
      </c>
      <c r="V830" s="60"/>
      <c r="W830" s="38">
        <v>36710765</v>
      </c>
      <c r="X830" s="37" t="s">
        <v>249</v>
      </c>
      <c r="Y830" s="38">
        <v>0</v>
      </c>
      <c r="Z830" s="38" t="b">
        <v>0</v>
      </c>
      <c r="AA830" s="60">
        <v>43246.21334490741</v>
      </c>
      <c r="AB830" s="60"/>
      <c r="AC830" s="38">
        <v>0</v>
      </c>
      <c r="AD830" s="60"/>
      <c r="AE830" s="60">
        <v>43246.21334490741</v>
      </c>
      <c r="AF830" s="60">
        <v>43246.21334490741</v>
      </c>
      <c r="AG830" s="37"/>
      <c r="AH830" s="37"/>
      <c r="AI830" s="37"/>
      <c r="AJ830" s="16">
        <f ca="1">IF(Table1[[#This Row],[State]]="Closed","Zero",IF(Table1[[#This Row],[State]]="Resolved","Zero",TODAY()-Table1[[#This Row],[First Assigned to Osprey-Resolver]]))</f>
        <v>1461.7866550925901</v>
      </c>
      <c r="AK830" s="16" t="str">
        <f ca="1">IF(Table1[[#This Row],[Days Open]]&lt;=5,"00 - 05",IF(Table1[[#This Row],[Days Open]]&lt;=15,"06 - 15",IF(Table1[[#This Row],[Days Open]]&lt;=30,"16 - 30", IF(Table1[[#This Row],[Days Open]]&lt;=60,"31 - 60",IF(Table1[[#This Row],[Days Open]]&lt;=90,"61 - 90",IF(Table1[[#This Row],[Days Open]]="Zero","Closed","&gt;91 and above"))))))</f>
        <v>&gt;91 and above</v>
      </c>
      <c r="AL830" s="39">
        <f>WEEKNUM(Table1[[#This Row],[Created]])</f>
        <v>21</v>
      </c>
      <c r="AM830" s="39">
        <f>WEEKNUM(Table1[[#This Row],[Resolved]])</f>
        <v>0</v>
      </c>
      <c r="AN830" s="39">
        <f>WEEKNUM(Table1[[#This Row],[Closed]])</f>
        <v>30</v>
      </c>
      <c r="AO830" s="39" t="str">
        <f>IFERROR(INDEX(GD_Resource[], MATCH(Table1[[#This Row],[Assigned to]], GD_Resource[SNOW ID Unique], 0), 2), "Not GD")</f>
        <v>Not GD</v>
      </c>
      <c r="AP830" s="39" t="str">
        <f t="shared" si="12"/>
        <v>Geo</v>
      </c>
      <c r="AQ830" s="39">
        <f>YEAR(Table1[[#This Row],[Closed]])</f>
        <v>2019</v>
      </c>
      <c r="AR830" s="39">
        <f>YEAR(Table1[[#This Row],[Resolved]])</f>
        <v>1900</v>
      </c>
      <c r="AS830" s="39">
        <f>YEAR(Table1[[#This Row],[Created]])</f>
        <v>2018</v>
      </c>
      <c r="AT830" s="39">
        <f>DAY(Table1[[#This Row],[Resolved]])</f>
        <v>0</v>
      </c>
      <c r="AU830" s="39" t="str">
        <f>TEXT(Table1[[#This Row],[Resolved]],"MMM")</f>
        <v>Jan</v>
      </c>
      <c r="AV830" s="39">
        <f>DAY(Table1[[#This Row],[Created]])</f>
        <v>26</v>
      </c>
      <c r="AW830" s="39" t="str">
        <f>TEXT(Table1[[#This Row],[Created]],"MMM")</f>
        <v>May</v>
      </c>
      <c r="AX830" s="40" t="e">
        <f>VLOOKUP(Table1[[#This Row],[Assigned to]],GD_Resource[[#All],[SNOW ID Unique]:[Team]],4,0)</f>
        <v>#N/A</v>
      </c>
    </row>
    <row r="831" spans="1:50" ht="49.95" customHeight="1" x14ac:dyDescent="0.25">
      <c r="A831" s="37" t="s">
        <v>3245</v>
      </c>
      <c r="B831" s="37" t="s">
        <v>119</v>
      </c>
      <c r="C831" s="37" t="s">
        <v>153</v>
      </c>
      <c r="D831" s="37" t="s">
        <v>132</v>
      </c>
      <c r="E831" s="37" t="s">
        <v>145</v>
      </c>
      <c r="F831" s="37" t="s">
        <v>3246</v>
      </c>
      <c r="G831" s="60">
        <v>44051.83222222222</v>
      </c>
      <c r="H831" s="37" t="s">
        <v>157</v>
      </c>
      <c r="I831" s="60"/>
      <c r="J831" s="37" t="s">
        <v>124</v>
      </c>
      <c r="K831" s="37" t="s">
        <v>3247</v>
      </c>
      <c r="L831" s="60">
        <v>44051.83222222222</v>
      </c>
      <c r="M831" s="37" t="s">
        <v>42</v>
      </c>
      <c r="N831" s="60">
        <v>43246.218414351853</v>
      </c>
      <c r="O831" s="37" t="s">
        <v>156</v>
      </c>
      <c r="P831" s="38" t="b">
        <v>0</v>
      </c>
      <c r="Q831" s="37"/>
      <c r="R831" s="37" t="s">
        <v>150</v>
      </c>
      <c r="S831" s="38">
        <v>0</v>
      </c>
      <c r="T831" s="37" t="s">
        <v>128</v>
      </c>
      <c r="U831" s="37" t="s">
        <v>124</v>
      </c>
      <c r="V831" s="60"/>
      <c r="W831" s="38">
        <v>69605318</v>
      </c>
      <c r="X831" s="37" t="s">
        <v>981</v>
      </c>
      <c r="Y831" s="38">
        <v>0</v>
      </c>
      <c r="Z831" s="38" t="b">
        <v>0</v>
      </c>
      <c r="AA831" s="60">
        <v>43246.218414351853</v>
      </c>
      <c r="AB831" s="60"/>
      <c r="AC831" s="38">
        <v>0</v>
      </c>
      <c r="AD831" s="60"/>
      <c r="AE831" s="60">
        <v>43246.218414351853</v>
      </c>
      <c r="AF831" s="60">
        <v>43246.218414351853</v>
      </c>
      <c r="AG831" s="37"/>
      <c r="AH831" s="37"/>
      <c r="AI831" s="37"/>
      <c r="AJ831" s="16">
        <f ca="1">IF(Table1[[#This Row],[State]]="Closed","Zero",IF(Table1[[#This Row],[State]]="Resolved","Zero",TODAY()-Table1[[#This Row],[First Assigned to Osprey-Resolver]]))</f>
        <v>1461.7815856481466</v>
      </c>
      <c r="AK831" s="16" t="str">
        <f ca="1">IF(Table1[[#This Row],[Days Open]]&lt;=5,"00 - 05",IF(Table1[[#This Row],[Days Open]]&lt;=15,"06 - 15",IF(Table1[[#This Row],[Days Open]]&lt;=30,"16 - 30", IF(Table1[[#This Row],[Days Open]]&lt;=60,"31 - 60",IF(Table1[[#This Row],[Days Open]]&lt;=90,"61 - 90",IF(Table1[[#This Row],[Days Open]]="Zero","Closed","&gt;91 and above"))))))</f>
        <v>&gt;91 and above</v>
      </c>
      <c r="AL831" s="39">
        <f>WEEKNUM(Table1[[#This Row],[Created]])</f>
        <v>21</v>
      </c>
      <c r="AM831" s="39">
        <f>WEEKNUM(Table1[[#This Row],[Resolved]])</f>
        <v>0</v>
      </c>
      <c r="AN831" s="39">
        <f>WEEKNUM(Table1[[#This Row],[Closed]])</f>
        <v>32</v>
      </c>
      <c r="AO831" s="39" t="str">
        <f>IFERROR(INDEX(GD_Resource[], MATCH(Table1[[#This Row],[Assigned to]], GD_Resource[SNOW ID Unique], 0), 2), "Not GD")</f>
        <v>Not GD</v>
      </c>
      <c r="AP831" s="39" t="str">
        <f t="shared" si="12"/>
        <v>Geo</v>
      </c>
      <c r="AQ831" s="39">
        <f>YEAR(Table1[[#This Row],[Closed]])</f>
        <v>2020</v>
      </c>
      <c r="AR831" s="39">
        <f>YEAR(Table1[[#This Row],[Resolved]])</f>
        <v>1900</v>
      </c>
      <c r="AS831" s="39">
        <f>YEAR(Table1[[#This Row],[Created]])</f>
        <v>2018</v>
      </c>
      <c r="AT831" s="39">
        <f>DAY(Table1[[#This Row],[Resolved]])</f>
        <v>0</v>
      </c>
      <c r="AU831" s="39" t="str">
        <f>TEXT(Table1[[#This Row],[Resolved]],"MMM")</f>
        <v>Jan</v>
      </c>
      <c r="AV831" s="39">
        <f>DAY(Table1[[#This Row],[Created]])</f>
        <v>26</v>
      </c>
      <c r="AW831" s="39" t="str">
        <f>TEXT(Table1[[#This Row],[Created]],"MMM")</f>
        <v>May</v>
      </c>
      <c r="AX831" s="40" t="e">
        <f>VLOOKUP(Table1[[#This Row],[Assigned to]],GD_Resource[[#All],[SNOW ID Unique]:[Team]],4,0)</f>
        <v>#N/A</v>
      </c>
    </row>
    <row r="832" spans="1:50" ht="49.95" customHeight="1" x14ac:dyDescent="0.25">
      <c r="A832" s="37" t="s">
        <v>3248</v>
      </c>
      <c r="B832" s="37" t="s">
        <v>119</v>
      </c>
      <c r="C832" s="37" t="s">
        <v>153</v>
      </c>
      <c r="D832" s="37" t="s">
        <v>156</v>
      </c>
      <c r="E832" s="37" t="s">
        <v>145</v>
      </c>
      <c r="F832" s="37" t="s">
        <v>3249</v>
      </c>
      <c r="G832" s="60">
        <v>43323.043182870373</v>
      </c>
      <c r="H832" s="37" t="s">
        <v>157</v>
      </c>
      <c r="I832" s="60"/>
      <c r="J832" s="37" t="s">
        <v>329</v>
      </c>
      <c r="K832" s="37" t="s">
        <v>3250</v>
      </c>
      <c r="L832" s="60">
        <v>43323.043182870373</v>
      </c>
      <c r="M832" s="37" t="s">
        <v>157</v>
      </c>
      <c r="N832" s="60">
        <v>43246.222418981481</v>
      </c>
      <c r="O832" s="37" t="s">
        <v>156</v>
      </c>
      <c r="P832" s="38" t="b">
        <v>0</v>
      </c>
      <c r="Q832" s="37"/>
      <c r="R832" s="37" t="s">
        <v>150</v>
      </c>
      <c r="S832" s="38">
        <v>0</v>
      </c>
      <c r="T832" s="37" t="s">
        <v>128</v>
      </c>
      <c r="U832" s="37" t="s">
        <v>124</v>
      </c>
      <c r="V832" s="60"/>
      <c r="W832" s="38">
        <v>6637511</v>
      </c>
      <c r="X832" s="37" t="s">
        <v>249</v>
      </c>
      <c r="Y832" s="38">
        <v>0</v>
      </c>
      <c r="Z832" s="38" t="b">
        <v>0</v>
      </c>
      <c r="AA832" s="60">
        <v>43246.222418981481</v>
      </c>
      <c r="AB832" s="60"/>
      <c r="AC832" s="38">
        <v>0</v>
      </c>
      <c r="AD832" s="60"/>
      <c r="AE832" s="60">
        <v>43246.222418981481</v>
      </c>
      <c r="AF832" s="60">
        <v>43246.222418981481</v>
      </c>
      <c r="AG832" s="37"/>
      <c r="AH832" s="37"/>
      <c r="AI832" s="37"/>
      <c r="AJ832" s="16">
        <f ca="1">IF(Table1[[#This Row],[State]]="Closed","Zero",IF(Table1[[#This Row],[State]]="Resolved","Zero",TODAY()-Table1[[#This Row],[First Assigned to Osprey-Resolver]]))</f>
        <v>1461.7775810185194</v>
      </c>
      <c r="AK832" s="16" t="str">
        <f ca="1">IF(Table1[[#This Row],[Days Open]]&lt;=5,"00 - 05",IF(Table1[[#This Row],[Days Open]]&lt;=15,"06 - 15",IF(Table1[[#This Row],[Days Open]]&lt;=30,"16 - 30", IF(Table1[[#This Row],[Days Open]]&lt;=60,"31 - 60",IF(Table1[[#This Row],[Days Open]]&lt;=90,"61 - 90",IF(Table1[[#This Row],[Days Open]]="Zero","Closed","&gt;91 and above"))))))</f>
        <v>&gt;91 and above</v>
      </c>
      <c r="AL832" s="39">
        <f>WEEKNUM(Table1[[#This Row],[Created]])</f>
        <v>21</v>
      </c>
      <c r="AM832" s="39">
        <f>WEEKNUM(Table1[[#This Row],[Resolved]])</f>
        <v>0</v>
      </c>
      <c r="AN832" s="39">
        <f>WEEKNUM(Table1[[#This Row],[Closed]])</f>
        <v>32</v>
      </c>
      <c r="AO832" s="39" t="str">
        <f>IFERROR(INDEX(GD_Resource[], MATCH(Table1[[#This Row],[Assigned to]], GD_Resource[SNOW ID Unique], 0), 2), "Not GD")</f>
        <v>Not GD</v>
      </c>
      <c r="AP832" s="39" t="str">
        <f t="shared" si="12"/>
        <v>Geo</v>
      </c>
      <c r="AQ832" s="39">
        <f>YEAR(Table1[[#This Row],[Closed]])</f>
        <v>2018</v>
      </c>
      <c r="AR832" s="39">
        <f>YEAR(Table1[[#This Row],[Resolved]])</f>
        <v>1900</v>
      </c>
      <c r="AS832" s="39">
        <f>YEAR(Table1[[#This Row],[Created]])</f>
        <v>2018</v>
      </c>
      <c r="AT832" s="39">
        <f>DAY(Table1[[#This Row],[Resolved]])</f>
        <v>0</v>
      </c>
      <c r="AU832" s="39" t="str">
        <f>TEXT(Table1[[#This Row],[Resolved]],"MMM")</f>
        <v>Jan</v>
      </c>
      <c r="AV832" s="39">
        <f>DAY(Table1[[#This Row],[Created]])</f>
        <v>26</v>
      </c>
      <c r="AW832" s="39" t="str">
        <f>TEXT(Table1[[#This Row],[Created]],"MMM")</f>
        <v>May</v>
      </c>
      <c r="AX832" s="40" t="e">
        <f>VLOOKUP(Table1[[#This Row],[Assigned to]],GD_Resource[[#All],[SNOW ID Unique]:[Team]],4,0)</f>
        <v>#N/A</v>
      </c>
    </row>
    <row r="833" spans="1:50" ht="37.5" customHeight="1" x14ac:dyDescent="0.25">
      <c r="A833" s="37" t="s">
        <v>3251</v>
      </c>
      <c r="B833" s="37" t="s">
        <v>119</v>
      </c>
      <c r="C833" s="37" t="s">
        <v>120</v>
      </c>
      <c r="D833" s="37" t="s">
        <v>206</v>
      </c>
      <c r="E833" s="37" t="s">
        <v>145</v>
      </c>
      <c r="F833" s="37" t="s">
        <v>3252</v>
      </c>
      <c r="G833" s="60">
        <v>43397.061099537037</v>
      </c>
      <c r="H833" s="37" t="s">
        <v>48</v>
      </c>
      <c r="I833" s="60"/>
      <c r="J833" s="37" t="s">
        <v>124</v>
      </c>
      <c r="K833" s="37" t="s">
        <v>3253</v>
      </c>
      <c r="L833" s="60">
        <v>43397.061099537037</v>
      </c>
      <c r="M833" s="37" t="s">
        <v>48</v>
      </c>
      <c r="N833" s="60">
        <v>43249.720312500001</v>
      </c>
      <c r="O833" s="37" t="s">
        <v>3254</v>
      </c>
      <c r="P833" s="38" t="b">
        <v>0</v>
      </c>
      <c r="Q833" s="37"/>
      <c r="R833" s="37" t="s">
        <v>127</v>
      </c>
      <c r="S833" s="38">
        <v>0</v>
      </c>
      <c r="T833" s="37" t="s">
        <v>128</v>
      </c>
      <c r="U833" s="37" t="s">
        <v>124</v>
      </c>
      <c r="V833" s="60"/>
      <c r="W833" s="38">
        <v>12730244</v>
      </c>
      <c r="X833" s="37" t="s">
        <v>268</v>
      </c>
      <c r="Y833" s="38">
        <v>0</v>
      </c>
      <c r="Z833" s="38" t="b">
        <v>0</v>
      </c>
      <c r="AA833" s="60">
        <v>43249.723333333342</v>
      </c>
      <c r="AB833" s="60">
        <v>43249.720312500001</v>
      </c>
      <c r="AC833" s="38">
        <v>1</v>
      </c>
      <c r="AD833" s="60">
        <v>43250.476342592592</v>
      </c>
      <c r="AE833" s="60">
        <v>43250.487314814818</v>
      </c>
      <c r="AF833" s="60">
        <v>43250.476342592592</v>
      </c>
      <c r="AG833" s="37"/>
      <c r="AH833" s="37"/>
      <c r="AI833" s="37"/>
      <c r="AJ833" s="16">
        <f ca="1">IF(Table1[[#This Row],[State]]="Closed","Zero",IF(Table1[[#This Row],[State]]="Resolved","Zero",TODAY()-Table1[[#This Row],[First Assigned to Osprey-Resolver]]))</f>
        <v>1457.5126851851819</v>
      </c>
      <c r="AK833" s="16" t="str">
        <f ca="1">IF(Table1[[#This Row],[Days Open]]&lt;=5,"00 - 05",IF(Table1[[#This Row],[Days Open]]&lt;=15,"06 - 15",IF(Table1[[#This Row],[Days Open]]&lt;=30,"16 - 30", IF(Table1[[#This Row],[Days Open]]&lt;=60,"31 - 60",IF(Table1[[#This Row],[Days Open]]&lt;=90,"61 - 90",IF(Table1[[#This Row],[Days Open]]="Zero","Closed","&gt;91 and above"))))))</f>
        <v>&gt;91 and above</v>
      </c>
      <c r="AL833" s="39">
        <f>WEEKNUM(Table1[[#This Row],[Created]])</f>
        <v>22</v>
      </c>
      <c r="AM833" s="39">
        <f>WEEKNUM(Table1[[#This Row],[Resolved]])</f>
        <v>0</v>
      </c>
      <c r="AN833" s="39">
        <f>WEEKNUM(Table1[[#This Row],[Closed]])</f>
        <v>43</v>
      </c>
      <c r="AO833" s="39" t="str">
        <f>IFERROR(INDEX(GD_Resource[], MATCH(Table1[[#This Row],[Assigned to]], GD_Resource[SNOW ID Unique], 0), 2), "Not GD")</f>
        <v>Not GD</v>
      </c>
      <c r="AP833" s="39" t="str">
        <f t="shared" si="12"/>
        <v>Geo</v>
      </c>
      <c r="AQ833" s="39">
        <f>YEAR(Table1[[#This Row],[Closed]])</f>
        <v>2018</v>
      </c>
      <c r="AR833" s="39">
        <f>YEAR(Table1[[#This Row],[Resolved]])</f>
        <v>1900</v>
      </c>
      <c r="AS833" s="39">
        <f>YEAR(Table1[[#This Row],[Created]])</f>
        <v>2018</v>
      </c>
      <c r="AT833" s="39">
        <f>DAY(Table1[[#This Row],[Resolved]])</f>
        <v>0</v>
      </c>
      <c r="AU833" s="39" t="str">
        <f>TEXT(Table1[[#This Row],[Resolved]],"MMM")</f>
        <v>Jan</v>
      </c>
      <c r="AV833" s="39">
        <f>DAY(Table1[[#This Row],[Created]])</f>
        <v>29</v>
      </c>
      <c r="AW833" s="39" t="str">
        <f>TEXT(Table1[[#This Row],[Created]],"MMM")</f>
        <v>May</v>
      </c>
      <c r="AX833" s="40" t="e">
        <f>VLOOKUP(Table1[[#This Row],[Assigned to]],GD_Resource[[#All],[SNOW ID Unique]:[Team]],4,0)</f>
        <v>#N/A</v>
      </c>
    </row>
    <row r="834" spans="1:50" ht="37.5" customHeight="1" x14ac:dyDescent="0.25">
      <c r="A834" s="37" t="s">
        <v>3255</v>
      </c>
      <c r="B834" s="37" t="s">
        <v>119</v>
      </c>
      <c r="C834" s="37" t="s">
        <v>2323</v>
      </c>
      <c r="D834" s="37" t="s">
        <v>162</v>
      </c>
      <c r="E834" s="37" t="s">
        <v>145</v>
      </c>
      <c r="F834" s="37" t="s">
        <v>3256</v>
      </c>
      <c r="G834" s="60">
        <v>43546.802430555559</v>
      </c>
      <c r="H834" s="37"/>
      <c r="I834" s="60"/>
      <c r="J834" s="37" t="s">
        <v>124</v>
      </c>
      <c r="K834" s="37" t="s">
        <v>3257</v>
      </c>
      <c r="L834" s="60">
        <v>43546.802430555559</v>
      </c>
      <c r="M834" s="37" t="s">
        <v>12</v>
      </c>
      <c r="N834" s="60">
        <v>43249.944374999999</v>
      </c>
      <c r="O834" s="37" t="s">
        <v>835</v>
      </c>
      <c r="P834" s="38" t="b">
        <v>0</v>
      </c>
      <c r="Q834" s="37"/>
      <c r="R834" s="37" t="s">
        <v>217</v>
      </c>
      <c r="S834" s="38">
        <v>0</v>
      </c>
      <c r="T834" s="37" t="s">
        <v>128</v>
      </c>
      <c r="U834" s="37" t="s">
        <v>124</v>
      </c>
      <c r="V834" s="60"/>
      <c r="W834" s="38">
        <v>25648772</v>
      </c>
      <c r="X834" s="37" t="s">
        <v>2432</v>
      </c>
      <c r="Y834" s="38">
        <v>0</v>
      </c>
      <c r="Z834" s="38" t="b">
        <v>0</v>
      </c>
      <c r="AA834" s="60">
        <v>43249.945069444453</v>
      </c>
      <c r="AB834" s="60"/>
      <c r="AC834" s="38">
        <v>1</v>
      </c>
      <c r="AD834" s="60"/>
      <c r="AE834" s="60">
        <v>43249.945069444453</v>
      </c>
      <c r="AF834" s="60">
        <v>43249.944374999999</v>
      </c>
      <c r="AG834" s="37"/>
      <c r="AH834" s="37"/>
      <c r="AI834" s="37"/>
      <c r="AJ834" s="16">
        <f ca="1">IF(Table1[[#This Row],[State]]="Closed","Zero",IF(Table1[[#This Row],[State]]="Resolved","Zero",TODAY()-Table1[[#This Row],[First Assigned to Osprey-Resolver]]))</f>
        <v>1458.0549305555469</v>
      </c>
      <c r="AK834" s="16" t="str">
        <f ca="1">IF(Table1[[#This Row],[Days Open]]&lt;=5,"00 - 05",IF(Table1[[#This Row],[Days Open]]&lt;=15,"06 - 15",IF(Table1[[#This Row],[Days Open]]&lt;=30,"16 - 30", IF(Table1[[#This Row],[Days Open]]&lt;=60,"31 - 60",IF(Table1[[#This Row],[Days Open]]&lt;=90,"61 - 90",IF(Table1[[#This Row],[Days Open]]="Zero","Closed","&gt;91 and above"))))))</f>
        <v>&gt;91 and above</v>
      </c>
      <c r="AL834" s="39">
        <f>WEEKNUM(Table1[[#This Row],[Created]])</f>
        <v>22</v>
      </c>
      <c r="AM834" s="39">
        <f>WEEKNUM(Table1[[#This Row],[Resolved]])</f>
        <v>0</v>
      </c>
      <c r="AN834" s="39">
        <f>WEEKNUM(Table1[[#This Row],[Closed]])</f>
        <v>12</v>
      </c>
      <c r="AO834" s="39" t="str">
        <f>IFERROR(INDEX(GD_Resource[], MATCH(Table1[[#This Row],[Assigned to]], GD_Resource[SNOW ID Unique], 0), 2), "Not GD")</f>
        <v>Not GD</v>
      </c>
      <c r="AP834" s="39" t="str">
        <f t="shared" ref="AP834:AP897" si="13">IF(AO834="Not GD","Geo","GD")</f>
        <v>Geo</v>
      </c>
      <c r="AQ834" s="39">
        <f>YEAR(Table1[[#This Row],[Closed]])</f>
        <v>2019</v>
      </c>
      <c r="AR834" s="39">
        <f>YEAR(Table1[[#This Row],[Resolved]])</f>
        <v>1900</v>
      </c>
      <c r="AS834" s="39">
        <f>YEAR(Table1[[#This Row],[Created]])</f>
        <v>2018</v>
      </c>
      <c r="AT834" s="39">
        <f>DAY(Table1[[#This Row],[Resolved]])</f>
        <v>0</v>
      </c>
      <c r="AU834" s="39" t="str">
        <f>TEXT(Table1[[#This Row],[Resolved]],"MMM")</f>
        <v>Jan</v>
      </c>
      <c r="AV834" s="39">
        <f>DAY(Table1[[#This Row],[Created]])</f>
        <v>29</v>
      </c>
      <c r="AW834" s="39" t="str">
        <f>TEXT(Table1[[#This Row],[Created]],"MMM")</f>
        <v>May</v>
      </c>
      <c r="AX834" s="40" t="e">
        <f>VLOOKUP(Table1[[#This Row],[Assigned to]],GD_Resource[[#All],[SNOW ID Unique]:[Team]],4,0)</f>
        <v>#N/A</v>
      </c>
    </row>
    <row r="835" spans="1:50" ht="62.7" customHeight="1" x14ac:dyDescent="0.25">
      <c r="A835" s="37" t="s">
        <v>3258</v>
      </c>
      <c r="B835" s="37" t="s">
        <v>119</v>
      </c>
      <c r="C835" s="37" t="s">
        <v>253</v>
      </c>
      <c r="D835" s="37" t="s">
        <v>132</v>
      </c>
      <c r="E835" s="37" t="s">
        <v>145</v>
      </c>
      <c r="F835" s="37" t="s">
        <v>3259</v>
      </c>
      <c r="G835" s="60">
        <v>44433.942083333342</v>
      </c>
      <c r="H835" s="37" t="s">
        <v>42</v>
      </c>
      <c r="I835" s="60"/>
      <c r="J835" s="37" t="s">
        <v>124</v>
      </c>
      <c r="K835" s="37" t="s">
        <v>3063</v>
      </c>
      <c r="L835" s="60">
        <v>44433.942083333342</v>
      </c>
      <c r="M835" s="37" t="s">
        <v>42</v>
      </c>
      <c r="N835" s="60">
        <v>43249.959039351852</v>
      </c>
      <c r="O835" s="37" t="s">
        <v>2693</v>
      </c>
      <c r="P835" s="38" t="b">
        <v>0</v>
      </c>
      <c r="Q835" s="37"/>
      <c r="R835" s="37" t="s">
        <v>150</v>
      </c>
      <c r="S835" s="38">
        <v>0</v>
      </c>
      <c r="T835" s="37" t="s">
        <v>128</v>
      </c>
      <c r="U835" s="37" t="s">
        <v>124</v>
      </c>
      <c r="V835" s="60"/>
      <c r="W835" s="38">
        <v>102296135</v>
      </c>
      <c r="X835" s="37" t="s">
        <v>2694</v>
      </c>
      <c r="Y835" s="38">
        <v>0</v>
      </c>
      <c r="Z835" s="38" t="b">
        <v>0</v>
      </c>
      <c r="AA835" s="60">
        <v>43249.970231481479</v>
      </c>
      <c r="AB835" s="60">
        <v>43249.959039351852</v>
      </c>
      <c r="AC835" s="38">
        <v>1</v>
      </c>
      <c r="AD835" s="60">
        <v>43249.97760416667</v>
      </c>
      <c r="AE835" s="60">
        <v>43249.982418981483</v>
      </c>
      <c r="AF835" s="60">
        <v>43249.97760416667</v>
      </c>
      <c r="AG835" s="37"/>
      <c r="AH835" s="37"/>
      <c r="AI835" s="37" t="s">
        <v>257</v>
      </c>
      <c r="AJ835" s="16">
        <f ca="1">IF(Table1[[#This Row],[State]]="Closed","Zero",IF(Table1[[#This Row],[State]]="Resolved","Zero",TODAY()-Table1[[#This Row],[First Assigned to Osprey-Resolver]]))</f>
        <v>1458.0175810185174</v>
      </c>
      <c r="AK835" s="16" t="str">
        <f ca="1">IF(Table1[[#This Row],[Days Open]]&lt;=5,"00 - 05",IF(Table1[[#This Row],[Days Open]]&lt;=15,"06 - 15",IF(Table1[[#This Row],[Days Open]]&lt;=30,"16 - 30", IF(Table1[[#This Row],[Days Open]]&lt;=60,"31 - 60",IF(Table1[[#This Row],[Days Open]]&lt;=90,"61 - 90",IF(Table1[[#This Row],[Days Open]]="Zero","Closed","&gt;91 and above"))))))</f>
        <v>&gt;91 and above</v>
      </c>
      <c r="AL835" s="39">
        <f>WEEKNUM(Table1[[#This Row],[Created]])</f>
        <v>22</v>
      </c>
      <c r="AM835" s="39">
        <f>WEEKNUM(Table1[[#This Row],[Resolved]])</f>
        <v>0</v>
      </c>
      <c r="AN835" s="39">
        <f>WEEKNUM(Table1[[#This Row],[Closed]])</f>
        <v>35</v>
      </c>
      <c r="AO835" s="39" t="str">
        <f>IFERROR(INDEX(GD_Resource[], MATCH(Table1[[#This Row],[Assigned to]], GD_Resource[SNOW ID Unique], 0), 2), "Not GD")</f>
        <v>Not GD</v>
      </c>
      <c r="AP835" s="39" t="str">
        <f t="shared" si="13"/>
        <v>Geo</v>
      </c>
      <c r="AQ835" s="39">
        <f>YEAR(Table1[[#This Row],[Closed]])</f>
        <v>2021</v>
      </c>
      <c r="AR835" s="39">
        <f>YEAR(Table1[[#This Row],[Resolved]])</f>
        <v>1900</v>
      </c>
      <c r="AS835" s="39">
        <f>YEAR(Table1[[#This Row],[Created]])</f>
        <v>2018</v>
      </c>
      <c r="AT835" s="39">
        <f>DAY(Table1[[#This Row],[Resolved]])</f>
        <v>0</v>
      </c>
      <c r="AU835" s="39" t="str">
        <f>TEXT(Table1[[#This Row],[Resolved]],"MMM")</f>
        <v>Jan</v>
      </c>
      <c r="AV835" s="39">
        <f>DAY(Table1[[#This Row],[Created]])</f>
        <v>29</v>
      </c>
      <c r="AW835" s="39" t="str">
        <f>TEXT(Table1[[#This Row],[Created]],"MMM")</f>
        <v>May</v>
      </c>
      <c r="AX835" s="40" t="e">
        <f>VLOOKUP(Table1[[#This Row],[Assigned to]],GD_Resource[[#All],[SNOW ID Unique]:[Team]],4,0)</f>
        <v>#N/A</v>
      </c>
    </row>
    <row r="836" spans="1:50" ht="37.5" customHeight="1" x14ac:dyDescent="0.25">
      <c r="A836" s="37" t="s">
        <v>3260</v>
      </c>
      <c r="B836" s="37" t="s">
        <v>119</v>
      </c>
      <c r="C836" s="37" t="s">
        <v>433</v>
      </c>
      <c r="D836" s="37" t="s">
        <v>434</v>
      </c>
      <c r="E836" s="37" t="s">
        <v>7</v>
      </c>
      <c r="F836" s="37" t="s">
        <v>3261</v>
      </c>
      <c r="G836" s="60">
        <v>43250.75644675926</v>
      </c>
      <c r="H836" s="37" t="s">
        <v>436</v>
      </c>
      <c r="I836" s="60"/>
      <c r="J836" s="37" t="s">
        <v>124</v>
      </c>
      <c r="K836" s="37" t="s">
        <v>3262</v>
      </c>
      <c r="L836" s="60">
        <v>43250.75644675926</v>
      </c>
      <c r="M836" s="37" t="s">
        <v>436</v>
      </c>
      <c r="N836" s="60">
        <v>43249.993055555547</v>
      </c>
      <c r="O836" s="37" t="s">
        <v>3263</v>
      </c>
      <c r="P836" s="38" t="b">
        <v>0</v>
      </c>
      <c r="Q836" s="37"/>
      <c r="R836" s="37" t="s">
        <v>217</v>
      </c>
      <c r="S836" s="38">
        <v>0</v>
      </c>
      <c r="T836" s="37" t="s">
        <v>128</v>
      </c>
      <c r="U836" s="37" t="s">
        <v>124</v>
      </c>
      <c r="V836" s="60"/>
      <c r="W836" s="38">
        <v>65957</v>
      </c>
      <c r="X836" s="37" t="s">
        <v>3264</v>
      </c>
      <c r="Y836" s="38">
        <v>0</v>
      </c>
      <c r="Z836" s="38" t="b">
        <v>0</v>
      </c>
      <c r="AA836" s="60">
        <v>43250.019224537027</v>
      </c>
      <c r="AB836" s="60">
        <v>43249.993055555547</v>
      </c>
      <c r="AC836" s="38">
        <v>1</v>
      </c>
      <c r="AD836" s="60">
        <v>43250.123425925929</v>
      </c>
      <c r="AE836" s="60">
        <v>43250.375428240739</v>
      </c>
      <c r="AF836" s="60">
        <v>43250.123425925929</v>
      </c>
      <c r="AG836" s="37" t="s">
        <v>139</v>
      </c>
      <c r="AH836" s="37"/>
      <c r="AI836" s="37"/>
      <c r="AJ836" s="16">
        <f ca="1">IF(Table1[[#This Row],[State]]="Closed","Zero",IF(Table1[[#This Row],[State]]="Resolved","Zero",TODAY()-Table1[[#This Row],[First Assigned to Osprey-Resolver]]))</f>
        <v>1457.624571759261</v>
      </c>
      <c r="AK836" s="16" t="str">
        <f ca="1">IF(Table1[[#This Row],[Days Open]]&lt;=5,"00 - 05",IF(Table1[[#This Row],[Days Open]]&lt;=15,"06 - 15",IF(Table1[[#This Row],[Days Open]]&lt;=30,"16 - 30", IF(Table1[[#This Row],[Days Open]]&lt;=60,"31 - 60",IF(Table1[[#This Row],[Days Open]]&lt;=90,"61 - 90",IF(Table1[[#This Row],[Days Open]]="Zero","Closed","&gt;91 and above"))))))</f>
        <v>&gt;91 and above</v>
      </c>
      <c r="AL836" s="39">
        <f>WEEKNUM(Table1[[#This Row],[Created]])</f>
        <v>22</v>
      </c>
      <c r="AM836" s="39">
        <f>WEEKNUM(Table1[[#This Row],[Resolved]])</f>
        <v>0</v>
      </c>
      <c r="AN836" s="39">
        <f>WEEKNUM(Table1[[#This Row],[Closed]])</f>
        <v>22</v>
      </c>
      <c r="AO836" s="39" t="str">
        <f>IFERROR(INDEX(GD_Resource[], MATCH(Table1[[#This Row],[Assigned to]], GD_Resource[SNOW ID Unique], 0), 2), "Not GD")</f>
        <v>Not GD</v>
      </c>
      <c r="AP836" s="39" t="str">
        <f t="shared" si="13"/>
        <v>Geo</v>
      </c>
      <c r="AQ836" s="39">
        <f>YEAR(Table1[[#This Row],[Closed]])</f>
        <v>2018</v>
      </c>
      <c r="AR836" s="39">
        <f>YEAR(Table1[[#This Row],[Resolved]])</f>
        <v>1900</v>
      </c>
      <c r="AS836" s="39">
        <f>YEAR(Table1[[#This Row],[Created]])</f>
        <v>2018</v>
      </c>
      <c r="AT836" s="39">
        <f>DAY(Table1[[#This Row],[Resolved]])</f>
        <v>0</v>
      </c>
      <c r="AU836" s="39" t="str">
        <f>TEXT(Table1[[#This Row],[Resolved]],"MMM")</f>
        <v>Jan</v>
      </c>
      <c r="AV836" s="39">
        <f>DAY(Table1[[#This Row],[Created]])</f>
        <v>29</v>
      </c>
      <c r="AW836" s="39" t="str">
        <f>TEXT(Table1[[#This Row],[Created]],"MMM")</f>
        <v>May</v>
      </c>
      <c r="AX836" s="40" t="e">
        <f>VLOOKUP(Table1[[#This Row],[Assigned to]],GD_Resource[[#All],[SNOW ID Unique]:[Team]],4,0)</f>
        <v>#N/A</v>
      </c>
    </row>
    <row r="837" spans="1:50" ht="37.5" customHeight="1" x14ac:dyDescent="0.25">
      <c r="A837" s="37" t="s">
        <v>3265</v>
      </c>
      <c r="B837" s="37" t="s">
        <v>119</v>
      </c>
      <c r="C837" s="37" t="s">
        <v>2506</v>
      </c>
      <c r="D837" s="37" t="s">
        <v>213</v>
      </c>
      <c r="E837" s="37" t="s">
        <v>7</v>
      </c>
      <c r="F837" s="37" t="s">
        <v>3266</v>
      </c>
      <c r="G837" s="60">
        <v>43299.370613425926</v>
      </c>
      <c r="H837" s="37" t="s">
        <v>3267</v>
      </c>
      <c r="I837" s="60">
        <v>43251.514756944453</v>
      </c>
      <c r="J837" s="37" t="s">
        <v>124</v>
      </c>
      <c r="K837" s="37" t="s">
        <v>3268</v>
      </c>
      <c r="L837" s="60">
        <v>43299.370613425926</v>
      </c>
      <c r="M837" s="37" t="s">
        <v>40</v>
      </c>
      <c r="N837" s="60">
        <v>43250.570787037039</v>
      </c>
      <c r="O837" s="37" t="s">
        <v>2781</v>
      </c>
      <c r="P837" s="38" t="b">
        <v>0</v>
      </c>
      <c r="Q837" s="37"/>
      <c r="R837" s="37" t="s">
        <v>150</v>
      </c>
      <c r="S837" s="38">
        <v>0</v>
      </c>
      <c r="T837" s="37" t="s">
        <v>128</v>
      </c>
      <c r="U837" s="37" t="s">
        <v>124</v>
      </c>
      <c r="V837" s="60"/>
      <c r="W837" s="38">
        <v>4216702</v>
      </c>
      <c r="X837" s="37" t="s">
        <v>2783</v>
      </c>
      <c r="Y837" s="38">
        <v>0</v>
      </c>
      <c r="Z837" s="38" t="b">
        <v>0</v>
      </c>
      <c r="AA837" s="60">
        <v>43250.577430555553</v>
      </c>
      <c r="AB837" s="60">
        <v>43250.570787037039</v>
      </c>
      <c r="AC837" s="38">
        <v>28</v>
      </c>
      <c r="AD837" s="60">
        <v>43251.514756944453</v>
      </c>
      <c r="AE837" s="60">
        <v>43258.561400462961</v>
      </c>
      <c r="AF837" s="60">
        <v>43258.561400462961</v>
      </c>
      <c r="AG837" s="37" t="s">
        <v>811</v>
      </c>
      <c r="AH837" s="37"/>
      <c r="AI837" s="37"/>
      <c r="AJ837" s="16">
        <f ca="1">IF(Table1[[#This Row],[State]]="Closed","Zero",IF(Table1[[#This Row],[State]]="Resolved","Zero",TODAY()-Table1[[#This Row],[First Assigned to Osprey-Resolver]]))</f>
        <v>1449.4385995370394</v>
      </c>
      <c r="AK837" s="16" t="str">
        <f ca="1">IF(Table1[[#This Row],[Days Open]]&lt;=5,"00 - 05",IF(Table1[[#This Row],[Days Open]]&lt;=15,"06 - 15",IF(Table1[[#This Row],[Days Open]]&lt;=30,"16 - 30", IF(Table1[[#This Row],[Days Open]]&lt;=60,"31 - 60",IF(Table1[[#This Row],[Days Open]]&lt;=90,"61 - 90",IF(Table1[[#This Row],[Days Open]]="Zero","Closed","&gt;91 and above"))))))</f>
        <v>&gt;91 and above</v>
      </c>
      <c r="AL837" s="39">
        <f>WEEKNUM(Table1[[#This Row],[Created]])</f>
        <v>22</v>
      </c>
      <c r="AM837" s="39">
        <f>WEEKNUM(Table1[[#This Row],[Resolved]])</f>
        <v>0</v>
      </c>
      <c r="AN837" s="39">
        <f>WEEKNUM(Table1[[#This Row],[Closed]])</f>
        <v>29</v>
      </c>
      <c r="AO837" s="39" t="str">
        <f>IFERROR(INDEX(GD_Resource[], MATCH(Table1[[#This Row],[Assigned to]], GD_Resource[SNOW ID Unique], 0), 2), "Not GD")</f>
        <v>WPP-US</v>
      </c>
      <c r="AP837" s="39" t="str">
        <f t="shared" si="13"/>
        <v>GD</v>
      </c>
      <c r="AQ837" s="39">
        <f>YEAR(Table1[[#This Row],[Closed]])</f>
        <v>2018</v>
      </c>
      <c r="AR837" s="39">
        <f>YEAR(Table1[[#This Row],[Resolved]])</f>
        <v>1900</v>
      </c>
      <c r="AS837" s="39">
        <f>YEAR(Table1[[#This Row],[Created]])</f>
        <v>2018</v>
      </c>
      <c r="AT837" s="39">
        <f>DAY(Table1[[#This Row],[Resolved]])</f>
        <v>0</v>
      </c>
      <c r="AU837" s="39" t="str">
        <f>TEXT(Table1[[#This Row],[Resolved]],"MMM")</f>
        <v>Jan</v>
      </c>
      <c r="AV837" s="39">
        <f>DAY(Table1[[#This Row],[Created]])</f>
        <v>30</v>
      </c>
      <c r="AW837" s="39" t="str">
        <f>TEXT(Table1[[#This Row],[Created]],"MMM")</f>
        <v>May</v>
      </c>
      <c r="AX837" s="40">
        <f>VLOOKUP(Table1[[#This Row],[Assigned to]],GD_Resource[[#All],[SNOW ID Unique]:[Team]],4,0)</f>
        <v>0</v>
      </c>
    </row>
    <row r="838" spans="1:50" ht="49.95" customHeight="1" x14ac:dyDescent="0.25">
      <c r="A838" s="37" t="s">
        <v>3269</v>
      </c>
      <c r="B838" s="37" t="s">
        <v>119</v>
      </c>
      <c r="C838" s="37" t="s">
        <v>2358</v>
      </c>
      <c r="D838" s="37" t="s">
        <v>206</v>
      </c>
      <c r="E838" s="37" t="s">
        <v>145</v>
      </c>
      <c r="F838" s="37" t="s">
        <v>3270</v>
      </c>
      <c r="G838" s="60">
        <v>43271.877546296288</v>
      </c>
      <c r="H838" s="37" t="s">
        <v>48</v>
      </c>
      <c r="I838" s="60"/>
      <c r="J838" s="37" t="s">
        <v>124</v>
      </c>
      <c r="K838" s="37" t="s">
        <v>3271</v>
      </c>
      <c r="L838" s="60">
        <v>43271.877546296288</v>
      </c>
      <c r="M838" s="37" t="s">
        <v>48</v>
      </c>
      <c r="N838" s="60">
        <v>43251.007777777777</v>
      </c>
      <c r="O838" s="37" t="s">
        <v>1016</v>
      </c>
      <c r="P838" s="38" t="b">
        <v>0</v>
      </c>
      <c r="Q838" s="37"/>
      <c r="R838" s="37" t="s">
        <v>127</v>
      </c>
      <c r="S838" s="38">
        <v>0</v>
      </c>
      <c r="T838" s="37" t="s">
        <v>128</v>
      </c>
      <c r="U838" s="37" t="s">
        <v>124</v>
      </c>
      <c r="V838" s="60"/>
      <c r="W838" s="38">
        <v>1803148</v>
      </c>
      <c r="X838" s="37" t="s">
        <v>873</v>
      </c>
      <c r="Y838" s="38">
        <v>0</v>
      </c>
      <c r="Z838" s="38" t="b">
        <v>0</v>
      </c>
      <c r="AA838" s="60">
        <v>43251.012037037042</v>
      </c>
      <c r="AB838" s="60">
        <v>43251.007789351846</v>
      </c>
      <c r="AC838" s="38">
        <v>1</v>
      </c>
      <c r="AD838" s="60">
        <v>43251.012037037042</v>
      </c>
      <c r="AE838" s="60">
        <v>43251.012037037042</v>
      </c>
      <c r="AF838" s="60">
        <v>43251.012037037042</v>
      </c>
      <c r="AG838" s="37"/>
      <c r="AH838" s="37"/>
      <c r="AI838" s="37"/>
      <c r="AJ838" s="16">
        <f ca="1">IF(Table1[[#This Row],[State]]="Closed","Zero",IF(Table1[[#This Row],[State]]="Resolved","Zero",TODAY()-Table1[[#This Row],[First Assigned to Osprey-Resolver]]))</f>
        <v>1456.9879629629577</v>
      </c>
      <c r="AK838" s="16" t="str">
        <f ca="1">IF(Table1[[#This Row],[Days Open]]&lt;=5,"00 - 05",IF(Table1[[#This Row],[Days Open]]&lt;=15,"06 - 15",IF(Table1[[#This Row],[Days Open]]&lt;=30,"16 - 30", IF(Table1[[#This Row],[Days Open]]&lt;=60,"31 - 60",IF(Table1[[#This Row],[Days Open]]&lt;=90,"61 - 90",IF(Table1[[#This Row],[Days Open]]="Zero","Closed","&gt;91 and above"))))))</f>
        <v>&gt;91 and above</v>
      </c>
      <c r="AL838" s="39">
        <f>WEEKNUM(Table1[[#This Row],[Created]])</f>
        <v>22</v>
      </c>
      <c r="AM838" s="39">
        <f>WEEKNUM(Table1[[#This Row],[Resolved]])</f>
        <v>0</v>
      </c>
      <c r="AN838" s="39">
        <f>WEEKNUM(Table1[[#This Row],[Closed]])</f>
        <v>25</v>
      </c>
      <c r="AO838" s="39" t="str">
        <f>IFERROR(INDEX(GD_Resource[], MATCH(Table1[[#This Row],[Assigned to]], GD_Resource[SNOW ID Unique], 0), 2), "Not GD")</f>
        <v>Not GD</v>
      </c>
      <c r="AP838" s="39" t="str">
        <f t="shared" si="13"/>
        <v>Geo</v>
      </c>
      <c r="AQ838" s="39">
        <f>YEAR(Table1[[#This Row],[Closed]])</f>
        <v>2018</v>
      </c>
      <c r="AR838" s="39">
        <f>YEAR(Table1[[#This Row],[Resolved]])</f>
        <v>1900</v>
      </c>
      <c r="AS838" s="39">
        <f>YEAR(Table1[[#This Row],[Created]])</f>
        <v>2018</v>
      </c>
      <c r="AT838" s="39">
        <f>DAY(Table1[[#This Row],[Resolved]])</f>
        <v>0</v>
      </c>
      <c r="AU838" s="39" t="str">
        <f>TEXT(Table1[[#This Row],[Resolved]],"MMM")</f>
        <v>Jan</v>
      </c>
      <c r="AV838" s="39">
        <f>DAY(Table1[[#This Row],[Created]])</f>
        <v>31</v>
      </c>
      <c r="AW838" s="39" t="str">
        <f>TEXT(Table1[[#This Row],[Created]],"MMM")</f>
        <v>May</v>
      </c>
      <c r="AX838" s="40" t="e">
        <f>VLOOKUP(Table1[[#This Row],[Assigned to]],GD_Resource[[#All],[SNOW ID Unique]:[Team]],4,0)</f>
        <v>#N/A</v>
      </c>
    </row>
    <row r="839" spans="1:50" ht="62.7" customHeight="1" x14ac:dyDescent="0.25">
      <c r="A839" s="37" t="s">
        <v>3272</v>
      </c>
      <c r="B839" s="37" t="s">
        <v>142</v>
      </c>
      <c r="C839" s="37" t="s">
        <v>253</v>
      </c>
      <c r="D839" s="37" t="s">
        <v>259</v>
      </c>
      <c r="E839" s="37" t="s">
        <v>13</v>
      </c>
      <c r="F839" s="37" t="s">
        <v>3273</v>
      </c>
      <c r="G839" s="60">
        <v>43251.966319444437</v>
      </c>
      <c r="H839" s="37" t="s">
        <v>39</v>
      </c>
      <c r="I839" s="60"/>
      <c r="J839" s="37" t="s">
        <v>124</v>
      </c>
      <c r="K839" s="37" t="s">
        <v>3274</v>
      </c>
      <c r="L839" s="60">
        <v>43251.966319444437</v>
      </c>
      <c r="M839" s="37" t="s">
        <v>39</v>
      </c>
      <c r="N839" s="60">
        <v>43251.902037037027</v>
      </c>
      <c r="O839" s="37" t="s">
        <v>3275</v>
      </c>
      <c r="P839" s="38" t="b">
        <v>0</v>
      </c>
      <c r="Q839" s="37"/>
      <c r="R839" s="37" t="s">
        <v>150</v>
      </c>
      <c r="S839" s="38">
        <v>0</v>
      </c>
      <c r="T839" s="37" t="s">
        <v>128</v>
      </c>
      <c r="U839" s="37" t="s">
        <v>124</v>
      </c>
      <c r="V839" s="60"/>
      <c r="W839" s="38">
        <v>5554</v>
      </c>
      <c r="X839" s="37" t="s">
        <v>3276</v>
      </c>
      <c r="Y839" s="38">
        <v>0</v>
      </c>
      <c r="Z839" s="38" t="b">
        <v>0</v>
      </c>
      <c r="AA839" s="60">
        <v>43251.940023148149</v>
      </c>
      <c r="AB839" s="60">
        <v>43251.902048611111</v>
      </c>
      <c r="AC839" s="38">
        <v>1</v>
      </c>
      <c r="AD839" s="60">
        <v>43251.940474537027</v>
      </c>
      <c r="AE839" s="60">
        <v>43251.958043981482</v>
      </c>
      <c r="AF839" s="60">
        <v>43251.940474537027</v>
      </c>
      <c r="AG839" s="37" t="s">
        <v>139</v>
      </c>
      <c r="AH839" s="37"/>
      <c r="AI839" s="37" t="s">
        <v>1238</v>
      </c>
      <c r="AJ839" s="16">
        <f ca="1">IF(Table1[[#This Row],[State]]="Closed","Zero",IF(Table1[[#This Row],[State]]="Resolved","Zero",TODAY()-Table1[[#This Row],[First Assigned to Osprey-Resolver]]))</f>
        <v>1456.0419560185182</v>
      </c>
      <c r="AK839" s="16" t="str">
        <f ca="1">IF(Table1[[#This Row],[Days Open]]&lt;=5,"00 - 05",IF(Table1[[#This Row],[Days Open]]&lt;=15,"06 - 15",IF(Table1[[#This Row],[Days Open]]&lt;=30,"16 - 30", IF(Table1[[#This Row],[Days Open]]&lt;=60,"31 - 60",IF(Table1[[#This Row],[Days Open]]&lt;=90,"61 - 90",IF(Table1[[#This Row],[Days Open]]="Zero","Closed","&gt;91 and above"))))))</f>
        <v>&gt;91 and above</v>
      </c>
      <c r="AL839" s="39">
        <f>WEEKNUM(Table1[[#This Row],[Created]])</f>
        <v>22</v>
      </c>
      <c r="AM839" s="39">
        <f>WEEKNUM(Table1[[#This Row],[Resolved]])</f>
        <v>0</v>
      </c>
      <c r="AN839" s="39">
        <f>WEEKNUM(Table1[[#This Row],[Closed]])</f>
        <v>22</v>
      </c>
      <c r="AO839" s="39" t="str">
        <f>IFERROR(INDEX(GD_Resource[], MATCH(Table1[[#This Row],[Assigned to]], GD_Resource[SNOW ID Unique], 0), 2), "Not GD")</f>
        <v>Not GD</v>
      </c>
      <c r="AP839" s="39" t="str">
        <f t="shared" si="13"/>
        <v>Geo</v>
      </c>
      <c r="AQ839" s="39">
        <f>YEAR(Table1[[#This Row],[Closed]])</f>
        <v>2018</v>
      </c>
      <c r="AR839" s="39">
        <f>YEAR(Table1[[#This Row],[Resolved]])</f>
        <v>1900</v>
      </c>
      <c r="AS839" s="39">
        <f>YEAR(Table1[[#This Row],[Created]])</f>
        <v>2018</v>
      </c>
      <c r="AT839" s="39">
        <f>DAY(Table1[[#This Row],[Resolved]])</f>
        <v>0</v>
      </c>
      <c r="AU839" s="39" t="str">
        <f>TEXT(Table1[[#This Row],[Resolved]],"MMM")</f>
        <v>Jan</v>
      </c>
      <c r="AV839" s="39">
        <f>DAY(Table1[[#This Row],[Created]])</f>
        <v>31</v>
      </c>
      <c r="AW839" s="39" t="str">
        <f>TEXT(Table1[[#This Row],[Created]],"MMM")</f>
        <v>May</v>
      </c>
      <c r="AX839" s="40" t="e">
        <f>VLOOKUP(Table1[[#This Row],[Assigned to]],GD_Resource[[#All],[SNOW ID Unique]:[Team]],4,0)</f>
        <v>#N/A</v>
      </c>
    </row>
    <row r="840" spans="1:50" ht="100.2" customHeight="1" x14ac:dyDescent="0.25">
      <c r="A840" s="37" t="s">
        <v>3277</v>
      </c>
      <c r="B840" s="37" t="s">
        <v>119</v>
      </c>
      <c r="C840" s="37" t="s">
        <v>253</v>
      </c>
      <c r="D840" s="37" t="s">
        <v>259</v>
      </c>
      <c r="E840" s="37" t="s">
        <v>13</v>
      </c>
      <c r="F840" s="37" t="s">
        <v>3278</v>
      </c>
      <c r="G840" s="60">
        <v>43252.760717592602</v>
      </c>
      <c r="H840" s="37" t="s">
        <v>39</v>
      </c>
      <c r="I840" s="60"/>
      <c r="J840" s="37" t="s">
        <v>134</v>
      </c>
      <c r="K840" s="37" t="s">
        <v>3279</v>
      </c>
      <c r="L840" s="60">
        <v>43252.760717592602</v>
      </c>
      <c r="M840" s="37" t="s">
        <v>39</v>
      </c>
      <c r="N840" s="60">
        <v>43252.047465277778</v>
      </c>
      <c r="O840" s="37" t="s">
        <v>3280</v>
      </c>
      <c r="P840" s="38" t="b">
        <v>0</v>
      </c>
      <c r="Q840" s="37"/>
      <c r="R840" s="37" t="s">
        <v>150</v>
      </c>
      <c r="S840" s="38">
        <v>0</v>
      </c>
      <c r="T840" s="37" t="s">
        <v>128</v>
      </c>
      <c r="U840" s="37" t="s">
        <v>124</v>
      </c>
      <c r="V840" s="60"/>
      <c r="W840" s="38">
        <v>62256</v>
      </c>
      <c r="X840" s="37" t="s">
        <v>3281</v>
      </c>
      <c r="Y840" s="38">
        <v>0</v>
      </c>
      <c r="Z840" s="38" t="b">
        <v>0</v>
      </c>
      <c r="AA840" s="60">
        <v>43252.141122685192</v>
      </c>
      <c r="AB840" s="60">
        <v>43252.047465277778</v>
      </c>
      <c r="AC840" s="38">
        <v>1</v>
      </c>
      <c r="AD840" s="60">
        <v>43252.05369212963</v>
      </c>
      <c r="AE840" s="60">
        <v>43252.141122685192</v>
      </c>
      <c r="AF840" s="60">
        <v>43252.05369212963</v>
      </c>
      <c r="AG840" s="37"/>
      <c r="AH840" s="37"/>
      <c r="AI840" s="37"/>
      <c r="AJ840" s="16">
        <f ca="1">IF(Table1[[#This Row],[State]]="Closed","Zero",IF(Table1[[#This Row],[State]]="Resolved","Zero",TODAY()-Table1[[#This Row],[First Assigned to Osprey-Resolver]]))</f>
        <v>1455.8588773148076</v>
      </c>
      <c r="AK840" s="16" t="str">
        <f ca="1">IF(Table1[[#This Row],[Days Open]]&lt;=5,"00 - 05",IF(Table1[[#This Row],[Days Open]]&lt;=15,"06 - 15",IF(Table1[[#This Row],[Days Open]]&lt;=30,"16 - 30", IF(Table1[[#This Row],[Days Open]]&lt;=60,"31 - 60",IF(Table1[[#This Row],[Days Open]]&lt;=90,"61 - 90",IF(Table1[[#This Row],[Days Open]]="Zero","Closed","&gt;91 and above"))))))</f>
        <v>&gt;91 and above</v>
      </c>
      <c r="AL840" s="39">
        <f>WEEKNUM(Table1[[#This Row],[Created]])</f>
        <v>22</v>
      </c>
      <c r="AM840" s="39">
        <f>WEEKNUM(Table1[[#This Row],[Resolved]])</f>
        <v>0</v>
      </c>
      <c r="AN840" s="39">
        <f>WEEKNUM(Table1[[#This Row],[Closed]])</f>
        <v>22</v>
      </c>
      <c r="AO840" s="39" t="str">
        <f>IFERROR(INDEX(GD_Resource[], MATCH(Table1[[#This Row],[Assigned to]], GD_Resource[SNOW ID Unique], 0), 2), "Not GD")</f>
        <v>Not GD</v>
      </c>
      <c r="AP840" s="39" t="str">
        <f t="shared" si="13"/>
        <v>Geo</v>
      </c>
      <c r="AQ840" s="39">
        <f>YEAR(Table1[[#This Row],[Closed]])</f>
        <v>2018</v>
      </c>
      <c r="AR840" s="39">
        <f>YEAR(Table1[[#This Row],[Resolved]])</f>
        <v>1900</v>
      </c>
      <c r="AS840" s="39">
        <f>YEAR(Table1[[#This Row],[Created]])</f>
        <v>2018</v>
      </c>
      <c r="AT840" s="39">
        <f>DAY(Table1[[#This Row],[Resolved]])</f>
        <v>0</v>
      </c>
      <c r="AU840" s="39" t="str">
        <f>TEXT(Table1[[#This Row],[Resolved]],"MMM")</f>
        <v>Jan</v>
      </c>
      <c r="AV840" s="39">
        <f>DAY(Table1[[#This Row],[Created]])</f>
        <v>1</v>
      </c>
      <c r="AW840" s="39" t="str">
        <f>TEXT(Table1[[#This Row],[Created]],"MMM")</f>
        <v>Jun</v>
      </c>
      <c r="AX840" s="40" t="e">
        <f>VLOOKUP(Table1[[#This Row],[Assigned to]],GD_Resource[[#All],[SNOW ID Unique]:[Team]],4,0)</f>
        <v>#N/A</v>
      </c>
    </row>
    <row r="841" spans="1:50" ht="75" customHeight="1" x14ac:dyDescent="0.25">
      <c r="A841" s="37" t="s">
        <v>3282</v>
      </c>
      <c r="B841" s="37" t="s">
        <v>119</v>
      </c>
      <c r="C841" s="37" t="s">
        <v>606</v>
      </c>
      <c r="D841" s="37" t="s">
        <v>2381</v>
      </c>
      <c r="E841" s="37" t="s">
        <v>13</v>
      </c>
      <c r="F841" s="37" t="s">
        <v>3283</v>
      </c>
      <c r="G841" s="60">
        <v>43252.951840277783</v>
      </c>
      <c r="H841" s="37" t="s">
        <v>2385</v>
      </c>
      <c r="I841" s="60"/>
      <c r="J841" s="37" t="s">
        <v>134</v>
      </c>
      <c r="K841" s="37" t="s">
        <v>3284</v>
      </c>
      <c r="L841" s="60">
        <v>43252.951840277783</v>
      </c>
      <c r="M841" s="37" t="s">
        <v>2385</v>
      </c>
      <c r="N841" s="60">
        <v>43252.930752314824</v>
      </c>
      <c r="O841" s="37" t="s">
        <v>3280</v>
      </c>
      <c r="P841" s="38" t="b">
        <v>0</v>
      </c>
      <c r="Q841" s="37"/>
      <c r="R841" s="37" t="s">
        <v>150</v>
      </c>
      <c r="S841" s="38">
        <v>0</v>
      </c>
      <c r="T841" s="37" t="s">
        <v>128</v>
      </c>
      <c r="U841" s="37" t="s">
        <v>124</v>
      </c>
      <c r="V841" s="60"/>
      <c r="W841" s="38">
        <v>1919</v>
      </c>
      <c r="X841" s="37" t="s">
        <v>3285</v>
      </c>
      <c r="Y841" s="38">
        <v>0</v>
      </c>
      <c r="Z841" s="38" t="b">
        <v>0</v>
      </c>
      <c r="AA841" s="60">
        <v>43252.951423611114</v>
      </c>
      <c r="AB841" s="60"/>
      <c r="AC841" s="38">
        <v>0</v>
      </c>
      <c r="AD841" s="60"/>
      <c r="AE841" s="60">
        <v>43252.951423611114</v>
      </c>
      <c r="AF841" s="60">
        <v>43252.930752314824</v>
      </c>
      <c r="AG841" s="37"/>
      <c r="AH841" s="37"/>
      <c r="AI841" s="37"/>
      <c r="AJ841" s="16">
        <f ca="1">IF(Table1[[#This Row],[State]]="Closed","Zero",IF(Table1[[#This Row],[State]]="Resolved","Zero",TODAY()-Table1[[#This Row],[First Assigned to Osprey-Resolver]]))</f>
        <v>1455.0485763888864</v>
      </c>
      <c r="AK841" s="16" t="str">
        <f ca="1">IF(Table1[[#This Row],[Days Open]]&lt;=5,"00 - 05",IF(Table1[[#This Row],[Days Open]]&lt;=15,"06 - 15",IF(Table1[[#This Row],[Days Open]]&lt;=30,"16 - 30", IF(Table1[[#This Row],[Days Open]]&lt;=60,"31 - 60",IF(Table1[[#This Row],[Days Open]]&lt;=90,"61 - 90",IF(Table1[[#This Row],[Days Open]]="Zero","Closed","&gt;91 and above"))))))</f>
        <v>&gt;91 and above</v>
      </c>
      <c r="AL841" s="39">
        <f>WEEKNUM(Table1[[#This Row],[Created]])</f>
        <v>22</v>
      </c>
      <c r="AM841" s="39">
        <f>WEEKNUM(Table1[[#This Row],[Resolved]])</f>
        <v>0</v>
      </c>
      <c r="AN841" s="39">
        <f>WEEKNUM(Table1[[#This Row],[Closed]])</f>
        <v>22</v>
      </c>
      <c r="AO841" s="39" t="str">
        <f>IFERROR(INDEX(GD_Resource[], MATCH(Table1[[#This Row],[Assigned to]], GD_Resource[SNOW ID Unique], 0), 2), "Not GD")</f>
        <v>Not GD</v>
      </c>
      <c r="AP841" s="39" t="str">
        <f t="shared" si="13"/>
        <v>Geo</v>
      </c>
      <c r="AQ841" s="39">
        <f>YEAR(Table1[[#This Row],[Closed]])</f>
        <v>2018</v>
      </c>
      <c r="AR841" s="39">
        <f>YEAR(Table1[[#This Row],[Resolved]])</f>
        <v>1900</v>
      </c>
      <c r="AS841" s="39">
        <f>YEAR(Table1[[#This Row],[Created]])</f>
        <v>2018</v>
      </c>
      <c r="AT841" s="39">
        <f>DAY(Table1[[#This Row],[Resolved]])</f>
        <v>0</v>
      </c>
      <c r="AU841" s="39" t="str">
        <f>TEXT(Table1[[#This Row],[Resolved]],"MMM")</f>
        <v>Jan</v>
      </c>
      <c r="AV841" s="39">
        <f>DAY(Table1[[#This Row],[Created]])</f>
        <v>1</v>
      </c>
      <c r="AW841" s="39" t="str">
        <f>TEXT(Table1[[#This Row],[Created]],"MMM")</f>
        <v>Jun</v>
      </c>
      <c r="AX841" s="40" t="e">
        <f>VLOOKUP(Table1[[#This Row],[Assigned to]],GD_Resource[[#All],[SNOW ID Unique]:[Team]],4,0)</f>
        <v>#N/A</v>
      </c>
    </row>
    <row r="842" spans="1:50" ht="49.95" customHeight="1" x14ac:dyDescent="0.25">
      <c r="A842" s="37" t="s">
        <v>3286</v>
      </c>
      <c r="B842" s="37" t="s">
        <v>119</v>
      </c>
      <c r="C842" s="37" t="s">
        <v>633</v>
      </c>
      <c r="D842" s="37" t="s">
        <v>213</v>
      </c>
      <c r="E842" s="37" t="s">
        <v>145</v>
      </c>
      <c r="F842" s="37" t="s">
        <v>3287</v>
      </c>
      <c r="G842" s="60">
        <v>43270.019768518519</v>
      </c>
      <c r="H842" s="37" t="s">
        <v>248</v>
      </c>
      <c r="I842" s="60"/>
      <c r="J842" s="37" t="s">
        <v>124</v>
      </c>
      <c r="K842" s="37" t="s">
        <v>3288</v>
      </c>
      <c r="L842" s="60">
        <v>43270.019768518519</v>
      </c>
      <c r="M842" s="37" t="s">
        <v>40</v>
      </c>
      <c r="N842" s="60">
        <v>43256.099594907413</v>
      </c>
      <c r="O842" s="37" t="s">
        <v>3289</v>
      </c>
      <c r="P842" s="38" t="b">
        <v>0</v>
      </c>
      <c r="Q842" s="37"/>
      <c r="R842" s="37" t="s">
        <v>217</v>
      </c>
      <c r="S842" s="38">
        <v>0</v>
      </c>
      <c r="T842" s="37" t="s">
        <v>128</v>
      </c>
      <c r="U842" s="37" t="s">
        <v>124</v>
      </c>
      <c r="V842" s="60"/>
      <c r="W842" s="38">
        <v>1202703</v>
      </c>
      <c r="X842" s="37" t="s">
        <v>313</v>
      </c>
      <c r="Y842" s="38">
        <v>0</v>
      </c>
      <c r="Z842" s="38" t="b">
        <v>0</v>
      </c>
      <c r="AA842" s="60">
        <v>43256.104328703703</v>
      </c>
      <c r="AB842" s="60">
        <v>43256.099594907413</v>
      </c>
      <c r="AC842" s="38">
        <v>1</v>
      </c>
      <c r="AD842" s="60">
        <v>43256.104328703703</v>
      </c>
      <c r="AE842" s="60">
        <v>43256.104328703703</v>
      </c>
      <c r="AF842" s="60">
        <v>43256.104328703703</v>
      </c>
      <c r="AG842" s="37"/>
      <c r="AH842" s="37"/>
      <c r="AI842" s="37"/>
      <c r="AJ842" s="16">
        <f ca="1">IF(Table1[[#This Row],[State]]="Closed","Zero",IF(Table1[[#This Row],[State]]="Resolved","Zero",TODAY()-Table1[[#This Row],[First Assigned to Osprey-Resolver]]))</f>
        <v>1451.8956712962972</v>
      </c>
      <c r="AK842" s="16" t="str">
        <f ca="1">IF(Table1[[#This Row],[Days Open]]&lt;=5,"00 - 05",IF(Table1[[#This Row],[Days Open]]&lt;=15,"06 - 15",IF(Table1[[#This Row],[Days Open]]&lt;=30,"16 - 30", IF(Table1[[#This Row],[Days Open]]&lt;=60,"31 - 60",IF(Table1[[#This Row],[Days Open]]&lt;=90,"61 - 90",IF(Table1[[#This Row],[Days Open]]="Zero","Closed","&gt;91 and above"))))))</f>
        <v>&gt;91 and above</v>
      </c>
      <c r="AL842" s="39">
        <f>WEEKNUM(Table1[[#This Row],[Created]])</f>
        <v>23</v>
      </c>
      <c r="AM842" s="39">
        <f>WEEKNUM(Table1[[#This Row],[Resolved]])</f>
        <v>0</v>
      </c>
      <c r="AN842" s="39">
        <f>WEEKNUM(Table1[[#This Row],[Closed]])</f>
        <v>25</v>
      </c>
      <c r="AO842" s="39" t="str">
        <f>IFERROR(INDEX(GD_Resource[], MATCH(Table1[[#This Row],[Assigned to]], GD_Resource[SNOW ID Unique], 0), 2), "Not GD")</f>
        <v>Not GD</v>
      </c>
      <c r="AP842" s="39" t="str">
        <f t="shared" si="13"/>
        <v>Geo</v>
      </c>
      <c r="AQ842" s="39">
        <f>YEAR(Table1[[#This Row],[Closed]])</f>
        <v>2018</v>
      </c>
      <c r="AR842" s="39">
        <f>YEAR(Table1[[#This Row],[Resolved]])</f>
        <v>1900</v>
      </c>
      <c r="AS842" s="39">
        <f>YEAR(Table1[[#This Row],[Created]])</f>
        <v>2018</v>
      </c>
      <c r="AT842" s="39">
        <f>DAY(Table1[[#This Row],[Resolved]])</f>
        <v>0</v>
      </c>
      <c r="AU842" s="39" t="str">
        <f>TEXT(Table1[[#This Row],[Resolved]],"MMM")</f>
        <v>Jan</v>
      </c>
      <c r="AV842" s="39">
        <f>DAY(Table1[[#This Row],[Created]])</f>
        <v>5</v>
      </c>
      <c r="AW842" s="39" t="str">
        <f>TEXT(Table1[[#This Row],[Created]],"MMM")</f>
        <v>Jun</v>
      </c>
      <c r="AX842" s="40" t="e">
        <f>VLOOKUP(Table1[[#This Row],[Assigned to]],GD_Resource[[#All],[SNOW ID Unique]:[Team]],4,0)</f>
        <v>#N/A</v>
      </c>
    </row>
    <row r="843" spans="1:50" ht="162.44999999999999" customHeight="1" x14ac:dyDescent="0.25">
      <c r="A843" s="37" t="s">
        <v>3290</v>
      </c>
      <c r="B843" s="37" t="s">
        <v>119</v>
      </c>
      <c r="C843" s="37" t="s">
        <v>253</v>
      </c>
      <c r="D843" s="37" t="s">
        <v>259</v>
      </c>
      <c r="E843" s="37" t="s">
        <v>13</v>
      </c>
      <c r="F843" s="37" t="s">
        <v>3291</v>
      </c>
      <c r="G843" s="60">
        <v>43256.843865740739</v>
      </c>
      <c r="H843" s="37" t="s">
        <v>39</v>
      </c>
      <c r="I843" s="60"/>
      <c r="J843" s="37" t="s">
        <v>124</v>
      </c>
      <c r="K843" s="37" t="s">
        <v>3292</v>
      </c>
      <c r="L843" s="60">
        <v>43256.843865740739</v>
      </c>
      <c r="M843" s="37" t="s">
        <v>39</v>
      </c>
      <c r="N843" s="60">
        <v>43256.12641203704</v>
      </c>
      <c r="O843" s="37" t="s">
        <v>3293</v>
      </c>
      <c r="P843" s="38" t="b">
        <v>0</v>
      </c>
      <c r="Q843" s="37"/>
      <c r="R843" s="37" t="s">
        <v>150</v>
      </c>
      <c r="S843" s="38">
        <v>0</v>
      </c>
      <c r="T843" s="37" t="s">
        <v>128</v>
      </c>
      <c r="U843" s="37" t="s">
        <v>124</v>
      </c>
      <c r="V843" s="60"/>
      <c r="W843" s="38">
        <v>61988</v>
      </c>
      <c r="X843" s="37" t="s">
        <v>3294</v>
      </c>
      <c r="Y843" s="38">
        <v>0</v>
      </c>
      <c r="Z843" s="38" t="b">
        <v>0</v>
      </c>
      <c r="AA843" s="60">
        <v>43256.159212962957</v>
      </c>
      <c r="AB843" s="60"/>
      <c r="AC843" s="38">
        <v>1</v>
      </c>
      <c r="AD843" s="60"/>
      <c r="AE843" s="60">
        <v>43256.159212962957</v>
      </c>
      <c r="AF843" s="60">
        <v>43256.139872685177</v>
      </c>
      <c r="AG843" s="37"/>
      <c r="AH843" s="37"/>
      <c r="AI843" s="37"/>
      <c r="AJ843" s="16">
        <f ca="1">IF(Table1[[#This Row],[State]]="Closed","Zero",IF(Table1[[#This Row],[State]]="Resolved","Zero",TODAY()-Table1[[#This Row],[First Assigned to Osprey-Resolver]]))</f>
        <v>1451.8407870370429</v>
      </c>
      <c r="AK843" s="16" t="str">
        <f ca="1">IF(Table1[[#This Row],[Days Open]]&lt;=5,"00 - 05",IF(Table1[[#This Row],[Days Open]]&lt;=15,"06 - 15",IF(Table1[[#This Row],[Days Open]]&lt;=30,"16 - 30", IF(Table1[[#This Row],[Days Open]]&lt;=60,"31 - 60",IF(Table1[[#This Row],[Days Open]]&lt;=90,"61 - 90",IF(Table1[[#This Row],[Days Open]]="Zero","Closed","&gt;91 and above"))))))</f>
        <v>&gt;91 and above</v>
      </c>
      <c r="AL843" s="39">
        <f>WEEKNUM(Table1[[#This Row],[Created]])</f>
        <v>23</v>
      </c>
      <c r="AM843" s="39">
        <f>WEEKNUM(Table1[[#This Row],[Resolved]])</f>
        <v>0</v>
      </c>
      <c r="AN843" s="39">
        <f>WEEKNUM(Table1[[#This Row],[Closed]])</f>
        <v>23</v>
      </c>
      <c r="AO843" s="39" t="str">
        <f>IFERROR(INDEX(GD_Resource[], MATCH(Table1[[#This Row],[Assigned to]], GD_Resource[SNOW ID Unique], 0), 2), "Not GD")</f>
        <v>Not GD</v>
      </c>
      <c r="AP843" s="39" t="str">
        <f t="shared" si="13"/>
        <v>Geo</v>
      </c>
      <c r="AQ843" s="39">
        <f>YEAR(Table1[[#This Row],[Closed]])</f>
        <v>2018</v>
      </c>
      <c r="AR843" s="39">
        <f>YEAR(Table1[[#This Row],[Resolved]])</f>
        <v>1900</v>
      </c>
      <c r="AS843" s="39">
        <f>YEAR(Table1[[#This Row],[Created]])</f>
        <v>2018</v>
      </c>
      <c r="AT843" s="39">
        <f>DAY(Table1[[#This Row],[Resolved]])</f>
        <v>0</v>
      </c>
      <c r="AU843" s="39" t="str">
        <f>TEXT(Table1[[#This Row],[Resolved]],"MMM")</f>
        <v>Jan</v>
      </c>
      <c r="AV843" s="39">
        <f>DAY(Table1[[#This Row],[Created]])</f>
        <v>5</v>
      </c>
      <c r="AW843" s="39" t="str">
        <f>TEXT(Table1[[#This Row],[Created]],"MMM")</f>
        <v>Jun</v>
      </c>
      <c r="AX843" s="40" t="e">
        <f>VLOOKUP(Table1[[#This Row],[Assigned to]],GD_Resource[[#All],[SNOW ID Unique]:[Team]],4,0)</f>
        <v>#N/A</v>
      </c>
    </row>
    <row r="844" spans="1:50" ht="37.5" customHeight="1" x14ac:dyDescent="0.25">
      <c r="A844" s="37" t="s">
        <v>3295</v>
      </c>
      <c r="B844" s="37" t="s">
        <v>119</v>
      </c>
      <c r="C844" s="37" t="s">
        <v>143</v>
      </c>
      <c r="D844" s="37" t="s">
        <v>213</v>
      </c>
      <c r="E844" s="37" t="s">
        <v>145</v>
      </c>
      <c r="F844" s="37" t="s">
        <v>3296</v>
      </c>
      <c r="G844" s="60">
        <v>43775.11613425926</v>
      </c>
      <c r="H844" s="37" t="s">
        <v>40</v>
      </c>
      <c r="I844" s="60"/>
      <c r="J844" s="37" t="s">
        <v>124</v>
      </c>
      <c r="K844" s="37" t="s">
        <v>3297</v>
      </c>
      <c r="L844" s="60">
        <v>43775.11613425926</v>
      </c>
      <c r="M844" s="37" t="s">
        <v>40</v>
      </c>
      <c r="N844" s="60">
        <v>43256.127465277779</v>
      </c>
      <c r="O844" s="37" t="s">
        <v>3298</v>
      </c>
      <c r="P844" s="38" t="b">
        <v>0</v>
      </c>
      <c r="Q844" s="37"/>
      <c r="R844" s="37" t="s">
        <v>150</v>
      </c>
      <c r="S844" s="38">
        <v>0</v>
      </c>
      <c r="T844" s="37" t="s">
        <v>128</v>
      </c>
      <c r="U844" s="37" t="s">
        <v>124</v>
      </c>
      <c r="V844" s="60"/>
      <c r="W844" s="38">
        <v>44840621</v>
      </c>
      <c r="X844" s="37" t="s">
        <v>3299</v>
      </c>
      <c r="Y844" s="38">
        <v>0</v>
      </c>
      <c r="Z844" s="38" t="b">
        <v>0</v>
      </c>
      <c r="AA844" s="60">
        <v>43256.139479166668</v>
      </c>
      <c r="AB844" s="60">
        <v>43256.127465277779</v>
      </c>
      <c r="AC844" s="38">
        <v>2</v>
      </c>
      <c r="AD844" s="60">
        <v>43256.173067129632</v>
      </c>
      <c r="AE844" s="60">
        <v>43256.800787037027</v>
      </c>
      <c r="AF844" s="60">
        <v>43256.173067129632</v>
      </c>
      <c r="AG844" s="37"/>
      <c r="AH844" s="37"/>
      <c r="AI844" s="37"/>
      <c r="AJ844" s="16">
        <f ca="1">IF(Table1[[#This Row],[State]]="Closed","Zero",IF(Table1[[#This Row],[State]]="Resolved","Zero",TODAY()-Table1[[#This Row],[First Assigned to Osprey-Resolver]]))</f>
        <v>1451.1992129629725</v>
      </c>
      <c r="AK844" s="16" t="str">
        <f ca="1">IF(Table1[[#This Row],[Days Open]]&lt;=5,"00 - 05",IF(Table1[[#This Row],[Days Open]]&lt;=15,"06 - 15",IF(Table1[[#This Row],[Days Open]]&lt;=30,"16 - 30", IF(Table1[[#This Row],[Days Open]]&lt;=60,"31 - 60",IF(Table1[[#This Row],[Days Open]]&lt;=90,"61 - 90",IF(Table1[[#This Row],[Days Open]]="Zero","Closed","&gt;91 and above"))))))</f>
        <v>&gt;91 and above</v>
      </c>
      <c r="AL844" s="39">
        <f>WEEKNUM(Table1[[#This Row],[Created]])</f>
        <v>23</v>
      </c>
      <c r="AM844" s="39">
        <f>WEEKNUM(Table1[[#This Row],[Resolved]])</f>
        <v>0</v>
      </c>
      <c r="AN844" s="39">
        <f>WEEKNUM(Table1[[#This Row],[Closed]])</f>
        <v>45</v>
      </c>
      <c r="AO844" s="39" t="str">
        <f>IFERROR(INDEX(GD_Resource[], MATCH(Table1[[#This Row],[Assigned to]], GD_Resource[SNOW ID Unique], 0), 2), "Not GD")</f>
        <v>Not GD</v>
      </c>
      <c r="AP844" s="39" t="str">
        <f t="shared" si="13"/>
        <v>Geo</v>
      </c>
      <c r="AQ844" s="39">
        <f>YEAR(Table1[[#This Row],[Closed]])</f>
        <v>2019</v>
      </c>
      <c r="AR844" s="39">
        <f>YEAR(Table1[[#This Row],[Resolved]])</f>
        <v>1900</v>
      </c>
      <c r="AS844" s="39">
        <f>YEAR(Table1[[#This Row],[Created]])</f>
        <v>2018</v>
      </c>
      <c r="AT844" s="39">
        <f>DAY(Table1[[#This Row],[Resolved]])</f>
        <v>0</v>
      </c>
      <c r="AU844" s="39" t="str">
        <f>TEXT(Table1[[#This Row],[Resolved]],"MMM")</f>
        <v>Jan</v>
      </c>
      <c r="AV844" s="39">
        <f>DAY(Table1[[#This Row],[Created]])</f>
        <v>5</v>
      </c>
      <c r="AW844" s="39" t="str">
        <f>TEXT(Table1[[#This Row],[Created]],"MMM")</f>
        <v>Jun</v>
      </c>
      <c r="AX844" s="40" t="e">
        <f>VLOOKUP(Table1[[#This Row],[Assigned to]],GD_Resource[[#All],[SNOW ID Unique]:[Team]],4,0)</f>
        <v>#N/A</v>
      </c>
    </row>
    <row r="845" spans="1:50" ht="37.5" customHeight="1" x14ac:dyDescent="0.25">
      <c r="A845" s="37" t="s">
        <v>3300</v>
      </c>
      <c r="B845" s="37" t="s">
        <v>119</v>
      </c>
      <c r="C845" s="37" t="s">
        <v>253</v>
      </c>
      <c r="D845" s="37" t="s">
        <v>259</v>
      </c>
      <c r="E845" s="37" t="s">
        <v>13</v>
      </c>
      <c r="F845" s="37" t="s">
        <v>3301</v>
      </c>
      <c r="G845" s="60">
        <v>43256.872118055559</v>
      </c>
      <c r="H845" s="37" t="s">
        <v>39</v>
      </c>
      <c r="I845" s="60"/>
      <c r="J845" s="37" t="s">
        <v>124</v>
      </c>
      <c r="K845" s="37" t="s">
        <v>3302</v>
      </c>
      <c r="L845" s="60">
        <v>43256.872118055559</v>
      </c>
      <c r="M845" s="37" t="s">
        <v>39</v>
      </c>
      <c r="N845" s="60">
        <v>43256.806643518517</v>
      </c>
      <c r="O845" s="37" t="s">
        <v>2413</v>
      </c>
      <c r="P845" s="38" t="b">
        <v>0</v>
      </c>
      <c r="Q845" s="37"/>
      <c r="R845" s="37" t="s">
        <v>150</v>
      </c>
      <c r="S845" s="38">
        <v>0</v>
      </c>
      <c r="T845" s="37" t="s">
        <v>128</v>
      </c>
      <c r="U845" s="37" t="s">
        <v>124</v>
      </c>
      <c r="V845" s="60"/>
      <c r="W845" s="38">
        <v>5878</v>
      </c>
      <c r="X845" s="37" t="s">
        <v>3303</v>
      </c>
      <c r="Y845" s="38">
        <v>0</v>
      </c>
      <c r="Z845" s="38" t="b">
        <v>0</v>
      </c>
      <c r="AA845" s="60">
        <v>43256.811273148152</v>
      </c>
      <c r="AB845" s="60"/>
      <c r="AC845" s="38">
        <v>0</v>
      </c>
      <c r="AD845" s="60"/>
      <c r="AE845" s="60">
        <v>43256.811273148152</v>
      </c>
      <c r="AF845" s="60">
        <v>43256.806643518517</v>
      </c>
      <c r="AG845" s="37"/>
      <c r="AH845" s="37"/>
      <c r="AI845" s="37"/>
      <c r="AJ845" s="16">
        <f ca="1">IF(Table1[[#This Row],[State]]="Closed","Zero",IF(Table1[[#This Row],[State]]="Resolved","Zero",TODAY()-Table1[[#This Row],[First Assigned to Osprey-Resolver]]))</f>
        <v>1451.1887268518476</v>
      </c>
      <c r="AK845" s="16" t="str">
        <f ca="1">IF(Table1[[#This Row],[Days Open]]&lt;=5,"00 - 05",IF(Table1[[#This Row],[Days Open]]&lt;=15,"06 - 15",IF(Table1[[#This Row],[Days Open]]&lt;=30,"16 - 30", IF(Table1[[#This Row],[Days Open]]&lt;=60,"31 - 60",IF(Table1[[#This Row],[Days Open]]&lt;=90,"61 - 90",IF(Table1[[#This Row],[Days Open]]="Zero","Closed","&gt;91 and above"))))))</f>
        <v>&gt;91 and above</v>
      </c>
      <c r="AL845" s="39">
        <f>WEEKNUM(Table1[[#This Row],[Created]])</f>
        <v>23</v>
      </c>
      <c r="AM845" s="39">
        <f>WEEKNUM(Table1[[#This Row],[Resolved]])</f>
        <v>0</v>
      </c>
      <c r="AN845" s="39">
        <f>WEEKNUM(Table1[[#This Row],[Closed]])</f>
        <v>23</v>
      </c>
      <c r="AO845" s="39" t="str">
        <f>IFERROR(INDEX(GD_Resource[], MATCH(Table1[[#This Row],[Assigned to]], GD_Resource[SNOW ID Unique], 0), 2), "Not GD")</f>
        <v>Not GD</v>
      </c>
      <c r="AP845" s="39" t="str">
        <f t="shared" si="13"/>
        <v>Geo</v>
      </c>
      <c r="AQ845" s="39">
        <f>YEAR(Table1[[#This Row],[Closed]])</f>
        <v>2018</v>
      </c>
      <c r="AR845" s="39">
        <f>YEAR(Table1[[#This Row],[Resolved]])</f>
        <v>1900</v>
      </c>
      <c r="AS845" s="39">
        <f>YEAR(Table1[[#This Row],[Created]])</f>
        <v>2018</v>
      </c>
      <c r="AT845" s="39">
        <f>DAY(Table1[[#This Row],[Resolved]])</f>
        <v>0</v>
      </c>
      <c r="AU845" s="39" t="str">
        <f>TEXT(Table1[[#This Row],[Resolved]],"MMM")</f>
        <v>Jan</v>
      </c>
      <c r="AV845" s="39">
        <f>DAY(Table1[[#This Row],[Created]])</f>
        <v>5</v>
      </c>
      <c r="AW845" s="39" t="str">
        <f>TEXT(Table1[[#This Row],[Created]],"MMM")</f>
        <v>Jun</v>
      </c>
      <c r="AX845" s="40" t="e">
        <f>VLOOKUP(Table1[[#This Row],[Assigned to]],GD_Resource[[#All],[SNOW ID Unique]:[Team]],4,0)</f>
        <v>#N/A</v>
      </c>
    </row>
    <row r="846" spans="1:50" ht="49.95" customHeight="1" x14ac:dyDescent="0.25">
      <c r="A846" s="37" t="s">
        <v>3304</v>
      </c>
      <c r="B846" s="37" t="s">
        <v>119</v>
      </c>
      <c r="C846" s="37" t="s">
        <v>2780</v>
      </c>
      <c r="D846" s="37" t="s">
        <v>2781</v>
      </c>
      <c r="E846" s="37" t="s">
        <v>7</v>
      </c>
      <c r="F846" s="37" t="s">
        <v>3305</v>
      </c>
      <c r="G846" s="60">
        <v>43258.492164351846</v>
      </c>
      <c r="H846" s="37" t="s">
        <v>2783</v>
      </c>
      <c r="I846" s="60"/>
      <c r="J846" s="37" t="s">
        <v>124</v>
      </c>
      <c r="K846" s="37" t="s">
        <v>3306</v>
      </c>
      <c r="L846" s="60">
        <v>43258.492164351846</v>
      </c>
      <c r="M846" s="37" t="s">
        <v>2783</v>
      </c>
      <c r="N846" s="60">
        <v>43257.134467592587</v>
      </c>
      <c r="O846" s="37" t="s">
        <v>3293</v>
      </c>
      <c r="P846" s="38" t="b">
        <v>0</v>
      </c>
      <c r="Q846" s="37"/>
      <c r="R846" s="37" t="s">
        <v>150</v>
      </c>
      <c r="S846" s="38">
        <v>0</v>
      </c>
      <c r="T846" s="37" t="s">
        <v>128</v>
      </c>
      <c r="U846" s="37" t="s">
        <v>124</v>
      </c>
      <c r="V846" s="60"/>
      <c r="W846" s="38">
        <v>117365</v>
      </c>
      <c r="X846" s="37" t="s">
        <v>3307</v>
      </c>
      <c r="Y846" s="38">
        <v>0</v>
      </c>
      <c r="Z846" s="38" t="b">
        <v>0</v>
      </c>
      <c r="AA846" s="60">
        <v>43257.3044212963</v>
      </c>
      <c r="AB846" s="60"/>
      <c r="AC846" s="38">
        <v>0</v>
      </c>
      <c r="AD846" s="60"/>
      <c r="AE846" s="60">
        <v>43257.3044212963</v>
      </c>
      <c r="AF846" s="60">
        <v>43257.134467592587</v>
      </c>
      <c r="AG846" s="37"/>
      <c r="AH846" s="37"/>
      <c r="AI846" s="37"/>
      <c r="AJ846" s="16">
        <f ca="1">IF(Table1[[#This Row],[State]]="Closed","Zero",IF(Table1[[#This Row],[State]]="Resolved","Zero",TODAY()-Table1[[#This Row],[First Assigned to Osprey-Resolver]]))</f>
        <v>1450.6955787037004</v>
      </c>
      <c r="AK846" s="16" t="str">
        <f ca="1">IF(Table1[[#This Row],[Days Open]]&lt;=5,"00 - 05",IF(Table1[[#This Row],[Days Open]]&lt;=15,"06 - 15",IF(Table1[[#This Row],[Days Open]]&lt;=30,"16 - 30", IF(Table1[[#This Row],[Days Open]]&lt;=60,"31 - 60",IF(Table1[[#This Row],[Days Open]]&lt;=90,"61 - 90",IF(Table1[[#This Row],[Days Open]]="Zero","Closed","&gt;91 and above"))))))</f>
        <v>&gt;91 and above</v>
      </c>
      <c r="AL846" s="39">
        <f>WEEKNUM(Table1[[#This Row],[Created]])</f>
        <v>23</v>
      </c>
      <c r="AM846" s="39">
        <f>WEEKNUM(Table1[[#This Row],[Resolved]])</f>
        <v>0</v>
      </c>
      <c r="AN846" s="39">
        <f>WEEKNUM(Table1[[#This Row],[Closed]])</f>
        <v>23</v>
      </c>
      <c r="AO846" s="39" t="str">
        <f>IFERROR(INDEX(GD_Resource[], MATCH(Table1[[#This Row],[Assigned to]], GD_Resource[SNOW ID Unique], 0), 2), "Not GD")</f>
        <v>WPP-US</v>
      </c>
      <c r="AP846" s="39" t="str">
        <f t="shared" si="13"/>
        <v>GD</v>
      </c>
      <c r="AQ846" s="39">
        <f>YEAR(Table1[[#This Row],[Closed]])</f>
        <v>2018</v>
      </c>
      <c r="AR846" s="39">
        <f>YEAR(Table1[[#This Row],[Resolved]])</f>
        <v>1900</v>
      </c>
      <c r="AS846" s="39">
        <f>YEAR(Table1[[#This Row],[Created]])</f>
        <v>2018</v>
      </c>
      <c r="AT846" s="39">
        <f>DAY(Table1[[#This Row],[Resolved]])</f>
        <v>0</v>
      </c>
      <c r="AU846" s="39" t="str">
        <f>TEXT(Table1[[#This Row],[Resolved]],"MMM")</f>
        <v>Jan</v>
      </c>
      <c r="AV846" s="39">
        <f>DAY(Table1[[#This Row],[Created]])</f>
        <v>6</v>
      </c>
      <c r="AW846" s="39" t="str">
        <f>TEXT(Table1[[#This Row],[Created]],"MMM")</f>
        <v>Jun</v>
      </c>
      <c r="AX846" s="40">
        <f>VLOOKUP(Table1[[#This Row],[Assigned to]],GD_Resource[[#All],[SNOW ID Unique]:[Team]],4,0)</f>
        <v>0</v>
      </c>
    </row>
    <row r="847" spans="1:50" ht="37.5" customHeight="1" x14ac:dyDescent="0.25">
      <c r="A847" s="37" t="s">
        <v>3308</v>
      </c>
      <c r="B847" s="37" t="s">
        <v>119</v>
      </c>
      <c r="C847" s="37" t="s">
        <v>120</v>
      </c>
      <c r="D847" s="37" t="s">
        <v>704</v>
      </c>
      <c r="E847" s="37" t="s">
        <v>13</v>
      </c>
      <c r="F847" s="37" t="s">
        <v>3309</v>
      </c>
      <c r="G847" s="60">
        <v>43259.00854166667</v>
      </c>
      <c r="H847" s="37" t="s">
        <v>53</v>
      </c>
      <c r="I847" s="60"/>
      <c r="J847" s="37" t="s">
        <v>124</v>
      </c>
      <c r="K847" s="37" t="s">
        <v>3310</v>
      </c>
      <c r="L847" s="60">
        <v>43259.00854166667</v>
      </c>
      <c r="M847" s="37" t="s">
        <v>53</v>
      </c>
      <c r="N847" s="60">
        <v>43258.995891203696</v>
      </c>
      <c r="O847" s="37" t="s">
        <v>1466</v>
      </c>
      <c r="P847" s="38" t="b">
        <v>0</v>
      </c>
      <c r="Q847" s="37"/>
      <c r="R847" s="37" t="s">
        <v>127</v>
      </c>
      <c r="S847" s="38">
        <v>0</v>
      </c>
      <c r="T847" s="37" t="s">
        <v>128</v>
      </c>
      <c r="U847" s="37" t="s">
        <v>124</v>
      </c>
      <c r="V847" s="60"/>
      <c r="W847" s="38">
        <v>1093</v>
      </c>
      <c r="X847" s="37" t="s">
        <v>1467</v>
      </c>
      <c r="Y847" s="38">
        <v>0</v>
      </c>
      <c r="Z847" s="38" t="b">
        <v>0</v>
      </c>
      <c r="AA847" s="60">
        <v>43259.005949074082</v>
      </c>
      <c r="AB847" s="60">
        <v>43258.995891203696</v>
      </c>
      <c r="AC847" s="38">
        <v>1</v>
      </c>
      <c r="AD847" s="60">
        <v>43258.998888888891</v>
      </c>
      <c r="AE847" s="60">
        <v>43259.005949074082</v>
      </c>
      <c r="AF847" s="60">
        <v>43258.998888888891</v>
      </c>
      <c r="AG847" s="37"/>
      <c r="AH847" s="37"/>
      <c r="AI847" s="37"/>
      <c r="AJ847" s="16">
        <f ca="1">IF(Table1[[#This Row],[State]]="Closed","Zero",IF(Table1[[#This Row],[State]]="Resolved","Zero",TODAY()-Table1[[#This Row],[First Assigned to Osprey-Resolver]]))</f>
        <v>1448.9940509259177</v>
      </c>
      <c r="AK847" s="16" t="str">
        <f ca="1">IF(Table1[[#This Row],[Days Open]]&lt;=5,"00 - 05",IF(Table1[[#This Row],[Days Open]]&lt;=15,"06 - 15",IF(Table1[[#This Row],[Days Open]]&lt;=30,"16 - 30", IF(Table1[[#This Row],[Days Open]]&lt;=60,"31 - 60",IF(Table1[[#This Row],[Days Open]]&lt;=90,"61 - 90",IF(Table1[[#This Row],[Days Open]]="Zero","Closed","&gt;91 and above"))))))</f>
        <v>&gt;91 and above</v>
      </c>
      <c r="AL847" s="39">
        <f>WEEKNUM(Table1[[#This Row],[Created]])</f>
        <v>23</v>
      </c>
      <c r="AM847" s="39">
        <f>WEEKNUM(Table1[[#This Row],[Resolved]])</f>
        <v>0</v>
      </c>
      <c r="AN847" s="39">
        <f>WEEKNUM(Table1[[#This Row],[Closed]])</f>
        <v>23</v>
      </c>
      <c r="AO847" s="39" t="str">
        <f>IFERROR(INDEX(GD_Resource[], MATCH(Table1[[#This Row],[Assigned to]], GD_Resource[SNOW ID Unique], 0), 2), "Not GD")</f>
        <v>WPP-US</v>
      </c>
      <c r="AP847" s="39" t="str">
        <f t="shared" si="13"/>
        <v>GD</v>
      </c>
      <c r="AQ847" s="39">
        <f>YEAR(Table1[[#This Row],[Closed]])</f>
        <v>2018</v>
      </c>
      <c r="AR847" s="39">
        <f>YEAR(Table1[[#This Row],[Resolved]])</f>
        <v>1900</v>
      </c>
      <c r="AS847" s="39">
        <f>YEAR(Table1[[#This Row],[Created]])</f>
        <v>2018</v>
      </c>
      <c r="AT847" s="39">
        <f>DAY(Table1[[#This Row],[Resolved]])</f>
        <v>0</v>
      </c>
      <c r="AU847" s="39" t="str">
        <f>TEXT(Table1[[#This Row],[Resolved]],"MMM")</f>
        <v>Jan</v>
      </c>
      <c r="AV847" s="39">
        <f>DAY(Table1[[#This Row],[Created]])</f>
        <v>7</v>
      </c>
      <c r="AW847" s="39" t="str">
        <f>TEXT(Table1[[#This Row],[Created]],"MMM")</f>
        <v>Jun</v>
      </c>
      <c r="AX847" s="40">
        <f>VLOOKUP(Table1[[#This Row],[Assigned to]],GD_Resource[[#All],[SNOW ID Unique]:[Team]],4,0)</f>
        <v>0</v>
      </c>
    </row>
    <row r="848" spans="1:50" ht="37.5" customHeight="1" x14ac:dyDescent="0.25">
      <c r="A848" s="37" t="s">
        <v>3311</v>
      </c>
      <c r="B848" s="37" t="s">
        <v>119</v>
      </c>
      <c r="C848" s="37" t="s">
        <v>433</v>
      </c>
      <c r="D848" s="37" t="s">
        <v>434</v>
      </c>
      <c r="E848" s="37" t="s">
        <v>13</v>
      </c>
      <c r="F848" s="37" t="s">
        <v>3312</v>
      </c>
      <c r="G848" s="60">
        <v>43259.913298611107</v>
      </c>
      <c r="H848" s="37" t="s">
        <v>436</v>
      </c>
      <c r="I848" s="60"/>
      <c r="J848" s="37" t="s">
        <v>124</v>
      </c>
      <c r="K848" s="37" t="s">
        <v>3313</v>
      </c>
      <c r="L848" s="60">
        <v>43259.913310185177</v>
      </c>
      <c r="M848" s="37" t="s">
        <v>436</v>
      </c>
      <c r="N848" s="60">
        <v>43259.101631944453</v>
      </c>
      <c r="O848" s="37" t="s">
        <v>3314</v>
      </c>
      <c r="P848" s="38" t="b">
        <v>0</v>
      </c>
      <c r="Q848" s="37"/>
      <c r="R848" s="37" t="s">
        <v>217</v>
      </c>
      <c r="S848" s="38">
        <v>0</v>
      </c>
      <c r="T848" s="37" t="s">
        <v>128</v>
      </c>
      <c r="U848" s="37" t="s">
        <v>124</v>
      </c>
      <c r="V848" s="60"/>
      <c r="W848" s="38">
        <v>70129</v>
      </c>
      <c r="X848" s="37" t="s">
        <v>3315</v>
      </c>
      <c r="Y848" s="38">
        <v>0</v>
      </c>
      <c r="Z848" s="38" t="b">
        <v>0</v>
      </c>
      <c r="AA848" s="60">
        <v>43259.102175925917</v>
      </c>
      <c r="AB848" s="60">
        <v>43259.101631944453</v>
      </c>
      <c r="AC848" s="38">
        <v>1</v>
      </c>
      <c r="AD848" s="60">
        <v>43259.205763888887</v>
      </c>
      <c r="AE848" s="60">
        <v>43259.773946759262</v>
      </c>
      <c r="AF848" s="60">
        <v>43259.205763888887</v>
      </c>
      <c r="AG848" s="37" t="s">
        <v>139</v>
      </c>
      <c r="AH848" s="37"/>
      <c r="AI848" s="37"/>
      <c r="AJ848" s="16">
        <f ca="1">IF(Table1[[#This Row],[State]]="Closed","Zero",IF(Table1[[#This Row],[State]]="Resolved","Zero",TODAY()-Table1[[#This Row],[First Assigned to Osprey-Resolver]]))</f>
        <v>1448.2260532407381</v>
      </c>
      <c r="AK848" s="16" t="str">
        <f ca="1">IF(Table1[[#This Row],[Days Open]]&lt;=5,"00 - 05",IF(Table1[[#This Row],[Days Open]]&lt;=15,"06 - 15",IF(Table1[[#This Row],[Days Open]]&lt;=30,"16 - 30", IF(Table1[[#This Row],[Days Open]]&lt;=60,"31 - 60",IF(Table1[[#This Row],[Days Open]]&lt;=90,"61 - 90",IF(Table1[[#This Row],[Days Open]]="Zero","Closed","&gt;91 and above"))))))</f>
        <v>&gt;91 and above</v>
      </c>
      <c r="AL848" s="39">
        <f>WEEKNUM(Table1[[#This Row],[Created]])</f>
        <v>23</v>
      </c>
      <c r="AM848" s="39">
        <f>WEEKNUM(Table1[[#This Row],[Resolved]])</f>
        <v>0</v>
      </c>
      <c r="AN848" s="39">
        <f>WEEKNUM(Table1[[#This Row],[Closed]])</f>
        <v>23</v>
      </c>
      <c r="AO848" s="39" t="str">
        <f>IFERROR(INDEX(GD_Resource[], MATCH(Table1[[#This Row],[Assigned to]], GD_Resource[SNOW ID Unique], 0), 2), "Not GD")</f>
        <v>Not GD</v>
      </c>
      <c r="AP848" s="39" t="str">
        <f t="shared" si="13"/>
        <v>Geo</v>
      </c>
      <c r="AQ848" s="39">
        <f>YEAR(Table1[[#This Row],[Closed]])</f>
        <v>2018</v>
      </c>
      <c r="AR848" s="39">
        <f>YEAR(Table1[[#This Row],[Resolved]])</f>
        <v>1900</v>
      </c>
      <c r="AS848" s="39">
        <f>YEAR(Table1[[#This Row],[Created]])</f>
        <v>2018</v>
      </c>
      <c r="AT848" s="39">
        <f>DAY(Table1[[#This Row],[Resolved]])</f>
        <v>0</v>
      </c>
      <c r="AU848" s="39" t="str">
        <f>TEXT(Table1[[#This Row],[Resolved]],"MMM")</f>
        <v>Jan</v>
      </c>
      <c r="AV848" s="39">
        <f>DAY(Table1[[#This Row],[Created]])</f>
        <v>8</v>
      </c>
      <c r="AW848" s="39" t="str">
        <f>TEXT(Table1[[#This Row],[Created]],"MMM")</f>
        <v>Jun</v>
      </c>
      <c r="AX848" s="40" t="e">
        <f>VLOOKUP(Table1[[#This Row],[Assigned to]],GD_Resource[[#All],[SNOW ID Unique]:[Team]],4,0)</f>
        <v>#N/A</v>
      </c>
    </row>
    <row r="849" spans="1:50" ht="37.5" customHeight="1" x14ac:dyDescent="0.25">
      <c r="A849" s="37" t="s">
        <v>3316</v>
      </c>
      <c r="B849" s="37" t="s">
        <v>119</v>
      </c>
      <c r="C849" s="37" t="s">
        <v>120</v>
      </c>
      <c r="D849" s="37" t="s">
        <v>206</v>
      </c>
      <c r="E849" s="37" t="s">
        <v>13</v>
      </c>
      <c r="F849" s="37" t="s">
        <v>3317</v>
      </c>
      <c r="G849" s="60">
        <v>43259.719351851847</v>
      </c>
      <c r="H849" s="37" t="s">
        <v>48</v>
      </c>
      <c r="I849" s="60"/>
      <c r="J849" s="37" t="s">
        <v>124</v>
      </c>
      <c r="K849" s="37" t="s">
        <v>3318</v>
      </c>
      <c r="L849" s="60">
        <v>43259.719351851847</v>
      </c>
      <c r="M849" s="37" t="s">
        <v>48</v>
      </c>
      <c r="N849" s="60">
        <v>43259.624398148153</v>
      </c>
      <c r="O849" s="37" t="s">
        <v>868</v>
      </c>
      <c r="P849" s="38" t="b">
        <v>0</v>
      </c>
      <c r="Q849" s="37"/>
      <c r="R849" s="37" t="s">
        <v>127</v>
      </c>
      <c r="S849" s="38">
        <v>0</v>
      </c>
      <c r="T849" s="37" t="s">
        <v>128</v>
      </c>
      <c r="U849" s="37" t="s">
        <v>124</v>
      </c>
      <c r="V849" s="60"/>
      <c r="W849" s="38">
        <v>8204</v>
      </c>
      <c r="X849" s="37" t="s">
        <v>869</v>
      </c>
      <c r="Y849" s="38">
        <v>0</v>
      </c>
      <c r="Z849" s="38" t="b">
        <v>0</v>
      </c>
      <c r="AA849" s="60">
        <v>43259.718634259261</v>
      </c>
      <c r="AB849" s="60">
        <v>43259.624398148153</v>
      </c>
      <c r="AC849" s="38">
        <v>1</v>
      </c>
      <c r="AD849" s="60">
        <v>43259.718634259261</v>
      </c>
      <c r="AE849" s="60">
        <v>43259.718634259261</v>
      </c>
      <c r="AF849" s="60">
        <v>43259.718634259261</v>
      </c>
      <c r="AG849" s="37"/>
      <c r="AH849" s="37"/>
      <c r="AI849" s="37"/>
      <c r="AJ849" s="16">
        <f ca="1">IF(Table1[[#This Row],[State]]="Closed","Zero",IF(Table1[[#This Row],[State]]="Resolved","Zero",TODAY()-Table1[[#This Row],[First Assigned to Osprey-Resolver]]))</f>
        <v>1448.2813657407387</v>
      </c>
      <c r="AK849" s="16" t="str">
        <f ca="1">IF(Table1[[#This Row],[Days Open]]&lt;=5,"00 - 05",IF(Table1[[#This Row],[Days Open]]&lt;=15,"06 - 15",IF(Table1[[#This Row],[Days Open]]&lt;=30,"16 - 30", IF(Table1[[#This Row],[Days Open]]&lt;=60,"31 - 60",IF(Table1[[#This Row],[Days Open]]&lt;=90,"61 - 90",IF(Table1[[#This Row],[Days Open]]="Zero","Closed","&gt;91 and above"))))))</f>
        <v>&gt;91 and above</v>
      </c>
      <c r="AL849" s="39">
        <f>WEEKNUM(Table1[[#This Row],[Created]])</f>
        <v>23</v>
      </c>
      <c r="AM849" s="39">
        <f>WEEKNUM(Table1[[#This Row],[Resolved]])</f>
        <v>0</v>
      </c>
      <c r="AN849" s="39">
        <f>WEEKNUM(Table1[[#This Row],[Closed]])</f>
        <v>23</v>
      </c>
      <c r="AO849" s="39" t="str">
        <f>IFERROR(INDEX(GD_Resource[], MATCH(Table1[[#This Row],[Assigned to]], GD_Resource[SNOW ID Unique], 0), 2), "Not GD")</f>
        <v>Not GD</v>
      </c>
      <c r="AP849" s="39" t="str">
        <f t="shared" si="13"/>
        <v>Geo</v>
      </c>
      <c r="AQ849" s="39">
        <f>YEAR(Table1[[#This Row],[Closed]])</f>
        <v>2018</v>
      </c>
      <c r="AR849" s="39">
        <f>YEAR(Table1[[#This Row],[Resolved]])</f>
        <v>1900</v>
      </c>
      <c r="AS849" s="39">
        <f>YEAR(Table1[[#This Row],[Created]])</f>
        <v>2018</v>
      </c>
      <c r="AT849" s="39">
        <f>DAY(Table1[[#This Row],[Resolved]])</f>
        <v>0</v>
      </c>
      <c r="AU849" s="39" t="str">
        <f>TEXT(Table1[[#This Row],[Resolved]],"MMM")</f>
        <v>Jan</v>
      </c>
      <c r="AV849" s="39">
        <f>DAY(Table1[[#This Row],[Created]])</f>
        <v>8</v>
      </c>
      <c r="AW849" s="39" t="str">
        <f>TEXT(Table1[[#This Row],[Created]],"MMM")</f>
        <v>Jun</v>
      </c>
      <c r="AX849" s="40" t="e">
        <f>VLOOKUP(Table1[[#This Row],[Assigned to]],GD_Resource[[#All],[SNOW ID Unique]:[Team]],4,0)</f>
        <v>#N/A</v>
      </c>
    </row>
    <row r="850" spans="1:50" ht="37.5" customHeight="1" x14ac:dyDescent="0.25">
      <c r="A850" s="37" t="s">
        <v>3319</v>
      </c>
      <c r="B850" s="37" t="s">
        <v>119</v>
      </c>
      <c r="C850" s="37" t="s">
        <v>120</v>
      </c>
      <c r="D850" s="37" t="s">
        <v>3320</v>
      </c>
      <c r="E850" s="37" t="s">
        <v>13</v>
      </c>
      <c r="F850" s="37" t="s">
        <v>3321</v>
      </c>
      <c r="G850" s="60">
        <v>43271.869849537034</v>
      </c>
      <c r="H850" s="37" t="s">
        <v>3322</v>
      </c>
      <c r="I850" s="60"/>
      <c r="J850" s="37" t="s">
        <v>124</v>
      </c>
      <c r="K850" s="37" t="s">
        <v>3323</v>
      </c>
      <c r="L850" s="60">
        <v>43271.869849537034</v>
      </c>
      <c r="M850" s="37" t="s">
        <v>3322</v>
      </c>
      <c r="N850" s="60">
        <v>43259.737453703703</v>
      </c>
      <c r="O850" s="37" t="s">
        <v>3320</v>
      </c>
      <c r="P850" s="38" t="b">
        <v>0</v>
      </c>
      <c r="Q850" s="37"/>
      <c r="R850" s="37" t="s">
        <v>127</v>
      </c>
      <c r="S850" s="38">
        <v>0</v>
      </c>
      <c r="T850" s="37" t="s">
        <v>128</v>
      </c>
      <c r="U850" s="37" t="s">
        <v>124</v>
      </c>
      <c r="V850" s="60"/>
      <c r="W850" s="38">
        <v>1048423</v>
      </c>
      <c r="X850" s="37" t="s">
        <v>3322</v>
      </c>
      <c r="Y850" s="38">
        <v>0</v>
      </c>
      <c r="Z850" s="38" t="b">
        <v>0</v>
      </c>
      <c r="AA850" s="60">
        <v>43259.769618055558</v>
      </c>
      <c r="AB850" s="60">
        <v>43259.737453703703</v>
      </c>
      <c r="AC850" s="38">
        <v>5</v>
      </c>
      <c r="AD850" s="60">
        <v>43263.776747685188</v>
      </c>
      <c r="AE850" s="60">
        <v>43263.776747685188</v>
      </c>
      <c r="AF850" s="60">
        <v>43263.776747685188</v>
      </c>
      <c r="AG850" s="37" t="s">
        <v>811</v>
      </c>
      <c r="AH850" s="37"/>
      <c r="AI850" s="37"/>
      <c r="AJ850" s="16">
        <f ca="1">IF(Table1[[#This Row],[State]]="Closed","Zero",IF(Table1[[#This Row],[State]]="Resolved","Zero",TODAY()-Table1[[#This Row],[First Assigned to Osprey-Resolver]]))</f>
        <v>1444.2232523148123</v>
      </c>
      <c r="AK850" s="16" t="str">
        <f ca="1">IF(Table1[[#This Row],[Days Open]]&lt;=5,"00 - 05",IF(Table1[[#This Row],[Days Open]]&lt;=15,"06 - 15",IF(Table1[[#This Row],[Days Open]]&lt;=30,"16 - 30", IF(Table1[[#This Row],[Days Open]]&lt;=60,"31 - 60",IF(Table1[[#This Row],[Days Open]]&lt;=90,"61 - 90",IF(Table1[[#This Row],[Days Open]]="Zero","Closed","&gt;91 and above"))))))</f>
        <v>&gt;91 and above</v>
      </c>
      <c r="AL850" s="39">
        <f>WEEKNUM(Table1[[#This Row],[Created]])</f>
        <v>23</v>
      </c>
      <c r="AM850" s="39">
        <f>WEEKNUM(Table1[[#This Row],[Resolved]])</f>
        <v>0</v>
      </c>
      <c r="AN850" s="39">
        <f>WEEKNUM(Table1[[#This Row],[Closed]])</f>
        <v>25</v>
      </c>
      <c r="AO850" s="39" t="str">
        <f>IFERROR(INDEX(GD_Resource[], MATCH(Table1[[#This Row],[Assigned to]], GD_Resource[SNOW ID Unique], 0), 2), "Not GD")</f>
        <v>WPP-US</v>
      </c>
      <c r="AP850" s="39" t="str">
        <f t="shared" si="13"/>
        <v>GD</v>
      </c>
      <c r="AQ850" s="39">
        <f>YEAR(Table1[[#This Row],[Closed]])</f>
        <v>2018</v>
      </c>
      <c r="AR850" s="39">
        <f>YEAR(Table1[[#This Row],[Resolved]])</f>
        <v>1900</v>
      </c>
      <c r="AS850" s="39">
        <f>YEAR(Table1[[#This Row],[Created]])</f>
        <v>2018</v>
      </c>
      <c r="AT850" s="39">
        <f>DAY(Table1[[#This Row],[Resolved]])</f>
        <v>0</v>
      </c>
      <c r="AU850" s="39" t="str">
        <f>TEXT(Table1[[#This Row],[Resolved]],"MMM")</f>
        <v>Jan</v>
      </c>
      <c r="AV850" s="39">
        <f>DAY(Table1[[#This Row],[Created]])</f>
        <v>8</v>
      </c>
      <c r="AW850" s="39" t="str">
        <f>TEXT(Table1[[#This Row],[Created]],"MMM")</f>
        <v>Jun</v>
      </c>
      <c r="AX850" s="40">
        <f>VLOOKUP(Table1[[#This Row],[Assigned to]],GD_Resource[[#All],[SNOW ID Unique]:[Team]],4,0)</f>
        <v>0</v>
      </c>
    </row>
    <row r="851" spans="1:50" ht="37.5" customHeight="1" x14ac:dyDescent="0.25">
      <c r="A851" s="37" t="s">
        <v>3324</v>
      </c>
      <c r="B851" s="37" t="s">
        <v>119</v>
      </c>
      <c r="C851" s="37" t="s">
        <v>242</v>
      </c>
      <c r="D851" s="37" t="s">
        <v>243</v>
      </c>
      <c r="E851" s="37" t="s">
        <v>13</v>
      </c>
      <c r="F851" s="37" t="s">
        <v>3325</v>
      </c>
      <c r="G851" s="60">
        <v>43271.062164351853</v>
      </c>
      <c r="H851" s="37"/>
      <c r="I851" s="60"/>
      <c r="J851" s="37" t="s">
        <v>124</v>
      </c>
      <c r="K851" s="37" t="s">
        <v>3326</v>
      </c>
      <c r="L851" s="60">
        <v>43271.062164351853</v>
      </c>
      <c r="M851" s="37" t="s">
        <v>71</v>
      </c>
      <c r="N851" s="60">
        <v>43262.366249999999</v>
      </c>
      <c r="O851" s="37" t="s">
        <v>243</v>
      </c>
      <c r="P851" s="38" t="b">
        <v>0</v>
      </c>
      <c r="Q851" s="37"/>
      <c r="R851" s="37" t="s">
        <v>150</v>
      </c>
      <c r="S851" s="38">
        <v>0</v>
      </c>
      <c r="T851" s="37" t="s">
        <v>128</v>
      </c>
      <c r="U851" s="37" t="s">
        <v>124</v>
      </c>
      <c r="V851" s="60"/>
      <c r="W851" s="38">
        <v>751475</v>
      </c>
      <c r="X851" s="37" t="s">
        <v>71</v>
      </c>
      <c r="Y851" s="38">
        <v>0</v>
      </c>
      <c r="Z851" s="38" t="b">
        <v>0</v>
      </c>
      <c r="AA851" s="60">
        <v>43262.434305555558</v>
      </c>
      <c r="AB851" s="60">
        <v>43262.366249999999</v>
      </c>
      <c r="AC851" s="38">
        <v>5</v>
      </c>
      <c r="AD851" s="60">
        <v>43262.518101851849</v>
      </c>
      <c r="AE851" s="60"/>
      <c r="AF851" s="60">
        <v>43262.518101851849</v>
      </c>
      <c r="AG851" s="37"/>
      <c r="AH851" s="37"/>
      <c r="AI851" s="37"/>
      <c r="AJ851" s="16">
        <f ca="1">IF(Table1[[#This Row],[State]]="Closed","Zero",IF(Table1[[#This Row],[State]]="Resolved","Zero",TODAY()-Table1[[#This Row],[First Assigned to Osprey-Resolver]]))</f>
        <v>44708</v>
      </c>
      <c r="AK851" s="16" t="str">
        <f ca="1">IF(Table1[[#This Row],[Days Open]]&lt;=5,"00 - 05",IF(Table1[[#This Row],[Days Open]]&lt;=15,"06 - 15",IF(Table1[[#This Row],[Days Open]]&lt;=30,"16 - 30", IF(Table1[[#This Row],[Days Open]]&lt;=60,"31 - 60",IF(Table1[[#This Row],[Days Open]]&lt;=90,"61 - 90",IF(Table1[[#This Row],[Days Open]]="Zero","Closed","&gt;91 and above"))))))</f>
        <v>&gt;91 and above</v>
      </c>
      <c r="AL851" s="39">
        <f>WEEKNUM(Table1[[#This Row],[Created]])</f>
        <v>24</v>
      </c>
      <c r="AM851" s="39">
        <f>WEEKNUM(Table1[[#This Row],[Resolved]])</f>
        <v>0</v>
      </c>
      <c r="AN851" s="39">
        <f>WEEKNUM(Table1[[#This Row],[Closed]])</f>
        <v>25</v>
      </c>
      <c r="AO851" s="39" t="str">
        <f>IFERROR(INDEX(GD_Resource[], MATCH(Table1[[#This Row],[Assigned to]], GD_Resource[SNOW ID Unique], 0), 2), "Not GD")</f>
        <v>Not GD</v>
      </c>
      <c r="AP851" s="39" t="str">
        <f t="shared" si="13"/>
        <v>Geo</v>
      </c>
      <c r="AQ851" s="39">
        <f>YEAR(Table1[[#This Row],[Closed]])</f>
        <v>2018</v>
      </c>
      <c r="AR851" s="39">
        <f>YEAR(Table1[[#This Row],[Resolved]])</f>
        <v>1900</v>
      </c>
      <c r="AS851" s="39">
        <f>YEAR(Table1[[#This Row],[Created]])</f>
        <v>2018</v>
      </c>
      <c r="AT851" s="39">
        <f>DAY(Table1[[#This Row],[Resolved]])</f>
        <v>0</v>
      </c>
      <c r="AU851" s="39" t="str">
        <f>TEXT(Table1[[#This Row],[Resolved]],"MMM")</f>
        <v>Jan</v>
      </c>
      <c r="AV851" s="39">
        <f>DAY(Table1[[#This Row],[Created]])</f>
        <v>11</v>
      </c>
      <c r="AW851" s="39" t="str">
        <f>TEXT(Table1[[#This Row],[Created]],"MMM")</f>
        <v>Jun</v>
      </c>
      <c r="AX851" s="40" t="e">
        <f>VLOOKUP(Table1[[#This Row],[Assigned to]],GD_Resource[[#All],[SNOW ID Unique]:[Team]],4,0)</f>
        <v>#N/A</v>
      </c>
    </row>
    <row r="852" spans="1:50" ht="37.5" customHeight="1" x14ac:dyDescent="0.25">
      <c r="A852" s="37" t="s">
        <v>3327</v>
      </c>
      <c r="B852" s="37" t="s">
        <v>119</v>
      </c>
      <c r="C852" s="37" t="s">
        <v>253</v>
      </c>
      <c r="D852" s="37" t="s">
        <v>259</v>
      </c>
      <c r="E852" s="37" t="s">
        <v>13</v>
      </c>
      <c r="F852" s="37" t="s">
        <v>3328</v>
      </c>
      <c r="G852" s="60">
        <v>43262.953182870369</v>
      </c>
      <c r="H852" s="37" t="s">
        <v>39</v>
      </c>
      <c r="I852" s="60"/>
      <c r="J852" s="37" t="s">
        <v>124</v>
      </c>
      <c r="K852" s="37" t="s">
        <v>3329</v>
      </c>
      <c r="L852" s="60">
        <v>43262.953182870369</v>
      </c>
      <c r="M852" s="37" t="s">
        <v>39</v>
      </c>
      <c r="N852" s="60">
        <v>43262.825706018521</v>
      </c>
      <c r="O852" s="37" t="s">
        <v>3330</v>
      </c>
      <c r="P852" s="38" t="b">
        <v>0</v>
      </c>
      <c r="Q852" s="37"/>
      <c r="R852" s="37" t="s">
        <v>150</v>
      </c>
      <c r="S852" s="38">
        <v>0</v>
      </c>
      <c r="T852" s="37" t="s">
        <v>128</v>
      </c>
      <c r="U852" s="37" t="s">
        <v>124</v>
      </c>
      <c r="V852" s="60"/>
      <c r="W852" s="38">
        <v>11014</v>
      </c>
      <c r="X852" s="37" t="s">
        <v>3331</v>
      </c>
      <c r="Y852" s="38">
        <v>0</v>
      </c>
      <c r="Z852" s="38" t="b">
        <v>0</v>
      </c>
      <c r="AA852" s="60">
        <v>43262.870659722219</v>
      </c>
      <c r="AB852" s="60">
        <v>43262.825706018521</v>
      </c>
      <c r="AC852" s="38">
        <v>1</v>
      </c>
      <c r="AD852" s="60">
        <v>43262.879074074073</v>
      </c>
      <c r="AE852" s="60">
        <v>43262.903680555559</v>
      </c>
      <c r="AF852" s="60">
        <v>43262.879074074073</v>
      </c>
      <c r="AG852" s="37"/>
      <c r="AH852" s="37"/>
      <c r="AI852" s="37"/>
      <c r="AJ852" s="16">
        <f ca="1">IF(Table1[[#This Row],[State]]="Closed","Zero",IF(Table1[[#This Row],[State]]="Resolved","Zero",TODAY()-Table1[[#This Row],[First Assigned to Osprey-Resolver]]))</f>
        <v>1445.0963194444412</v>
      </c>
      <c r="AK852" s="16" t="str">
        <f ca="1">IF(Table1[[#This Row],[Days Open]]&lt;=5,"00 - 05",IF(Table1[[#This Row],[Days Open]]&lt;=15,"06 - 15",IF(Table1[[#This Row],[Days Open]]&lt;=30,"16 - 30", IF(Table1[[#This Row],[Days Open]]&lt;=60,"31 - 60",IF(Table1[[#This Row],[Days Open]]&lt;=90,"61 - 90",IF(Table1[[#This Row],[Days Open]]="Zero","Closed","&gt;91 and above"))))))</f>
        <v>&gt;91 and above</v>
      </c>
      <c r="AL852" s="39">
        <f>WEEKNUM(Table1[[#This Row],[Created]])</f>
        <v>24</v>
      </c>
      <c r="AM852" s="39">
        <f>WEEKNUM(Table1[[#This Row],[Resolved]])</f>
        <v>0</v>
      </c>
      <c r="AN852" s="39">
        <f>WEEKNUM(Table1[[#This Row],[Closed]])</f>
        <v>24</v>
      </c>
      <c r="AO852" s="39" t="str">
        <f>IFERROR(INDEX(GD_Resource[], MATCH(Table1[[#This Row],[Assigned to]], GD_Resource[SNOW ID Unique], 0), 2), "Not GD")</f>
        <v>Not GD</v>
      </c>
      <c r="AP852" s="39" t="str">
        <f t="shared" si="13"/>
        <v>Geo</v>
      </c>
      <c r="AQ852" s="39">
        <f>YEAR(Table1[[#This Row],[Closed]])</f>
        <v>2018</v>
      </c>
      <c r="AR852" s="39">
        <f>YEAR(Table1[[#This Row],[Resolved]])</f>
        <v>1900</v>
      </c>
      <c r="AS852" s="39">
        <f>YEAR(Table1[[#This Row],[Created]])</f>
        <v>2018</v>
      </c>
      <c r="AT852" s="39">
        <f>DAY(Table1[[#This Row],[Resolved]])</f>
        <v>0</v>
      </c>
      <c r="AU852" s="39" t="str">
        <f>TEXT(Table1[[#This Row],[Resolved]],"MMM")</f>
        <v>Jan</v>
      </c>
      <c r="AV852" s="39">
        <f>DAY(Table1[[#This Row],[Created]])</f>
        <v>11</v>
      </c>
      <c r="AW852" s="39" t="str">
        <f>TEXT(Table1[[#This Row],[Created]],"MMM")</f>
        <v>Jun</v>
      </c>
      <c r="AX852" s="40" t="e">
        <f>VLOOKUP(Table1[[#This Row],[Assigned to]],GD_Resource[[#All],[SNOW ID Unique]:[Team]],4,0)</f>
        <v>#N/A</v>
      </c>
    </row>
    <row r="853" spans="1:50" ht="37.5" customHeight="1" x14ac:dyDescent="0.25">
      <c r="A853" s="37" t="s">
        <v>3332</v>
      </c>
      <c r="B853" s="37" t="s">
        <v>119</v>
      </c>
      <c r="C853" s="37" t="s">
        <v>120</v>
      </c>
      <c r="D853" s="37" t="s">
        <v>206</v>
      </c>
      <c r="E853" s="37" t="s">
        <v>145</v>
      </c>
      <c r="F853" s="37" t="s">
        <v>3333</v>
      </c>
      <c r="G853" s="60">
        <v>43397.059618055559</v>
      </c>
      <c r="H853" s="37" t="s">
        <v>48</v>
      </c>
      <c r="I853" s="60"/>
      <c r="J853" s="37" t="s">
        <v>124</v>
      </c>
      <c r="K853" s="37" t="s">
        <v>3253</v>
      </c>
      <c r="L853" s="60">
        <v>43397.059618055559</v>
      </c>
      <c r="M853" s="37" t="s">
        <v>48</v>
      </c>
      <c r="N853" s="60">
        <v>43263.541666666657</v>
      </c>
      <c r="O853" s="37" t="s">
        <v>3254</v>
      </c>
      <c r="P853" s="38" t="b">
        <v>0</v>
      </c>
      <c r="Q853" s="37"/>
      <c r="R853" s="37" t="s">
        <v>127</v>
      </c>
      <c r="S853" s="38">
        <v>0</v>
      </c>
      <c r="T853" s="37" t="s">
        <v>128</v>
      </c>
      <c r="U853" s="37" t="s">
        <v>124</v>
      </c>
      <c r="V853" s="60"/>
      <c r="W853" s="38">
        <v>11535951</v>
      </c>
      <c r="X853" s="37" t="s">
        <v>3334</v>
      </c>
      <c r="Y853" s="38">
        <v>0</v>
      </c>
      <c r="Z853" s="38" t="b">
        <v>0</v>
      </c>
      <c r="AA853" s="60">
        <v>43263.561481481483</v>
      </c>
      <c r="AB853" s="60">
        <v>43263.541666666657</v>
      </c>
      <c r="AC853" s="38">
        <v>2</v>
      </c>
      <c r="AD853" s="60">
        <v>43263.575555555559</v>
      </c>
      <c r="AE853" s="60">
        <v>43263.606400462973</v>
      </c>
      <c r="AF853" s="60">
        <v>43263.575555555559</v>
      </c>
      <c r="AG853" s="37"/>
      <c r="AH853" s="37"/>
      <c r="AI853" s="37"/>
      <c r="AJ853" s="16">
        <f ca="1">IF(Table1[[#This Row],[State]]="Closed","Zero",IF(Table1[[#This Row],[State]]="Resolved","Zero",TODAY()-Table1[[#This Row],[First Assigned to Osprey-Resolver]]))</f>
        <v>1444.3935995370266</v>
      </c>
      <c r="AK853" s="16" t="str">
        <f ca="1">IF(Table1[[#This Row],[Days Open]]&lt;=5,"00 - 05",IF(Table1[[#This Row],[Days Open]]&lt;=15,"06 - 15",IF(Table1[[#This Row],[Days Open]]&lt;=30,"16 - 30", IF(Table1[[#This Row],[Days Open]]&lt;=60,"31 - 60",IF(Table1[[#This Row],[Days Open]]&lt;=90,"61 - 90",IF(Table1[[#This Row],[Days Open]]="Zero","Closed","&gt;91 and above"))))))</f>
        <v>&gt;91 and above</v>
      </c>
      <c r="AL853" s="39">
        <f>WEEKNUM(Table1[[#This Row],[Created]])</f>
        <v>24</v>
      </c>
      <c r="AM853" s="39">
        <f>WEEKNUM(Table1[[#This Row],[Resolved]])</f>
        <v>0</v>
      </c>
      <c r="AN853" s="39">
        <f>WEEKNUM(Table1[[#This Row],[Closed]])</f>
        <v>43</v>
      </c>
      <c r="AO853" s="39" t="str">
        <f>IFERROR(INDEX(GD_Resource[], MATCH(Table1[[#This Row],[Assigned to]], GD_Resource[SNOW ID Unique], 0), 2), "Not GD")</f>
        <v>Not GD</v>
      </c>
      <c r="AP853" s="39" t="str">
        <f t="shared" si="13"/>
        <v>Geo</v>
      </c>
      <c r="AQ853" s="39">
        <f>YEAR(Table1[[#This Row],[Closed]])</f>
        <v>2018</v>
      </c>
      <c r="AR853" s="39">
        <f>YEAR(Table1[[#This Row],[Resolved]])</f>
        <v>1900</v>
      </c>
      <c r="AS853" s="39">
        <f>YEAR(Table1[[#This Row],[Created]])</f>
        <v>2018</v>
      </c>
      <c r="AT853" s="39">
        <f>DAY(Table1[[#This Row],[Resolved]])</f>
        <v>0</v>
      </c>
      <c r="AU853" s="39" t="str">
        <f>TEXT(Table1[[#This Row],[Resolved]],"MMM")</f>
        <v>Jan</v>
      </c>
      <c r="AV853" s="39">
        <f>DAY(Table1[[#This Row],[Created]])</f>
        <v>12</v>
      </c>
      <c r="AW853" s="39" t="str">
        <f>TEXT(Table1[[#This Row],[Created]],"MMM")</f>
        <v>Jun</v>
      </c>
      <c r="AX853" s="40" t="e">
        <f>VLOOKUP(Table1[[#This Row],[Assigned to]],GD_Resource[[#All],[SNOW ID Unique]:[Team]],4,0)</f>
        <v>#N/A</v>
      </c>
    </row>
    <row r="854" spans="1:50" ht="37.5" customHeight="1" x14ac:dyDescent="0.25">
      <c r="A854" s="37" t="s">
        <v>3335</v>
      </c>
      <c r="B854" s="37" t="s">
        <v>119</v>
      </c>
      <c r="C854" s="37" t="s">
        <v>120</v>
      </c>
      <c r="D854" s="37" t="s">
        <v>206</v>
      </c>
      <c r="E854" s="37" t="s">
        <v>145</v>
      </c>
      <c r="F854" s="37" t="s">
        <v>3336</v>
      </c>
      <c r="G854" s="60">
        <v>43396.093171296299</v>
      </c>
      <c r="H854" s="37" t="s">
        <v>48</v>
      </c>
      <c r="I854" s="60"/>
      <c r="J854" s="37" t="s">
        <v>124</v>
      </c>
      <c r="K854" s="37" t="s">
        <v>3337</v>
      </c>
      <c r="L854" s="60">
        <v>43396.093171296299</v>
      </c>
      <c r="M854" s="37" t="s">
        <v>48</v>
      </c>
      <c r="N854" s="60">
        <v>43263.74287037037</v>
      </c>
      <c r="O854" s="37" t="s">
        <v>3254</v>
      </c>
      <c r="P854" s="38" t="b">
        <v>0</v>
      </c>
      <c r="Q854" s="37"/>
      <c r="R854" s="37" t="s">
        <v>127</v>
      </c>
      <c r="S854" s="38">
        <v>0</v>
      </c>
      <c r="T854" s="37" t="s">
        <v>128</v>
      </c>
      <c r="U854" s="37" t="s">
        <v>124</v>
      </c>
      <c r="V854" s="60"/>
      <c r="W854" s="38">
        <v>11435066</v>
      </c>
      <c r="X854" s="37" t="s">
        <v>3334</v>
      </c>
      <c r="Y854" s="38">
        <v>0</v>
      </c>
      <c r="Z854" s="38" t="b">
        <v>0</v>
      </c>
      <c r="AA854" s="60">
        <v>43263.812118055554</v>
      </c>
      <c r="AB854" s="60">
        <v>43263.74287037037</v>
      </c>
      <c r="AC854" s="38">
        <v>2</v>
      </c>
      <c r="AD854" s="60">
        <v>43263.784884259258</v>
      </c>
      <c r="AE854" s="60">
        <v>43263.812118055554</v>
      </c>
      <c r="AF854" s="60">
        <v>43263.784884259258</v>
      </c>
      <c r="AG854" s="37"/>
      <c r="AH854" s="37"/>
      <c r="AI854" s="37"/>
      <c r="AJ854" s="16">
        <f ca="1">IF(Table1[[#This Row],[State]]="Closed","Zero",IF(Table1[[#This Row],[State]]="Resolved","Zero",TODAY()-Table1[[#This Row],[First Assigned to Osprey-Resolver]]))</f>
        <v>1444.1878819444464</v>
      </c>
      <c r="AK854" s="16" t="str">
        <f ca="1">IF(Table1[[#This Row],[Days Open]]&lt;=5,"00 - 05",IF(Table1[[#This Row],[Days Open]]&lt;=15,"06 - 15",IF(Table1[[#This Row],[Days Open]]&lt;=30,"16 - 30", IF(Table1[[#This Row],[Days Open]]&lt;=60,"31 - 60",IF(Table1[[#This Row],[Days Open]]&lt;=90,"61 - 90",IF(Table1[[#This Row],[Days Open]]="Zero","Closed","&gt;91 and above"))))))</f>
        <v>&gt;91 and above</v>
      </c>
      <c r="AL854" s="39">
        <f>WEEKNUM(Table1[[#This Row],[Created]])</f>
        <v>24</v>
      </c>
      <c r="AM854" s="39">
        <f>WEEKNUM(Table1[[#This Row],[Resolved]])</f>
        <v>0</v>
      </c>
      <c r="AN854" s="39">
        <f>WEEKNUM(Table1[[#This Row],[Closed]])</f>
        <v>43</v>
      </c>
      <c r="AO854" s="39" t="str">
        <f>IFERROR(INDEX(GD_Resource[], MATCH(Table1[[#This Row],[Assigned to]], GD_Resource[SNOW ID Unique], 0), 2), "Not GD")</f>
        <v>Not GD</v>
      </c>
      <c r="AP854" s="39" t="str">
        <f t="shared" si="13"/>
        <v>Geo</v>
      </c>
      <c r="AQ854" s="39">
        <f>YEAR(Table1[[#This Row],[Closed]])</f>
        <v>2018</v>
      </c>
      <c r="AR854" s="39">
        <f>YEAR(Table1[[#This Row],[Resolved]])</f>
        <v>1900</v>
      </c>
      <c r="AS854" s="39">
        <f>YEAR(Table1[[#This Row],[Created]])</f>
        <v>2018</v>
      </c>
      <c r="AT854" s="39">
        <f>DAY(Table1[[#This Row],[Resolved]])</f>
        <v>0</v>
      </c>
      <c r="AU854" s="39" t="str">
        <f>TEXT(Table1[[#This Row],[Resolved]],"MMM")</f>
        <v>Jan</v>
      </c>
      <c r="AV854" s="39">
        <f>DAY(Table1[[#This Row],[Created]])</f>
        <v>12</v>
      </c>
      <c r="AW854" s="39" t="str">
        <f>TEXT(Table1[[#This Row],[Created]],"MMM")</f>
        <v>Jun</v>
      </c>
      <c r="AX854" s="40" t="e">
        <f>VLOOKUP(Table1[[#This Row],[Assigned to]],GD_Resource[[#All],[SNOW ID Unique]:[Team]],4,0)</f>
        <v>#N/A</v>
      </c>
    </row>
    <row r="855" spans="1:50" ht="49.95" customHeight="1" x14ac:dyDescent="0.25">
      <c r="A855" s="37" t="s">
        <v>3338</v>
      </c>
      <c r="B855" s="37" t="s">
        <v>119</v>
      </c>
      <c r="C855" s="37" t="s">
        <v>120</v>
      </c>
      <c r="D855" s="37" t="s">
        <v>206</v>
      </c>
      <c r="E855" s="37" t="s">
        <v>145</v>
      </c>
      <c r="F855" s="37" t="s">
        <v>3339</v>
      </c>
      <c r="G855" s="60">
        <v>43396.091840277782</v>
      </c>
      <c r="H855" s="37" t="s">
        <v>48</v>
      </c>
      <c r="I855" s="60"/>
      <c r="J855" s="37" t="s">
        <v>124</v>
      </c>
      <c r="K855" s="37" t="s">
        <v>3337</v>
      </c>
      <c r="L855" s="60">
        <v>43396.091840277782</v>
      </c>
      <c r="M855" s="37" t="s">
        <v>48</v>
      </c>
      <c r="N855" s="60">
        <v>43263.745381944442</v>
      </c>
      <c r="O855" s="37" t="s">
        <v>3254</v>
      </c>
      <c r="P855" s="38" t="b">
        <v>0</v>
      </c>
      <c r="Q855" s="37"/>
      <c r="R855" s="37" t="s">
        <v>127</v>
      </c>
      <c r="S855" s="38">
        <v>0</v>
      </c>
      <c r="T855" s="37" t="s">
        <v>128</v>
      </c>
      <c r="U855" s="37" t="s">
        <v>124</v>
      </c>
      <c r="V855" s="60"/>
      <c r="W855" s="38">
        <v>11434734</v>
      </c>
      <c r="X855" s="37" t="s">
        <v>3334</v>
      </c>
      <c r="Y855" s="38">
        <v>0</v>
      </c>
      <c r="Z855" s="38" t="b">
        <v>0</v>
      </c>
      <c r="AA855" s="60">
        <v>43263.812430555547</v>
      </c>
      <c r="AB855" s="60">
        <v>43263.745381944442</v>
      </c>
      <c r="AC855" s="38">
        <v>2</v>
      </c>
      <c r="AD855" s="60">
        <v>43263.784386574072</v>
      </c>
      <c r="AE855" s="60">
        <v>43263.812430555547</v>
      </c>
      <c r="AF855" s="60">
        <v>43263.784386574072</v>
      </c>
      <c r="AG855" s="37"/>
      <c r="AH855" s="37"/>
      <c r="AI855" s="37"/>
      <c r="AJ855" s="16">
        <f ca="1">IF(Table1[[#This Row],[State]]="Closed","Zero",IF(Table1[[#This Row],[State]]="Resolved","Zero",TODAY()-Table1[[#This Row],[First Assigned to Osprey-Resolver]]))</f>
        <v>1444.1875694444534</v>
      </c>
      <c r="AK855" s="16" t="str">
        <f ca="1">IF(Table1[[#This Row],[Days Open]]&lt;=5,"00 - 05",IF(Table1[[#This Row],[Days Open]]&lt;=15,"06 - 15",IF(Table1[[#This Row],[Days Open]]&lt;=30,"16 - 30", IF(Table1[[#This Row],[Days Open]]&lt;=60,"31 - 60",IF(Table1[[#This Row],[Days Open]]&lt;=90,"61 - 90",IF(Table1[[#This Row],[Days Open]]="Zero","Closed","&gt;91 and above"))))))</f>
        <v>&gt;91 and above</v>
      </c>
      <c r="AL855" s="39">
        <f>WEEKNUM(Table1[[#This Row],[Created]])</f>
        <v>24</v>
      </c>
      <c r="AM855" s="39">
        <f>WEEKNUM(Table1[[#This Row],[Resolved]])</f>
        <v>0</v>
      </c>
      <c r="AN855" s="39">
        <f>WEEKNUM(Table1[[#This Row],[Closed]])</f>
        <v>43</v>
      </c>
      <c r="AO855" s="39" t="str">
        <f>IFERROR(INDEX(GD_Resource[], MATCH(Table1[[#This Row],[Assigned to]], GD_Resource[SNOW ID Unique], 0), 2), "Not GD")</f>
        <v>Not GD</v>
      </c>
      <c r="AP855" s="39" t="str">
        <f t="shared" si="13"/>
        <v>Geo</v>
      </c>
      <c r="AQ855" s="39">
        <f>YEAR(Table1[[#This Row],[Closed]])</f>
        <v>2018</v>
      </c>
      <c r="AR855" s="39">
        <f>YEAR(Table1[[#This Row],[Resolved]])</f>
        <v>1900</v>
      </c>
      <c r="AS855" s="39">
        <f>YEAR(Table1[[#This Row],[Created]])</f>
        <v>2018</v>
      </c>
      <c r="AT855" s="39">
        <f>DAY(Table1[[#This Row],[Resolved]])</f>
        <v>0</v>
      </c>
      <c r="AU855" s="39" t="str">
        <f>TEXT(Table1[[#This Row],[Resolved]],"MMM")</f>
        <v>Jan</v>
      </c>
      <c r="AV855" s="39">
        <f>DAY(Table1[[#This Row],[Created]])</f>
        <v>12</v>
      </c>
      <c r="AW855" s="39" t="str">
        <f>TEXT(Table1[[#This Row],[Created]],"MMM")</f>
        <v>Jun</v>
      </c>
      <c r="AX855" s="40" t="e">
        <f>VLOOKUP(Table1[[#This Row],[Assigned to]],GD_Resource[[#All],[SNOW ID Unique]:[Team]],4,0)</f>
        <v>#N/A</v>
      </c>
    </row>
    <row r="856" spans="1:50" ht="62.7" customHeight="1" x14ac:dyDescent="0.25">
      <c r="A856" s="37" t="s">
        <v>3340</v>
      </c>
      <c r="B856" s="37" t="s">
        <v>119</v>
      </c>
      <c r="C856" s="37" t="s">
        <v>2506</v>
      </c>
      <c r="D856" s="37" t="s">
        <v>213</v>
      </c>
      <c r="E856" s="37" t="s">
        <v>13</v>
      </c>
      <c r="F856" s="37" t="s">
        <v>3341</v>
      </c>
      <c r="G856" s="60">
        <v>43445.004155092603</v>
      </c>
      <c r="H856" s="37" t="s">
        <v>40</v>
      </c>
      <c r="I856" s="60"/>
      <c r="J856" s="37" t="s">
        <v>124</v>
      </c>
      <c r="K856" s="37" t="s">
        <v>3342</v>
      </c>
      <c r="L856" s="60">
        <v>43445.004155092603</v>
      </c>
      <c r="M856" s="37" t="s">
        <v>40</v>
      </c>
      <c r="N856" s="60">
        <v>43263.915543981479</v>
      </c>
      <c r="O856" s="37" t="s">
        <v>2839</v>
      </c>
      <c r="P856" s="38" t="b">
        <v>0</v>
      </c>
      <c r="Q856" s="37"/>
      <c r="R856" s="37" t="s">
        <v>150</v>
      </c>
      <c r="S856" s="38">
        <v>0</v>
      </c>
      <c r="T856" s="37" t="s">
        <v>128</v>
      </c>
      <c r="U856" s="37" t="s">
        <v>124</v>
      </c>
      <c r="V856" s="60"/>
      <c r="W856" s="38">
        <v>15646056</v>
      </c>
      <c r="X856" s="37" t="s">
        <v>2304</v>
      </c>
      <c r="Y856" s="38">
        <v>0</v>
      </c>
      <c r="Z856" s="38" t="b">
        <v>0</v>
      </c>
      <c r="AA856" s="60">
        <v>43264.043854166674</v>
      </c>
      <c r="AB856" s="60">
        <v>43263.915543981479</v>
      </c>
      <c r="AC856" s="38">
        <v>1</v>
      </c>
      <c r="AD856" s="60">
        <v>43263.938750000001</v>
      </c>
      <c r="AE856" s="60">
        <v>43264.043854166674</v>
      </c>
      <c r="AF856" s="60">
        <v>43263.938750000001</v>
      </c>
      <c r="AG856" s="37"/>
      <c r="AH856" s="37"/>
      <c r="AI856" s="37"/>
      <c r="AJ856" s="16">
        <f ca="1">IF(Table1[[#This Row],[State]]="Closed","Zero",IF(Table1[[#This Row],[State]]="Resolved","Zero",TODAY()-Table1[[#This Row],[First Assigned to Osprey-Resolver]]))</f>
        <v>1443.9561458333264</v>
      </c>
      <c r="AK856" s="16" t="str">
        <f ca="1">IF(Table1[[#This Row],[Days Open]]&lt;=5,"00 - 05",IF(Table1[[#This Row],[Days Open]]&lt;=15,"06 - 15",IF(Table1[[#This Row],[Days Open]]&lt;=30,"16 - 30", IF(Table1[[#This Row],[Days Open]]&lt;=60,"31 - 60",IF(Table1[[#This Row],[Days Open]]&lt;=90,"61 - 90",IF(Table1[[#This Row],[Days Open]]="Zero","Closed","&gt;91 and above"))))))</f>
        <v>&gt;91 and above</v>
      </c>
      <c r="AL856" s="39">
        <f>WEEKNUM(Table1[[#This Row],[Created]])</f>
        <v>24</v>
      </c>
      <c r="AM856" s="39">
        <f>WEEKNUM(Table1[[#This Row],[Resolved]])</f>
        <v>0</v>
      </c>
      <c r="AN856" s="39">
        <f>WEEKNUM(Table1[[#This Row],[Closed]])</f>
        <v>50</v>
      </c>
      <c r="AO856" s="39" t="str">
        <f>IFERROR(INDEX(GD_Resource[], MATCH(Table1[[#This Row],[Assigned to]], GD_Resource[SNOW ID Unique], 0), 2), "Not GD")</f>
        <v>Not GD</v>
      </c>
      <c r="AP856" s="39" t="str">
        <f t="shared" si="13"/>
        <v>Geo</v>
      </c>
      <c r="AQ856" s="39">
        <f>YEAR(Table1[[#This Row],[Closed]])</f>
        <v>2018</v>
      </c>
      <c r="AR856" s="39">
        <f>YEAR(Table1[[#This Row],[Resolved]])</f>
        <v>1900</v>
      </c>
      <c r="AS856" s="39">
        <f>YEAR(Table1[[#This Row],[Created]])</f>
        <v>2018</v>
      </c>
      <c r="AT856" s="39">
        <f>DAY(Table1[[#This Row],[Resolved]])</f>
        <v>0</v>
      </c>
      <c r="AU856" s="39" t="str">
        <f>TEXT(Table1[[#This Row],[Resolved]],"MMM")</f>
        <v>Jan</v>
      </c>
      <c r="AV856" s="39">
        <f>DAY(Table1[[#This Row],[Created]])</f>
        <v>12</v>
      </c>
      <c r="AW856" s="39" t="str">
        <f>TEXT(Table1[[#This Row],[Created]],"MMM")</f>
        <v>Jun</v>
      </c>
      <c r="AX856" s="40" t="e">
        <f>VLOOKUP(Table1[[#This Row],[Assigned to]],GD_Resource[[#All],[SNOW ID Unique]:[Team]],4,0)</f>
        <v>#N/A</v>
      </c>
    </row>
    <row r="857" spans="1:50" ht="37.5" customHeight="1" x14ac:dyDescent="0.25">
      <c r="A857" s="37" t="s">
        <v>3343</v>
      </c>
      <c r="B857" s="37" t="s">
        <v>119</v>
      </c>
      <c r="C857" s="37" t="s">
        <v>253</v>
      </c>
      <c r="D857" s="37" t="s">
        <v>3344</v>
      </c>
      <c r="E857" s="37" t="s">
        <v>13</v>
      </c>
      <c r="F857" s="37" t="s">
        <v>3345</v>
      </c>
      <c r="G857" s="60">
        <v>43265.772465277783</v>
      </c>
      <c r="H857" s="37" t="s">
        <v>2308</v>
      </c>
      <c r="I857" s="60"/>
      <c r="J857" s="37" t="s">
        <v>124</v>
      </c>
      <c r="K857" s="37" t="s">
        <v>3346</v>
      </c>
      <c r="L857" s="60">
        <v>43265.772465277783</v>
      </c>
      <c r="M857" s="37" t="s">
        <v>2308</v>
      </c>
      <c r="N857" s="60">
        <v>43265.116168981483</v>
      </c>
      <c r="O857" s="37" t="s">
        <v>3347</v>
      </c>
      <c r="P857" s="38" t="b">
        <v>0</v>
      </c>
      <c r="Q857" s="37"/>
      <c r="R857" s="37" t="s">
        <v>150</v>
      </c>
      <c r="S857" s="38">
        <v>0</v>
      </c>
      <c r="T857" s="37" t="s">
        <v>128</v>
      </c>
      <c r="U857" s="37" t="s">
        <v>124</v>
      </c>
      <c r="V857" s="60"/>
      <c r="W857" s="38">
        <v>56704</v>
      </c>
      <c r="X857" s="37" t="s">
        <v>3348</v>
      </c>
      <c r="Y857" s="38">
        <v>0</v>
      </c>
      <c r="Z857" s="38" t="b">
        <v>0</v>
      </c>
      <c r="AA857" s="60">
        <v>43265.734398148154</v>
      </c>
      <c r="AB857" s="60">
        <v>43265.116168981483</v>
      </c>
      <c r="AC857" s="38">
        <v>1</v>
      </c>
      <c r="AD857" s="60">
        <v>43265.142650462964</v>
      </c>
      <c r="AE857" s="60">
        <v>43265.734398148154</v>
      </c>
      <c r="AF857" s="60">
        <v>43265.142650462964</v>
      </c>
      <c r="AG857" s="37"/>
      <c r="AH857" s="37"/>
      <c r="AI857" s="37"/>
      <c r="AJ857" s="16">
        <f ca="1">IF(Table1[[#This Row],[State]]="Closed","Zero",IF(Table1[[#This Row],[State]]="Resolved","Zero",TODAY()-Table1[[#This Row],[First Assigned to Osprey-Resolver]]))</f>
        <v>1442.2656018518464</v>
      </c>
      <c r="AK857" s="16" t="str">
        <f ca="1">IF(Table1[[#This Row],[Days Open]]&lt;=5,"00 - 05",IF(Table1[[#This Row],[Days Open]]&lt;=15,"06 - 15",IF(Table1[[#This Row],[Days Open]]&lt;=30,"16 - 30", IF(Table1[[#This Row],[Days Open]]&lt;=60,"31 - 60",IF(Table1[[#This Row],[Days Open]]&lt;=90,"61 - 90",IF(Table1[[#This Row],[Days Open]]="Zero","Closed","&gt;91 and above"))))))</f>
        <v>&gt;91 and above</v>
      </c>
      <c r="AL857" s="39">
        <f>WEEKNUM(Table1[[#This Row],[Created]])</f>
        <v>24</v>
      </c>
      <c r="AM857" s="39">
        <f>WEEKNUM(Table1[[#This Row],[Resolved]])</f>
        <v>0</v>
      </c>
      <c r="AN857" s="39">
        <f>WEEKNUM(Table1[[#This Row],[Closed]])</f>
        <v>24</v>
      </c>
      <c r="AO857" s="39" t="str">
        <f>IFERROR(INDEX(GD_Resource[], MATCH(Table1[[#This Row],[Assigned to]], GD_Resource[SNOW ID Unique], 0), 2), "Not GD")</f>
        <v>WPP-US</v>
      </c>
      <c r="AP857" s="39" t="str">
        <f t="shared" si="13"/>
        <v>GD</v>
      </c>
      <c r="AQ857" s="39">
        <f>YEAR(Table1[[#This Row],[Closed]])</f>
        <v>2018</v>
      </c>
      <c r="AR857" s="39">
        <f>YEAR(Table1[[#This Row],[Resolved]])</f>
        <v>1900</v>
      </c>
      <c r="AS857" s="39">
        <f>YEAR(Table1[[#This Row],[Created]])</f>
        <v>2018</v>
      </c>
      <c r="AT857" s="39">
        <f>DAY(Table1[[#This Row],[Resolved]])</f>
        <v>0</v>
      </c>
      <c r="AU857" s="39" t="str">
        <f>TEXT(Table1[[#This Row],[Resolved]],"MMM")</f>
        <v>Jan</v>
      </c>
      <c r="AV857" s="39">
        <f>DAY(Table1[[#This Row],[Created]])</f>
        <v>14</v>
      </c>
      <c r="AW857" s="39" t="str">
        <f>TEXT(Table1[[#This Row],[Created]],"MMM")</f>
        <v>Jun</v>
      </c>
      <c r="AX857" s="40">
        <f>VLOOKUP(Table1[[#This Row],[Assigned to]],GD_Resource[[#All],[SNOW ID Unique]:[Team]],4,0)</f>
        <v>0</v>
      </c>
    </row>
    <row r="858" spans="1:50" ht="37.5" customHeight="1" x14ac:dyDescent="0.25">
      <c r="A858" s="37" t="s">
        <v>3349</v>
      </c>
      <c r="B858" s="37" t="s">
        <v>119</v>
      </c>
      <c r="C858" s="37" t="s">
        <v>253</v>
      </c>
      <c r="D858" s="37" t="s">
        <v>259</v>
      </c>
      <c r="E858" s="37" t="s">
        <v>13</v>
      </c>
      <c r="F858" s="37" t="s">
        <v>3350</v>
      </c>
      <c r="G858" s="60">
        <v>43266.087361111109</v>
      </c>
      <c r="H858" s="37" t="s">
        <v>39</v>
      </c>
      <c r="I858" s="60"/>
      <c r="J858" s="37" t="s">
        <v>124</v>
      </c>
      <c r="K858" s="37" t="s">
        <v>3351</v>
      </c>
      <c r="L858" s="60">
        <v>43266.087361111109</v>
      </c>
      <c r="M858" s="37" t="s">
        <v>39</v>
      </c>
      <c r="N858" s="60">
        <v>43266.031261574077</v>
      </c>
      <c r="O858" s="37" t="s">
        <v>3352</v>
      </c>
      <c r="P858" s="38" t="b">
        <v>0</v>
      </c>
      <c r="Q858" s="37"/>
      <c r="R858" s="37" t="s">
        <v>150</v>
      </c>
      <c r="S858" s="38">
        <v>0</v>
      </c>
      <c r="T858" s="37" t="s">
        <v>128</v>
      </c>
      <c r="U858" s="37" t="s">
        <v>124</v>
      </c>
      <c r="V858" s="60"/>
      <c r="W858" s="38">
        <v>4847</v>
      </c>
      <c r="X858" s="37" t="s">
        <v>3353</v>
      </c>
      <c r="Y858" s="38">
        <v>0</v>
      </c>
      <c r="Z858" s="38" t="b">
        <v>0</v>
      </c>
      <c r="AA858" s="60">
        <v>43266.052303240736</v>
      </c>
      <c r="AB858" s="60">
        <v>43266.031261574077</v>
      </c>
      <c r="AC858" s="38">
        <v>1</v>
      </c>
      <c r="AD858" s="60">
        <v>43266.082303240742</v>
      </c>
      <c r="AE858" s="60">
        <v>43266.083541666667</v>
      </c>
      <c r="AF858" s="60">
        <v>43266.082303240742</v>
      </c>
      <c r="AG858" s="37"/>
      <c r="AH858" s="37"/>
      <c r="AI858" s="37"/>
      <c r="AJ858" s="16">
        <f ca="1">IF(Table1[[#This Row],[State]]="Closed","Zero",IF(Table1[[#This Row],[State]]="Resolved","Zero",TODAY()-Table1[[#This Row],[First Assigned to Osprey-Resolver]]))</f>
        <v>1441.9164583333331</v>
      </c>
      <c r="AK858" s="16" t="str">
        <f ca="1">IF(Table1[[#This Row],[Days Open]]&lt;=5,"00 - 05",IF(Table1[[#This Row],[Days Open]]&lt;=15,"06 - 15",IF(Table1[[#This Row],[Days Open]]&lt;=30,"16 - 30", IF(Table1[[#This Row],[Days Open]]&lt;=60,"31 - 60",IF(Table1[[#This Row],[Days Open]]&lt;=90,"61 - 90",IF(Table1[[#This Row],[Days Open]]="Zero","Closed","&gt;91 and above"))))))</f>
        <v>&gt;91 and above</v>
      </c>
      <c r="AL858" s="39">
        <f>WEEKNUM(Table1[[#This Row],[Created]])</f>
        <v>24</v>
      </c>
      <c r="AM858" s="39">
        <f>WEEKNUM(Table1[[#This Row],[Resolved]])</f>
        <v>0</v>
      </c>
      <c r="AN858" s="39">
        <f>WEEKNUM(Table1[[#This Row],[Closed]])</f>
        <v>24</v>
      </c>
      <c r="AO858" s="39" t="str">
        <f>IFERROR(INDEX(GD_Resource[], MATCH(Table1[[#This Row],[Assigned to]], GD_Resource[SNOW ID Unique], 0), 2), "Not GD")</f>
        <v>Not GD</v>
      </c>
      <c r="AP858" s="39" t="str">
        <f t="shared" si="13"/>
        <v>Geo</v>
      </c>
      <c r="AQ858" s="39">
        <f>YEAR(Table1[[#This Row],[Closed]])</f>
        <v>2018</v>
      </c>
      <c r="AR858" s="39">
        <f>YEAR(Table1[[#This Row],[Resolved]])</f>
        <v>1900</v>
      </c>
      <c r="AS858" s="39">
        <f>YEAR(Table1[[#This Row],[Created]])</f>
        <v>2018</v>
      </c>
      <c r="AT858" s="39">
        <f>DAY(Table1[[#This Row],[Resolved]])</f>
        <v>0</v>
      </c>
      <c r="AU858" s="39" t="str">
        <f>TEXT(Table1[[#This Row],[Resolved]],"MMM")</f>
        <v>Jan</v>
      </c>
      <c r="AV858" s="39">
        <f>DAY(Table1[[#This Row],[Created]])</f>
        <v>15</v>
      </c>
      <c r="AW858" s="39" t="str">
        <f>TEXT(Table1[[#This Row],[Created]],"MMM")</f>
        <v>Jun</v>
      </c>
      <c r="AX858" s="40" t="e">
        <f>VLOOKUP(Table1[[#This Row],[Assigned to]],GD_Resource[[#All],[SNOW ID Unique]:[Team]],4,0)</f>
        <v>#N/A</v>
      </c>
    </row>
    <row r="859" spans="1:50" ht="49.95" customHeight="1" x14ac:dyDescent="0.25">
      <c r="A859" s="37" t="s">
        <v>3354</v>
      </c>
      <c r="B859" s="37" t="s">
        <v>119</v>
      </c>
      <c r="C859" s="37" t="s">
        <v>120</v>
      </c>
      <c r="D859" s="37" t="s">
        <v>206</v>
      </c>
      <c r="E859" s="37" t="s">
        <v>145</v>
      </c>
      <c r="F859" s="37" t="s">
        <v>3355</v>
      </c>
      <c r="G859" s="60">
        <v>43425.157199074078</v>
      </c>
      <c r="H859" s="37" t="s">
        <v>48</v>
      </c>
      <c r="I859" s="60"/>
      <c r="J859" s="37" t="s">
        <v>124</v>
      </c>
      <c r="K859" s="37" t="s">
        <v>3356</v>
      </c>
      <c r="L859" s="60">
        <v>43425.157199074078</v>
      </c>
      <c r="M859" s="37" t="s">
        <v>48</v>
      </c>
      <c r="N859" s="60">
        <v>43267.018206018518</v>
      </c>
      <c r="O859" s="37" t="s">
        <v>675</v>
      </c>
      <c r="P859" s="38" t="b">
        <v>0</v>
      </c>
      <c r="Q859" s="37"/>
      <c r="R859" s="37" t="s">
        <v>127</v>
      </c>
      <c r="S859" s="38">
        <v>0</v>
      </c>
      <c r="T859" s="37" t="s">
        <v>128</v>
      </c>
      <c r="U859" s="37" t="s">
        <v>124</v>
      </c>
      <c r="V859" s="60"/>
      <c r="W859" s="38">
        <v>13663209</v>
      </c>
      <c r="X859" s="37" t="s">
        <v>676</v>
      </c>
      <c r="Y859" s="38">
        <v>0</v>
      </c>
      <c r="Z859" s="38" t="b">
        <v>0</v>
      </c>
      <c r="AA859" s="60">
        <v>43267.126817129632</v>
      </c>
      <c r="AB859" s="60">
        <v>43267.018206018518</v>
      </c>
      <c r="AC859" s="38">
        <v>1</v>
      </c>
      <c r="AD859" s="60">
        <v>43267.034108796302</v>
      </c>
      <c r="AE859" s="60">
        <v>43267.126817129632</v>
      </c>
      <c r="AF859" s="60">
        <v>43267.034108796302</v>
      </c>
      <c r="AG859" s="37"/>
      <c r="AH859" s="37"/>
      <c r="AI859" s="37"/>
      <c r="AJ859" s="16">
        <f ca="1">IF(Table1[[#This Row],[State]]="Closed","Zero",IF(Table1[[#This Row],[State]]="Resolved","Zero",TODAY()-Table1[[#This Row],[First Assigned to Osprey-Resolver]]))</f>
        <v>1440.8731828703676</v>
      </c>
      <c r="AK859" s="16" t="str">
        <f ca="1">IF(Table1[[#This Row],[Days Open]]&lt;=5,"00 - 05",IF(Table1[[#This Row],[Days Open]]&lt;=15,"06 - 15",IF(Table1[[#This Row],[Days Open]]&lt;=30,"16 - 30", IF(Table1[[#This Row],[Days Open]]&lt;=60,"31 - 60",IF(Table1[[#This Row],[Days Open]]&lt;=90,"61 - 90",IF(Table1[[#This Row],[Days Open]]="Zero","Closed","&gt;91 and above"))))))</f>
        <v>&gt;91 and above</v>
      </c>
      <c r="AL859" s="39">
        <f>WEEKNUM(Table1[[#This Row],[Created]])</f>
        <v>24</v>
      </c>
      <c r="AM859" s="39">
        <f>WEEKNUM(Table1[[#This Row],[Resolved]])</f>
        <v>0</v>
      </c>
      <c r="AN859" s="39">
        <f>WEEKNUM(Table1[[#This Row],[Closed]])</f>
        <v>47</v>
      </c>
      <c r="AO859" s="39" t="str">
        <f>IFERROR(INDEX(GD_Resource[], MATCH(Table1[[#This Row],[Assigned to]], GD_Resource[SNOW ID Unique], 0), 2), "Not GD")</f>
        <v>Not GD</v>
      </c>
      <c r="AP859" s="39" t="str">
        <f t="shared" si="13"/>
        <v>Geo</v>
      </c>
      <c r="AQ859" s="39">
        <f>YEAR(Table1[[#This Row],[Closed]])</f>
        <v>2018</v>
      </c>
      <c r="AR859" s="39">
        <f>YEAR(Table1[[#This Row],[Resolved]])</f>
        <v>1900</v>
      </c>
      <c r="AS859" s="39">
        <f>YEAR(Table1[[#This Row],[Created]])</f>
        <v>2018</v>
      </c>
      <c r="AT859" s="39">
        <f>DAY(Table1[[#This Row],[Resolved]])</f>
        <v>0</v>
      </c>
      <c r="AU859" s="39" t="str">
        <f>TEXT(Table1[[#This Row],[Resolved]],"MMM")</f>
        <v>Jan</v>
      </c>
      <c r="AV859" s="39">
        <f>DAY(Table1[[#This Row],[Created]])</f>
        <v>16</v>
      </c>
      <c r="AW859" s="39" t="str">
        <f>TEXT(Table1[[#This Row],[Created]],"MMM")</f>
        <v>Jun</v>
      </c>
      <c r="AX859" s="40" t="e">
        <f>VLOOKUP(Table1[[#This Row],[Assigned to]],GD_Resource[[#All],[SNOW ID Unique]:[Team]],4,0)</f>
        <v>#N/A</v>
      </c>
    </row>
    <row r="860" spans="1:50" ht="37.5" customHeight="1" x14ac:dyDescent="0.25">
      <c r="A860" s="37" t="s">
        <v>3357</v>
      </c>
      <c r="B860" s="37" t="s">
        <v>119</v>
      </c>
      <c r="C860" s="37" t="s">
        <v>433</v>
      </c>
      <c r="D860" s="37" t="s">
        <v>434</v>
      </c>
      <c r="E860" s="37" t="s">
        <v>13</v>
      </c>
      <c r="F860" s="37" t="s">
        <v>3358</v>
      </c>
      <c r="G860" s="60">
        <v>43269.800532407397</v>
      </c>
      <c r="H860" s="37" t="s">
        <v>436</v>
      </c>
      <c r="I860" s="60"/>
      <c r="J860" s="37" t="s">
        <v>124</v>
      </c>
      <c r="K860" s="37" t="s">
        <v>3359</v>
      </c>
      <c r="L860" s="60">
        <v>43269.800532407397</v>
      </c>
      <c r="M860" s="37" t="s">
        <v>436</v>
      </c>
      <c r="N860" s="60">
        <v>43267.090555555558</v>
      </c>
      <c r="O860" s="37" t="s">
        <v>3360</v>
      </c>
      <c r="P860" s="38" t="b">
        <v>0</v>
      </c>
      <c r="Q860" s="37"/>
      <c r="R860" s="37" t="s">
        <v>217</v>
      </c>
      <c r="S860" s="38">
        <v>0</v>
      </c>
      <c r="T860" s="37" t="s">
        <v>128</v>
      </c>
      <c r="U860" s="37" t="s">
        <v>124</v>
      </c>
      <c r="V860" s="60"/>
      <c r="W860" s="38">
        <v>234143</v>
      </c>
      <c r="X860" s="37" t="s">
        <v>3361</v>
      </c>
      <c r="Y860" s="38">
        <v>0</v>
      </c>
      <c r="Z860" s="38" t="b">
        <v>0</v>
      </c>
      <c r="AA860" s="60">
        <v>43267.110300925917</v>
      </c>
      <c r="AB860" s="60">
        <v>43267.090555555558</v>
      </c>
      <c r="AC860" s="38">
        <v>1</v>
      </c>
      <c r="AD860" s="60">
        <v>43269.762488425928</v>
      </c>
      <c r="AE860" s="60">
        <v>43269.799305555563</v>
      </c>
      <c r="AF860" s="60">
        <v>43269.762488425928</v>
      </c>
      <c r="AG860" s="37"/>
      <c r="AH860" s="37"/>
      <c r="AI860" s="37"/>
      <c r="AJ860" s="16">
        <f ca="1">IF(Table1[[#This Row],[State]]="Closed","Zero",IF(Table1[[#This Row],[State]]="Resolved","Zero",TODAY()-Table1[[#This Row],[First Assigned to Osprey-Resolver]]))</f>
        <v>1438.2006944444365</v>
      </c>
      <c r="AK860" s="16" t="str">
        <f ca="1">IF(Table1[[#This Row],[Days Open]]&lt;=5,"00 - 05",IF(Table1[[#This Row],[Days Open]]&lt;=15,"06 - 15",IF(Table1[[#This Row],[Days Open]]&lt;=30,"16 - 30", IF(Table1[[#This Row],[Days Open]]&lt;=60,"31 - 60",IF(Table1[[#This Row],[Days Open]]&lt;=90,"61 - 90",IF(Table1[[#This Row],[Days Open]]="Zero","Closed","&gt;91 and above"))))))</f>
        <v>&gt;91 and above</v>
      </c>
      <c r="AL860" s="39">
        <f>WEEKNUM(Table1[[#This Row],[Created]])</f>
        <v>24</v>
      </c>
      <c r="AM860" s="39">
        <f>WEEKNUM(Table1[[#This Row],[Resolved]])</f>
        <v>0</v>
      </c>
      <c r="AN860" s="39">
        <f>WEEKNUM(Table1[[#This Row],[Closed]])</f>
        <v>25</v>
      </c>
      <c r="AO860" s="39" t="str">
        <f>IFERROR(INDEX(GD_Resource[], MATCH(Table1[[#This Row],[Assigned to]], GD_Resource[SNOW ID Unique], 0), 2), "Not GD")</f>
        <v>Not GD</v>
      </c>
      <c r="AP860" s="39" t="str">
        <f t="shared" si="13"/>
        <v>Geo</v>
      </c>
      <c r="AQ860" s="39">
        <f>YEAR(Table1[[#This Row],[Closed]])</f>
        <v>2018</v>
      </c>
      <c r="AR860" s="39">
        <f>YEAR(Table1[[#This Row],[Resolved]])</f>
        <v>1900</v>
      </c>
      <c r="AS860" s="39">
        <f>YEAR(Table1[[#This Row],[Created]])</f>
        <v>2018</v>
      </c>
      <c r="AT860" s="39">
        <f>DAY(Table1[[#This Row],[Resolved]])</f>
        <v>0</v>
      </c>
      <c r="AU860" s="39" t="str">
        <f>TEXT(Table1[[#This Row],[Resolved]],"MMM")</f>
        <v>Jan</v>
      </c>
      <c r="AV860" s="39">
        <f>DAY(Table1[[#This Row],[Created]])</f>
        <v>16</v>
      </c>
      <c r="AW860" s="39" t="str">
        <f>TEXT(Table1[[#This Row],[Created]],"MMM")</f>
        <v>Jun</v>
      </c>
      <c r="AX860" s="40" t="e">
        <f>VLOOKUP(Table1[[#This Row],[Assigned to]],GD_Resource[[#All],[SNOW ID Unique]:[Team]],4,0)</f>
        <v>#N/A</v>
      </c>
    </row>
    <row r="861" spans="1:50" ht="37.5" customHeight="1" x14ac:dyDescent="0.25">
      <c r="A861" s="37" t="s">
        <v>3362</v>
      </c>
      <c r="B861" s="37" t="s">
        <v>119</v>
      </c>
      <c r="C861" s="37" t="s">
        <v>185</v>
      </c>
      <c r="D861" s="37" t="s">
        <v>206</v>
      </c>
      <c r="E861" s="37" t="s">
        <v>13</v>
      </c>
      <c r="F861" s="37" t="s">
        <v>3363</v>
      </c>
      <c r="G861" s="60">
        <v>43501.123645833337</v>
      </c>
      <c r="H861" s="37" t="s">
        <v>3364</v>
      </c>
      <c r="I861" s="60"/>
      <c r="J861" s="37" t="s">
        <v>124</v>
      </c>
      <c r="K861" s="37" t="s">
        <v>3365</v>
      </c>
      <c r="L861" s="60">
        <v>43501.123645833337</v>
      </c>
      <c r="M861" s="37" t="s">
        <v>48</v>
      </c>
      <c r="N861" s="60">
        <v>43269.620034722233</v>
      </c>
      <c r="O861" s="37" t="s">
        <v>3366</v>
      </c>
      <c r="P861" s="38" t="b">
        <v>0</v>
      </c>
      <c r="Q861" s="37"/>
      <c r="R861" s="37" t="s">
        <v>191</v>
      </c>
      <c r="S861" s="38">
        <v>0</v>
      </c>
      <c r="T861" s="37" t="s">
        <v>128</v>
      </c>
      <c r="U861" s="37" t="s">
        <v>124</v>
      </c>
      <c r="V861" s="60"/>
      <c r="W861" s="38">
        <v>20002342</v>
      </c>
      <c r="X861" s="37" t="s">
        <v>3367</v>
      </c>
      <c r="Y861" s="38">
        <v>0</v>
      </c>
      <c r="Z861" s="38" t="b">
        <v>0</v>
      </c>
      <c r="AA861" s="60">
        <v>43269.620034722233</v>
      </c>
      <c r="AB861" s="60"/>
      <c r="AC861" s="38">
        <v>3</v>
      </c>
      <c r="AD861" s="60"/>
      <c r="AE861" s="60">
        <v>43269.620034722233</v>
      </c>
      <c r="AF861" s="60">
        <v>43269.620034722233</v>
      </c>
      <c r="AG861" s="37"/>
      <c r="AH861" s="37"/>
      <c r="AI861" s="37"/>
      <c r="AJ861" s="16">
        <f ca="1">IF(Table1[[#This Row],[State]]="Closed","Zero",IF(Table1[[#This Row],[State]]="Resolved","Zero",TODAY()-Table1[[#This Row],[First Assigned to Osprey-Resolver]]))</f>
        <v>1438.379965277767</v>
      </c>
      <c r="AK861" s="16" t="str">
        <f ca="1">IF(Table1[[#This Row],[Days Open]]&lt;=5,"00 - 05",IF(Table1[[#This Row],[Days Open]]&lt;=15,"06 - 15",IF(Table1[[#This Row],[Days Open]]&lt;=30,"16 - 30", IF(Table1[[#This Row],[Days Open]]&lt;=60,"31 - 60",IF(Table1[[#This Row],[Days Open]]&lt;=90,"61 - 90",IF(Table1[[#This Row],[Days Open]]="Zero","Closed","&gt;91 and above"))))))</f>
        <v>&gt;91 and above</v>
      </c>
      <c r="AL861" s="39">
        <f>WEEKNUM(Table1[[#This Row],[Created]])</f>
        <v>25</v>
      </c>
      <c r="AM861" s="39">
        <f>WEEKNUM(Table1[[#This Row],[Resolved]])</f>
        <v>0</v>
      </c>
      <c r="AN861" s="39">
        <f>WEEKNUM(Table1[[#This Row],[Closed]])</f>
        <v>6</v>
      </c>
      <c r="AO861" s="39" t="str">
        <f>IFERROR(INDEX(GD_Resource[], MATCH(Table1[[#This Row],[Assigned to]], GD_Resource[SNOW ID Unique], 0), 2), "Not GD")</f>
        <v>Not GD</v>
      </c>
      <c r="AP861" s="39" t="str">
        <f t="shared" si="13"/>
        <v>Geo</v>
      </c>
      <c r="AQ861" s="39">
        <f>YEAR(Table1[[#This Row],[Closed]])</f>
        <v>2019</v>
      </c>
      <c r="AR861" s="39">
        <f>YEAR(Table1[[#This Row],[Resolved]])</f>
        <v>1900</v>
      </c>
      <c r="AS861" s="39">
        <f>YEAR(Table1[[#This Row],[Created]])</f>
        <v>2018</v>
      </c>
      <c r="AT861" s="39">
        <f>DAY(Table1[[#This Row],[Resolved]])</f>
        <v>0</v>
      </c>
      <c r="AU861" s="39" t="str">
        <f>TEXT(Table1[[#This Row],[Resolved]],"MMM")</f>
        <v>Jan</v>
      </c>
      <c r="AV861" s="39">
        <f>DAY(Table1[[#This Row],[Created]])</f>
        <v>18</v>
      </c>
      <c r="AW861" s="39" t="str">
        <f>TEXT(Table1[[#This Row],[Created]],"MMM")</f>
        <v>Jun</v>
      </c>
      <c r="AX861" s="40" t="e">
        <f>VLOOKUP(Table1[[#This Row],[Assigned to]],GD_Resource[[#All],[SNOW ID Unique]:[Team]],4,0)</f>
        <v>#N/A</v>
      </c>
    </row>
    <row r="862" spans="1:50" ht="49.95" customHeight="1" x14ac:dyDescent="0.25">
      <c r="A862" s="37" t="s">
        <v>3368</v>
      </c>
      <c r="B862" s="37" t="s">
        <v>119</v>
      </c>
      <c r="C862" s="37" t="s">
        <v>253</v>
      </c>
      <c r="D862" s="37" t="s">
        <v>259</v>
      </c>
      <c r="E862" s="37" t="s">
        <v>13</v>
      </c>
      <c r="F862" s="37" t="s">
        <v>3369</v>
      </c>
      <c r="G862" s="60">
        <v>43270.077881944453</v>
      </c>
      <c r="H862" s="37" t="s">
        <v>39</v>
      </c>
      <c r="I862" s="60"/>
      <c r="J862" s="37" t="s">
        <v>124</v>
      </c>
      <c r="K862" s="37" t="s">
        <v>3370</v>
      </c>
      <c r="L862" s="60">
        <v>43270.077881944453</v>
      </c>
      <c r="M862" s="37" t="s">
        <v>39</v>
      </c>
      <c r="N862" s="60">
        <v>43269.824456018519</v>
      </c>
      <c r="O862" s="37" t="s">
        <v>3371</v>
      </c>
      <c r="P862" s="38" t="b">
        <v>0</v>
      </c>
      <c r="Q862" s="37"/>
      <c r="R862" s="37" t="s">
        <v>150</v>
      </c>
      <c r="S862" s="38">
        <v>0</v>
      </c>
      <c r="T862" s="37" t="s">
        <v>128</v>
      </c>
      <c r="U862" s="37" t="s">
        <v>124</v>
      </c>
      <c r="V862" s="60"/>
      <c r="W862" s="38">
        <v>21896</v>
      </c>
      <c r="X862" s="37" t="s">
        <v>1237</v>
      </c>
      <c r="Y862" s="38">
        <v>0</v>
      </c>
      <c r="Z862" s="38" t="b">
        <v>0</v>
      </c>
      <c r="AA862" s="60">
        <v>43269.835902777777</v>
      </c>
      <c r="AB862" s="60">
        <v>43269.824467592603</v>
      </c>
      <c r="AC862" s="38">
        <v>1</v>
      </c>
      <c r="AD862" s="60">
        <v>43269.836828703701</v>
      </c>
      <c r="AE862" s="60">
        <v>43269.83829861111</v>
      </c>
      <c r="AF862" s="60">
        <v>43269.836828703701</v>
      </c>
      <c r="AG862" s="37" t="s">
        <v>139</v>
      </c>
      <c r="AH862" s="37"/>
      <c r="AI862" s="37" t="s">
        <v>1238</v>
      </c>
      <c r="AJ862" s="16">
        <f ca="1">IF(Table1[[#This Row],[State]]="Closed","Zero",IF(Table1[[#This Row],[State]]="Resolved","Zero",TODAY()-Table1[[#This Row],[First Assigned to Osprey-Resolver]]))</f>
        <v>1438.1617013888899</v>
      </c>
      <c r="AK862" s="16" t="str">
        <f ca="1">IF(Table1[[#This Row],[Days Open]]&lt;=5,"00 - 05",IF(Table1[[#This Row],[Days Open]]&lt;=15,"06 - 15",IF(Table1[[#This Row],[Days Open]]&lt;=30,"16 - 30", IF(Table1[[#This Row],[Days Open]]&lt;=60,"31 - 60",IF(Table1[[#This Row],[Days Open]]&lt;=90,"61 - 90",IF(Table1[[#This Row],[Days Open]]="Zero","Closed","&gt;91 and above"))))))</f>
        <v>&gt;91 and above</v>
      </c>
      <c r="AL862" s="39">
        <f>WEEKNUM(Table1[[#This Row],[Created]])</f>
        <v>25</v>
      </c>
      <c r="AM862" s="39">
        <f>WEEKNUM(Table1[[#This Row],[Resolved]])</f>
        <v>0</v>
      </c>
      <c r="AN862" s="39">
        <f>WEEKNUM(Table1[[#This Row],[Closed]])</f>
        <v>25</v>
      </c>
      <c r="AO862" s="39" t="str">
        <f>IFERROR(INDEX(GD_Resource[], MATCH(Table1[[#This Row],[Assigned to]], GD_Resource[SNOW ID Unique], 0), 2), "Not GD")</f>
        <v>Not GD</v>
      </c>
      <c r="AP862" s="39" t="str">
        <f t="shared" si="13"/>
        <v>Geo</v>
      </c>
      <c r="AQ862" s="39">
        <f>YEAR(Table1[[#This Row],[Closed]])</f>
        <v>2018</v>
      </c>
      <c r="AR862" s="39">
        <f>YEAR(Table1[[#This Row],[Resolved]])</f>
        <v>1900</v>
      </c>
      <c r="AS862" s="39">
        <f>YEAR(Table1[[#This Row],[Created]])</f>
        <v>2018</v>
      </c>
      <c r="AT862" s="39">
        <f>DAY(Table1[[#This Row],[Resolved]])</f>
        <v>0</v>
      </c>
      <c r="AU862" s="39" t="str">
        <f>TEXT(Table1[[#This Row],[Resolved]],"MMM")</f>
        <v>Jan</v>
      </c>
      <c r="AV862" s="39">
        <f>DAY(Table1[[#This Row],[Created]])</f>
        <v>18</v>
      </c>
      <c r="AW862" s="39" t="str">
        <f>TEXT(Table1[[#This Row],[Created]],"MMM")</f>
        <v>Jun</v>
      </c>
      <c r="AX862" s="40" t="e">
        <f>VLOOKUP(Table1[[#This Row],[Assigned to]],GD_Resource[[#All],[SNOW ID Unique]:[Team]],4,0)</f>
        <v>#N/A</v>
      </c>
    </row>
    <row r="863" spans="1:50" ht="37.5" customHeight="1" x14ac:dyDescent="0.25">
      <c r="A863" s="37" t="s">
        <v>3372</v>
      </c>
      <c r="B863" s="37" t="s">
        <v>119</v>
      </c>
      <c r="C863" s="37" t="s">
        <v>161</v>
      </c>
      <c r="D863" s="37" t="s">
        <v>162</v>
      </c>
      <c r="E863" s="37" t="s">
        <v>145</v>
      </c>
      <c r="F863" s="37" t="s">
        <v>3373</v>
      </c>
      <c r="G863" s="60">
        <v>43368.027546296304</v>
      </c>
      <c r="H863" s="37" t="s">
        <v>12</v>
      </c>
      <c r="I863" s="60"/>
      <c r="J863" s="37" t="s">
        <v>124</v>
      </c>
      <c r="K863" s="37" t="s">
        <v>3374</v>
      </c>
      <c r="L863" s="60">
        <v>43269.977824074071</v>
      </c>
      <c r="M863" s="37" t="s">
        <v>2802</v>
      </c>
      <c r="N863" s="60">
        <v>43269.955393518518</v>
      </c>
      <c r="O863" s="37" t="s">
        <v>2800</v>
      </c>
      <c r="P863" s="38" t="b">
        <v>0</v>
      </c>
      <c r="Q863" s="37"/>
      <c r="R863" s="37" t="s">
        <v>127</v>
      </c>
      <c r="S863" s="38">
        <v>0</v>
      </c>
      <c r="T863" s="37" t="s">
        <v>128</v>
      </c>
      <c r="U863" s="37" t="s">
        <v>124</v>
      </c>
      <c r="V863" s="60"/>
      <c r="W863" s="38">
        <v>2159</v>
      </c>
      <c r="X863" s="37" t="s">
        <v>399</v>
      </c>
      <c r="Y863" s="38">
        <v>0</v>
      </c>
      <c r="Z863" s="38" t="b">
        <v>0</v>
      </c>
      <c r="AA863" s="60">
        <v>43269.955393518518</v>
      </c>
      <c r="AB863" s="60"/>
      <c r="AC863" s="38">
        <v>0</v>
      </c>
      <c r="AD863" s="60"/>
      <c r="AE863" s="60">
        <v>43269.955393518518</v>
      </c>
      <c r="AF863" s="60">
        <v>43269.955393518518</v>
      </c>
      <c r="AG863" s="37"/>
      <c r="AH863" s="37"/>
      <c r="AI863" s="37"/>
      <c r="AJ863" s="16">
        <f ca="1">IF(Table1[[#This Row],[State]]="Closed","Zero",IF(Table1[[#This Row],[State]]="Resolved","Zero",TODAY()-Table1[[#This Row],[First Assigned to Osprey-Resolver]]))</f>
        <v>1438.0446064814823</v>
      </c>
      <c r="AK863" s="16" t="str">
        <f ca="1">IF(Table1[[#This Row],[Days Open]]&lt;=5,"00 - 05",IF(Table1[[#This Row],[Days Open]]&lt;=15,"06 - 15",IF(Table1[[#This Row],[Days Open]]&lt;=30,"16 - 30", IF(Table1[[#This Row],[Days Open]]&lt;=60,"31 - 60",IF(Table1[[#This Row],[Days Open]]&lt;=90,"61 - 90",IF(Table1[[#This Row],[Days Open]]="Zero","Closed","&gt;91 and above"))))))</f>
        <v>&gt;91 and above</v>
      </c>
      <c r="AL863" s="39">
        <f>WEEKNUM(Table1[[#This Row],[Created]])</f>
        <v>25</v>
      </c>
      <c r="AM863" s="39">
        <f>WEEKNUM(Table1[[#This Row],[Resolved]])</f>
        <v>0</v>
      </c>
      <c r="AN863" s="39">
        <f>WEEKNUM(Table1[[#This Row],[Closed]])</f>
        <v>25</v>
      </c>
      <c r="AO863" s="39" t="str">
        <f>IFERROR(INDEX(GD_Resource[], MATCH(Table1[[#This Row],[Assigned to]], GD_Resource[SNOW ID Unique], 0), 2), "Not GD")</f>
        <v>Not GD</v>
      </c>
      <c r="AP863" s="39" t="str">
        <f t="shared" si="13"/>
        <v>Geo</v>
      </c>
      <c r="AQ863" s="39">
        <f>YEAR(Table1[[#This Row],[Closed]])</f>
        <v>2018</v>
      </c>
      <c r="AR863" s="39">
        <f>YEAR(Table1[[#This Row],[Resolved]])</f>
        <v>1900</v>
      </c>
      <c r="AS863" s="39">
        <f>YEAR(Table1[[#This Row],[Created]])</f>
        <v>2018</v>
      </c>
      <c r="AT863" s="39">
        <f>DAY(Table1[[#This Row],[Resolved]])</f>
        <v>0</v>
      </c>
      <c r="AU863" s="39" t="str">
        <f>TEXT(Table1[[#This Row],[Resolved]],"MMM")</f>
        <v>Jan</v>
      </c>
      <c r="AV863" s="39">
        <f>DAY(Table1[[#This Row],[Created]])</f>
        <v>18</v>
      </c>
      <c r="AW863" s="39" t="str">
        <f>TEXT(Table1[[#This Row],[Created]],"MMM")</f>
        <v>Jun</v>
      </c>
      <c r="AX863" s="40" t="e">
        <f>VLOOKUP(Table1[[#This Row],[Assigned to]],GD_Resource[[#All],[SNOW ID Unique]:[Team]],4,0)</f>
        <v>#N/A</v>
      </c>
    </row>
    <row r="864" spans="1:50" ht="37.5" customHeight="1" x14ac:dyDescent="0.25">
      <c r="A864" s="37" t="s">
        <v>3375</v>
      </c>
      <c r="B864" s="37" t="s">
        <v>119</v>
      </c>
      <c r="C864" s="37" t="s">
        <v>433</v>
      </c>
      <c r="D864" s="37" t="s">
        <v>434</v>
      </c>
      <c r="E864" s="37" t="s">
        <v>13</v>
      </c>
      <c r="F864" s="37" t="s">
        <v>3376</v>
      </c>
      <c r="G864" s="60">
        <v>43284.737604166658</v>
      </c>
      <c r="H864" s="37" t="s">
        <v>436</v>
      </c>
      <c r="I864" s="60"/>
      <c r="J864" s="37" t="s">
        <v>124</v>
      </c>
      <c r="K864" s="37" t="s">
        <v>3377</v>
      </c>
      <c r="L864" s="60">
        <v>43284.737604166658</v>
      </c>
      <c r="M864" s="37" t="s">
        <v>436</v>
      </c>
      <c r="N864" s="60">
        <v>43269.960416666669</v>
      </c>
      <c r="O864" s="37" t="s">
        <v>3378</v>
      </c>
      <c r="P864" s="38" t="b">
        <v>0</v>
      </c>
      <c r="Q864" s="37"/>
      <c r="R864" s="37" t="s">
        <v>217</v>
      </c>
      <c r="S864" s="38">
        <v>0</v>
      </c>
      <c r="T864" s="37" t="s">
        <v>128</v>
      </c>
      <c r="U864" s="37" t="s">
        <v>124</v>
      </c>
      <c r="V864" s="60"/>
      <c r="W864" s="38">
        <v>590591</v>
      </c>
      <c r="X864" s="37" t="s">
        <v>3379</v>
      </c>
      <c r="Y864" s="38">
        <v>1</v>
      </c>
      <c r="Z864" s="38" t="b">
        <v>0</v>
      </c>
      <c r="AA864" s="60">
        <v>43270.029849537037</v>
      </c>
      <c r="AB864" s="60">
        <v>43269.960416666669</v>
      </c>
      <c r="AC864" s="38">
        <v>2</v>
      </c>
      <c r="AD864" s="60">
        <v>43283.94290509259</v>
      </c>
      <c r="AE864" s="60">
        <v>43284.736041666663</v>
      </c>
      <c r="AF864" s="60">
        <v>43283.94290509259</v>
      </c>
      <c r="AG864" s="37" t="s">
        <v>139</v>
      </c>
      <c r="AH864" s="37"/>
      <c r="AI864" s="37"/>
      <c r="AJ864" s="16">
        <f ca="1">IF(Table1[[#This Row],[State]]="Closed","Zero",IF(Table1[[#This Row],[State]]="Resolved","Zero",TODAY()-Table1[[#This Row],[First Assigned to Osprey-Resolver]]))</f>
        <v>1423.2639583333366</v>
      </c>
      <c r="AK864" s="16" t="str">
        <f ca="1">IF(Table1[[#This Row],[Days Open]]&lt;=5,"00 - 05",IF(Table1[[#This Row],[Days Open]]&lt;=15,"06 - 15",IF(Table1[[#This Row],[Days Open]]&lt;=30,"16 - 30", IF(Table1[[#This Row],[Days Open]]&lt;=60,"31 - 60",IF(Table1[[#This Row],[Days Open]]&lt;=90,"61 - 90",IF(Table1[[#This Row],[Days Open]]="Zero","Closed","&gt;91 and above"))))))</f>
        <v>&gt;91 and above</v>
      </c>
      <c r="AL864" s="39">
        <f>WEEKNUM(Table1[[#This Row],[Created]])</f>
        <v>25</v>
      </c>
      <c r="AM864" s="39">
        <f>WEEKNUM(Table1[[#This Row],[Resolved]])</f>
        <v>0</v>
      </c>
      <c r="AN864" s="39">
        <f>WEEKNUM(Table1[[#This Row],[Closed]])</f>
        <v>27</v>
      </c>
      <c r="AO864" s="39" t="str">
        <f>IFERROR(INDEX(GD_Resource[], MATCH(Table1[[#This Row],[Assigned to]], GD_Resource[SNOW ID Unique], 0), 2), "Not GD")</f>
        <v>Not GD</v>
      </c>
      <c r="AP864" s="39" t="str">
        <f t="shared" si="13"/>
        <v>Geo</v>
      </c>
      <c r="AQ864" s="39">
        <f>YEAR(Table1[[#This Row],[Closed]])</f>
        <v>2018</v>
      </c>
      <c r="AR864" s="39">
        <f>YEAR(Table1[[#This Row],[Resolved]])</f>
        <v>1900</v>
      </c>
      <c r="AS864" s="39">
        <f>YEAR(Table1[[#This Row],[Created]])</f>
        <v>2018</v>
      </c>
      <c r="AT864" s="39">
        <f>DAY(Table1[[#This Row],[Resolved]])</f>
        <v>0</v>
      </c>
      <c r="AU864" s="39" t="str">
        <f>TEXT(Table1[[#This Row],[Resolved]],"MMM")</f>
        <v>Jan</v>
      </c>
      <c r="AV864" s="39">
        <f>DAY(Table1[[#This Row],[Created]])</f>
        <v>18</v>
      </c>
      <c r="AW864" s="39" t="str">
        <f>TEXT(Table1[[#This Row],[Created]],"MMM")</f>
        <v>Jun</v>
      </c>
      <c r="AX864" s="40" t="e">
        <f>VLOOKUP(Table1[[#This Row],[Assigned to]],GD_Resource[[#All],[SNOW ID Unique]:[Team]],4,0)</f>
        <v>#N/A</v>
      </c>
    </row>
    <row r="865" spans="1:50" ht="75" customHeight="1" x14ac:dyDescent="0.25">
      <c r="A865" s="37" t="s">
        <v>3380</v>
      </c>
      <c r="B865" s="37" t="s">
        <v>119</v>
      </c>
      <c r="C865" s="37" t="s">
        <v>296</v>
      </c>
      <c r="D865" s="37" t="s">
        <v>2424</v>
      </c>
      <c r="E865" s="37" t="s">
        <v>145</v>
      </c>
      <c r="F865" s="37" t="s">
        <v>3381</v>
      </c>
      <c r="G865" s="60">
        <v>43810.075335648151</v>
      </c>
      <c r="H865" s="37"/>
      <c r="I865" s="60"/>
      <c r="J865" s="37" t="s">
        <v>124</v>
      </c>
      <c r="K865" s="37" t="s">
        <v>3382</v>
      </c>
      <c r="L865" s="60">
        <v>43810.075335648151</v>
      </c>
      <c r="M865" s="37" t="s">
        <v>2427</v>
      </c>
      <c r="N865" s="60">
        <v>43270.962210648147</v>
      </c>
      <c r="O865" s="37" t="s">
        <v>3383</v>
      </c>
      <c r="P865" s="38" t="b">
        <v>0</v>
      </c>
      <c r="Q865" s="37"/>
      <c r="R865" s="37" t="s">
        <v>150</v>
      </c>
      <c r="S865" s="38">
        <v>0</v>
      </c>
      <c r="T865" s="37" t="s">
        <v>128</v>
      </c>
      <c r="U865" s="37" t="s">
        <v>124</v>
      </c>
      <c r="V865" s="60"/>
      <c r="W865" s="38">
        <v>46579374</v>
      </c>
      <c r="X865" s="37" t="s">
        <v>249</v>
      </c>
      <c r="Y865" s="38">
        <v>0</v>
      </c>
      <c r="Z865" s="38" t="b">
        <v>0</v>
      </c>
      <c r="AA865" s="60"/>
      <c r="AB865" s="60">
        <v>43270.962210648147</v>
      </c>
      <c r="AC865" s="38">
        <v>1</v>
      </c>
      <c r="AD865" s="60">
        <v>43270.96603009259</v>
      </c>
      <c r="AE865" s="60"/>
      <c r="AF865" s="60">
        <v>43270.96603009259</v>
      </c>
      <c r="AG865" s="37"/>
      <c r="AH865" s="37"/>
      <c r="AI865" s="37"/>
      <c r="AJ865" s="16">
        <f ca="1">IF(Table1[[#This Row],[State]]="Closed","Zero",IF(Table1[[#This Row],[State]]="Resolved","Zero",TODAY()-Table1[[#This Row],[First Assigned to Osprey-Resolver]]))</f>
        <v>44708</v>
      </c>
      <c r="AK865" s="16" t="str">
        <f ca="1">IF(Table1[[#This Row],[Days Open]]&lt;=5,"00 - 05",IF(Table1[[#This Row],[Days Open]]&lt;=15,"06 - 15",IF(Table1[[#This Row],[Days Open]]&lt;=30,"16 - 30", IF(Table1[[#This Row],[Days Open]]&lt;=60,"31 - 60",IF(Table1[[#This Row],[Days Open]]&lt;=90,"61 - 90",IF(Table1[[#This Row],[Days Open]]="Zero","Closed","&gt;91 and above"))))))</f>
        <v>&gt;91 and above</v>
      </c>
      <c r="AL865" s="39">
        <f>WEEKNUM(Table1[[#This Row],[Created]])</f>
        <v>25</v>
      </c>
      <c r="AM865" s="39">
        <f>WEEKNUM(Table1[[#This Row],[Resolved]])</f>
        <v>0</v>
      </c>
      <c r="AN865" s="39">
        <f>WEEKNUM(Table1[[#This Row],[Closed]])</f>
        <v>50</v>
      </c>
      <c r="AO865" s="39" t="str">
        <f>IFERROR(INDEX(GD_Resource[], MATCH(Table1[[#This Row],[Assigned to]], GD_Resource[SNOW ID Unique], 0), 2), "Not GD")</f>
        <v>Not GD</v>
      </c>
      <c r="AP865" s="39" t="str">
        <f t="shared" si="13"/>
        <v>Geo</v>
      </c>
      <c r="AQ865" s="39">
        <f>YEAR(Table1[[#This Row],[Closed]])</f>
        <v>2019</v>
      </c>
      <c r="AR865" s="39">
        <f>YEAR(Table1[[#This Row],[Resolved]])</f>
        <v>1900</v>
      </c>
      <c r="AS865" s="39">
        <f>YEAR(Table1[[#This Row],[Created]])</f>
        <v>2018</v>
      </c>
      <c r="AT865" s="39">
        <f>DAY(Table1[[#This Row],[Resolved]])</f>
        <v>0</v>
      </c>
      <c r="AU865" s="39" t="str">
        <f>TEXT(Table1[[#This Row],[Resolved]],"MMM")</f>
        <v>Jan</v>
      </c>
      <c r="AV865" s="39">
        <f>DAY(Table1[[#This Row],[Created]])</f>
        <v>19</v>
      </c>
      <c r="AW865" s="39" t="str">
        <f>TEXT(Table1[[#This Row],[Created]],"MMM")</f>
        <v>Jun</v>
      </c>
      <c r="AX865" s="40" t="e">
        <f>VLOOKUP(Table1[[#This Row],[Assigned to]],GD_Resource[[#All],[SNOW ID Unique]:[Team]],4,0)</f>
        <v>#N/A</v>
      </c>
    </row>
    <row r="866" spans="1:50" ht="49.95" customHeight="1" x14ac:dyDescent="0.25">
      <c r="A866" s="37" t="s">
        <v>3384</v>
      </c>
      <c r="B866" s="37" t="s">
        <v>119</v>
      </c>
      <c r="C866" s="37" t="s">
        <v>120</v>
      </c>
      <c r="D866" s="37" t="s">
        <v>206</v>
      </c>
      <c r="E866" s="37" t="s">
        <v>13</v>
      </c>
      <c r="F866" s="37" t="s">
        <v>3385</v>
      </c>
      <c r="G866" s="60">
        <v>43271.724675925929</v>
      </c>
      <c r="H866" s="37" t="s">
        <v>48</v>
      </c>
      <c r="I866" s="60"/>
      <c r="J866" s="37" t="s">
        <v>124</v>
      </c>
      <c r="K866" s="37" t="s">
        <v>3386</v>
      </c>
      <c r="L866" s="60">
        <v>43271.724675925929</v>
      </c>
      <c r="M866" s="37" t="s">
        <v>48</v>
      </c>
      <c r="N866" s="60">
        <v>43271.615393518521</v>
      </c>
      <c r="O866" s="37" t="s">
        <v>3387</v>
      </c>
      <c r="P866" s="38" t="b">
        <v>0</v>
      </c>
      <c r="Q866" s="37"/>
      <c r="R866" s="37" t="s">
        <v>127</v>
      </c>
      <c r="S866" s="38">
        <v>0</v>
      </c>
      <c r="T866" s="37" t="s">
        <v>128</v>
      </c>
      <c r="U866" s="37" t="s">
        <v>124</v>
      </c>
      <c r="V866" s="60"/>
      <c r="W866" s="38">
        <v>9442</v>
      </c>
      <c r="X866" s="37" t="s">
        <v>741</v>
      </c>
      <c r="Y866" s="38">
        <v>0</v>
      </c>
      <c r="Z866" s="38" t="b">
        <v>0</v>
      </c>
      <c r="AA866" s="60">
        <v>43271.633981481478</v>
      </c>
      <c r="AB866" s="60">
        <v>43271.615393518521</v>
      </c>
      <c r="AC866" s="38">
        <v>1</v>
      </c>
      <c r="AD866" s="60">
        <v>43271.632777777777</v>
      </c>
      <c r="AE866" s="60">
        <v>43271.633981481478</v>
      </c>
      <c r="AF866" s="60">
        <v>43271.632777777777</v>
      </c>
      <c r="AG866" s="37"/>
      <c r="AH866" s="37"/>
      <c r="AI866" s="37"/>
      <c r="AJ866" s="16">
        <f ca="1">IF(Table1[[#This Row],[State]]="Closed","Zero",IF(Table1[[#This Row],[State]]="Resolved","Zero",TODAY()-Table1[[#This Row],[First Assigned to Osprey-Resolver]]))</f>
        <v>1436.3660185185217</v>
      </c>
      <c r="AK866" s="16" t="str">
        <f ca="1">IF(Table1[[#This Row],[Days Open]]&lt;=5,"00 - 05",IF(Table1[[#This Row],[Days Open]]&lt;=15,"06 - 15",IF(Table1[[#This Row],[Days Open]]&lt;=30,"16 - 30", IF(Table1[[#This Row],[Days Open]]&lt;=60,"31 - 60",IF(Table1[[#This Row],[Days Open]]&lt;=90,"61 - 90",IF(Table1[[#This Row],[Days Open]]="Zero","Closed","&gt;91 and above"))))))</f>
        <v>&gt;91 and above</v>
      </c>
      <c r="AL866" s="39">
        <f>WEEKNUM(Table1[[#This Row],[Created]])</f>
        <v>25</v>
      </c>
      <c r="AM866" s="39">
        <f>WEEKNUM(Table1[[#This Row],[Resolved]])</f>
        <v>0</v>
      </c>
      <c r="AN866" s="39">
        <f>WEEKNUM(Table1[[#This Row],[Closed]])</f>
        <v>25</v>
      </c>
      <c r="AO866" s="39" t="str">
        <f>IFERROR(INDEX(GD_Resource[], MATCH(Table1[[#This Row],[Assigned to]], GD_Resource[SNOW ID Unique], 0), 2), "Not GD")</f>
        <v>Not GD</v>
      </c>
      <c r="AP866" s="39" t="str">
        <f t="shared" si="13"/>
        <v>Geo</v>
      </c>
      <c r="AQ866" s="39">
        <f>YEAR(Table1[[#This Row],[Closed]])</f>
        <v>2018</v>
      </c>
      <c r="AR866" s="39">
        <f>YEAR(Table1[[#This Row],[Resolved]])</f>
        <v>1900</v>
      </c>
      <c r="AS866" s="39">
        <f>YEAR(Table1[[#This Row],[Created]])</f>
        <v>2018</v>
      </c>
      <c r="AT866" s="39">
        <f>DAY(Table1[[#This Row],[Resolved]])</f>
        <v>0</v>
      </c>
      <c r="AU866" s="39" t="str">
        <f>TEXT(Table1[[#This Row],[Resolved]],"MMM")</f>
        <v>Jan</v>
      </c>
      <c r="AV866" s="39">
        <f>DAY(Table1[[#This Row],[Created]])</f>
        <v>20</v>
      </c>
      <c r="AW866" s="39" t="str">
        <f>TEXT(Table1[[#This Row],[Created]],"MMM")</f>
        <v>Jun</v>
      </c>
      <c r="AX866" s="40" t="e">
        <f>VLOOKUP(Table1[[#This Row],[Assigned to]],GD_Resource[[#All],[SNOW ID Unique]:[Team]],4,0)</f>
        <v>#N/A</v>
      </c>
    </row>
    <row r="867" spans="1:50" ht="75" customHeight="1" x14ac:dyDescent="0.25">
      <c r="A867" s="37" t="s">
        <v>3388</v>
      </c>
      <c r="B867" s="37" t="s">
        <v>142</v>
      </c>
      <c r="C867" s="37" t="s">
        <v>120</v>
      </c>
      <c r="D867" s="37" t="s">
        <v>206</v>
      </c>
      <c r="E867" s="37" t="s">
        <v>145</v>
      </c>
      <c r="F867" s="37" t="s">
        <v>3389</v>
      </c>
      <c r="G867" s="60">
        <v>43538.125601851847</v>
      </c>
      <c r="H867" s="37" t="s">
        <v>48</v>
      </c>
      <c r="I867" s="60"/>
      <c r="J867" s="37" t="s">
        <v>124</v>
      </c>
      <c r="K867" s="37" t="s">
        <v>3390</v>
      </c>
      <c r="L867" s="60">
        <v>43538.125601851847</v>
      </c>
      <c r="M867" s="37" t="s">
        <v>48</v>
      </c>
      <c r="N867" s="60">
        <v>43271.795185185183</v>
      </c>
      <c r="O867" s="37" t="s">
        <v>3391</v>
      </c>
      <c r="P867" s="38" t="b">
        <v>0</v>
      </c>
      <c r="Q867" s="37"/>
      <c r="R867" s="37" t="s">
        <v>127</v>
      </c>
      <c r="S867" s="38">
        <v>0</v>
      </c>
      <c r="T867" s="37" t="s">
        <v>128</v>
      </c>
      <c r="U867" s="37" t="s">
        <v>124</v>
      </c>
      <c r="V867" s="60"/>
      <c r="W867" s="38">
        <v>23010948</v>
      </c>
      <c r="X867" s="37" t="s">
        <v>3392</v>
      </c>
      <c r="Y867" s="38">
        <v>0</v>
      </c>
      <c r="Z867" s="38" t="b">
        <v>0</v>
      </c>
      <c r="AA867" s="60">
        <v>43271.796226851853</v>
      </c>
      <c r="AB867" s="60">
        <v>43271.795185185183</v>
      </c>
      <c r="AC867" s="38">
        <v>3</v>
      </c>
      <c r="AD867" s="60">
        <v>43271.797013888892</v>
      </c>
      <c r="AE867" s="60">
        <v>43271.821574074071</v>
      </c>
      <c r="AF867" s="60">
        <v>43271.797013888892</v>
      </c>
      <c r="AG867" s="37" t="s">
        <v>332</v>
      </c>
      <c r="AH867" s="37"/>
      <c r="AI867" s="37" t="s">
        <v>737</v>
      </c>
      <c r="AJ867" s="16">
        <f ca="1">IF(Table1[[#This Row],[State]]="Closed","Zero",IF(Table1[[#This Row],[State]]="Resolved","Zero",TODAY()-Table1[[#This Row],[First Assigned to Osprey-Resolver]]))</f>
        <v>1436.1784259259293</v>
      </c>
      <c r="AK867" s="16" t="str">
        <f ca="1">IF(Table1[[#This Row],[Days Open]]&lt;=5,"00 - 05",IF(Table1[[#This Row],[Days Open]]&lt;=15,"06 - 15",IF(Table1[[#This Row],[Days Open]]&lt;=30,"16 - 30", IF(Table1[[#This Row],[Days Open]]&lt;=60,"31 - 60",IF(Table1[[#This Row],[Days Open]]&lt;=90,"61 - 90",IF(Table1[[#This Row],[Days Open]]="Zero","Closed","&gt;91 and above"))))))</f>
        <v>&gt;91 and above</v>
      </c>
      <c r="AL867" s="39">
        <f>WEEKNUM(Table1[[#This Row],[Created]])</f>
        <v>25</v>
      </c>
      <c r="AM867" s="39">
        <f>WEEKNUM(Table1[[#This Row],[Resolved]])</f>
        <v>0</v>
      </c>
      <c r="AN867" s="39">
        <f>WEEKNUM(Table1[[#This Row],[Closed]])</f>
        <v>11</v>
      </c>
      <c r="AO867" s="39" t="str">
        <f>IFERROR(INDEX(GD_Resource[], MATCH(Table1[[#This Row],[Assigned to]], GD_Resource[SNOW ID Unique], 0), 2), "Not GD")</f>
        <v>Not GD</v>
      </c>
      <c r="AP867" s="39" t="str">
        <f t="shared" si="13"/>
        <v>Geo</v>
      </c>
      <c r="AQ867" s="39">
        <f>YEAR(Table1[[#This Row],[Closed]])</f>
        <v>2019</v>
      </c>
      <c r="AR867" s="39">
        <f>YEAR(Table1[[#This Row],[Resolved]])</f>
        <v>1900</v>
      </c>
      <c r="AS867" s="39">
        <f>YEAR(Table1[[#This Row],[Created]])</f>
        <v>2018</v>
      </c>
      <c r="AT867" s="39">
        <f>DAY(Table1[[#This Row],[Resolved]])</f>
        <v>0</v>
      </c>
      <c r="AU867" s="39" t="str">
        <f>TEXT(Table1[[#This Row],[Resolved]],"MMM")</f>
        <v>Jan</v>
      </c>
      <c r="AV867" s="39">
        <f>DAY(Table1[[#This Row],[Created]])</f>
        <v>20</v>
      </c>
      <c r="AW867" s="39" t="str">
        <f>TEXT(Table1[[#This Row],[Created]],"MMM")</f>
        <v>Jun</v>
      </c>
      <c r="AX867" s="40" t="e">
        <f>VLOOKUP(Table1[[#This Row],[Assigned to]],GD_Resource[[#All],[SNOW ID Unique]:[Team]],4,0)</f>
        <v>#N/A</v>
      </c>
    </row>
    <row r="868" spans="1:50" ht="75" customHeight="1" x14ac:dyDescent="0.25">
      <c r="A868" s="37" t="s">
        <v>3393</v>
      </c>
      <c r="B868" s="37" t="s">
        <v>119</v>
      </c>
      <c r="C868" s="37" t="s">
        <v>120</v>
      </c>
      <c r="D868" s="37" t="s">
        <v>206</v>
      </c>
      <c r="E868" s="37" t="s">
        <v>145</v>
      </c>
      <c r="F868" s="37" t="s">
        <v>3394</v>
      </c>
      <c r="G868" s="60">
        <v>43465.37773148148</v>
      </c>
      <c r="H868" s="37" t="s">
        <v>48</v>
      </c>
      <c r="I868" s="60"/>
      <c r="J868" s="37" t="s">
        <v>124</v>
      </c>
      <c r="K868" s="37" t="s">
        <v>3395</v>
      </c>
      <c r="L868" s="60">
        <v>43465.377743055556</v>
      </c>
      <c r="M868" s="37" t="s">
        <v>48</v>
      </c>
      <c r="N868" s="60">
        <v>43272.462743055563</v>
      </c>
      <c r="O868" s="37" t="s">
        <v>2723</v>
      </c>
      <c r="P868" s="38" t="b">
        <v>0</v>
      </c>
      <c r="Q868" s="37"/>
      <c r="R868" s="37" t="s">
        <v>127</v>
      </c>
      <c r="S868" s="38">
        <v>0</v>
      </c>
      <c r="T868" s="37" t="s">
        <v>128</v>
      </c>
      <c r="U868" s="37" t="s">
        <v>124</v>
      </c>
      <c r="V868" s="60"/>
      <c r="W868" s="38">
        <v>16667856</v>
      </c>
      <c r="X868" s="37" t="s">
        <v>2724</v>
      </c>
      <c r="Y868" s="38">
        <v>0</v>
      </c>
      <c r="Z868" s="38" t="b">
        <v>0</v>
      </c>
      <c r="AA868" s="60">
        <v>43272.468912037039</v>
      </c>
      <c r="AB868" s="60">
        <v>43272.462743055563</v>
      </c>
      <c r="AC868" s="38">
        <v>1</v>
      </c>
      <c r="AD868" s="60">
        <v>43272.572581018518</v>
      </c>
      <c r="AE868" s="60">
        <v>43272.575462962966</v>
      </c>
      <c r="AF868" s="60">
        <v>43272.572581018518</v>
      </c>
      <c r="AG868" s="37"/>
      <c r="AH868" s="37"/>
      <c r="AI868" s="37"/>
      <c r="AJ868" s="16">
        <f ca="1">IF(Table1[[#This Row],[State]]="Closed","Zero",IF(Table1[[#This Row],[State]]="Resolved","Zero",TODAY()-Table1[[#This Row],[First Assigned to Osprey-Resolver]]))</f>
        <v>1435.4245370370336</v>
      </c>
      <c r="AK868" s="16" t="str">
        <f ca="1">IF(Table1[[#This Row],[Days Open]]&lt;=5,"00 - 05",IF(Table1[[#This Row],[Days Open]]&lt;=15,"06 - 15",IF(Table1[[#This Row],[Days Open]]&lt;=30,"16 - 30", IF(Table1[[#This Row],[Days Open]]&lt;=60,"31 - 60",IF(Table1[[#This Row],[Days Open]]&lt;=90,"61 - 90",IF(Table1[[#This Row],[Days Open]]="Zero","Closed","&gt;91 and above"))))))</f>
        <v>&gt;91 and above</v>
      </c>
      <c r="AL868" s="39">
        <f>WEEKNUM(Table1[[#This Row],[Created]])</f>
        <v>25</v>
      </c>
      <c r="AM868" s="39">
        <f>WEEKNUM(Table1[[#This Row],[Resolved]])</f>
        <v>0</v>
      </c>
      <c r="AN868" s="39">
        <f>WEEKNUM(Table1[[#This Row],[Closed]])</f>
        <v>53</v>
      </c>
      <c r="AO868" s="39" t="str">
        <f>IFERROR(INDEX(GD_Resource[], MATCH(Table1[[#This Row],[Assigned to]], GD_Resource[SNOW ID Unique], 0), 2), "Not GD")</f>
        <v>Not GD</v>
      </c>
      <c r="AP868" s="39" t="str">
        <f t="shared" si="13"/>
        <v>Geo</v>
      </c>
      <c r="AQ868" s="39">
        <f>YEAR(Table1[[#This Row],[Closed]])</f>
        <v>2018</v>
      </c>
      <c r="AR868" s="39">
        <f>YEAR(Table1[[#This Row],[Resolved]])</f>
        <v>1900</v>
      </c>
      <c r="AS868" s="39">
        <f>YEAR(Table1[[#This Row],[Created]])</f>
        <v>2018</v>
      </c>
      <c r="AT868" s="39">
        <f>DAY(Table1[[#This Row],[Resolved]])</f>
        <v>0</v>
      </c>
      <c r="AU868" s="39" t="str">
        <f>TEXT(Table1[[#This Row],[Resolved]],"MMM")</f>
        <v>Jan</v>
      </c>
      <c r="AV868" s="39">
        <f>DAY(Table1[[#This Row],[Created]])</f>
        <v>21</v>
      </c>
      <c r="AW868" s="39" t="str">
        <f>TEXT(Table1[[#This Row],[Created]],"MMM")</f>
        <v>Jun</v>
      </c>
      <c r="AX868" s="40" t="e">
        <f>VLOOKUP(Table1[[#This Row],[Assigned to]],GD_Resource[[#All],[SNOW ID Unique]:[Team]],4,0)</f>
        <v>#N/A</v>
      </c>
    </row>
    <row r="869" spans="1:50" ht="75" customHeight="1" x14ac:dyDescent="0.25">
      <c r="A869" s="37" t="s">
        <v>3396</v>
      </c>
      <c r="B869" s="37" t="s">
        <v>142</v>
      </c>
      <c r="C869" s="37" t="s">
        <v>253</v>
      </c>
      <c r="D869" s="37" t="s">
        <v>259</v>
      </c>
      <c r="E869" s="37" t="s">
        <v>13</v>
      </c>
      <c r="F869" s="37" t="s">
        <v>3397</v>
      </c>
      <c r="G869" s="60">
        <v>43277.864363425928</v>
      </c>
      <c r="H869" s="37" t="s">
        <v>39</v>
      </c>
      <c r="I869" s="60"/>
      <c r="J869" s="37" t="s">
        <v>124</v>
      </c>
      <c r="K869" s="37" t="s">
        <v>3398</v>
      </c>
      <c r="L869" s="60">
        <v>43277.864363425928</v>
      </c>
      <c r="M869" s="37" t="s">
        <v>39</v>
      </c>
      <c r="N869" s="60">
        <v>43274.937442129631</v>
      </c>
      <c r="O869" s="37" t="s">
        <v>3371</v>
      </c>
      <c r="P869" s="38" t="b">
        <v>0</v>
      </c>
      <c r="Q869" s="37"/>
      <c r="R869" s="37" t="s">
        <v>150</v>
      </c>
      <c r="S869" s="38">
        <v>0</v>
      </c>
      <c r="T869" s="37" t="s">
        <v>128</v>
      </c>
      <c r="U869" s="37" t="s">
        <v>124</v>
      </c>
      <c r="V869" s="60"/>
      <c r="W869" s="38">
        <v>252886</v>
      </c>
      <c r="X869" s="37" t="s">
        <v>1237</v>
      </c>
      <c r="Y869" s="38">
        <v>0</v>
      </c>
      <c r="Z869" s="38" t="b">
        <v>0</v>
      </c>
      <c r="AA869" s="60">
        <v>43276.743159722217</v>
      </c>
      <c r="AB869" s="60">
        <v>43274.937442129631</v>
      </c>
      <c r="AC869" s="38">
        <v>1</v>
      </c>
      <c r="AD869" s="60">
        <v>43274.958356481482</v>
      </c>
      <c r="AE869" s="60">
        <v>43276.743159722217</v>
      </c>
      <c r="AF869" s="60">
        <v>43274.958356481482</v>
      </c>
      <c r="AG869" s="37" t="s">
        <v>139</v>
      </c>
      <c r="AH869" s="37"/>
      <c r="AI869" s="37" t="s">
        <v>1238</v>
      </c>
      <c r="AJ869" s="16">
        <f ca="1">IF(Table1[[#This Row],[State]]="Closed","Zero",IF(Table1[[#This Row],[State]]="Resolved","Zero",TODAY()-Table1[[#This Row],[First Assigned to Osprey-Resolver]]))</f>
        <v>1431.2568402777833</v>
      </c>
      <c r="AK869" s="16" t="str">
        <f ca="1">IF(Table1[[#This Row],[Days Open]]&lt;=5,"00 - 05",IF(Table1[[#This Row],[Days Open]]&lt;=15,"06 - 15",IF(Table1[[#This Row],[Days Open]]&lt;=30,"16 - 30", IF(Table1[[#This Row],[Days Open]]&lt;=60,"31 - 60",IF(Table1[[#This Row],[Days Open]]&lt;=90,"61 - 90",IF(Table1[[#This Row],[Days Open]]="Zero","Closed","&gt;91 and above"))))))</f>
        <v>&gt;91 and above</v>
      </c>
      <c r="AL869" s="39">
        <f>WEEKNUM(Table1[[#This Row],[Created]])</f>
        <v>25</v>
      </c>
      <c r="AM869" s="39">
        <f>WEEKNUM(Table1[[#This Row],[Resolved]])</f>
        <v>0</v>
      </c>
      <c r="AN869" s="39">
        <f>WEEKNUM(Table1[[#This Row],[Closed]])</f>
        <v>26</v>
      </c>
      <c r="AO869" s="39" t="str">
        <f>IFERROR(INDEX(GD_Resource[], MATCH(Table1[[#This Row],[Assigned to]], GD_Resource[SNOW ID Unique], 0), 2), "Not GD")</f>
        <v>Not GD</v>
      </c>
      <c r="AP869" s="39" t="str">
        <f t="shared" si="13"/>
        <v>Geo</v>
      </c>
      <c r="AQ869" s="39">
        <f>YEAR(Table1[[#This Row],[Closed]])</f>
        <v>2018</v>
      </c>
      <c r="AR869" s="39">
        <f>YEAR(Table1[[#This Row],[Resolved]])</f>
        <v>1900</v>
      </c>
      <c r="AS869" s="39">
        <f>YEAR(Table1[[#This Row],[Created]])</f>
        <v>2018</v>
      </c>
      <c r="AT869" s="39">
        <f>DAY(Table1[[#This Row],[Resolved]])</f>
        <v>0</v>
      </c>
      <c r="AU869" s="39" t="str">
        <f>TEXT(Table1[[#This Row],[Resolved]],"MMM")</f>
        <v>Jan</v>
      </c>
      <c r="AV869" s="39">
        <f>DAY(Table1[[#This Row],[Created]])</f>
        <v>23</v>
      </c>
      <c r="AW869" s="39" t="str">
        <f>TEXT(Table1[[#This Row],[Created]],"MMM")</f>
        <v>Jun</v>
      </c>
      <c r="AX869" s="40" t="e">
        <f>VLOOKUP(Table1[[#This Row],[Assigned to]],GD_Resource[[#All],[SNOW ID Unique]:[Team]],4,0)</f>
        <v>#N/A</v>
      </c>
    </row>
    <row r="870" spans="1:50" ht="75" customHeight="1" x14ac:dyDescent="0.25">
      <c r="A870" s="37" t="s">
        <v>3399</v>
      </c>
      <c r="B870" s="37" t="s">
        <v>119</v>
      </c>
      <c r="C870" s="37" t="s">
        <v>2780</v>
      </c>
      <c r="D870" s="37" t="s">
        <v>132</v>
      </c>
      <c r="E870" s="37" t="s">
        <v>145</v>
      </c>
      <c r="F870" s="37" t="s">
        <v>3400</v>
      </c>
      <c r="G870" s="60">
        <v>43418.863437499997</v>
      </c>
      <c r="H870" s="37" t="s">
        <v>2783</v>
      </c>
      <c r="I870" s="60"/>
      <c r="J870" s="37" t="s">
        <v>134</v>
      </c>
      <c r="K870" s="37" t="s">
        <v>3401</v>
      </c>
      <c r="L870" s="60">
        <v>43418.863437499997</v>
      </c>
      <c r="M870" s="37" t="s">
        <v>42</v>
      </c>
      <c r="N870" s="60">
        <v>43277.957673611112</v>
      </c>
      <c r="O870" s="37" t="s">
        <v>3383</v>
      </c>
      <c r="P870" s="38" t="b">
        <v>0</v>
      </c>
      <c r="Q870" s="37"/>
      <c r="R870" s="37" t="s">
        <v>150</v>
      </c>
      <c r="S870" s="38">
        <v>0</v>
      </c>
      <c r="T870" s="37" t="s">
        <v>128</v>
      </c>
      <c r="U870" s="37" t="s">
        <v>124</v>
      </c>
      <c r="V870" s="60"/>
      <c r="W870" s="38">
        <v>12174258</v>
      </c>
      <c r="X870" s="37" t="s">
        <v>249</v>
      </c>
      <c r="Y870" s="38">
        <v>0</v>
      </c>
      <c r="Z870" s="38" t="b">
        <v>0</v>
      </c>
      <c r="AA870" s="60">
        <v>43278.000798611109</v>
      </c>
      <c r="AB870" s="60">
        <v>43277.957673611112</v>
      </c>
      <c r="AC870" s="38">
        <v>2</v>
      </c>
      <c r="AD870" s="60">
        <v>43277.970370370371</v>
      </c>
      <c r="AE870" s="60">
        <v>43278.000798611109</v>
      </c>
      <c r="AF870" s="60">
        <v>43277.970370370371</v>
      </c>
      <c r="AG870" s="37"/>
      <c r="AH870" s="37"/>
      <c r="AI870" s="37"/>
      <c r="AJ870" s="16">
        <f ca="1">IF(Table1[[#This Row],[State]]="Closed","Zero",IF(Table1[[#This Row],[State]]="Resolved","Zero",TODAY()-Table1[[#This Row],[First Assigned to Osprey-Resolver]]))</f>
        <v>1429.9992013888914</v>
      </c>
      <c r="AK870" s="16" t="str">
        <f ca="1">IF(Table1[[#This Row],[Days Open]]&lt;=5,"00 - 05",IF(Table1[[#This Row],[Days Open]]&lt;=15,"06 - 15",IF(Table1[[#This Row],[Days Open]]&lt;=30,"16 - 30", IF(Table1[[#This Row],[Days Open]]&lt;=60,"31 - 60",IF(Table1[[#This Row],[Days Open]]&lt;=90,"61 - 90",IF(Table1[[#This Row],[Days Open]]="Zero","Closed","&gt;91 and above"))))))</f>
        <v>&gt;91 and above</v>
      </c>
      <c r="AL870" s="39">
        <f>WEEKNUM(Table1[[#This Row],[Created]])</f>
        <v>26</v>
      </c>
      <c r="AM870" s="39">
        <f>WEEKNUM(Table1[[#This Row],[Resolved]])</f>
        <v>0</v>
      </c>
      <c r="AN870" s="39">
        <f>WEEKNUM(Table1[[#This Row],[Closed]])</f>
        <v>46</v>
      </c>
      <c r="AO870" s="39" t="str">
        <f>IFERROR(INDEX(GD_Resource[], MATCH(Table1[[#This Row],[Assigned to]], GD_Resource[SNOW ID Unique], 0), 2), "Not GD")</f>
        <v>WPP-US</v>
      </c>
      <c r="AP870" s="39" t="str">
        <f t="shared" si="13"/>
        <v>GD</v>
      </c>
      <c r="AQ870" s="39">
        <f>YEAR(Table1[[#This Row],[Closed]])</f>
        <v>2018</v>
      </c>
      <c r="AR870" s="39">
        <f>YEAR(Table1[[#This Row],[Resolved]])</f>
        <v>1900</v>
      </c>
      <c r="AS870" s="39">
        <f>YEAR(Table1[[#This Row],[Created]])</f>
        <v>2018</v>
      </c>
      <c r="AT870" s="39">
        <f>DAY(Table1[[#This Row],[Resolved]])</f>
        <v>0</v>
      </c>
      <c r="AU870" s="39" t="str">
        <f>TEXT(Table1[[#This Row],[Resolved]],"MMM")</f>
        <v>Jan</v>
      </c>
      <c r="AV870" s="39">
        <f>DAY(Table1[[#This Row],[Created]])</f>
        <v>26</v>
      </c>
      <c r="AW870" s="39" t="str">
        <f>TEXT(Table1[[#This Row],[Created]],"MMM")</f>
        <v>Jun</v>
      </c>
      <c r="AX870" s="40">
        <f>VLOOKUP(Table1[[#This Row],[Assigned to]],GD_Resource[[#All],[SNOW ID Unique]:[Team]],4,0)</f>
        <v>0</v>
      </c>
    </row>
    <row r="871" spans="1:50" ht="75" customHeight="1" x14ac:dyDescent="0.25">
      <c r="A871" s="37" t="s">
        <v>3402</v>
      </c>
      <c r="B871" s="37" t="s">
        <v>119</v>
      </c>
      <c r="C871" s="37" t="s">
        <v>2780</v>
      </c>
      <c r="D871" s="37" t="s">
        <v>132</v>
      </c>
      <c r="E871" s="37" t="s">
        <v>145</v>
      </c>
      <c r="F871" s="37" t="s">
        <v>3403</v>
      </c>
      <c r="G871" s="60">
        <v>43657.165173611109</v>
      </c>
      <c r="H871" s="37" t="s">
        <v>3096</v>
      </c>
      <c r="I871" s="60"/>
      <c r="J871" s="37" t="s">
        <v>124</v>
      </c>
      <c r="K871" s="37" t="s">
        <v>3404</v>
      </c>
      <c r="L871" s="60">
        <v>43657.165173611109</v>
      </c>
      <c r="M871" s="37" t="s">
        <v>42</v>
      </c>
      <c r="N871" s="60">
        <v>43277.962094907409</v>
      </c>
      <c r="O871" s="37" t="s">
        <v>3383</v>
      </c>
      <c r="P871" s="38" t="b">
        <v>0</v>
      </c>
      <c r="Q871" s="37"/>
      <c r="R871" s="37" t="s">
        <v>150</v>
      </c>
      <c r="S871" s="38">
        <v>0</v>
      </c>
      <c r="T871" s="37" t="s">
        <v>128</v>
      </c>
      <c r="U871" s="37" t="s">
        <v>124</v>
      </c>
      <c r="V871" s="60"/>
      <c r="W871" s="38">
        <v>32763146</v>
      </c>
      <c r="X871" s="37" t="s">
        <v>249</v>
      </c>
      <c r="Y871" s="38">
        <v>0</v>
      </c>
      <c r="Z871" s="38" t="b">
        <v>0</v>
      </c>
      <c r="AA871" s="60">
        <v>43278.00105324074</v>
      </c>
      <c r="AB871" s="60">
        <v>43277.962094907409</v>
      </c>
      <c r="AC871" s="38">
        <v>2</v>
      </c>
      <c r="AD871" s="60">
        <v>43277.970104166663</v>
      </c>
      <c r="AE871" s="60">
        <v>43278.00105324074</v>
      </c>
      <c r="AF871" s="60">
        <v>43277.970104166663</v>
      </c>
      <c r="AG871" s="37"/>
      <c r="AH871" s="37"/>
      <c r="AI871" s="37"/>
      <c r="AJ871" s="16">
        <f ca="1">IF(Table1[[#This Row],[State]]="Closed","Zero",IF(Table1[[#This Row],[State]]="Resolved","Zero",TODAY()-Table1[[#This Row],[First Assigned to Osprey-Resolver]]))</f>
        <v>1429.9989467592604</v>
      </c>
      <c r="AK871" s="16" t="str">
        <f ca="1">IF(Table1[[#This Row],[Days Open]]&lt;=5,"00 - 05",IF(Table1[[#This Row],[Days Open]]&lt;=15,"06 - 15",IF(Table1[[#This Row],[Days Open]]&lt;=30,"16 - 30", IF(Table1[[#This Row],[Days Open]]&lt;=60,"31 - 60",IF(Table1[[#This Row],[Days Open]]&lt;=90,"61 - 90",IF(Table1[[#This Row],[Days Open]]="Zero","Closed","&gt;91 and above"))))))</f>
        <v>&gt;91 and above</v>
      </c>
      <c r="AL871" s="39">
        <f>WEEKNUM(Table1[[#This Row],[Created]])</f>
        <v>26</v>
      </c>
      <c r="AM871" s="39">
        <f>WEEKNUM(Table1[[#This Row],[Resolved]])</f>
        <v>0</v>
      </c>
      <c r="AN871" s="39">
        <f>WEEKNUM(Table1[[#This Row],[Closed]])</f>
        <v>28</v>
      </c>
      <c r="AO871" s="39" t="str">
        <f>IFERROR(INDEX(GD_Resource[], MATCH(Table1[[#This Row],[Assigned to]], GD_Resource[SNOW ID Unique], 0), 2), "Not GD")</f>
        <v>WPP-US</v>
      </c>
      <c r="AP871" s="39" t="str">
        <f t="shared" si="13"/>
        <v>GD</v>
      </c>
      <c r="AQ871" s="39">
        <f>YEAR(Table1[[#This Row],[Closed]])</f>
        <v>2019</v>
      </c>
      <c r="AR871" s="39">
        <f>YEAR(Table1[[#This Row],[Resolved]])</f>
        <v>1900</v>
      </c>
      <c r="AS871" s="39">
        <f>YEAR(Table1[[#This Row],[Created]])</f>
        <v>2018</v>
      </c>
      <c r="AT871" s="39">
        <f>DAY(Table1[[#This Row],[Resolved]])</f>
        <v>0</v>
      </c>
      <c r="AU871" s="39" t="str">
        <f>TEXT(Table1[[#This Row],[Resolved]],"MMM")</f>
        <v>Jan</v>
      </c>
      <c r="AV871" s="39">
        <f>DAY(Table1[[#This Row],[Created]])</f>
        <v>26</v>
      </c>
      <c r="AW871" s="39" t="str">
        <f>TEXT(Table1[[#This Row],[Created]],"MMM")</f>
        <v>Jun</v>
      </c>
      <c r="AX871" s="40">
        <f>VLOOKUP(Table1[[#This Row],[Assigned to]],GD_Resource[[#All],[SNOW ID Unique]:[Team]],4,0)</f>
        <v>0</v>
      </c>
    </row>
    <row r="872" spans="1:50" ht="75" customHeight="1" x14ac:dyDescent="0.25">
      <c r="A872" s="37" t="s">
        <v>3405</v>
      </c>
      <c r="B872" s="37" t="s">
        <v>142</v>
      </c>
      <c r="C872" s="37" t="s">
        <v>253</v>
      </c>
      <c r="D872" s="37" t="s">
        <v>259</v>
      </c>
      <c r="E872" s="37" t="s">
        <v>13</v>
      </c>
      <c r="F872" s="37" t="s">
        <v>3406</v>
      </c>
      <c r="G872" s="60">
        <v>43279.759814814817</v>
      </c>
      <c r="H872" s="37" t="s">
        <v>39</v>
      </c>
      <c r="I872" s="60"/>
      <c r="J872" s="37" t="s">
        <v>124</v>
      </c>
      <c r="K872" s="37" t="s">
        <v>3407</v>
      </c>
      <c r="L872" s="60">
        <v>43279.759814814817</v>
      </c>
      <c r="M872" s="37" t="s">
        <v>39</v>
      </c>
      <c r="N872" s="60">
        <v>43278.984849537039</v>
      </c>
      <c r="O872" s="37" t="s">
        <v>3408</v>
      </c>
      <c r="P872" s="38" t="b">
        <v>0</v>
      </c>
      <c r="Q872" s="37"/>
      <c r="R872" s="37" t="s">
        <v>150</v>
      </c>
      <c r="S872" s="38">
        <v>0</v>
      </c>
      <c r="T872" s="37" t="s">
        <v>128</v>
      </c>
      <c r="U872" s="37" t="s">
        <v>124</v>
      </c>
      <c r="V872" s="60"/>
      <c r="W872" s="38">
        <v>66957</v>
      </c>
      <c r="X872" s="37" t="s">
        <v>3409</v>
      </c>
      <c r="Y872" s="38">
        <v>0</v>
      </c>
      <c r="Z872" s="38" t="b">
        <v>0</v>
      </c>
      <c r="AA872" s="60">
        <v>43279.116030092591</v>
      </c>
      <c r="AB872" s="60">
        <v>43278.984849537039</v>
      </c>
      <c r="AC872" s="38">
        <v>1</v>
      </c>
      <c r="AD872" s="60">
        <v>43279.117534722223</v>
      </c>
      <c r="AE872" s="60">
        <v>43279.757638888892</v>
      </c>
      <c r="AF872" s="60">
        <v>43279.117534722223</v>
      </c>
      <c r="AG872" s="37" t="s">
        <v>139</v>
      </c>
      <c r="AH872" s="37"/>
      <c r="AI872" s="37" t="s">
        <v>1238</v>
      </c>
      <c r="AJ872" s="16">
        <f ca="1">IF(Table1[[#This Row],[State]]="Closed","Zero",IF(Table1[[#This Row],[State]]="Resolved","Zero",TODAY()-Table1[[#This Row],[First Assigned to Osprey-Resolver]]))</f>
        <v>1428.242361111108</v>
      </c>
      <c r="AK872" s="16" t="str">
        <f ca="1">IF(Table1[[#This Row],[Days Open]]&lt;=5,"00 - 05",IF(Table1[[#This Row],[Days Open]]&lt;=15,"06 - 15",IF(Table1[[#This Row],[Days Open]]&lt;=30,"16 - 30", IF(Table1[[#This Row],[Days Open]]&lt;=60,"31 - 60",IF(Table1[[#This Row],[Days Open]]&lt;=90,"61 - 90",IF(Table1[[#This Row],[Days Open]]="Zero","Closed","&gt;91 and above"))))))</f>
        <v>&gt;91 and above</v>
      </c>
      <c r="AL872" s="39">
        <f>WEEKNUM(Table1[[#This Row],[Created]])</f>
        <v>26</v>
      </c>
      <c r="AM872" s="39">
        <f>WEEKNUM(Table1[[#This Row],[Resolved]])</f>
        <v>0</v>
      </c>
      <c r="AN872" s="39">
        <f>WEEKNUM(Table1[[#This Row],[Closed]])</f>
        <v>26</v>
      </c>
      <c r="AO872" s="39" t="str">
        <f>IFERROR(INDEX(GD_Resource[], MATCH(Table1[[#This Row],[Assigned to]], GD_Resource[SNOW ID Unique], 0), 2), "Not GD")</f>
        <v>Not GD</v>
      </c>
      <c r="AP872" s="39" t="str">
        <f t="shared" si="13"/>
        <v>Geo</v>
      </c>
      <c r="AQ872" s="39">
        <f>YEAR(Table1[[#This Row],[Closed]])</f>
        <v>2018</v>
      </c>
      <c r="AR872" s="39">
        <f>YEAR(Table1[[#This Row],[Resolved]])</f>
        <v>1900</v>
      </c>
      <c r="AS872" s="39">
        <f>YEAR(Table1[[#This Row],[Created]])</f>
        <v>2018</v>
      </c>
      <c r="AT872" s="39">
        <f>DAY(Table1[[#This Row],[Resolved]])</f>
        <v>0</v>
      </c>
      <c r="AU872" s="39" t="str">
        <f>TEXT(Table1[[#This Row],[Resolved]],"MMM")</f>
        <v>Jan</v>
      </c>
      <c r="AV872" s="39">
        <f>DAY(Table1[[#This Row],[Created]])</f>
        <v>27</v>
      </c>
      <c r="AW872" s="39" t="str">
        <f>TEXT(Table1[[#This Row],[Created]],"MMM")</f>
        <v>Jun</v>
      </c>
      <c r="AX872" s="40" t="e">
        <f>VLOOKUP(Table1[[#This Row],[Assigned to]],GD_Resource[[#All],[SNOW ID Unique]:[Team]],4,0)</f>
        <v>#N/A</v>
      </c>
    </row>
    <row r="873" spans="1:50" ht="75" customHeight="1" x14ac:dyDescent="0.25">
      <c r="A873" s="37" t="s">
        <v>3410</v>
      </c>
      <c r="B873" s="37" t="s">
        <v>119</v>
      </c>
      <c r="C873" s="37" t="s">
        <v>253</v>
      </c>
      <c r="D873" s="37" t="s">
        <v>3411</v>
      </c>
      <c r="E873" s="37" t="s">
        <v>7</v>
      </c>
      <c r="F873" s="37" t="s">
        <v>3412</v>
      </c>
      <c r="G873" s="60">
        <v>43279.083668981482</v>
      </c>
      <c r="H873" s="37" t="s">
        <v>42</v>
      </c>
      <c r="I873" s="60"/>
      <c r="J873" s="37" t="s">
        <v>124</v>
      </c>
      <c r="K873" s="37" t="s">
        <v>3413</v>
      </c>
      <c r="L873" s="60">
        <v>43279.083668981482</v>
      </c>
      <c r="M873" s="37" t="s">
        <v>3414</v>
      </c>
      <c r="N873" s="60">
        <v>43279.043761574067</v>
      </c>
      <c r="O873" s="37" t="s">
        <v>3415</v>
      </c>
      <c r="P873" s="38" t="b">
        <v>0</v>
      </c>
      <c r="Q873" s="37"/>
      <c r="R873" s="37" t="s">
        <v>150</v>
      </c>
      <c r="S873" s="38">
        <v>0</v>
      </c>
      <c r="T873" s="37" t="s">
        <v>128</v>
      </c>
      <c r="U873" s="37" t="s">
        <v>124</v>
      </c>
      <c r="V873" s="60"/>
      <c r="W873" s="38">
        <v>3448</v>
      </c>
      <c r="X873" s="37" t="s">
        <v>3416</v>
      </c>
      <c r="Y873" s="38">
        <v>0</v>
      </c>
      <c r="Z873" s="38" t="b">
        <v>0</v>
      </c>
      <c r="AA873" s="60">
        <v>43279.046759259261</v>
      </c>
      <c r="AB873" s="60">
        <v>43279.043761574067</v>
      </c>
      <c r="AC873" s="38">
        <v>1</v>
      </c>
      <c r="AD873" s="60">
        <v>43279.057071759264</v>
      </c>
      <c r="AE873" s="60">
        <v>43279.081550925926</v>
      </c>
      <c r="AF873" s="60">
        <v>43279.057071759264</v>
      </c>
      <c r="AG873" s="37"/>
      <c r="AH873" s="37"/>
      <c r="AI873" s="37"/>
      <c r="AJ873" s="16">
        <f ca="1">IF(Table1[[#This Row],[State]]="Closed","Zero",IF(Table1[[#This Row],[State]]="Resolved","Zero",TODAY()-Table1[[#This Row],[First Assigned to Osprey-Resolver]]))</f>
        <v>1428.9184490740736</v>
      </c>
      <c r="AK873" s="16" t="str">
        <f ca="1">IF(Table1[[#This Row],[Days Open]]&lt;=5,"00 - 05",IF(Table1[[#This Row],[Days Open]]&lt;=15,"06 - 15",IF(Table1[[#This Row],[Days Open]]&lt;=30,"16 - 30", IF(Table1[[#This Row],[Days Open]]&lt;=60,"31 - 60",IF(Table1[[#This Row],[Days Open]]&lt;=90,"61 - 90",IF(Table1[[#This Row],[Days Open]]="Zero","Closed","&gt;91 and above"))))))</f>
        <v>&gt;91 and above</v>
      </c>
      <c r="AL873" s="39">
        <f>WEEKNUM(Table1[[#This Row],[Created]])</f>
        <v>26</v>
      </c>
      <c r="AM873" s="39">
        <f>WEEKNUM(Table1[[#This Row],[Resolved]])</f>
        <v>0</v>
      </c>
      <c r="AN873" s="39">
        <f>WEEKNUM(Table1[[#This Row],[Closed]])</f>
        <v>26</v>
      </c>
      <c r="AO873" s="39" t="str">
        <f>IFERROR(INDEX(GD_Resource[], MATCH(Table1[[#This Row],[Assigned to]], GD_Resource[SNOW ID Unique], 0), 2), "Not GD")</f>
        <v>Not GD</v>
      </c>
      <c r="AP873" s="39" t="str">
        <f t="shared" si="13"/>
        <v>Geo</v>
      </c>
      <c r="AQ873" s="39">
        <f>YEAR(Table1[[#This Row],[Closed]])</f>
        <v>2018</v>
      </c>
      <c r="AR873" s="39">
        <f>YEAR(Table1[[#This Row],[Resolved]])</f>
        <v>1900</v>
      </c>
      <c r="AS873" s="39">
        <f>YEAR(Table1[[#This Row],[Created]])</f>
        <v>2018</v>
      </c>
      <c r="AT873" s="39">
        <f>DAY(Table1[[#This Row],[Resolved]])</f>
        <v>0</v>
      </c>
      <c r="AU873" s="39" t="str">
        <f>TEXT(Table1[[#This Row],[Resolved]],"MMM")</f>
        <v>Jan</v>
      </c>
      <c r="AV873" s="39">
        <f>DAY(Table1[[#This Row],[Created]])</f>
        <v>28</v>
      </c>
      <c r="AW873" s="39" t="str">
        <f>TEXT(Table1[[#This Row],[Created]],"MMM")</f>
        <v>Jun</v>
      </c>
      <c r="AX873" s="40" t="e">
        <f>VLOOKUP(Table1[[#This Row],[Assigned to]],GD_Resource[[#All],[SNOW ID Unique]:[Team]],4,0)</f>
        <v>#N/A</v>
      </c>
    </row>
    <row r="874" spans="1:50" ht="75" customHeight="1" x14ac:dyDescent="0.25">
      <c r="A874" s="37" t="s">
        <v>3417</v>
      </c>
      <c r="B874" s="37" t="s">
        <v>119</v>
      </c>
      <c r="C874" s="37" t="s">
        <v>253</v>
      </c>
      <c r="D874" s="37" t="s">
        <v>259</v>
      </c>
      <c r="E874" s="37" t="s">
        <v>13</v>
      </c>
      <c r="F874" s="37" t="s">
        <v>3418</v>
      </c>
      <c r="G874" s="60">
        <v>43281.113599537042</v>
      </c>
      <c r="H874" s="37" t="s">
        <v>39</v>
      </c>
      <c r="I874" s="60"/>
      <c r="J874" s="37" t="s">
        <v>542</v>
      </c>
      <c r="K874" s="37" t="s">
        <v>3419</v>
      </c>
      <c r="L874" s="60">
        <v>43281.113599537042</v>
      </c>
      <c r="M874" s="37" t="s">
        <v>39</v>
      </c>
      <c r="N874" s="60">
        <v>43281.084236111114</v>
      </c>
      <c r="O874" s="37" t="s">
        <v>3420</v>
      </c>
      <c r="P874" s="38" t="b">
        <v>0</v>
      </c>
      <c r="Q874" s="37"/>
      <c r="R874" s="37" t="s">
        <v>150</v>
      </c>
      <c r="S874" s="38">
        <v>0</v>
      </c>
      <c r="T874" s="37" t="s">
        <v>128</v>
      </c>
      <c r="U874" s="37" t="s">
        <v>124</v>
      </c>
      <c r="V874" s="60"/>
      <c r="W874" s="38">
        <v>2537</v>
      </c>
      <c r="X874" s="37" t="s">
        <v>3421</v>
      </c>
      <c r="Y874" s="38">
        <v>0</v>
      </c>
      <c r="Z874" s="38" t="b">
        <v>0</v>
      </c>
      <c r="AA874" s="60">
        <v>43281.100057870368</v>
      </c>
      <c r="AB874" s="60">
        <v>43281.084236111114</v>
      </c>
      <c r="AC874" s="38">
        <v>1</v>
      </c>
      <c r="AD874" s="60">
        <v>43281.089270833327</v>
      </c>
      <c r="AE874" s="60">
        <v>43281.100057870368</v>
      </c>
      <c r="AF874" s="60">
        <v>43281.089270833327</v>
      </c>
      <c r="AG874" s="37"/>
      <c r="AH874" s="37"/>
      <c r="AI874" s="37"/>
      <c r="AJ874" s="16">
        <f ca="1">IF(Table1[[#This Row],[State]]="Closed","Zero",IF(Table1[[#This Row],[State]]="Resolved","Zero",TODAY()-Table1[[#This Row],[First Assigned to Osprey-Resolver]]))</f>
        <v>1426.8999421296321</v>
      </c>
      <c r="AK874" s="16" t="str">
        <f ca="1">IF(Table1[[#This Row],[Days Open]]&lt;=5,"00 - 05",IF(Table1[[#This Row],[Days Open]]&lt;=15,"06 - 15",IF(Table1[[#This Row],[Days Open]]&lt;=30,"16 - 30", IF(Table1[[#This Row],[Days Open]]&lt;=60,"31 - 60",IF(Table1[[#This Row],[Days Open]]&lt;=90,"61 - 90",IF(Table1[[#This Row],[Days Open]]="Zero","Closed","&gt;91 and above"))))))</f>
        <v>&gt;91 and above</v>
      </c>
      <c r="AL874" s="39">
        <f>WEEKNUM(Table1[[#This Row],[Created]])</f>
        <v>26</v>
      </c>
      <c r="AM874" s="39">
        <f>WEEKNUM(Table1[[#This Row],[Resolved]])</f>
        <v>0</v>
      </c>
      <c r="AN874" s="39">
        <f>WEEKNUM(Table1[[#This Row],[Closed]])</f>
        <v>26</v>
      </c>
      <c r="AO874" s="39" t="str">
        <f>IFERROR(INDEX(GD_Resource[], MATCH(Table1[[#This Row],[Assigned to]], GD_Resource[SNOW ID Unique], 0), 2), "Not GD")</f>
        <v>Not GD</v>
      </c>
      <c r="AP874" s="39" t="str">
        <f t="shared" si="13"/>
        <v>Geo</v>
      </c>
      <c r="AQ874" s="39">
        <f>YEAR(Table1[[#This Row],[Closed]])</f>
        <v>2018</v>
      </c>
      <c r="AR874" s="39">
        <f>YEAR(Table1[[#This Row],[Resolved]])</f>
        <v>1900</v>
      </c>
      <c r="AS874" s="39">
        <f>YEAR(Table1[[#This Row],[Created]])</f>
        <v>2018</v>
      </c>
      <c r="AT874" s="39">
        <f>DAY(Table1[[#This Row],[Resolved]])</f>
        <v>0</v>
      </c>
      <c r="AU874" s="39" t="str">
        <f>TEXT(Table1[[#This Row],[Resolved]],"MMM")</f>
        <v>Jan</v>
      </c>
      <c r="AV874" s="39">
        <f>DAY(Table1[[#This Row],[Created]])</f>
        <v>30</v>
      </c>
      <c r="AW874" s="39" t="str">
        <f>TEXT(Table1[[#This Row],[Created]],"MMM")</f>
        <v>Jun</v>
      </c>
      <c r="AX874" s="40" t="e">
        <f>VLOOKUP(Table1[[#This Row],[Assigned to]],GD_Resource[[#All],[SNOW ID Unique]:[Team]],4,0)</f>
        <v>#N/A</v>
      </c>
    </row>
    <row r="875" spans="1:50" ht="75" customHeight="1" x14ac:dyDescent="0.25">
      <c r="A875" s="37" t="s">
        <v>3422</v>
      </c>
      <c r="B875" s="37" t="s">
        <v>119</v>
      </c>
      <c r="C875" s="37" t="s">
        <v>606</v>
      </c>
      <c r="D875" s="37" t="s">
        <v>2381</v>
      </c>
      <c r="E875" s="37" t="s">
        <v>13</v>
      </c>
      <c r="F875" s="37" t="s">
        <v>3423</v>
      </c>
      <c r="G875" s="60">
        <v>43284.183657407397</v>
      </c>
      <c r="H875" s="37" t="s">
        <v>2385</v>
      </c>
      <c r="I875" s="60"/>
      <c r="J875" s="37" t="s">
        <v>134</v>
      </c>
      <c r="K875" s="37" t="s">
        <v>238</v>
      </c>
      <c r="L875" s="60">
        <v>43284.183657407397</v>
      </c>
      <c r="M875" s="37" t="s">
        <v>2385</v>
      </c>
      <c r="N875" s="60">
        <v>43283.744895833333</v>
      </c>
      <c r="O875" s="37" t="s">
        <v>3424</v>
      </c>
      <c r="P875" s="38" t="b">
        <v>0</v>
      </c>
      <c r="Q875" s="37"/>
      <c r="R875" s="37" t="s">
        <v>150</v>
      </c>
      <c r="S875" s="38">
        <v>0</v>
      </c>
      <c r="T875" s="37" t="s">
        <v>128</v>
      </c>
      <c r="U875" s="37" t="s">
        <v>124</v>
      </c>
      <c r="V875" s="60"/>
      <c r="W875" s="38">
        <v>37951</v>
      </c>
      <c r="X875" s="37" t="s">
        <v>3425</v>
      </c>
      <c r="Y875" s="38">
        <v>0</v>
      </c>
      <c r="Z875" s="38" t="b">
        <v>0</v>
      </c>
      <c r="AA875" s="60">
        <v>43283.839918981481</v>
      </c>
      <c r="AB875" s="60">
        <v>43283.744895833333</v>
      </c>
      <c r="AC875" s="38">
        <v>2</v>
      </c>
      <c r="AD875" s="60">
        <v>43283.89466435185</v>
      </c>
      <c r="AE875" s="60">
        <v>43284.182743055557</v>
      </c>
      <c r="AF875" s="60">
        <v>43283.89466435185</v>
      </c>
      <c r="AG875" s="37"/>
      <c r="AH875" s="37"/>
      <c r="AI875" s="37"/>
      <c r="AJ875" s="16">
        <f ca="1">IF(Table1[[#This Row],[State]]="Closed","Zero",IF(Table1[[#This Row],[State]]="Resolved","Zero",TODAY()-Table1[[#This Row],[First Assigned to Osprey-Resolver]]))</f>
        <v>1423.8172569444432</v>
      </c>
      <c r="AK875" s="16" t="str">
        <f ca="1">IF(Table1[[#This Row],[Days Open]]&lt;=5,"00 - 05",IF(Table1[[#This Row],[Days Open]]&lt;=15,"06 - 15",IF(Table1[[#This Row],[Days Open]]&lt;=30,"16 - 30", IF(Table1[[#This Row],[Days Open]]&lt;=60,"31 - 60",IF(Table1[[#This Row],[Days Open]]&lt;=90,"61 - 90",IF(Table1[[#This Row],[Days Open]]="Zero","Closed","&gt;91 and above"))))))</f>
        <v>&gt;91 and above</v>
      </c>
      <c r="AL875" s="39">
        <f>WEEKNUM(Table1[[#This Row],[Created]])</f>
        <v>27</v>
      </c>
      <c r="AM875" s="39">
        <f>WEEKNUM(Table1[[#This Row],[Resolved]])</f>
        <v>0</v>
      </c>
      <c r="AN875" s="39">
        <f>WEEKNUM(Table1[[#This Row],[Closed]])</f>
        <v>27</v>
      </c>
      <c r="AO875" s="39" t="str">
        <f>IFERROR(INDEX(GD_Resource[], MATCH(Table1[[#This Row],[Assigned to]], GD_Resource[SNOW ID Unique], 0), 2), "Not GD")</f>
        <v>Not GD</v>
      </c>
      <c r="AP875" s="39" t="str">
        <f t="shared" si="13"/>
        <v>Geo</v>
      </c>
      <c r="AQ875" s="39">
        <f>YEAR(Table1[[#This Row],[Closed]])</f>
        <v>2018</v>
      </c>
      <c r="AR875" s="39">
        <f>YEAR(Table1[[#This Row],[Resolved]])</f>
        <v>1900</v>
      </c>
      <c r="AS875" s="39">
        <f>YEAR(Table1[[#This Row],[Created]])</f>
        <v>2018</v>
      </c>
      <c r="AT875" s="39">
        <f>DAY(Table1[[#This Row],[Resolved]])</f>
        <v>0</v>
      </c>
      <c r="AU875" s="39" t="str">
        <f>TEXT(Table1[[#This Row],[Resolved]],"MMM")</f>
        <v>Jan</v>
      </c>
      <c r="AV875" s="39">
        <f>DAY(Table1[[#This Row],[Created]])</f>
        <v>2</v>
      </c>
      <c r="AW875" s="39" t="str">
        <f>TEXT(Table1[[#This Row],[Created]],"MMM")</f>
        <v>Jul</v>
      </c>
      <c r="AX875" s="40" t="e">
        <f>VLOOKUP(Table1[[#This Row],[Assigned to]],GD_Resource[[#All],[SNOW ID Unique]:[Team]],4,0)</f>
        <v>#N/A</v>
      </c>
    </row>
    <row r="876" spans="1:50" ht="75" customHeight="1" x14ac:dyDescent="0.25">
      <c r="A876" s="37" t="s">
        <v>3426</v>
      </c>
      <c r="B876" s="37" t="s">
        <v>119</v>
      </c>
      <c r="C876" s="37" t="s">
        <v>1261</v>
      </c>
      <c r="D876" s="37" t="s">
        <v>3427</v>
      </c>
      <c r="E876" s="37" t="s">
        <v>13</v>
      </c>
      <c r="F876" s="37" t="s">
        <v>3428</v>
      </c>
      <c r="G876" s="60">
        <v>43284.926435185182</v>
      </c>
      <c r="H876" s="37" t="s">
        <v>3429</v>
      </c>
      <c r="I876" s="60"/>
      <c r="J876" s="37" t="s">
        <v>134</v>
      </c>
      <c r="K876" s="37" t="s">
        <v>3430</v>
      </c>
      <c r="L876" s="60">
        <v>43284.926435185182</v>
      </c>
      <c r="M876" s="37" t="s">
        <v>3429</v>
      </c>
      <c r="N876" s="60">
        <v>43284.103414351863</v>
      </c>
      <c r="O876" s="37" t="s">
        <v>1263</v>
      </c>
      <c r="P876" s="38" t="b">
        <v>0</v>
      </c>
      <c r="Q876" s="37"/>
      <c r="R876" s="37" t="s">
        <v>217</v>
      </c>
      <c r="S876" s="38">
        <v>0</v>
      </c>
      <c r="T876" s="37" t="s">
        <v>128</v>
      </c>
      <c r="U876" s="37" t="s">
        <v>124</v>
      </c>
      <c r="V876" s="60"/>
      <c r="W876" s="38">
        <v>71109</v>
      </c>
      <c r="X876" s="37" t="s">
        <v>1264</v>
      </c>
      <c r="Y876" s="38">
        <v>0</v>
      </c>
      <c r="Z876" s="38" t="b">
        <v>0</v>
      </c>
      <c r="AA876" s="60">
        <v>43284.16851851852</v>
      </c>
      <c r="AB876" s="60">
        <v>43284.103414351863</v>
      </c>
      <c r="AC876" s="38">
        <v>1</v>
      </c>
      <c r="AD876" s="60">
        <v>43284.925115740742</v>
      </c>
      <c r="AE876" s="60">
        <v>43284.925115740742</v>
      </c>
      <c r="AF876" s="60">
        <v>43284.925115740742</v>
      </c>
      <c r="AG876" s="37"/>
      <c r="AH876" s="37"/>
      <c r="AI876" s="37"/>
      <c r="AJ876" s="16">
        <f ca="1">IF(Table1[[#This Row],[State]]="Closed","Zero",IF(Table1[[#This Row],[State]]="Resolved","Zero",TODAY()-Table1[[#This Row],[First Assigned to Osprey-Resolver]]))</f>
        <v>1423.0748842592584</v>
      </c>
      <c r="AK876" s="16" t="str">
        <f ca="1">IF(Table1[[#This Row],[Days Open]]&lt;=5,"00 - 05",IF(Table1[[#This Row],[Days Open]]&lt;=15,"06 - 15",IF(Table1[[#This Row],[Days Open]]&lt;=30,"16 - 30", IF(Table1[[#This Row],[Days Open]]&lt;=60,"31 - 60",IF(Table1[[#This Row],[Days Open]]&lt;=90,"61 - 90",IF(Table1[[#This Row],[Days Open]]="Zero","Closed","&gt;91 and above"))))))</f>
        <v>&gt;91 and above</v>
      </c>
      <c r="AL876" s="39">
        <f>WEEKNUM(Table1[[#This Row],[Created]])</f>
        <v>27</v>
      </c>
      <c r="AM876" s="39">
        <f>WEEKNUM(Table1[[#This Row],[Resolved]])</f>
        <v>0</v>
      </c>
      <c r="AN876" s="39">
        <f>WEEKNUM(Table1[[#This Row],[Closed]])</f>
        <v>27</v>
      </c>
      <c r="AO876" s="39" t="str">
        <f>IFERROR(INDEX(GD_Resource[], MATCH(Table1[[#This Row],[Assigned to]], GD_Resource[SNOW ID Unique], 0), 2), "Not GD")</f>
        <v>Not GD</v>
      </c>
      <c r="AP876" s="39" t="str">
        <f t="shared" si="13"/>
        <v>Geo</v>
      </c>
      <c r="AQ876" s="39">
        <f>YEAR(Table1[[#This Row],[Closed]])</f>
        <v>2018</v>
      </c>
      <c r="AR876" s="39">
        <f>YEAR(Table1[[#This Row],[Resolved]])</f>
        <v>1900</v>
      </c>
      <c r="AS876" s="39">
        <f>YEAR(Table1[[#This Row],[Created]])</f>
        <v>2018</v>
      </c>
      <c r="AT876" s="39">
        <f>DAY(Table1[[#This Row],[Resolved]])</f>
        <v>0</v>
      </c>
      <c r="AU876" s="39" t="str">
        <f>TEXT(Table1[[#This Row],[Resolved]],"MMM")</f>
        <v>Jan</v>
      </c>
      <c r="AV876" s="39">
        <f>DAY(Table1[[#This Row],[Created]])</f>
        <v>3</v>
      </c>
      <c r="AW876" s="39" t="str">
        <f>TEXT(Table1[[#This Row],[Created]],"MMM")</f>
        <v>Jul</v>
      </c>
      <c r="AX876" s="40" t="e">
        <f>VLOOKUP(Table1[[#This Row],[Assigned to]],GD_Resource[[#All],[SNOW ID Unique]:[Team]],4,0)</f>
        <v>#N/A</v>
      </c>
    </row>
    <row r="877" spans="1:50" ht="75" customHeight="1" x14ac:dyDescent="0.25">
      <c r="A877" s="37" t="s">
        <v>3431</v>
      </c>
      <c r="B877" s="37" t="s">
        <v>119</v>
      </c>
      <c r="C877" s="37" t="s">
        <v>253</v>
      </c>
      <c r="D877" s="37" t="s">
        <v>259</v>
      </c>
      <c r="E877" s="37" t="s">
        <v>7</v>
      </c>
      <c r="F877" s="37" t="s">
        <v>3432</v>
      </c>
      <c r="G877" s="60">
        <v>43284.975138888891</v>
      </c>
      <c r="H877" s="37" t="s">
        <v>39</v>
      </c>
      <c r="I877" s="60"/>
      <c r="J877" s="37" t="s">
        <v>134</v>
      </c>
      <c r="K877" s="37" t="s">
        <v>3433</v>
      </c>
      <c r="L877" s="60">
        <v>43284.975138888891</v>
      </c>
      <c r="M877" s="37" t="s">
        <v>39</v>
      </c>
      <c r="N877" s="60">
        <v>43284.939791666657</v>
      </c>
      <c r="O877" s="37" t="s">
        <v>3371</v>
      </c>
      <c r="P877" s="38" t="b">
        <v>0</v>
      </c>
      <c r="Q877" s="37"/>
      <c r="R877" s="37" t="s">
        <v>150</v>
      </c>
      <c r="S877" s="38">
        <v>0</v>
      </c>
      <c r="T877" s="37" t="s">
        <v>128</v>
      </c>
      <c r="U877" s="37" t="s">
        <v>124</v>
      </c>
      <c r="V877" s="60"/>
      <c r="W877" s="38">
        <v>3055</v>
      </c>
      <c r="X877" s="37" t="s">
        <v>1237</v>
      </c>
      <c r="Y877" s="38">
        <v>0</v>
      </c>
      <c r="Z877" s="38" t="b">
        <v>0</v>
      </c>
      <c r="AA877" s="60">
        <v>43284.96056712963</v>
      </c>
      <c r="AB877" s="60">
        <v>43284.939791666657</v>
      </c>
      <c r="AC877" s="38">
        <v>1</v>
      </c>
      <c r="AD877" s="60">
        <v>43284.961469907408</v>
      </c>
      <c r="AE877" s="60">
        <v>43284.974120370367</v>
      </c>
      <c r="AF877" s="60">
        <v>43284.961469907408</v>
      </c>
      <c r="AG877" s="37" t="s">
        <v>139</v>
      </c>
      <c r="AH877" s="37"/>
      <c r="AI877" s="37" t="s">
        <v>1238</v>
      </c>
      <c r="AJ877" s="16">
        <f ca="1">IF(Table1[[#This Row],[State]]="Closed","Zero",IF(Table1[[#This Row],[State]]="Resolved","Zero",TODAY()-Table1[[#This Row],[First Assigned to Osprey-Resolver]]))</f>
        <v>1423.025879629633</v>
      </c>
      <c r="AK877" s="16" t="str">
        <f ca="1">IF(Table1[[#This Row],[Days Open]]&lt;=5,"00 - 05",IF(Table1[[#This Row],[Days Open]]&lt;=15,"06 - 15",IF(Table1[[#This Row],[Days Open]]&lt;=30,"16 - 30", IF(Table1[[#This Row],[Days Open]]&lt;=60,"31 - 60",IF(Table1[[#This Row],[Days Open]]&lt;=90,"61 - 90",IF(Table1[[#This Row],[Days Open]]="Zero","Closed","&gt;91 and above"))))))</f>
        <v>&gt;91 and above</v>
      </c>
      <c r="AL877" s="39">
        <f>WEEKNUM(Table1[[#This Row],[Created]])</f>
        <v>27</v>
      </c>
      <c r="AM877" s="39">
        <f>WEEKNUM(Table1[[#This Row],[Resolved]])</f>
        <v>0</v>
      </c>
      <c r="AN877" s="39">
        <f>WEEKNUM(Table1[[#This Row],[Closed]])</f>
        <v>27</v>
      </c>
      <c r="AO877" s="39" t="str">
        <f>IFERROR(INDEX(GD_Resource[], MATCH(Table1[[#This Row],[Assigned to]], GD_Resource[SNOW ID Unique], 0), 2), "Not GD")</f>
        <v>Not GD</v>
      </c>
      <c r="AP877" s="39" t="str">
        <f t="shared" si="13"/>
        <v>Geo</v>
      </c>
      <c r="AQ877" s="39">
        <f>YEAR(Table1[[#This Row],[Closed]])</f>
        <v>2018</v>
      </c>
      <c r="AR877" s="39">
        <f>YEAR(Table1[[#This Row],[Resolved]])</f>
        <v>1900</v>
      </c>
      <c r="AS877" s="39">
        <f>YEAR(Table1[[#This Row],[Created]])</f>
        <v>2018</v>
      </c>
      <c r="AT877" s="39">
        <f>DAY(Table1[[#This Row],[Resolved]])</f>
        <v>0</v>
      </c>
      <c r="AU877" s="39" t="str">
        <f>TEXT(Table1[[#This Row],[Resolved]],"MMM")</f>
        <v>Jan</v>
      </c>
      <c r="AV877" s="39">
        <f>DAY(Table1[[#This Row],[Created]])</f>
        <v>3</v>
      </c>
      <c r="AW877" s="39" t="str">
        <f>TEXT(Table1[[#This Row],[Created]],"MMM")</f>
        <v>Jul</v>
      </c>
      <c r="AX877" s="40" t="e">
        <f>VLOOKUP(Table1[[#This Row],[Assigned to]],GD_Resource[[#All],[SNOW ID Unique]:[Team]],4,0)</f>
        <v>#N/A</v>
      </c>
    </row>
    <row r="878" spans="1:50" ht="75" customHeight="1" x14ac:dyDescent="0.25">
      <c r="A878" s="37" t="s">
        <v>3434</v>
      </c>
      <c r="B878" s="37" t="s">
        <v>119</v>
      </c>
      <c r="C878" s="37" t="s">
        <v>253</v>
      </c>
      <c r="D878" s="37" t="s">
        <v>259</v>
      </c>
      <c r="E878" s="37" t="s">
        <v>7</v>
      </c>
      <c r="F878" s="37" t="s">
        <v>3432</v>
      </c>
      <c r="G878" s="60">
        <v>43286.793067129627</v>
      </c>
      <c r="H878" s="37"/>
      <c r="I878" s="60"/>
      <c r="J878" s="37" t="s">
        <v>134</v>
      </c>
      <c r="K878" s="37" t="s">
        <v>3435</v>
      </c>
      <c r="L878" s="60">
        <v>43286.793067129627</v>
      </c>
      <c r="M878" s="37" t="s">
        <v>39</v>
      </c>
      <c r="N878" s="60">
        <v>43286.787662037037</v>
      </c>
      <c r="O878" s="37" t="s">
        <v>3371</v>
      </c>
      <c r="P878" s="38" t="b">
        <v>0</v>
      </c>
      <c r="Q878" s="37"/>
      <c r="R878" s="37" t="s">
        <v>150</v>
      </c>
      <c r="S878" s="38">
        <v>0</v>
      </c>
      <c r="T878" s="37" t="s">
        <v>128</v>
      </c>
      <c r="U878" s="37" t="s">
        <v>124</v>
      </c>
      <c r="V878" s="60"/>
      <c r="W878" s="38">
        <v>467</v>
      </c>
      <c r="X878" s="37" t="s">
        <v>1237</v>
      </c>
      <c r="Y878" s="38">
        <v>0</v>
      </c>
      <c r="Z878" s="38" t="b">
        <v>0</v>
      </c>
      <c r="AA878" s="60">
        <v>43286.788460648153</v>
      </c>
      <c r="AB878" s="60">
        <v>43286.787662037037</v>
      </c>
      <c r="AC878" s="38">
        <v>1</v>
      </c>
      <c r="AD878" s="60">
        <v>43286.791689814818</v>
      </c>
      <c r="AE878" s="60"/>
      <c r="AF878" s="60">
        <v>43286.791689814818</v>
      </c>
      <c r="AG878" s="37" t="s">
        <v>139</v>
      </c>
      <c r="AH878" s="37"/>
      <c r="AI878" s="37" t="s">
        <v>1238</v>
      </c>
      <c r="AJ878" s="16">
        <f ca="1">IF(Table1[[#This Row],[State]]="Closed","Zero",IF(Table1[[#This Row],[State]]="Resolved","Zero",TODAY()-Table1[[#This Row],[First Assigned to Osprey-Resolver]]))</f>
        <v>44708</v>
      </c>
      <c r="AK878" s="16" t="str">
        <f ca="1">IF(Table1[[#This Row],[Days Open]]&lt;=5,"00 - 05",IF(Table1[[#This Row],[Days Open]]&lt;=15,"06 - 15",IF(Table1[[#This Row],[Days Open]]&lt;=30,"16 - 30", IF(Table1[[#This Row],[Days Open]]&lt;=60,"31 - 60",IF(Table1[[#This Row],[Days Open]]&lt;=90,"61 - 90",IF(Table1[[#This Row],[Days Open]]="Zero","Closed","&gt;91 and above"))))))</f>
        <v>&gt;91 and above</v>
      </c>
      <c r="AL878" s="39">
        <f>WEEKNUM(Table1[[#This Row],[Created]])</f>
        <v>27</v>
      </c>
      <c r="AM878" s="39">
        <f>WEEKNUM(Table1[[#This Row],[Resolved]])</f>
        <v>0</v>
      </c>
      <c r="AN878" s="39">
        <f>WEEKNUM(Table1[[#This Row],[Closed]])</f>
        <v>27</v>
      </c>
      <c r="AO878" s="39" t="str">
        <f>IFERROR(INDEX(GD_Resource[], MATCH(Table1[[#This Row],[Assigned to]], GD_Resource[SNOW ID Unique], 0), 2), "Not GD")</f>
        <v>Not GD</v>
      </c>
      <c r="AP878" s="39" t="str">
        <f t="shared" si="13"/>
        <v>Geo</v>
      </c>
      <c r="AQ878" s="39">
        <f>YEAR(Table1[[#This Row],[Closed]])</f>
        <v>2018</v>
      </c>
      <c r="AR878" s="39">
        <f>YEAR(Table1[[#This Row],[Resolved]])</f>
        <v>1900</v>
      </c>
      <c r="AS878" s="39">
        <f>YEAR(Table1[[#This Row],[Created]])</f>
        <v>2018</v>
      </c>
      <c r="AT878" s="39">
        <f>DAY(Table1[[#This Row],[Resolved]])</f>
        <v>0</v>
      </c>
      <c r="AU878" s="39" t="str">
        <f>TEXT(Table1[[#This Row],[Resolved]],"MMM")</f>
        <v>Jan</v>
      </c>
      <c r="AV878" s="39">
        <f>DAY(Table1[[#This Row],[Created]])</f>
        <v>5</v>
      </c>
      <c r="AW878" s="39" t="str">
        <f>TEXT(Table1[[#This Row],[Created]],"MMM")</f>
        <v>Jul</v>
      </c>
      <c r="AX878" s="40" t="e">
        <f>VLOOKUP(Table1[[#This Row],[Assigned to]],GD_Resource[[#All],[SNOW ID Unique]:[Team]],4,0)</f>
        <v>#N/A</v>
      </c>
    </row>
    <row r="879" spans="1:50" ht="75" customHeight="1" x14ac:dyDescent="0.25">
      <c r="A879" s="37" t="s">
        <v>3436</v>
      </c>
      <c r="B879" s="37" t="s">
        <v>119</v>
      </c>
      <c r="C879" s="37" t="s">
        <v>253</v>
      </c>
      <c r="D879" s="37" t="s">
        <v>259</v>
      </c>
      <c r="E879" s="37" t="s">
        <v>7</v>
      </c>
      <c r="F879" s="37" t="s">
        <v>3437</v>
      </c>
      <c r="G879" s="60">
        <v>43287.01703703704</v>
      </c>
      <c r="H879" s="37" t="s">
        <v>39</v>
      </c>
      <c r="I879" s="60"/>
      <c r="J879" s="37" t="s">
        <v>134</v>
      </c>
      <c r="K879" s="37" t="s">
        <v>3438</v>
      </c>
      <c r="L879" s="60">
        <v>43287.01703703704</v>
      </c>
      <c r="M879" s="37" t="s">
        <v>39</v>
      </c>
      <c r="N879" s="60">
        <v>43286.895208333342</v>
      </c>
      <c r="O879" s="37" t="s">
        <v>3439</v>
      </c>
      <c r="P879" s="38" t="b">
        <v>0</v>
      </c>
      <c r="Q879" s="37"/>
      <c r="R879" s="37" t="s">
        <v>150</v>
      </c>
      <c r="S879" s="38">
        <v>0</v>
      </c>
      <c r="T879" s="37" t="s">
        <v>128</v>
      </c>
      <c r="U879" s="37" t="s">
        <v>124</v>
      </c>
      <c r="V879" s="60"/>
      <c r="W879" s="38">
        <v>10526</v>
      </c>
      <c r="X879" s="37" t="s">
        <v>3440</v>
      </c>
      <c r="Y879" s="38">
        <v>0</v>
      </c>
      <c r="Z879" s="38" t="b">
        <v>0</v>
      </c>
      <c r="AA879" s="60">
        <v>43286.973773148151</v>
      </c>
      <c r="AB879" s="60">
        <v>43286.895208333342</v>
      </c>
      <c r="AC879" s="38">
        <v>1</v>
      </c>
      <c r="AD879" s="60">
        <v>43286.992754629631</v>
      </c>
      <c r="AE879" s="60">
        <v>43287.014618055553</v>
      </c>
      <c r="AF879" s="60">
        <v>43286.992754629631</v>
      </c>
      <c r="AG879" s="37"/>
      <c r="AH879" s="37"/>
      <c r="AI879" s="37"/>
      <c r="AJ879" s="16">
        <f ca="1">IF(Table1[[#This Row],[State]]="Closed","Zero",IF(Table1[[#This Row],[State]]="Resolved","Zero",TODAY()-Table1[[#This Row],[First Assigned to Osprey-Resolver]]))</f>
        <v>1420.985381944447</v>
      </c>
      <c r="AK879" s="16" t="str">
        <f ca="1">IF(Table1[[#This Row],[Days Open]]&lt;=5,"00 - 05",IF(Table1[[#This Row],[Days Open]]&lt;=15,"06 - 15",IF(Table1[[#This Row],[Days Open]]&lt;=30,"16 - 30", IF(Table1[[#This Row],[Days Open]]&lt;=60,"31 - 60",IF(Table1[[#This Row],[Days Open]]&lt;=90,"61 - 90",IF(Table1[[#This Row],[Days Open]]="Zero","Closed","&gt;91 and above"))))))</f>
        <v>&gt;91 and above</v>
      </c>
      <c r="AL879" s="39">
        <f>WEEKNUM(Table1[[#This Row],[Created]])</f>
        <v>27</v>
      </c>
      <c r="AM879" s="39">
        <f>WEEKNUM(Table1[[#This Row],[Resolved]])</f>
        <v>0</v>
      </c>
      <c r="AN879" s="39">
        <f>WEEKNUM(Table1[[#This Row],[Closed]])</f>
        <v>27</v>
      </c>
      <c r="AO879" s="39" t="str">
        <f>IFERROR(INDEX(GD_Resource[], MATCH(Table1[[#This Row],[Assigned to]], GD_Resource[SNOW ID Unique], 0), 2), "Not GD")</f>
        <v>Not GD</v>
      </c>
      <c r="AP879" s="39" t="str">
        <f t="shared" si="13"/>
        <v>Geo</v>
      </c>
      <c r="AQ879" s="39">
        <f>YEAR(Table1[[#This Row],[Closed]])</f>
        <v>2018</v>
      </c>
      <c r="AR879" s="39">
        <f>YEAR(Table1[[#This Row],[Resolved]])</f>
        <v>1900</v>
      </c>
      <c r="AS879" s="39">
        <f>YEAR(Table1[[#This Row],[Created]])</f>
        <v>2018</v>
      </c>
      <c r="AT879" s="39">
        <f>DAY(Table1[[#This Row],[Resolved]])</f>
        <v>0</v>
      </c>
      <c r="AU879" s="39" t="str">
        <f>TEXT(Table1[[#This Row],[Resolved]],"MMM")</f>
        <v>Jan</v>
      </c>
      <c r="AV879" s="39">
        <f>DAY(Table1[[#This Row],[Created]])</f>
        <v>5</v>
      </c>
      <c r="AW879" s="39" t="str">
        <f>TEXT(Table1[[#This Row],[Created]],"MMM")</f>
        <v>Jul</v>
      </c>
      <c r="AX879" s="40" t="e">
        <f>VLOOKUP(Table1[[#This Row],[Assigned to]],GD_Resource[[#All],[SNOW ID Unique]:[Team]],4,0)</f>
        <v>#N/A</v>
      </c>
    </row>
    <row r="880" spans="1:50" ht="112.5" customHeight="1" x14ac:dyDescent="0.25">
      <c r="A880" s="37" t="s">
        <v>3441</v>
      </c>
      <c r="B880" s="37" t="s">
        <v>119</v>
      </c>
      <c r="C880" s="37" t="s">
        <v>253</v>
      </c>
      <c r="D880" s="37" t="s">
        <v>259</v>
      </c>
      <c r="E880" s="37" t="s">
        <v>13</v>
      </c>
      <c r="F880" s="37" t="s">
        <v>3442</v>
      </c>
      <c r="G880" s="60">
        <v>43287.762685185182</v>
      </c>
      <c r="H880" s="37" t="s">
        <v>39</v>
      </c>
      <c r="I880" s="60"/>
      <c r="J880" s="37" t="s">
        <v>134</v>
      </c>
      <c r="K880" s="37" t="s">
        <v>3443</v>
      </c>
      <c r="L880" s="60">
        <v>43287.762685185182</v>
      </c>
      <c r="M880" s="37" t="s">
        <v>39</v>
      </c>
      <c r="N880" s="60">
        <v>43286.980833333328</v>
      </c>
      <c r="O880" s="37" t="s">
        <v>3444</v>
      </c>
      <c r="P880" s="38" t="b">
        <v>0</v>
      </c>
      <c r="Q880" s="37"/>
      <c r="R880" s="37" t="s">
        <v>150</v>
      </c>
      <c r="S880" s="38">
        <v>0</v>
      </c>
      <c r="T880" s="37" t="s">
        <v>128</v>
      </c>
      <c r="U880" s="37" t="s">
        <v>124</v>
      </c>
      <c r="V880" s="60"/>
      <c r="W880" s="38">
        <v>67553</v>
      </c>
      <c r="X880" s="37" t="s">
        <v>466</v>
      </c>
      <c r="Y880" s="38">
        <v>0</v>
      </c>
      <c r="Z880" s="38" t="b">
        <v>0</v>
      </c>
      <c r="AA880" s="60">
        <v>43286.984293981477</v>
      </c>
      <c r="AB880" s="60">
        <v>43286.980833333328</v>
      </c>
      <c r="AC880" s="38">
        <v>1</v>
      </c>
      <c r="AD880" s="60">
        <v>43287.005462962959</v>
      </c>
      <c r="AE880" s="60">
        <v>43287.012141203697</v>
      </c>
      <c r="AF880" s="60">
        <v>43287.005462962959</v>
      </c>
      <c r="AG880" s="37"/>
      <c r="AH880" s="37"/>
      <c r="AI880" s="37"/>
      <c r="AJ880" s="16">
        <f ca="1">IF(Table1[[#This Row],[State]]="Closed","Zero",IF(Table1[[#This Row],[State]]="Resolved","Zero",TODAY()-Table1[[#This Row],[First Assigned to Osprey-Resolver]]))</f>
        <v>1420.987858796303</v>
      </c>
      <c r="AK880" s="16" t="str">
        <f ca="1">IF(Table1[[#This Row],[Days Open]]&lt;=5,"00 - 05",IF(Table1[[#This Row],[Days Open]]&lt;=15,"06 - 15",IF(Table1[[#This Row],[Days Open]]&lt;=30,"16 - 30", IF(Table1[[#This Row],[Days Open]]&lt;=60,"31 - 60",IF(Table1[[#This Row],[Days Open]]&lt;=90,"61 - 90",IF(Table1[[#This Row],[Days Open]]="Zero","Closed","&gt;91 and above"))))))</f>
        <v>&gt;91 and above</v>
      </c>
      <c r="AL880" s="39">
        <f>WEEKNUM(Table1[[#This Row],[Created]])</f>
        <v>27</v>
      </c>
      <c r="AM880" s="39">
        <f>WEEKNUM(Table1[[#This Row],[Resolved]])</f>
        <v>0</v>
      </c>
      <c r="AN880" s="39">
        <f>WEEKNUM(Table1[[#This Row],[Closed]])</f>
        <v>27</v>
      </c>
      <c r="AO880" s="39" t="str">
        <f>IFERROR(INDEX(GD_Resource[], MATCH(Table1[[#This Row],[Assigned to]], GD_Resource[SNOW ID Unique], 0), 2), "Not GD")</f>
        <v>Not GD</v>
      </c>
      <c r="AP880" s="39" t="str">
        <f t="shared" si="13"/>
        <v>Geo</v>
      </c>
      <c r="AQ880" s="39">
        <f>YEAR(Table1[[#This Row],[Closed]])</f>
        <v>2018</v>
      </c>
      <c r="AR880" s="39">
        <f>YEAR(Table1[[#This Row],[Resolved]])</f>
        <v>1900</v>
      </c>
      <c r="AS880" s="39">
        <f>YEAR(Table1[[#This Row],[Created]])</f>
        <v>2018</v>
      </c>
      <c r="AT880" s="39">
        <f>DAY(Table1[[#This Row],[Resolved]])</f>
        <v>0</v>
      </c>
      <c r="AU880" s="39" t="str">
        <f>TEXT(Table1[[#This Row],[Resolved]],"MMM")</f>
        <v>Jan</v>
      </c>
      <c r="AV880" s="39">
        <f>DAY(Table1[[#This Row],[Created]])</f>
        <v>5</v>
      </c>
      <c r="AW880" s="39" t="str">
        <f>TEXT(Table1[[#This Row],[Created]],"MMM")</f>
        <v>Jul</v>
      </c>
      <c r="AX880" s="40" t="e">
        <f>VLOOKUP(Table1[[#This Row],[Assigned to]],GD_Resource[[#All],[SNOW ID Unique]:[Team]],4,0)</f>
        <v>#N/A</v>
      </c>
    </row>
    <row r="881" spans="1:50" ht="37.5" customHeight="1" x14ac:dyDescent="0.25">
      <c r="A881" s="37" t="s">
        <v>3445</v>
      </c>
      <c r="B881" s="37" t="s">
        <v>119</v>
      </c>
      <c r="C881" s="37" t="s">
        <v>161</v>
      </c>
      <c r="D881" s="37" t="s">
        <v>835</v>
      </c>
      <c r="E881" s="37" t="s">
        <v>13</v>
      </c>
      <c r="F881" s="37" t="s">
        <v>3446</v>
      </c>
      <c r="G881" s="60">
        <v>43288.030740740738</v>
      </c>
      <c r="H881" s="37"/>
      <c r="I881" s="60"/>
      <c r="J881" s="37" t="s">
        <v>124</v>
      </c>
      <c r="K881" s="37" t="s">
        <v>3447</v>
      </c>
      <c r="L881" s="60">
        <v>43288.030740740738</v>
      </c>
      <c r="M881" s="37" t="s">
        <v>17</v>
      </c>
      <c r="N881" s="60">
        <v>43287.985462962963</v>
      </c>
      <c r="O881" s="37" t="s">
        <v>3448</v>
      </c>
      <c r="P881" s="38" t="b">
        <v>0</v>
      </c>
      <c r="Q881" s="37"/>
      <c r="R881" s="37" t="s">
        <v>127</v>
      </c>
      <c r="S881" s="38">
        <v>0</v>
      </c>
      <c r="T881" s="37" t="s">
        <v>128</v>
      </c>
      <c r="U881" s="37" t="s">
        <v>124</v>
      </c>
      <c r="V881" s="60"/>
      <c r="W881" s="38">
        <v>3913</v>
      </c>
      <c r="X881" s="37" t="s">
        <v>3449</v>
      </c>
      <c r="Y881" s="38">
        <v>0</v>
      </c>
      <c r="Z881" s="38" t="b">
        <v>0</v>
      </c>
      <c r="AA881" s="60">
        <v>43287.993356481478</v>
      </c>
      <c r="AB881" s="60">
        <v>43287.985462962963</v>
      </c>
      <c r="AC881" s="38">
        <v>1</v>
      </c>
      <c r="AD881" s="60">
        <v>43288.007314814808</v>
      </c>
      <c r="AE881" s="60"/>
      <c r="AF881" s="60">
        <v>43288.007314814808</v>
      </c>
      <c r="AG881" s="37"/>
      <c r="AH881" s="37"/>
      <c r="AI881" s="37"/>
      <c r="AJ881" s="16">
        <f ca="1">IF(Table1[[#This Row],[State]]="Closed","Zero",IF(Table1[[#This Row],[State]]="Resolved","Zero",TODAY()-Table1[[#This Row],[First Assigned to Osprey-Resolver]]))</f>
        <v>44708</v>
      </c>
      <c r="AK881" s="16" t="str">
        <f ca="1">IF(Table1[[#This Row],[Days Open]]&lt;=5,"00 - 05",IF(Table1[[#This Row],[Days Open]]&lt;=15,"06 - 15",IF(Table1[[#This Row],[Days Open]]&lt;=30,"16 - 30", IF(Table1[[#This Row],[Days Open]]&lt;=60,"31 - 60",IF(Table1[[#This Row],[Days Open]]&lt;=90,"61 - 90",IF(Table1[[#This Row],[Days Open]]="Zero","Closed","&gt;91 and above"))))))</f>
        <v>&gt;91 and above</v>
      </c>
      <c r="AL881" s="39">
        <f>WEEKNUM(Table1[[#This Row],[Created]])</f>
        <v>27</v>
      </c>
      <c r="AM881" s="39">
        <f>WEEKNUM(Table1[[#This Row],[Resolved]])</f>
        <v>0</v>
      </c>
      <c r="AN881" s="39">
        <f>WEEKNUM(Table1[[#This Row],[Closed]])</f>
        <v>27</v>
      </c>
      <c r="AO881" s="39" t="str">
        <f>IFERROR(INDEX(GD_Resource[], MATCH(Table1[[#This Row],[Assigned to]], GD_Resource[SNOW ID Unique], 0), 2), "Not GD")</f>
        <v>Not GD</v>
      </c>
      <c r="AP881" s="39" t="str">
        <f t="shared" si="13"/>
        <v>Geo</v>
      </c>
      <c r="AQ881" s="39">
        <f>YEAR(Table1[[#This Row],[Closed]])</f>
        <v>2018</v>
      </c>
      <c r="AR881" s="39">
        <f>YEAR(Table1[[#This Row],[Resolved]])</f>
        <v>1900</v>
      </c>
      <c r="AS881" s="39">
        <f>YEAR(Table1[[#This Row],[Created]])</f>
        <v>2018</v>
      </c>
      <c r="AT881" s="39">
        <f>DAY(Table1[[#This Row],[Resolved]])</f>
        <v>0</v>
      </c>
      <c r="AU881" s="39" t="str">
        <f>TEXT(Table1[[#This Row],[Resolved]],"MMM")</f>
        <v>Jan</v>
      </c>
      <c r="AV881" s="39">
        <f>DAY(Table1[[#This Row],[Created]])</f>
        <v>6</v>
      </c>
      <c r="AW881" s="39" t="str">
        <f>TEXT(Table1[[#This Row],[Created]],"MMM")</f>
        <v>Jul</v>
      </c>
      <c r="AX881" s="40" t="e">
        <f>VLOOKUP(Table1[[#This Row],[Assigned to]],GD_Resource[[#All],[SNOW ID Unique]:[Team]],4,0)</f>
        <v>#N/A</v>
      </c>
    </row>
    <row r="882" spans="1:50" ht="37.5" customHeight="1" x14ac:dyDescent="0.25">
      <c r="A882" s="37" t="s">
        <v>3450</v>
      </c>
      <c r="B882" s="37" t="s">
        <v>119</v>
      </c>
      <c r="C882" s="37" t="s">
        <v>253</v>
      </c>
      <c r="D882" s="37" t="s">
        <v>259</v>
      </c>
      <c r="E882" s="37" t="s">
        <v>7</v>
      </c>
      <c r="F882" s="37" t="s">
        <v>3451</v>
      </c>
      <c r="G882" s="60">
        <v>43291.031817129631</v>
      </c>
      <c r="H882" s="37" t="s">
        <v>39</v>
      </c>
      <c r="I882" s="60"/>
      <c r="J882" s="37" t="s">
        <v>124</v>
      </c>
      <c r="K882" s="37" t="s">
        <v>3452</v>
      </c>
      <c r="L882" s="60">
        <v>43291.031817129631</v>
      </c>
      <c r="M882" s="37" t="s">
        <v>39</v>
      </c>
      <c r="N882" s="60">
        <v>43290.876423611109</v>
      </c>
      <c r="O882" s="37" t="s">
        <v>3453</v>
      </c>
      <c r="P882" s="38" t="b">
        <v>0</v>
      </c>
      <c r="Q882" s="37"/>
      <c r="R882" s="37" t="s">
        <v>150</v>
      </c>
      <c r="S882" s="38">
        <v>0</v>
      </c>
      <c r="T882" s="37" t="s">
        <v>128</v>
      </c>
      <c r="U882" s="37" t="s">
        <v>124</v>
      </c>
      <c r="V882" s="60"/>
      <c r="W882" s="38">
        <v>13426</v>
      </c>
      <c r="X882" s="37" t="s">
        <v>3454</v>
      </c>
      <c r="Y882" s="38">
        <v>0</v>
      </c>
      <c r="Z882" s="38" t="b">
        <v>0</v>
      </c>
      <c r="AA882" s="60">
        <v>43290.902997685182</v>
      </c>
      <c r="AB882" s="60">
        <v>43290.876423611109</v>
      </c>
      <c r="AC882" s="38">
        <v>1</v>
      </c>
      <c r="AD882" s="60">
        <v>43290.924386574072</v>
      </c>
      <c r="AE882" s="60">
        <v>43290.938877314817</v>
      </c>
      <c r="AF882" s="60">
        <v>43290.924386574072</v>
      </c>
      <c r="AG882" s="37"/>
      <c r="AH882" s="37"/>
      <c r="AI882" s="37"/>
      <c r="AJ882" s="16">
        <f ca="1">IF(Table1[[#This Row],[State]]="Closed","Zero",IF(Table1[[#This Row],[State]]="Resolved","Zero",TODAY()-Table1[[#This Row],[First Assigned to Osprey-Resolver]]))</f>
        <v>1417.0611226851834</v>
      </c>
      <c r="AK882" s="16" t="str">
        <f ca="1">IF(Table1[[#This Row],[Days Open]]&lt;=5,"00 - 05",IF(Table1[[#This Row],[Days Open]]&lt;=15,"06 - 15",IF(Table1[[#This Row],[Days Open]]&lt;=30,"16 - 30", IF(Table1[[#This Row],[Days Open]]&lt;=60,"31 - 60",IF(Table1[[#This Row],[Days Open]]&lt;=90,"61 - 90",IF(Table1[[#This Row],[Days Open]]="Zero","Closed","&gt;91 and above"))))))</f>
        <v>&gt;91 and above</v>
      </c>
      <c r="AL882" s="39">
        <f>WEEKNUM(Table1[[#This Row],[Created]])</f>
        <v>28</v>
      </c>
      <c r="AM882" s="39">
        <f>WEEKNUM(Table1[[#This Row],[Resolved]])</f>
        <v>0</v>
      </c>
      <c r="AN882" s="39">
        <f>WEEKNUM(Table1[[#This Row],[Closed]])</f>
        <v>28</v>
      </c>
      <c r="AO882" s="39" t="str">
        <f>IFERROR(INDEX(GD_Resource[], MATCH(Table1[[#This Row],[Assigned to]], GD_Resource[SNOW ID Unique], 0), 2), "Not GD")</f>
        <v>Not GD</v>
      </c>
      <c r="AP882" s="39" t="str">
        <f t="shared" si="13"/>
        <v>Geo</v>
      </c>
      <c r="AQ882" s="39">
        <f>YEAR(Table1[[#This Row],[Closed]])</f>
        <v>2018</v>
      </c>
      <c r="AR882" s="39">
        <f>YEAR(Table1[[#This Row],[Resolved]])</f>
        <v>1900</v>
      </c>
      <c r="AS882" s="39">
        <f>YEAR(Table1[[#This Row],[Created]])</f>
        <v>2018</v>
      </c>
      <c r="AT882" s="39">
        <f>DAY(Table1[[#This Row],[Resolved]])</f>
        <v>0</v>
      </c>
      <c r="AU882" s="39" t="str">
        <f>TEXT(Table1[[#This Row],[Resolved]],"MMM")</f>
        <v>Jan</v>
      </c>
      <c r="AV882" s="39">
        <f>DAY(Table1[[#This Row],[Created]])</f>
        <v>9</v>
      </c>
      <c r="AW882" s="39" t="str">
        <f>TEXT(Table1[[#This Row],[Created]],"MMM")</f>
        <v>Jul</v>
      </c>
      <c r="AX882" s="40" t="e">
        <f>VLOOKUP(Table1[[#This Row],[Assigned to]],GD_Resource[[#All],[SNOW ID Unique]:[Team]],4,0)</f>
        <v>#N/A</v>
      </c>
    </row>
    <row r="883" spans="1:50" ht="37.5" customHeight="1" x14ac:dyDescent="0.25">
      <c r="A883" s="37" t="s">
        <v>3455</v>
      </c>
      <c r="B883" s="37" t="s">
        <v>119</v>
      </c>
      <c r="C883" s="37" t="s">
        <v>120</v>
      </c>
      <c r="D883" s="37" t="s">
        <v>206</v>
      </c>
      <c r="E883" s="37" t="s">
        <v>145</v>
      </c>
      <c r="F883" s="37" t="s">
        <v>3456</v>
      </c>
      <c r="G883" s="60">
        <v>43369.845972222232</v>
      </c>
      <c r="H883" s="37" t="s">
        <v>48</v>
      </c>
      <c r="I883" s="60"/>
      <c r="J883" s="37" t="s">
        <v>124</v>
      </c>
      <c r="K883" s="37" t="s">
        <v>3457</v>
      </c>
      <c r="L883" s="60">
        <v>43369.845972222232</v>
      </c>
      <c r="M883" s="37" t="s">
        <v>48</v>
      </c>
      <c r="N883" s="60">
        <v>43292.02615740741</v>
      </c>
      <c r="O883" s="37" t="s">
        <v>2619</v>
      </c>
      <c r="P883" s="38" t="b">
        <v>0</v>
      </c>
      <c r="Q883" s="37"/>
      <c r="R883" s="37" t="s">
        <v>127</v>
      </c>
      <c r="S883" s="38">
        <v>0</v>
      </c>
      <c r="T883" s="37" t="s">
        <v>128</v>
      </c>
      <c r="U883" s="37" t="s">
        <v>124</v>
      </c>
      <c r="V883" s="60"/>
      <c r="W883" s="38">
        <v>6723632</v>
      </c>
      <c r="X883" s="37" t="s">
        <v>2620</v>
      </c>
      <c r="Y883" s="38">
        <v>0</v>
      </c>
      <c r="Z883" s="38" t="b">
        <v>0</v>
      </c>
      <c r="AA883" s="60">
        <v>43292.08734953704</v>
      </c>
      <c r="AB883" s="60">
        <v>43292.02615740741</v>
      </c>
      <c r="AC883" s="38">
        <v>1</v>
      </c>
      <c r="AD883" s="60">
        <v>43292.160474537042</v>
      </c>
      <c r="AE883" s="60">
        <v>43292.163344907407</v>
      </c>
      <c r="AF883" s="60">
        <v>43292.160474537042</v>
      </c>
      <c r="AG883" s="37" t="s">
        <v>139</v>
      </c>
      <c r="AH883" s="37"/>
      <c r="AI883" s="37"/>
      <c r="AJ883" s="16">
        <f ca="1">IF(Table1[[#This Row],[State]]="Closed","Zero",IF(Table1[[#This Row],[State]]="Resolved","Zero",TODAY()-Table1[[#This Row],[First Assigned to Osprey-Resolver]]))</f>
        <v>1415.836655092593</v>
      </c>
      <c r="AK883" s="16" t="str">
        <f ca="1">IF(Table1[[#This Row],[Days Open]]&lt;=5,"00 - 05",IF(Table1[[#This Row],[Days Open]]&lt;=15,"06 - 15",IF(Table1[[#This Row],[Days Open]]&lt;=30,"16 - 30", IF(Table1[[#This Row],[Days Open]]&lt;=60,"31 - 60",IF(Table1[[#This Row],[Days Open]]&lt;=90,"61 - 90",IF(Table1[[#This Row],[Days Open]]="Zero","Closed","&gt;91 and above"))))))</f>
        <v>&gt;91 and above</v>
      </c>
      <c r="AL883" s="39">
        <f>WEEKNUM(Table1[[#This Row],[Created]])</f>
        <v>28</v>
      </c>
      <c r="AM883" s="39">
        <f>WEEKNUM(Table1[[#This Row],[Resolved]])</f>
        <v>0</v>
      </c>
      <c r="AN883" s="39">
        <f>WEEKNUM(Table1[[#This Row],[Closed]])</f>
        <v>39</v>
      </c>
      <c r="AO883" s="39" t="str">
        <f>IFERROR(INDEX(GD_Resource[], MATCH(Table1[[#This Row],[Assigned to]], GD_Resource[SNOW ID Unique], 0), 2), "Not GD")</f>
        <v>Not GD</v>
      </c>
      <c r="AP883" s="39" t="str">
        <f t="shared" si="13"/>
        <v>Geo</v>
      </c>
      <c r="AQ883" s="39">
        <f>YEAR(Table1[[#This Row],[Closed]])</f>
        <v>2018</v>
      </c>
      <c r="AR883" s="39">
        <f>YEAR(Table1[[#This Row],[Resolved]])</f>
        <v>1900</v>
      </c>
      <c r="AS883" s="39">
        <f>YEAR(Table1[[#This Row],[Created]])</f>
        <v>2018</v>
      </c>
      <c r="AT883" s="39">
        <f>DAY(Table1[[#This Row],[Resolved]])</f>
        <v>0</v>
      </c>
      <c r="AU883" s="39" t="str">
        <f>TEXT(Table1[[#This Row],[Resolved]],"MMM")</f>
        <v>Jan</v>
      </c>
      <c r="AV883" s="39">
        <f>DAY(Table1[[#This Row],[Created]])</f>
        <v>11</v>
      </c>
      <c r="AW883" s="39" t="str">
        <f>TEXT(Table1[[#This Row],[Created]],"MMM")</f>
        <v>Jul</v>
      </c>
      <c r="AX883" s="40" t="e">
        <f>VLOOKUP(Table1[[#This Row],[Assigned to]],GD_Resource[[#All],[SNOW ID Unique]:[Team]],4,0)</f>
        <v>#N/A</v>
      </c>
    </row>
    <row r="884" spans="1:50" ht="62.7" customHeight="1" x14ac:dyDescent="0.25">
      <c r="A884" s="37" t="s">
        <v>3458</v>
      </c>
      <c r="B884" s="37" t="s">
        <v>119</v>
      </c>
      <c r="C884" s="37" t="s">
        <v>253</v>
      </c>
      <c r="D884" s="37" t="s">
        <v>259</v>
      </c>
      <c r="E884" s="37" t="s">
        <v>13</v>
      </c>
      <c r="F884" s="37" t="s">
        <v>3459</v>
      </c>
      <c r="G884" s="60">
        <v>43292.773414351846</v>
      </c>
      <c r="H884" s="37" t="s">
        <v>39</v>
      </c>
      <c r="I884" s="60"/>
      <c r="J884" s="37" t="s">
        <v>124</v>
      </c>
      <c r="K884" s="37" t="s">
        <v>3460</v>
      </c>
      <c r="L884" s="60">
        <v>43292.773414351846</v>
      </c>
      <c r="M884" s="37" t="s">
        <v>39</v>
      </c>
      <c r="N884" s="60">
        <v>43292.426469907397</v>
      </c>
      <c r="O884" s="37" t="s">
        <v>2888</v>
      </c>
      <c r="P884" s="38" t="b">
        <v>0</v>
      </c>
      <c r="Q884" s="37"/>
      <c r="R884" s="37" t="s">
        <v>150</v>
      </c>
      <c r="S884" s="38">
        <v>0</v>
      </c>
      <c r="T884" s="37" t="s">
        <v>128</v>
      </c>
      <c r="U884" s="37" t="s">
        <v>124</v>
      </c>
      <c r="V884" s="60"/>
      <c r="W884" s="38">
        <v>29976</v>
      </c>
      <c r="X884" s="37" t="s">
        <v>2889</v>
      </c>
      <c r="Y884" s="38">
        <v>0</v>
      </c>
      <c r="Z884" s="38" t="b">
        <v>0</v>
      </c>
      <c r="AA884" s="60">
        <v>43292.478888888887</v>
      </c>
      <c r="AB884" s="60">
        <v>43292.426469907397</v>
      </c>
      <c r="AC884" s="38">
        <v>1</v>
      </c>
      <c r="AD884" s="60">
        <v>43292.743009259262</v>
      </c>
      <c r="AE884" s="60">
        <v>43292.771817129629</v>
      </c>
      <c r="AF884" s="60">
        <v>43292.743009259262</v>
      </c>
      <c r="AG884" s="37"/>
      <c r="AH884" s="37"/>
      <c r="AI884" s="37"/>
      <c r="AJ884" s="16">
        <f ca="1">IF(Table1[[#This Row],[State]]="Closed","Zero",IF(Table1[[#This Row],[State]]="Resolved","Zero",TODAY()-Table1[[#This Row],[First Assigned to Osprey-Resolver]]))</f>
        <v>1415.2281828703708</v>
      </c>
      <c r="AK884" s="16" t="str">
        <f ca="1">IF(Table1[[#This Row],[Days Open]]&lt;=5,"00 - 05",IF(Table1[[#This Row],[Days Open]]&lt;=15,"06 - 15",IF(Table1[[#This Row],[Days Open]]&lt;=30,"16 - 30", IF(Table1[[#This Row],[Days Open]]&lt;=60,"31 - 60",IF(Table1[[#This Row],[Days Open]]&lt;=90,"61 - 90",IF(Table1[[#This Row],[Days Open]]="Zero","Closed","&gt;91 and above"))))))</f>
        <v>&gt;91 and above</v>
      </c>
      <c r="AL884" s="39">
        <f>WEEKNUM(Table1[[#This Row],[Created]])</f>
        <v>28</v>
      </c>
      <c r="AM884" s="39">
        <f>WEEKNUM(Table1[[#This Row],[Resolved]])</f>
        <v>0</v>
      </c>
      <c r="AN884" s="39">
        <f>WEEKNUM(Table1[[#This Row],[Closed]])</f>
        <v>28</v>
      </c>
      <c r="AO884" s="39" t="str">
        <f>IFERROR(INDEX(GD_Resource[], MATCH(Table1[[#This Row],[Assigned to]], GD_Resource[SNOW ID Unique], 0), 2), "Not GD")</f>
        <v>Not GD</v>
      </c>
      <c r="AP884" s="39" t="str">
        <f t="shared" si="13"/>
        <v>Geo</v>
      </c>
      <c r="AQ884" s="39">
        <f>YEAR(Table1[[#This Row],[Closed]])</f>
        <v>2018</v>
      </c>
      <c r="AR884" s="39">
        <f>YEAR(Table1[[#This Row],[Resolved]])</f>
        <v>1900</v>
      </c>
      <c r="AS884" s="39">
        <f>YEAR(Table1[[#This Row],[Created]])</f>
        <v>2018</v>
      </c>
      <c r="AT884" s="39">
        <f>DAY(Table1[[#This Row],[Resolved]])</f>
        <v>0</v>
      </c>
      <c r="AU884" s="39" t="str">
        <f>TEXT(Table1[[#This Row],[Resolved]],"MMM")</f>
        <v>Jan</v>
      </c>
      <c r="AV884" s="39">
        <f>DAY(Table1[[#This Row],[Created]])</f>
        <v>11</v>
      </c>
      <c r="AW884" s="39" t="str">
        <f>TEXT(Table1[[#This Row],[Created]],"MMM")</f>
        <v>Jul</v>
      </c>
      <c r="AX884" s="40" t="e">
        <f>VLOOKUP(Table1[[#This Row],[Assigned to]],GD_Resource[[#All],[SNOW ID Unique]:[Team]],4,0)</f>
        <v>#N/A</v>
      </c>
    </row>
    <row r="885" spans="1:50" ht="37.5" customHeight="1" x14ac:dyDescent="0.25">
      <c r="A885" s="37" t="s">
        <v>3461</v>
      </c>
      <c r="B885" s="37" t="s">
        <v>142</v>
      </c>
      <c r="C885" s="37" t="s">
        <v>120</v>
      </c>
      <c r="D885" s="37" t="s">
        <v>206</v>
      </c>
      <c r="E885" s="37" t="s">
        <v>145</v>
      </c>
      <c r="F885" s="37" t="s">
        <v>3462</v>
      </c>
      <c r="G885" s="60">
        <v>43369.118078703701</v>
      </c>
      <c r="H885" s="37" t="s">
        <v>48</v>
      </c>
      <c r="I885" s="60"/>
      <c r="J885" s="37" t="s">
        <v>124</v>
      </c>
      <c r="K885" s="37" t="s">
        <v>3463</v>
      </c>
      <c r="L885" s="60">
        <v>43369.118078703701</v>
      </c>
      <c r="M885" s="37" t="s">
        <v>48</v>
      </c>
      <c r="N885" s="60">
        <v>43292.946504629632</v>
      </c>
      <c r="O885" s="37" t="s">
        <v>3464</v>
      </c>
      <c r="P885" s="38" t="b">
        <v>0</v>
      </c>
      <c r="Q885" s="37"/>
      <c r="R885" s="37" t="s">
        <v>127</v>
      </c>
      <c r="S885" s="38">
        <v>0</v>
      </c>
      <c r="T885" s="37" t="s">
        <v>128</v>
      </c>
      <c r="U885" s="37" t="s">
        <v>124</v>
      </c>
      <c r="V885" s="60"/>
      <c r="W885" s="38">
        <v>6581224</v>
      </c>
      <c r="X885" s="37" t="s">
        <v>3465</v>
      </c>
      <c r="Y885" s="38">
        <v>0</v>
      </c>
      <c r="Z885" s="38" t="b">
        <v>0</v>
      </c>
      <c r="AA885" s="60">
        <v>43293.498877314807</v>
      </c>
      <c r="AB885" s="60">
        <v>43292.946504629632</v>
      </c>
      <c r="AC885" s="38">
        <v>1</v>
      </c>
      <c r="AD885" s="60">
        <v>43293.499039351853</v>
      </c>
      <c r="AE885" s="60">
        <v>43293.594155092593</v>
      </c>
      <c r="AF885" s="60">
        <v>43293.499039351853</v>
      </c>
      <c r="AG885" s="37" t="s">
        <v>332</v>
      </c>
      <c r="AH885" s="37"/>
      <c r="AI885" s="37" t="s">
        <v>3466</v>
      </c>
      <c r="AJ885" s="16">
        <f ca="1">IF(Table1[[#This Row],[State]]="Closed","Zero",IF(Table1[[#This Row],[State]]="Resolved","Zero",TODAY()-Table1[[#This Row],[First Assigned to Osprey-Resolver]]))</f>
        <v>1414.4058449074073</v>
      </c>
      <c r="AK885" s="16" t="str">
        <f ca="1">IF(Table1[[#This Row],[Days Open]]&lt;=5,"00 - 05",IF(Table1[[#This Row],[Days Open]]&lt;=15,"06 - 15",IF(Table1[[#This Row],[Days Open]]&lt;=30,"16 - 30", IF(Table1[[#This Row],[Days Open]]&lt;=60,"31 - 60",IF(Table1[[#This Row],[Days Open]]&lt;=90,"61 - 90",IF(Table1[[#This Row],[Days Open]]="Zero","Closed","&gt;91 and above"))))))</f>
        <v>&gt;91 and above</v>
      </c>
      <c r="AL885" s="39">
        <f>WEEKNUM(Table1[[#This Row],[Created]])</f>
        <v>28</v>
      </c>
      <c r="AM885" s="39">
        <f>WEEKNUM(Table1[[#This Row],[Resolved]])</f>
        <v>0</v>
      </c>
      <c r="AN885" s="39">
        <f>WEEKNUM(Table1[[#This Row],[Closed]])</f>
        <v>39</v>
      </c>
      <c r="AO885" s="39" t="str">
        <f>IFERROR(INDEX(GD_Resource[], MATCH(Table1[[#This Row],[Assigned to]], GD_Resource[SNOW ID Unique], 0), 2), "Not GD")</f>
        <v>Not GD</v>
      </c>
      <c r="AP885" s="39" t="str">
        <f t="shared" si="13"/>
        <v>Geo</v>
      </c>
      <c r="AQ885" s="39">
        <f>YEAR(Table1[[#This Row],[Closed]])</f>
        <v>2018</v>
      </c>
      <c r="AR885" s="39">
        <f>YEAR(Table1[[#This Row],[Resolved]])</f>
        <v>1900</v>
      </c>
      <c r="AS885" s="39">
        <f>YEAR(Table1[[#This Row],[Created]])</f>
        <v>2018</v>
      </c>
      <c r="AT885" s="39">
        <f>DAY(Table1[[#This Row],[Resolved]])</f>
        <v>0</v>
      </c>
      <c r="AU885" s="39" t="str">
        <f>TEXT(Table1[[#This Row],[Resolved]],"MMM")</f>
        <v>Jan</v>
      </c>
      <c r="AV885" s="39">
        <f>DAY(Table1[[#This Row],[Created]])</f>
        <v>11</v>
      </c>
      <c r="AW885" s="39" t="str">
        <f>TEXT(Table1[[#This Row],[Created]],"MMM")</f>
        <v>Jul</v>
      </c>
      <c r="AX885" s="40" t="e">
        <f>VLOOKUP(Table1[[#This Row],[Assigned to]],GD_Resource[[#All],[SNOW ID Unique]:[Team]],4,0)</f>
        <v>#N/A</v>
      </c>
    </row>
    <row r="886" spans="1:50" ht="37.5" customHeight="1" x14ac:dyDescent="0.25">
      <c r="A886" s="37" t="s">
        <v>3467</v>
      </c>
      <c r="B886" s="37" t="s">
        <v>142</v>
      </c>
      <c r="C886" s="37" t="s">
        <v>253</v>
      </c>
      <c r="D886" s="37" t="s">
        <v>132</v>
      </c>
      <c r="E886" s="37" t="s">
        <v>145</v>
      </c>
      <c r="F886" s="37" t="s">
        <v>3468</v>
      </c>
      <c r="G886" s="60">
        <v>44442.902685185189</v>
      </c>
      <c r="H886" s="37" t="s">
        <v>8</v>
      </c>
      <c r="I886" s="60"/>
      <c r="J886" s="37" t="s">
        <v>124</v>
      </c>
      <c r="K886" s="37" t="s">
        <v>2818</v>
      </c>
      <c r="L886" s="60">
        <v>44442.902685185189</v>
      </c>
      <c r="M886" s="37" t="s">
        <v>42</v>
      </c>
      <c r="N886" s="60">
        <v>43293.023252314822</v>
      </c>
      <c r="O886" s="37" t="s">
        <v>2830</v>
      </c>
      <c r="P886" s="38" t="b">
        <v>0</v>
      </c>
      <c r="Q886" s="37"/>
      <c r="R886" s="37" t="s">
        <v>150</v>
      </c>
      <c r="S886" s="38">
        <v>0</v>
      </c>
      <c r="T886" s="37" t="s">
        <v>128</v>
      </c>
      <c r="U886" s="37" t="s">
        <v>124</v>
      </c>
      <c r="V886" s="60"/>
      <c r="W886" s="38">
        <v>99349583</v>
      </c>
      <c r="X886" s="37" t="s">
        <v>1372</v>
      </c>
      <c r="Y886" s="38">
        <v>0</v>
      </c>
      <c r="Z886" s="38" t="b">
        <v>0</v>
      </c>
      <c r="AA886" s="60">
        <v>43293.023993055547</v>
      </c>
      <c r="AB886" s="60">
        <v>43293.023252314822</v>
      </c>
      <c r="AC886" s="38">
        <v>3</v>
      </c>
      <c r="AD886" s="60">
        <v>43293.024687500001</v>
      </c>
      <c r="AE886" s="60">
        <v>43293.047152777777</v>
      </c>
      <c r="AF886" s="60">
        <v>43293.024687500001</v>
      </c>
      <c r="AG886" s="37" t="s">
        <v>139</v>
      </c>
      <c r="AH886" s="37"/>
      <c r="AI886" s="37" t="s">
        <v>257</v>
      </c>
      <c r="AJ886" s="16">
        <f ca="1">IF(Table1[[#This Row],[State]]="Closed","Zero",IF(Table1[[#This Row],[State]]="Resolved","Zero",TODAY()-Table1[[#This Row],[First Assigned to Osprey-Resolver]]))</f>
        <v>1414.9528472222228</v>
      </c>
      <c r="AK886" s="16" t="str">
        <f ca="1">IF(Table1[[#This Row],[Days Open]]&lt;=5,"00 - 05",IF(Table1[[#This Row],[Days Open]]&lt;=15,"06 - 15",IF(Table1[[#This Row],[Days Open]]&lt;=30,"16 - 30", IF(Table1[[#This Row],[Days Open]]&lt;=60,"31 - 60",IF(Table1[[#This Row],[Days Open]]&lt;=90,"61 - 90",IF(Table1[[#This Row],[Days Open]]="Zero","Closed","&gt;91 and above"))))))</f>
        <v>&gt;91 and above</v>
      </c>
      <c r="AL886" s="39">
        <f>WEEKNUM(Table1[[#This Row],[Created]])</f>
        <v>28</v>
      </c>
      <c r="AM886" s="39">
        <f>WEEKNUM(Table1[[#This Row],[Resolved]])</f>
        <v>0</v>
      </c>
      <c r="AN886" s="39">
        <f>WEEKNUM(Table1[[#This Row],[Closed]])</f>
        <v>36</v>
      </c>
      <c r="AO886" s="39" t="str">
        <f>IFERROR(INDEX(GD_Resource[], MATCH(Table1[[#This Row],[Assigned to]], GD_Resource[SNOW ID Unique], 0), 2), "Not GD")</f>
        <v>WPP-US</v>
      </c>
      <c r="AP886" s="39" t="str">
        <f t="shared" si="13"/>
        <v>GD</v>
      </c>
      <c r="AQ886" s="39">
        <f>YEAR(Table1[[#This Row],[Closed]])</f>
        <v>2021</v>
      </c>
      <c r="AR886" s="39">
        <f>YEAR(Table1[[#This Row],[Resolved]])</f>
        <v>1900</v>
      </c>
      <c r="AS886" s="39">
        <f>YEAR(Table1[[#This Row],[Created]])</f>
        <v>2018</v>
      </c>
      <c r="AT886" s="39">
        <f>DAY(Table1[[#This Row],[Resolved]])</f>
        <v>0</v>
      </c>
      <c r="AU886" s="39" t="str">
        <f>TEXT(Table1[[#This Row],[Resolved]],"MMM")</f>
        <v>Jan</v>
      </c>
      <c r="AV886" s="39">
        <f>DAY(Table1[[#This Row],[Created]])</f>
        <v>12</v>
      </c>
      <c r="AW886" s="39" t="str">
        <f>TEXT(Table1[[#This Row],[Created]],"MMM")</f>
        <v>Jul</v>
      </c>
      <c r="AX886" s="40">
        <f>VLOOKUP(Table1[[#This Row],[Assigned to]],GD_Resource[[#All],[SNOW ID Unique]:[Team]],4,0)</f>
        <v>0</v>
      </c>
    </row>
    <row r="887" spans="1:50" ht="37.5" customHeight="1" x14ac:dyDescent="0.25">
      <c r="A887" s="37" t="s">
        <v>3469</v>
      </c>
      <c r="B887" s="37" t="s">
        <v>119</v>
      </c>
      <c r="C887" s="37" t="s">
        <v>2506</v>
      </c>
      <c r="D887" s="37" t="s">
        <v>213</v>
      </c>
      <c r="E887" s="37" t="s">
        <v>7</v>
      </c>
      <c r="F887" s="37" t="s">
        <v>3470</v>
      </c>
      <c r="G887" s="60">
        <v>43298.062395833331</v>
      </c>
      <c r="H887" s="37" t="s">
        <v>3267</v>
      </c>
      <c r="I887" s="60"/>
      <c r="J887" s="37" t="s">
        <v>124</v>
      </c>
      <c r="K887" s="37" t="s">
        <v>3471</v>
      </c>
      <c r="L887" s="60">
        <v>43298.062395833331</v>
      </c>
      <c r="M887" s="37" t="s">
        <v>40</v>
      </c>
      <c r="N887" s="60">
        <v>43293.98982638889</v>
      </c>
      <c r="O887" s="37" t="s">
        <v>2750</v>
      </c>
      <c r="P887" s="38" t="b">
        <v>0</v>
      </c>
      <c r="Q887" s="37"/>
      <c r="R887" s="37" t="s">
        <v>150</v>
      </c>
      <c r="S887" s="38">
        <v>0</v>
      </c>
      <c r="T887" s="37" t="s">
        <v>128</v>
      </c>
      <c r="U887" s="37" t="s">
        <v>124</v>
      </c>
      <c r="V887" s="60"/>
      <c r="W887" s="38">
        <v>352423</v>
      </c>
      <c r="X887" s="37" t="s">
        <v>3472</v>
      </c>
      <c r="Y887" s="38">
        <v>0</v>
      </c>
      <c r="Z887" s="38" t="b">
        <v>0</v>
      </c>
      <c r="AA887" s="60">
        <v>43294.070405092592</v>
      </c>
      <c r="AB887" s="60">
        <v>43294.002349537041</v>
      </c>
      <c r="AC887" s="38">
        <v>2</v>
      </c>
      <c r="AD887" s="60">
        <v>43295.16134259259</v>
      </c>
      <c r="AE887" s="60">
        <v>43297.369212962964</v>
      </c>
      <c r="AF887" s="60">
        <v>43293.98982638889</v>
      </c>
      <c r="AG887" s="37"/>
      <c r="AH887" s="37"/>
      <c r="AI887" s="37"/>
      <c r="AJ887" s="16">
        <f ca="1">IF(Table1[[#This Row],[State]]="Closed","Zero",IF(Table1[[#This Row],[State]]="Resolved","Zero",TODAY()-Table1[[#This Row],[First Assigned to Osprey-Resolver]]))</f>
        <v>1410.6307870370365</v>
      </c>
      <c r="AK887" s="16" t="str">
        <f ca="1">IF(Table1[[#This Row],[Days Open]]&lt;=5,"00 - 05",IF(Table1[[#This Row],[Days Open]]&lt;=15,"06 - 15",IF(Table1[[#This Row],[Days Open]]&lt;=30,"16 - 30", IF(Table1[[#This Row],[Days Open]]&lt;=60,"31 - 60",IF(Table1[[#This Row],[Days Open]]&lt;=90,"61 - 90",IF(Table1[[#This Row],[Days Open]]="Zero","Closed","&gt;91 and above"))))))</f>
        <v>&gt;91 and above</v>
      </c>
      <c r="AL887" s="39">
        <f>WEEKNUM(Table1[[#This Row],[Created]])</f>
        <v>28</v>
      </c>
      <c r="AM887" s="39">
        <f>WEEKNUM(Table1[[#This Row],[Resolved]])</f>
        <v>0</v>
      </c>
      <c r="AN887" s="39">
        <f>WEEKNUM(Table1[[#This Row],[Closed]])</f>
        <v>29</v>
      </c>
      <c r="AO887" s="39" t="str">
        <f>IFERROR(INDEX(GD_Resource[], MATCH(Table1[[#This Row],[Assigned to]], GD_Resource[SNOW ID Unique], 0), 2), "Not GD")</f>
        <v>WPP-US</v>
      </c>
      <c r="AP887" s="39" t="str">
        <f t="shared" si="13"/>
        <v>GD</v>
      </c>
      <c r="AQ887" s="39">
        <f>YEAR(Table1[[#This Row],[Closed]])</f>
        <v>2018</v>
      </c>
      <c r="AR887" s="39">
        <f>YEAR(Table1[[#This Row],[Resolved]])</f>
        <v>1900</v>
      </c>
      <c r="AS887" s="39">
        <f>YEAR(Table1[[#This Row],[Created]])</f>
        <v>2018</v>
      </c>
      <c r="AT887" s="39">
        <f>DAY(Table1[[#This Row],[Resolved]])</f>
        <v>0</v>
      </c>
      <c r="AU887" s="39" t="str">
        <f>TEXT(Table1[[#This Row],[Resolved]],"MMM")</f>
        <v>Jan</v>
      </c>
      <c r="AV887" s="39">
        <f>DAY(Table1[[#This Row],[Created]])</f>
        <v>12</v>
      </c>
      <c r="AW887" s="39" t="str">
        <f>TEXT(Table1[[#This Row],[Created]],"MMM")</f>
        <v>Jul</v>
      </c>
      <c r="AX887" s="40">
        <f>VLOOKUP(Table1[[#This Row],[Assigned to]],GD_Resource[[#All],[SNOW ID Unique]:[Team]],4,0)</f>
        <v>0</v>
      </c>
    </row>
    <row r="888" spans="1:50" ht="37.5" customHeight="1" x14ac:dyDescent="0.25">
      <c r="A888" s="37" t="s">
        <v>3473</v>
      </c>
      <c r="B888" s="37" t="s">
        <v>119</v>
      </c>
      <c r="C888" s="37" t="s">
        <v>253</v>
      </c>
      <c r="D888" s="37" t="s">
        <v>259</v>
      </c>
      <c r="E888" s="37" t="s">
        <v>7</v>
      </c>
      <c r="F888" s="37" t="s">
        <v>3474</v>
      </c>
      <c r="G888" s="60">
        <v>43298.917094907411</v>
      </c>
      <c r="H888" s="37"/>
      <c r="I888" s="60"/>
      <c r="J888" s="37" t="s">
        <v>134</v>
      </c>
      <c r="K888" s="37" t="s">
        <v>3475</v>
      </c>
      <c r="L888" s="60">
        <v>43298.917094907411</v>
      </c>
      <c r="M888" s="37" t="s">
        <v>39</v>
      </c>
      <c r="N888" s="60">
        <v>43298.837199074071</v>
      </c>
      <c r="O888" s="37" t="s">
        <v>3476</v>
      </c>
      <c r="P888" s="38" t="b">
        <v>0</v>
      </c>
      <c r="Q888" s="37"/>
      <c r="R888" s="37" t="s">
        <v>150</v>
      </c>
      <c r="S888" s="38">
        <v>0</v>
      </c>
      <c r="T888" s="37" t="s">
        <v>128</v>
      </c>
      <c r="U888" s="37" t="s">
        <v>124</v>
      </c>
      <c r="V888" s="60"/>
      <c r="W888" s="38">
        <v>6903</v>
      </c>
      <c r="X888" s="37" t="s">
        <v>3477</v>
      </c>
      <c r="Y888" s="38">
        <v>0</v>
      </c>
      <c r="Z888" s="38" t="b">
        <v>0</v>
      </c>
      <c r="AA888" s="60">
        <v>43298.860856481479</v>
      </c>
      <c r="AB888" s="60">
        <v>43298.837199074071</v>
      </c>
      <c r="AC888" s="38">
        <v>1</v>
      </c>
      <c r="AD888" s="60">
        <v>43298.912280092591</v>
      </c>
      <c r="AE888" s="60"/>
      <c r="AF888" s="60">
        <v>43298.912280092591</v>
      </c>
      <c r="AG888" s="37"/>
      <c r="AH888" s="37"/>
      <c r="AI888" s="37"/>
      <c r="AJ888" s="16">
        <f ca="1">IF(Table1[[#This Row],[State]]="Closed","Zero",IF(Table1[[#This Row],[State]]="Resolved","Zero",TODAY()-Table1[[#This Row],[First Assigned to Osprey-Resolver]]))</f>
        <v>44708</v>
      </c>
      <c r="AK888" s="16" t="str">
        <f ca="1">IF(Table1[[#This Row],[Days Open]]&lt;=5,"00 - 05",IF(Table1[[#This Row],[Days Open]]&lt;=15,"06 - 15",IF(Table1[[#This Row],[Days Open]]&lt;=30,"16 - 30", IF(Table1[[#This Row],[Days Open]]&lt;=60,"31 - 60",IF(Table1[[#This Row],[Days Open]]&lt;=90,"61 - 90",IF(Table1[[#This Row],[Days Open]]="Zero","Closed","&gt;91 and above"))))))</f>
        <v>&gt;91 and above</v>
      </c>
      <c r="AL888" s="39">
        <f>WEEKNUM(Table1[[#This Row],[Created]])</f>
        <v>29</v>
      </c>
      <c r="AM888" s="39">
        <f>WEEKNUM(Table1[[#This Row],[Resolved]])</f>
        <v>0</v>
      </c>
      <c r="AN888" s="39">
        <f>WEEKNUM(Table1[[#This Row],[Closed]])</f>
        <v>29</v>
      </c>
      <c r="AO888" s="39" t="str">
        <f>IFERROR(INDEX(GD_Resource[], MATCH(Table1[[#This Row],[Assigned to]], GD_Resource[SNOW ID Unique], 0), 2), "Not GD")</f>
        <v>Not GD</v>
      </c>
      <c r="AP888" s="39" t="str">
        <f t="shared" si="13"/>
        <v>Geo</v>
      </c>
      <c r="AQ888" s="39">
        <f>YEAR(Table1[[#This Row],[Closed]])</f>
        <v>2018</v>
      </c>
      <c r="AR888" s="39">
        <f>YEAR(Table1[[#This Row],[Resolved]])</f>
        <v>1900</v>
      </c>
      <c r="AS888" s="39">
        <f>YEAR(Table1[[#This Row],[Created]])</f>
        <v>2018</v>
      </c>
      <c r="AT888" s="39">
        <f>DAY(Table1[[#This Row],[Resolved]])</f>
        <v>0</v>
      </c>
      <c r="AU888" s="39" t="str">
        <f>TEXT(Table1[[#This Row],[Resolved]],"MMM")</f>
        <v>Jan</v>
      </c>
      <c r="AV888" s="39">
        <f>DAY(Table1[[#This Row],[Created]])</f>
        <v>17</v>
      </c>
      <c r="AW888" s="39" t="str">
        <f>TEXT(Table1[[#This Row],[Created]],"MMM")</f>
        <v>Jul</v>
      </c>
      <c r="AX888" s="40" t="e">
        <f>VLOOKUP(Table1[[#This Row],[Assigned to]],GD_Resource[[#All],[SNOW ID Unique]:[Team]],4,0)</f>
        <v>#N/A</v>
      </c>
    </row>
    <row r="889" spans="1:50" ht="49.95" customHeight="1" x14ac:dyDescent="0.25">
      <c r="A889" s="37" t="s">
        <v>3478</v>
      </c>
      <c r="B889" s="37" t="s">
        <v>119</v>
      </c>
      <c r="C889" s="37" t="s">
        <v>253</v>
      </c>
      <c r="D889" s="37" t="s">
        <v>259</v>
      </c>
      <c r="E889" s="37" t="s">
        <v>7</v>
      </c>
      <c r="F889" s="37" t="s">
        <v>2446</v>
      </c>
      <c r="G889" s="60">
        <v>43298.925729166673</v>
      </c>
      <c r="H889" s="37" t="s">
        <v>39</v>
      </c>
      <c r="I889" s="60"/>
      <c r="J889" s="37" t="s">
        <v>134</v>
      </c>
      <c r="K889" s="37" t="s">
        <v>3479</v>
      </c>
      <c r="L889" s="60">
        <v>43298.925729166673</v>
      </c>
      <c r="M889" s="37" t="s">
        <v>39</v>
      </c>
      <c r="N889" s="60">
        <v>43298.840763888889</v>
      </c>
      <c r="O889" s="37" t="s">
        <v>3480</v>
      </c>
      <c r="P889" s="38" t="b">
        <v>0</v>
      </c>
      <c r="Q889" s="37"/>
      <c r="R889" s="37" t="s">
        <v>150</v>
      </c>
      <c r="S889" s="38">
        <v>0</v>
      </c>
      <c r="T889" s="37" t="s">
        <v>128</v>
      </c>
      <c r="U889" s="37" t="s">
        <v>124</v>
      </c>
      <c r="V889" s="60"/>
      <c r="W889" s="38">
        <v>7341</v>
      </c>
      <c r="X889" s="37" t="s">
        <v>3481</v>
      </c>
      <c r="Y889" s="38">
        <v>0</v>
      </c>
      <c r="Z889" s="38" t="b">
        <v>0</v>
      </c>
      <c r="AA889" s="60">
        <v>43298.861805555563</v>
      </c>
      <c r="AB889" s="60">
        <v>43298.840763888889</v>
      </c>
      <c r="AC889" s="38">
        <v>1</v>
      </c>
      <c r="AD889" s="60">
        <v>43298.918819444443</v>
      </c>
      <c r="AE889" s="60">
        <v>43298.92428240741</v>
      </c>
      <c r="AF889" s="60">
        <v>43298.918819444443</v>
      </c>
      <c r="AG889" s="37"/>
      <c r="AH889" s="37"/>
      <c r="AI889" s="37"/>
      <c r="AJ889" s="16">
        <f ca="1">IF(Table1[[#This Row],[State]]="Closed","Zero",IF(Table1[[#This Row],[State]]="Resolved","Zero",TODAY()-Table1[[#This Row],[First Assigned to Osprey-Resolver]]))</f>
        <v>1409.0757175925901</v>
      </c>
      <c r="AK889" s="16" t="str">
        <f ca="1">IF(Table1[[#This Row],[Days Open]]&lt;=5,"00 - 05",IF(Table1[[#This Row],[Days Open]]&lt;=15,"06 - 15",IF(Table1[[#This Row],[Days Open]]&lt;=30,"16 - 30", IF(Table1[[#This Row],[Days Open]]&lt;=60,"31 - 60",IF(Table1[[#This Row],[Days Open]]&lt;=90,"61 - 90",IF(Table1[[#This Row],[Days Open]]="Zero","Closed","&gt;91 and above"))))))</f>
        <v>&gt;91 and above</v>
      </c>
      <c r="AL889" s="39">
        <f>WEEKNUM(Table1[[#This Row],[Created]])</f>
        <v>29</v>
      </c>
      <c r="AM889" s="39">
        <f>WEEKNUM(Table1[[#This Row],[Resolved]])</f>
        <v>0</v>
      </c>
      <c r="AN889" s="39">
        <f>WEEKNUM(Table1[[#This Row],[Closed]])</f>
        <v>29</v>
      </c>
      <c r="AO889" s="39" t="str">
        <f>IFERROR(INDEX(GD_Resource[], MATCH(Table1[[#This Row],[Assigned to]], GD_Resource[SNOW ID Unique], 0), 2), "Not GD")</f>
        <v>Not GD</v>
      </c>
      <c r="AP889" s="39" t="str">
        <f t="shared" si="13"/>
        <v>Geo</v>
      </c>
      <c r="AQ889" s="39">
        <f>YEAR(Table1[[#This Row],[Closed]])</f>
        <v>2018</v>
      </c>
      <c r="AR889" s="39">
        <f>YEAR(Table1[[#This Row],[Resolved]])</f>
        <v>1900</v>
      </c>
      <c r="AS889" s="39">
        <f>YEAR(Table1[[#This Row],[Created]])</f>
        <v>2018</v>
      </c>
      <c r="AT889" s="39">
        <f>DAY(Table1[[#This Row],[Resolved]])</f>
        <v>0</v>
      </c>
      <c r="AU889" s="39" t="str">
        <f>TEXT(Table1[[#This Row],[Resolved]],"MMM")</f>
        <v>Jan</v>
      </c>
      <c r="AV889" s="39">
        <f>DAY(Table1[[#This Row],[Created]])</f>
        <v>17</v>
      </c>
      <c r="AW889" s="39" t="str">
        <f>TEXT(Table1[[#This Row],[Created]],"MMM")</f>
        <v>Jul</v>
      </c>
      <c r="AX889" s="40" t="e">
        <f>VLOOKUP(Table1[[#This Row],[Assigned to]],GD_Resource[[#All],[SNOW ID Unique]:[Team]],4,0)</f>
        <v>#N/A</v>
      </c>
    </row>
    <row r="890" spans="1:50" ht="37.5" customHeight="1" x14ac:dyDescent="0.25">
      <c r="A890" s="37" t="s">
        <v>3482</v>
      </c>
      <c r="B890" s="37" t="s">
        <v>119</v>
      </c>
      <c r="C890" s="37" t="s">
        <v>253</v>
      </c>
      <c r="D890" s="37" t="s">
        <v>259</v>
      </c>
      <c r="E890" s="37" t="s">
        <v>7</v>
      </c>
      <c r="F890" s="37" t="s">
        <v>3483</v>
      </c>
      <c r="G890" s="60">
        <v>43298.897372685176</v>
      </c>
      <c r="H890" s="37" t="s">
        <v>39</v>
      </c>
      <c r="I890" s="60"/>
      <c r="J890" s="37" t="s">
        <v>134</v>
      </c>
      <c r="K890" s="37" t="s">
        <v>3484</v>
      </c>
      <c r="L890" s="60">
        <v>43298.897372685176</v>
      </c>
      <c r="M890" s="37" t="s">
        <v>39</v>
      </c>
      <c r="N890" s="60">
        <v>43298.8437962963</v>
      </c>
      <c r="O890" s="37" t="s">
        <v>3485</v>
      </c>
      <c r="P890" s="38" t="b">
        <v>0</v>
      </c>
      <c r="Q890" s="37"/>
      <c r="R890" s="37" t="s">
        <v>150</v>
      </c>
      <c r="S890" s="38">
        <v>0</v>
      </c>
      <c r="T890" s="37" t="s">
        <v>128</v>
      </c>
      <c r="U890" s="37" t="s">
        <v>124</v>
      </c>
      <c r="V890" s="60"/>
      <c r="W890" s="38">
        <v>4629</v>
      </c>
      <c r="X890" s="37" t="s">
        <v>290</v>
      </c>
      <c r="Y890" s="38">
        <v>0</v>
      </c>
      <c r="Z890" s="38" t="b">
        <v>0</v>
      </c>
      <c r="AA890" s="60">
        <v>43298.892025462963</v>
      </c>
      <c r="AB890" s="60">
        <v>43298.8437962963</v>
      </c>
      <c r="AC890" s="38">
        <v>1</v>
      </c>
      <c r="AD890" s="60">
        <v>43298.861689814818</v>
      </c>
      <c r="AE890" s="60">
        <v>43298.892025462963</v>
      </c>
      <c r="AF890" s="60">
        <v>43298.861689814818</v>
      </c>
      <c r="AG890" s="37"/>
      <c r="AH890" s="37"/>
      <c r="AI890" s="37"/>
      <c r="AJ890" s="16">
        <f ca="1">IF(Table1[[#This Row],[State]]="Closed","Zero",IF(Table1[[#This Row],[State]]="Resolved","Zero",TODAY()-Table1[[#This Row],[First Assigned to Osprey-Resolver]]))</f>
        <v>1409.1079745370371</v>
      </c>
      <c r="AK890" s="16" t="str">
        <f ca="1">IF(Table1[[#This Row],[Days Open]]&lt;=5,"00 - 05",IF(Table1[[#This Row],[Days Open]]&lt;=15,"06 - 15",IF(Table1[[#This Row],[Days Open]]&lt;=30,"16 - 30", IF(Table1[[#This Row],[Days Open]]&lt;=60,"31 - 60",IF(Table1[[#This Row],[Days Open]]&lt;=90,"61 - 90",IF(Table1[[#This Row],[Days Open]]="Zero","Closed","&gt;91 and above"))))))</f>
        <v>&gt;91 and above</v>
      </c>
      <c r="AL890" s="39">
        <f>WEEKNUM(Table1[[#This Row],[Created]])</f>
        <v>29</v>
      </c>
      <c r="AM890" s="39">
        <f>WEEKNUM(Table1[[#This Row],[Resolved]])</f>
        <v>0</v>
      </c>
      <c r="AN890" s="39">
        <f>WEEKNUM(Table1[[#This Row],[Closed]])</f>
        <v>29</v>
      </c>
      <c r="AO890" s="39" t="str">
        <f>IFERROR(INDEX(GD_Resource[], MATCH(Table1[[#This Row],[Assigned to]], GD_Resource[SNOW ID Unique], 0), 2), "Not GD")</f>
        <v>Not GD</v>
      </c>
      <c r="AP890" s="39" t="str">
        <f t="shared" si="13"/>
        <v>Geo</v>
      </c>
      <c r="AQ890" s="39">
        <f>YEAR(Table1[[#This Row],[Closed]])</f>
        <v>2018</v>
      </c>
      <c r="AR890" s="39">
        <f>YEAR(Table1[[#This Row],[Resolved]])</f>
        <v>1900</v>
      </c>
      <c r="AS890" s="39">
        <f>YEAR(Table1[[#This Row],[Created]])</f>
        <v>2018</v>
      </c>
      <c r="AT890" s="39">
        <f>DAY(Table1[[#This Row],[Resolved]])</f>
        <v>0</v>
      </c>
      <c r="AU890" s="39" t="str">
        <f>TEXT(Table1[[#This Row],[Resolved]],"MMM")</f>
        <v>Jan</v>
      </c>
      <c r="AV890" s="39">
        <f>DAY(Table1[[#This Row],[Created]])</f>
        <v>17</v>
      </c>
      <c r="AW890" s="39" t="str">
        <f>TEXT(Table1[[#This Row],[Created]],"MMM")</f>
        <v>Jul</v>
      </c>
      <c r="AX890" s="40" t="e">
        <f>VLOOKUP(Table1[[#This Row],[Assigned to]],GD_Resource[[#All],[SNOW ID Unique]:[Team]],4,0)</f>
        <v>#N/A</v>
      </c>
    </row>
    <row r="891" spans="1:50" ht="37.5" customHeight="1" x14ac:dyDescent="0.25">
      <c r="A891" s="37" t="s">
        <v>3486</v>
      </c>
      <c r="B891" s="37" t="s">
        <v>119</v>
      </c>
      <c r="C891" s="37" t="s">
        <v>253</v>
      </c>
      <c r="D891" s="37" t="s">
        <v>132</v>
      </c>
      <c r="E891" s="37" t="s">
        <v>145</v>
      </c>
      <c r="F891" s="37" t="s">
        <v>3487</v>
      </c>
      <c r="G891" s="60">
        <v>43866.877557870372</v>
      </c>
      <c r="H891" s="37" t="s">
        <v>8</v>
      </c>
      <c r="I891" s="60"/>
      <c r="J891" s="37" t="s">
        <v>124</v>
      </c>
      <c r="K891" s="37" t="s">
        <v>3488</v>
      </c>
      <c r="L891" s="60">
        <v>43866.877557870372</v>
      </c>
      <c r="M891" s="37" t="s">
        <v>42</v>
      </c>
      <c r="N891" s="60">
        <v>43299.045173611114</v>
      </c>
      <c r="O891" s="37" t="s">
        <v>2306</v>
      </c>
      <c r="P891" s="38" t="b">
        <v>0</v>
      </c>
      <c r="Q891" s="37"/>
      <c r="R891" s="37" t="s">
        <v>150</v>
      </c>
      <c r="S891" s="38">
        <v>0</v>
      </c>
      <c r="T891" s="37" t="s">
        <v>128</v>
      </c>
      <c r="U891" s="37" t="s">
        <v>124</v>
      </c>
      <c r="V891" s="60"/>
      <c r="W891" s="38">
        <v>49060718</v>
      </c>
      <c r="X891" s="37" t="s">
        <v>1861</v>
      </c>
      <c r="Y891" s="38">
        <v>0</v>
      </c>
      <c r="Z891" s="38" t="b">
        <v>0</v>
      </c>
      <c r="AA891" s="60">
        <v>43299.131967592592</v>
      </c>
      <c r="AB891" s="60">
        <v>43299.045173611114</v>
      </c>
      <c r="AC891" s="38">
        <v>1</v>
      </c>
      <c r="AD891" s="60">
        <v>43299.166319444441</v>
      </c>
      <c r="AE891" s="60">
        <v>43299.748541666668</v>
      </c>
      <c r="AF891" s="60">
        <v>43299.166319444441</v>
      </c>
      <c r="AG891" s="37"/>
      <c r="AH891" s="37"/>
      <c r="AI891" s="37"/>
      <c r="AJ891" s="16">
        <f ca="1">IF(Table1[[#This Row],[State]]="Closed","Zero",IF(Table1[[#This Row],[State]]="Resolved","Zero",TODAY()-Table1[[#This Row],[First Assigned to Osprey-Resolver]]))</f>
        <v>1408.2514583333323</v>
      </c>
      <c r="AK891" s="16" t="str">
        <f ca="1">IF(Table1[[#This Row],[Days Open]]&lt;=5,"00 - 05",IF(Table1[[#This Row],[Days Open]]&lt;=15,"06 - 15",IF(Table1[[#This Row],[Days Open]]&lt;=30,"16 - 30", IF(Table1[[#This Row],[Days Open]]&lt;=60,"31 - 60",IF(Table1[[#This Row],[Days Open]]&lt;=90,"61 - 90",IF(Table1[[#This Row],[Days Open]]="Zero","Closed","&gt;91 and above"))))))</f>
        <v>&gt;91 and above</v>
      </c>
      <c r="AL891" s="39">
        <f>WEEKNUM(Table1[[#This Row],[Created]])</f>
        <v>29</v>
      </c>
      <c r="AM891" s="39">
        <f>WEEKNUM(Table1[[#This Row],[Resolved]])</f>
        <v>0</v>
      </c>
      <c r="AN891" s="39">
        <f>WEEKNUM(Table1[[#This Row],[Closed]])</f>
        <v>6</v>
      </c>
      <c r="AO891" s="39" t="str">
        <f>IFERROR(INDEX(GD_Resource[], MATCH(Table1[[#This Row],[Assigned to]], GD_Resource[SNOW ID Unique], 0), 2), "Not GD")</f>
        <v>WPP-US</v>
      </c>
      <c r="AP891" s="39" t="str">
        <f t="shared" si="13"/>
        <v>GD</v>
      </c>
      <c r="AQ891" s="39">
        <f>YEAR(Table1[[#This Row],[Closed]])</f>
        <v>2020</v>
      </c>
      <c r="AR891" s="39">
        <f>YEAR(Table1[[#This Row],[Resolved]])</f>
        <v>1900</v>
      </c>
      <c r="AS891" s="39">
        <f>YEAR(Table1[[#This Row],[Created]])</f>
        <v>2018</v>
      </c>
      <c r="AT891" s="39">
        <f>DAY(Table1[[#This Row],[Resolved]])</f>
        <v>0</v>
      </c>
      <c r="AU891" s="39" t="str">
        <f>TEXT(Table1[[#This Row],[Resolved]],"MMM")</f>
        <v>Jan</v>
      </c>
      <c r="AV891" s="39">
        <f>DAY(Table1[[#This Row],[Created]])</f>
        <v>18</v>
      </c>
      <c r="AW891" s="39" t="str">
        <f>TEXT(Table1[[#This Row],[Created]],"MMM")</f>
        <v>Jul</v>
      </c>
      <c r="AX891" s="40">
        <f>VLOOKUP(Table1[[#This Row],[Assigned to]],GD_Resource[[#All],[SNOW ID Unique]:[Team]],4,0)</f>
        <v>0</v>
      </c>
    </row>
    <row r="892" spans="1:50" ht="37.5" customHeight="1" x14ac:dyDescent="0.25">
      <c r="A892" s="37" t="s">
        <v>3489</v>
      </c>
      <c r="B892" s="37" t="s">
        <v>119</v>
      </c>
      <c r="C892" s="37" t="s">
        <v>253</v>
      </c>
      <c r="D892" s="37" t="s">
        <v>132</v>
      </c>
      <c r="E892" s="37" t="s">
        <v>145</v>
      </c>
      <c r="F892" s="37" t="s">
        <v>3490</v>
      </c>
      <c r="G892" s="60">
        <v>44439.022083333337</v>
      </c>
      <c r="H892" s="37" t="s">
        <v>8</v>
      </c>
      <c r="I892" s="60"/>
      <c r="J892" s="37" t="s">
        <v>124</v>
      </c>
      <c r="K892" s="37" t="s">
        <v>2818</v>
      </c>
      <c r="L892" s="60">
        <v>44439.022083333337</v>
      </c>
      <c r="M892" s="37" t="s">
        <v>42</v>
      </c>
      <c r="N892" s="60">
        <v>43299.134108796286</v>
      </c>
      <c r="O892" s="37" t="s">
        <v>2306</v>
      </c>
      <c r="P892" s="38" t="b">
        <v>0</v>
      </c>
      <c r="Q892" s="37"/>
      <c r="R892" s="37" t="s">
        <v>150</v>
      </c>
      <c r="S892" s="38">
        <v>0</v>
      </c>
      <c r="T892" s="37" t="s">
        <v>128</v>
      </c>
      <c r="U892" s="37" t="s">
        <v>124</v>
      </c>
      <c r="V892" s="60"/>
      <c r="W892" s="38">
        <v>98486321</v>
      </c>
      <c r="X892" s="37" t="s">
        <v>1861</v>
      </c>
      <c r="Y892" s="38">
        <v>0</v>
      </c>
      <c r="Z892" s="38" t="b">
        <v>0</v>
      </c>
      <c r="AA892" s="60">
        <v>43299.135787037027</v>
      </c>
      <c r="AB892" s="60">
        <v>43299.134108796286</v>
      </c>
      <c r="AC892" s="38">
        <v>1</v>
      </c>
      <c r="AD892" s="60">
        <v>43299.137280092589</v>
      </c>
      <c r="AE892" s="60">
        <v>43299.749791666669</v>
      </c>
      <c r="AF892" s="60">
        <v>43299.137280092589</v>
      </c>
      <c r="AG892" s="37"/>
      <c r="AH892" s="37"/>
      <c r="AI892" s="37" t="s">
        <v>257</v>
      </c>
      <c r="AJ892" s="16">
        <f ca="1">IF(Table1[[#This Row],[State]]="Closed","Zero",IF(Table1[[#This Row],[State]]="Resolved","Zero",TODAY()-Table1[[#This Row],[First Assigned to Osprey-Resolver]]))</f>
        <v>1408.2502083333311</v>
      </c>
      <c r="AK892" s="16" t="str">
        <f ca="1">IF(Table1[[#This Row],[Days Open]]&lt;=5,"00 - 05",IF(Table1[[#This Row],[Days Open]]&lt;=15,"06 - 15",IF(Table1[[#This Row],[Days Open]]&lt;=30,"16 - 30", IF(Table1[[#This Row],[Days Open]]&lt;=60,"31 - 60",IF(Table1[[#This Row],[Days Open]]&lt;=90,"61 - 90",IF(Table1[[#This Row],[Days Open]]="Zero","Closed","&gt;91 and above"))))))</f>
        <v>&gt;91 and above</v>
      </c>
      <c r="AL892" s="39">
        <f>WEEKNUM(Table1[[#This Row],[Created]])</f>
        <v>29</v>
      </c>
      <c r="AM892" s="39">
        <f>WEEKNUM(Table1[[#This Row],[Resolved]])</f>
        <v>0</v>
      </c>
      <c r="AN892" s="39">
        <f>WEEKNUM(Table1[[#This Row],[Closed]])</f>
        <v>36</v>
      </c>
      <c r="AO892" s="39" t="str">
        <f>IFERROR(INDEX(GD_Resource[], MATCH(Table1[[#This Row],[Assigned to]], GD_Resource[SNOW ID Unique], 0), 2), "Not GD")</f>
        <v>WPP-US</v>
      </c>
      <c r="AP892" s="39" t="str">
        <f t="shared" si="13"/>
        <v>GD</v>
      </c>
      <c r="AQ892" s="39">
        <f>YEAR(Table1[[#This Row],[Closed]])</f>
        <v>2021</v>
      </c>
      <c r="AR892" s="39">
        <f>YEAR(Table1[[#This Row],[Resolved]])</f>
        <v>1900</v>
      </c>
      <c r="AS892" s="39">
        <f>YEAR(Table1[[#This Row],[Created]])</f>
        <v>2018</v>
      </c>
      <c r="AT892" s="39">
        <f>DAY(Table1[[#This Row],[Resolved]])</f>
        <v>0</v>
      </c>
      <c r="AU892" s="39" t="str">
        <f>TEXT(Table1[[#This Row],[Resolved]],"MMM")</f>
        <v>Jan</v>
      </c>
      <c r="AV892" s="39">
        <f>DAY(Table1[[#This Row],[Created]])</f>
        <v>18</v>
      </c>
      <c r="AW892" s="39" t="str">
        <f>TEXT(Table1[[#This Row],[Created]],"MMM")</f>
        <v>Jul</v>
      </c>
      <c r="AX892" s="40">
        <f>VLOOKUP(Table1[[#This Row],[Assigned to]],GD_Resource[[#All],[SNOW ID Unique]:[Team]],4,0)</f>
        <v>0</v>
      </c>
    </row>
    <row r="893" spans="1:50" ht="37.5" customHeight="1" x14ac:dyDescent="0.25">
      <c r="A893" s="37" t="s">
        <v>3491</v>
      </c>
      <c r="B893" s="37" t="s">
        <v>119</v>
      </c>
      <c r="C893" s="37" t="s">
        <v>120</v>
      </c>
      <c r="D893" s="37" t="s">
        <v>206</v>
      </c>
      <c r="E893" s="37" t="s">
        <v>13</v>
      </c>
      <c r="F893" s="37" t="s">
        <v>3492</v>
      </c>
      <c r="G893" s="60">
        <v>43305.271828703713</v>
      </c>
      <c r="H893" s="37" t="s">
        <v>48</v>
      </c>
      <c r="I893" s="60"/>
      <c r="J893" s="37" t="s">
        <v>124</v>
      </c>
      <c r="K893" s="37" t="s">
        <v>3493</v>
      </c>
      <c r="L893" s="60">
        <v>43305.271828703713</v>
      </c>
      <c r="M893" s="37" t="s">
        <v>48</v>
      </c>
      <c r="N893" s="60">
        <v>43301.981909722221</v>
      </c>
      <c r="O893" s="37" t="s">
        <v>2619</v>
      </c>
      <c r="P893" s="38" t="b">
        <v>0</v>
      </c>
      <c r="Q893" s="37"/>
      <c r="R893" s="37" t="s">
        <v>127</v>
      </c>
      <c r="S893" s="38">
        <v>0</v>
      </c>
      <c r="T893" s="37" t="s">
        <v>128</v>
      </c>
      <c r="U893" s="37" t="s">
        <v>124</v>
      </c>
      <c r="V893" s="60"/>
      <c r="W893" s="38">
        <v>284249</v>
      </c>
      <c r="X893" s="37" t="s">
        <v>2620</v>
      </c>
      <c r="Y893" s="38">
        <v>0</v>
      </c>
      <c r="Z893" s="38" t="b">
        <v>0</v>
      </c>
      <c r="AA893" s="60">
        <v>43302.045532407406</v>
      </c>
      <c r="AB893" s="60">
        <v>43301.981909722221</v>
      </c>
      <c r="AC893" s="38">
        <v>1</v>
      </c>
      <c r="AD893" s="60">
        <v>43302.071863425917</v>
      </c>
      <c r="AE893" s="60">
        <v>43304.297071759262</v>
      </c>
      <c r="AF893" s="60">
        <v>43302.071863425917</v>
      </c>
      <c r="AG893" s="37"/>
      <c r="AH893" s="37"/>
      <c r="AI893" s="37"/>
      <c r="AJ893" s="16">
        <f ca="1">IF(Table1[[#This Row],[State]]="Closed","Zero",IF(Table1[[#This Row],[State]]="Resolved","Zero",TODAY()-Table1[[#This Row],[First Assigned to Osprey-Resolver]]))</f>
        <v>1403.7029282407384</v>
      </c>
      <c r="AK893" s="16" t="str">
        <f ca="1">IF(Table1[[#This Row],[Days Open]]&lt;=5,"00 - 05",IF(Table1[[#This Row],[Days Open]]&lt;=15,"06 - 15",IF(Table1[[#This Row],[Days Open]]&lt;=30,"16 - 30", IF(Table1[[#This Row],[Days Open]]&lt;=60,"31 - 60",IF(Table1[[#This Row],[Days Open]]&lt;=90,"61 - 90",IF(Table1[[#This Row],[Days Open]]="Zero","Closed","&gt;91 and above"))))))</f>
        <v>&gt;91 and above</v>
      </c>
      <c r="AL893" s="39">
        <f>WEEKNUM(Table1[[#This Row],[Created]])</f>
        <v>29</v>
      </c>
      <c r="AM893" s="39">
        <f>WEEKNUM(Table1[[#This Row],[Resolved]])</f>
        <v>0</v>
      </c>
      <c r="AN893" s="39">
        <f>WEEKNUM(Table1[[#This Row],[Closed]])</f>
        <v>30</v>
      </c>
      <c r="AO893" s="39" t="str">
        <f>IFERROR(INDEX(GD_Resource[], MATCH(Table1[[#This Row],[Assigned to]], GD_Resource[SNOW ID Unique], 0), 2), "Not GD")</f>
        <v>Not GD</v>
      </c>
      <c r="AP893" s="39" t="str">
        <f t="shared" si="13"/>
        <v>Geo</v>
      </c>
      <c r="AQ893" s="39">
        <f>YEAR(Table1[[#This Row],[Closed]])</f>
        <v>2018</v>
      </c>
      <c r="AR893" s="39">
        <f>YEAR(Table1[[#This Row],[Resolved]])</f>
        <v>1900</v>
      </c>
      <c r="AS893" s="39">
        <f>YEAR(Table1[[#This Row],[Created]])</f>
        <v>2018</v>
      </c>
      <c r="AT893" s="39">
        <f>DAY(Table1[[#This Row],[Resolved]])</f>
        <v>0</v>
      </c>
      <c r="AU893" s="39" t="str">
        <f>TEXT(Table1[[#This Row],[Resolved]],"MMM")</f>
        <v>Jan</v>
      </c>
      <c r="AV893" s="39">
        <f>DAY(Table1[[#This Row],[Created]])</f>
        <v>20</v>
      </c>
      <c r="AW893" s="39" t="str">
        <f>TEXT(Table1[[#This Row],[Created]],"MMM")</f>
        <v>Jul</v>
      </c>
      <c r="AX893" s="40" t="e">
        <f>VLOOKUP(Table1[[#This Row],[Assigned to]],GD_Resource[[#All],[SNOW ID Unique]:[Team]],4,0)</f>
        <v>#N/A</v>
      </c>
    </row>
    <row r="894" spans="1:50" ht="49.95" customHeight="1" x14ac:dyDescent="0.25">
      <c r="A894" s="37" t="s">
        <v>3494</v>
      </c>
      <c r="B894" s="37" t="s">
        <v>119</v>
      </c>
      <c r="C894" s="37" t="s">
        <v>143</v>
      </c>
      <c r="D894" s="37" t="s">
        <v>213</v>
      </c>
      <c r="E894" s="37" t="s">
        <v>145</v>
      </c>
      <c r="F894" s="37" t="s">
        <v>3495</v>
      </c>
      <c r="G894" s="60">
        <v>44138.401817129627</v>
      </c>
      <c r="H894" s="37" t="s">
        <v>40</v>
      </c>
      <c r="I894" s="60"/>
      <c r="J894" s="37" t="s">
        <v>124</v>
      </c>
      <c r="K894" s="37" t="s">
        <v>3496</v>
      </c>
      <c r="L894" s="60">
        <v>44138.401817129627</v>
      </c>
      <c r="M894" s="37" t="s">
        <v>40</v>
      </c>
      <c r="N894" s="60">
        <v>43302.022256944438</v>
      </c>
      <c r="O894" s="37" t="s">
        <v>3497</v>
      </c>
      <c r="P894" s="38" t="b">
        <v>0</v>
      </c>
      <c r="Q894" s="37"/>
      <c r="R894" s="37" t="s">
        <v>217</v>
      </c>
      <c r="S894" s="38">
        <v>0</v>
      </c>
      <c r="T894" s="37" t="s">
        <v>128</v>
      </c>
      <c r="U894" s="37" t="s">
        <v>124</v>
      </c>
      <c r="V894" s="60"/>
      <c r="W894" s="38">
        <v>72263194</v>
      </c>
      <c r="X894" s="37" t="s">
        <v>620</v>
      </c>
      <c r="Y894" s="38">
        <v>0</v>
      </c>
      <c r="Z894" s="38" t="b">
        <v>0</v>
      </c>
      <c r="AA894" s="60">
        <v>43302.081099537027</v>
      </c>
      <c r="AB894" s="60">
        <v>43302.022256944438</v>
      </c>
      <c r="AC894" s="38">
        <v>1</v>
      </c>
      <c r="AD894" s="60">
        <v>43302.110821759263</v>
      </c>
      <c r="AE894" s="60">
        <v>43304.465995370367</v>
      </c>
      <c r="AF894" s="60">
        <v>43302.110821759263</v>
      </c>
      <c r="AG894" s="37"/>
      <c r="AH894" s="37"/>
      <c r="AI894" s="37" t="s">
        <v>166</v>
      </c>
      <c r="AJ894" s="16">
        <f ca="1">IF(Table1[[#This Row],[State]]="Closed","Zero",IF(Table1[[#This Row],[State]]="Resolved","Zero",TODAY()-Table1[[#This Row],[First Assigned to Osprey-Resolver]]))</f>
        <v>1403.5340046296333</v>
      </c>
      <c r="AK894" s="16" t="str">
        <f ca="1">IF(Table1[[#This Row],[Days Open]]&lt;=5,"00 - 05",IF(Table1[[#This Row],[Days Open]]&lt;=15,"06 - 15",IF(Table1[[#This Row],[Days Open]]&lt;=30,"16 - 30", IF(Table1[[#This Row],[Days Open]]&lt;=60,"31 - 60",IF(Table1[[#This Row],[Days Open]]&lt;=90,"61 - 90",IF(Table1[[#This Row],[Days Open]]="Zero","Closed","&gt;91 and above"))))))</f>
        <v>&gt;91 and above</v>
      </c>
      <c r="AL894" s="39">
        <f>WEEKNUM(Table1[[#This Row],[Created]])</f>
        <v>29</v>
      </c>
      <c r="AM894" s="39">
        <f>WEEKNUM(Table1[[#This Row],[Resolved]])</f>
        <v>0</v>
      </c>
      <c r="AN894" s="39">
        <f>WEEKNUM(Table1[[#This Row],[Closed]])</f>
        <v>45</v>
      </c>
      <c r="AO894" s="39" t="str">
        <f>IFERROR(INDEX(GD_Resource[], MATCH(Table1[[#This Row],[Assigned to]], GD_Resource[SNOW ID Unique], 0), 2), "Not GD")</f>
        <v>Not GD</v>
      </c>
      <c r="AP894" s="39" t="str">
        <f t="shared" si="13"/>
        <v>Geo</v>
      </c>
      <c r="AQ894" s="39">
        <f>YEAR(Table1[[#This Row],[Closed]])</f>
        <v>2020</v>
      </c>
      <c r="AR894" s="39">
        <f>YEAR(Table1[[#This Row],[Resolved]])</f>
        <v>1900</v>
      </c>
      <c r="AS894" s="39">
        <f>YEAR(Table1[[#This Row],[Created]])</f>
        <v>2018</v>
      </c>
      <c r="AT894" s="39">
        <f>DAY(Table1[[#This Row],[Resolved]])</f>
        <v>0</v>
      </c>
      <c r="AU894" s="39" t="str">
        <f>TEXT(Table1[[#This Row],[Resolved]],"MMM")</f>
        <v>Jan</v>
      </c>
      <c r="AV894" s="39">
        <f>DAY(Table1[[#This Row],[Created]])</f>
        <v>21</v>
      </c>
      <c r="AW894" s="39" t="str">
        <f>TEXT(Table1[[#This Row],[Created]],"MMM")</f>
        <v>Jul</v>
      </c>
      <c r="AX894" s="40" t="e">
        <f>VLOOKUP(Table1[[#This Row],[Assigned to]],GD_Resource[[#All],[SNOW ID Unique]:[Team]],4,0)</f>
        <v>#N/A</v>
      </c>
    </row>
    <row r="895" spans="1:50" ht="37.5" customHeight="1" x14ac:dyDescent="0.25">
      <c r="A895" s="37" t="s">
        <v>3498</v>
      </c>
      <c r="B895" s="37" t="s">
        <v>119</v>
      </c>
      <c r="C895" s="37" t="s">
        <v>433</v>
      </c>
      <c r="D895" s="37" t="s">
        <v>434</v>
      </c>
      <c r="E895" s="37" t="s">
        <v>13</v>
      </c>
      <c r="F895" s="37" t="s">
        <v>3499</v>
      </c>
      <c r="G895" s="60">
        <v>43304.988657407397</v>
      </c>
      <c r="H895" s="37" t="s">
        <v>436</v>
      </c>
      <c r="I895" s="60"/>
      <c r="J895" s="37" t="s">
        <v>124</v>
      </c>
      <c r="K895" s="37" t="s">
        <v>3500</v>
      </c>
      <c r="L895" s="60">
        <v>43304.988657407397</v>
      </c>
      <c r="M895" s="37" t="s">
        <v>436</v>
      </c>
      <c r="N895" s="60">
        <v>43304.926435185182</v>
      </c>
      <c r="O895" s="37" t="s">
        <v>3501</v>
      </c>
      <c r="P895" s="38" t="b">
        <v>0</v>
      </c>
      <c r="Q895" s="37"/>
      <c r="R895" s="37" t="s">
        <v>217</v>
      </c>
      <c r="S895" s="38">
        <v>0</v>
      </c>
      <c r="T895" s="37" t="s">
        <v>128</v>
      </c>
      <c r="U895" s="37" t="s">
        <v>124</v>
      </c>
      <c r="V895" s="60"/>
      <c r="W895" s="38">
        <v>5376</v>
      </c>
      <c r="X895" s="37" t="s">
        <v>3502</v>
      </c>
      <c r="Y895" s="38">
        <v>0</v>
      </c>
      <c r="Z895" s="38" t="b">
        <v>0</v>
      </c>
      <c r="AA895" s="60">
        <v>43304.988657407397</v>
      </c>
      <c r="AB895" s="60">
        <v>43304.926435185182</v>
      </c>
      <c r="AC895" s="38">
        <v>1</v>
      </c>
      <c r="AD895" s="60">
        <v>43304.937777777777</v>
      </c>
      <c r="AE895" s="60">
        <v>43304.988657407397</v>
      </c>
      <c r="AF895" s="60">
        <v>43304.937777777777</v>
      </c>
      <c r="AG895" s="37"/>
      <c r="AH895" s="37"/>
      <c r="AI895" s="37"/>
      <c r="AJ895" s="16">
        <f ca="1">IF(Table1[[#This Row],[State]]="Closed","Zero",IF(Table1[[#This Row],[State]]="Resolved","Zero",TODAY()-Table1[[#This Row],[First Assigned to Osprey-Resolver]]))</f>
        <v>1403.0113425926029</v>
      </c>
      <c r="AK895" s="16" t="str">
        <f ca="1">IF(Table1[[#This Row],[Days Open]]&lt;=5,"00 - 05",IF(Table1[[#This Row],[Days Open]]&lt;=15,"06 - 15",IF(Table1[[#This Row],[Days Open]]&lt;=30,"16 - 30", IF(Table1[[#This Row],[Days Open]]&lt;=60,"31 - 60",IF(Table1[[#This Row],[Days Open]]&lt;=90,"61 - 90",IF(Table1[[#This Row],[Days Open]]="Zero","Closed","&gt;91 and above"))))))</f>
        <v>&gt;91 and above</v>
      </c>
      <c r="AL895" s="39">
        <f>WEEKNUM(Table1[[#This Row],[Created]])</f>
        <v>30</v>
      </c>
      <c r="AM895" s="39">
        <f>WEEKNUM(Table1[[#This Row],[Resolved]])</f>
        <v>0</v>
      </c>
      <c r="AN895" s="39">
        <f>WEEKNUM(Table1[[#This Row],[Closed]])</f>
        <v>30</v>
      </c>
      <c r="AO895" s="39" t="str">
        <f>IFERROR(INDEX(GD_Resource[], MATCH(Table1[[#This Row],[Assigned to]], GD_Resource[SNOW ID Unique], 0), 2), "Not GD")</f>
        <v>Not GD</v>
      </c>
      <c r="AP895" s="39" t="str">
        <f t="shared" si="13"/>
        <v>Geo</v>
      </c>
      <c r="AQ895" s="39">
        <f>YEAR(Table1[[#This Row],[Closed]])</f>
        <v>2018</v>
      </c>
      <c r="AR895" s="39">
        <f>YEAR(Table1[[#This Row],[Resolved]])</f>
        <v>1900</v>
      </c>
      <c r="AS895" s="39">
        <f>YEAR(Table1[[#This Row],[Created]])</f>
        <v>2018</v>
      </c>
      <c r="AT895" s="39">
        <f>DAY(Table1[[#This Row],[Resolved]])</f>
        <v>0</v>
      </c>
      <c r="AU895" s="39" t="str">
        <f>TEXT(Table1[[#This Row],[Resolved]],"MMM")</f>
        <v>Jan</v>
      </c>
      <c r="AV895" s="39">
        <f>DAY(Table1[[#This Row],[Created]])</f>
        <v>23</v>
      </c>
      <c r="AW895" s="39" t="str">
        <f>TEXT(Table1[[#This Row],[Created]],"MMM")</f>
        <v>Jul</v>
      </c>
      <c r="AX895" s="40" t="e">
        <f>VLOOKUP(Table1[[#This Row],[Assigned to]],GD_Resource[[#All],[SNOW ID Unique]:[Team]],4,0)</f>
        <v>#N/A</v>
      </c>
    </row>
    <row r="896" spans="1:50" ht="49.95" customHeight="1" x14ac:dyDescent="0.25">
      <c r="A896" s="37" t="s">
        <v>3503</v>
      </c>
      <c r="B896" s="37" t="s">
        <v>119</v>
      </c>
      <c r="C896" s="37" t="s">
        <v>433</v>
      </c>
      <c r="D896" s="37" t="s">
        <v>434</v>
      </c>
      <c r="E896" s="37" t="s">
        <v>13</v>
      </c>
      <c r="F896" s="37" t="s">
        <v>3504</v>
      </c>
      <c r="G896" s="60">
        <v>43327.765509259261</v>
      </c>
      <c r="H896" s="37"/>
      <c r="I896" s="60"/>
      <c r="J896" s="37" t="s">
        <v>124</v>
      </c>
      <c r="K896" s="37" t="s">
        <v>3505</v>
      </c>
      <c r="L896" s="60">
        <v>43327.765509259261</v>
      </c>
      <c r="M896" s="37" t="s">
        <v>436</v>
      </c>
      <c r="N896" s="60">
        <v>43306.010405092587</v>
      </c>
      <c r="O896" s="37" t="s">
        <v>3506</v>
      </c>
      <c r="P896" s="38" t="b">
        <v>0</v>
      </c>
      <c r="Q896" s="37"/>
      <c r="R896" s="37" t="s">
        <v>217</v>
      </c>
      <c r="S896" s="38">
        <v>0</v>
      </c>
      <c r="T896" s="37" t="s">
        <v>128</v>
      </c>
      <c r="U896" s="37" t="s">
        <v>124</v>
      </c>
      <c r="V896" s="60"/>
      <c r="W896" s="38">
        <v>1879641</v>
      </c>
      <c r="X896" s="37" t="s">
        <v>3507</v>
      </c>
      <c r="Y896" s="38">
        <v>0</v>
      </c>
      <c r="Z896" s="38" t="b">
        <v>0</v>
      </c>
      <c r="AA896" s="60">
        <v>43306.04010416667</v>
      </c>
      <c r="AB896" s="60">
        <v>43306.010405092587</v>
      </c>
      <c r="AC896" s="38">
        <v>1</v>
      </c>
      <c r="AD896" s="60">
        <v>43326.937071759261</v>
      </c>
      <c r="AE896" s="60"/>
      <c r="AF896" s="60">
        <v>43326.937071759261</v>
      </c>
      <c r="AG896" s="37"/>
      <c r="AH896" s="37"/>
      <c r="AI896" s="37"/>
      <c r="AJ896" s="16">
        <f ca="1">IF(Table1[[#This Row],[State]]="Closed","Zero",IF(Table1[[#This Row],[State]]="Resolved","Zero",TODAY()-Table1[[#This Row],[First Assigned to Osprey-Resolver]]))</f>
        <v>44708</v>
      </c>
      <c r="AK896" s="16" t="str">
        <f ca="1">IF(Table1[[#This Row],[Days Open]]&lt;=5,"00 - 05",IF(Table1[[#This Row],[Days Open]]&lt;=15,"06 - 15",IF(Table1[[#This Row],[Days Open]]&lt;=30,"16 - 30", IF(Table1[[#This Row],[Days Open]]&lt;=60,"31 - 60",IF(Table1[[#This Row],[Days Open]]&lt;=90,"61 - 90",IF(Table1[[#This Row],[Days Open]]="Zero","Closed","&gt;91 and above"))))))</f>
        <v>&gt;91 and above</v>
      </c>
      <c r="AL896" s="39">
        <f>WEEKNUM(Table1[[#This Row],[Created]])</f>
        <v>30</v>
      </c>
      <c r="AM896" s="39">
        <f>WEEKNUM(Table1[[#This Row],[Resolved]])</f>
        <v>0</v>
      </c>
      <c r="AN896" s="39">
        <f>WEEKNUM(Table1[[#This Row],[Closed]])</f>
        <v>33</v>
      </c>
      <c r="AO896" s="39" t="str">
        <f>IFERROR(INDEX(GD_Resource[], MATCH(Table1[[#This Row],[Assigned to]], GD_Resource[SNOW ID Unique], 0), 2), "Not GD")</f>
        <v>Not GD</v>
      </c>
      <c r="AP896" s="39" t="str">
        <f t="shared" si="13"/>
        <v>Geo</v>
      </c>
      <c r="AQ896" s="39">
        <f>YEAR(Table1[[#This Row],[Closed]])</f>
        <v>2018</v>
      </c>
      <c r="AR896" s="39">
        <f>YEAR(Table1[[#This Row],[Resolved]])</f>
        <v>1900</v>
      </c>
      <c r="AS896" s="39">
        <f>YEAR(Table1[[#This Row],[Created]])</f>
        <v>2018</v>
      </c>
      <c r="AT896" s="39">
        <f>DAY(Table1[[#This Row],[Resolved]])</f>
        <v>0</v>
      </c>
      <c r="AU896" s="39" t="str">
        <f>TEXT(Table1[[#This Row],[Resolved]],"MMM")</f>
        <v>Jan</v>
      </c>
      <c r="AV896" s="39">
        <f>DAY(Table1[[#This Row],[Created]])</f>
        <v>25</v>
      </c>
      <c r="AW896" s="39" t="str">
        <f>TEXT(Table1[[#This Row],[Created]],"MMM")</f>
        <v>Jul</v>
      </c>
      <c r="AX896" s="40" t="e">
        <f>VLOOKUP(Table1[[#This Row],[Assigned to]],GD_Resource[[#All],[SNOW ID Unique]:[Team]],4,0)</f>
        <v>#N/A</v>
      </c>
    </row>
    <row r="897" spans="1:50" ht="75" customHeight="1" x14ac:dyDescent="0.25">
      <c r="A897" s="37" t="s">
        <v>3508</v>
      </c>
      <c r="B897" s="37" t="s">
        <v>119</v>
      </c>
      <c r="C897" s="37" t="s">
        <v>2506</v>
      </c>
      <c r="D897" s="37" t="s">
        <v>243</v>
      </c>
      <c r="E897" s="37" t="s">
        <v>13</v>
      </c>
      <c r="F897" s="37" t="s">
        <v>3509</v>
      </c>
      <c r="G897" s="60">
        <v>43307.818842592591</v>
      </c>
      <c r="H897" s="37" t="s">
        <v>71</v>
      </c>
      <c r="I897" s="60"/>
      <c r="J897" s="37" t="s">
        <v>124</v>
      </c>
      <c r="K897" s="37" t="s">
        <v>3510</v>
      </c>
      <c r="L897" s="60">
        <v>43307.818842592591</v>
      </c>
      <c r="M897" s="37" t="s">
        <v>71</v>
      </c>
      <c r="N897" s="60">
        <v>43306.855879629627</v>
      </c>
      <c r="O897" s="37" t="s">
        <v>3511</v>
      </c>
      <c r="P897" s="38" t="b">
        <v>0</v>
      </c>
      <c r="Q897" s="37"/>
      <c r="R897" s="37" t="s">
        <v>150</v>
      </c>
      <c r="S897" s="38">
        <v>0</v>
      </c>
      <c r="T897" s="37" t="s">
        <v>128</v>
      </c>
      <c r="U897" s="37" t="s">
        <v>124</v>
      </c>
      <c r="V897" s="60"/>
      <c r="W897" s="38">
        <v>83200</v>
      </c>
      <c r="X897" s="37" t="s">
        <v>3512</v>
      </c>
      <c r="Y897" s="38">
        <v>0</v>
      </c>
      <c r="Z897" s="38" t="b">
        <v>0</v>
      </c>
      <c r="AA897" s="60">
        <v>43307.375497685192</v>
      </c>
      <c r="AB897" s="60">
        <v>43306.855879629627</v>
      </c>
      <c r="AC897" s="38">
        <v>1</v>
      </c>
      <c r="AD897" s="60">
        <v>43306.857986111107</v>
      </c>
      <c r="AE897" s="60">
        <v>43307.375497685192</v>
      </c>
      <c r="AF897" s="60">
        <v>43306.857986111107</v>
      </c>
      <c r="AG897" s="37"/>
      <c r="AH897" s="37"/>
      <c r="AI897" s="37"/>
      <c r="AJ897" s="16">
        <f ca="1">IF(Table1[[#This Row],[State]]="Closed","Zero",IF(Table1[[#This Row],[State]]="Resolved","Zero",TODAY()-Table1[[#This Row],[First Assigned to Osprey-Resolver]]))</f>
        <v>1400.6245023148076</v>
      </c>
      <c r="AK897" s="16" t="str">
        <f ca="1">IF(Table1[[#This Row],[Days Open]]&lt;=5,"00 - 05",IF(Table1[[#This Row],[Days Open]]&lt;=15,"06 - 15",IF(Table1[[#This Row],[Days Open]]&lt;=30,"16 - 30", IF(Table1[[#This Row],[Days Open]]&lt;=60,"31 - 60",IF(Table1[[#This Row],[Days Open]]&lt;=90,"61 - 90",IF(Table1[[#This Row],[Days Open]]="Zero","Closed","&gt;91 and above"))))))</f>
        <v>&gt;91 and above</v>
      </c>
      <c r="AL897" s="39">
        <f>WEEKNUM(Table1[[#This Row],[Created]])</f>
        <v>30</v>
      </c>
      <c r="AM897" s="39">
        <f>WEEKNUM(Table1[[#This Row],[Resolved]])</f>
        <v>0</v>
      </c>
      <c r="AN897" s="39">
        <f>WEEKNUM(Table1[[#This Row],[Closed]])</f>
        <v>30</v>
      </c>
      <c r="AO897" s="39" t="str">
        <f>IFERROR(INDEX(GD_Resource[], MATCH(Table1[[#This Row],[Assigned to]], GD_Resource[SNOW ID Unique], 0), 2), "Not GD")</f>
        <v>WPP-US</v>
      </c>
      <c r="AP897" s="39" t="str">
        <f t="shared" si="13"/>
        <v>GD</v>
      </c>
      <c r="AQ897" s="39">
        <f>YEAR(Table1[[#This Row],[Closed]])</f>
        <v>2018</v>
      </c>
      <c r="AR897" s="39">
        <f>YEAR(Table1[[#This Row],[Resolved]])</f>
        <v>1900</v>
      </c>
      <c r="AS897" s="39">
        <f>YEAR(Table1[[#This Row],[Created]])</f>
        <v>2018</v>
      </c>
      <c r="AT897" s="39">
        <f>DAY(Table1[[#This Row],[Resolved]])</f>
        <v>0</v>
      </c>
      <c r="AU897" s="39" t="str">
        <f>TEXT(Table1[[#This Row],[Resolved]],"MMM")</f>
        <v>Jan</v>
      </c>
      <c r="AV897" s="39">
        <f>DAY(Table1[[#This Row],[Created]])</f>
        <v>25</v>
      </c>
      <c r="AW897" s="39" t="str">
        <f>TEXT(Table1[[#This Row],[Created]],"MMM")</f>
        <v>Jul</v>
      </c>
      <c r="AX897" s="40">
        <f>VLOOKUP(Table1[[#This Row],[Assigned to]],GD_Resource[[#All],[SNOW ID Unique]:[Team]],4,0)</f>
        <v>0</v>
      </c>
    </row>
    <row r="898" spans="1:50" ht="49.95" customHeight="1" x14ac:dyDescent="0.25">
      <c r="A898" s="37" t="s">
        <v>3513</v>
      </c>
      <c r="B898" s="37" t="s">
        <v>119</v>
      </c>
      <c r="C898" s="37" t="s">
        <v>253</v>
      </c>
      <c r="D898" s="37" t="s">
        <v>2365</v>
      </c>
      <c r="E898" s="37" t="s">
        <v>145</v>
      </c>
      <c r="F898" s="37" t="s">
        <v>3514</v>
      </c>
      <c r="G898" s="60">
        <v>43318.712141203701</v>
      </c>
      <c r="H898" s="37" t="s">
        <v>2919</v>
      </c>
      <c r="I898" s="60"/>
      <c r="J898" s="37" t="s">
        <v>124</v>
      </c>
      <c r="K898" s="37" t="s">
        <v>3515</v>
      </c>
      <c r="L898" s="60">
        <v>43314.485752314817</v>
      </c>
      <c r="M898" s="37" t="s">
        <v>2919</v>
      </c>
      <c r="N898" s="60">
        <v>43306.927743055552</v>
      </c>
      <c r="O898" s="37" t="s">
        <v>2306</v>
      </c>
      <c r="P898" s="38" t="b">
        <v>0</v>
      </c>
      <c r="Q898" s="37"/>
      <c r="R898" s="37" t="s">
        <v>150</v>
      </c>
      <c r="S898" s="38">
        <v>0</v>
      </c>
      <c r="T898" s="37" t="s">
        <v>128</v>
      </c>
      <c r="U898" s="37" t="s">
        <v>124</v>
      </c>
      <c r="V898" s="60"/>
      <c r="W898" s="38">
        <v>653012</v>
      </c>
      <c r="X898" s="37" t="s">
        <v>1861</v>
      </c>
      <c r="Y898" s="38">
        <v>0</v>
      </c>
      <c r="Z898" s="38" t="b">
        <v>0</v>
      </c>
      <c r="AA898" s="60">
        <v>43306.954317129632</v>
      </c>
      <c r="AB898" s="60">
        <v>43306.927743055552</v>
      </c>
      <c r="AC898" s="38">
        <v>1</v>
      </c>
      <c r="AD898" s="60">
        <v>43306.933692129627</v>
      </c>
      <c r="AE898" s="60">
        <v>43306.954317129632</v>
      </c>
      <c r="AF898" s="60">
        <v>43306.933692129627</v>
      </c>
      <c r="AG898" s="37"/>
      <c r="AH898" s="37"/>
      <c r="AI898" s="37"/>
      <c r="AJ898" s="16">
        <f ca="1">IF(Table1[[#This Row],[State]]="Closed","Zero",IF(Table1[[#This Row],[State]]="Resolved","Zero",TODAY()-Table1[[#This Row],[First Assigned to Osprey-Resolver]]))</f>
        <v>1401.0456828703682</v>
      </c>
      <c r="AK898" s="16" t="str">
        <f ca="1">IF(Table1[[#This Row],[Days Open]]&lt;=5,"00 - 05",IF(Table1[[#This Row],[Days Open]]&lt;=15,"06 - 15",IF(Table1[[#This Row],[Days Open]]&lt;=30,"16 - 30", IF(Table1[[#This Row],[Days Open]]&lt;=60,"31 - 60",IF(Table1[[#This Row],[Days Open]]&lt;=90,"61 - 90",IF(Table1[[#This Row],[Days Open]]="Zero","Closed","&gt;91 and above"))))))</f>
        <v>&gt;91 and above</v>
      </c>
      <c r="AL898" s="39">
        <f>WEEKNUM(Table1[[#This Row],[Created]])</f>
        <v>30</v>
      </c>
      <c r="AM898" s="39">
        <f>WEEKNUM(Table1[[#This Row],[Resolved]])</f>
        <v>0</v>
      </c>
      <c r="AN898" s="39">
        <f>WEEKNUM(Table1[[#This Row],[Closed]])</f>
        <v>31</v>
      </c>
      <c r="AO898" s="39" t="str">
        <f>IFERROR(INDEX(GD_Resource[], MATCH(Table1[[#This Row],[Assigned to]], GD_Resource[SNOW ID Unique], 0), 2), "Not GD")</f>
        <v>WPP-US</v>
      </c>
      <c r="AP898" s="39" t="str">
        <f t="shared" ref="AP898:AP961" si="14">IF(AO898="Not GD","Geo","GD")</f>
        <v>GD</v>
      </c>
      <c r="AQ898" s="39">
        <f>YEAR(Table1[[#This Row],[Closed]])</f>
        <v>2018</v>
      </c>
      <c r="AR898" s="39">
        <f>YEAR(Table1[[#This Row],[Resolved]])</f>
        <v>1900</v>
      </c>
      <c r="AS898" s="39">
        <f>YEAR(Table1[[#This Row],[Created]])</f>
        <v>2018</v>
      </c>
      <c r="AT898" s="39">
        <f>DAY(Table1[[#This Row],[Resolved]])</f>
        <v>0</v>
      </c>
      <c r="AU898" s="39" t="str">
        <f>TEXT(Table1[[#This Row],[Resolved]],"MMM")</f>
        <v>Jan</v>
      </c>
      <c r="AV898" s="39">
        <f>DAY(Table1[[#This Row],[Created]])</f>
        <v>25</v>
      </c>
      <c r="AW898" s="39" t="str">
        <f>TEXT(Table1[[#This Row],[Created]],"MMM")</f>
        <v>Jul</v>
      </c>
      <c r="AX898" s="40">
        <f>VLOOKUP(Table1[[#This Row],[Assigned to]],GD_Resource[[#All],[SNOW ID Unique]:[Team]],4,0)</f>
        <v>0</v>
      </c>
    </row>
    <row r="899" spans="1:50" ht="49.95" customHeight="1" x14ac:dyDescent="0.25">
      <c r="A899" s="37" t="s">
        <v>3516</v>
      </c>
      <c r="B899" s="37" t="s">
        <v>119</v>
      </c>
      <c r="C899" s="37" t="s">
        <v>253</v>
      </c>
      <c r="D899" s="37" t="s">
        <v>132</v>
      </c>
      <c r="E899" s="37" t="s">
        <v>145</v>
      </c>
      <c r="F899" s="37" t="s">
        <v>3517</v>
      </c>
      <c r="G899" s="60">
        <v>44428.891655092593</v>
      </c>
      <c r="H899" s="37" t="s">
        <v>8</v>
      </c>
      <c r="I899" s="60"/>
      <c r="J899" s="37" t="s">
        <v>124</v>
      </c>
      <c r="K899" s="37" t="s">
        <v>3063</v>
      </c>
      <c r="L899" s="60">
        <v>44428.891655092593</v>
      </c>
      <c r="M899" s="37" t="s">
        <v>42</v>
      </c>
      <c r="N899" s="60">
        <v>43307.383437500001</v>
      </c>
      <c r="O899" s="37" t="s">
        <v>2888</v>
      </c>
      <c r="P899" s="38" t="b">
        <v>0</v>
      </c>
      <c r="Q899" s="37"/>
      <c r="R899" s="37" t="s">
        <v>150</v>
      </c>
      <c r="S899" s="38">
        <v>0</v>
      </c>
      <c r="T899" s="37" t="s">
        <v>128</v>
      </c>
      <c r="U899" s="37" t="s">
        <v>124</v>
      </c>
      <c r="V899" s="60"/>
      <c r="W899" s="38">
        <v>96898310</v>
      </c>
      <c r="X899" s="37" t="s">
        <v>2889</v>
      </c>
      <c r="Y899" s="38">
        <v>0</v>
      </c>
      <c r="Z899" s="38" t="b">
        <v>0</v>
      </c>
      <c r="AA899" s="60">
        <v>43307.737291666657</v>
      </c>
      <c r="AB899" s="60">
        <v>43307.383437500001</v>
      </c>
      <c r="AC899" s="38">
        <v>1</v>
      </c>
      <c r="AD899" s="60">
        <v>43307.395868055559</v>
      </c>
      <c r="AE899" s="60">
        <v>43307.737291666657</v>
      </c>
      <c r="AF899" s="60">
        <v>43307.395868055559</v>
      </c>
      <c r="AG899" s="37"/>
      <c r="AH899" s="37"/>
      <c r="AI899" s="37" t="s">
        <v>257</v>
      </c>
      <c r="AJ899" s="16">
        <f ca="1">IF(Table1[[#This Row],[State]]="Closed","Zero",IF(Table1[[#This Row],[State]]="Resolved","Zero",TODAY()-Table1[[#This Row],[First Assigned to Osprey-Resolver]]))</f>
        <v>1400.2627083333427</v>
      </c>
      <c r="AK899" s="16" t="str">
        <f ca="1">IF(Table1[[#This Row],[Days Open]]&lt;=5,"00 - 05",IF(Table1[[#This Row],[Days Open]]&lt;=15,"06 - 15",IF(Table1[[#This Row],[Days Open]]&lt;=30,"16 - 30", IF(Table1[[#This Row],[Days Open]]&lt;=60,"31 - 60",IF(Table1[[#This Row],[Days Open]]&lt;=90,"61 - 90",IF(Table1[[#This Row],[Days Open]]="Zero","Closed","&gt;91 and above"))))))</f>
        <v>&gt;91 and above</v>
      </c>
      <c r="AL899" s="39">
        <f>WEEKNUM(Table1[[#This Row],[Created]])</f>
        <v>30</v>
      </c>
      <c r="AM899" s="39">
        <f>WEEKNUM(Table1[[#This Row],[Resolved]])</f>
        <v>0</v>
      </c>
      <c r="AN899" s="39">
        <f>WEEKNUM(Table1[[#This Row],[Closed]])</f>
        <v>34</v>
      </c>
      <c r="AO899" s="39" t="str">
        <f>IFERROR(INDEX(GD_Resource[], MATCH(Table1[[#This Row],[Assigned to]], GD_Resource[SNOW ID Unique], 0), 2), "Not GD")</f>
        <v>WPP-US</v>
      </c>
      <c r="AP899" s="39" t="str">
        <f t="shared" si="14"/>
        <v>GD</v>
      </c>
      <c r="AQ899" s="39">
        <f>YEAR(Table1[[#This Row],[Closed]])</f>
        <v>2021</v>
      </c>
      <c r="AR899" s="39">
        <f>YEAR(Table1[[#This Row],[Resolved]])</f>
        <v>1900</v>
      </c>
      <c r="AS899" s="39">
        <f>YEAR(Table1[[#This Row],[Created]])</f>
        <v>2018</v>
      </c>
      <c r="AT899" s="39">
        <f>DAY(Table1[[#This Row],[Resolved]])</f>
        <v>0</v>
      </c>
      <c r="AU899" s="39" t="str">
        <f>TEXT(Table1[[#This Row],[Resolved]],"MMM")</f>
        <v>Jan</v>
      </c>
      <c r="AV899" s="39">
        <f>DAY(Table1[[#This Row],[Created]])</f>
        <v>26</v>
      </c>
      <c r="AW899" s="39" t="str">
        <f>TEXT(Table1[[#This Row],[Created]],"MMM")</f>
        <v>Jul</v>
      </c>
      <c r="AX899" s="40">
        <f>VLOOKUP(Table1[[#This Row],[Assigned to]],GD_Resource[[#All],[SNOW ID Unique]:[Team]],4,0)</f>
        <v>0</v>
      </c>
    </row>
    <row r="900" spans="1:50" ht="137.69999999999999" customHeight="1" x14ac:dyDescent="0.25">
      <c r="A900" s="37" t="s">
        <v>3518</v>
      </c>
      <c r="B900" s="37" t="s">
        <v>142</v>
      </c>
      <c r="C900" s="37" t="s">
        <v>1066</v>
      </c>
      <c r="D900" s="37" t="s">
        <v>206</v>
      </c>
      <c r="E900" s="37" t="s">
        <v>145</v>
      </c>
      <c r="F900" s="37" t="s">
        <v>3519</v>
      </c>
      <c r="G900" s="60">
        <v>43383.866956018523</v>
      </c>
      <c r="H900" s="37" t="s">
        <v>3520</v>
      </c>
      <c r="I900" s="60"/>
      <c r="J900" s="37" t="s">
        <v>124</v>
      </c>
      <c r="K900" s="37" t="s">
        <v>3521</v>
      </c>
      <c r="L900" s="60">
        <v>43383.866956018523</v>
      </c>
      <c r="M900" s="37" t="s">
        <v>48</v>
      </c>
      <c r="N900" s="60">
        <v>43307.930972222217</v>
      </c>
      <c r="O900" s="37" t="s">
        <v>3522</v>
      </c>
      <c r="P900" s="38" t="b">
        <v>0</v>
      </c>
      <c r="Q900" s="37"/>
      <c r="R900" s="37" t="s">
        <v>137</v>
      </c>
      <c r="S900" s="38">
        <v>0</v>
      </c>
      <c r="T900" s="37" t="s">
        <v>128</v>
      </c>
      <c r="U900" s="37" t="s">
        <v>124</v>
      </c>
      <c r="V900" s="60"/>
      <c r="W900" s="38">
        <v>6560869</v>
      </c>
      <c r="X900" s="37" t="s">
        <v>3523</v>
      </c>
      <c r="Y900" s="38">
        <v>0</v>
      </c>
      <c r="Z900" s="38" t="b">
        <v>0</v>
      </c>
      <c r="AA900" s="60">
        <v>43307.934629629628</v>
      </c>
      <c r="AB900" s="60">
        <v>43307.930972222217</v>
      </c>
      <c r="AC900" s="38">
        <v>1</v>
      </c>
      <c r="AD900" s="60">
        <v>43307.93509259259</v>
      </c>
      <c r="AE900" s="60">
        <v>43307.93509259259</v>
      </c>
      <c r="AF900" s="60">
        <v>43307.93509259259</v>
      </c>
      <c r="AG900" s="37" t="s">
        <v>139</v>
      </c>
      <c r="AH900" s="37"/>
      <c r="AI900" s="37" t="s">
        <v>2610</v>
      </c>
      <c r="AJ900" s="16">
        <f ca="1">IF(Table1[[#This Row],[State]]="Closed","Zero",IF(Table1[[#This Row],[State]]="Resolved","Zero",TODAY()-Table1[[#This Row],[First Assigned to Osprey-Resolver]]))</f>
        <v>1400.0649074074099</v>
      </c>
      <c r="AK900" s="16" t="str">
        <f ca="1">IF(Table1[[#This Row],[Days Open]]&lt;=5,"00 - 05",IF(Table1[[#This Row],[Days Open]]&lt;=15,"06 - 15",IF(Table1[[#This Row],[Days Open]]&lt;=30,"16 - 30", IF(Table1[[#This Row],[Days Open]]&lt;=60,"31 - 60",IF(Table1[[#This Row],[Days Open]]&lt;=90,"61 - 90",IF(Table1[[#This Row],[Days Open]]="Zero","Closed","&gt;91 and above"))))))</f>
        <v>&gt;91 and above</v>
      </c>
      <c r="AL900" s="39">
        <f>WEEKNUM(Table1[[#This Row],[Created]])</f>
        <v>30</v>
      </c>
      <c r="AM900" s="39">
        <f>WEEKNUM(Table1[[#This Row],[Resolved]])</f>
        <v>0</v>
      </c>
      <c r="AN900" s="39">
        <f>WEEKNUM(Table1[[#This Row],[Closed]])</f>
        <v>41</v>
      </c>
      <c r="AO900" s="39" t="str">
        <f>IFERROR(INDEX(GD_Resource[], MATCH(Table1[[#This Row],[Assigned to]], GD_Resource[SNOW ID Unique], 0), 2), "Not GD")</f>
        <v>WPP-US</v>
      </c>
      <c r="AP900" s="39" t="str">
        <f t="shared" si="14"/>
        <v>GD</v>
      </c>
      <c r="AQ900" s="39">
        <f>YEAR(Table1[[#This Row],[Closed]])</f>
        <v>2018</v>
      </c>
      <c r="AR900" s="39">
        <f>YEAR(Table1[[#This Row],[Resolved]])</f>
        <v>1900</v>
      </c>
      <c r="AS900" s="39">
        <f>YEAR(Table1[[#This Row],[Created]])</f>
        <v>2018</v>
      </c>
      <c r="AT900" s="39">
        <f>DAY(Table1[[#This Row],[Resolved]])</f>
        <v>0</v>
      </c>
      <c r="AU900" s="39" t="str">
        <f>TEXT(Table1[[#This Row],[Resolved]],"MMM")</f>
        <v>Jan</v>
      </c>
      <c r="AV900" s="39">
        <f>DAY(Table1[[#This Row],[Created]])</f>
        <v>26</v>
      </c>
      <c r="AW900" s="39" t="str">
        <f>TEXT(Table1[[#This Row],[Created]],"MMM")</f>
        <v>Jul</v>
      </c>
      <c r="AX900" s="40">
        <f>VLOOKUP(Table1[[#This Row],[Assigned to]],GD_Resource[[#All],[SNOW ID Unique]:[Team]],4,0)</f>
        <v>0</v>
      </c>
    </row>
    <row r="901" spans="1:50" ht="87.45" customHeight="1" x14ac:dyDescent="0.25">
      <c r="A901" s="37" t="s">
        <v>3524</v>
      </c>
      <c r="B901" s="37" t="s">
        <v>119</v>
      </c>
      <c r="C901" s="37" t="s">
        <v>433</v>
      </c>
      <c r="D901" s="37" t="s">
        <v>434</v>
      </c>
      <c r="E901" s="37" t="s">
        <v>13</v>
      </c>
      <c r="F901" s="37" t="s">
        <v>3525</v>
      </c>
      <c r="G901" s="60">
        <v>43327.764305555553</v>
      </c>
      <c r="H901" s="37"/>
      <c r="I901" s="60"/>
      <c r="J901" s="37" t="s">
        <v>124</v>
      </c>
      <c r="K901" s="37" t="s">
        <v>3526</v>
      </c>
      <c r="L901" s="60">
        <v>43327.764305555553</v>
      </c>
      <c r="M901" s="37" t="s">
        <v>436</v>
      </c>
      <c r="N901" s="60">
        <v>43312.811956018522</v>
      </c>
      <c r="O901" s="37" t="s">
        <v>3527</v>
      </c>
      <c r="P901" s="38" t="b">
        <v>0</v>
      </c>
      <c r="Q901" s="37"/>
      <c r="R901" s="37" t="s">
        <v>217</v>
      </c>
      <c r="S901" s="38">
        <v>0</v>
      </c>
      <c r="T901" s="37" t="s">
        <v>128</v>
      </c>
      <c r="U901" s="37" t="s">
        <v>124</v>
      </c>
      <c r="V901" s="60"/>
      <c r="W901" s="38">
        <v>1291883</v>
      </c>
      <c r="X901" s="37" t="s">
        <v>3528</v>
      </c>
      <c r="Y901" s="38">
        <v>0</v>
      </c>
      <c r="Z901" s="38" t="b">
        <v>0</v>
      </c>
      <c r="AA901" s="60">
        <v>43312.900439814817</v>
      </c>
      <c r="AB901" s="60">
        <v>43312.900439814817</v>
      </c>
      <c r="AC901" s="38">
        <v>1</v>
      </c>
      <c r="AD901" s="60">
        <v>43326.989502314813</v>
      </c>
      <c r="AE901" s="60"/>
      <c r="AF901" s="60">
        <v>43326.989502314813</v>
      </c>
      <c r="AG901" s="37" t="s">
        <v>139</v>
      </c>
      <c r="AH901" s="37"/>
      <c r="AI901" s="37"/>
      <c r="AJ901" s="16">
        <f ca="1">IF(Table1[[#This Row],[State]]="Closed","Zero",IF(Table1[[#This Row],[State]]="Resolved","Zero",TODAY()-Table1[[#This Row],[First Assigned to Osprey-Resolver]]))</f>
        <v>44708</v>
      </c>
      <c r="AK901" s="16" t="str">
        <f ca="1">IF(Table1[[#This Row],[Days Open]]&lt;=5,"00 - 05",IF(Table1[[#This Row],[Days Open]]&lt;=15,"06 - 15",IF(Table1[[#This Row],[Days Open]]&lt;=30,"16 - 30", IF(Table1[[#This Row],[Days Open]]&lt;=60,"31 - 60",IF(Table1[[#This Row],[Days Open]]&lt;=90,"61 - 90",IF(Table1[[#This Row],[Days Open]]="Zero","Closed","&gt;91 and above"))))))</f>
        <v>&gt;91 and above</v>
      </c>
      <c r="AL901" s="39">
        <f>WEEKNUM(Table1[[#This Row],[Created]])</f>
        <v>31</v>
      </c>
      <c r="AM901" s="39">
        <f>WEEKNUM(Table1[[#This Row],[Resolved]])</f>
        <v>0</v>
      </c>
      <c r="AN901" s="39">
        <f>WEEKNUM(Table1[[#This Row],[Closed]])</f>
        <v>33</v>
      </c>
      <c r="AO901" s="39" t="str">
        <f>IFERROR(INDEX(GD_Resource[], MATCH(Table1[[#This Row],[Assigned to]], GD_Resource[SNOW ID Unique], 0), 2), "Not GD")</f>
        <v>Not GD</v>
      </c>
      <c r="AP901" s="39" t="str">
        <f t="shared" si="14"/>
        <v>Geo</v>
      </c>
      <c r="AQ901" s="39">
        <f>YEAR(Table1[[#This Row],[Closed]])</f>
        <v>2018</v>
      </c>
      <c r="AR901" s="39">
        <f>YEAR(Table1[[#This Row],[Resolved]])</f>
        <v>1900</v>
      </c>
      <c r="AS901" s="39">
        <f>YEAR(Table1[[#This Row],[Created]])</f>
        <v>2018</v>
      </c>
      <c r="AT901" s="39">
        <f>DAY(Table1[[#This Row],[Resolved]])</f>
        <v>0</v>
      </c>
      <c r="AU901" s="39" t="str">
        <f>TEXT(Table1[[#This Row],[Resolved]],"MMM")</f>
        <v>Jan</v>
      </c>
      <c r="AV901" s="39">
        <f>DAY(Table1[[#This Row],[Created]])</f>
        <v>31</v>
      </c>
      <c r="AW901" s="39" t="str">
        <f>TEXT(Table1[[#This Row],[Created]],"MMM")</f>
        <v>Jul</v>
      </c>
      <c r="AX901" s="40" t="e">
        <f>VLOOKUP(Table1[[#This Row],[Assigned to]],GD_Resource[[#All],[SNOW ID Unique]:[Team]],4,0)</f>
        <v>#N/A</v>
      </c>
    </row>
    <row r="902" spans="1:50" ht="49.95" customHeight="1" x14ac:dyDescent="0.25">
      <c r="A902" s="37" t="s">
        <v>3529</v>
      </c>
      <c r="B902" s="37" t="s">
        <v>119</v>
      </c>
      <c r="C902" s="37" t="s">
        <v>242</v>
      </c>
      <c r="D902" s="37" t="s">
        <v>243</v>
      </c>
      <c r="E902" s="37" t="s">
        <v>13</v>
      </c>
      <c r="F902" s="37" t="s">
        <v>3530</v>
      </c>
      <c r="G902" s="60">
        <v>43313.529756944437</v>
      </c>
      <c r="H902" s="37"/>
      <c r="I902" s="60"/>
      <c r="J902" s="37" t="s">
        <v>124</v>
      </c>
      <c r="K902" s="37" t="s">
        <v>2399</v>
      </c>
      <c r="L902" s="60">
        <v>43313.529756944437</v>
      </c>
      <c r="M902" s="37" t="s">
        <v>71</v>
      </c>
      <c r="N902" s="60">
        <v>43313.058472222219</v>
      </c>
      <c r="O902" s="37" t="s">
        <v>3531</v>
      </c>
      <c r="P902" s="38" t="b">
        <v>0</v>
      </c>
      <c r="Q902" s="37"/>
      <c r="R902" s="37" t="s">
        <v>150</v>
      </c>
      <c r="S902" s="38">
        <v>0</v>
      </c>
      <c r="T902" s="37" t="s">
        <v>128</v>
      </c>
      <c r="U902" s="37" t="s">
        <v>124</v>
      </c>
      <c r="V902" s="60"/>
      <c r="W902" s="38">
        <v>40719</v>
      </c>
      <c r="X902" s="37" t="s">
        <v>3532</v>
      </c>
      <c r="Y902" s="38">
        <v>0</v>
      </c>
      <c r="Z902" s="38" t="b">
        <v>0</v>
      </c>
      <c r="AA902" s="60"/>
      <c r="AB902" s="60">
        <v>43313.058472222219</v>
      </c>
      <c r="AC902" s="38">
        <v>1</v>
      </c>
      <c r="AD902" s="60">
        <v>43313.069675925923</v>
      </c>
      <c r="AE902" s="60"/>
      <c r="AF902" s="60">
        <v>43313.069675925923</v>
      </c>
      <c r="AG902" s="37"/>
      <c r="AH902" s="37"/>
      <c r="AI902" s="37"/>
      <c r="AJ902" s="16">
        <f ca="1">IF(Table1[[#This Row],[State]]="Closed","Zero",IF(Table1[[#This Row],[State]]="Resolved","Zero",TODAY()-Table1[[#This Row],[First Assigned to Osprey-Resolver]]))</f>
        <v>44708</v>
      </c>
      <c r="AK902" s="16" t="str">
        <f ca="1">IF(Table1[[#This Row],[Days Open]]&lt;=5,"00 - 05",IF(Table1[[#This Row],[Days Open]]&lt;=15,"06 - 15",IF(Table1[[#This Row],[Days Open]]&lt;=30,"16 - 30", IF(Table1[[#This Row],[Days Open]]&lt;=60,"31 - 60",IF(Table1[[#This Row],[Days Open]]&lt;=90,"61 - 90",IF(Table1[[#This Row],[Days Open]]="Zero","Closed","&gt;91 and above"))))))</f>
        <v>&gt;91 and above</v>
      </c>
      <c r="AL902" s="39">
        <f>WEEKNUM(Table1[[#This Row],[Created]])</f>
        <v>31</v>
      </c>
      <c r="AM902" s="39">
        <f>WEEKNUM(Table1[[#This Row],[Resolved]])</f>
        <v>0</v>
      </c>
      <c r="AN902" s="39">
        <f>WEEKNUM(Table1[[#This Row],[Closed]])</f>
        <v>31</v>
      </c>
      <c r="AO902" s="39" t="str">
        <f>IFERROR(INDEX(GD_Resource[], MATCH(Table1[[#This Row],[Assigned to]], GD_Resource[SNOW ID Unique], 0), 2), "Not GD")</f>
        <v>Not GD</v>
      </c>
      <c r="AP902" s="39" t="str">
        <f t="shared" si="14"/>
        <v>Geo</v>
      </c>
      <c r="AQ902" s="39">
        <f>YEAR(Table1[[#This Row],[Closed]])</f>
        <v>2018</v>
      </c>
      <c r="AR902" s="39">
        <f>YEAR(Table1[[#This Row],[Resolved]])</f>
        <v>1900</v>
      </c>
      <c r="AS902" s="39">
        <f>YEAR(Table1[[#This Row],[Created]])</f>
        <v>2018</v>
      </c>
      <c r="AT902" s="39">
        <f>DAY(Table1[[#This Row],[Resolved]])</f>
        <v>0</v>
      </c>
      <c r="AU902" s="39" t="str">
        <f>TEXT(Table1[[#This Row],[Resolved]],"MMM")</f>
        <v>Jan</v>
      </c>
      <c r="AV902" s="39">
        <f>DAY(Table1[[#This Row],[Created]])</f>
        <v>1</v>
      </c>
      <c r="AW902" s="39" t="str">
        <f>TEXT(Table1[[#This Row],[Created]],"MMM")</f>
        <v>Aug</v>
      </c>
      <c r="AX902" s="40" t="e">
        <f>VLOOKUP(Table1[[#This Row],[Assigned to]],GD_Resource[[#All],[SNOW ID Unique]:[Team]],4,0)</f>
        <v>#N/A</v>
      </c>
    </row>
    <row r="903" spans="1:50" ht="37.5" customHeight="1" x14ac:dyDescent="0.25">
      <c r="A903" s="37" t="s">
        <v>3533</v>
      </c>
      <c r="B903" s="37" t="s">
        <v>119</v>
      </c>
      <c r="C903" s="37" t="s">
        <v>433</v>
      </c>
      <c r="D903" s="37" t="s">
        <v>434</v>
      </c>
      <c r="E903" s="37" t="s">
        <v>7</v>
      </c>
      <c r="F903" s="37" t="s">
        <v>3534</v>
      </c>
      <c r="G903" s="60">
        <v>43314.088483796288</v>
      </c>
      <c r="H903" s="37"/>
      <c r="I903" s="60"/>
      <c r="J903" s="37" t="s">
        <v>124</v>
      </c>
      <c r="K903" s="37" t="s">
        <v>3535</v>
      </c>
      <c r="L903" s="60">
        <v>43314.088483796288</v>
      </c>
      <c r="M903" s="37" t="s">
        <v>436</v>
      </c>
      <c r="N903" s="60">
        <v>43313.911168981482</v>
      </c>
      <c r="O903" s="37" t="s">
        <v>3536</v>
      </c>
      <c r="P903" s="38" t="b">
        <v>0</v>
      </c>
      <c r="Q903" s="37"/>
      <c r="R903" s="37" t="s">
        <v>217</v>
      </c>
      <c r="S903" s="38">
        <v>0</v>
      </c>
      <c r="T903" s="37" t="s">
        <v>128</v>
      </c>
      <c r="U903" s="37" t="s">
        <v>124</v>
      </c>
      <c r="V903" s="60"/>
      <c r="W903" s="38">
        <v>15320</v>
      </c>
      <c r="X903" s="37" t="s">
        <v>3537</v>
      </c>
      <c r="Y903" s="38">
        <v>0</v>
      </c>
      <c r="Z903" s="38" t="b">
        <v>0</v>
      </c>
      <c r="AA903" s="60">
        <v>43314.012083333328</v>
      </c>
      <c r="AB903" s="60">
        <v>43314.012083333328</v>
      </c>
      <c r="AC903" s="38">
        <v>1</v>
      </c>
      <c r="AD903" s="60">
        <v>43314.069525462961</v>
      </c>
      <c r="AE903" s="60"/>
      <c r="AF903" s="60">
        <v>43314.069525462961</v>
      </c>
      <c r="AG903" s="37" t="s">
        <v>139</v>
      </c>
      <c r="AH903" s="37"/>
      <c r="AI903" s="37"/>
      <c r="AJ903" s="16">
        <f ca="1">IF(Table1[[#This Row],[State]]="Closed","Zero",IF(Table1[[#This Row],[State]]="Resolved","Zero",TODAY()-Table1[[#This Row],[First Assigned to Osprey-Resolver]]))</f>
        <v>44708</v>
      </c>
      <c r="AK903" s="16" t="str">
        <f ca="1">IF(Table1[[#This Row],[Days Open]]&lt;=5,"00 - 05",IF(Table1[[#This Row],[Days Open]]&lt;=15,"06 - 15",IF(Table1[[#This Row],[Days Open]]&lt;=30,"16 - 30", IF(Table1[[#This Row],[Days Open]]&lt;=60,"31 - 60",IF(Table1[[#This Row],[Days Open]]&lt;=90,"61 - 90",IF(Table1[[#This Row],[Days Open]]="Zero","Closed","&gt;91 and above"))))))</f>
        <v>&gt;91 and above</v>
      </c>
      <c r="AL903" s="39">
        <f>WEEKNUM(Table1[[#This Row],[Created]])</f>
        <v>31</v>
      </c>
      <c r="AM903" s="39">
        <f>WEEKNUM(Table1[[#This Row],[Resolved]])</f>
        <v>0</v>
      </c>
      <c r="AN903" s="39">
        <f>WEEKNUM(Table1[[#This Row],[Closed]])</f>
        <v>31</v>
      </c>
      <c r="AO903" s="39" t="str">
        <f>IFERROR(INDEX(GD_Resource[], MATCH(Table1[[#This Row],[Assigned to]], GD_Resource[SNOW ID Unique], 0), 2), "Not GD")</f>
        <v>Not GD</v>
      </c>
      <c r="AP903" s="39" t="str">
        <f t="shared" si="14"/>
        <v>Geo</v>
      </c>
      <c r="AQ903" s="39">
        <f>YEAR(Table1[[#This Row],[Closed]])</f>
        <v>2018</v>
      </c>
      <c r="AR903" s="39">
        <f>YEAR(Table1[[#This Row],[Resolved]])</f>
        <v>1900</v>
      </c>
      <c r="AS903" s="39">
        <f>YEAR(Table1[[#This Row],[Created]])</f>
        <v>2018</v>
      </c>
      <c r="AT903" s="39">
        <f>DAY(Table1[[#This Row],[Resolved]])</f>
        <v>0</v>
      </c>
      <c r="AU903" s="39" t="str">
        <f>TEXT(Table1[[#This Row],[Resolved]],"MMM")</f>
        <v>Jan</v>
      </c>
      <c r="AV903" s="39">
        <f>DAY(Table1[[#This Row],[Created]])</f>
        <v>1</v>
      </c>
      <c r="AW903" s="39" t="str">
        <f>TEXT(Table1[[#This Row],[Created]],"MMM")</f>
        <v>Aug</v>
      </c>
      <c r="AX903" s="40" t="e">
        <f>VLOOKUP(Table1[[#This Row],[Assigned to]],GD_Resource[[#All],[SNOW ID Unique]:[Team]],4,0)</f>
        <v>#N/A</v>
      </c>
    </row>
    <row r="904" spans="1:50" ht="37.5" customHeight="1" x14ac:dyDescent="0.25">
      <c r="A904" s="37" t="s">
        <v>3538</v>
      </c>
      <c r="B904" s="37" t="s">
        <v>119</v>
      </c>
      <c r="C904" s="37" t="s">
        <v>176</v>
      </c>
      <c r="D904" s="37" t="s">
        <v>3320</v>
      </c>
      <c r="E904" s="37" t="s">
        <v>145</v>
      </c>
      <c r="F904" s="37" t="s">
        <v>3539</v>
      </c>
      <c r="G904" s="60">
        <v>43329.527175925927</v>
      </c>
      <c r="H904" s="37" t="s">
        <v>3322</v>
      </c>
      <c r="I904" s="60"/>
      <c r="J904" s="37" t="s">
        <v>134</v>
      </c>
      <c r="K904" s="37" t="s">
        <v>3540</v>
      </c>
      <c r="L904" s="60">
        <v>43329.527175925927</v>
      </c>
      <c r="M904" s="37" t="s">
        <v>3322</v>
      </c>
      <c r="N904" s="60">
        <v>43314.614305555559</v>
      </c>
      <c r="O904" s="37" t="s">
        <v>3320</v>
      </c>
      <c r="P904" s="38" t="b">
        <v>0</v>
      </c>
      <c r="Q904" s="37"/>
      <c r="R904" s="37" t="s">
        <v>150</v>
      </c>
      <c r="S904" s="38">
        <v>0</v>
      </c>
      <c r="T904" s="37" t="s">
        <v>128</v>
      </c>
      <c r="U904" s="37" t="s">
        <v>124</v>
      </c>
      <c r="V904" s="60"/>
      <c r="W904" s="38">
        <v>1288577</v>
      </c>
      <c r="X904" s="37" t="s">
        <v>3541</v>
      </c>
      <c r="Y904" s="38">
        <v>0</v>
      </c>
      <c r="Z904" s="38" t="b">
        <v>0</v>
      </c>
      <c r="AA904" s="60">
        <v>43314.614305555559</v>
      </c>
      <c r="AB904" s="60"/>
      <c r="AC904" s="38">
        <v>0</v>
      </c>
      <c r="AD904" s="60"/>
      <c r="AE904" s="60">
        <v>43314.614305555559</v>
      </c>
      <c r="AF904" s="60">
        <v>43314.614305555559</v>
      </c>
      <c r="AG904" s="37"/>
      <c r="AH904" s="37"/>
      <c r="AI904" s="37"/>
      <c r="AJ904" s="16">
        <f ca="1">IF(Table1[[#This Row],[State]]="Closed","Zero",IF(Table1[[#This Row],[State]]="Resolved","Zero",TODAY()-Table1[[#This Row],[First Assigned to Osprey-Resolver]]))</f>
        <v>1393.3856944444415</v>
      </c>
      <c r="AK904" s="16" t="str">
        <f ca="1">IF(Table1[[#This Row],[Days Open]]&lt;=5,"00 - 05",IF(Table1[[#This Row],[Days Open]]&lt;=15,"06 - 15",IF(Table1[[#This Row],[Days Open]]&lt;=30,"16 - 30", IF(Table1[[#This Row],[Days Open]]&lt;=60,"31 - 60",IF(Table1[[#This Row],[Days Open]]&lt;=90,"61 - 90",IF(Table1[[#This Row],[Days Open]]="Zero","Closed","&gt;91 and above"))))))</f>
        <v>&gt;91 and above</v>
      </c>
      <c r="AL904" s="39">
        <f>WEEKNUM(Table1[[#This Row],[Created]])</f>
        <v>31</v>
      </c>
      <c r="AM904" s="39">
        <f>WEEKNUM(Table1[[#This Row],[Resolved]])</f>
        <v>0</v>
      </c>
      <c r="AN904" s="39">
        <f>WEEKNUM(Table1[[#This Row],[Closed]])</f>
        <v>33</v>
      </c>
      <c r="AO904" s="39" t="str">
        <f>IFERROR(INDEX(GD_Resource[], MATCH(Table1[[#This Row],[Assigned to]], GD_Resource[SNOW ID Unique], 0), 2), "Not GD")</f>
        <v>WPP-US</v>
      </c>
      <c r="AP904" s="39" t="str">
        <f t="shared" si="14"/>
        <v>GD</v>
      </c>
      <c r="AQ904" s="39">
        <f>YEAR(Table1[[#This Row],[Closed]])</f>
        <v>2018</v>
      </c>
      <c r="AR904" s="39">
        <f>YEAR(Table1[[#This Row],[Resolved]])</f>
        <v>1900</v>
      </c>
      <c r="AS904" s="39">
        <f>YEAR(Table1[[#This Row],[Created]])</f>
        <v>2018</v>
      </c>
      <c r="AT904" s="39">
        <f>DAY(Table1[[#This Row],[Resolved]])</f>
        <v>0</v>
      </c>
      <c r="AU904" s="39" t="str">
        <f>TEXT(Table1[[#This Row],[Resolved]],"MMM")</f>
        <v>Jan</v>
      </c>
      <c r="AV904" s="39">
        <f>DAY(Table1[[#This Row],[Created]])</f>
        <v>2</v>
      </c>
      <c r="AW904" s="39" t="str">
        <f>TEXT(Table1[[#This Row],[Created]],"MMM")</f>
        <v>Aug</v>
      </c>
      <c r="AX904" s="40">
        <f>VLOOKUP(Table1[[#This Row],[Assigned to]],GD_Resource[[#All],[SNOW ID Unique]:[Team]],4,0)</f>
        <v>0</v>
      </c>
    </row>
    <row r="905" spans="1:50" ht="37.5" customHeight="1" x14ac:dyDescent="0.25">
      <c r="A905" s="37" t="s">
        <v>3542</v>
      </c>
      <c r="B905" s="37" t="s">
        <v>119</v>
      </c>
      <c r="C905" s="37" t="s">
        <v>433</v>
      </c>
      <c r="D905" s="37" t="s">
        <v>434</v>
      </c>
      <c r="E905" s="37" t="s">
        <v>7</v>
      </c>
      <c r="F905" s="37" t="s">
        <v>3543</v>
      </c>
      <c r="G905" s="60">
        <v>43314.993032407408</v>
      </c>
      <c r="H905" s="37" t="s">
        <v>436</v>
      </c>
      <c r="I905" s="60"/>
      <c r="J905" s="37" t="s">
        <v>124</v>
      </c>
      <c r="K905" s="37" t="s">
        <v>3544</v>
      </c>
      <c r="L905" s="60">
        <v>43314.993032407408</v>
      </c>
      <c r="M905" s="37" t="s">
        <v>436</v>
      </c>
      <c r="N905" s="60">
        <v>43314.880925925929</v>
      </c>
      <c r="O905" s="37" t="s">
        <v>3545</v>
      </c>
      <c r="P905" s="38" t="b">
        <v>0</v>
      </c>
      <c r="Q905" s="37"/>
      <c r="R905" s="37" t="s">
        <v>217</v>
      </c>
      <c r="S905" s="38">
        <v>0</v>
      </c>
      <c r="T905" s="37" t="s">
        <v>128</v>
      </c>
      <c r="U905" s="37" t="s">
        <v>124</v>
      </c>
      <c r="V905" s="60"/>
      <c r="W905" s="38">
        <v>9686</v>
      </c>
      <c r="X905" s="37" t="s">
        <v>3546</v>
      </c>
      <c r="Y905" s="38">
        <v>0</v>
      </c>
      <c r="Z905" s="38" t="b">
        <v>0</v>
      </c>
      <c r="AA905" s="60">
        <v>43314.897268518522</v>
      </c>
      <c r="AB905" s="60">
        <v>43314.897268518522</v>
      </c>
      <c r="AC905" s="38">
        <v>1</v>
      </c>
      <c r="AD905" s="60">
        <v>43314.900254629632</v>
      </c>
      <c r="AE905" s="60">
        <v>43314.992442129631</v>
      </c>
      <c r="AF905" s="60">
        <v>43314.900254629632</v>
      </c>
      <c r="AG905" s="37"/>
      <c r="AH905" s="37"/>
      <c r="AI905" s="37"/>
      <c r="AJ905" s="16">
        <f ca="1">IF(Table1[[#This Row],[State]]="Closed","Zero",IF(Table1[[#This Row],[State]]="Resolved","Zero",TODAY()-Table1[[#This Row],[First Assigned to Osprey-Resolver]]))</f>
        <v>1393.0075578703691</v>
      </c>
      <c r="AK905" s="16" t="str">
        <f ca="1">IF(Table1[[#This Row],[Days Open]]&lt;=5,"00 - 05",IF(Table1[[#This Row],[Days Open]]&lt;=15,"06 - 15",IF(Table1[[#This Row],[Days Open]]&lt;=30,"16 - 30", IF(Table1[[#This Row],[Days Open]]&lt;=60,"31 - 60",IF(Table1[[#This Row],[Days Open]]&lt;=90,"61 - 90",IF(Table1[[#This Row],[Days Open]]="Zero","Closed","&gt;91 and above"))))))</f>
        <v>&gt;91 and above</v>
      </c>
      <c r="AL905" s="39">
        <f>WEEKNUM(Table1[[#This Row],[Created]])</f>
        <v>31</v>
      </c>
      <c r="AM905" s="39">
        <f>WEEKNUM(Table1[[#This Row],[Resolved]])</f>
        <v>0</v>
      </c>
      <c r="AN905" s="39">
        <f>WEEKNUM(Table1[[#This Row],[Closed]])</f>
        <v>31</v>
      </c>
      <c r="AO905" s="39" t="str">
        <f>IFERROR(INDEX(GD_Resource[], MATCH(Table1[[#This Row],[Assigned to]], GD_Resource[SNOW ID Unique], 0), 2), "Not GD")</f>
        <v>Not GD</v>
      </c>
      <c r="AP905" s="39" t="str">
        <f t="shared" si="14"/>
        <v>Geo</v>
      </c>
      <c r="AQ905" s="39">
        <f>YEAR(Table1[[#This Row],[Closed]])</f>
        <v>2018</v>
      </c>
      <c r="AR905" s="39">
        <f>YEAR(Table1[[#This Row],[Resolved]])</f>
        <v>1900</v>
      </c>
      <c r="AS905" s="39">
        <f>YEAR(Table1[[#This Row],[Created]])</f>
        <v>2018</v>
      </c>
      <c r="AT905" s="39">
        <f>DAY(Table1[[#This Row],[Resolved]])</f>
        <v>0</v>
      </c>
      <c r="AU905" s="39" t="str">
        <f>TEXT(Table1[[#This Row],[Resolved]],"MMM")</f>
        <v>Jan</v>
      </c>
      <c r="AV905" s="39">
        <f>DAY(Table1[[#This Row],[Created]])</f>
        <v>2</v>
      </c>
      <c r="AW905" s="39" t="str">
        <f>TEXT(Table1[[#This Row],[Created]],"MMM")</f>
        <v>Aug</v>
      </c>
      <c r="AX905" s="40" t="e">
        <f>VLOOKUP(Table1[[#This Row],[Assigned to]],GD_Resource[[#All],[SNOW ID Unique]:[Team]],4,0)</f>
        <v>#N/A</v>
      </c>
    </row>
    <row r="906" spans="1:50" ht="37.5" customHeight="1" x14ac:dyDescent="0.25">
      <c r="A906" s="37" t="s">
        <v>3547</v>
      </c>
      <c r="B906" s="37" t="s">
        <v>119</v>
      </c>
      <c r="C906" s="37" t="s">
        <v>242</v>
      </c>
      <c r="D906" s="37" t="s">
        <v>243</v>
      </c>
      <c r="E906" s="37" t="s">
        <v>13</v>
      </c>
      <c r="F906" s="37" t="s">
        <v>3530</v>
      </c>
      <c r="G906" s="60">
        <v>43314.983611111107</v>
      </c>
      <c r="H906" s="37"/>
      <c r="I906" s="60"/>
      <c r="J906" s="37" t="s">
        <v>124</v>
      </c>
      <c r="K906" s="37" t="s">
        <v>2399</v>
      </c>
      <c r="L906" s="60">
        <v>43314.983611111107</v>
      </c>
      <c r="M906" s="37" t="s">
        <v>71</v>
      </c>
      <c r="N906" s="60">
        <v>43314.897951388892</v>
      </c>
      <c r="O906" s="37" t="s">
        <v>3531</v>
      </c>
      <c r="P906" s="38" t="b">
        <v>0</v>
      </c>
      <c r="Q906" s="37"/>
      <c r="R906" s="37" t="s">
        <v>150</v>
      </c>
      <c r="S906" s="38">
        <v>0</v>
      </c>
      <c r="T906" s="37" t="s">
        <v>128</v>
      </c>
      <c r="U906" s="37" t="s">
        <v>124</v>
      </c>
      <c r="V906" s="60"/>
      <c r="W906" s="38">
        <v>7401</v>
      </c>
      <c r="X906" s="37" t="s">
        <v>3532</v>
      </c>
      <c r="Y906" s="38">
        <v>0</v>
      </c>
      <c r="Z906" s="38" t="b">
        <v>0</v>
      </c>
      <c r="AA906" s="60"/>
      <c r="AB906" s="60">
        <v>43314.897951388892</v>
      </c>
      <c r="AC906" s="38">
        <v>1</v>
      </c>
      <c r="AD906" s="60">
        <v>43314.904398148137</v>
      </c>
      <c r="AE906" s="60"/>
      <c r="AF906" s="60">
        <v>43314.904398148137</v>
      </c>
      <c r="AG906" s="37"/>
      <c r="AH906" s="37"/>
      <c r="AI906" s="37"/>
      <c r="AJ906" s="16">
        <f ca="1">IF(Table1[[#This Row],[State]]="Closed","Zero",IF(Table1[[#This Row],[State]]="Resolved","Zero",TODAY()-Table1[[#This Row],[First Assigned to Osprey-Resolver]]))</f>
        <v>44708</v>
      </c>
      <c r="AK906" s="16" t="str">
        <f ca="1">IF(Table1[[#This Row],[Days Open]]&lt;=5,"00 - 05",IF(Table1[[#This Row],[Days Open]]&lt;=15,"06 - 15",IF(Table1[[#This Row],[Days Open]]&lt;=30,"16 - 30", IF(Table1[[#This Row],[Days Open]]&lt;=60,"31 - 60",IF(Table1[[#This Row],[Days Open]]&lt;=90,"61 - 90",IF(Table1[[#This Row],[Days Open]]="Zero","Closed","&gt;91 and above"))))))</f>
        <v>&gt;91 and above</v>
      </c>
      <c r="AL906" s="39">
        <f>WEEKNUM(Table1[[#This Row],[Created]])</f>
        <v>31</v>
      </c>
      <c r="AM906" s="39">
        <f>WEEKNUM(Table1[[#This Row],[Resolved]])</f>
        <v>0</v>
      </c>
      <c r="AN906" s="39">
        <f>WEEKNUM(Table1[[#This Row],[Closed]])</f>
        <v>31</v>
      </c>
      <c r="AO906" s="39" t="str">
        <f>IFERROR(INDEX(GD_Resource[], MATCH(Table1[[#This Row],[Assigned to]], GD_Resource[SNOW ID Unique], 0), 2), "Not GD")</f>
        <v>Not GD</v>
      </c>
      <c r="AP906" s="39" t="str">
        <f t="shared" si="14"/>
        <v>Geo</v>
      </c>
      <c r="AQ906" s="39">
        <f>YEAR(Table1[[#This Row],[Closed]])</f>
        <v>2018</v>
      </c>
      <c r="AR906" s="39">
        <f>YEAR(Table1[[#This Row],[Resolved]])</f>
        <v>1900</v>
      </c>
      <c r="AS906" s="39">
        <f>YEAR(Table1[[#This Row],[Created]])</f>
        <v>2018</v>
      </c>
      <c r="AT906" s="39">
        <f>DAY(Table1[[#This Row],[Resolved]])</f>
        <v>0</v>
      </c>
      <c r="AU906" s="39" t="str">
        <f>TEXT(Table1[[#This Row],[Resolved]],"MMM")</f>
        <v>Jan</v>
      </c>
      <c r="AV906" s="39">
        <f>DAY(Table1[[#This Row],[Created]])</f>
        <v>2</v>
      </c>
      <c r="AW906" s="39" t="str">
        <f>TEXT(Table1[[#This Row],[Created]],"MMM")</f>
        <v>Aug</v>
      </c>
      <c r="AX906" s="40" t="e">
        <f>VLOOKUP(Table1[[#This Row],[Assigned to]],GD_Resource[[#All],[SNOW ID Unique]:[Team]],4,0)</f>
        <v>#N/A</v>
      </c>
    </row>
    <row r="907" spans="1:50" ht="37.5" customHeight="1" x14ac:dyDescent="0.25">
      <c r="A907" s="37" t="s">
        <v>3548</v>
      </c>
      <c r="B907" s="37" t="s">
        <v>119</v>
      </c>
      <c r="C907" s="37" t="s">
        <v>242</v>
      </c>
      <c r="D907" s="37" t="s">
        <v>243</v>
      </c>
      <c r="E907" s="37" t="s">
        <v>13</v>
      </c>
      <c r="F907" s="37" t="s">
        <v>3530</v>
      </c>
      <c r="G907" s="60">
        <v>43314.984560185178</v>
      </c>
      <c r="H907" s="37"/>
      <c r="I907" s="60"/>
      <c r="J907" s="37" t="s">
        <v>124</v>
      </c>
      <c r="K907" s="37" t="s">
        <v>2399</v>
      </c>
      <c r="L907" s="60">
        <v>43314.984560185178</v>
      </c>
      <c r="M907" s="37" t="s">
        <v>71</v>
      </c>
      <c r="N907" s="60">
        <v>43314.913124999999</v>
      </c>
      <c r="O907" s="37" t="s">
        <v>3531</v>
      </c>
      <c r="P907" s="38" t="b">
        <v>0</v>
      </c>
      <c r="Q907" s="37"/>
      <c r="R907" s="37" t="s">
        <v>150</v>
      </c>
      <c r="S907" s="38">
        <v>0</v>
      </c>
      <c r="T907" s="37" t="s">
        <v>128</v>
      </c>
      <c r="U907" s="37" t="s">
        <v>124</v>
      </c>
      <c r="V907" s="60"/>
      <c r="W907" s="38">
        <v>6172</v>
      </c>
      <c r="X907" s="37" t="s">
        <v>3532</v>
      </c>
      <c r="Y907" s="38">
        <v>0</v>
      </c>
      <c r="Z907" s="38" t="b">
        <v>0</v>
      </c>
      <c r="AA907" s="60"/>
      <c r="AB907" s="60">
        <v>43314.913136574083</v>
      </c>
      <c r="AC907" s="38">
        <v>1</v>
      </c>
      <c r="AD907" s="60">
        <v>43314.930289351847</v>
      </c>
      <c r="AE907" s="60"/>
      <c r="AF907" s="60">
        <v>43314.930289351847</v>
      </c>
      <c r="AG907" s="37"/>
      <c r="AH907" s="37"/>
      <c r="AI907" s="37"/>
      <c r="AJ907" s="16">
        <f ca="1">IF(Table1[[#This Row],[State]]="Closed","Zero",IF(Table1[[#This Row],[State]]="Resolved","Zero",TODAY()-Table1[[#This Row],[First Assigned to Osprey-Resolver]]))</f>
        <v>44708</v>
      </c>
      <c r="AK907" s="16" t="str">
        <f ca="1">IF(Table1[[#This Row],[Days Open]]&lt;=5,"00 - 05",IF(Table1[[#This Row],[Days Open]]&lt;=15,"06 - 15",IF(Table1[[#This Row],[Days Open]]&lt;=30,"16 - 30", IF(Table1[[#This Row],[Days Open]]&lt;=60,"31 - 60",IF(Table1[[#This Row],[Days Open]]&lt;=90,"61 - 90",IF(Table1[[#This Row],[Days Open]]="Zero","Closed","&gt;91 and above"))))))</f>
        <v>&gt;91 and above</v>
      </c>
      <c r="AL907" s="39">
        <f>WEEKNUM(Table1[[#This Row],[Created]])</f>
        <v>31</v>
      </c>
      <c r="AM907" s="39">
        <f>WEEKNUM(Table1[[#This Row],[Resolved]])</f>
        <v>0</v>
      </c>
      <c r="AN907" s="39">
        <f>WEEKNUM(Table1[[#This Row],[Closed]])</f>
        <v>31</v>
      </c>
      <c r="AO907" s="39" t="str">
        <f>IFERROR(INDEX(GD_Resource[], MATCH(Table1[[#This Row],[Assigned to]], GD_Resource[SNOW ID Unique], 0), 2), "Not GD")</f>
        <v>Not GD</v>
      </c>
      <c r="AP907" s="39" t="str">
        <f t="shared" si="14"/>
        <v>Geo</v>
      </c>
      <c r="AQ907" s="39">
        <f>YEAR(Table1[[#This Row],[Closed]])</f>
        <v>2018</v>
      </c>
      <c r="AR907" s="39">
        <f>YEAR(Table1[[#This Row],[Resolved]])</f>
        <v>1900</v>
      </c>
      <c r="AS907" s="39">
        <f>YEAR(Table1[[#This Row],[Created]])</f>
        <v>2018</v>
      </c>
      <c r="AT907" s="39">
        <f>DAY(Table1[[#This Row],[Resolved]])</f>
        <v>0</v>
      </c>
      <c r="AU907" s="39" t="str">
        <f>TEXT(Table1[[#This Row],[Resolved]],"MMM")</f>
        <v>Jan</v>
      </c>
      <c r="AV907" s="39">
        <f>DAY(Table1[[#This Row],[Created]])</f>
        <v>2</v>
      </c>
      <c r="AW907" s="39" t="str">
        <f>TEXT(Table1[[#This Row],[Created]],"MMM")</f>
        <v>Aug</v>
      </c>
      <c r="AX907" s="40" t="e">
        <f>VLOOKUP(Table1[[#This Row],[Assigned to]],GD_Resource[[#All],[SNOW ID Unique]:[Team]],4,0)</f>
        <v>#N/A</v>
      </c>
    </row>
    <row r="908" spans="1:50" ht="49.95" customHeight="1" x14ac:dyDescent="0.25">
      <c r="A908" s="37" t="s">
        <v>3549</v>
      </c>
      <c r="B908" s="37" t="s">
        <v>119</v>
      </c>
      <c r="C908" s="37" t="s">
        <v>433</v>
      </c>
      <c r="D908" s="37" t="s">
        <v>434</v>
      </c>
      <c r="E908" s="37" t="s">
        <v>13</v>
      </c>
      <c r="F908" s="37" t="s">
        <v>3550</v>
      </c>
      <c r="G908" s="60">
        <v>43318.729317129633</v>
      </c>
      <c r="H908" s="37" t="s">
        <v>436</v>
      </c>
      <c r="I908" s="60"/>
      <c r="J908" s="37" t="s">
        <v>124</v>
      </c>
      <c r="K908" s="37" t="s">
        <v>3551</v>
      </c>
      <c r="L908" s="60">
        <v>43318.729328703703</v>
      </c>
      <c r="M908" s="37" t="s">
        <v>436</v>
      </c>
      <c r="N908" s="60">
        <v>43315.148935185192</v>
      </c>
      <c r="O908" s="37" t="s">
        <v>3552</v>
      </c>
      <c r="P908" s="38" t="b">
        <v>0</v>
      </c>
      <c r="Q908" s="37"/>
      <c r="R908" s="37" t="s">
        <v>217</v>
      </c>
      <c r="S908" s="38">
        <v>0</v>
      </c>
      <c r="T908" s="37" t="s">
        <v>128</v>
      </c>
      <c r="U908" s="37" t="s">
        <v>124</v>
      </c>
      <c r="V908" s="60"/>
      <c r="W908" s="38">
        <v>309346</v>
      </c>
      <c r="X908" s="37" t="s">
        <v>3553</v>
      </c>
      <c r="Y908" s="38">
        <v>0</v>
      </c>
      <c r="Z908" s="38" t="b">
        <v>0</v>
      </c>
      <c r="AA908" s="60">
        <v>43315.546226851853</v>
      </c>
      <c r="AB908" s="60">
        <v>43315.546226851853</v>
      </c>
      <c r="AC908" s="38">
        <v>1</v>
      </c>
      <c r="AD908" s="60">
        <v>43316.064675925933</v>
      </c>
      <c r="AE908" s="60">
        <v>43318.726898148147</v>
      </c>
      <c r="AF908" s="60">
        <v>43316.064675925933</v>
      </c>
      <c r="AG908" s="37" t="s">
        <v>139</v>
      </c>
      <c r="AH908" s="37"/>
      <c r="AI908" s="37"/>
      <c r="AJ908" s="16">
        <f ca="1">IF(Table1[[#This Row],[State]]="Closed","Zero",IF(Table1[[#This Row],[State]]="Resolved","Zero",TODAY()-Table1[[#This Row],[First Assigned to Osprey-Resolver]]))</f>
        <v>1389.2731018518534</v>
      </c>
      <c r="AK908" s="16" t="str">
        <f ca="1">IF(Table1[[#This Row],[Days Open]]&lt;=5,"00 - 05",IF(Table1[[#This Row],[Days Open]]&lt;=15,"06 - 15",IF(Table1[[#This Row],[Days Open]]&lt;=30,"16 - 30", IF(Table1[[#This Row],[Days Open]]&lt;=60,"31 - 60",IF(Table1[[#This Row],[Days Open]]&lt;=90,"61 - 90",IF(Table1[[#This Row],[Days Open]]="Zero","Closed","&gt;91 and above"))))))</f>
        <v>&gt;91 and above</v>
      </c>
      <c r="AL908" s="39">
        <f>WEEKNUM(Table1[[#This Row],[Created]])</f>
        <v>31</v>
      </c>
      <c r="AM908" s="39">
        <f>WEEKNUM(Table1[[#This Row],[Resolved]])</f>
        <v>0</v>
      </c>
      <c r="AN908" s="39">
        <f>WEEKNUM(Table1[[#This Row],[Closed]])</f>
        <v>32</v>
      </c>
      <c r="AO908" s="39" t="str">
        <f>IFERROR(INDEX(GD_Resource[], MATCH(Table1[[#This Row],[Assigned to]], GD_Resource[SNOW ID Unique], 0), 2), "Not GD")</f>
        <v>Not GD</v>
      </c>
      <c r="AP908" s="39" t="str">
        <f t="shared" si="14"/>
        <v>Geo</v>
      </c>
      <c r="AQ908" s="39">
        <f>YEAR(Table1[[#This Row],[Closed]])</f>
        <v>2018</v>
      </c>
      <c r="AR908" s="39">
        <f>YEAR(Table1[[#This Row],[Resolved]])</f>
        <v>1900</v>
      </c>
      <c r="AS908" s="39">
        <f>YEAR(Table1[[#This Row],[Created]])</f>
        <v>2018</v>
      </c>
      <c r="AT908" s="39">
        <f>DAY(Table1[[#This Row],[Resolved]])</f>
        <v>0</v>
      </c>
      <c r="AU908" s="39" t="str">
        <f>TEXT(Table1[[#This Row],[Resolved]],"MMM")</f>
        <v>Jan</v>
      </c>
      <c r="AV908" s="39">
        <f>DAY(Table1[[#This Row],[Created]])</f>
        <v>3</v>
      </c>
      <c r="AW908" s="39" t="str">
        <f>TEXT(Table1[[#This Row],[Created]],"MMM")</f>
        <v>Aug</v>
      </c>
      <c r="AX908" s="40" t="e">
        <f>VLOOKUP(Table1[[#This Row],[Assigned to]],GD_Resource[[#All],[SNOW ID Unique]:[Team]],4,0)</f>
        <v>#N/A</v>
      </c>
    </row>
    <row r="909" spans="1:50" ht="37.5" customHeight="1" x14ac:dyDescent="0.25">
      <c r="A909" s="37" t="s">
        <v>3554</v>
      </c>
      <c r="B909" s="37" t="s">
        <v>119</v>
      </c>
      <c r="C909" s="37" t="s">
        <v>3555</v>
      </c>
      <c r="D909" s="37" t="s">
        <v>515</v>
      </c>
      <c r="E909" s="37" t="s">
        <v>145</v>
      </c>
      <c r="F909" s="37" t="s">
        <v>3556</v>
      </c>
      <c r="G909" s="60">
        <v>43326.895729166667</v>
      </c>
      <c r="H909" s="37" t="s">
        <v>517</v>
      </c>
      <c r="I909" s="60"/>
      <c r="J909" s="37" t="s">
        <v>124</v>
      </c>
      <c r="K909" s="37" t="s">
        <v>3557</v>
      </c>
      <c r="L909" s="60">
        <v>43326.895729166667</v>
      </c>
      <c r="M909" s="37" t="s">
        <v>517</v>
      </c>
      <c r="N909" s="60">
        <v>43316.047430555547</v>
      </c>
      <c r="O909" s="37" t="s">
        <v>162</v>
      </c>
      <c r="P909" s="38" t="b">
        <v>0</v>
      </c>
      <c r="Q909" s="37"/>
      <c r="R909" s="37" t="s">
        <v>150</v>
      </c>
      <c r="S909" s="38">
        <v>0</v>
      </c>
      <c r="T909" s="37" t="s">
        <v>128</v>
      </c>
      <c r="U909" s="37" t="s">
        <v>124</v>
      </c>
      <c r="V909" s="60"/>
      <c r="W909" s="38">
        <v>937704</v>
      </c>
      <c r="X909" s="37" t="s">
        <v>892</v>
      </c>
      <c r="Y909" s="38">
        <v>0</v>
      </c>
      <c r="Z909" s="38" t="b">
        <v>0</v>
      </c>
      <c r="AA909" s="60">
        <v>43316.101284722223</v>
      </c>
      <c r="AB909" s="60"/>
      <c r="AC909" s="38">
        <v>0</v>
      </c>
      <c r="AD909" s="60"/>
      <c r="AE909" s="60">
        <v>43316.101284722223</v>
      </c>
      <c r="AF909" s="60">
        <v>43316.047430555547</v>
      </c>
      <c r="AG909" s="37"/>
      <c r="AH909" s="37"/>
      <c r="AI909" s="37"/>
      <c r="AJ909" s="16">
        <f ca="1">IF(Table1[[#This Row],[State]]="Closed","Zero",IF(Table1[[#This Row],[State]]="Resolved","Zero",TODAY()-Table1[[#This Row],[First Assigned to Osprey-Resolver]]))</f>
        <v>1391.8987152777772</v>
      </c>
      <c r="AK909" s="16" t="str">
        <f ca="1">IF(Table1[[#This Row],[Days Open]]&lt;=5,"00 - 05",IF(Table1[[#This Row],[Days Open]]&lt;=15,"06 - 15",IF(Table1[[#This Row],[Days Open]]&lt;=30,"16 - 30", IF(Table1[[#This Row],[Days Open]]&lt;=60,"31 - 60",IF(Table1[[#This Row],[Days Open]]&lt;=90,"61 - 90",IF(Table1[[#This Row],[Days Open]]="Zero","Closed","&gt;91 and above"))))))</f>
        <v>&gt;91 and above</v>
      </c>
      <c r="AL909" s="39">
        <f>WEEKNUM(Table1[[#This Row],[Created]])</f>
        <v>31</v>
      </c>
      <c r="AM909" s="39">
        <f>WEEKNUM(Table1[[#This Row],[Resolved]])</f>
        <v>0</v>
      </c>
      <c r="AN909" s="39">
        <f>WEEKNUM(Table1[[#This Row],[Closed]])</f>
        <v>33</v>
      </c>
      <c r="AO909" s="39" t="str">
        <f>IFERROR(INDEX(GD_Resource[], MATCH(Table1[[#This Row],[Assigned to]], GD_Resource[SNOW ID Unique], 0), 2), "Not GD")</f>
        <v>WPP-US</v>
      </c>
      <c r="AP909" s="39" t="str">
        <f t="shared" si="14"/>
        <v>GD</v>
      </c>
      <c r="AQ909" s="39">
        <f>YEAR(Table1[[#This Row],[Closed]])</f>
        <v>2018</v>
      </c>
      <c r="AR909" s="39">
        <f>YEAR(Table1[[#This Row],[Resolved]])</f>
        <v>1900</v>
      </c>
      <c r="AS909" s="39">
        <f>YEAR(Table1[[#This Row],[Created]])</f>
        <v>2018</v>
      </c>
      <c r="AT909" s="39">
        <f>DAY(Table1[[#This Row],[Resolved]])</f>
        <v>0</v>
      </c>
      <c r="AU909" s="39" t="str">
        <f>TEXT(Table1[[#This Row],[Resolved]],"MMM")</f>
        <v>Jan</v>
      </c>
      <c r="AV909" s="39">
        <f>DAY(Table1[[#This Row],[Created]])</f>
        <v>4</v>
      </c>
      <c r="AW909" s="39" t="str">
        <f>TEXT(Table1[[#This Row],[Created]],"MMM")</f>
        <v>Aug</v>
      </c>
      <c r="AX909" s="40">
        <f>VLOOKUP(Table1[[#This Row],[Assigned to]],GD_Resource[[#All],[SNOW ID Unique]:[Team]],4,0)</f>
        <v>0</v>
      </c>
    </row>
    <row r="910" spans="1:50" ht="75" customHeight="1" x14ac:dyDescent="0.25">
      <c r="A910" s="37" t="s">
        <v>3558</v>
      </c>
      <c r="B910" s="37" t="s">
        <v>119</v>
      </c>
      <c r="C910" s="37" t="s">
        <v>296</v>
      </c>
      <c r="D910" s="37" t="s">
        <v>2533</v>
      </c>
      <c r="E910" s="37" t="s">
        <v>145</v>
      </c>
      <c r="F910" s="37" t="s">
        <v>3559</v>
      </c>
      <c r="G910" s="60">
        <v>43391.918796296297</v>
      </c>
      <c r="H910" s="37"/>
      <c r="I910" s="60"/>
      <c r="J910" s="37" t="s">
        <v>124</v>
      </c>
      <c r="K910" s="37" t="s">
        <v>3560</v>
      </c>
      <c r="L910" s="60">
        <v>43391.918796296297</v>
      </c>
      <c r="M910" s="37" t="s">
        <v>2653</v>
      </c>
      <c r="N910" s="60">
        <v>43318.834687499999</v>
      </c>
      <c r="O910" s="37" t="s">
        <v>149</v>
      </c>
      <c r="P910" s="38" t="b">
        <v>0</v>
      </c>
      <c r="Q910" s="37"/>
      <c r="R910" s="37" t="s">
        <v>150</v>
      </c>
      <c r="S910" s="38">
        <v>0</v>
      </c>
      <c r="T910" s="37" t="s">
        <v>128</v>
      </c>
      <c r="U910" s="37" t="s">
        <v>124</v>
      </c>
      <c r="V910" s="60"/>
      <c r="W910" s="38">
        <v>6314467</v>
      </c>
      <c r="X910" s="37" t="s">
        <v>151</v>
      </c>
      <c r="Y910" s="38">
        <v>0</v>
      </c>
      <c r="Z910" s="38" t="b">
        <v>0</v>
      </c>
      <c r="AA910" s="60"/>
      <c r="AB910" s="60"/>
      <c r="AC910" s="38">
        <v>2</v>
      </c>
      <c r="AD910" s="60"/>
      <c r="AE910" s="60"/>
      <c r="AF910" s="60">
        <v>43318.85087962963</v>
      </c>
      <c r="AG910" s="37"/>
      <c r="AH910" s="37"/>
      <c r="AI910" s="37"/>
      <c r="AJ910" s="16">
        <f ca="1">IF(Table1[[#This Row],[State]]="Closed","Zero",IF(Table1[[#This Row],[State]]="Resolved","Zero",TODAY()-Table1[[#This Row],[First Assigned to Osprey-Resolver]]))</f>
        <v>44708</v>
      </c>
      <c r="AK910" s="16" t="str">
        <f ca="1">IF(Table1[[#This Row],[Days Open]]&lt;=5,"00 - 05",IF(Table1[[#This Row],[Days Open]]&lt;=15,"06 - 15",IF(Table1[[#This Row],[Days Open]]&lt;=30,"16 - 30", IF(Table1[[#This Row],[Days Open]]&lt;=60,"31 - 60",IF(Table1[[#This Row],[Days Open]]&lt;=90,"61 - 90",IF(Table1[[#This Row],[Days Open]]="Zero","Closed","&gt;91 and above"))))))</f>
        <v>&gt;91 and above</v>
      </c>
      <c r="AL910" s="39">
        <f>WEEKNUM(Table1[[#This Row],[Created]])</f>
        <v>32</v>
      </c>
      <c r="AM910" s="39">
        <f>WEEKNUM(Table1[[#This Row],[Resolved]])</f>
        <v>0</v>
      </c>
      <c r="AN910" s="39">
        <f>WEEKNUM(Table1[[#This Row],[Closed]])</f>
        <v>42</v>
      </c>
      <c r="AO910" s="39" t="str">
        <f>IFERROR(INDEX(GD_Resource[], MATCH(Table1[[#This Row],[Assigned to]], GD_Resource[SNOW ID Unique], 0), 2), "Not GD")</f>
        <v>Not GD</v>
      </c>
      <c r="AP910" s="39" t="str">
        <f t="shared" si="14"/>
        <v>Geo</v>
      </c>
      <c r="AQ910" s="39">
        <f>YEAR(Table1[[#This Row],[Closed]])</f>
        <v>2018</v>
      </c>
      <c r="AR910" s="39">
        <f>YEAR(Table1[[#This Row],[Resolved]])</f>
        <v>1900</v>
      </c>
      <c r="AS910" s="39">
        <f>YEAR(Table1[[#This Row],[Created]])</f>
        <v>2018</v>
      </c>
      <c r="AT910" s="39">
        <f>DAY(Table1[[#This Row],[Resolved]])</f>
        <v>0</v>
      </c>
      <c r="AU910" s="39" t="str">
        <f>TEXT(Table1[[#This Row],[Resolved]],"MMM")</f>
        <v>Jan</v>
      </c>
      <c r="AV910" s="39">
        <f>DAY(Table1[[#This Row],[Created]])</f>
        <v>6</v>
      </c>
      <c r="AW910" s="39" t="str">
        <f>TEXT(Table1[[#This Row],[Created]],"MMM")</f>
        <v>Aug</v>
      </c>
      <c r="AX910" s="40" t="e">
        <f>VLOOKUP(Table1[[#This Row],[Assigned to]],GD_Resource[[#All],[SNOW ID Unique]:[Team]],4,0)</f>
        <v>#N/A</v>
      </c>
    </row>
    <row r="911" spans="1:50" ht="37.5" customHeight="1" x14ac:dyDescent="0.25">
      <c r="A911" s="37" t="s">
        <v>3561</v>
      </c>
      <c r="B911" s="37" t="s">
        <v>119</v>
      </c>
      <c r="C911" s="37" t="s">
        <v>161</v>
      </c>
      <c r="D911" s="37" t="s">
        <v>162</v>
      </c>
      <c r="E911" s="37" t="s">
        <v>7</v>
      </c>
      <c r="F911" s="37" t="s">
        <v>3562</v>
      </c>
      <c r="G911" s="60">
        <v>43329.959004629629</v>
      </c>
      <c r="H911" s="37" t="s">
        <v>2802</v>
      </c>
      <c r="I911" s="60"/>
      <c r="J911" s="37" t="s">
        <v>134</v>
      </c>
      <c r="K911" s="37" t="s">
        <v>3563</v>
      </c>
      <c r="L911" s="60">
        <v>43329.959004629629</v>
      </c>
      <c r="M911" s="37" t="s">
        <v>12</v>
      </c>
      <c r="N911" s="60">
        <v>43319.044050925928</v>
      </c>
      <c r="O911" s="37" t="s">
        <v>3564</v>
      </c>
      <c r="P911" s="38" t="b">
        <v>0</v>
      </c>
      <c r="Q911" s="37"/>
      <c r="R911" s="37" t="s">
        <v>127</v>
      </c>
      <c r="S911" s="38">
        <v>0</v>
      </c>
      <c r="T911" s="37" t="s">
        <v>128</v>
      </c>
      <c r="U911" s="37" t="s">
        <v>124</v>
      </c>
      <c r="V911" s="60"/>
      <c r="W911" s="38">
        <v>943052</v>
      </c>
      <c r="X911" s="37" t="s">
        <v>3565</v>
      </c>
      <c r="Y911" s="38">
        <v>0</v>
      </c>
      <c r="Z911" s="38" t="b">
        <v>0</v>
      </c>
      <c r="AA911" s="60">
        <v>43319.046261574083</v>
      </c>
      <c r="AB911" s="60">
        <v>43319.044351851851</v>
      </c>
      <c r="AC911" s="38">
        <v>1</v>
      </c>
      <c r="AD911" s="60">
        <v>43319.049224537041</v>
      </c>
      <c r="AE911" s="60">
        <v>43319.080358796287</v>
      </c>
      <c r="AF911" s="60">
        <v>43319.049224537041</v>
      </c>
      <c r="AG911" s="37"/>
      <c r="AH911" s="37"/>
      <c r="AI911" s="37"/>
      <c r="AJ911" s="16">
        <f ca="1">IF(Table1[[#This Row],[State]]="Closed","Zero",IF(Table1[[#This Row],[State]]="Resolved","Zero",TODAY()-Table1[[#This Row],[First Assigned to Osprey-Resolver]]))</f>
        <v>1388.9196412037127</v>
      </c>
      <c r="AK911" s="16" t="str">
        <f ca="1">IF(Table1[[#This Row],[Days Open]]&lt;=5,"00 - 05",IF(Table1[[#This Row],[Days Open]]&lt;=15,"06 - 15",IF(Table1[[#This Row],[Days Open]]&lt;=30,"16 - 30", IF(Table1[[#This Row],[Days Open]]&lt;=60,"31 - 60",IF(Table1[[#This Row],[Days Open]]&lt;=90,"61 - 90",IF(Table1[[#This Row],[Days Open]]="Zero","Closed","&gt;91 and above"))))))</f>
        <v>&gt;91 and above</v>
      </c>
      <c r="AL911" s="39">
        <f>WEEKNUM(Table1[[#This Row],[Created]])</f>
        <v>32</v>
      </c>
      <c r="AM911" s="39">
        <f>WEEKNUM(Table1[[#This Row],[Resolved]])</f>
        <v>0</v>
      </c>
      <c r="AN911" s="39">
        <f>WEEKNUM(Table1[[#This Row],[Closed]])</f>
        <v>33</v>
      </c>
      <c r="AO911" s="39" t="str">
        <f>IFERROR(INDEX(GD_Resource[], MATCH(Table1[[#This Row],[Assigned to]], GD_Resource[SNOW ID Unique], 0), 2), "Not GD")</f>
        <v>WPP-US</v>
      </c>
      <c r="AP911" s="39" t="str">
        <f t="shared" si="14"/>
        <v>GD</v>
      </c>
      <c r="AQ911" s="39">
        <f>YEAR(Table1[[#This Row],[Closed]])</f>
        <v>2018</v>
      </c>
      <c r="AR911" s="39">
        <f>YEAR(Table1[[#This Row],[Resolved]])</f>
        <v>1900</v>
      </c>
      <c r="AS911" s="39">
        <f>YEAR(Table1[[#This Row],[Created]])</f>
        <v>2018</v>
      </c>
      <c r="AT911" s="39">
        <f>DAY(Table1[[#This Row],[Resolved]])</f>
        <v>0</v>
      </c>
      <c r="AU911" s="39" t="str">
        <f>TEXT(Table1[[#This Row],[Resolved]],"MMM")</f>
        <v>Jan</v>
      </c>
      <c r="AV911" s="39">
        <f>DAY(Table1[[#This Row],[Created]])</f>
        <v>7</v>
      </c>
      <c r="AW911" s="39" t="str">
        <f>TEXT(Table1[[#This Row],[Created]],"MMM")</f>
        <v>Aug</v>
      </c>
      <c r="AX911" s="40">
        <f>VLOOKUP(Table1[[#This Row],[Assigned to]],GD_Resource[[#All],[SNOW ID Unique]:[Team]],4,0)</f>
        <v>0</v>
      </c>
    </row>
    <row r="912" spans="1:50" ht="62.7" customHeight="1" x14ac:dyDescent="0.25">
      <c r="A912" s="37" t="s">
        <v>3566</v>
      </c>
      <c r="B912" s="37" t="s">
        <v>119</v>
      </c>
      <c r="C912" s="37" t="s">
        <v>161</v>
      </c>
      <c r="D912" s="37" t="s">
        <v>2800</v>
      </c>
      <c r="E912" s="37" t="s">
        <v>7</v>
      </c>
      <c r="F912" s="37" t="s">
        <v>3567</v>
      </c>
      <c r="G912" s="60">
        <v>43319.083773148152</v>
      </c>
      <c r="H912" s="37" t="s">
        <v>2802</v>
      </c>
      <c r="I912" s="60"/>
      <c r="J912" s="37" t="s">
        <v>329</v>
      </c>
      <c r="K912" s="37" t="s">
        <v>3568</v>
      </c>
      <c r="L912" s="60">
        <v>43319.083773148152</v>
      </c>
      <c r="M912" s="37" t="s">
        <v>2802</v>
      </c>
      <c r="N912" s="60">
        <v>43319.053090277783</v>
      </c>
      <c r="O912" s="37" t="s">
        <v>3569</v>
      </c>
      <c r="P912" s="38" t="b">
        <v>0</v>
      </c>
      <c r="Q912" s="37"/>
      <c r="R912" s="37" t="s">
        <v>127</v>
      </c>
      <c r="S912" s="38">
        <v>0</v>
      </c>
      <c r="T912" s="37" t="s">
        <v>128</v>
      </c>
      <c r="U912" s="37" t="s">
        <v>124</v>
      </c>
      <c r="V912" s="60"/>
      <c r="W912" s="38">
        <v>2651</v>
      </c>
      <c r="X912" s="37" t="s">
        <v>3570</v>
      </c>
      <c r="Y912" s="38">
        <v>0</v>
      </c>
      <c r="Z912" s="38" t="b">
        <v>0</v>
      </c>
      <c r="AA912" s="60">
        <v>43319.059641203698</v>
      </c>
      <c r="AB912" s="60">
        <v>43319.053090277783</v>
      </c>
      <c r="AC912" s="38">
        <v>1</v>
      </c>
      <c r="AD912" s="60">
        <v>43319.076111111113</v>
      </c>
      <c r="AE912" s="60">
        <v>43319.082083333327</v>
      </c>
      <c r="AF912" s="60">
        <v>43319.076111111113</v>
      </c>
      <c r="AG912" s="37"/>
      <c r="AH912" s="37"/>
      <c r="AI912" s="37"/>
      <c r="AJ912" s="16">
        <f ca="1">IF(Table1[[#This Row],[State]]="Closed","Zero",IF(Table1[[#This Row],[State]]="Resolved","Zero",TODAY()-Table1[[#This Row],[First Assigned to Osprey-Resolver]]))</f>
        <v>1388.9179166666727</v>
      </c>
      <c r="AK912" s="16" t="str">
        <f ca="1">IF(Table1[[#This Row],[Days Open]]&lt;=5,"00 - 05",IF(Table1[[#This Row],[Days Open]]&lt;=15,"06 - 15",IF(Table1[[#This Row],[Days Open]]&lt;=30,"16 - 30", IF(Table1[[#This Row],[Days Open]]&lt;=60,"31 - 60",IF(Table1[[#This Row],[Days Open]]&lt;=90,"61 - 90",IF(Table1[[#This Row],[Days Open]]="Zero","Closed","&gt;91 and above"))))))</f>
        <v>&gt;91 and above</v>
      </c>
      <c r="AL912" s="39">
        <f>WEEKNUM(Table1[[#This Row],[Created]])</f>
        <v>32</v>
      </c>
      <c r="AM912" s="39">
        <f>WEEKNUM(Table1[[#This Row],[Resolved]])</f>
        <v>0</v>
      </c>
      <c r="AN912" s="39">
        <f>WEEKNUM(Table1[[#This Row],[Closed]])</f>
        <v>32</v>
      </c>
      <c r="AO912" s="39" t="str">
        <f>IFERROR(INDEX(GD_Resource[], MATCH(Table1[[#This Row],[Assigned to]], GD_Resource[SNOW ID Unique], 0), 2), "Not GD")</f>
        <v>WPP-US</v>
      </c>
      <c r="AP912" s="39" t="str">
        <f t="shared" si="14"/>
        <v>GD</v>
      </c>
      <c r="AQ912" s="39">
        <f>YEAR(Table1[[#This Row],[Closed]])</f>
        <v>2018</v>
      </c>
      <c r="AR912" s="39">
        <f>YEAR(Table1[[#This Row],[Resolved]])</f>
        <v>1900</v>
      </c>
      <c r="AS912" s="39">
        <f>YEAR(Table1[[#This Row],[Created]])</f>
        <v>2018</v>
      </c>
      <c r="AT912" s="39">
        <f>DAY(Table1[[#This Row],[Resolved]])</f>
        <v>0</v>
      </c>
      <c r="AU912" s="39" t="str">
        <f>TEXT(Table1[[#This Row],[Resolved]],"MMM")</f>
        <v>Jan</v>
      </c>
      <c r="AV912" s="39">
        <f>DAY(Table1[[#This Row],[Created]])</f>
        <v>7</v>
      </c>
      <c r="AW912" s="39" t="str">
        <f>TEXT(Table1[[#This Row],[Created]],"MMM")</f>
        <v>Aug</v>
      </c>
      <c r="AX912" s="40">
        <f>VLOOKUP(Table1[[#This Row],[Assigned to]],GD_Resource[[#All],[SNOW ID Unique]:[Team]],4,0)</f>
        <v>0</v>
      </c>
    </row>
    <row r="913" spans="1:50" ht="37.5" customHeight="1" x14ac:dyDescent="0.25">
      <c r="A913" s="37" t="s">
        <v>3571</v>
      </c>
      <c r="B913" s="37" t="s">
        <v>119</v>
      </c>
      <c r="C913" s="37" t="s">
        <v>622</v>
      </c>
      <c r="D913" s="37" t="s">
        <v>213</v>
      </c>
      <c r="E913" s="37" t="s">
        <v>13</v>
      </c>
      <c r="F913" s="37" t="s">
        <v>3572</v>
      </c>
      <c r="G913" s="60">
        <v>43445.008206018523</v>
      </c>
      <c r="H913" s="37" t="s">
        <v>40</v>
      </c>
      <c r="I913" s="60"/>
      <c r="J913" s="37" t="s">
        <v>124</v>
      </c>
      <c r="K913" s="37" t="s">
        <v>3573</v>
      </c>
      <c r="L913" s="60">
        <v>43445.008206018523</v>
      </c>
      <c r="M913" s="37" t="s">
        <v>40</v>
      </c>
      <c r="N913" s="60">
        <v>43319.702152777783</v>
      </c>
      <c r="O913" s="37" t="s">
        <v>2839</v>
      </c>
      <c r="P913" s="38" t="b">
        <v>0</v>
      </c>
      <c r="Q913" s="37"/>
      <c r="R913" s="37" t="s">
        <v>150</v>
      </c>
      <c r="S913" s="38">
        <v>0</v>
      </c>
      <c r="T913" s="37" t="s">
        <v>128</v>
      </c>
      <c r="U913" s="37" t="s">
        <v>124</v>
      </c>
      <c r="V913" s="60"/>
      <c r="W913" s="38">
        <v>10826443</v>
      </c>
      <c r="X913" s="37" t="s">
        <v>2304</v>
      </c>
      <c r="Y913" s="38">
        <v>0</v>
      </c>
      <c r="Z913" s="38" t="b">
        <v>0</v>
      </c>
      <c r="AA913" s="60">
        <v>43319.747407407413</v>
      </c>
      <c r="AB913" s="60"/>
      <c r="AC913" s="38">
        <v>1</v>
      </c>
      <c r="AD913" s="60"/>
      <c r="AE913" s="60">
        <v>43319.747407407413</v>
      </c>
      <c r="AF913" s="60">
        <v>43319.710462962961</v>
      </c>
      <c r="AG913" s="37"/>
      <c r="AH913" s="37"/>
      <c r="AI913" s="37"/>
      <c r="AJ913" s="16">
        <f ca="1">IF(Table1[[#This Row],[State]]="Closed","Zero",IF(Table1[[#This Row],[State]]="Resolved","Zero",TODAY()-Table1[[#This Row],[First Assigned to Osprey-Resolver]]))</f>
        <v>1388.2525925925875</v>
      </c>
      <c r="AK913" s="16" t="str">
        <f ca="1">IF(Table1[[#This Row],[Days Open]]&lt;=5,"00 - 05",IF(Table1[[#This Row],[Days Open]]&lt;=15,"06 - 15",IF(Table1[[#This Row],[Days Open]]&lt;=30,"16 - 30", IF(Table1[[#This Row],[Days Open]]&lt;=60,"31 - 60",IF(Table1[[#This Row],[Days Open]]&lt;=90,"61 - 90",IF(Table1[[#This Row],[Days Open]]="Zero","Closed","&gt;91 and above"))))))</f>
        <v>&gt;91 and above</v>
      </c>
      <c r="AL913" s="39">
        <f>WEEKNUM(Table1[[#This Row],[Created]])</f>
        <v>32</v>
      </c>
      <c r="AM913" s="39">
        <f>WEEKNUM(Table1[[#This Row],[Resolved]])</f>
        <v>0</v>
      </c>
      <c r="AN913" s="39">
        <f>WEEKNUM(Table1[[#This Row],[Closed]])</f>
        <v>50</v>
      </c>
      <c r="AO913" s="39" t="str">
        <f>IFERROR(INDEX(GD_Resource[], MATCH(Table1[[#This Row],[Assigned to]], GD_Resource[SNOW ID Unique], 0), 2), "Not GD")</f>
        <v>Not GD</v>
      </c>
      <c r="AP913" s="39" t="str">
        <f t="shared" si="14"/>
        <v>Geo</v>
      </c>
      <c r="AQ913" s="39">
        <f>YEAR(Table1[[#This Row],[Closed]])</f>
        <v>2018</v>
      </c>
      <c r="AR913" s="39">
        <f>YEAR(Table1[[#This Row],[Resolved]])</f>
        <v>1900</v>
      </c>
      <c r="AS913" s="39">
        <f>YEAR(Table1[[#This Row],[Created]])</f>
        <v>2018</v>
      </c>
      <c r="AT913" s="39">
        <f>DAY(Table1[[#This Row],[Resolved]])</f>
        <v>0</v>
      </c>
      <c r="AU913" s="39" t="str">
        <f>TEXT(Table1[[#This Row],[Resolved]],"MMM")</f>
        <v>Jan</v>
      </c>
      <c r="AV913" s="39">
        <f>DAY(Table1[[#This Row],[Created]])</f>
        <v>7</v>
      </c>
      <c r="AW913" s="39" t="str">
        <f>TEXT(Table1[[#This Row],[Created]],"MMM")</f>
        <v>Aug</v>
      </c>
      <c r="AX913" s="40" t="e">
        <f>VLOOKUP(Table1[[#This Row],[Assigned to]],GD_Resource[[#All],[SNOW ID Unique]:[Team]],4,0)</f>
        <v>#N/A</v>
      </c>
    </row>
    <row r="914" spans="1:50" ht="75" customHeight="1" x14ac:dyDescent="0.25">
      <c r="A914" s="37" t="s">
        <v>3574</v>
      </c>
      <c r="B914" s="37" t="s">
        <v>119</v>
      </c>
      <c r="C914" s="37" t="s">
        <v>433</v>
      </c>
      <c r="D914" s="37" t="s">
        <v>434</v>
      </c>
      <c r="E914" s="37" t="s">
        <v>13</v>
      </c>
      <c r="F914" s="37" t="s">
        <v>3575</v>
      </c>
      <c r="G914" s="60">
        <v>43320.778668981482</v>
      </c>
      <c r="H914" s="37" t="s">
        <v>436</v>
      </c>
      <c r="I914" s="60"/>
      <c r="J914" s="37" t="s">
        <v>124</v>
      </c>
      <c r="K914" s="37" t="s">
        <v>3576</v>
      </c>
      <c r="L914" s="60">
        <v>43320.778668981482</v>
      </c>
      <c r="M914" s="37" t="s">
        <v>436</v>
      </c>
      <c r="N914" s="60">
        <v>43319.853692129633</v>
      </c>
      <c r="O914" s="37" t="s">
        <v>3577</v>
      </c>
      <c r="P914" s="38" t="b">
        <v>0</v>
      </c>
      <c r="Q914" s="37"/>
      <c r="R914" s="37" t="s">
        <v>217</v>
      </c>
      <c r="S914" s="38">
        <v>0</v>
      </c>
      <c r="T914" s="37" t="s">
        <v>128</v>
      </c>
      <c r="U914" s="37" t="s">
        <v>124</v>
      </c>
      <c r="V914" s="60"/>
      <c r="W914" s="38">
        <v>79918</v>
      </c>
      <c r="X914" s="37" t="s">
        <v>3578</v>
      </c>
      <c r="Y914" s="38">
        <v>0</v>
      </c>
      <c r="Z914" s="38" t="b">
        <v>0</v>
      </c>
      <c r="AA914" s="60">
        <v>43319.858078703714</v>
      </c>
      <c r="AB914" s="60"/>
      <c r="AC914" s="38">
        <v>1</v>
      </c>
      <c r="AD914" s="60"/>
      <c r="AE914" s="60">
        <v>43319.858078703714</v>
      </c>
      <c r="AF914" s="60">
        <v>43319.858078703714</v>
      </c>
      <c r="AG914" s="37"/>
      <c r="AH914" s="37"/>
      <c r="AI914" s="37"/>
      <c r="AJ914" s="16">
        <f ca="1">IF(Table1[[#This Row],[State]]="Closed","Zero",IF(Table1[[#This Row],[State]]="Resolved","Zero",TODAY()-Table1[[#This Row],[First Assigned to Osprey-Resolver]]))</f>
        <v>1388.1419212962865</v>
      </c>
      <c r="AK914" s="16" t="str">
        <f ca="1">IF(Table1[[#This Row],[Days Open]]&lt;=5,"00 - 05",IF(Table1[[#This Row],[Days Open]]&lt;=15,"06 - 15",IF(Table1[[#This Row],[Days Open]]&lt;=30,"16 - 30", IF(Table1[[#This Row],[Days Open]]&lt;=60,"31 - 60",IF(Table1[[#This Row],[Days Open]]&lt;=90,"61 - 90",IF(Table1[[#This Row],[Days Open]]="Zero","Closed","&gt;91 and above"))))))</f>
        <v>&gt;91 and above</v>
      </c>
      <c r="AL914" s="39">
        <f>WEEKNUM(Table1[[#This Row],[Created]])</f>
        <v>32</v>
      </c>
      <c r="AM914" s="39">
        <f>WEEKNUM(Table1[[#This Row],[Resolved]])</f>
        <v>0</v>
      </c>
      <c r="AN914" s="39">
        <f>WEEKNUM(Table1[[#This Row],[Closed]])</f>
        <v>32</v>
      </c>
      <c r="AO914" s="39" t="str">
        <f>IFERROR(INDEX(GD_Resource[], MATCH(Table1[[#This Row],[Assigned to]], GD_Resource[SNOW ID Unique], 0), 2), "Not GD")</f>
        <v>Not GD</v>
      </c>
      <c r="AP914" s="39" t="str">
        <f t="shared" si="14"/>
        <v>Geo</v>
      </c>
      <c r="AQ914" s="39">
        <f>YEAR(Table1[[#This Row],[Closed]])</f>
        <v>2018</v>
      </c>
      <c r="AR914" s="39">
        <f>YEAR(Table1[[#This Row],[Resolved]])</f>
        <v>1900</v>
      </c>
      <c r="AS914" s="39">
        <f>YEAR(Table1[[#This Row],[Created]])</f>
        <v>2018</v>
      </c>
      <c r="AT914" s="39">
        <f>DAY(Table1[[#This Row],[Resolved]])</f>
        <v>0</v>
      </c>
      <c r="AU914" s="39" t="str">
        <f>TEXT(Table1[[#This Row],[Resolved]],"MMM")</f>
        <v>Jan</v>
      </c>
      <c r="AV914" s="39">
        <f>DAY(Table1[[#This Row],[Created]])</f>
        <v>7</v>
      </c>
      <c r="AW914" s="39" t="str">
        <f>TEXT(Table1[[#This Row],[Created]],"MMM")</f>
        <v>Aug</v>
      </c>
      <c r="AX914" s="40" t="e">
        <f>VLOOKUP(Table1[[#This Row],[Assigned to]],GD_Resource[[#All],[SNOW ID Unique]:[Team]],4,0)</f>
        <v>#N/A</v>
      </c>
    </row>
    <row r="915" spans="1:50" ht="37.5" customHeight="1" x14ac:dyDescent="0.25">
      <c r="A915" s="37" t="s">
        <v>3579</v>
      </c>
      <c r="B915" s="37" t="s">
        <v>119</v>
      </c>
      <c r="C915" s="37" t="s">
        <v>296</v>
      </c>
      <c r="D915" s="37" t="s">
        <v>2424</v>
      </c>
      <c r="E915" s="37" t="s">
        <v>145</v>
      </c>
      <c r="F915" s="37" t="s">
        <v>3580</v>
      </c>
      <c r="G915" s="60">
        <v>43780.917048611111</v>
      </c>
      <c r="H915" s="37"/>
      <c r="I915" s="60"/>
      <c r="J915" s="37" t="s">
        <v>124</v>
      </c>
      <c r="K915" s="37" t="s">
        <v>3581</v>
      </c>
      <c r="L915" s="60">
        <v>43780.917048611111</v>
      </c>
      <c r="M915" s="37" t="s">
        <v>2427</v>
      </c>
      <c r="N915" s="60">
        <v>43320.760023148148</v>
      </c>
      <c r="O915" s="37" t="s">
        <v>3582</v>
      </c>
      <c r="P915" s="38" t="b">
        <v>0</v>
      </c>
      <c r="Q915" s="37"/>
      <c r="R915" s="37" t="s">
        <v>150</v>
      </c>
      <c r="S915" s="38">
        <v>0</v>
      </c>
      <c r="T915" s="37" t="s">
        <v>128</v>
      </c>
      <c r="U915" s="37" t="s">
        <v>124</v>
      </c>
      <c r="V915" s="60"/>
      <c r="W915" s="38">
        <v>39758710</v>
      </c>
      <c r="X915" s="37" t="s">
        <v>3583</v>
      </c>
      <c r="Y915" s="38">
        <v>0</v>
      </c>
      <c r="Z915" s="38" t="b">
        <v>0</v>
      </c>
      <c r="AA915" s="60"/>
      <c r="AB915" s="60"/>
      <c r="AC915" s="38">
        <v>0</v>
      </c>
      <c r="AD915" s="60"/>
      <c r="AE915" s="60"/>
      <c r="AF915" s="60">
        <v>43320.760023148148</v>
      </c>
      <c r="AG915" s="37"/>
      <c r="AH915" s="37"/>
      <c r="AI915" s="37"/>
      <c r="AJ915" s="16">
        <f ca="1">IF(Table1[[#This Row],[State]]="Closed","Zero",IF(Table1[[#This Row],[State]]="Resolved","Zero",TODAY()-Table1[[#This Row],[First Assigned to Osprey-Resolver]]))</f>
        <v>44708</v>
      </c>
      <c r="AK915" s="16" t="str">
        <f ca="1">IF(Table1[[#This Row],[Days Open]]&lt;=5,"00 - 05",IF(Table1[[#This Row],[Days Open]]&lt;=15,"06 - 15",IF(Table1[[#This Row],[Days Open]]&lt;=30,"16 - 30", IF(Table1[[#This Row],[Days Open]]&lt;=60,"31 - 60",IF(Table1[[#This Row],[Days Open]]&lt;=90,"61 - 90",IF(Table1[[#This Row],[Days Open]]="Zero","Closed","&gt;91 and above"))))))</f>
        <v>&gt;91 and above</v>
      </c>
      <c r="AL915" s="39">
        <f>WEEKNUM(Table1[[#This Row],[Created]])</f>
        <v>32</v>
      </c>
      <c r="AM915" s="39">
        <f>WEEKNUM(Table1[[#This Row],[Resolved]])</f>
        <v>0</v>
      </c>
      <c r="AN915" s="39">
        <f>WEEKNUM(Table1[[#This Row],[Closed]])</f>
        <v>46</v>
      </c>
      <c r="AO915" s="39" t="str">
        <f>IFERROR(INDEX(GD_Resource[], MATCH(Table1[[#This Row],[Assigned to]], GD_Resource[SNOW ID Unique], 0), 2), "Not GD")</f>
        <v>Not GD</v>
      </c>
      <c r="AP915" s="39" t="str">
        <f t="shared" si="14"/>
        <v>Geo</v>
      </c>
      <c r="AQ915" s="39">
        <f>YEAR(Table1[[#This Row],[Closed]])</f>
        <v>2019</v>
      </c>
      <c r="AR915" s="39">
        <f>YEAR(Table1[[#This Row],[Resolved]])</f>
        <v>1900</v>
      </c>
      <c r="AS915" s="39">
        <f>YEAR(Table1[[#This Row],[Created]])</f>
        <v>2018</v>
      </c>
      <c r="AT915" s="39">
        <f>DAY(Table1[[#This Row],[Resolved]])</f>
        <v>0</v>
      </c>
      <c r="AU915" s="39" t="str">
        <f>TEXT(Table1[[#This Row],[Resolved]],"MMM")</f>
        <v>Jan</v>
      </c>
      <c r="AV915" s="39">
        <f>DAY(Table1[[#This Row],[Created]])</f>
        <v>8</v>
      </c>
      <c r="AW915" s="39" t="str">
        <f>TEXT(Table1[[#This Row],[Created]],"MMM")</f>
        <v>Aug</v>
      </c>
      <c r="AX915" s="40" t="e">
        <f>VLOOKUP(Table1[[#This Row],[Assigned to]],GD_Resource[[#All],[SNOW ID Unique]:[Team]],4,0)</f>
        <v>#N/A</v>
      </c>
    </row>
    <row r="916" spans="1:50" ht="75" customHeight="1" x14ac:dyDescent="0.25">
      <c r="A916" s="37" t="s">
        <v>3584</v>
      </c>
      <c r="B916" s="37" t="s">
        <v>119</v>
      </c>
      <c r="C916" s="37" t="s">
        <v>253</v>
      </c>
      <c r="D916" s="37" t="s">
        <v>2365</v>
      </c>
      <c r="E916" s="37" t="s">
        <v>145</v>
      </c>
      <c r="F916" s="37" t="s">
        <v>3585</v>
      </c>
      <c r="G916" s="60">
        <v>43346.853263888886</v>
      </c>
      <c r="H916" s="37" t="s">
        <v>8</v>
      </c>
      <c r="I916" s="60"/>
      <c r="J916" s="37" t="s">
        <v>124</v>
      </c>
      <c r="K916" s="37" t="s">
        <v>3586</v>
      </c>
      <c r="L916" s="60">
        <v>43335.839236111111</v>
      </c>
      <c r="M916" s="37" t="s">
        <v>1861</v>
      </c>
      <c r="N916" s="60">
        <v>43320.835763888892</v>
      </c>
      <c r="O916" s="37" t="s">
        <v>2888</v>
      </c>
      <c r="P916" s="38" t="b">
        <v>0</v>
      </c>
      <c r="Q916" s="37"/>
      <c r="R916" s="37" t="s">
        <v>150</v>
      </c>
      <c r="S916" s="38">
        <v>0</v>
      </c>
      <c r="T916" s="37" t="s">
        <v>128</v>
      </c>
      <c r="U916" s="37" t="s">
        <v>124</v>
      </c>
      <c r="V916" s="60"/>
      <c r="W916" s="38">
        <v>1296300</v>
      </c>
      <c r="X916" s="37" t="s">
        <v>2889</v>
      </c>
      <c r="Y916" s="38">
        <v>0</v>
      </c>
      <c r="Z916" s="38" t="b">
        <v>0</v>
      </c>
      <c r="AA916" s="60">
        <v>43320.847916666673</v>
      </c>
      <c r="AB916" s="60"/>
      <c r="AC916" s="38">
        <v>1</v>
      </c>
      <c r="AD916" s="60"/>
      <c r="AE916" s="60">
        <v>43320.847916666673</v>
      </c>
      <c r="AF916" s="60">
        <v>43320.836921296293</v>
      </c>
      <c r="AG916" s="37"/>
      <c r="AH916" s="37"/>
      <c r="AI916" s="37"/>
      <c r="AJ916" s="16">
        <f ca="1">IF(Table1[[#This Row],[State]]="Closed","Zero",IF(Table1[[#This Row],[State]]="Resolved","Zero",TODAY()-Table1[[#This Row],[First Assigned to Osprey-Resolver]]))</f>
        <v>1387.152083333327</v>
      </c>
      <c r="AK916" s="16" t="str">
        <f ca="1">IF(Table1[[#This Row],[Days Open]]&lt;=5,"00 - 05",IF(Table1[[#This Row],[Days Open]]&lt;=15,"06 - 15",IF(Table1[[#This Row],[Days Open]]&lt;=30,"16 - 30", IF(Table1[[#This Row],[Days Open]]&lt;=60,"31 - 60",IF(Table1[[#This Row],[Days Open]]&lt;=90,"61 - 90",IF(Table1[[#This Row],[Days Open]]="Zero","Closed","&gt;91 and above"))))))</f>
        <v>&gt;91 and above</v>
      </c>
      <c r="AL916" s="39">
        <f>WEEKNUM(Table1[[#This Row],[Created]])</f>
        <v>32</v>
      </c>
      <c r="AM916" s="39">
        <f>WEEKNUM(Table1[[#This Row],[Resolved]])</f>
        <v>0</v>
      </c>
      <c r="AN916" s="39">
        <f>WEEKNUM(Table1[[#This Row],[Closed]])</f>
        <v>34</v>
      </c>
      <c r="AO916" s="39" t="str">
        <f>IFERROR(INDEX(GD_Resource[], MATCH(Table1[[#This Row],[Assigned to]], GD_Resource[SNOW ID Unique], 0), 2), "Not GD")</f>
        <v>WPP-US</v>
      </c>
      <c r="AP916" s="39" t="str">
        <f t="shared" si="14"/>
        <v>GD</v>
      </c>
      <c r="AQ916" s="39">
        <f>YEAR(Table1[[#This Row],[Closed]])</f>
        <v>2018</v>
      </c>
      <c r="AR916" s="39">
        <f>YEAR(Table1[[#This Row],[Resolved]])</f>
        <v>1900</v>
      </c>
      <c r="AS916" s="39">
        <f>YEAR(Table1[[#This Row],[Created]])</f>
        <v>2018</v>
      </c>
      <c r="AT916" s="39">
        <f>DAY(Table1[[#This Row],[Resolved]])</f>
        <v>0</v>
      </c>
      <c r="AU916" s="39" t="str">
        <f>TEXT(Table1[[#This Row],[Resolved]],"MMM")</f>
        <v>Jan</v>
      </c>
      <c r="AV916" s="39">
        <f>DAY(Table1[[#This Row],[Created]])</f>
        <v>8</v>
      </c>
      <c r="AW916" s="39" t="str">
        <f>TEXT(Table1[[#This Row],[Created]],"MMM")</f>
        <v>Aug</v>
      </c>
      <c r="AX916" s="40">
        <f>VLOOKUP(Table1[[#This Row],[Assigned to]],GD_Resource[[#All],[SNOW ID Unique]:[Team]],4,0)</f>
        <v>0</v>
      </c>
    </row>
    <row r="917" spans="1:50" ht="87.45" customHeight="1" x14ac:dyDescent="0.25">
      <c r="A917" s="37" t="s">
        <v>3587</v>
      </c>
      <c r="B917" s="37" t="s">
        <v>119</v>
      </c>
      <c r="C917" s="37" t="s">
        <v>253</v>
      </c>
      <c r="D917" s="37" t="s">
        <v>2365</v>
      </c>
      <c r="E917" s="37" t="s">
        <v>145</v>
      </c>
      <c r="F917" s="37" t="s">
        <v>3588</v>
      </c>
      <c r="G917" s="60">
        <v>43346.85292824074</v>
      </c>
      <c r="H917" s="37" t="s">
        <v>8</v>
      </c>
      <c r="I917" s="60"/>
      <c r="J917" s="37" t="s">
        <v>124</v>
      </c>
      <c r="K917" s="37" t="s">
        <v>3589</v>
      </c>
      <c r="L917" s="60">
        <v>43335.838472222233</v>
      </c>
      <c r="M917" s="37" t="s">
        <v>1861</v>
      </c>
      <c r="N917" s="60">
        <v>43320.837025462963</v>
      </c>
      <c r="O917" s="37" t="s">
        <v>2888</v>
      </c>
      <c r="P917" s="38" t="b">
        <v>0</v>
      </c>
      <c r="Q917" s="37"/>
      <c r="R917" s="37" t="s">
        <v>150</v>
      </c>
      <c r="S917" s="38">
        <v>0</v>
      </c>
      <c r="T917" s="37" t="s">
        <v>128</v>
      </c>
      <c r="U917" s="37" t="s">
        <v>124</v>
      </c>
      <c r="V917" s="60"/>
      <c r="W917" s="38">
        <v>1296125</v>
      </c>
      <c r="X917" s="37" t="s">
        <v>2889</v>
      </c>
      <c r="Y917" s="38">
        <v>0</v>
      </c>
      <c r="Z917" s="38" t="b">
        <v>0</v>
      </c>
      <c r="AA917" s="60">
        <v>43320.877002314817</v>
      </c>
      <c r="AB917" s="60"/>
      <c r="AC917" s="38">
        <v>1</v>
      </c>
      <c r="AD917" s="60"/>
      <c r="AE917" s="60">
        <v>43320.877002314817</v>
      </c>
      <c r="AF917" s="60">
        <v>43320.859178240738</v>
      </c>
      <c r="AG917" s="37"/>
      <c r="AH917" s="37"/>
      <c r="AI917" s="37"/>
      <c r="AJ917" s="16">
        <f ca="1">IF(Table1[[#This Row],[State]]="Closed","Zero",IF(Table1[[#This Row],[State]]="Resolved","Zero",TODAY()-Table1[[#This Row],[First Assigned to Osprey-Resolver]]))</f>
        <v>1387.1229976851828</v>
      </c>
      <c r="AK917" s="16" t="str">
        <f ca="1">IF(Table1[[#This Row],[Days Open]]&lt;=5,"00 - 05",IF(Table1[[#This Row],[Days Open]]&lt;=15,"06 - 15",IF(Table1[[#This Row],[Days Open]]&lt;=30,"16 - 30", IF(Table1[[#This Row],[Days Open]]&lt;=60,"31 - 60",IF(Table1[[#This Row],[Days Open]]&lt;=90,"61 - 90",IF(Table1[[#This Row],[Days Open]]="Zero","Closed","&gt;91 and above"))))))</f>
        <v>&gt;91 and above</v>
      </c>
      <c r="AL917" s="39">
        <f>WEEKNUM(Table1[[#This Row],[Created]])</f>
        <v>32</v>
      </c>
      <c r="AM917" s="39">
        <f>WEEKNUM(Table1[[#This Row],[Resolved]])</f>
        <v>0</v>
      </c>
      <c r="AN917" s="39">
        <f>WEEKNUM(Table1[[#This Row],[Closed]])</f>
        <v>34</v>
      </c>
      <c r="AO917" s="39" t="str">
        <f>IFERROR(INDEX(GD_Resource[], MATCH(Table1[[#This Row],[Assigned to]], GD_Resource[SNOW ID Unique], 0), 2), "Not GD")</f>
        <v>WPP-US</v>
      </c>
      <c r="AP917" s="39" t="str">
        <f t="shared" si="14"/>
        <v>GD</v>
      </c>
      <c r="AQ917" s="39">
        <f>YEAR(Table1[[#This Row],[Closed]])</f>
        <v>2018</v>
      </c>
      <c r="AR917" s="39">
        <f>YEAR(Table1[[#This Row],[Resolved]])</f>
        <v>1900</v>
      </c>
      <c r="AS917" s="39">
        <f>YEAR(Table1[[#This Row],[Created]])</f>
        <v>2018</v>
      </c>
      <c r="AT917" s="39">
        <f>DAY(Table1[[#This Row],[Resolved]])</f>
        <v>0</v>
      </c>
      <c r="AU917" s="39" t="str">
        <f>TEXT(Table1[[#This Row],[Resolved]],"MMM")</f>
        <v>Jan</v>
      </c>
      <c r="AV917" s="39">
        <f>DAY(Table1[[#This Row],[Created]])</f>
        <v>8</v>
      </c>
      <c r="AW917" s="39" t="str">
        <f>TEXT(Table1[[#This Row],[Created]],"MMM")</f>
        <v>Aug</v>
      </c>
      <c r="AX917" s="40">
        <f>VLOOKUP(Table1[[#This Row],[Assigned to]],GD_Resource[[#All],[SNOW ID Unique]:[Team]],4,0)</f>
        <v>0</v>
      </c>
    </row>
    <row r="918" spans="1:50" ht="49.95" customHeight="1" x14ac:dyDescent="0.25">
      <c r="A918" s="37" t="s">
        <v>3590</v>
      </c>
      <c r="B918" s="37" t="s">
        <v>119</v>
      </c>
      <c r="C918" s="37" t="s">
        <v>253</v>
      </c>
      <c r="D918" s="37" t="s">
        <v>2690</v>
      </c>
      <c r="E918" s="37" t="s">
        <v>13</v>
      </c>
      <c r="F918" s="37" t="s">
        <v>3591</v>
      </c>
      <c r="G918" s="60">
        <v>43335.853206018517</v>
      </c>
      <c r="H918" s="37" t="s">
        <v>8</v>
      </c>
      <c r="I918" s="60"/>
      <c r="J918" s="37" t="s">
        <v>134</v>
      </c>
      <c r="K918" s="37" t="s">
        <v>3592</v>
      </c>
      <c r="L918" s="60">
        <v>43335.853206018517</v>
      </c>
      <c r="M918" s="37" t="s">
        <v>2065</v>
      </c>
      <c r="N918" s="60">
        <v>43320.946412037039</v>
      </c>
      <c r="O918" s="37" t="s">
        <v>2690</v>
      </c>
      <c r="P918" s="38" t="b">
        <v>0</v>
      </c>
      <c r="Q918" s="37"/>
      <c r="R918" s="37" t="s">
        <v>150</v>
      </c>
      <c r="S918" s="38">
        <v>0</v>
      </c>
      <c r="T918" s="37" t="s">
        <v>128</v>
      </c>
      <c r="U918" s="37" t="s">
        <v>124</v>
      </c>
      <c r="V918" s="60"/>
      <c r="W918" s="38">
        <v>1287947</v>
      </c>
      <c r="X918" s="37" t="s">
        <v>2065</v>
      </c>
      <c r="Y918" s="38">
        <v>0</v>
      </c>
      <c r="Z918" s="38" t="b">
        <v>0</v>
      </c>
      <c r="AA918" s="60">
        <v>43320.994016203702</v>
      </c>
      <c r="AB918" s="60">
        <v>43320.947569444441</v>
      </c>
      <c r="AC918" s="38">
        <v>1</v>
      </c>
      <c r="AD918" s="60">
        <v>43320.961817129632</v>
      </c>
      <c r="AE918" s="60">
        <v>43320.994016203702</v>
      </c>
      <c r="AF918" s="60">
        <v>43320.961817129632</v>
      </c>
      <c r="AG918" s="37"/>
      <c r="AH918" s="37"/>
      <c r="AI918" s="37"/>
      <c r="AJ918" s="16">
        <f ca="1">IF(Table1[[#This Row],[State]]="Closed","Zero",IF(Table1[[#This Row],[State]]="Resolved","Zero",TODAY()-Table1[[#This Row],[First Assigned to Osprey-Resolver]]))</f>
        <v>1387.0059837962981</v>
      </c>
      <c r="AK918" s="16" t="str">
        <f ca="1">IF(Table1[[#This Row],[Days Open]]&lt;=5,"00 - 05",IF(Table1[[#This Row],[Days Open]]&lt;=15,"06 - 15",IF(Table1[[#This Row],[Days Open]]&lt;=30,"16 - 30", IF(Table1[[#This Row],[Days Open]]&lt;=60,"31 - 60",IF(Table1[[#This Row],[Days Open]]&lt;=90,"61 - 90",IF(Table1[[#This Row],[Days Open]]="Zero","Closed","&gt;91 and above"))))))</f>
        <v>&gt;91 and above</v>
      </c>
      <c r="AL918" s="39">
        <f>WEEKNUM(Table1[[#This Row],[Created]])</f>
        <v>32</v>
      </c>
      <c r="AM918" s="39">
        <f>WEEKNUM(Table1[[#This Row],[Resolved]])</f>
        <v>0</v>
      </c>
      <c r="AN918" s="39">
        <f>WEEKNUM(Table1[[#This Row],[Closed]])</f>
        <v>34</v>
      </c>
      <c r="AO918" s="39" t="str">
        <f>IFERROR(INDEX(GD_Resource[], MATCH(Table1[[#This Row],[Assigned to]], GD_Resource[SNOW ID Unique], 0), 2), "Not GD")</f>
        <v>WPP-US</v>
      </c>
      <c r="AP918" s="39" t="str">
        <f t="shared" si="14"/>
        <v>GD</v>
      </c>
      <c r="AQ918" s="39">
        <f>YEAR(Table1[[#This Row],[Closed]])</f>
        <v>2018</v>
      </c>
      <c r="AR918" s="39">
        <f>YEAR(Table1[[#This Row],[Resolved]])</f>
        <v>1900</v>
      </c>
      <c r="AS918" s="39">
        <f>YEAR(Table1[[#This Row],[Created]])</f>
        <v>2018</v>
      </c>
      <c r="AT918" s="39">
        <f>DAY(Table1[[#This Row],[Resolved]])</f>
        <v>0</v>
      </c>
      <c r="AU918" s="39" t="str">
        <f>TEXT(Table1[[#This Row],[Resolved]],"MMM")</f>
        <v>Jan</v>
      </c>
      <c r="AV918" s="39">
        <f>DAY(Table1[[#This Row],[Created]])</f>
        <v>8</v>
      </c>
      <c r="AW918" s="39" t="str">
        <f>TEXT(Table1[[#This Row],[Created]],"MMM")</f>
        <v>Aug</v>
      </c>
      <c r="AX918" s="40">
        <f>VLOOKUP(Table1[[#This Row],[Assigned to]],GD_Resource[[#All],[SNOW ID Unique]:[Team]],4,0)</f>
        <v>0</v>
      </c>
    </row>
    <row r="919" spans="1:50" ht="62.7" customHeight="1" x14ac:dyDescent="0.25">
      <c r="A919" s="37" t="s">
        <v>3593</v>
      </c>
      <c r="B919" s="37" t="s">
        <v>119</v>
      </c>
      <c r="C919" s="37" t="s">
        <v>296</v>
      </c>
      <c r="D919" s="37" t="s">
        <v>2533</v>
      </c>
      <c r="E919" s="37" t="s">
        <v>7</v>
      </c>
      <c r="F919" s="37" t="s">
        <v>3594</v>
      </c>
      <c r="G919" s="60">
        <v>43321.856979166667</v>
      </c>
      <c r="H919" s="37"/>
      <c r="I919" s="60"/>
      <c r="J919" s="37" t="s">
        <v>134</v>
      </c>
      <c r="K919" s="37" t="s">
        <v>3595</v>
      </c>
      <c r="L919" s="60">
        <v>43321.856979166667</v>
      </c>
      <c r="M919" s="37" t="s">
        <v>2653</v>
      </c>
      <c r="N919" s="60">
        <v>43321.81622685185</v>
      </c>
      <c r="O919" s="37" t="s">
        <v>2413</v>
      </c>
      <c r="P919" s="38" t="b">
        <v>0</v>
      </c>
      <c r="Q919" s="37"/>
      <c r="R919" s="37" t="s">
        <v>150</v>
      </c>
      <c r="S919" s="38">
        <v>0</v>
      </c>
      <c r="T919" s="37" t="s">
        <v>128</v>
      </c>
      <c r="U919" s="37" t="s">
        <v>124</v>
      </c>
      <c r="V919" s="60"/>
      <c r="W919" s="38">
        <v>4556</v>
      </c>
      <c r="X919" s="37" t="s">
        <v>620</v>
      </c>
      <c r="Y919" s="38">
        <v>0</v>
      </c>
      <c r="Z919" s="38" t="b">
        <v>0</v>
      </c>
      <c r="AA919" s="60"/>
      <c r="AB919" s="60"/>
      <c r="AC919" s="38">
        <v>0</v>
      </c>
      <c r="AD919" s="60"/>
      <c r="AE919" s="60"/>
      <c r="AF919" s="60">
        <v>43321.81622685185</v>
      </c>
      <c r="AG919" s="37"/>
      <c r="AH919" s="37"/>
      <c r="AI919" s="37"/>
      <c r="AJ919" s="16">
        <f ca="1">IF(Table1[[#This Row],[State]]="Closed","Zero",IF(Table1[[#This Row],[State]]="Resolved","Zero",TODAY()-Table1[[#This Row],[First Assigned to Osprey-Resolver]]))</f>
        <v>44708</v>
      </c>
      <c r="AK919" s="16" t="str">
        <f ca="1">IF(Table1[[#This Row],[Days Open]]&lt;=5,"00 - 05",IF(Table1[[#This Row],[Days Open]]&lt;=15,"06 - 15",IF(Table1[[#This Row],[Days Open]]&lt;=30,"16 - 30", IF(Table1[[#This Row],[Days Open]]&lt;=60,"31 - 60",IF(Table1[[#This Row],[Days Open]]&lt;=90,"61 - 90",IF(Table1[[#This Row],[Days Open]]="Zero","Closed","&gt;91 and above"))))))</f>
        <v>&gt;91 and above</v>
      </c>
      <c r="AL919" s="39">
        <f>WEEKNUM(Table1[[#This Row],[Created]])</f>
        <v>32</v>
      </c>
      <c r="AM919" s="39">
        <f>WEEKNUM(Table1[[#This Row],[Resolved]])</f>
        <v>0</v>
      </c>
      <c r="AN919" s="39">
        <f>WEEKNUM(Table1[[#This Row],[Closed]])</f>
        <v>32</v>
      </c>
      <c r="AO919" s="39" t="str">
        <f>IFERROR(INDEX(GD_Resource[], MATCH(Table1[[#This Row],[Assigned to]], GD_Resource[SNOW ID Unique], 0), 2), "Not GD")</f>
        <v>Not GD</v>
      </c>
      <c r="AP919" s="39" t="str">
        <f t="shared" si="14"/>
        <v>Geo</v>
      </c>
      <c r="AQ919" s="39">
        <f>YEAR(Table1[[#This Row],[Closed]])</f>
        <v>2018</v>
      </c>
      <c r="AR919" s="39">
        <f>YEAR(Table1[[#This Row],[Resolved]])</f>
        <v>1900</v>
      </c>
      <c r="AS919" s="39">
        <f>YEAR(Table1[[#This Row],[Created]])</f>
        <v>2018</v>
      </c>
      <c r="AT919" s="39">
        <f>DAY(Table1[[#This Row],[Resolved]])</f>
        <v>0</v>
      </c>
      <c r="AU919" s="39" t="str">
        <f>TEXT(Table1[[#This Row],[Resolved]],"MMM")</f>
        <v>Jan</v>
      </c>
      <c r="AV919" s="39">
        <f>DAY(Table1[[#This Row],[Created]])</f>
        <v>9</v>
      </c>
      <c r="AW919" s="39" t="str">
        <f>TEXT(Table1[[#This Row],[Created]],"MMM")</f>
        <v>Aug</v>
      </c>
      <c r="AX919" s="40" t="e">
        <f>VLOOKUP(Table1[[#This Row],[Assigned to]],GD_Resource[[#All],[SNOW ID Unique]:[Team]],4,0)</f>
        <v>#N/A</v>
      </c>
    </row>
    <row r="920" spans="1:50" ht="49.95" customHeight="1" x14ac:dyDescent="0.25">
      <c r="A920" s="37" t="s">
        <v>3596</v>
      </c>
      <c r="B920" s="37" t="s">
        <v>142</v>
      </c>
      <c r="C920" s="37" t="s">
        <v>185</v>
      </c>
      <c r="D920" s="37" t="s">
        <v>3366</v>
      </c>
      <c r="E920" s="37" t="s">
        <v>7</v>
      </c>
      <c r="F920" s="37" t="s">
        <v>3597</v>
      </c>
      <c r="G920" s="60">
        <v>43327.579548611109</v>
      </c>
      <c r="H920" s="37" t="s">
        <v>188</v>
      </c>
      <c r="I920" s="60"/>
      <c r="J920" s="37" t="s">
        <v>134</v>
      </c>
      <c r="K920" s="37" t="s">
        <v>3598</v>
      </c>
      <c r="L920" s="60">
        <v>43327.579548611109</v>
      </c>
      <c r="M920" s="37" t="s">
        <v>3367</v>
      </c>
      <c r="N920" s="60">
        <v>43322.440868055557</v>
      </c>
      <c r="O920" s="37" t="s">
        <v>3599</v>
      </c>
      <c r="P920" s="38" t="b">
        <v>0</v>
      </c>
      <c r="Q920" s="37"/>
      <c r="R920" s="37" t="s">
        <v>191</v>
      </c>
      <c r="S920" s="38">
        <v>0</v>
      </c>
      <c r="T920" s="37" t="s">
        <v>128</v>
      </c>
      <c r="U920" s="37" t="s">
        <v>124</v>
      </c>
      <c r="V920" s="60"/>
      <c r="W920" s="38">
        <v>443982</v>
      </c>
      <c r="X920" s="37" t="s">
        <v>3600</v>
      </c>
      <c r="Y920" s="38">
        <v>0</v>
      </c>
      <c r="Z920" s="38" t="b">
        <v>0</v>
      </c>
      <c r="AA920" s="60">
        <v>43322.480231481481</v>
      </c>
      <c r="AB920" s="60">
        <v>43322.440868055557</v>
      </c>
      <c r="AC920" s="38">
        <v>1</v>
      </c>
      <c r="AD920" s="60">
        <v>43322.442569444444</v>
      </c>
      <c r="AE920" s="60">
        <v>43322.480231481481</v>
      </c>
      <c r="AF920" s="60">
        <v>43322.442569444444</v>
      </c>
      <c r="AG920" s="37" t="s">
        <v>332</v>
      </c>
      <c r="AH920" s="37"/>
      <c r="AI920" s="37" t="s">
        <v>796</v>
      </c>
      <c r="AJ920" s="16">
        <f ca="1">IF(Table1[[#This Row],[State]]="Closed","Zero",IF(Table1[[#This Row],[State]]="Resolved","Zero",TODAY()-Table1[[#This Row],[First Assigned to Osprey-Resolver]]))</f>
        <v>1385.5197685185194</v>
      </c>
      <c r="AK920" s="16" t="str">
        <f ca="1">IF(Table1[[#This Row],[Days Open]]&lt;=5,"00 - 05",IF(Table1[[#This Row],[Days Open]]&lt;=15,"06 - 15",IF(Table1[[#This Row],[Days Open]]&lt;=30,"16 - 30", IF(Table1[[#This Row],[Days Open]]&lt;=60,"31 - 60",IF(Table1[[#This Row],[Days Open]]&lt;=90,"61 - 90",IF(Table1[[#This Row],[Days Open]]="Zero","Closed","&gt;91 and above"))))))</f>
        <v>&gt;91 and above</v>
      </c>
      <c r="AL920" s="39">
        <f>WEEKNUM(Table1[[#This Row],[Created]])</f>
        <v>32</v>
      </c>
      <c r="AM920" s="39">
        <f>WEEKNUM(Table1[[#This Row],[Resolved]])</f>
        <v>0</v>
      </c>
      <c r="AN920" s="39">
        <f>WEEKNUM(Table1[[#This Row],[Closed]])</f>
        <v>33</v>
      </c>
      <c r="AO920" s="39" t="str">
        <f>IFERROR(INDEX(GD_Resource[], MATCH(Table1[[#This Row],[Assigned to]], GD_Resource[SNOW ID Unique], 0), 2), "Not GD")</f>
        <v>WPP-UK</v>
      </c>
      <c r="AP920" s="39" t="str">
        <f t="shared" si="14"/>
        <v>GD</v>
      </c>
      <c r="AQ920" s="39">
        <f>YEAR(Table1[[#This Row],[Closed]])</f>
        <v>2018</v>
      </c>
      <c r="AR920" s="39">
        <f>YEAR(Table1[[#This Row],[Resolved]])</f>
        <v>1900</v>
      </c>
      <c r="AS920" s="39">
        <f>YEAR(Table1[[#This Row],[Created]])</f>
        <v>2018</v>
      </c>
      <c r="AT920" s="39">
        <f>DAY(Table1[[#This Row],[Resolved]])</f>
        <v>0</v>
      </c>
      <c r="AU920" s="39" t="str">
        <f>TEXT(Table1[[#This Row],[Resolved]],"MMM")</f>
        <v>Jan</v>
      </c>
      <c r="AV920" s="39">
        <f>DAY(Table1[[#This Row],[Created]])</f>
        <v>10</v>
      </c>
      <c r="AW920" s="39" t="str">
        <f>TEXT(Table1[[#This Row],[Created]],"MMM")</f>
        <v>Aug</v>
      </c>
      <c r="AX920" s="40">
        <f>VLOOKUP(Table1[[#This Row],[Assigned to]],GD_Resource[[#All],[SNOW ID Unique]:[Team]],4,0)</f>
        <v>0</v>
      </c>
    </row>
    <row r="921" spans="1:50" ht="49.95" customHeight="1" x14ac:dyDescent="0.25">
      <c r="A921" s="37" t="s">
        <v>3601</v>
      </c>
      <c r="B921" s="37" t="s">
        <v>119</v>
      </c>
      <c r="C921" s="37" t="s">
        <v>185</v>
      </c>
      <c r="D921" s="37" t="s">
        <v>3366</v>
      </c>
      <c r="E921" s="37" t="s">
        <v>13</v>
      </c>
      <c r="F921" s="37" t="s">
        <v>3602</v>
      </c>
      <c r="G921" s="60">
        <v>43322.771064814813</v>
      </c>
      <c r="H921" s="37" t="s">
        <v>3367</v>
      </c>
      <c r="I921" s="60"/>
      <c r="J921" s="37" t="s">
        <v>134</v>
      </c>
      <c r="K921" s="37" t="s">
        <v>3603</v>
      </c>
      <c r="L921" s="60">
        <v>43322.771064814813</v>
      </c>
      <c r="M921" s="37" t="s">
        <v>3367</v>
      </c>
      <c r="N921" s="60">
        <v>43322.584456018521</v>
      </c>
      <c r="O921" s="37" t="s">
        <v>3599</v>
      </c>
      <c r="P921" s="38" t="b">
        <v>0</v>
      </c>
      <c r="Q921" s="37"/>
      <c r="R921" s="37" t="s">
        <v>127</v>
      </c>
      <c r="S921" s="38">
        <v>0</v>
      </c>
      <c r="T921" s="37" t="s">
        <v>128</v>
      </c>
      <c r="U921" s="37" t="s">
        <v>124</v>
      </c>
      <c r="V921" s="60"/>
      <c r="W921" s="38">
        <v>16123</v>
      </c>
      <c r="X921" s="37" t="s">
        <v>3600</v>
      </c>
      <c r="Y921" s="38">
        <v>0</v>
      </c>
      <c r="Z921" s="38" t="b">
        <v>0</v>
      </c>
      <c r="AA921" s="60">
        <v>43322.593148148153</v>
      </c>
      <c r="AB921" s="60">
        <v>43322.584456018521</v>
      </c>
      <c r="AC921" s="38">
        <v>1</v>
      </c>
      <c r="AD921" s="60">
        <v>43322.585798611108</v>
      </c>
      <c r="AE921" s="60">
        <v>43322.593148148153</v>
      </c>
      <c r="AF921" s="60">
        <v>43322.585798611108</v>
      </c>
      <c r="AG921" s="37"/>
      <c r="AH921" s="37"/>
      <c r="AI921" s="37"/>
      <c r="AJ921" s="16">
        <f ca="1">IF(Table1[[#This Row],[State]]="Closed","Zero",IF(Table1[[#This Row],[State]]="Resolved","Zero",TODAY()-Table1[[#This Row],[First Assigned to Osprey-Resolver]]))</f>
        <v>1385.406851851847</v>
      </c>
      <c r="AK921" s="16" t="str">
        <f ca="1">IF(Table1[[#This Row],[Days Open]]&lt;=5,"00 - 05",IF(Table1[[#This Row],[Days Open]]&lt;=15,"06 - 15",IF(Table1[[#This Row],[Days Open]]&lt;=30,"16 - 30", IF(Table1[[#This Row],[Days Open]]&lt;=60,"31 - 60",IF(Table1[[#This Row],[Days Open]]&lt;=90,"61 - 90",IF(Table1[[#This Row],[Days Open]]="Zero","Closed","&gt;91 and above"))))))</f>
        <v>&gt;91 and above</v>
      </c>
      <c r="AL921" s="39">
        <f>WEEKNUM(Table1[[#This Row],[Created]])</f>
        <v>32</v>
      </c>
      <c r="AM921" s="39">
        <f>WEEKNUM(Table1[[#This Row],[Resolved]])</f>
        <v>0</v>
      </c>
      <c r="AN921" s="39">
        <f>WEEKNUM(Table1[[#This Row],[Closed]])</f>
        <v>32</v>
      </c>
      <c r="AO921" s="39" t="str">
        <f>IFERROR(INDEX(GD_Resource[], MATCH(Table1[[#This Row],[Assigned to]], GD_Resource[SNOW ID Unique], 0), 2), "Not GD")</f>
        <v>Not GD</v>
      </c>
      <c r="AP921" s="39" t="str">
        <f t="shared" si="14"/>
        <v>Geo</v>
      </c>
      <c r="AQ921" s="39">
        <f>YEAR(Table1[[#This Row],[Closed]])</f>
        <v>2018</v>
      </c>
      <c r="AR921" s="39">
        <f>YEAR(Table1[[#This Row],[Resolved]])</f>
        <v>1900</v>
      </c>
      <c r="AS921" s="39">
        <f>YEAR(Table1[[#This Row],[Created]])</f>
        <v>2018</v>
      </c>
      <c r="AT921" s="39">
        <f>DAY(Table1[[#This Row],[Resolved]])</f>
        <v>0</v>
      </c>
      <c r="AU921" s="39" t="str">
        <f>TEXT(Table1[[#This Row],[Resolved]],"MMM")</f>
        <v>Jan</v>
      </c>
      <c r="AV921" s="39">
        <f>DAY(Table1[[#This Row],[Created]])</f>
        <v>10</v>
      </c>
      <c r="AW921" s="39" t="str">
        <f>TEXT(Table1[[#This Row],[Created]],"MMM")</f>
        <v>Aug</v>
      </c>
      <c r="AX921" s="40" t="e">
        <f>VLOOKUP(Table1[[#This Row],[Assigned to]],GD_Resource[[#All],[SNOW ID Unique]:[Team]],4,0)</f>
        <v>#N/A</v>
      </c>
    </row>
    <row r="922" spans="1:50" ht="62.7" customHeight="1" x14ac:dyDescent="0.25">
      <c r="A922" s="37" t="s">
        <v>3604</v>
      </c>
      <c r="B922" s="37" t="s">
        <v>119</v>
      </c>
      <c r="C922" s="37" t="s">
        <v>153</v>
      </c>
      <c r="D922" s="37" t="s">
        <v>3605</v>
      </c>
      <c r="E922" s="37" t="s">
        <v>13</v>
      </c>
      <c r="F922" s="37" t="s">
        <v>3606</v>
      </c>
      <c r="G922" s="60">
        <v>43342.950127314813</v>
      </c>
      <c r="H922" s="37" t="s">
        <v>3607</v>
      </c>
      <c r="I922" s="60"/>
      <c r="J922" s="37" t="s">
        <v>329</v>
      </c>
      <c r="K922" s="37" t="s">
        <v>3608</v>
      </c>
      <c r="L922" s="60">
        <v>43342.950127314813</v>
      </c>
      <c r="M922" s="37" t="s">
        <v>3607</v>
      </c>
      <c r="N922" s="60">
        <v>43326.017511574071</v>
      </c>
      <c r="O922" s="37" t="s">
        <v>3609</v>
      </c>
      <c r="P922" s="38" t="b">
        <v>0</v>
      </c>
      <c r="Q922" s="37"/>
      <c r="R922" s="37" t="s">
        <v>150</v>
      </c>
      <c r="S922" s="38">
        <v>0</v>
      </c>
      <c r="T922" s="37" t="s">
        <v>128</v>
      </c>
      <c r="U922" s="37" t="s">
        <v>124</v>
      </c>
      <c r="V922" s="60"/>
      <c r="W922" s="38">
        <v>1462978</v>
      </c>
      <c r="X922" s="37" t="s">
        <v>3610</v>
      </c>
      <c r="Y922" s="38">
        <v>0</v>
      </c>
      <c r="Z922" s="38" t="b">
        <v>0</v>
      </c>
      <c r="AA922" s="60">
        <v>43326.042928240742</v>
      </c>
      <c r="AB922" s="60">
        <v>43326.042928240742</v>
      </c>
      <c r="AC922" s="38">
        <v>1</v>
      </c>
      <c r="AD922" s="60">
        <v>43326.103622685187</v>
      </c>
      <c r="AE922" s="60">
        <v>43328.528553240743</v>
      </c>
      <c r="AF922" s="60">
        <v>43326.103622685187</v>
      </c>
      <c r="AG922" s="37" t="s">
        <v>139</v>
      </c>
      <c r="AH922" s="37"/>
      <c r="AI922" s="37"/>
      <c r="AJ922" s="16">
        <f ca="1">IF(Table1[[#This Row],[State]]="Closed","Zero",IF(Table1[[#This Row],[State]]="Resolved","Zero",TODAY()-Table1[[#This Row],[First Assigned to Osprey-Resolver]]))</f>
        <v>1379.4714467592567</v>
      </c>
      <c r="AK922" s="16" t="str">
        <f ca="1">IF(Table1[[#This Row],[Days Open]]&lt;=5,"00 - 05",IF(Table1[[#This Row],[Days Open]]&lt;=15,"06 - 15",IF(Table1[[#This Row],[Days Open]]&lt;=30,"16 - 30", IF(Table1[[#This Row],[Days Open]]&lt;=60,"31 - 60",IF(Table1[[#This Row],[Days Open]]&lt;=90,"61 - 90",IF(Table1[[#This Row],[Days Open]]="Zero","Closed","&gt;91 and above"))))))</f>
        <v>&gt;91 and above</v>
      </c>
      <c r="AL922" s="39">
        <f>WEEKNUM(Table1[[#This Row],[Created]])</f>
        <v>33</v>
      </c>
      <c r="AM922" s="39">
        <f>WEEKNUM(Table1[[#This Row],[Resolved]])</f>
        <v>0</v>
      </c>
      <c r="AN922" s="39">
        <f>WEEKNUM(Table1[[#This Row],[Closed]])</f>
        <v>35</v>
      </c>
      <c r="AO922" s="39" t="str">
        <f>IFERROR(INDEX(GD_Resource[], MATCH(Table1[[#This Row],[Assigned to]], GD_Resource[SNOW ID Unique], 0), 2), "Not GD")</f>
        <v>Not GD</v>
      </c>
      <c r="AP922" s="39" t="str">
        <f t="shared" si="14"/>
        <v>Geo</v>
      </c>
      <c r="AQ922" s="39">
        <f>YEAR(Table1[[#This Row],[Closed]])</f>
        <v>2018</v>
      </c>
      <c r="AR922" s="39">
        <f>YEAR(Table1[[#This Row],[Resolved]])</f>
        <v>1900</v>
      </c>
      <c r="AS922" s="39">
        <f>YEAR(Table1[[#This Row],[Created]])</f>
        <v>2018</v>
      </c>
      <c r="AT922" s="39">
        <f>DAY(Table1[[#This Row],[Resolved]])</f>
        <v>0</v>
      </c>
      <c r="AU922" s="39" t="str">
        <f>TEXT(Table1[[#This Row],[Resolved]],"MMM")</f>
        <v>Jan</v>
      </c>
      <c r="AV922" s="39">
        <f>DAY(Table1[[#This Row],[Created]])</f>
        <v>14</v>
      </c>
      <c r="AW922" s="39" t="str">
        <f>TEXT(Table1[[#This Row],[Created]],"MMM")</f>
        <v>Aug</v>
      </c>
      <c r="AX922" s="40" t="e">
        <f>VLOOKUP(Table1[[#This Row],[Assigned to]],GD_Resource[[#All],[SNOW ID Unique]:[Team]],4,0)</f>
        <v>#N/A</v>
      </c>
    </row>
    <row r="923" spans="1:50" ht="37.5" customHeight="1" x14ac:dyDescent="0.25">
      <c r="A923" s="37" t="s">
        <v>3611</v>
      </c>
      <c r="B923" s="37" t="s">
        <v>119</v>
      </c>
      <c r="C923" s="37" t="s">
        <v>433</v>
      </c>
      <c r="D923" s="37" t="s">
        <v>132</v>
      </c>
      <c r="E923" s="37" t="s">
        <v>145</v>
      </c>
      <c r="F923" s="37" t="s">
        <v>3612</v>
      </c>
      <c r="G923" s="60">
        <v>43400.897164351853</v>
      </c>
      <c r="H923" s="37" t="s">
        <v>436</v>
      </c>
      <c r="I923" s="60"/>
      <c r="J923" s="37" t="s">
        <v>124</v>
      </c>
      <c r="K923" s="37" t="s">
        <v>3613</v>
      </c>
      <c r="L923" s="60">
        <v>43400.897164351853</v>
      </c>
      <c r="M923" s="37" t="s">
        <v>42</v>
      </c>
      <c r="N923" s="60">
        <v>43326.761180555557</v>
      </c>
      <c r="O923" s="37" t="s">
        <v>434</v>
      </c>
      <c r="P923" s="38" t="b">
        <v>0</v>
      </c>
      <c r="Q923" s="37"/>
      <c r="R923" s="37" t="s">
        <v>217</v>
      </c>
      <c r="S923" s="38">
        <v>0</v>
      </c>
      <c r="T923" s="37" t="s">
        <v>128</v>
      </c>
      <c r="U923" s="37" t="s">
        <v>124</v>
      </c>
      <c r="V923" s="60"/>
      <c r="W923" s="38">
        <v>6405651</v>
      </c>
      <c r="X923" s="37" t="s">
        <v>1879</v>
      </c>
      <c r="Y923" s="38">
        <v>0</v>
      </c>
      <c r="Z923" s="38" t="b">
        <v>0</v>
      </c>
      <c r="AA923" s="60">
        <v>43326.761180555557</v>
      </c>
      <c r="AB923" s="60"/>
      <c r="AC923" s="38">
        <v>0</v>
      </c>
      <c r="AD923" s="60"/>
      <c r="AE923" s="60">
        <v>43326.761180555557</v>
      </c>
      <c r="AF923" s="60">
        <v>43326.761180555557</v>
      </c>
      <c r="AG923" s="37"/>
      <c r="AH923" s="37"/>
      <c r="AI923" s="37"/>
      <c r="AJ923" s="16">
        <f ca="1">IF(Table1[[#This Row],[State]]="Closed","Zero",IF(Table1[[#This Row],[State]]="Resolved","Zero",TODAY()-Table1[[#This Row],[First Assigned to Osprey-Resolver]]))</f>
        <v>1381.2388194444429</v>
      </c>
      <c r="AK923" s="16" t="str">
        <f ca="1">IF(Table1[[#This Row],[Days Open]]&lt;=5,"00 - 05",IF(Table1[[#This Row],[Days Open]]&lt;=15,"06 - 15",IF(Table1[[#This Row],[Days Open]]&lt;=30,"16 - 30", IF(Table1[[#This Row],[Days Open]]&lt;=60,"31 - 60",IF(Table1[[#This Row],[Days Open]]&lt;=90,"61 - 90",IF(Table1[[#This Row],[Days Open]]="Zero","Closed","&gt;91 and above"))))))</f>
        <v>&gt;91 and above</v>
      </c>
      <c r="AL923" s="39">
        <f>WEEKNUM(Table1[[#This Row],[Created]])</f>
        <v>33</v>
      </c>
      <c r="AM923" s="39">
        <f>WEEKNUM(Table1[[#This Row],[Resolved]])</f>
        <v>0</v>
      </c>
      <c r="AN923" s="39">
        <f>WEEKNUM(Table1[[#This Row],[Closed]])</f>
        <v>43</v>
      </c>
      <c r="AO923" s="39" t="str">
        <f>IFERROR(INDEX(GD_Resource[], MATCH(Table1[[#This Row],[Assigned to]], GD_Resource[SNOW ID Unique], 0), 2), "Not GD")</f>
        <v>Not GD</v>
      </c>
      <c r="AP923" s="39" t="str">
        <f t="shared" si="14"/>
        <v>Geo</v>
      </c>
      <c r="AQ923" s="39">
        <f>YEAR(Table1[[#This Row],[Closed]])</f>
        <v>2018</v>
      </c>
      <c r="AR923" s="39">
        <f>YEAR(Table1[[#This Row],[Resolved]])</f>
        <v>1900</v>
      </c>
      <c r="AS923" s="39">
        <f>YEAR(Table1[[#This Row],[Created]])</f>
        <v>2018</v>
      </c>
      <c r="AT923" s="39">
        <f>DAY(Table1[[#This Row],[Resolved]])</f>
        <v>0</v>
      </c>
      <c r="AU923" s="39" t="str">
        <f>TEXT(Table1[[#This Row],[Resolved]],"MMM")</f>
        <v>Jan</v>
      </c>
      <c r="AV923" s="39">
        <f>DAY(Table1[[#This Row],[Created]])</f>
        <v>14</v>
      </c>
      <c r="AW923" s="39" t="str">
        <f>TEXT(Table1[[#This Row],[Created]],"MMM")</f>
        <v>Aug</v>
      </c>
      <c r="AX923" s="40" t="e">
        <f>VLOOKUP(Table1[[#This Row],[Assigned to]],GD_Resource[[#All],[SNOW ID Unique]:[Team]],4,0)</f>
        <v>#N/A</v>
      </c>
    </row>
    <row r="924" spans="1:50" ht="49.95" customHeight="1" x14ac:dyDescent="0.25">
      <c r="A924" s="37" t="s">
        <v>3614</v>
      </c>
      <c r="B924" s="37" t="s">
        <v>119</v>
      </c>
      <c r="C924" s="37" t="s">
        <v>242</v>
      </c>
      <c r="D924" s="37" t="s">
        <v>243</v>
      </c>
      <c r="E924" s="37" t="s">
        <v>13</v>
      </c>
      <c r="F924" s="37" t="s">
        <v>3615</v>
      </c>
      <c r="G924" s="60">
        <v>43339.954317129632</v>
      </c>
      <c r="H924" s="37" t="s">
        <v>71</v>
      </c>
      <c r="I924" s="60"/>
      <c r="J924" s="37" t="s">
        <v>329</v>
      </c>
      <c r="K924" s="37" t="s">
        <v>3616</v>
      </c>
      <c r="L924" s="60">
        <v>43339.954317129632</v>
      </c>
      <c r="M924" s="37" t="s">
        <v>71</v>
      </c>
      <c r="N924" s="60">
        <v>43327.096261574072</v>
      </c>
      <c r="O924" s="37" t="s">
        <v>3617</v>
      </c>
      <c r="P924" s="38" t="b">
        <v>0</v>
      </c>
      <c r="Q924" s="37"/>
      <c r="R924" s="37" t="s">
        <v>150</v>
      </c>
      <c r="S924" s="38">
        <v>0</v>
      </c>
      <c r="T924" s="37" t="s">
        <v>128</v>
      </c>
      <c r="U924" s="37" t="s">
        <v>124</v>
      </c>
      <c r="V924" s="60"/>
      <c r="W924" s="38">
        <v>1110936</v>
      </c>
      <c r="X924" s="37" t="s">
        <v>3618</v>
      </c>
      <c r="Y924" s="38">
        <v>0</v>
      </c>
      <c r="Z924" s="38" t="b">
        <v>0</v>
      </c>
      <c r="AA924" s="60">
        <v>43327.121979166674</v>
      </c>
      <c r="AB924" s="60">
        <v>43327.121979166674</v>
      </c>
      <c r="AC924" s="38">
        <v>4</v>
      </c>
      <c r="AD924" s="60">
        <v>43327.141018518523</v>
      </c>
      <c r="AE924" s="60">
        <v>43339.677291666667</v>
      </c>
      <c r="AF924" s="60">
        <v>43336.516817129632</v>
      </c>
      <c r="AG924" s="37"/>
      <c r="AH924" s="37"/>
      <c r="AI924" s="37"/>
      <c r="AJ924" s="16">
        <f ca="1">IF(Table1[[#This Row],[State]]="Closed","Zero",IF(Table1[[#This Row],[State]]="Resolved","Zero",TODAY()-Table1[[#This Row],[First Assigned to Osprey-Resolver]]))</f>
        <v>1368.3227083333331</v>
      </c>
      <c r="AK924" s="16" t="str">
        <f ca="1">IF(Table1[[#This Row],[Days Open]]&lt;=5,"00 - 05",IF(Table1[[#This Row],[Days Open]]&lt;=15,"06 - 15",IF(Table1[[#This Row],[Days Open]]&lt;=30,"16 - 30", IF(Table1[[#This Row],[Days Open]]&lt;=60,"31 - 60",IF(Table1[[#This Row],[Days Open]]&lt;=90,"61 - 90",IF(Table1[[#This Row],[Days Open]]="Zero","Closed","&gt;91 and above"))))))</f>
        <v>&gt;91 and above</v>
      </c>
      <c r="AL924" s="39">
        <f>WEEKNUM(Table1[[#This Row],[Created]])</f>
        <v>33</v>
      </c>
      <c r="AM924" s="39">
        <f>WEEKNUM(Table1[[#This Row],[Resolved]])</f>
        <v>0</v>
      </c>
      <c r="AN924" s="39">
        <f>WEEKNUM(Table1[[#This Row],[Closed]])</f>
        <v>35</v>
      </c>
      <c r="AO924" s="39" t="str">
        <f>IFERROR(INDEX(GD_Resource[], MATCH(Table1[[#This Row],[Assigned to]], GD_Resource[SNOW ID Unique], 0), 2), "Not GD")</f>
        <v>WPP-US</v>
      </c>
      <c r="AP924" s="39" t="str">
        <f t="shared" si="14"/>
        <v>GD</v>
      </c>
      <c r="AQ924" s="39">
        <f>YEAR(Table1[[#This Row],[Closed]])</f>
        <v>2018</v>
      </c>
      <c r="AR924" s="39">
        <f>YEAR(Table1[[#This Row],[Resolved]])</f>
        <v>1900</v>
      </c>
      <c r="AS924" s="39">
        <f>YEAR(Table1[[#This Row],[Created]])</f>
        <v>2018</v>
      </c>
      <c r="AT924" s="39">
        <f>DAY(Table1[[#This Row],[Resolved]])</f>
        <v>0</v>
      </c>
      <c r="AU924" s="39" t="str">
        <f>TEXT(Table1[[#This Row],[Resolved]],"MMM")</f>
        <v>Jan</v>
      </c>
      <c r="AV924" s="39">
        <f>DAY(Table1[[#This Row],[Created]])</f>
        <v>15</v>
      </c>
      <c r="AW924" s="39" t="str">
        <f>TEXT(Table1[[#This Row],[Created]],"MMM")</f>
        <v>Aug</v>
      </c>
      <c r="AX924" s="40">
        <f>VLOOKUP(Table1[[#This Row],[Assigned to]],GD_Resource[[#All],[SNOW ID Unique]:[Team]],4,0)</f>
        <v>0</v>
      </c>
    </row>
    <row r="925" spans="1:50" ht="49.95" customHeight="1" x14ac:dyDescent="0.25">
      <c r="A925" s="37" t="s">
        <v>3619</v>
      </c>
      <c r="B925" s="37" t="s">
        <v>119</v>
      </c>
      <c r="C925" s="37" t="s">
        <v>143</v>
      </c>
      <c r="D925" s="37" t="s">
        <v>213</v>
      </c>
      <c r="E925" s="37" t="s">
        <v>145</v>
      </c>
      <c r="F925" s="37" t="s">
        <v>3620</v>
      </c>
      <c r="G925" s="60">
        <v>43775.123101851852</v>
      </c>
      <c r="H925" s="37" t="s">
        <v>40</v>
      </c>
      <c r="I925" s="60"/>
      <c r="J925" s="37" t="s">
        <v>124</v>
      </c>
      <c r="K925" s="37" t="s">
        <v>3621</v>
      </c>
      <c r="L925" s="60">
        <v>43775.123101851852</v>
      </c>
      <c r="M925" s="37" t="s">
        <v>40</v>
      </c>
      <c r="N925" s="60">
        <v>43328.916956018518</v>
      </c>
      <c r="O925" s="37" t="s">
        <v>3383</v>
      </c>
      <c r="P925" s="38" t="b">
        <v>0</v>
      </c>
      <c r="Q925" s="37"/>
      <c r="R925" s="37" t="s">
        <v>150</v>
      </c>
      <c r="S925" s="38">
        <v>0</v>
      </c>
      <c r="T925" s="37" t="s">
        <v>128</v>
      </c>
      <c r="U925" s="37" t="s">
        <v>124</v>
      </c>
      <c r="V925" s="60"/>
      <c r="W925" s="38">
        <v>38552211</v>
      </c>
      <c r="X925" s="37" t="s">
        <v>249</v>
      </c>
      <c r="Y925" s="38">
        <v>0</v>
      </c>
      <c r="Z925" s="38" t="b">
        <v>0</v>
      </c>
      <c r="AA925" s="60">
        <v>43329.016782407409</v>
      </c>
      <c r="AB925" s="60">
        <v>43328.917430555557</v>
      </c>
      <c r="AC925" s="38">
        <v>1</v>
      </c>
      <c r="AD925" s="60">
        <v>43329.071226851847</v>
      </c>
      <c r="AE925" s="60">
        <v>43329.471087962957</v>
      </c>
      <c r="AF925" s="60">
        <v>43329.071226851847</v>
      </c>
      <c r="AG925" s="37"/>
      <c r="AH925" s="37"/>
      <c r="AI925" s="37"/>
      <c r="AJ925" s="16">
        <f ca="1">IF(Table1[[#This Row],[State]]="Closed","Zero",IF(Table1[[#This Row],[State]]="Resolved","Zero",TODAY()-Table1[[#This Row],[First Assigned to Osprey-Resolver]]))</f>
        <v>1378.5289120370435</v>
      </c>
      <c r="AK925" s="16" t="str">
        <f ca="1">IF(Table1[[#This Row],[Days Open]]&lt;=5,"00 - 05",IF(Table1[[#This Row],[Days Open]]&lt;=15,"06 - 15",IF(Table1[[#This Row],[Days Open]]&lt;=30,"16 - 30", IF(Table1[[#This Row],[Days Open]]&lt;=60,"31 - 60",IF(Table1[[#This Row],[Days Open]]&lt;=90,"61 - 90",IF(Table1[[#This Row],[Days Open]]="Zero","Closed","&gt;91 and above"))))))</f>
        <v>&gt;91 and above</v>
      </c>
      <c r="AL925" s="39">
        <f>WEEKNUM(Table1[[#This Row],[Created]])</f>
        <v>33</v>
      </c>
      <c r="AM925" s="39">
        <f>WEEKNUM(Table1[[#This Row],[Resolved]])</f>
        <v>0</v>
      </c>
      <c r="AN925" s="39">
        <f>WEEKNUM(Table1[[#This Row],[Closed]])</f>
        <v>45</v>
      </c>
      <c r="AO925" s="39" t="str">
        <f>IFERROR(INDEX(GD_Resource[], MATCH(Table1[[#This Row],[Assigned to]], GD_Resource[SNOW ID Unique], 0), 2), "Not GD")</f>
        <v>Not GD</v>
      </c>
      <c r="AP925" s="39" t="str">
        <f t="shared" si="14"/>
        <v>Geo</v>
      </c>
      <c r="AQ925" s="39">
        <f>YEAR(Table1[[#This Row],[Closed]])</f>
        <v>2019</v>
      </c>
      <c r="AR925" s="39">
        <f>YEAR(Table1[[#This Row],[Resolved]])</f>
        <v>1900</v>
      </c>
      <c r="AS925" s="39">
        <f>YEAR(Table1[[#This Row],[Created]])</f>
        <v>2018</v>
      </c>
      <c r="AT925" s="39">
        <f>DAY(Table1[[#This Row],[Resolved]])</f>
        <v>0</v>
      </c>
      <c r="AU925" s="39" t="str">
        <f>TEXT(Table1[[#This Row],[Resolved]],"MMM")</f>
        <v>Jan</v>
      </c>
      <c r="AV925" s="39">
        <f>DAY(Table1[[#This Row],[Created]])</f>
        <v>16</v>
      </c>
      <c r="AW925" s="39" t="str">
        <f>TEXT(Table1[[#This Row],[Created]],"MMM")</f>
        <v>Aug</v>
      </c>
      <c r="AX925" s="40" t="e">
        <f>VLOOKUP(Table1[[#This Row],[Assigned to]],GD_Resource[[#All],[SNOW ID Unique]:[Team]],4,0)</f>
        <v>#N/A</v>
      </c>
    </row>
    <row r="926" spans="1:50" ht="37.5" customHeight="1" x14ac:dyDescent="0.25">
      <c r="A926" s="37" t="s">
        <v>3622</v>
      </c>
      <c r="B926" s="37" t="s">
        <v>119</v>
      </c>
      <c r="C926" s="37" t="s">
        <v>433</v>
      </c>
      <c r="D926" s="37" t="s">
        <v>434</v>
      </c>
      <c r="E926" s="37" t="s">
        <v>13</v>
      </c>
      <c r="F926" s="37" t="s">
        <v>3623</v>
      </c>
      <c r="G926" s="60">
        <v>43332.736886574072</v>
      </c>
      <c r="H926" s="37" t="s">
        <v>436</v>
      </c>
      <c r="I926" s="60"/>
      <c r="J926" s="37" t="s">
        <v>124</v>
      </c>
      <c r="K926" s="37" t="s">
        <v>3624</v>
      </c>
      <c r="L926" s="60">
        <v>43332.736886574072</v>
      </c>
      <c r="M926" s="37" t="s">
        <v>436</v>
      </c>
      <c r="N926" s="60">
        <v>43329.012743055559</v>
      </c>
      <c r="O926" s="37" t="s">
        <v>3625</v>
      </c>
      <c r="P926" s="38" t="b">
        <v>0</v>
      </c>
      <c r="Q926" s="37"/>
      <c r="R926" s="37" t="s">
        <v>217</v>
      </c>
      <c r="S926" s="38">
        <v>0</v>
      </c>
      <c r="T926" s="37" t="s">
        <v>128</v>
      </c>
      <c r="U926" s="37" t="s">
        <v>124</v>
      </c>
      <c r="V926" s="60"/>
      <c r="W926" s="38">
        <v>321766</v>
      </c>
      <c r="X926" s="37" t="s">
        <v>3626</v>
      </c>
      <c r="Y926" s="38">
        <v>0</v>
      </c>
      <c r="Z926" s="38" t="b">
        <v>0</v>
      </c>
      <c r="AA926" s="60">
        <v>43329.082615740743</v>
      </c>
      <c r="AB926" s="60">
        <v>43329.082615740743</v>
      </c>
      <c r="AC926" s="38">
        <v>1</v>
      </c>
      <c r="AD926" s="60">
        <v>43329.151030092587</v>
      </c>
      <c r="AE926" s="60">
        <v>43332.735949074071</v>
      </c>
      <c r="AF926" s="60">
        <v>43329.151030092587</v>
      </c>
      <c r="AG926" s="37" t="s">
        <v>139</v>
      </c>
      <c r="AH926" s="37"/>
      <c r="AI926" s="37"/>
      <c r="AJ926" s="16">
        <f ca="1">IF(Table1[[#This Row],[State]]="Closed","Zero",IF(Table1[[#This Row],[State]]="Resolved","Zero",TODAY()-Table1[[#This Row],[First Assigned to Osprey-Resolver]]))</f>
        <v>1375.264050925929</v>
      </c>
      <c r="AK926" s="16" t="str">
        <f ca="1">IF(Table1[[#This Row],[Days Open]]&lt;=5,"00 - 05",IF(Table1[[#This Row],[Days Open]]&lt;=15,"06 - 15",IF(Table1[[#This Row],[Days Open]]&lt;=30,"16 - 30", IF(Table1[[#This Row],[Days Open]]&lt;=60,"31 - 60",IF(Table1[[#This Row],[Days Open]]&lt;=90,"61 - 90",IF(Table1[[#This Row],[Days Open]]="Zero","Closed","&gt;91 and above"))))))</f>
        <v>&gt;91 and above</v>
      </c>
      <c r="AL926" s="39">
        <f>WEEKNUM(Table1[[#This Row],[Created]])</f>
        <v>33</v>
      </c>
      <c r="AM926" s="39">
        <f>WEEKNUM(Table1[[#This Row],[Resolved]])</f>
        <v>0</v>
      </c>
      <c r="AN926" s="39">
        <f>WEEKNUM(Table1[[#This Row],[Closed]])</f>
        <v>34</v>
      </c>
      <c r="AO926" s="39" t="str">
        <f>IFERROR(INDEX(GD_Resource[], MATCH(Table1[[#This Row],[Assigned to]], GD_Resource[SNOW ID Unique], 0), 2), "Not GD")</f>
        <v>Not GD</v>
      </c>
      <c r="AP926" s="39" t="str">
        <f t="shared" si="14"/>
        <v>Geo</v>
      </c>
      <c r="AQ926" s="39">
        <f>YEAR(Table1[[#This Row],[Closed]])</f>
        <v>2018</v>
      </c>
      <c r="AR926" s="39">
        <f>YEAR(Table1[[#This Row],[Resolved]])</f>
        <v>1900</v>
      </c>
      <c r="AS926" s="39">
        <f>YEAR(Table1[[#This Row],[Created]])</f>
        <v>2018</v>
      </c>
      <c r="AT926" s="39">
        <f>DAY(Table1[[#This Row],[Resolved]])</f>
        <v>0</v>
      </c>
      <c r="AU926" s="39" t="str">
        <f>TEXT(Table1[[#This Row],[Resolved]],"MMM")</f>
        <v>Jan</v>
      </c>
      <c r="AV926" s="39">
        <f>DAY(Table1[[#This Row],[Created]])</f>
        <v>17</v>
      </c>
      <c r="AW926" s="39" t="str">
        <f>TEXT(Table1[[#This Row],[Created]],"MMM")</f>
        <v>Aug</v>
      </c>
      <c r="AX926" s="40" t="e">
        <f>VLOOKUP(Table1[[#This Row],[Assigned to]],GD_Resource[[#All],[SNOW ID Unique]:[Team]],4,0)</f>
        <v>#N/A</v>
      </c>
    </row>
    <row r="927" spans="1:50" ht="37.5" customHeight="1" x14ac:dyDescent="0.25">
      <c r="A927" s="37" t="s">
        <v>3627</v>
      </c>
      <c r="B927" s="37" t="s">
        <v>119</v>
      </c>
      <c r="C927" s="37" t="s">
        <v>2358</v>
      </c>
      <c r="D927" s="37" t="s">
        <v>346</v>
      </c>
      <c r="E927" s="37" t="s">
        <v>7</v>
      </c>
      <c r="F927" s="37" t="s">
        <v>3628</v>
      </c>
      <c r="G927" s="60">
        <v>43334.758622685193</v>
      </c>
      <c r="H927" s="37" t="s">
        <v>43</v>
      </c>
      <c r="I927" s="60"/>
      <c r="J927" s="37" t="s">
        <v>124</v>
      </c>
      <c r="K927" s="37" t="s">
        <v>3629</v>
      </c>
      <c r="L927" s="60">
        <v>43334.758622685193</v>
      </c>
      <c r="M927" s="37" t="s">
        <v>43</v>
      </c>
      <c r="N927" s="60">
        <v>43330.876956018517</v>
      </c>
      <c r="O927" s="37" t="s">
        <v>3630</v>
      </c>
      <c r="P927" s="38" t="b">
        <v>0</v>
      </c>
      <c r="Q927" s="37"/>
      <c r="R927" s="37" t="s">
        <v>127</v>
      </c>
      <c r="S927" s="38">
        <v>0</v>
      </c>
      <c r="T927" s="37" t="s">
        <v>128</v>
      </c>
      <c r="U927" s="37" t="s">
        <v>124</v>
      </c>
      <c r="V927" s="60"/>
      <c r="W927" s="38">
        <v>193081</v>
      </c>
      <c r="X927" s="37" t="s">
        <v>3631</v>
      </c>
      <c r="Y927" s="38">
        <v>1</v>
      </c>
      <c r="Z927" s="38" t="b">
        <v>0</v>
      </c>
      <c r="AA927" s="60">
        <v>43332.548668981479</v>
      </c>
      <c r="AB927" s="60">
        <v>43330.876956018517</v>
      </c>
      <c r="AC927" s="38">
        <v>1</v>
      </c>
      <c r="AD927" s="60">
        <v>43333.066828703697</v>
      </c>
      <c r="AE927" s="60">
        <v>43333.088495370372</v>
      </c>
      <c r="AF927" s="60">
        <v>43333.066828703697</v>
      </c>
      <c r="AG927" s="37" t="s">
        <v>139</v>
      </c>
      <c r="AH927" s="37"/>
      <c r="AI927" s="37"/>
      <c r="AJ927" s="16">
        <f ca="1">IF(Table1[[#This Row],[State]]="Closed","Zero",IF(Table1[[#This Row],[State]]="Resolved","Zero",TODAY()-Table1[[#This Row],[First Assigned to Osprey-Resolver]]))</f>
        <v>1374.9115046296283</v>
      </c>
      <c r="AK927" s="16" t="str">
        <f ca="1">IF(Table1[[#This Row],[Days Open]]&lt;=5,"00 - 05",IF(Table1[[#This Row],[Days Open]]&lt;=15,"06 - 15",IF(Table1[[#This Row],[Days Open]]&lt;=30,"16 - 30", IF(Table1[[#This Row],[Days Open]]&lt;=60,"31 - 60",IF(Table1[[#This Row],[Days Open]]&lt;=90,"61 - 90",IF(Table1[[#This Row],[Days Open]]="Zero","Closed","&gt;91 and above"))))))</f>
        <v>&gt;91 and above</v>
      </c>
      <c r="AL927" s="39">
        <f>WEEKNUM(Table1[[#This Row],[Created]])</f>
        <v>33</v>
      </c>
      <c r="AM927" s="39">
        <f>WEEKNUM(Table1[[#This Row],[Resolved]])</f>
        <v>0</v>
      </c>
      <c r="AN927" s="39">
        <f>WEEKNUM(Table1[[#This Row],[Closed]])</f>
        <v>34</v>
      </c>
      <c r="AO927" s="39" t="str">
        <f>IFERROR(INDEX(GD_Resource[], MATCH(Table1[[#This Row],[Assigned to]], GD_Resource[SNOW ID Unique], 0), 2), "Not GD")</f>
        <v>Not GD</v>
      </c>
      <c r="AP927" s="39" t="str">
        <f t="shared" si="14"/>
        <v>Geo</v>
      </c>
      <c r="AQ927" s="39">
        <f>YEAR(Table1[[#This Row],[Closed]])</f>
        <v>2018</v>
      </c>
      <c r="AR927" s="39">
        <f>YEAR(Table1[[#This Row],[Resolved]])</f>
        <v>1900</v>
      </c>
      <c r="AS927" s="39">
        <f>YEAR(Table1[[#This Row],[Created]])</f>
        <v>2018</v>
      </c>
      <c r="AT927" s="39">
        <f>DAY(Table1[[#This Row],[Resolved]])</f>
        <v>0</v>
      </c>
      <c r="AU927" s="39" t="str">
        <f>TEXT(Table1[[#This Row],[Resolved]],"MMM")</f>
        <v>Jan</v>
      </c>
      <c r="AV927" s="39">
        <f>DAY(Table1[[#This Row],[Created]])</f>
        <v>18</v>
      </c>
      <c r="AW927" s="39" t="str">
        <f>TEXT(Table1[[#This Row],[Created]],"MMM")</f>
        <v>Aug</v>
      </c>
      <c r="AX927" s="40" t="e">
        <f>VLOOKUP(Table1[[#This Row],[Assigned to]],GD_Resource[[#All],[SNOW ID Unique]:[Team]],4,0)</f>
        <v>#N/A</v>
      </c>
    </row>
    <row r="928" spans="1:50" ht="49.95" customHeight="1" x14ac:dyDescent="0.25">
      <c r="A928" s="37" t="s">
        <v>3632</v>
      </c>
      <c r="B928" s="37" t="s">
        <v>119</v>
      </c>
      <c r="C928" s="37" t="s">
        <v>185</v>
      </c>
      <c r="D928" s="37" t="s">
        <v>206</v>
      </c>
      <c r="E928" s="37" t="s">
        <v>7</v>
      </c>
      <c r="F928" s="37" t="s">
        <v>3628</v>
      </c>
      <c r="G928" s="60">
        <v>43332.843877314823</v>
      </c>
      <c r="H928" s="37" t="s">
        <v>3633</v>
      </c>
      <c r="I928" s="60"/>
      <c r="J928" s="37" t="s">
        <v>124</v>
      </c>
      <c r="K928" s="37" t="s">
        <v>3634</v>
      </c>
      <c r="L928" s="60">
        <v>43332.843877314823</v>
      </c>
      <c r="M928" s="37" t="s">
        <v>48</v>
      </c>
      <c r="N928" s="60">
        <v>43331.577627314808</v>
      </c>
      <c r="O928" s="37" t="s">
        <v>3599</v>
      </c>
      <c r="P928" s="38" t="b">
        <v>0</v>
      </c>
      <c r="Q928" s="37"/>
      <c r="R928" s="37" t="s">
        <v>191</v>
      </c>
      <c r="S928" s="38">
        <v>0</v>
      </c>
      <c r="T928" s="37" t="s">
        <v>128</v>
      </c>
      <c r="U928" s="37" t="s">
        <v>124</v>
      </c>
      <c r="V928" s="60"/>
      <c r="W928" s="38">
        <v>109404</v>
      </c>
      <c r="X928" s="37" t="s">
        <v>3600</v>
      </c>
      <c r="Y928" s="38">
        <v>0</v>
      </c>
      <c r="Z928" s="38" t="b">
        <v>0</v>
      </c>
      <c r="AA928" s="60">
        <v>43332.40934027778</v>
      </c>
      <c r="AB928" s="60">
        <v>43331.577627314808</v>
      </c>
      <c r="AC928" s="38">
        <v>3</v>
      </c>
      <c r="AD928" s="60">
        <v>43331.641388888893</v>
      </c>
      <c r="AE928" s="60">
        <v>43332.40934027778</v>
      </c>
      <c r="AF928" s="60">
        <v>43331.641388888893</v>
      </c>
      <c r="AG928" s="37"/>
      <c r="AH928" s="37"/>
      <c r="AI928" s="37"/>
      <c r="AJ928" s="16">
        <f ca="1">IF(Table1[[#This Row],[State]]="Closed","Zero",IF(Table1[[#This Row],[State]]="Resolved","Zero",TODAY()-Table1[[#This Row],[First Assigned to Osprey-Resolver]]))</f>
        <v>1375.5906597222202</v>
      </c>
      <c r="AK928" s="16" t="str">
        <f ca="1">IF(Table1[[#This Row],[Days Open]]&lt;=5,"00 - 05",IF(Table1[[#This Row],[Days Open]]&lt;=15,"06 - 15",IF(Table1[[#This Row],[Days Open]]&lt;=30,"16 - 30", IF(Table1[[#This Row],[Days Open]]&lt;=60,"31 - 60",IF(Table1[[#This Row],[Days Open]]&lt;=90,"61 - 90",IF(Table1[[#This Row],[Days Open]]="Zero","Closed","&gt;91 and above"))))))</f>
        <v>&gt;91 and above</v>
      </c>
      <c r="AL928" s="39">
        <f>WEEKNUM(Table1[[#This Row],[Created]])</f>
        <v>34</v>
      </c>
      <c r="AM928" s="39">
        <f>WEEKNUM(Table1[[#This Row],[Resolved]])</f>
        <v>0</v>
      </c>
      <c r="AN928" s="39">
        <f>WEEKNUM(Table1[[#This Row],[Closed]])</f>
        <v>34</v>
      </c>
      <c r="AO928" s="39" t="str">
        <f>IFERROR(INDEX(GD_Resource[], MATCH(Table1[[#This Row],[Assigned to]], GD_Resource[SNOW ID Unique], 0), 2), "Not GD")</f>
        <v>WPP-UK</v>
      </c>
      <c r="AP928" s="39" t="str">
        <f t="shared" si="14"/>
        <v>GD</v>
      </c>
      <c r="AQ928" s="39">
        <f>YEAR(Table1[[#This Row],[Closed]])</f>
        <v>2018</v>
      </c>
      <c r="AR928" s="39">
        <f>YEAR(Table1[[#This Row],[Resolved]])</f>
        <v>1900</v>
      </c>
      <c r="AS928" s="39">
        <f>YEAR(Table1[[#This Row],[Created]])</f>
        <v>2018</v>
      </c>
      <c r="AT928" s="39">
        <f>DAY(Table1[[#This Row],[Resolved]])</f>
        <v>0</v>
      </c>
      <c r="AU928" s="39" t="str">
        <f>TEXT(Table1[[#This Row],[Resolved]],"MMM")</f>
        <v>Jan</v>
      </c>
      <c r="AV928" s="39">
        <f>DAY(Table1[[#This Row],[Created]])</f>
        <v>19</v>
      </c>
      <c r="AW928" s="39" t="str">
        <f>TEXT(Table1[[#This Row],[Created]],"MMM")</f>
        <v>Aug</v>
      </c>
      <c r="AX928" s="40">
        <f>VLOOKUP(Table1[[#This Row],[Assigned to]],GD_Resource[[#All],[SNOW ID Unique]:[Team]],4,0)</f>
        <v>0</v>
      </c>
    </row>
    <row r="929" spans="1:50" ht="49.95" customHeight="1" x14ac:dyDescent="0.25">
      <c r="A929" s="37" t="s">
        <v>3635</v>
      </c>
      <c r="B929" s="37" t="s">
        <v>119</v>
      </c>
      <c r="C929" s="37" t="s">
        <v>2506</v>
      </c>
      <c r="D929" s="37" t="s">
        <v>2985</v>
      </c>
      <c r="E929" s="37" t="s">
        <v>13</v>
      </c>
      <c r="F929" s="37" t="s">
        <v>3636</v>
      </c>
      <c r="G929" s="60">
        <v>43335.878981481481</v>
      </c>
      <c r="H929" s="37" t="s">
        <v>2987</v>
      </c>
      <c r="I929" s="60"/>
      <c r="J929" s="37" t="s">
        <v>124</v>
      </c>
      <c r="K929" s="37" t="s">
        <v>3637</v>
      </c>
      <c r="L929" s="60">
        <v>43335.878981481481</v>
      </c>
      <c r="M929" s="37" t="s">
        <v>2987</v>
      </c>
      <c r="N929" s="60">
        <v>43333.671400462961</v>
      </c>
      <c r="O929" s="37" t="s">
        <v>2386</v>
      </c>
      <c r="P929" s="38" t="b">
        <v>0</v>
      </c>
      <c r="Q929" s="37"/>
      <c r="R929" s="37" t="s">
        <v>150</v>
      </c>
      <c r="S929" s="38">
        <v>0</v>
      </c>
      <c r="T929" s="37" t="s">
        <v>128</v>
      </c>
      <c r="U929" s="37" t="s">
        <v>124</v>
      </c>
      <c r="V929" s="60"/>
      <c r="W929" s="38">
        <v>190848</v>
      </c>
      <c r="X929" s="37" t="s">
        <v>3638</v>
      </c>
      <c r="Y929" s="38">
        <v>0</v>
      </c>
      <c r="Z929" s="38" t="b">
        <v>0</v>
      </c>
      <c r="AA929" s="60">
        <v>43335.853229166663</v>
      </c>
      <c r="AB929" s="60"/>
      <c r="AC929" s="38">
        <v>0</v>
      </c>
      <c r="AD929" s="60"/>
      <c r="AE929" s="60">
        <v>43335.853229166663</v>
      </c>
      <c r="AF929" s="60">
        <v>43333.671400462961</v>
      </c>
      <c r="AG929" s="37"/>
      <c r="AH929" s="37"/>
      <c r="AI929" s="37"/>
      <c r="AJ929" s="16">
        <f ca="1">IF(Table1[[#This Row],[State]]="Closed","Zero",IF(Table1[[#This Row],[State]]="Resolved","Zero",TODAY()-Table1[[#This Row],[First Assigned to Osprey-Resolver]]))</f>
        <v>1372.1467708333366</v>
      </c>
      <c r="AK929" s="16" t="str">
        <f ca="1">IF(Table1[[#This Row],[Days Open]]&lt;=5,"00 - 05",IF(Table1[[#This Row],[Days Open]]&lt;=15,"06 - 15",IF(Table1[[#This Row],[Days Open]]&lt;=30,"16 - 30", IF(Table1[[#This Row],[Days Open]]&lt;=60,"31 - 60",IF(Table1[[#This Row],[Days Open]]&lt;=90,"61 - 90",IF(Table1[[#This Row],[Days Open]]="Zero","Closed","&gt;91 and above"))))))</f>
        <v>&gt;91 and above</v>
      </c>
      <c r="AL929" s="39">
        <f>WEEKNUM(Table1[[#This Row],[Created]])</f>
        <v>34</v>
      </c>
      <c r="AM929" s="39">
        <f>WEEKNUM(Table1[[#This Row],[Resolved]])</f>
        <v>0</v>
      </c>
      <c r="AN929" s="39">
        <f>WEEKNUM(Table1[[#This Row],[Closed]])</f>
        <v>34</v>
      </c>
      <c r="AO929" s="39" t="str">
        <f>IFERROR(INDEX(GD_Resource[], MATCH(Table1[[#This Row],[Assigned to]], GD_Resource[SNOW ID Unique], 0), 2), "Not GD")</f>
        <v>Not GD</v>
      </c>
      <c r="AP929" s="39" t="str">
        <f t="shared" si="14"/>
        <v>Geo</v>
      </c>
      <c r="AQ929" s="39">
        <f>YEAR(Table1[[#This Row],[Closed]])</f>
        <v>2018</v>
      </c>
      <c r="AR929" s="39">
        <f>YEAR(Table1[[#This Row],[Resolved]])</f>
        <v>1900</v>
      </c>
      <c r="AS929" s="39">
        <f>YEAR(Table1[[#This Row],[Created]])</f>
        <v>2018</v>
      </c>
      <c r="AT929" s="39">
        <f>DAY(Table1[[#This Row],[Resolved]])</f>
        <v>0</v>
      </c>
      <c r="AU929" s="39" t="str">
        <f>TEXT(Table1[[#This Row],[Resolved]],"MMM")</f>
        <v>Jan</v>
      </c>
      <c r="AV929" s="39">
        <f>DAY(Table1[[#This Row],[Created]])</f>
        <v>21</v>
      </c>
      <c r="AW929" s="39" t="str">
        <f>TEXT(Table1[[#This Row],[Created]],"MMM")</f>
        <v>Aug</v>
      </c>
      <c r="AX929" s="40" t="e">
        <f>VLOOKUP(Table1[[#This Row],[Assigned to]],GD_Resource[[#All],[SNOW ID Unique]:[Team]],4,0)</f>
        <v>#N/A</v>
      </c>
    </row>
    <row r="930" spans="1:50" ht="62.7" customHeight="1" x14ac:dyDescent="0.25">
      <c r="A930" s="37" t="s">
        <v>3639</v>
      </c>
      <c r="B930" s="37" t="s">
        <v>119</v>
      </c>
      <c r="C930" s="37" t="s">
        <v>433</v>
      </c>
      <c r="D930" s="37" t="s">
        <v>434</v>
      </c>
      <c r="E930" s="37" t="s">
        <v>13</v>
      </c>
      <c r="F930" s="37" t="s">
        <v>3640</v>
      </c>
      <c r="G930" s="60">
        <v>43334.767048611109</v>
      </c>
      <c r="H930" s="37" t="s">
        <v>436</v>
      </c>
      <c r="I930" s="60"/>
      <c r="J930" s="37" t="s">
        <v>124</v>
      </c>
      <c r="K930" s="37" t="s">
        <v>3641</v>
      </c>
      <c r="L930" s="60">
        <v>43334.767060185193</v>
      </c>
      <c r="M930" s="37" t="s">
        <v>436</v>
      </c>
      <c r="N930" s="60">
        <v>43334.057453703703</v>
      </c>
      <c r="O930" s="37" t="s">
        <v>3642</v>
      </c>
      <c r="P930" s="38" t="b">
        <v>0</v>
      </c>
      <c r="Q930" s="37"/>
      <c r="R930" s="37" t="s">
        <v>217</v>
      </c>
      <c r="S930" s="38">
        <v>0</v>
      </c>
      <c r="T930" s="37" t="s">
        <v>128</v>
      </c>
      <c r="U930" s="37" t="s">
        <v>124</v>
      </c>
      <c r="V930" s="60"/>
      <c r="W930" s="38">
        <v>61409</v>
      </c>
      <c r="X930" s="37" t="s">
        <v>3643</v>
      </c>
      <c r="Y930" s="38">
        <v>0</v>
      </c>
      <c r="Z930" s="38" t="b">
        <v>0</v>
      </c>
      <c r="AA930" s="60">
        <v>43334.766331018523</v>
      </c>
      <c r="AB930" s="60"/>
      <c r="AC930" s="38">
        <v>0</v>
      </c>
      <c r="AD930" s="60"/>
      <c r="AE930" s="60">
        <v>43334.766331018523</v>
      </c>
      <c r="AF930" s="60">
        <v>43334.057453703703</v>
      </c>
      <c r="AG930" s="37"/>
      <c r="AH930" s="37"/>
      <c r="AI930" s="37"/>
      <c r="AJ930" s="16">
        <f ca="1">IF(Table1[[#This Row],[State]]="Closed","Zero",IF(Table1[[#This Row],[State]]="Resolved","Zero",TODAY()-Table1[[#This Row],[First Assigned to Osprey-Resolver]]))</f>
        <v>1373.2336689814765</v>
      </c>
      <c r="AK930" s="16" t="str">
        <f ca="1">IF(Table1[[#This Row],[Days Open]]&lt;=5,"00 - 05",IF(Table1[[#This Row],[Days Open]]&lt;=15,"06 - 15",IF(Table1[[#This Row],[Days Open]]&lt;=30,"16 - 30", IF(Table1[[#This Row],[Days Open]]&lt;=60,"31 - 60",IF(Table1[[#This Row],[Days Open]]&lt;=90,"61 - 90",IF(Table1[[#This Row],[Days Open]]="Zero","Closed","&gt;91 and above"))))))</f>
        <v>&gt;91 and above</v>
      </c>
      <c r="AL930" s="39">
        <f>WEEKNUM(Table1[[#This Row],[Created]])</f>
        <v>34</v>
      </c>
      <c r="AM930" s="39">
        <f>WEEKNUM(Table1[[#This Row],[Resolved]])</f>
        <v>0</v>
      </c>
      <c r="AN930" s="39">
        <f>WEEKNUM(Table1[[#This Row],[Closed]])</f>
        <v>34</v>
      </c>
      <c r="AO930" s="39" t="str">
        <f>IFERROR(INDEX(GD_Resource[], MATCH(Table1[[#This Row],[Assigned to]], GD_Resource[SNOW ID Unique], 0), 2), "Not GD")</f>
        <v>Not GD</v>
      </c>
      <c r="AP930" s="39" t="str">
        <f t="shared" si="14"/>
        <v>Geo</v>
      </c>
      <c r="AQ930" s="39">
        <f>YEAR(Table1[[#This Row],[Closed]])</f>
        <v>2018</v>
      </c>
      <c r="AR930" s="39">
        <f>YEAR(Table1[[#This Row],[Resolved]])</f>
        <v>1900</v>
      </c>
      <c r="AS930" s="39">
        <f>YEAR(Table1[[#This Row],[Created]])</f>
        <v>2018</v>
      </c>
      <c r="AT930" s="39">
        <f>DAY(Table1[[#This Row],[Resolved]])</f>
        <v>0</v>
      </c>
      <c r="AU930" s="39" t="str">
        <f>TEXT(Table1[[#This Row],[Resolved]],"MMM")</f>
        <v>Jan</v>
      </c>
      <c r="AV930" s="39">
        <f>DAY(Table1[[#This Row],[Created]])</f>
        <v>22</v>
      </c>
      <c r="AW930" s="39" t="str">
        <f>TEXT(Table1[[#This Row],[Created]],"MMM")</f>
        <v>Aug</v>
      </c>
      <c r="AX930" s="40" t="e">
        <f>VLOOKUP(Table1[[#This Row],[Assigned to]],GD_Resource[[#All],[SNOW ID Unique]:[Team]],4,0)</f>
        <v>#N/A</v>
      </c>
    </row>
    <row r="931" spans="1:50" ht="37.5" customHeight="1" x14ac:dyDescent="0.25">
      <c r="A931" s="37" t="s">
        <v>3644</v>
      </c>
      <c r="B931" s="37" t="s">
        <v>119</v>
      </c>
      <c r="C931" s="37" t="s">
        <v>253</v>
      </c>
      <c r="D931" s="37" t="s">
        <v>132</v>
      </c>
      <c r="E931" s="37" t="s">
        <v>145</v>
      </c>
      <c r="F931" s="37" t="s">
        <v>3645</v>
      </c>
      <c r="G931" s="60">
        <v>44433.971678240741</v>
      </c>
      <c r="H931" s="37" t="s">
        <v>8</v>
      </c>
      <c r="I931" s="60"/>
      <c r="J931" s="37" t="s">
        <v>124</v>
      </c>
      <c r="K931" s="37" t="s">
        <v>3063</v>
      </c>
      <c r="L931" s="60">
        <v>44433.971678240741</v>
      </c>
      <c r="M931" s="37" t="s">
        <v>42</v>
      </c>
      <c r="N931" s="60">
        <v>43335.085821759261</v>
      </c>
      <c r="O931" s="37" t="s">
        <v>2306</v>
      </c>
      <c r="P931" s="38" t="b">
        <v>0</v>
      </c>
      <c r="Q931" s="37"/>
      <c r="R931" s="37" t="s">
        <v>150</v>
      </c>
      <c r="S931" s="38">
        <v>0</v>
      </c>
      <c r="T931" s="37" t="s">
        <v>128</v>
      </c>
      <c r="U931" s="37" t="s">
        <v>124</v>
      </c>
      <c r="V931" s="60"/>
      <c r="W931" s="38">
        <v>94944082</v>
      </c>
      <c r="X931" s="37" t="s">
        <v>3421</v>
      </c>
      <c r="Y931" s="38">
        <v>0</v>
      </c>
      <c r="Z931" s="38" t="b">
        <v>0</v>
      </c>
      <c r="AA931" s="60">
        <v>43335.720949074072</v>
      </c>
      <c r="AB931" s="60"/>
      <c r="AC931" s="38">
        <v>0</v>
      </c>
      <c r="AD931" s="60"/>
      <c r="AE931" s="60">
        <v>43335.720949074072</v>
      </c>
      <c r="AF931" s="60">
        <v>43335.085821759261</v>
      </c>
      <c r="AG931" s="37"/>
      <c r="AH931" s="37"/>
      <c r="AI931" s="37" t="s">
        <v>257</v>
      </c>
      <c r="AJ931" s="16">
        <f ca="1">IF(Table1[[#This Row],[State]]="Closed","Zero",IF(Table1[[#This Row],[State]]="Resolved","Zero",TODAY()-Table1[[#This Row],[First Assigned to Osprey-Resolver]]))</f>
        <v>1372.2790509259285</v>
      </c>
      <c r="AK931" s="16" t="str">
        <f ca="1">IF(Table1[[#This Row],[Days Open]]&lt;=5,"00 - 05",IF(Table1[[#This Row],[Days Open]]&lt;=15,"06 - 15",IF(Table1[[#This Row],[Days Open]]&lt;=30,"16 - 30", IF(Table1[[#This Row],[Days Open]]&lt;=60,"31 - 60",IF(Table1[[#This Row],[Days Open]]&lt;=90,"61 - 90",IF(Table1[[#This Row],[Days Open]]="Zero","Closed","&gt;91 and above"))))))</f>
        <v>&gt;91 and above</v>
      </c>
      <c r="AL931" s="39">
        <f>WEEKNUM(Table1[[#This Row],[Created]])</f>
        <v>34</v>
      </c>
      <c r="AM931" s="39">
        <f>WEEKNUM(Table1[[#This Row],[Resolved]])</f>
        <v>0</v>
      </c>
      <c r="AN931" s="39">
        <f>WEEKNUM(Table1[[#This Row],[Closed]])</f>
        <v>35</v>
      </c>
      <c r="AO931" s="39" t="str">
        <f>IFERROR(INDEX(GD_Resource[], MATCH(Table1[[#This Row],[Assigned to]], GD_Resource[SNOW ID Unique], 0), 2), "Not GD")</f>
        <v>WPP-US</v>
      </c>
      <c r="AP931" s="39" t="str">
        <f t="shared" si="14"/>
        <v>GD</v>
      </c>
      <c r="AQ931" s="39">
        <f>YEAR(Table1[[#This Row],[Closed]])</f>
        <v>2021</v>
      </c>
      <c r="AR931" s="39">
        <f>YEAR(Table1[[#This Row],[Resolved]])</f>
        <v>1900</v>
      </c>
      <c r="AS931" s="39">
        <f>YEAR(Table1[[#This Row],[Created]])</f>
        <v>2018</v>
      </c>
      <c r="AT931" s="39">
        <f>DAY(Table1[[#This Row],[Resolved]])</f>
        <v>0</v>
      </c>
      <c r="AU931" s="39" t="str">
        <f>TEXT(Table1[[#This Row],[Resolved]],"MMM")</f>
        <v>Jan</v>
      </c>
      <c r="AV931" s="39">
        <f>DAY(Table1[[#This Row],[Created]])</f>
        <v>23</v>
      </c>
      <c r="AW931" s="39" t="str">
        <f>TEXT(Table1[[#This Row],[Created]],"MMM")</f>
        <v>Aug</v>
      </c>
      <c r="AX931" s="40">
        <f>VLOOKUP(Table1[[#This Row],[Assigned to]],GD_Resource[[#All],[SNOW ID Unique]:[Team]],4,0)</f>
        <v>0</v>
      </c>
    </row>
    <row r="932" spans="1:50" ht="62.7" customHeight="1" x14ac:dyDescent="0.25">
      <c r="A932" s="37" t="s">
        <v>3646</v>
      </c>
      <c r="B932" s="37" t="s">
        <v>142</v>
      </c>
      <c r="C932" s="37" t="s">
        <v>120</v>
      </c>
      <c r="D932" s="37" t="s">
        <v>206</v>
      </c>
      <c r="E932" s="37" t="s">
        <v>145</v>
      </c>
      <c r="F932" s="37" t="s">
        <v>3647</v>
      </c>
      <c r="G932" s="60">
        <v>43377.13554398148</v>
      </c>
      <c r="H932" s="37" t="s">
        <v>48</v>
      </c>
      <c r="I932" s="60"/>
      <c r="J932" s="37" t="s">
        <v>124</v>
      </c>
      <c r="K932" s="37" t="s">
        <v>3648</v>
      </c>
      <c r="L932" s="60">
        <v>43377.13554398148</v>
      </c>
      <c r="M932" s="37" t="s">
        <v>48</v>
      </c>
      <c r="N932" s="60">
        <v>43335.658356481479</v>
      </c>
      <c r="O932" s="37" t="s">
        <v>3649</v>
      </c>
      <c r="P932" s="38" t="b">
        <v>0</v>
      </c>
      <c r="Q932" s="37"/>
      <c r="R932" s="37" t="s">
        <v>127</v>
      </c>
      <c r="S932" s="38">
        <v>0</v>
      </c>
      <c r="T932" s="37" t="s">
        <v>128</v>
      </c>
      <c r="U932" s="37" t="s">
        <v>124</v>
      </c>
      <c r="V932" s="60"/>
      <c r="W932" s="38">
        <v>3583629</v>
      </c>
      <c r="X932" s="37" t="s">
        <v>3650</v>
      </c>
      <c r="Y932" s="38">
        <v>0</v>
      </c>
      <c r="Z932" s="38" t="b">
        <v>0</v>
      </c>
      <c r="AA932" s="60">
        <v>43335.743738425917</v>
      </c>
      <c r="AB932" s="60">
        <v>43335.743738425917</v>
      </c>
      <c r="AC932" s="38">
        <v>1</v>
      </c>
      <c r="AD932" s="60">
        <v>43335.744675925933</v>
      </c>
      <c r="AE932" s="60">
        <v>43335.746874999997</v>
      </c>
      <c r="AF932" s="60">
        <v>43335.744675925933</v>
      </c>
      <c r="AG932" s="37" t="s">
        <v>332</v>
      </c>
      <c r="AH932" s="37"/>
      <c r="AI932" s="37" t="s">
        <v>3651</v>
      </c>
      <c r="AJ932" s="16">
        <f ca="1">IF(Table1[[#This Row],[State]]="Closed","Zero",IF(Table1[[#This Row],[State]]="Resolved","Zero",TODAY()-Table1[[#This Row],[First Assigned to Osprey-Resolver]]))</f>
        <v>1372.2531250000029</v>
      </c>
      <c r="AK932" s="16" t="str">
        <f ca="1">IF(Table1[[#This Row],[Days Open]]&lt;=5,"00 - 05",IF(Table1[[#This Row],[Days Open]]&lt;=15,"06 - 15",IF(Table1[[#This Row],[Days Open]]&lt;=30,"16 - 30", IF(Table1[[#This Row],[Days Open]]&lt;=60,"31 - 60",IF(Table1[[#This Row],[Days Open]]&lt;=90,"61 - 90",IF(Table1[[#This Row],[Days Open]]="Zero","Closed","&gt;91 and above"))))))</f>
        <v>&gt;91 and above</v>
      </c>
      <c r="AL932" s="39">
        <f>WEEKNUM(Table1[[#This Row],[Created]])</f>
        <v>34</v>
      </c>
      <c r="AM932" s="39">
        <f>WEEKNUM(Table1[[#This Row],[Resolved]])</f>
        <v>0</v>
      </c>
      <c r="AN932" s="39">
        <f>WEEKNUM(Table1[[#This Row],[Closed]])</f>
        <v>40</v>
      </c>
      <c r="AO932" s="39" t="str">
        <f>IFERROR(INDEX(GD_Resource[], MATCH(Table1[[#This Row],[Assigned to]], GD_Resource[SNOW ID Unique], 0), 2), "Not GD")</f>
        <v>Not GD</v>
      </c>
      <c r="AP932" s="39" t="str">
        <f t="shared" si="14"/>
        <v>Geo</v>
      </c>
      <c r="AQ932" s="39">
        <f>YEAR(Table1[[#This Row],[Closed]])</f>
        <v>2018</v>
      </c>
      <c r="AR932" s="39">
        <f>YEAR(Table1[[#This Row],[Resolved]])</f>
        <v>1900</v>
      </c>
      <c r="AS932" s="39">
        <f>YEAR(Table1[[#This Row],[Created]])</f>
        <v>2018</v>
      </c>
      <c r="AT932" s="39">
        <f>DAY(Table1[[#This Row],[Resolved]])</f>
        <v>0</v>
      </c>
      <c r="AU932" s="39" t="str">
        <f>TEXT(Table1[[#This Row],[Resolved]],"MMM")</f>
        <v>Jan</v>
      </c>
      <c r="AV932" s="39">
        <f>DAY(Table1[[#This Row],[Created]])</f>
        <v>23</v>
      </c>
      <c r="AW932" s="39" t="str">
        <f>TEXT(Table1[[#This Row],[Created]],"MMM")</f>
        <v>Aug</v>
      </c>
      <c r="AX932" s="40" t="e">
        <f>VLOOKUP(Table1[[#This Row],[Assigned to]],GD_Resource[[#All],[SNOW ID Unique]:[Team]],4,0)</f>
        <v>#N/A</v>
      </c>
    </row>
    <row r="933" spans="1:50" ht="37.5" customHeight="1" x14ac:dyDescent="0.25">
      <c r="A933" s="37" t="s">
        <v>3652</v>
      </c>
      <c r="B933" s="37" t="s">
        <v>119</v>
      </c>
      <c r="C933" s="37" t="s">
        <v>120</v>
      </c>
      <c r="D933" s="37" t="s">
        <v>206</v>
      </c>
      <c r="E933" s="37" t="s">
        <v>145</v>
      </c>
      <c r="F933" s="37" t="s">
        <v>3653</v>
      </c>
      <c r="G933" s="60">
        <v>43438.152905092589</v>
      </c>
      <c r="H933" s="37" t="s">
        <v>48</v>
      </c>
      <c r="I933" s="60"/>
      <c r="J933" s="37" t="s">
        <v>124</v>
      </c>
      <c r="K933" s="37" t="s">
        <v>3654</v>
      </c>
      <c r="L933" s="60">
        <v>43438.152905092589</v>
      </c>
      <c r="M933" s="37" t="s">
        <v>48</v>
      </c>
      <c r="N933" s="60">
        <v>43336.360266203701</v>
      </c>
      <c r="O933" s="37" t="s">
        <v>388</v>
      </c>
      <c r="P933" s="38" t="b">
        <v>0</v>
      </c>
      <c r="Q933" s="37"/>
      <c r="R933" s="37" t="s">
        <v>127</v>
      </c>
      <c r="S933" s="38">
        <v>0</v>
      </c>
      <c r="T933" s="37" t="s">
        <v>128</v>
      </c>
      <c r="U933" s="37" t="s">
        <v>124</v>
      </c>
      <c r="V933" s="60"/>
      <c r="W933" s="38">
        <v>8794884</v>
      </c>
      <c r="X933" s="37" t="s">
        <v>389</v>
      </c>
      <c r="Y933" s="38">
        <v>0</v>
      </c>
      <c r="Z933" s="38" t="b">
        <v>0</v>
      </c>
      <c r="AA933" s="60">
        <v>43336.421516203707</v>
      </c>
      <c r="AB933" s="60"/>
      <c r="AC933" s="38">
        <v>1</v>
      </c>
      <c r="AD933" s="60"/>
      <c r="AE933" s="60">
        <v>43336.421516203707</v>
      </c>
      <c r="AF933" s="60">
        <v>43336.361851851849</v>
      </c>
      <c r="AG933" s="37"/>
      <c r="AH933" s="37"/>
      <c r="AI933" s="37"/>
      <c r="AJ933" s="16">
        <f ca="1">IF(Table1[[#This Row],[State]]="Closed","Zero",IF(Table1[[#This Row],[State]]="Resolved","Zero",TODAY()-Table1[[#This Row],[First Assigned to Osprey-Resolver]]))</f>
        <v>1371.5784837962929</v>
      </c>
      <c r="AK933" s="16" t="str">
        <f ca="1">IF(Table1[[#This Row],[Days Open]]&lt;=5,"00 - 05",IF(Table1[[#This Row],[Days Open]]&lt;=15,"06 - 15",IF(Table1[[#This Row],[Days Open]]&lt;=30,"16 - 30", IF(Table1[[#This Row],[Days Open]]&lt;=60,"31 - 60",IF(Table1[[#This Row],[Days Open]]&lt;=90,"61 - 90",IF(Table1[[#This Row],[Days Open]]="Zero","Closed","&gt;91 and above"))))))</f>
        <v>&gt;91 and above</v>
      </c>
      <c r="AL933" s="39">
        <f>WEEKNUM(Table1[[#This Row],[Created]])</f>
        <v>34</v>
      </c>
      <c r="AM933" s="39">
        <f>WEEKNUM(Table1[[#This Row],[Resolved]])</f>
        <v>0</v>
      </c>
      <c r="AN933" s="39">
        <f>WEEKNUM(Table1[[#This Row],[Closed]])</f>
        <v>49</v>
      </c>
      <c r="AO933" s="39" t="str">
        <f>IFERROR(INDEX(GD_Resource[], MATCH(Table1[[#This Row],[Assigned to]], GD_Resource[SNOW ID Unique], 0), 2), "Not GD")</f>
        <v>Not GD</v>
      </c>
      <c r="AP933" s="39" t="str">
        <f t="shared" si="14"/>
        <v>Geo</v>
      </c>
      <c r="AQ933" s="39">
        <f>YEAR(Table1[[#This Row],[Closed]])</f>
        <v>2018</v>
      </c>
      <c r="AR933" s="39">
        <f>YEAR(Table1[[#This Row],[Resolved]])</f>
        <v>1900</v>
      </c>
      <c r="AS933" s="39">
        <f>YEAR(Table1[[#This Row],[Created]])</f>
        <v>2018</v>
      </c>
      <c r="AT933" s="39">
        <f>DAY(Table1[[#This Row],[Resolved]])</f>
        <v>0</v>
      </c>
      <c r="AU933" s="39" t="str">
        <f>TEXT(Table1[[#This Row],[Resolved]],"MMM")</f>
        <v>Jan</v>
      </c>
      <c r="AV933" s="39">
        <f>DAY(Table1[[#This Row],[Created]])</f>
        <v>24</v>
      </c>
      <c r="AW933" s="39" t="str">
        <f>TEXT(Table1[[#This Row],[Created]],"MMM")</f>
        <v>Aug</v>
      </c>
      <c r="AX933" s="40" t="e">
        <f>VLOOKUP(Table1[[#This Row],[Assigned to]],GD_Resource[[#All],[SNOW ID Unique]:[Team]],4,0)</f>
        <v>#N/A</v>
      </c>
    </row>
    <row r="934" spans="1:50" ht="49.95" customHeight="1" x14ac:dyDescent="0.25">
      <c r="A934" s="37" t="s">
        <v>3655</v>
      </c>
      <c r="B934" s="37" t="s">
        <v>119</v>
      </c>
      <c r="C934" s="37" t="s">
        <v>296</v>
      </c>
      <c r="D934" s="37" t="s">
        <v>2533</v>
      </c>
      <c r="E934" s="37" t="s">
        <v>145</v>
      </c>
      <c r="F934" s="37" t="s">
        <v>3656</v>
      </c>
      <c r="G934" s="60">
        <v>43545.925625000003</v>
      </c>
      <c r="H934" s="37" t="s">
        <v>2653</v>
      </c>
      <c r="I934" s="60"/>
      <c r="J934" s="37" t="s">
        <v>124</v>
      </c>
      <c r="K934" s="37" t="s">
        <v>3657</v>
      </c>
      <c r="L934" s="60">
        <v>43545.925625000003</v>
      </c>
      <c r="M934" s="37" t="s">
        <v>2653</v>
      </c>
      <c r="N934" s="60">
        <v>43339.194282407407</v>
      </c>
      <c r="O934" s="37" t="s">
        <v>282</v>
      </c>
      <c r="P934" s="38" t="b">
        <v>0</v>
      </c>
      <c r="Q934" s="37"/>
      <c r="R934" s="37" t="s">
        <v>150</v>
      </c>
      <c r="S934" s="38">
        <v>0</v>
      </c>
      <c r="T934" s="37" t="s">
        <v>128</v>
      </c>
      <c r="U934" s="37" t="s">
        <v>124</v>
      </c>
      <c r="V934" s="60"/>
      <c r="W934" s="38">
        <v>17861588</v>
      </c>
      <c r="X934" s="37" t="s">
        <v>283</v>
      </c>
      <c r="Y934" s="38">
        <v>0</v>
      </c>
      <c r="Z934" s="38" t="b">
        <v>0</v>
      </c>
      <c r="AA934" s="60">
        <v>43494.081689814811</v>
      </c>
      <c r="AB934" s="60"/>
      <c r="AC934" s="38">
        <v>1</v>
      </c>
      <c r="AD934" s="60"/>
      <c r="AE934" s="60">
        <v>43494.081689814811</v>
      </c>
      <c r="AF934" s="60">
        <v>43339.20103009259</v>
      </c>
      <c r="AG934" s="37"/>
      <c r="AH934" s="37"/>
      <c r="AI934" s="37"/>
      <c r="AJ934" s="16">
        <f ca="1">IF(Table1[[#This Row],[State]]="Closed","Zero",IF(Table1[[#This Row],[State]]="Resolved","Zero",TODAY()-Table1[[#This Row],[First Assigned to Osprey-Resolver]]))</f>
        <v>1213.9183101851886</v>
      </c>
      <c r="AK934" s="16" t="str">
        <f ca="1">IF(Table1[[#This Row],[Days Open]]&lt;=5,"00 - 05",IF(Table1[[#This Row],[Days Open]]&lt;=15,"06 - 15",IF(Table1[[#This Row],[Days Open]]&lt;=30,"16 - 30", IF(Table1[[#This Row],[Days Open]]&lt;=60,"31 - 60",IF(Table1[[#This Row],[Days Open]]&lt;=90,"61 - 90",IF(Table1[[#This Row],[Days Open]]="Zero","Closed","&gt;91 and above"))))))</f>
        <v>&gt;91 and above</v>
      </c>
      <c r="AL934" s="39">
        <f>WEEKNUM(Table1[[#This Row],[Created]])</f>
        <v>35</v>
      </c>
      <c r="AM934" s="39">
        <f>WEEKNUM(Table1[[#This Row],[Resolved]])</f>
        <v>0</v>
      </c>
      <c r="AN934" s="39">
        <f>WEEKNUM(Table1[[#This Row],[Closed]])</f>
        <v>12</v>
      </c>
      <c r="AO934" s="39" t="str">
        <f>IFERROR(INDEX(GD_Resource[], MATCH(Table1[[#This Row],[Assigned to]], GD_Resource[SNOW ID Unique], 0), 2), "Not GD")</f>
        <v>Not GD</v>
      </c>
      <c r="AP934" s="39" t="str">
        <f t="shared" si="14"/>
        <v>Geo</v>
      </c>
      <c r="AQ934" s="39">
        <f>YEAR(Table1[[#This Row],[Closed]])</f>
        <v>2019</v>
      </c>
      <c r="AR934" s="39">
        <f>YEAR(Table1[[#This Row],[Resolved]])</f>
        <v>1900</v>
      </c>
      <c r="AS934" s="39">
        <f>YEAR(Table1[[#This Row],[Created]])</f>
        <v>2018</v>
      </c>
      <c r="AT934" s="39">
        <f>DAY(Table1[[#This Row],[Resolved]])</f>
        <v>0</v>
      </c>
      <c r="AU934" s="39" t="str">
        <f>TEXT(Table1[[#This Row],[Resolved]],"MMM")</f>
        <v>Jan</v>
      </c>
      <c r="AV934" s="39">
        <f>DAY(Table1[[#This Row],[Created]])</f>
        <v>27</v>
      </c>
      <c r="AW934" s="39" t="str">
        <f>TEXT(Table1[[#This Row],[Created]],"MMM")</f>
        <v>Aug</v>
      </c>
      <c r="AX934" s="40" t="e">
        <f>VLOOKUP(Table1[[#This Row],[Assigned to]],GD_Resource[[#All],[SNOW ID Unique]:[Team]],4,0)</f>
        <v>#N/A</v>
      </c>
    </row>
    <row r="935" spans="1:50" ht="75" customHeight="1" x14ac:dyDescent="0.25">
      <c r="A935" s="37" t="s">
        <v>3658</v>
      </c>
      <c r="B935" s="37" t="s">
        <v>119</v>
      </c>
      <c r="C935" s="37" t="s">
        <v>1579</v>
      </c>
      <c r="D935" s="37" t="s">
        <v>3659</v>
      </c>
      <c r="E935" s="37" t="s">
        <v>145</v>
      </c>
      <c r="F935" s="37" t="s">
        <v>3660</v>
      </c>
      <c r="G935" s="60">
        <v>43360.741666666669</v>
      </c>
      <c r="H935" s="37" t="s">
        <v>3661</v>
      </c>
      <c r="I935" s="60"/>
      <c r="J935" s="37" t="s">
        <v>124</v>
      </c>
      <c r="K935" s="37" t="s">
        <v>3662</v>
      </c>
      <c r="L935" s="60">
        <v>43360.741666666669</v>
      </c>
      <c r="M935" s="37" t="s">
        <v>3661</v>
      </c>
      <c r="N935" s="60">
        <v>43340.774143518523</v>
      </c>
      <c r="O935" s="37" t="s">
        <v>3659</v>
      </c>
      <c r="P935" s="38" t="b">
        <v>0</v>
      </c>
      <c r="Q935" s="37"/>
      <c r="R935" s="37" t="s">
        <v>150</v>
      </c>
      <c r="S935" s="38">
        <v>0</v>
      </c>
      <c r="T935" s="37" t="s">
        <v>128</v>
      </c>
      <c r="U935" s="37" t="s">
        <v>124</v>
      </c>
      <c r="V935" s="60"/>
      <c r="W935" s="38">
        <v>1725814</v>
      </c>
      <c r="X935" s="37" t="s">
        <v>399</v>
      </c>
      <c r="Y935" s="38">
        <v>0</v>
      </c>
      <c r="Z935" s="38" t="b">
        <v>0</v>
      </c>
      <c r="AA935" s="60">
        <v>43360.737858796303</v>
      </c>
      <c r="AB935" s="60"/>
      <c r="AC935" s="38">
        <v>1</v>
      </c>
      <c r="AD935" s="60"/>
      <c r="AE935" s="60">
        <v>43360.737858796303</v>
      </c>
      <c r="AF935" s="60">
        <v>43340.774143518523</v>
      </c>
      <c r="AG935" s="37"/>
      <c r="AH935" s="37"/>
      <c r="AI935" s="37"/>
      <c r="AJ935" s="16">
        <f ca="1">IF(Table1[[#This Row],[State]]="Closed","Zero",IF(Table1[[#This Row],[State]]="Resolved","Zero",TODAY()-Table1[[#This Row],[First Assigned to Osprey-Resolver]]))</f>
        <v>1347.262141203697</v>
      </c>
      <c r="AK935" s="16" t="str">
        <f ca="1">IF(Table1[[#This Row],[Days Open]]&lt;=5,"00 - 05",IF(Table1[[#This Row],[Days Open]]&lt;=15,"06 - 15",IF(Table1[[#This Row],[Days Open]]&lt;=30,"16 - 30", IF(Table1[[#This Row],[Days Open]]&lt;=60,"31 - 60",IF(Table1[[#This Row],[Days Open]]&lt;=90,"61 - 90",IF(Table1[[#This Row],[Days Open]]="Zero","Closed","&gt;91 and above"))))))</f>
        <v>&gt;91 and above</v>
      </c>
      <c r="AL935" s="39">
        <f>WEEKNUM(Table1[[#This Row],[Created]])</f>
        <v>35</v>
      </c>
      <c r="AM935" s="39">
        <f>WEEKNUM(Table1[[#This Row],[Resolved]])</f>
        <v>0</v>
      </c>
      <c r="AN935" s="39">
        <f>WEEKNUM(Table1[[#This Row],[Closed]])</f>
        <v>38</v>
      </c>
      <c r="AO935" s="39" t="str">
        <f>IFERROR(INDEX(GD_Resource[], MATCH(Table1[[#This Row],[Assigned to]], GD_Resource[SNOW ID Unique], 0), 2), "Not GD")</f>
        <v>WPP-US</v>
      </c>
      <c r="AP935" s="39" t="str">
        <f t="shared" si="14"/>
        <v>GD</v>
      </c>
      <c r="AQ935" s="39">
        <f>YEAR(Table1[[#This Row],[Closed]])</f>
        <v>2018</v>
      </c>
      <c r="AR935" s="39">
        <f>YEAR(Table1[[#This Row],[Resolved]])</f>
        <v>1900</v>
      </c>
      <c r="AS935" s="39">
        <f>YEAR(Table1[[#This Row],[Created]])</f>
        <v>2018</v>
      </c>
      <c r="AT935" s="39">
        <f>DAY(Table1[[#This Row],[Resolved]])</f>
        <v>0</v>
      </c>
      <c r="AU935" s="39" t="str">
        <f>TEXT(Table1[[#This Row],[Resolved]],"MMM")</f>
        <v>Jan</v>
      </c>
      <c r="AV935" s="39">
        <f>DAY(Table1[[#This Row],[Created]])</f>
        <v>28</v>
      </c>
      <c r="AW935" s="39" t="str">
        <f>TEXT(Table1[[#This Row],[Created]],"MMM")</f>
        <v>Aug</v>
      </c>
      <c r="AX935" s="40">
        <f>VLOOKUP(Table1[[#This Row],[Assigned to]],GD_Resource[[#All],[SNOW ID Unique]:[Team]],4,0)</f>
        <v>0</v>
      </c>
    </row>
    <row r="936" spans="1:50" ht="87.45" customHeight="1" x14ac:dyDescent="0.25">
      <c r="A936" s="37" t="s">
        <v>3663</v>
      </c>
      <c r="B936" s="37" t="s">
        <v>119</v>
      </c>
      <c r="C936" s="37" t="s">
        <v>1579</v>
      </c>
      <c r="D936" s="37" t="s">
        <v>162</v>
      </c>
      <c r="E936" s="37" t="s">
        <v>145</v>
      </c>
      <c r="F936" s="37" t="s">
        <v>3664</v>
      </c>
      <c r="G936" s="60">
        <v>43392.799745370372</v>
      </c>
      <c r="H936" s="37" t="s">
        <v>3661</v>
      </c>
      <c r="I936" s="60"/>
      <c r="J936" s="37" t="s">
        <v>124</v>
      </c>
      <c r="K936" s="37" t="s">
        <v>3665</v>
      </c>
      <c r="L936" s="60">
        <v>43392.799745370372</v>
      </c>
      <c r="M936" s="37" t="s">
        <v>12</v>
      </c>
      <c r="N936" s="60">
        <v>43340.786307870367</v>
      </c>
      <c r="O936" s="37" t="s">
        <v>3659</v>
      </c>
      <c r="P936" s="38" t="b">
        <v>0</v>
      </c>
      <c r="Q936" s="37"/>
      <c r="R936" s="37" t="s">
        <v>150</v>
      </c>
      <c r="S936" s="38">
        <v>0</v>
      </c>
      <c r="T936" s="37" t="s">
        <v>128</v>
      </c>
      <c r="U936" s="37" t="s">
        <v>124</v>
      </c>
      <c r="V936" s="60"/>
      <c r="W936" s="38">
        <v>4494265</v>
      </c>
      <c r="X936" s="37" t="s">
        <v>399</v>
      </c>
      <c r="Y936" s="38">
        <v>0</v>
      </c>
      <c r="Z936" s="38" t="b">
        <v>0</v>
      </c>
      <c r="AA936" s="60">
        <v>43353.604479166657</v>
      </c>
      <c r="AB936" s="60"/>
      <c r="AC936" s="38">
        <v>1</v>
      </c>
      <c r="AD936" s="60"/>
      <c r="AE936" s="60">
        <v>43353.604479166657</v>
      </c>
      <c r="AF936" s="60">
        <v>43340.786307870367</v>
      </c>
      <c r="AG936" s="37"/>
      <c r="AH936" s="37"/>
      <c r="AI936" s="37"/>
      <c r="AJ936" s="16">
        <f ca="1">IF(Table1[[#This Row],[State]]="Closed","Zero",IF(Table1[[#This Row],[State]]="Resolved","Zero",TODAY()-Table1[[#This Row],[First Assigned to Osprey-Resolver]]))</f>
        <v>1354.3955208333427</v>
      </c>
      <c r="AK936" s="16" t="str">
        <f ca="1">IF(Table1[[#This Row],[Days Open]]&lt;=5,"00 - 05",IF(Table1[[#This Row],[Days Open]]&lt;=15,"06 - 15",IF(Table1[[#This Row],[Days Open]]&lt;=30,"16 - 30", IF(Table1[[#This Row],[Days Open]]&lt;=60,"31 - 60",IF(Table1[[#This Row],[Days Open]]&lt;=90,"61 - 90",IF(Table1[[#This Row],[Days Open]]="Zero","Closed","&gt;91 and above"))))))</f>
        <v>&gt;91 and above</v>
      </c>
      <c r="AL936" s="39">
        <f>WEEKNUM(Table1[[#This Row],[Created]])</f>
        <v>35</v>
      </c>
      <c r="AM936" s="39">
        <f>WEEKNUM(Table1[[#This Row],[Resolved]])</f>
        <v>0</v>
      </c>
      <c r="AN936" s="39">
        <f>WEEKNUM(Table1[[#This Row],[Closed]])</f>
        <v>42</v>
      </c>
      <c r="AO936" s="39" t="str">
        <f>IFERROR(INDEX(GD_Resource[], MATCH(Table1[[#This Row],[Assigned to]], GD_Resource[SNOW ID Unique], 0), 2), "Not GD")</f>
        <v>WPP-US</v>
      </c>
      <c r="AP936" s="39" t="str">
        <f t="shared" si="14"/>
        <v>GD</v>
      </c>
      <c r="AQ936" s="39">
        <f>YEAR(Table1[[#This Row],[Closed]])</f>
        <v>2018</v>
      </c>
      <c r="AR936" s="39">
        <f>YEAR(Table1[[#This Row],[Resolved]])</f>
        <v>1900</v>
      </c>
      <c r="AS936" s="39">
        <f>YEAR(Table1[[#This Row],[Created]])</f>
        <v>2018</v>
      </c>
      <c r="AT936" s="39">
        <f>DAY(Table1[[#This Row],[Resolved]])</f>
        <v>0</v>
      </c>
      <c r="AU936" s="39" t="str">
        <f>TEXT(Table1[[#This Row],[Resolved]],"MMM")</f>
        <v>Jan</v>
      </c>
      <c r="AV936" s="39">
        <f>DAY(Table1[[#This Row],[Created]])</f>
        <v>28</v>
      </c>
      <c r="AW936" s="39" t="str">
        <f>TEXT(Table1[[#This Row],[Created]],"MMM")</f>
        <v>Aug</v>
      </c>
      <c r="AX936" s="40">
        <f>VLOOKUP(Table1[[#This Row],[Assigned to]],GD_Resource[[#All],[SNOW ID Unique]:[Team]],4,0)</f>
        <v>0</v>
      </c>
    </row>
    <row r="937" spans="1:50" ht="87.45" customHeight="1" x14ac:dyDescent="0.25">
      <c r="A937" s="37" t="s">
        <v>3666</v>
      </c>
      <c r="B937" s="37" t="s">
        <v>119</v>
      </c>
      <c r="C937" s="37" t="s">
        <v>253</v>
      </c>
      <c r="D937" s="37" t="s">
        <v>259</v>
      </c>
      <c r="E937" s="37" t="s">
        <v>13</v>
      </c>
      <c r="F937" s="37" t="s">
        <v>3667</v>
      </c>
      <c r="G937" s="60">
        <v>43341.94394675926</v>
      </c>
      <c r="H937" s="37"/>
      <c r="I937" s="60"/>
      <c r="J937" s="37" t="s">
        <v>124</v>
      </c>
      <c r="K937" s="37" t="s">
        <v>3668</v>
      </c>
      <c r="L937" s="60">
        <v>43341.94394675926</v>
      </c>
      <c r="M937" s="37" t="s">
        <v>39</v>
      </c>
      <c r="N937" s="60">
        <v>43341.936388888891</v>
      </c>
      <c r="O937" s="37" t="s">
        <v>3669</v>
      </c>
      <c r="P937" s="38" t="b">
        <v>0</v>
      </c>
      <c r="Q937" s="37"/>
      <c r="R937" s="37" t="s">
        <v>150</v>
      </c>
      <c r="S937" s="38">
        <v>0</v>
      </c>
      <c r="T937" s="37" t="s">
        <v>128</v>
      </c>
      <c r="U937" s="37" t="s">
        <v>124</v>
      </c>
      <c r="V937" s="60"/>
      <c r="W937" s="38">
        <v>847</v>
      </c>
      <c r="X937" s="37" t="s">
        <v>3670</v>
      </c>
      <c r="Y937" s="38">
        <v>0</v>
      </c>
      <c r="Z937" s="38" t="b">
        <v>0</v>
      </c>
      <c r="AA937" s="60"/>
      <c r="AB937" s="60"/>
      <c r="AC937" s="38">
        <v>0</v>
      </c>
      <c r="AD937" s="60"/>
      <c r="AE937" s="60"/>
      <c r="AF937" s="60">
        <v>43341.936388888891</v>
      </c>
      <c r="AG937" s="37"/>
      <c r="AH937" s="37"/>
      <c r="AI937" s="37"/>
      <c r="AJ937" s="16">
        <f ca="1">IF(Table1[[#This Row],[State]]="Closed","Zero",IF(Table1[[#This Row],[State]]="Resolved","Zero",TODAY()-Table1[[#This Row],[First Assigned to Osprey-Resolver]]))</f>
        <v>44708</v>
      </c>
      <c r="AK937" s="16" t="str">
        <f ca="1">IF(Table1[[#This Row],[Days Open]]&lt;=5,"00 - 05",IF(Table1[[#This Row],[Days Open]]&lt;=15,"06 - 15",IF(Table1[[#This Row],[Days Open]]&lt;=30,"16 - 30", IF(Table1[[#This Row],[Days Open]]&lt;=60,"31 - 60",IF(Table1[[#This Row],[Days Open]]&lt;=90,"61 - 90",IF(Table1[[#This Row],[Days Open]]="Zero","Closed","&gt;91 and above"))))))</f>
        <v>&gt;91 and above</v>
      </c>
      <c r="AL937" s="39">
        <f>WEEKNUM(Table1[[#This Row],[Created]])</f>
        <v>35</v>
      </c>
      <c r="AM937" s="39">
        <f>WEEKNUM(Table1[[#This Row],[Resolved]])</f>
        <v>0</v>
      </c>
      <c r="AN937" s="39">
        <f>WEEKNUM(Table1[[#This Row],[Closed]])</f>
        <v>35</v>
      </c>
      <c r="AO937" s="39" t="str">
        <f>IFERROR(INDEX(GD_Resource[], MATCH(Table1[[#This Row],[Assigned to]], GD_Resource[SNOW ID Unique], 0), 2), "Not GD")</f>
        <v>Not GD</v>
      </c>
      <c r="AP937" s="39" t="str">
        <f t="shared" si="14"/>
        <v>Geo</v>
      </c>
      <c r="AQ937" s="39">
        <f>YEAR(Table1[[#This Row],[Closed]])</f>
        <v>2018</v>
      </c>
      <c r="AR937" s="39">
        <f>YEAR(Table1[[#This Row],[Resolved]])</f>
        <v>1900</v>
      </c>
      <c r="AS937" s="39">
        <f>YEAR(Table1[[#This Row],[Created]])</f>
        <v>2018</v>
      </c>
      <c r="AT937" s="39">
        <f>DAY(Table1[[#This Row],[Resolved]])</f>
        <v>0</v>
      </c>
      <c r="AU937" s="39" t="str">
        <f>TEXT(Table1[[#This Row],[Resolved]],"MMM")</f>
        <v>Jan</v>
      </c>
      <c r="AV937" s="39">
        <f>DAY(Table1[[#This Row],[Created]])</f>
        <v>29</v>
      </c>
      <c r="AW937" s="39" t="str">
        <f>TEXT(Table1[[#This Row],[Created]],"MMM")</f>
        <v>Aug</v>
      </c>
      <c r="AX937" s="40" t="e">
        <f>VLOOKUP(Table1[[#This Row],[Assigned to]],GD_Resource[[#All],[SNOW ID Unique]:[Team]],4,0)</f>
        <v>#N/A</v>
      </c>
    </row>
    <row r="938" spans="1:50" ht="87.45" customHeight="1" x14ac:dyDescent="0.25">
      <c r="A938" s="37" t="s">
        <v>3671</v>
      </c>
      <c r="B938" s="37" t="s">
        <v>119</v>
      </c>
      <c r="C938" s="37" t="s">
        <v>253</v>
      </c>
      <c r="D938" s="37" t="s">
        <v>132</v>
      </c>
      <c r="E938" s="37" t="s">
        <v>145</v>
      </c>
      <c r="F938" s="37" t="s">
        <v>3672</v>
      </c>
      <c r="G938" s="60">
        <v>44443.024189814823</v>
      </c>
      <c r="H938" s="37" t="s">
        <v>8</v>
      </c>
      <c r="I938" s="60"/>
      <c r="J938" s="37" t="s">
        <v>124</v>
      </c>
      <c r="K938" s="37" t="s">
        <v>2818</v>
      </c>
      <c r="L938" s="60">
        <v>44443.024189814823</v>
      </c>
      <c r="M938" s="37" t="s">
        <v>42</v>
      </c>
      <c r="N938" s="60">
        <v>43343.002974537027</v>
      </c>
      <c r="O938" s="37" t="s">
        <v>3673</v>
      </c>
      <c r="P938" s="38" t="b">
        <v>0</v>
      </c>
      <c r="Q938" s="37"/>
      <c r="R938" s="37" t="s">
        <v>150</v>
      </c>
      <c r="S938" s="38">
        <v>0</v>
      </c>
      <c r="T938" s="37" t="s">
        <v>128</v>
      </c>
      <c r="U938" s="37" t="s">
        <v>124</v>
      </c>
      <c r="V938" s="60"/>
      <c r="W938" s="38">
        <v>95041833</v>
      </c>
      <c r="X938" s="37" t="s">
        <v>2548</v>
      </c>
      <c r="Y938" s="38">
        <v>0</v>
      </c>
      <c r="Z938" s="38" t="b">
        <v>0</v>
      </c>
      <c r="AA938" s="60">
        <v>43347.758506944447</v>
      </c>
      <c r="AB938" s="60"/>
      <c r="AC938" s="38">
        <v>1</v>
      </c>
      <c r="AD938" s="60"/>
      <c r="AE938" s="60">
        <v>43347.758506944447</v>
      </c>
      <c r="AF938" s="60">
        <v>43343.175057870372</v>
      </c>
      <c r="AG938" s="37"/>
      <c r="AH938" s="37"/>
      <c r="AI938" s="37" t="s">
        <v>257</v>
      </c>
      <c r="AJ938" s="16">
        <f ca="1">IF(Table1[[#This Row],[State]]="Closed","Zero",IF(Table1[[#This Row],[State]]="Resolved","Zero",TODAY()-Table1[[#This Row],[First Assigned to Osprey-Resolver]]))</f>
        <v>1360.2414930555533</v>
      </c>
      <c r="AK938" s="16" t="str">
        <f ca="1">IF(Table1[[#This Row],[Days Open]]&lt;=5,"00 - 05",IF(Table1[[#This Row],[Days Open]]&lt;=15,"06 - 15",IF(Table1[[#This Row],[Days Open]]&lt;=30,"16 - 30", IF(Table1[[#This Row],[Days Open]]&lt;=60,"31 - 60",IF(Table1[[#This Row],[Days Open]]&lt;=90,"61 - 90",IF(Table1[[#This Row],[Days Open]]="Zero","Closed","&gt;91 and above"))))))</f>
        <v>&gt;91 and above</v>
      </c>
      <c r="AL938" s="39">
        <f>WEEKNUM(Table1[[#This Row],[Created]])</f>
        <v>35</v>
      </c>
      <c r="AM938" s="39">
        <f>WEEKNUM(Table1[[#This Row],[Resolved]])</f>
        <v>0</v>
      </c>
      <c r="AN938" s="39">
        <f>WEEKNUM(Table1[[#This Row],[Closed]])</f>
        <v>36</v>
      </c>
      <c r="AO938" s="39" t="str">
        <f>IFERROR(INDEX(GD_Resource[], MATCH(Table1[[#This Row],[Assigned to]], GD_Resource[SNOW ID Unique], 0), 2), "Not GD")</f>
        <v>WPP-US</v>
      </c>
      <c r="AP938" s="39" t="str">
        <f t="shared" si="14"/>
        <v>GD</v>
      </c>
      <c r="AQ938" s="39">
        <f>YEAR(Table1[[#This Row],[Closed]])</f>
        <v>2021</v>
      </c>
      <c r="AR938" s="39">
        <f>YEAR(Table1[[#This Row],[Resolved]])</f>
        <v>1900</v>
      </c>
      <c r="AS938" s="39">
        <f>YEAR(Table1[[#This Row],[Created]])</f>
        <v>2018</v>
      </c>
      <c r="AT938" s="39">
        <f>DAY(Table1[[#This Row],[Resolved]])</f>
        <v>0</v>
      </c>
      <c r="AU938" s="39" t="str">
        <f>TEXT(Table1[[#This Row],[Resolved]],"MMM")</f>
        <v>Jan</v>
      </c>
      <c r="AV938" s="39">
        <f>DAY(Table1[[#This Row],[Created]])</f>
        <v>31</v>
      </c>
      <c r="AW938" s="39" t="str">
        <f>TEXT(Table1[[#This Row],[Created]],"MMM")</f>
        <v>Aug</v>
      </c>
      <c r="AX938" s="40">
        <f>VLOOKUP(Table1[[#This Row],[Assigned to]],GD_Resource[[#All],[SNOW ID Unique]:[Team]],4,0)</f>
        <v>0</v>
      </c>
    </row>
    <row r="939" spans="1:50" ht="87.45" customHeight="1" x14ac:dyDescent="0.25">
      <c r="A939" s="37" t="s">
        <v>3674</v>
      </c>
      <c r="B939" s="37" t="s">
        <v>119</v>
      </c>
      <c r="C939" s="37" t="s">
        <v>120</v>
      </c>
      <c r="D939" s="37" t="s">
        <v>3114</v>
      </c>
      <c r="E939" s="37" t="s">
        <v>13</v>
      </c>
      <c r="F939" s="37" t="s">
        <v>3675</v>
      </c>
      <c r="G939" s="60">
        <v>43438.308495370373</v>
      </c>
      <c r="H939" s="37" t="s">
        <v>3117</v>
      </c>
      <c r="I939" s="60"/>
      <c r="J939" s="37" t="s">
        <v>124</v>
      </c>
      <c r="K939" s="37" t="s">
        <v>124</v>
      </c>
      <c r="L939" s="60">
        <v>43438.308495370373</v>
      </c>
      <c r="M939" s="37" t="s">
        <v>3117</v>
      </c>
      <c r="N939" s="60">
        <v>43346.372835648152</v>
      </c>
      <c r="O939" s="37" t="s">
        <v>477</v>
      </c>
      <c r="P939" s="38" t="b">
        <v>0</v>
      </c>
      <c r="Q939" s="37"/>
      <c r="R939" s="37" t="s">
        <v>127</v>
      </c>
      <c r="S939" s="38">
        <v>0</v>
      </c>
      <c r="T939" s="37" t="s">
        <v>128</v>
      </c>
      <c r="U939" s="37" t="s">
        <v>124</v>
      </c>
      <c r="V939" s="60"/>
      <c r="W939" s="38">
        <v>7943241</v>
      </c>
      <c r="X939" s="37" t="s">
        <v>478</v>
      </c>
      <c r="Y939" s="38">
        <v>0</v>
      </c>
      <c r="Z939" s="38" t="b">
        <v>0</v>
      </c>
      <c r="AA939" s="60">
        <v>43346.549849537027</v>
      </c>
      <c r="AB939" s="60">
        <v>43346.549849537027</v>
      </c>
      <c r="AC939" s="38">
        <v>1</v>
      </c>
      <c r="AD939" s="60">
        <v>43346.61074074074</v>
      </c>
      <c r="AE939" s="60">
        <v>43346.614722222221</v>
      </c>
      <c r="AF939" s="60">
        <v>43346.61074074074</v>
      </c>
      <c r="AG939" s="37"/>
      <c r="AH939" s="37"/>
      <c r="AI939" s="37"/>
      <c r="AJ939" s="16">
        <f ca="1">IF(Table1[[#This Row],[State]]="Closed","Zero",IF(Table1[[#This Row],[State]]="Resolved","Zero",TODAY()-Table1[[#This Row],[First Assigned to Osprey-Resolver]]))</f>
        <v>1361.3852777777793</v>
      </c>
      <c r="AK939" s="16" t="str">
        <f ca="1">IF(Table1[[#This Row],[Days Open]]&lt;=5,"00 - 05",IF(Table1[[#This Row],[Days Open]]&lt;=15,"06 - 15",IF(Table1[[#This Row],[Days Open]]&lt;=30,"16 - 30", IF(Table1[[#This Row],[Days Open]]&lt;=60,"31 - 60",IF(Table1[[#This Row],[Days Open]]&lt;=90,"61 - 90",IF(Table1[[#This Row],[Days Open]]="Zero","Closed","&gt;91 and above"))))))</f>
        <v>&gt;91 and above</v>
      </c>
      <c r="AL939" s="39">
        <f>WEEKNUM(Table1[[#This Row],[Created]])</f>
        <v>36</v>
      </c>
      <c r="AM939" s="39">
        <f>WEEKNUM(Table1[[#This Row],[Resolved]])</f>
        <v>0</v>
      </c>
      <c r="AN939" s="39">
        <f>WEEKNUM(Table1[[#This Row],[Closed]])</f>
        <v>49</v>
      </c>
      <c r="AO939" s="39" t="str">
        <f>IFERROR(INDEX(GD_Resource[], MATCH(Table1[[#This Row],[Assigned to]], GD_Resource[SNOW ID Unique], 0), 2), "Not GD")</f>
        <v>Not GD</v>
      </c>
      <c r="AP939" s="39" t="str">
        <f t="shared" si="14"/>
        <v>Geo</v>
      </c>
      <c r="AQ939" s="39">
        <f>YEAR(Table1[[#This Row],[Closed]])</f>
        <v>2018</v>
      </c>
      <c r="AR939" s="39">
        <f>YEAR(Table1[[#This Row],[Resolved]])</f>
        <v>1900</v>
      </c>
      <c r="AS939" s="39">
        <f>YEAR(Table1[[#This Row],[Created]])</f>
        <v>2018</v>
      </c>
      <c r="AT939" s="39">
        <f>DAY(Table1[[#This Row],[Resolved]])</f>
        <v>0</v>
      </c>
      <c r="AU939" s="39" t="str">
        <f>TEXT(Table1[[#This Row],[Resolved]],"MMM")</f>
        <v>Jan</v>
      </c>
      <c r="AV939" s="39">
        <f>DAY(Table1[[#This Row],[Created]])</f>
        <v>3</v>
      </c>
      <c r="AW939" s="39" t="str">
        <f>TEXT(Table1[[#This Row],[Created]],"MMM")</f>
        <v>Sep</v>
      </c>
      <c r="AX939" s="40" t="e">
        <f>VLOOKUP(Table1[[#This Row],[Assigned to]],GD_Resource[[#All],[SNOW ID Unique]:[Team]],4,0)</f>
        <v>#N/A</v>
      </c>
    </row>
    <row r="940" spans="1:50" ht="87.45" customHeight="1" x14ac:dyDescent="0.25">
      <c r="A940" s="37" t="s">
        <v>3676</v>
      </c>
      <c r="B940" s="37" t="s">
        <v>119</v>
      </c>
      <c r="C940" s="37" t="s">
        <v>185</v>
      </c>
      <c r="D940" s="37" t="s">
        <v>206</v>
      </c>
      <c r="E940" s="37" t="s">
        <v>145</v>
      </c>
      <c r="F940" s="37" t="s">
        <v>3677</v>
      </c>
      <c r="G940" s="60">
        <v>43396.063530092593</v>
      </c>
      <c r="H940" s="37" t="s">
        <v>48</v>
      </c>
      <c r="I940" s="60"/>
      <c r="J940" s="37" t="s">
        <v>124</v>
      </c>
      <c r="K940" s="37" t="s">
        <v>3678</v>
      </c>
      <c r="L940" s="60">
        <v>43396.063530092593</v>
      </c>
      <c r="M940" s="37" t="s">
        <v>48</v>
      </c>
      <c r="N940" s="60">
        <v>43347.377013888887</v>
      </c>
      <c r="O940" s="37" t="s">
        <v>762</v>
      </c>
      <c r="P940" s="38" t="b">
        <v>0</v>
      </c>
      <c r="Q940" s="37"/>
      <c r="R940" s="37" t="s">
        <v>191</v>
      </c>
      <c r="S940" s="38">
        <v>0</v>
      </c>
      <c r="T940" s="37" t="s">
        <v>128</v>
      </c>
      <c r="U940" s="37" t="s">
        <v>124</v>
      </c>
      <c r="V940" s="60"/>
      <c r="W940" s="38">
        <v>4206515</v>
      </c>
      <c r="X940" s="37" t="s">
        <v>763</v>
      </c>
      <c r="Y940" s="38">
        <v>0</v>
      </c>
      <c r="Z940" s="38" t="b">
        <v>0</v>
      </c>
      <c r="AA940" s="60">
        <v>43347.441655092603</v>
      </c>
      <c r="AB940" s="60">
        <v>43347.378113425933</v>
      </c>
      <c r="AC940" s="38">
        <v>2</v>
      </c>
      <c r="AD940" s="60">
        <v>43347.430011574077</v>
      </c>
      <c r="AE940" s="60">
        <v>43347.441655092603</v>
      </c>
      <c r="AF940" s="60">
        <v>43347.430011574077</v>
      </c>
      <c r="AG940" s="37"/>
      <c r="AH940" s="37"/>
      <c r="AI940" s="37"/>
      <c r="AJ940" s="16">
        <f ca="1">IF(Table1[[#This Row],[State]]="Closed","Zero",IF(Table1[[#This Row],[State]]="Resolved","Zero",TODAY()-Table1[[#This Row],[First Assigned to Osprey-Resolver]]))</f>
        <v>1360.5583449073965</v>
      </c>
      <c r="AK940" s="16" t="str">
        <f ca="1">IF(Table1[[#This Row],[Days Open]]&lt;=5,"00 - 05",IF(Table1[[#This Row],[Days Open]]&lt;=15,"06 - 15",IF(Table1[[#This Row],[Days Open]]&lt;=30,"16 - 30", IF(Table1[[#This Row],[Days Open]]&lt;=60,"31 - 60",IF(Table1[[#This Row],[Days Open]]&lt;=90,"61 - 90",IF(Table1[[#This Row],[Days Open]]="Zero","Closed","&gt;91 and above"))))))</f>
        <v>&gt;91 and above</v>
      </c>
      <c r="AL940" s="39">
        <f>WEEKNUM(Table1[[#This Row],[Created]])</f>
        <v>36</v>
      </c>
      <c r="AM940" s="39">
        <f>WEEKNUM(Table1[[#This Row],[Resolved]])</f>
        <v>0</v>
      </c>
      <c r="AN940" s="39">
        <f>WEEKNUM(Table1[[#This Row],[Closed]])</f>
        <v>43</v>
      </c>
      <c r="AO940" s="39" t="str">
        <f>IFERROR(INDEX(GD_Resource[], MATCH(Table1[[#This Row],[Assigned to]], GD_Resource[SNOW ID Unique], 0), 2), "Not GD")</f>
        <v>Not GD</v>
      </c>
      <c r="AP940" s="39" t="str">
        <f t="shared" si="14"/>
        <v>Geo</v>
      </c>
      <c r="AQ940" s="39">
        <f>YEAR(Table1[[#This Row],[Closed]])</f>
        <v>2018</v>
      </c>
      <c r="AR940" s="39">
        <f>YEAR(Table1[[#This Row],[Resolved]])</f>
        <v>1900</v>
      </c>
      <c r="AS940" s="39">
        <f>YEAR(Table1[[#This Row],[Created]])</f>
        <v>2018</v>
      </c>
      <c r="AT940" s="39">
        <f>DAY(Table1[[#This Row],[Resolved]])</f>
        <v>0</v>
      </c>
      <c r="AU940" s="39" t="str">
        <f>TEXT(Table1[[#This Row],[Resolved]],"MMM")</f>
        <v>Jan</v>
      </c>
      <c r="AV940" s="39">
        <f>DAY(Table1[[#This Row],[Created]])</f>
        <v>4</v>
      </c>
      <c r="AW940" s="39" t="str">
        <f>TEXT(Table1[[#This Row],[Created]],"MMM")</f>
        <v>Sep</v>
      </c>
      <c r="AX940" s="40" t="e">
        <f>VLOOKUP(Table1[[#This Row],[Assigned to]],GD_Resource[[#All],[SNOW ID Unique]:[Team]],4,0)</f>
        <v>#N/A</v>
      </c>
    </row>
    <row r="941" spans="1:50" ht="37.5" customHeight="1" x14ac:dyDescent="0.25">
      <c r="A941" s="37" t="s">
        <v>3679</v>
      </c>
      <c r="B941" s="37" t="s">
        <v>119</v>
      </c>
      <c r="C941" s="37" t="s">
        <v>339</v>
      </c>
      <c r="D941" s="37" t="s">
        <v>3189</v>
      </c>
      <c r="E941" s="37" t="s">
        <v>13</v>
      </c>
      <c r="F941" s="37" t="s">
        <v>3680</v>
      </c>
      <c r="G941" s="60">
        <v>43347.940312500003</v>
      </c>
      <c r="H941" s="37"/>
      <c r="I941" s="60"/>
      <c r="J941" s="37" t="s">
        <v>124</v>
      </c>
      <c r="K941" s="37" t="s">
        <v>3681</v>
      </c>
      <c r="L941" s="60">
        <v>43347.940312500003</v>
      </c>
      <c r="M941" s="37" t="s">
        <v>430</v>
      </c>
      <c r="N941" s="60">
        <v>43347.904317129629</v>
      </c>
      <c r="O941" s="37" t="s">
        <v>3682</v>
      </c>
      <c r="P941" s="38" t="b">
        <v>0</v>
      </c>
      <c r="Q941" s="37"/>
      <c r="R941" s="37" t="s">
        <v>217</v>
      </c>
      <c r="S941" s="38">
        <v>0</v>
      </c>
      <c r="T941" s="37" t="s">
        <v>128</v>
      </c>
      <c r="U941" s="37" t="s">
        <v>124</v>
      </c>
      <c r="V941" s="60"/>
      <c r="W941" s="38">
        <v>3110</v>
      </c>
      <c r="X941" s="37" t="s">
        <v>3683</v>
      </c>
      <c r="Y941" s="38">
        <v>0</v>
      </c>
      <c r="Z941" s="38" t="b">
        <v>0</v>
      </c>
      <c r="AA941" s="60">
        <v>43347.912164351852</v>
      </c>
      <c r="AB941" s="60">
        <v>43347.912164351852</v>
      </c>
      <c r="AC941" s="38">
        <v>2</v>
      </c>
      <c r="AD941" s="60">
        <v>43347.914155092592</v>
      </c>
      <c r="AE941" s="60"/>
      <c r="AF941" s="60">
        <v>43347.914155092592</v>
      </c>
      <c r="AG941" s="37"/>
      <c r="AH941" s="37"/>
      <c r="AI941" s="37"/>
      <c r="AJ941" s="16">
        <f ca="1">IF(Table1[[#This Row],[State]]="Closed","Zero",IF(Table1[[#This Row],[State]]="Resolved","Zero",TODAY()-Table1[[#This Row],[First Assigned to Osprey-Resolver]]))</f>
        <v>44708</v>
      </c>
      <c r="AK941" s="16" t="str">
        <f ca="1">IF(Table1[[#This Row],[Days Open]]&lt;=5,"00 - 05",IF(Table1[[#This Row],[Days Open]]&lt;=15,"06 - 15",IF(Table1[[#This Row],[Days Open]]&lt;=30,"16 - 30", IF(Table1[[#This Row],[Days Open]]&lt;=60,"31 - 60",IF(Table1[[#This Row],[Days Open]]&lt;=90,"61 - 90",IF(Table1[[#This Row],[Days Open]]="Zero","Closed","&gt;91 and above"))))))</f>
        <v>&gt;91 and above</v>
      </c>
      <c r="AL941" s="39">
        <f>WEEKNUM(Table1[[#This Row],[Created]])</f>
        <v>36</v>
      </c>
      <c r="AM941" s="39">
        <f>WEEKNUM(Table1[[#This Row],[Resolved]])</f>
        <v>0</v>
      </c>
      <c r="AN941" s="39">
        <f>WEEKNUM(Table1[[#This Row],[Closed]])</f>
        <v>36</v>
      </c>
      <c r="AO941" s="39" t="str">
        <f>IFERROR(INDEX(GD_Resource[], MATCH(Table1[[#This Row],[Assigned to]], GD_Resource[SNOW ID Unique], 0), 2), "Not GD")</f>
        <v>Not GD</v>
      </c>
      <c r="AP941" s="39" t="str">
        <f t="shared" si="14"/>
        <v>Geo</v>
      </c>
      <c r="AQ941" s="39">
        <f>YEAR(Table1[[#This Row],[Closed]])</f>
        <v>2018</v>
      </c>
      <c r="AR941" s="39">
        <f>YEAR(Table1[[#This Row],[Resolved]])</f>
        <v>1900</v>
      </c>
      <c r="AS941" s="39">
        <f>YEAR(Table1[[#This Row],[Created]])</f>
        <v>2018</v>
      </c>
      <c r="AT941" s="39">
        <f>DAY(Table1[[#This Row],[Resolved]])</f>
        <v>0</v>
      </c>
      <c r="AU941" s="39" t="str">
        <f>TEXT(Table1[[#This Row],[Resolved]],"MMM")</f>
        <v>Jan</v>
      </c>
      <c r="AV941" s="39">
        <f>DAY(Table1[[#This Row],[Created]])</f>
        <v>4</v>
      </c>
      <c r="AW941" s="39" t="str">
        <f>TEXT(Table1[[#This Row],[Created]],"MMM")</f>
        <v>Sep</v>
      </c>
      <c r="AX941" s="40" t="e">
        <f>VLOOKUP(Table1[[#This Row],[Assigned to]],GD_Resource[[#All],[SNOW ID Unique]:[Team]],4,0)</f>
        <v>#N/A</v>
      </c>
    </row>
    <row r="942" spans="1:50" ht="37.5" customHeight="1" x14ac:dyDescent="0.25">
      <c r="A942" s="37" t="s">
        <v>3684</v>
      </c>
      <c r="B942" s="37" t="s">
        <v>119</v>
      </c>
      <c r="C942" s="37" t="s">
        <v>120</v>
      </c>
      <c r="D942" s="37" t="s">
        <v>206</v>
      </c>
      <c r="E942" s="37" t="s">
        <v>13</v>
      </c>
      <c r="F942" s="37" t="s">
        <v>3685</v>
      </c>
      <c r="G942" s="60">
        <v>43385.218495370369</v>
      </c>
      <c r="H942" s="37" t="s">
        <v>48</v>
      </c>
      <c r="I942" s="60"/>
      <c r="J942" s="37" t="s">
        <v>124</v>
      </c>
      <c r="K942" s="37" t="s">
        <v>3686</v>
      </c>
      <c r="L942" s="60">
        <v>43385.218495370369</v>
      </c>
      <c r="M942" s="37" t="s">
        <v>48</v>
      </c>
      <c r="N942" s="60">
        <v>43348.868668981479</v>
      </c>
      <c r="O942" s="37" t="s">
        <v>681</v>
      </c>
      <c r="P942" s="38" t="b">
        <v>0</v>
      </c>
      <c r="Q942" s="37"/>
      <c r="R942" s="37" t="s">
        <v>127</v>
      </c>
      <c r="S942" s="38">
        <v>0</v>
      </c>
      <c r="T942" s="37" t="s">
        <v>128</v>
      </c>
      <c r="U942" s="37" t="s">
        <v>124</v>
      </c>
      <c r="V942" s="60"/>
      <c r="W942" s="38">
        <v>3140625</v>
      </c>
      <c r="X942" s="37" t="s">
        <v>682</v>
      </c>
      <c r="Y942" s="38">
        <v>0</v>
      </c>
      <c r="Z942" s="38" t="b">
        <v>0</v>
      </c>
      <c r="AA942" s="60">
        <v>43349.044525462959</v>
      </c>
      <c r="AB942" s="60">
        <v>43348.868900462963</v>
      </c>
      <c r="AC942" s="38">
        <v>1</v>
      </c>
      <c r="AD942" s="60">
        <v>43349.026759259257</v>
      </c>
      <c r="AE942" s="60">
        <v>43349.044525462959</v>
      </c>
      <c r="AF942" s="60">
        <v>43349.026759259257</v>
      </c>
      <c r="AG942" s="37"/>
      <c r="AH942" s="37"/>
      <c r="AI942" s="37"/>
      <c r="AJ942" s="16">
        <f ca="1">IF(Table1[[#This Row],[State]]="Closed","Zero",IF(Table1[[#This Row],[State]]="Resolved","Zero",TODAY()-Table1[[#This Row],[First Assigned to Osprey-Resolver]]))</f>
        <v>1358.9554745370406</v>
      </c>
      <c r="AK942" s="16" t="str">
        <f ca="1">IF(Table1[[#This Row],[Days Open]]&lt;=5,"00 - 05",IF(Table1[[#This Row],[Days Open]]&lt;=15,"06 - 15",IF(Table1[[#This Row],[Days Open]]&lt;=30,"16 - 30", IF(Table1[[#This Row],[Days Open]]&lt;=60,"31 - 60",IF(Table1[[#This Row],[Days Open]]&lt;=90,"61 - 90",IF(Table1[[#This Row],[Days Open]]="Zero","Closed","&gt;91 and above"))))))</f>
        <v>&gt;91 and above</v>
      </c>
      <c r="AL942" s="39">
        <f>WEEKNUM(Table1[[#This Row],[Created]])</f>
        <v>36</v>
      </c>
      <c r="AM942" s="39">
        <f>WEEKNUM(Table1[[#This Row],[Resolved]])</f>
        <v>0</v>
      </c>
      <c r="AN942" s="39">
        <f>WEEKNUM(Table1[[#This Row],[Closed]])</f>
        <v>41</v>
      </c>
      <c r="AO942" s="39" t="str">
        <f>IFERROR(INDEX(GD_Resource[], MATCH(Table1[[#This Row],[Assigned to]], GD_Resource[SNOW ID Unique], 0), 2), "Not GD")</f>
        <v>Not GD</v>
      </c>
      <c r="AP942" s="39" t="str">
        <f t="shared" si="14"/>
        <v>Geo</v>
      </c>
      <c r="AQ942" s="39">
        <f>YEAR(Table1[[#This Row],[Closed]])</f>
        <v>2018</v>
      </c>
      <c r="AR942" s="39">
        <f>YEAR(Table1[[#This Row],[Resolved]])</f>
        <v>1900</v>
      </c>
      <c r="AS942" s="39">
        <f>YEAR(Table1[[#This Row],[Created]])</f>
        <v>2018</v>
      </c>
      <c r="AT942" s="39">
        <f>DAY(Table1[[#This Row],[Resolved]])</f>
        <v>0</v>
      </c>
      <c r="AU942" s="39" t="str">
        <f>TEXT(Table1[[#This Row],[Resolved]],"MMM")</f>
        <v>Jan</v>
      </c>
      <c r="AV942" s="39">
        <f>DAY(Table1[[#This Row],[Created]])</f>
        <v>5</v>
      </c>
      <c r="AW942" s="39" t="str">
        <f>TEXT(Table1[[#This Row],[Created]],"MMM")</f>
        <v>Sep</v>
      </c>
      <c r="AX942" s="40" t="e">
        <f>VLOOKUP(Table1[[#This Row],[Assigned to]],GD_Resource[[#All],[SNOW ID Unique]:[Team]],4,0)</f>
        <v>#N/A</v>
      </c>
    </row>
    <row r="943" spans="1:50" ht="37.5" customHeight="1" x14ac:dyDescent="0.25">
      <c r="A943" s="37" t="s">
        <v>3687</v>
      </c>
      <c r="B943" s="37" t="s">
        <v>119</v>
      </c>
      <c r="C943" s="37" t="s">
        <v>120</v>
      </c>
      <c r="D943" s="37" t="s">
        <v>206</v>
      </c>
      <c r="E943" s="37" t="s">
        <v>145</v>
      </c>
      <c r="F943" s="37" t="s">
        <v>3688</v>
      </c>
      <c r="G943" s="60">
        <v>43432.889988425923</v>
      </c>
      <c r="H943" s="37" t="s">
        <v>48</v>
      </c>
      <c r="I943" s="60"/>
      <c r="J943" s="37" t="s">
        <v>124</v>
      </c>
      <c r="K943" s="37" t="s">
        <v>3689</v>
      </c>
      <c r="L943" s="60">
        <v>43432.889988425923</v>
      </c>
      <c r="M943" s="37" t="s">
        <v>48</v>
      </c>
      <c r="N943" s="60">
        <v>43349.515231481477</v>
      </c>
      <c r="O943" s="37" t="s">
        <v>762</v>
      </c>
      <c r="P943" s="38" t="b">
        <v>0</v>
      </c>
      <c r="Q943" s="37"/>
      <c r="R943" s="37" t="s">
        <v>127</v>
      </c>
      <c r="S943" s="38">
        <v>0</v>
      </c>
      <c r="T943" s="37" t="s">
        <v>128</v>
      </c>
      <c r="U943" s="37" t="s">
        <v>124</v>
      </c>
      <c r="V943" s="60"/>
      <c r="W943" s="38">
        <v>7203579</v>
      </c>
      <c r="X943" s="37" t="s">
        <v>763</v>
      </c>
      <c r="Y943" s="38">
        <v>0</v>
      </c>
      <c r="Z943" s="38" t="b">
        <v>0</v>
      </c>
      <c r="AA943" s="60">
        <v>43349.582743055558</v>
      </c>
      <c r="AB943" s="60">
        <v>43349.517164351862</v>
      </c>
      <c r="AC943" s="38">
        <v>1</v>
      </c>
      <c r="AD943" s="60">
        <v>43349.553425925929</v>
      </c>
      <c r="AE943" s="60">
        <v>43349.582743055558</v>
      </c>
      <c r="AF943" s="60">
        <v>43349.553425925929</v>
      </c>
      <c r="AG943" s="37"/>
      <c r="AH943" s="37"/>
      <c r="AI943" s="37"/>
      <c r="AJ943" s="16">
        <f ca="1">IF(Table1[[#This Row],[State]]="Closed","Zero",IF(Table1[[#This Row],[State]]="Resolved","Zero",TODAY()-Table1[[#This Row],[First Assigned to Osprey-Resolver]]))</f>
        <v>1358.4172569444418</v>
      </c>
      <c r="AK943" s="16" t="str">
        <f ca="1">IF(Table1[[#This Row],[Days Open]]&lt;=5,"00 - 05",IF(Table1[[#This Row],[Days Open]]&lt;=15,"06 - 15",IF(Table1[[#This Row],[Days Open]]&lt;=30,"16 - 30", IF(Table1[[#This Row],[Days Open]]&lt;=60,"31 - 60",IF(Table1[[#This Row],[Days Open]]&lt;=90,"61 - 90",IF(Table1[[#This Row],[Days Open]]="Zero","Closed","&gt;91 and above"))))))</f>
        <v>&gt;91 and above</v>
      </c>
      <c r="AL943" s="39">
        <f>WEEKNUM(Table1[[#This Row],[Created]])</f>
        <v>36</v>
      </c>
      <c r="AM943" s="39">
        <f>WEEKNUM(Table1[[#This Row],[Resolved]])</f>
        <v>0</v>
      </c>
      <c r="AN943" s="39">
        <f>WEEKNUM(Table1[[#This Row],[Closed]])</f>
        <v>48</v>
      </c>
      <c r="AO943" s="39" t="str">
        <f>IFERROR(INDEX(GD_Resource[], MATCH(Table1[[#This Row],[Assigned to]], GD_Resource[SNOW ID Unique], 0), 2), "Not GD")</f>
        <v>Not GD</v>
      </c>
      <c r="AP943" s="39" t="str">
        <f t="shared" si="14"/>
        <v>Geo</v>
      </c>
      <c r="AQ943" s="39">
        <f>YEAR(Table1[[#This Row],[Closed]])</f>
        <v>2018</v>
      </c>
      <c r="AR943" s="39">
        <f>YEAR(Table1[[#This Row],[Resolved]])</f>
        <v>1900</v>
      </c>
      <c r="AS943" s="39">
        <f>YEAR(Table1[[#This Row],[Created]])</f>
        <v>2018</v>
      </c>
      <c r="AT943" s="39">
        <f>DAY(Table1[[#This Row],[Resolved]])</f>
        <v>0</v>
      </c>
      <c r="AU943" s="39" t="str">
        <f>TEXT(Table1[[#This Row],[Resolved]],"MMM")</f>
        <v>Jan</v>
      </c>
      <c r="AV943" s="39">
        <f>DAY(Table1[[#This Row],[Created]])</f>
        <v>6</v>
      </c>
      <c r="AW943" s="39" t="str">
        <f>TEXT(Table1[[#This Row],[Created]],"MMM")</f>
        <v>Sep</v>
      </c>
      <c r="AX943" s="40" t="e">
        <f>VLOOKUP(Table1[[#This Row],[Assigned to]],GD_Resource[[#All],[SNOW ID Unique]:[Team]],4,0)</f>
        <v>#N/A</v>
      </c>
    </row>
    <row r="944" spans="1:50" ht="37.5" customHeight="1" x14ac:dyDescent="0.25">
      <c r="A944" s="37" t="s">
        <v>3690</v>
      </c>
      <c r="B944" s="37" t="s">
        <v>119</v>
      </c>
      <c r="C944" s="37" t="s">
        <v>120</v>
      </c>
      <c r="D944" s="37" t="s">
        <v>206</v>
      </c>
      <c r="E944" s="37" t="s">
        <v>145</v>
      </c>
      <c r="F944" s="37" t="s">
        <v>3691</v>
      </c>
      <c r="G944" s="60">
        <v>43476.044942129629</v>
      </c>
      <c r="H944" s="37" t="s">
        <v>48</v>
      </c>
      <c r="I944" s="60"/>
      <c r="J944" s="37" t="s">
        <v>124</v>
      </c>
      <c r="K944" s="37" t="s">
        <v>3692</v>
      </c>
      <c r="L944" s="60">
        <v>43476.044942129629</v>
      </c>
      <c r="M944" s="37" t="s">
        <v>48</v>
      </c>
      <c r="N944" s="60">
        <v>43349.633379629631</v>
      </c>
      <c r="O944" s="37" t="s">
        <v>2371</v>
      </c>
      <c r="P944" s="38" t="b">
        <v>0</v>
      </c>
      <c r="Q944" s="37"/>
      <c r="R944" s="37" t="s">
        <v>127</v>
      </c>
      <c r="S944" s="38">
        <v>0</v>
      </c>
      <c r="T944" s="37" t="s">
        <v>128</v>
      </c>
      <c r="U944" s="37" t="s">
        <v>124</v>
      </c>
      <c r="V944" s="60"/>
      <c r="W944" s="38">
        <v>10921959</v>
      </c>
      <c r="X944" s="37" t="s">
        <v>2372</v>
      </c>
      <c r="Y944" s="38">
        <v>0</v>
      </c>
      <c r="Z944" s="38" t="b">
        <v>0</v>
      </c>
      <c r="AA944" s="60">
        <v>43349.637569444443</v>
      </c>
      <c r="AB944" s="60">
        <v>43349.633738425917</v>
      </c>
      <c r="AC944" s="38">
        <v>4</v>
      </c>
      <c r="AD944" s="60">
        <v>43349.635416666657</v>
      </c>
      <c r="AE944" s="60">
        <v>43349.637569444443</v>
      </c>
      <c r="AF944" s="60">
        <v>43349.635416666657</v>
      </c>
      <c r="AG944" s="37" t="s">
        <v>332</v>
      </c>
      <c r="AH944" s="37"/>
      <c r="AI944" s="37" t="s">
        <v>3693</v>
      </c>
      <c r="AJ944" s="16">
        <f ca="1">IF(Table1[[#This Row],[State]]="Closed","Zero",IF(Table1[[#This Row],[State]]="Resolved","Zero",TODAY()-Table1[[#This Row],[First Assigned to Osprey-Resolver]]))</f>
        <v>1358.3624305555568</v>
      </c>
      <c r="AK944" s="16" t="str">
        <f ca="1">IF(Table1[[#This Row],[Days Open]]&lt;=5,"00 - 05",IF(Table1[[#This Row],[Days Open]]&lt;=15,"06 - 15",IF(Table1[[#This Row],[Days Open]]&lt;=30,"16 - 30", IF(Table1[[#This Row],[Days Open]]&lt;=60,"31 - 60",IF(Table1[[#This Row],[Days Open]]&lt;=90,"61 - 90",IF(Table1[[#This Row],[Days Open]]="Zero","Closed","&gt;91 and above"))))))</f>
        <v>&gt;91 and above</v>
      </c>
      <c r="AL944" s="39">
        <f>WEEKNUM(Table1[[#This Row],[Created]])</f>
        <v>36</v>
      </c>
      <c r="AM944" s="39">
        <f>WEEKNUM(Table1[[#This Row],[Resolved]])</f>
        <v>0</v>
      </c>
      <c r="AN944" s="39">
        <f>WEEKNUM(Table1[[#This Row],[Closed]])</f>
        <v>2</v>
      </c>
      <c r="AO944" s="39" t="str">
        <f>IFERROR(INDEX(GD_Resource[], MATCH(Table1[[#This Row],[Assigned to]], GD_Resource[SNOW ID Unique], 0), 2), "Not GD")</f>
        <v>Not GD</v>
      </c>
      <c r="AP944" s="39" t="str">
        <f t="shared" si="14"/>
        <v>Geo</v>
      </c>
      <c r="AQ944" s="39">
        <f>YEAR(Table1[[#This Row],[Closed]])</f>
        <v>2019</v>
      </c>
      <c r="AR944" s="39">
        <f>YEAR(Table1[[#This Row],[Resolved]])</f>
        <v>1900</v>
      </c>
      <c r="AS944" s="39">
        <f>YEAR(Table1[[#This Row],[Created]])</f>
        <v>2018</v>
      </c>
      <c r="AT944" s="39">
        <f>DAY(Table1[[#This Row],[Resolved]])</f>
        <v>0</v>
      </c>
      <c r="AU944" s="39" t="str">
        <f>TEXT(Table1[[#This Row],[Resolved]],"MMM")</f>
        <v>Jan</v>
      </c>
      <c r="AV944" s="39">
        <f>DAY(Table1[[#This Row],[Created]])</f>
        <v>6</v>
      </c>
      <c r="AW944" s="39" t="str">
        <f>TEXT(Table1[[#This Row],[Created]],"MMM")</f>
        <v>Sep</v>
      </c>
      <c r="AX944" s="40" t="e">
        <f>VLOOKUP(Table1[[#This Row],[Assigned to]],GD_Resource[[#All],[SNOW ID Unique]:[Team]],4,0)</f>
        <v>#N/A</v>
      </c>
    </row>
    <row r="945" spans="1:50" ht="37.5" customHeight="1" x14ac:dyDescent="0.25">
      <c r="A945" s="37" t="s">
        <v>3694</v>
      </c>
      <c r="B945" s="37" t="s">
        <v>119</v>
      </c>
      <c r="C945" s="37" t="s">
        <v>296</v>
      </c>
      <c r="D945" s="37" t="s">
        <v>132</v>
      </c>
      <c r="E945" s="37" t="s">
        <v>7</v>
      </c>
      <c r="F945" s="37" t="s">
        <v>3695</v>
      </c>
      <c r="G945" s="60">
        <v>43350.724259259259</v>
      </c>
      <c r="H945" s="37"/>
      <c r="I945" s="60"/>
      <c r="J945" s="37" t="s">
        <v>134</v>
      </c>
      <c r="K945" s="37" t="s">
        <v>3696</v>
      </c>
      <c r="L945" s="60">
        <v>43350.724259259259</v>
      </c>
      <c r="M945" s="37" t="s">
        <v>42</v>
      </c>
      <c r="N945" s="60">
        <v>43350.715312499997</v>
      </c>
      <c r="O945" s="37" t="s">
        <v>3697</v>
      </c>
      <c r="P945" s="38" t="b">
        <v>0</v>
      </c>
      <c r="Q945" s="37"/>
      <c r="R945" s="37" t="s">
        <v>150</v>
      </c>
      <c r="S945" s="38">
        <v>0</v>
      </c>
      <c r="T945" s="37" t="s">
        <v>128</v>
      </c>
      <c r="U945" s="37" t="s">
        <v>124</v>
      </c>
      <c r="V945" s="60"/>
      <c r="W945" s="38">
        <v>774</v>
      </c>
      <c r="X945" s="37" t="s">
        <v>3698</v>
      </c>
      <c r="Y945" s="38">
        <v>0</v>
      </c>
      <c r="Z945" s="38" t="b">
        <v>0</v>
      </c>
      <c r="AA945" s="60"/>
      <c r="AB945" s="60"/>
      <c r="AC945" s="38">
        <v>1</v>
      </c>
      <c r="AD945" s="60"/>
      <c r="AE945" s="60"/>
      <c r="AF945" s="60">
        <v>43350.723703703698</v>
      </c>
      <c r="AG945" s="37"/>
      <c r="AH945" s="37"/>
      <c r="AI945" s="37"/>
      <c r="AJ945" s="16">
        <f ca="1">IF(Table1[[#This Row],[State]]="Closed","Zero",IF(Table1[[#This Row],[State]]="Resolved","Zero",TODAY()-Table1[[#This Row],[First Assigned to Osprey-Resolver]]))</f>
        <v>44708</v>
      </c>
      <c r="AK945" s="16" t="str">
        <f ca="1">IF(Table1[[#This Row],[Days Open]]&lt;=5,"00 - 05",IF(Table1[[#This Row],[Days Open]]&lt;=15,"06 - 15",IF(Table1[[#This Row],[Days Open]]&lt;=30,"16 - 30", IF(Table1[[#This Row],[Days Open]]&lt;=60,"31 - 60",IF(Table1[[#This Row],[Days Open]]&lt;=90,"61 - 90",IF(Table1[[#This Row],[Days Open]]="Zero","Closed","&gt;91 and above"))))))</f>
        <v>&gt;91 and above</v>
      </c>
      <c r="AL945" s="39">
        <f>WEEKNUM(Table1[[#This Row],[Created]])</f>
        <v>36</v>
      </c>
      <c r="AM945" s="39">
        <f>WEEKNUM(Table1[[#This Row],[Resolved]])</f>
        <v>0</v>
      </c>
      <c r="AN945" s="39">
        <f>WEEKNUM(Table1[[#This Row],[Closed]])</f>
        <v>36</v>
      </c>
      <c r="AO945" s="39" t="str">
        <f>IFERROR(INDEX(GD_Resource[], MATCH(Table1[[#This Row],[Assigned to]], GD_Resource[SNOW ID Unique], 0), 2), "Not GD")</f>
        <v>Not GD</v>
      </c>
      <c r="AP945" s="39" t="str">
        <f t="shared" si="14"/>
        <v>Geo</v>
      </c>
      <c r="AQ945" s="39">
        <f>YEAR(Table1[[#This Row],[Closed]])</f>
        <v>2018</v>
      </c>
      <c r="AR945" s="39">
        <f>YEAR(Table1[[#This Row],[Resolved]])</f>
        <v>1900</v>
      </c>
      <c r="AS945" s="39">
        <f>YEAR(Table1[[#This Row],[Created]])</f>
        <v>2018</v>
      </c>
      <c r="AT945" s="39">
        <f>DAY(Table1[[#This Row],[Resolved]])</f>
        <v>0</v>
      </c>
      <c r="AU945" s="39" t="str">
        <f>TEXT(Table1[[#This Row],[Resolved]],"MMM")</f>
        <v>Jan</v>
      </c>
      <c r="AV945" s="39">
        <f>DAY(Table1[[#This Row],[Created]])</f>
        <v>7</v>
      </c>
      <c r="AW945" s="39" t="str">
        <f>TEXT(Table1[[#This Row],[Created]],"MMM")</f>
        <v>Sep</v>
      </c>
      <c r="AX945" s="40" t="e">
        <f>VLOOKUP(Table1[[#This Row],[Assigned to]],GD_Resource[[#All],[SNOW ID Unique]:[Team]],4,0)</f>
        <v>#N/A</v>
      </c>
    </row>
    <row r="946" spans="1:50" ht="75" customHeight="1" x14ac:dyDescent="0.25">
      <c r="A946" s="37" t="s">
        <v>3699</v>
      </c>
      <c r="B946" s="37" t="s">
        <v>119</v>
      </c>
      <c r="C946" s="37" t="s">
        <v>339</v>
      </c>
      <c r="D946" s="37" t="s">
        <v>3189</v>
      </c>
      <c r="E946" s="37" t="s">
        <v>13</v>
      </c>
      <c r="F946" s="37" t="s">
        <v>3700</v>
      </c>
      <c r="G946" s="60">
        <v>43351.001157407409</v>
      </c>
      <c r="H946" s="37"/>
      <c r="I946" s="60"/>
      <c r="J946" s="37" t="s">
        <v>329</v>
      </c>
      <c r="K946" s="37" t="s">
        <v>3701</v>
      </c>
      <c r="L946" s="60">
        <v>43351.001157407409</v>
      </c>
      <c r="M946" s="37" t="s">
        <v>430</v>
      </c>
      <c r="N946" s="60">
        <v>43350.993981481479</v>
      </c>
      <c r="O946" s="37" t="s">
        <v>3189</v>
      </c>
      <c r="P946" s="38" t="b">
        <v>0</v>
      </c>
      <c r="Q946" s="37"/>
      <c r="R946" s="37" t="s">
        <v>217</v>
      </c>
      <c r="S946" s="38">
        <v>0</v>
      </c>
      <c r="T946" s="37" t="s">
        <v>128</v>
      </c>
      <c r="U946" s="37" t="s">
        <v>124</v>
      </c>
      <c r="V946" s="60"/>
      <c r="W946" s="38">
        <v>655</v>
      </c>
      <c r="X946" s="37" t="s">
        <v>3702</v>
      </c>
      <c r="Y946" s="38">
        <v>0</v>
      </c>
      <c r="Z946" s="38" t="b">
        <v>0</v>
      </c>
      <c r="AA946" s="60"/>
      <c r="AB946" s="60"/>
      <c r="AC946" s="38">
        <v>0</v>
      </c>
      <c r="AD946" s="60"/>
      <c r="AE946" s="60"/>
      <c r="AF946" s="60">
        <v>43350.993993055563</v>
      </c>
      <c r="AG946" s="37"/>
      <c r="AH946" s="37"/>
      <c r="AI946" s="37"/>
      <c r="AJ946" s="16">
        <f ca="1">IF(Table1[[#This Row],[State]]="Closed","Zero",IF(Table1[[#This Row],[State]]="Resolved","Zero",TODAY()-Table1[[#This Row],[First Assigned to Osprey-Resolver]]))</f>
        <v>44708</v>
      </c>
      <c r="AK946" s="16" t="str">
        <f ca="1">IF(Table1[[#This Row],[Days Open]]&lt;=5,"00 - 05",IF(Table1[[#This Row],[Days Open]]&lt;=15,"06 - 15",IF(Table1[[#This Row],[Days Open]]&lt;=30,"16 - 30", IF(Table1[[#This Row],[Days Open]]&lt;=60,"31 - 60",IF(Table1[[#This Row],[Days Open]]&lt;=90,"61 - 90",IF(Table1[[#This Row],[Days Open]]="Zero","Closed","&gt;91 and above"))))))</f>
        <v>&gt;91 and above</v>
      </c>
      <c r="AL946" s="39">
        <f>WEEKNUM(Table1[[#This Row],[Created]])</f>
        <v>36</v>
      </c>
      <c r="AM946" s="39">
        <f>WEEKNUM(Table1[[#This Row],[Resolved]])</f>
        <v>0</v>
      </c>
      <c r="AN946" s="39">
        <f>WEEKNUM(Table1[[#This Row],[Closed]])</f>
        <v>36</v>
      </c>
      <c r="AO946" s="39" t="str">
        <f>IFERROR(INDEX(GD_Resource[], MATCH(Table1[[#This Row],[Assigned to]], GD_Resource[SNOW ID Unique], 0), 2), "Not GD")</f>
        <v>Not GD</v>
      </c>
      <c r="AP946" s="39" t="str">
        <f t="shared" si="14"/>
        <v>Geo</v>
      </c>
      <c r="AQ946" s="39">
        <f>YEAR(Table1[[#This Row],[Closed]])</f>
        <v>2018</v>
      </c>
      <c r="AR946" s="39">
        <f>YEAR(Table1[[#This Row],[Resolved]])</f>
        <v>1900</v>
      </c>
      <c r="AS946" s="39">
        <f>YEAR(Table1[[#This Row],[Created]])</f>
        <v>2018</v>
      </c>
      <c r="AT946" s="39">
        <f>DAY(Table1[[#This Row],[Resolved]])</f>
        <v>0</v>
      </c>
      <c r="AU946" s="39" t="str">
        <f>TEXT(Table1[[#This Row],[Resolved]],"MMM")</f>
        <v>Jan</v>
      </c>
      <c r="AV946" s="39">
        <f>DAY(Table1[[#This Row],[Created]])</f>
        <v>7</v>
      </c>
      <c r="AW946" s="39" t="str">
        <f>TEXT(Table1[[#This Row],[Created]],"MMM")</f>
        <v>Sep</v>
      </c>
      <c r="AX946" s="40" t="e">
        <f>VLOOKUP(Table1[[#This Row],[Assigned to]],GD_Resource[[#All],[SNOW ID Unique]:[Team]],4,0)</f>
        <v>#N/A</v>
      </c>
    </row>
    <row r="947" spans="1:50" ht="37.5" customHeight="1" x14ac:dyDescent="0.25">
      <c r="A947" s="37" t="s">
        <v>3703</v>
      </c>
      <c r="B947" s="37" t="s">
        <v>119</v>
      </c>
      <c r="C947" s="37" t="s">
        <v>120</v>
      </c>
      <c r="D947" s="37" t="s">
        <v>206</v>
      </c>
      <c r="E947" s="37" t="s">
        <v>145</v>
      </c>
      <c r="F947" s="37" t="s">
        <v>3704</v>
      </c>
      <c r="G947" s="60">
        <v>43395.80431712963</v>
      </c>
      <c r="H947" s="37" t="s">
        <v>41</v>
      </c>
      <c r="I947" s="60"/>
      <c r="J947" s="37" t="s">
        <v>124</v>
      </c>
      <c r="K947" s="37" t="s">
        <v>3705</v>
      </c>
      <c r="L947" s="60">
        <v>43395.80431712963</v>
      </c>
      <c r="M947" s="37" t="s">
        <v>48</v>
      </c>
      <c r="N947" s="60">
        <v>43354.53020833333</v>
      </c>
      <c r="O947" s="37" t="s">
        <v>3706</v>
      </c>
      <c r="P947" s="38" t="b">
        <v>0</v>
      </c>
      <c r="Q947" s="37"/>
      <c r="R947" s="37" t="s">
        <v>127</v>
      </c>
      <c r="S947" s="38">
        <v>0</v>
      </c>
      <c r="T947" s="37" t="s">
        <v>128</v>
      </c>
      <c r="U947" s="37" t="s">
        <v>124</v>
      </c>
      <c r="V947" s="60"/>
      <c r="W947" s="38">
        <v>3566083</v>
      </c>
      <c r="X947" s="37" t="s">
        <v>3707</v>
      </c>
      <c r="Y947" s="38">
        <v>0</v>
      </c>
      <c r="Z947" s="38" t="b">
        <v>0</v>
      </c>
      <c r="AA947" s="60">
        <v>43354.539560185192</v>
      </c>
      <c r="AB947" s="60">
        <v>43354.530868055554</v>
      </c>
      <c r="AC947" s="38">
        <v>1</v>
      </c>
      <c r="AD947" s="60">
        <v>43354.539895833332</v>
      </c>
      <c r="AE947" s="60">
        <v>43354.544849537036</v>
      </c>
      <c r="AF947" s="60">
        <v>43354.539895833332</v>
      </c>
      <c r="AG947" s="37"/>
      <c r="AH947" s="37"/>
      <c r="AI947" s="37"/>
      <c r="AJ947" s="16">
        <f ca="1">IF(Table1[[#This Row],[State]]="Closed","Zero",IF(Table1[[#This Row],[State]]="Resolved","Zero",TODAY()-Table1[[#This Row],[First Assigned to Osprey-Resolver]]))</f>
        <v>1353.4551504629635</v>
      </c>
      <c r="AK947" s="16" t="str">
        <f ca="1">IF(Table1[[#This Row],[Days Open]]&lt;=5,"00 - 05",IF(Table1[[#This Row],[Days Open]]&lt;=15,"06 - 15",IF(Table1[[#This Row],[Days Open]]&lt;=30,"16 - 30", IF(Table1[[#This Row],[Days Open]]&lt;=60,"31 - 60",IF(Table1[[#This Row],[Days Open]]&lt;=90,"61 - 90",IF(Table1[[#This Row],[Days Open]]="Zero","Closed","&gt;91 and above"))))))</f>
        <v>&gt;91 and above</v>
      </c>
      <c r="AL947" s="39">
        <f>WEEKNUM(Table1[[#This Row],[Created]])</f>
        <v>37</v>
      </c>
      <c r="AM947" s="39">
        <f>WEEKNUM(Table1[[#This Row],[Resolved]])</f>
        <v>0</v>
      </c>
      <c r="AN947" s="39">
        <f>WEEKNUM(Table1[[#This Row],[Closed]])</f>
        <v>43</v>
      </c>
      <c r="AO947" s="39" t="str">
        <f>IFERROR(INDEX(GD_Resource[], MATCH(Table1[[#This Row],[Assigned to]], GD_Resource[SNOW ID Unique], 0), 2), "Not GD")</f>
        <v>Not GD</v>
      </c>
      <c r="AP947" s="39" t="str">
        <f t="shared" si="14"/>
        <v>Geo</v>
      </c>
      <c r="AQ947" s="39">
        <f>YEAR(Table1[[#This Row],[Closed]])</f>
        <v>2018</v>
      </c>
      <c r="AR947" s="39">
        <f>YEAR(Table1[[#This Row],[Resolved]])</f>
        <v>1900</v>
      </c>
      <c r="AS947" s="39">
        <f>YEAR(Table1[[#This Row],[Created]])</f>
        <v>2018</v>
      </c>
      <c r="AT947" s="39">
        <f>DAY(Table1[[#This Row],[Resolved]])</f>
        <v>0</v>
      </c>
      <c r="AU947" s="39" t="str">
        <f>TEXT(Table1[[#This Row],[Resolved]],"MMM")</f>
        <v>Jan</v>
      </c>
      <c r="AV947" s="39">
        <f>DAY(Table1[[#This Row],[Created]])</f>
        <v>11</v>
      </c>
      <c r="AW947" s="39" t="str">
        <f>TEXT(Table1[[#This Row],[Created]],"MMM")</f>
        <v>Sep</v>
      </c>
      <c r="AX947" s="40" t="e">
        <f>VLOOKUP(Table1[[#This Row],[Assigned to]],GD_Resource[[#All],[SNOW ID Unique]:[Team]],4,0)</f>
        <v>#N/A</v>
      </c>
    </row>
    <row r="948" spans="1:50" ht="49.95" customHeight="1" x14ac:dyDescent="0.25">
      <c r="A948" s="37" t="s">
        <v>3708</v>
      </c>
      <c r="B948" s="37" t="s">
        <v>119</v>
      </c>
      <c r="C948" s="37" t="s">
        <v>3709</v>
      </c>
      <c r="D948" s="37" t="s">
        <v>2306</v>
      </c>
      <c r="E948" s="37" t="s">
        <v>145</v>
      </c>
      <c r="F948" s="37" t="s">
        <v>3710</v>
      </c>
      <c r="G948" s="60">
        <v>43563.912766203714</v>
      </c>
      <c r="H948" s="37" t="s">
        <v>8</v>
      </c>
      <c r="I948" s="60"/>
      <c r="J948" s="37" t="s">
        <v>329</v>
      </c>
      <c r="K948" s="37" t="s">
        <v>3711</v>
      </c>
      <c r="L948" s="60">
        <v>43563.912766203714</v>
      </c>
      <c r="M948" s="37" t="s">
        <v>1861</v>
      </c>
      <c r="N948" s="60">
        <v>43355.243391203701</v>
      </c>
      <c r="O948" s="37" t="s">
        <v>2491</v>
      </c>
      <c r="P948" s="38" t="b">
        <v>0</v>
      </c>
      <c r="Q948" s="37"/>
      <c r="R948" s="37" t="s">
        <v>150</v>
      </c>
      <c r="S948" s="38">
        <v>0</v>
      </c>
      <c r="T948" s="37" t="s">
        <v>128</v>
      </c>
      <c r="U948" s="37" t="s">
        <v>124</v>
      </c>
      <c r="V948" s="60"/>
      <c r="W948" s="38">
        <v>18029034</v>
      </c>
      <c r="X948" s="37" t="s">
        <v>2492</v>
      </c>
      <c r="Y948" s="38">
        <v>0</v>
      </c>
      <c r="Z948" s="38" t="b">
        <v>0</v>
      </c>
      <c r="AA948" s="60">
        <v>43356.004189814812</v>
      </c>
      <c r="AB948" s="60"/>
      <c r="AC948" s="38">
        <v>2</v>
      </c>
      <c r="AD948" s="60"/>
      <c r="AE948" s="60">
        <v>43356.004189814812</v>
      </c>
      <c r="AF948" s="60">
        <v>43355.342210648138</v>
      </c>
      <c r="AG948" s="37"/>
      <c r="AH948" s="37"/>
      <c r="AI948" s="37"/>
      <c r="AJ948" s="16">
        <f ca="1">IF(Table1[[#This Row],[State]]="Closed","Zero",IF(Table1[[#This Row],[State]]="Resolved","Zero",TODAY()-Table1[[#This Row],[First Assigned to Osprey-Resolver]]))</f>
        <v>1351.995810185188</v>
      </c>
      <c r="AK948" s="16" t="str">
        <f ca="1">IF(Table1[[#This Row],[Days Open]]&lt;=5,"00 - 05",IF(Table1[[#This Row],[Days Open]]&lt;=15,"06 - 15",IF(Table1[[#This Row],[Days Open]]&lt;=30,"16 - 30", IF(Table1[[#This Row],[Days Open]]&lt;=60,"31 - 60",IF(Table1[[#This Row],[Days Open]]&lt;=90,"61 - 90",IF(Table1[[#This Row],[Days Open]]="Zero","Closed","&gt;91 and above"))))))</f>
        <v>&gt;91 and above</v>
      </c>
      <c r="AL948" s="39">
        <f>WEEKNUM(Table1[[#This Row],[Created]])</f>
        <v>37</v>
      </c>
      <c r="AM948" s="39">
        <f>WEEKNUM(Table1[[#This Row],[Resolved]])</f>
        <v>0</v>
      </c>
      <c r="AN948" s="39">
        <f>WEEKNUM(Table1[[#This Row],[Closed]])</f>
        <v>15</v>
      </c>
      <c r="AO948" s="39" t="str">
        <f>IFERROR(INDEX(GD_Resource[], MATCH(Table1[[#This Row],[Assigned to]], GD_Resource[SNOW ID Unique], 0), 2), "Not GD")</f>
        <v>WPP-US</v>
      </c>
      <c r="AP948" s="39" t="str">
        <f t="shared" si="14"/>
        <v>GD</v>
      </c>
      <c r="AQ948" s="39">
        <f>YEAR(Table1[[#This Row],[Closed]])</f>
        <v>2019</v>
      </c>
      <c r="AR948" s="39">
        <f>YEAR(Table1[[#This Row],[Resolved]])</f>
        <v>1900</v>
      </c>
      <c r="AS948" s="39">
        <f>YEAR(Table1[[#This Row],[Created]])</f>
        <v>2018</v>
      </c>
      <c r="AT948" s="39">
        <f>DAY(Table1[[#This Row],[Resolved]])</f>
        <v>0</v>
      </c>
      <c r="AU948" s="39" t="str">
        <f>TEXT(Table1[[#This Row],[Resolved]],"MMM")</f>
        <v>Jan</v>
      </c>
      <c r="AV948" s="39">
        <f>DAY(Table1[[#This Row],[Created]])</f>
        <v>12</v>
      </c>
      <c r="AW948" s="39" t="str">
        <f>TEXT(Table1[[#This Row],[Created]],"MMM")</f>
        <v>Sep</v>
      </c>
      <c r="AX948" s="40">
        <f>VLOOKUP(Table1[[#This Row],[Assigned to]],GD_Resource[[#All],[SNOW ID Unique]:[Team]],4,0)</f>
        <v>0</v>
      </c>
    </row>
    <row r="949" spans="1:50" ht="37.5" customHeight="1" x14ac:dyDescent="0.25">
      <c r="A949" s="37" t="s">
        <v>3712</v>
      </c>
      <c r="B949" s="37" t="s">
        <v>119</v>
      </c>
      <c r="C949" s="37" t="s">
        <v>2358</v>
      </c>
      <c r="D949" s="37" t="s">
        <v>346</v>
      </c>
      <c r="E949" s="37" t="s">
        <v>13</v>
      </c>
      <c r="F949" s="37" t="s">
        <v>3713</v>
      </c>
      <c r="G949" s="60">
        <v>43361.840555555558</v>
      </c>
      <c r="H949" s="37" t="s">
        <v>43</v>
      </c>
      <c r="I949" s="60"/>
      <c r="J949" s="37" t="s">
        <v>134</v>
      </c>
      <c r="K949" s="37" t="s">
        <v>3714</v>
      </c>
      <c r="L949" s="60">
        <v>43361.840555555558</v>
      </c>
      <c r="M949" s="37" t="s">
        <v>43</v>
      </c>
      <c r="N949" s="60">
        <v>43355.887916666667</v>
      </c>
      <c r="O949" s="37" t="s">
        <v>3715</v>
      </c>
      <c r="P949" s="38" t="b">
        <v>0</v>
      </c>
      <c r="Q949" s="37"/>
      <c r="R949" s="37" t="s">
        <v>127</v>
      </c>
      <c r="S949" s="38">
        <v>0</v>
      </c>
      <c r="T949" s="37" t="s">
        <v>128</v>
      </c>
      <c r="U949" s="37" t="s">
        <v>124</v>
      </c>
      <c r="V949" s="60"/>
      <c r="W949" s="38">
        <v>514308</v>
      </c>
      <c r="X949" s="37" t="s">
        <v>3716</v>
      </c>
      <c r="Y949" s="38">
        <v>0</v>
      </c>
      <c r="Z949" s="38" t="b">
        <v>0</v>
      </c>
      <c r="AA949" s="60">
        <v>43356.864537037043</v>
      </c>
      <c r="AB949" s="60">
        <v>43355.887916666667</v>
      </c>
      <c r="AC949" s="38">
        <v>1</v>
      </c>
      <c r="AD949" s="60">
        <v>43361.053668981483</v>
      </c>
      <c r="AE949" s="60">
        <v>43361.093032407407</v>
      </c>
      <c r="AF949" s="60">
        <v>43361.053668981483</v>
      </c>
      <c r="AG949" s="37" t="s">
        <v>332</v>
      </c>
      <c r="AH949" s="37"/>
      <c r="AI949" s="37" t="s">
        <v>219</v>
      </c>
      <c r="AJ949" s="16">
        <f ca="1">IF(Table1[[#This Row],[State]]="Closed","Zero",IF(Table1[[#This Row],[State]]="Resolved","Zero",TODAY()-Table1[[#This Row],[First Assigned to Osprey-Resolver]]))</f>
        <v>1346.906967592593</v>
      </c>
      <c r="AK949" s="16" t="str">
        <f ca="1">IF(Table1[[#This Row],[Days Open]]&lt;=5,"00 - 05",IF(Table1[[#This Row],[Days Open]]&lt;=15,"06 - 15",IF(Table1[[#This Row],[Days Open]]&lt;=30,"16 - 30", IF(Table1[[#This Row],[Days Open]]&lt;=60,"31 - 60",IF(Table1[[#This Row],[Days Open]]&lt;=90,"61 - 90",IF(Table1[[#This Row],[Days Open]]="Zero","Closed","&gt;91 and above"))))))</f>
        <v>&gt;91 and above</v>
      </c>
      <c r="AL949" s="39">
        <f>WEEKNUM(Table1[[#This Row],[Created]])</f>
        <v>37</v>
      </c>
      <c r="AM949" s="39">
        <f>WEEKNUM(Table1[[#This Row],[Resolved]])</f>
        <v>0</v>
      </c>
      <c r="AN949" s="39">
        <f>WEEKNUM(Table1[[#This Row],[Closed]])</f>
        <v>38</v>
      </c>
      <c r="AO949" s="39" t="str">
        <f>IFERROR(INDEX(GD_Resource[], MATCH(Table1[[#This Row],[Assigned to]], GD_Resource[SNOW ID Unique], 0), 2), "Not GD")</f>
        <v>Not GD</v>
      </c>
      <c r="AP949" s="39" t="str">
        <f t="shared" si="14"/>
        <v>Geo</v>
      </c>
      <c r="AQ949" s="39">
        <f>YEAR(Table1[[#This Row],[Closed]])</f>
        <v>2018</v>
      </c>
      <c r="AR949" s="39">
        <f>YEAR(Table1[[#This Row],[Resolved]])</f>
        <v>1900</v>
      </c>
      <c r="AS949" s="39">
        <f>YEAR(Table1[[#This Row],[Created]])</f>
        <v>2018</v>
      </c>
      <c r="AT949" s="39">
        <f>DAY(Table1[[#This Row],[Resolved]])</f>
        <v>0</v>
      </c>
      <c r="AU949" s="39" t="str">
        <f>TEXT(Table1[[#This Row],[Resolved]],"MMM")</f>
        <v>Jan</v>
      </c>
      <c r="AV949" s="39">
        <f>DAY(Table1[[#This Row],[Created]])</f>
        <v>12</v>
      </c>
      <c r="AW949" s="39" t="str">
        <f>TEXT(Table1[[#This Row],[Created]],"MMM")</f>
        <v>Sep</v>
      </c>
      <c r="AX949" s="40" t="e">
        <f>VLOOKUP(Table1[[#This Row],[Assigned to]],GD_Resource[[#All],[SNOW ID Unique]:[Team]],4,0)</f>
        <v>#N/A</v>
      </c>
    </row>
    <row r="950" spans="1:50" ht="75" customHeight="1" x14ac:dyDescent="0.25">
      <c r="A950" s="37" t="s">
        <v>3717</v>
      </c>
      <c r="B950" s="37" t="s">
        <v>119</v>
      </c>
      <c r="C950" s="37" t="s">
        <v>433</v>
      </c>
      <c r="D950" s="37" t="s">
        <v>434</v>
      </c>
      <c r="E950" s="37" t="s">
        <v>13</v>
      </c>
      <c r="F950" s="37" t="s">
        <v>3718</v>
      </c>
      <c r="G950" s="60">
        <v>43363.561967592592</v>
      </c>
      <c r="H950" s="37" t="s">
        <v>436</v>
      </c>
      <c r="I950" s="60"/>
      <c r="J950" s="37" t="s">
        <v>124</v>
      </c>
      <c r="K950" s="37" t="s">
        <v>3719</v>
      </c>
      <c r="L950" s="60">
        <v>43363.561967592592</v>
      </c>
      <c r="M950" s="37" t="s">
        <v>436</v>
      </c>
      <c r="N950" s="60">
        <v>43361.806111111109</v>
      </c>
      <c r="O950" s="37" t="s">
        <v>3720</v>
      </c>
      <c r="P950" s="38" t="b">
        <v>0</v>
      </c>
      <c r="Q950" s="37"/>
      <c r="R950" s="37" t="s">
        <v>217</v>
      </c>
      <c r="S950" s="38">
        <v>0</v>
      </c>
      <c r="T950" s="37" t="s">
        <v>128</v>
      </c>
      <c r="U950" s="37" t="s">
        <v>124</v>
      </c>
      <c r="V950" s="60"/>
      <c r="W950" s="38">
        <v>151706</v>
      </c>
      <c r="X950" s="37" t="s">
        <v>3721</v>
      </c>
      <c r="Y950" s="38">
        <v>0</v>
      </c>
      <c r="Z950" s="38" t="b">
        <v>0</v>
      </c>
      <c r="AA950" s="60">
        <v>43363.561122685183</v>
      </c>
      <c r="AB950" s="60"/>
      <c r="AC950" s="38">
        <v>1</v>
      </c>
      <c r="AD950" s="60"/>
      <c r="AE950" s="60">
        <v>43363.561122685183</v>
      </c>
      <c r="AF950" s="60">
        <v>43362.11922453704</v>
      </c>
      <c r="AG950" s="37"/>
      <c r="AH950" s="37"/>
      <c r="AI950" s="37"/>
      <c r="AJ950" s="16">
        <f ca="1">IF(Table1[[#This Row],[State]]="Closed","Zero",IF(Table1[[#This Row],[State]]="Resolved","Zero",TODAY()-Table1[[#This Row],[First Assigned to Osprey-Resolver]]))</f>
        <v>1344.4388773148166</v>
      </c>
      <c r="AK950" s="16" t="str">
        <f ca="1">IF(Table1[[#This Row],[Days Open]]&lt;=5,"00 - 05",IF(Table1[[#This Row],[Days Open]]&lt;=15,"06 - 15",IF(Table1[[#This Row],[Days Open]]&lt;=30,"16 - 30", IF(Table1[[#This Row],[Days Open]]&lt;=60,"31 - 60",IF(Table1[[#This Row],[Days Open]]&lt;=90,"61 - 90",IF(Table1[[#This Row],[Days Open]]="Zero","Closed","&gt;91 and above"))))))</f>
        <v>&gt;91 and above</v>
      </c>
      <c r="AL950" s="39">
        <f>WEEKNUM(Table1[[#This Row],[Created]])</f>
        <v>38</v>
      </c>
      <c r="AM950" s="39">
        <f>WEEKNUM(Table1[[#This Row],[Resolved]])</f>
        <v>0</v>
      </c>
      <c r="AN950" s="39">
        <f>WEEKNUM(Table1[[#This Row],[Closed]])</f>
        <v>38</v>
      </c>
      <c r="AO950" s="39" t="str">
        <f>IFERROR(INDEX(GD_Resource[], MATCH(Table1[[#This Row],[Assigned to]], GD_Resource[SNOW ID Unique], 0), 2), "Not GD")</f>
        <v>Not GD</v>
      </c>
      <c r="AP950" s="39" t="str">
        <f t="shared" si="14"/>
        <v>Geo</v>
      </c>
      <c r="AQ950" s="39">
        <f>YEAR(Table1[[#This Row],[Closed]])</f>
        <v>2018</v>
      </c>
      <c r="AR950" s="39">
        <f>YEAR(Table1[[#This Row],[Resolved]])</f>
        <v>1900</v>
      </c>
      <c r="AS950" s="39">
        <f>YEAR(Table1[[#This Row],[Created]])</f>
        <v>2018</v>
      </c>
      <c r="AT950" s="39">
        <f>DAY(Table1[[#This Row],[Resolved]])</f>
        <v>0</v>
      </c>
      <c r="AU950" s="39" t="str">
        <f>TEXT(Table1[[#This Row],[Resolved]],"MMM")</f>
        <v>Jan</v>
      </c>
      <c r="AV950" s="39">
        <f>DAY(Table1[[#This Row],[Created]])</f>
        <v>18</v>
      </c>
      <c r="AW950" s="39" t="str">
        <f>TEXT(Table1[[#This Row],[Created]],"MMM")</f>
        <v>Sep</v>
      </c>
      <c r="AX950" s="40" t="e">
        <f>VLOOKUP(Table1[[#This Row],[Assigned to]],GD_Resource[[#All],[SNOW ID Unique]:[Team]],4,0)</f>
        <v>#N/A</v>
      </c>
    </row>
    <row r="951" spans="1:50" ht="49.95" customHeight="1" x14ac:dyDescent="0.25">
      <c r="A951" s="37" t="s">
        <v>3722</v>
      </c>
      <c r="B951" s="37" t="s">
        <v>119</v>
      </c>
      <c r="C951" s="37" t="s">
        <v>296</v>
      </c>
      <c r="D951" s="37" t="s">
        <v>686</v>
      </c>
      <c r="E951" s="37" t="s">
        <v>145</v>
      </c>
      <c r="F951" s="37" t="s">
        <v>3723</v>
      </c>
      <c r="G951" s="60">
        <v>44160.911064814813</v>
      </c>
      <c r="H951" s="37"/>
      <c r="I951" s="60"/>
      <c r="J951" s="37" t="s">
        <v>124</v>
      </c>
      <c r="K951" s="37" t="s">
        <v>3724</v>
      </c>
      <c r="L951" s="60">
        <v>44160.911064814813</v>
      </c>
      <c r="M951" s="37" t="s">
        <v>2532</v>
      </c>
      <c r="N951" s="60">
        <v>43362.106793981482</v>
      </c>
      <c r="O951" s="37" t="s">
        <v>3383</v>
      </c>
      <c r="P951" s="38" t="b">
        <v>0</v>
      </c>
      <c r="Q951" s="37"/>
      <c r="R951" s="37" t="s">
        <v>150</v>
      </c>
      <c r="S951" s="38">
        <v>0</v>
      </c>
      <c r="T951" s="37" t="s">
        <v>128</v>
      </c>
      <c r="U951" s="37" t="s">
        <v>124</v>
      </c>
      <c r="V951" s="60"/>
      <c r="W951" s="38">
        <v>69016689</v>
      </c>
      <c r="X951" s="37" t="s">
        <v>249</v>
      </c>
      <c r="Y951" s="38">
        <v>0</v>
      </c>
      <c r="Z951" s="38" t="b">
        <v>0</v>
      </c>
      <c r="AA951" s="60">
        <v>43362.118194444447</v>
      </c>
      <c r="AB951" s="60">
        <v>43362.118194444447</v>
      </c>
      <c r="AC951" s="38">
        <v>2</v>
      </c>
      <c r="AD951" s="60">
        <v>43362.199293981481</v>
      </c>
      <c r="AE951" s="60">
        <v>43362.490659722222</v>
      </c>
      <c r="AF951" s="60">
        <v>43362.199293981481</v>
      </c>
      <c r="AG951" s="37"/>
      <c r="AH951" s="37"/>
      <c r="AI951" s="37" t="s">
        <v>166</v>
      </c>
      <c r="AJ951" s="16">
        <f ca="1">IF(Table1[[#This Row],[State]]="Closed","Zero",IF(Table1[[#This Row],[State]]="Resolved","Zero",TODAY()-Table1[[#This Row],[First Assigned to Osprey-Resolver]]))</f>
        <v>1345.5093402777784</v>
      </c>
      <c r="AK951" s="16" t="str">
        <f ca="1">IF(Table1[[#This Row],[Days Open]]&lt;=5,"00 - 05",IF(Table1[[#This Row],[Days Open]]&lt;=15,"06 - 15",IF(Table1[[#This Row],[Days Open]]&lt;=30,"16 - 30", IF(Table1[[#This Row],[Days Open]]&lt;=60,"31 - 60",IF(Table1[[#This Row],[Days Open]]&lt;=90,"61 - 90",IF(Table1[[#This Row],[Days Open]]="Zero","Closed","&gt;91 and above"))))))</f>
        <v>&gt;91 and above</v>
      </c>
      <c r="AL951" s="39">
        <f>WEEKNUM(Table1[[#This Row],[Created]])</f>
        <v>38</v>
      </c>
      <c r="AM951" s="39">
        <f>WEEKNUM(Table1[[#This Row],[Resolved]])</f>
        <v>0</v>
      </c>
      <c r="AN951" s="39">
        <f>WEEKNUM(Table1[[#This Row],[Closed]])</f>
        <v>48</v>
      </c>
      <c r="AO951" s="39" t="str">
        <f>IFERROR(INDEX(GD_Resource[], MATCH(Table1[[#This Row],[Assigned to]], GD_Resource[SNOW ID Unique], 0), 2), "Not GD")</f>
        <v>Not GD</v>
      </c>
      <c r="AP951" s="39" t="str">
        <f t="shared" si="14"/>
        <v>Geo</v>
      </c>
      <c r="AQ951" s="39">
        <f>YEAR(Table1[[#This Row],[Closed]])</f>
        <v>2020</v>
      </c>
      <c r="AR951" s="39">
        <f>YEAR(Table1[[#This Row],[Resolved]])</f>
        <v>1900</v>
      </c>
      <c r="AS951" s="39">
        <f>YEAR(Table1[[#This Row],[Created]])</f>
        <v>2018</v>
      </c>
      <c r="AT951" s="39">
        <f>DAY(Table1[[#This Row],[Resolved]])</f>
        <v>0</v>
      </c>
      <c r="AU951" s="39" t="str">
        <f>TEXT(Table1[[#This Row],[Resolved]],"MMM")</f>
        <v>Jan</v>
      </c>
      <c r="AV951" s="39">
        <f>DAY(Table1[[#This Row],[Created]])</f>
        <v>19</v>
      </c>
      <c r="AW951" s="39" t="str">
        <f>TEXT(Table1[[#This Row],[Created]],"MMM")</f>
        <v>Sep</v>
      </c>
      <c r="AX951" s="40" t="e">
        <f>VLOOKUP(Table1[[#This Row],[Assigned to]],GD_Resource[[#All],[SNOW ID Unique]:[Team]],4,0)</f>
        <v>#N/A</v>
      </c>
    </row>
    <row r="952" spans="1:50" ht="75" customHeight="1" x14ac:dyDescent="0.25">
      <c r="A952" s="37" t="s">
        <v>3725</v>
      </c>
      <c r="B952" s="37" t="s">
        <v>119</v>
      </c>
      <c r="C952" s="37" t="s">
        <v>253</v>
      </c>
      <c r="D952" s="37" t="s">
        <v>132</v>
      </c>
      <c r="E952" s="37" t="s">
        <v>145</v>
      </c>
      <c r="F952" s="37" t="s">
        <v>3726</v>
      </c>
      <c r="G952" s="60">
        <v>43932.938761574071</v>
      </c>
      <c r="H952" s="37"/>
      <c r="I952" s="60"/>
      <c r="J952" s="37" t="s">
        <v>124</v>
      </c>
      <c r="K952" s="37" t="s">
        <v>3727</v>
      </c>
      <c r="L952" s="60">
        <v>43750.81177083333</v>
      </c>
      <c r="M952" s="37" t="s">
        <v>42</v>
      </c>
      <c r="N952" s="60">
        <v>43362.837002314824</v>
      </c>
      <c r="O952" s="37" t="s">
        <v>2306</v>
      </c>
      <c r="P952" s="38" t="b">
        <v>0</v>
      </c>
      <c r="Q952" s="37"/>
      <c r="R952" s="37" t="s">
        <v>150</v>
      </c>
      <c r="S952" s="38">
        <v>0</v>
      </c>
      <c r="T952" s="37" t="s">
        <v>128</v>
      </c>
      <c r="U952" s="37" t="s">
        <v>124</v>
      </c>
      <c r="V952" s="60"/>
      <c r="W952" s="38">
        <v>33521183</v>
      </c>
      <c r="X952" s="37" t="s">
        <v>1861</v>
      </c>
      <c r="Y952" s="38">
        <v>0</v>
      </c>
      <c r="Z952" s="38" t="b">
        <v>0</v>
      </c>
      <c r="AA952" s="60">
        <v>43362.837002314824</v>
      </c>
      <c r="AB952" s="60"/>
      <c r="AC952" s="38">
        <v>0</v>
      </c>
      <c r="AD952" s="60"/>
      <c r="AE952" s="60">
        <v>43362.837002314824</v>
      </c>
      <c r="AF952" s="60">
        <v>43362.837002314824</v>
      </c>
      <c r="AG952" s="37"/>
      <c r="AH952" s="37"/>
      <c r="AI952" s="37"/>
      <c r="AJ952" s="16">
        <f ca="1">IF(Table1[[#This Row],[State]]="Closed","Zero",IF(Table1[[#This Row],[State]]="Resolved","Zero",TODAY()-Table1[[#This Row],[First Assigned to Osprey-Resolver]]))</f>
        <v>1345.1629976851764</v>
      </c>
      <c r="AK952" s="16" t="str">
        <f ca="1">IF(Table1[[#This Row],[Days Open]]&lt;=5,"00 - 05",IF(Table1[[#This Row],[Days Open]]&lt;=15,"06 - 15",IF(Table1[[#This Row],[Days Open]]&lt;=30,"16 - 30", IF(Table1[[#This Row],[Days Open]]&lt;=60,"31 - 60",IF(Table1[[#This Row],[Days Open]]&lt;=90,"61 - 90",IF(Table1[[#This Row],[Days Open]]="Zero","Closed","&gt;91 and above"))))))</f>
        <v>&gt;91 and above</v>
      </c>
      <c r="AL952" s="39">
        <f>WEEKNUM(Table1[[#This Row],[Created]])</f>
        <v>38</v>
      </c>
      <c r="AM952" s="39">
        <f>WEEKNUM(Table1[[#This Row],[Resolved]])</f>
        <v>0</v>
      </c>
      <c r="AN952" s="39">
        <f>WEEKNUM(Table1[[#This Row],[Closed]])</f>
        <v>41</v>
      </c>
      <c r="AO952" s="39" t="str">
        <f>IFERROR(INDEX(GD_Resource[], MATCH(Table1[[#This Row],[Assigned to]], GD_Resource[SNOW ID Unique], 0), 2), "Not GD")</f>
        <v>Not GD</v>
      </c>
      <c r="AP952" s="39" t="str">
        <f t="shared" si="14"/>
        <v>Geo</v>
      </c>
      <c r="AQ952" s="39">
        <f>YEAR(Table1[[#This Row],[Closed]])</f>
        <v>2019</v>
      </c>
      <c r="AR952" s="39">
        <f>YEAR(Table1[[#This Row],[Resolved]])</f>
        <v>1900</v>
      </c>
      <c r="AS952" s="39">
        <f>YEAR(Table1[[#This Row],[Created]])</f>
        <v>2018</v>
      </c>
      <c r="AT952" s="39">
        <f>DAY(Table1[[#This Row],[Resolved]])</f>
        <v>0</v>
      </c>
      <c r="AU952" s="39" t="str">
        <f>TEXT(Table1[[#This Row],[Resolved]],"MMM")</f>
        <v>Jan</v>
      </c>
      <c r="AV952" s="39">
        <f>DAY(Table1[[#This Row],[Created]])</f>
        <v>19</v>
      </c>
      <c r="AW952" s="39" t="str">
        <f>TEXT(Table1[[#This Row],[Created]],"MMM")</f>
        <v>Sep</v>
      </c>
      <c r="AX952" s="40" t="e">
        <f>VLOOKUP(Table1[[#This Row],[Assigned to]],GD_Resource[[#All],[SNOW ID Unique]:[Team]],4,0)</f>
        <v>#N/A</v>
      </c>
    </row>
    <row r="953" spans="1:50" ht="49.95" customHeight="1" x14ac:dyDescent="0.25">
      <c r="A953" s="37" t="s">
        <v>3728</v>
      </c>
      <c r="B953" s="37" t="s">
        <v>119</v>
      </c>
      <c r="C953" s="37" t="s">
        <v>161</v>
      </c>
      <c r="D953" s="37" t="s">
        <v>2800</v>
      </c>
      <c r="E953" s="37" t="s">
        <v>145</v>
      </c>
      <c r="F953" s="37" t="s">
        <v>3729</v>
      </c>
      <c r="G953" s="60">
        <v>43363.09716435185</v>
      </c>
      <c r="H953" s="37"/>
      <c r="I953" s="60"/>
      <c r="J953" s="37" t="s">
        <v>2794</v>
      </c>
      <c r="K953" s="37" t="s">
        <v>3730</v>
      </c>
      <c r="L953" s="60">
        <v>43363.09716435185</v>
      </c>
      <c r="M953" s="37" t="s">
        <v>2802</v>
      </c>
      <c r="N953" s="60">
        <v>43363.082291666673</v>
      </c>
      <c r="O953" s="37" t="s">
        <v>2800</v>
      </c>
      <c r="P953" s="38" t="b">
        <v>0</v>
      </c>
      <c r="Q953" s="37"/>
      <c r="R953" s="37" t="s">
        <v>127</v>
      </c>
      <c r="S953" s="38">
        <v>0</v>
      </c>
      <c r="T953" s="37" t="s">
        <v>128</v>
      </c>
      <c r="U953" s="37" t="s">
        <v>124</v>
      </c>
      <c r="V953" s="60"/>
      <c r="W953" s="38">
        <v>1388</v>
      </c>
      <c r="X953" s="37" t="s">
        <v>426</v>
      </c>
      <c r="Y953" s="38">
        <v>0</v>
      </c>
      <c r="Z953" s="38" t="b">
        <v>0</v>
      </c>
      <c r="AA953" s="60"/>
      <c r="AB953" s="60"/>
      <c r="AC953" s="38">
        <v>0</v>
      </c>
      <c r="AD953" s="60"/>
      <c r="AE953" s="60"/>
      <c r="AF953" s="60">
        <v>43363.082291666673</v>
      </c>
      <c r="AG953" s="37"/>
      <c r="AH953" s="37"/>
      <c r="AI953" s="37"/>
      <c r="AJ953" s="16">
        <f ca="1">IF(Table1[[#This Row],[State]]="Closed","Zero",IF(Table1[[#This Row],[State]]="Resolved","Zero",TODAY()-Table1[[#This Row],[First Assigned to Osprey-Resolver]]))</f>
        <v>44708</v>
      </c>
      <c r="AK953" s="16" t="str">
        <f ca="1">IF(Table1[[#This Row],[Days Open]]&lt;=5,"00 - 05",IF(Table1[[#This Row],[Days Open]]&lt;=15,"06 - 15",IF(Table1[[#This Row],[Days Open]]&lt;=30,"16 - 30", IF(Table1[[#This Row],[Days Open]]&lt;=60,"31 - 60",IF(Table1[[#This Row],[Days Open]]&lt;=90,"61 - 90",IF(Table1[[#This Row],[Days Open]]="Zero","Closed","&gt;91 and above"))))))</f>
        <v>&gt;91 and above</v>
      </c>
      <c r="AL953" s="39">
        <f>WEEKNUM(Table1[[#This Row],[Created]])</f>
        <v>38</v>
      </c>
      <c r="AM953" s="39">
        <f>WEEKNUM(Table1[[#This Row],[Resolved]])</f>
        <v>0</v>
      </c>
      <c r="AN953" s="39">
        <f>WEEKNUM(Table1[[#This Row],[Closed]])</f>
        <v>38</v>
      </c>
      <c r="AO953" s="39" t="str">
        <f>IFERROR(INDEX(GD_Resource[], MATCH(Table1[[#This Row],[Assigned to]], GD_Resource[SNOW ID Unique], 0), 2), "Not GD")</f>
        <v>Not GD</v>
      </c>
      <c r="AP953" s="39" t="str">
        <f t="shared" si="14"/>
        <v>Geo</v>
      </c>
      <c r="AQ953" s="39">
        <f>YEAR(Table1[[#This Row],[Closed]])</f>
        <v>2018</v>
      </c>
      <c r="AR953" s="39">
        <f>YEAR(Table1[[#This Row],[Resolved]])</f>
        <v>1900</v>
      </c>
      <c r="AS953" s="39">
        <f>YEAR(Table1[[#This Row],[Created]])</f>
        <v>2018</v>
      </c>
      <c r="AT953" s="39">
        <f>DAY(Table1[[#This Row],[Resolved]])</f>
        <v>0</v>
      </c>
      <c r="AU953" s="39" t="str">
        <f>TEXT(Table1[[#This Row],[Resolved]],"MMM")</f>
        <v>Jan</v>
      </c>
      <c r="AV953" s="39">
        <f>DAY(Table1[[#This Row],[Created]])</f>
        <v>20</v>
      </c>
      <c r="AW953" s="39" t="str">
        <f>TEXT(Table1[[#This Row],[Created]],"MMM")</f>
        <v>Sep</v>
      </c>
      <c r="AX953" s="40" t="e">
        <f>VLOOKUP(Table1[[#This Row],[Assigned to]],GD_Resource[[#All],[SNOW ID Unique]:[Team]],4,0)</f>
        <v>#N/A</v>
      </c>
    </row>
    <row r="954" spans="1:50" ht="87.45" customHeight="1" x14ac:dyDescent="0.25">
      <c r="A954" s="37" t="s">
        <v>3731</v>
      </c>
      <c r="B954" s="37" t="s">
        <v>142</v>
      </c>
      <c r="C954" s="37" t="s">
        <v>242</v>
      </c>
      <c r="D954" s="37" t="s">
        <v>243</v>
      </c>
      <c r="E954" s="37" t="s">
        <v>13</v>
      </c>
      <c r="F954" s="37" t="s">
        <v>1564</v>
      </c>
      <c r="G954" s="60">
        <v>43363.902326388888</v>
      </c>
      <c r="H954" s="37" t="s">
        <v>71</v>
      </c>
      <c r="I954" s="60"/>
      <c r="J954" s="37"/>
      <c r="K954" s="37"/>
      <c r="L954" s="60">
        <v>43363.902326388888</v>
      </c>
      <c r="M954" s="37" t="s">
        <v>71</v>
      </c>
      <c r="N954" s="60">
        <v>43363.397824074083</v>
      </c>
      <c r="O954" s="37" t="s">
        <v>3732</v>
      </c>
      <c r="P954" s="38" t="b">
        <v>0</v>
      </c>
      <c r="Q954" s="37"/>
      <c r="R954" s="37" t="s">
        <v>150</v>
      </c>
      <c r="S954" s="38">
        <v>0</v>
      </c>
      <c r="T954" s="37" t="s">
        <v>128</v>
      </c>
      <c r="U954" s="37" t="s">
        <v>124</v>
      </c>
      <c r="V954" s="60"/>
      <c r="W954" s="38">
        <v>43589</v>
      </c>
      <c r="X954" s="37" t="s">
        <v>3733</v>
      </c>
      <c r="Y954" s="38">
        <v>0</v>
      </c>
      <c r="Z954" s="38" t="b">
        <v>0</v>
      </c>
      <c r="AA954" s="60">
        <v>43363.606539351851</v>
      </c>
      <c r="AB954" s="60">
        <v>43363.397835648153</v>
      </c>
      <c r="AC954" s="38">
        <v>1</v>
      </c>
      <c r="AD954" s="60">
        <v>43363.547083333331</v>
      </c>
      <c r="AE954" s="60">
        <v>43363.606539351851</v>
      </c>
      <c r="AF954" s="60">
        <v>43363.547083333331</v>
      </c>
      <c r="AG954" s="37"/>
      <c r="AH954" s="37"/>
      <c r="AI954" s="37"/>
      <c r="AJ954" s="16">
        <f ca="1">IF(Table1[[#This Row],[State]]="Closed","Zero",IF(Table1[[#This Row],[State]]="Resolved","Zero",TODAY()-Table1[[#This Row],[First Assigned to Osprey-Resolver]]))</f>
        <v>1344.3934606481489</v>
      </c>
      <c r="AK954" s="16" t="str">
        <f ca="1">IF(Table1[[#This Row],[Days Open]]&lt;=5,"00 - 05",IF(Table1[[#This Row],[Days Open]]&lt;=15,"06 - 15",IF(Table1[[#This Row],[Days Open]]&lt;=30,"16 - 30", IF(Table1[[#This Row],[Days Open]]&lt;=60,"31 - 60",IF(Table1[[#This Row],[Days Open]]&lt;=90,"61 - 90",IF(Table1[[#This Row],[Days Open]]="Zero","Closed","&gt;91 and above"))))))</f>
        <v>&gt;91 and above</v>
      </c>
      <c r="AL954" s="39">
        <f>WEEKNUM(Table1[[#This Row],[Created]])</f>
        <v>38</v>
      </c>
      <c r="AM954" s="39">
        <f>WEEKNUM(Table1[[#This Row],[Resolved]])</f>
        <v>0</v>
      </c>
      <c r="AN954" s="39">
        <f>WEEKNUM(Table1[[#This Row],[Closed]])</f>
        <v>38</v>
      </c>
      <c r="AO954" s="39" t="str">
        <f>IFERROR(INDEX(GD_Resource[], MATCH(Table1[[#This Row],[Assigned to]], GD_Resource[SNOW ID Unique], 0), 2), "Not GD")</f>
        <v>WPP-US</v>
      </c>
      <c r="AP954" s="39" t="str">
        <f t="shared" si="14"/>
        <v>GD</v>
      </c>
      <c r="AQ954" s="39">
        <f>YEAR(Table1[[#This Row],[Closed]])</f>
        <v>2018</v>
      </c>
      <c r="AR954" s="39">
        <f>YEAR(Table1[[#This Row],[Resolved]])</f>
        <v>1900</v>
      </c>
      <c r="AS954" s="39">
        <f>YEAR(Table1[[#This Row],[Created]])</f>
        <v>2018</v>
      </c>
      <c r="AT954" s="39">
        <f>DAY(Table1[[#This Row],[Resolved]])</f>
        <v>0</v>
      </c>
      <c r="AU954" s="39" t="str">
        <f>TEXT(Table1[[#This Row],[Resolved]],"MMM")</f>
        <v>Jan</v>
      </c>
      <c r="AV954" s="39">
        <f>DAY(Table1[[#This Row],[Created]])</f>
        <v>20</v>
      </c>
      <c r="AW954" s="39" t="str">
        <f>TEXT(Table1[[#This Row],[Created]],"MMM")</f>
        <v>Sep</v>
      </c>
      <c r="AX954" s="40">
        <f>VLOOKUP(Table1[[#This Row],[Assigned to]],GD_Resource[[#All],[SNOW ID Unique]:[Team]],4,0)</f>
        <v>0</v>
      </c>
    </row>
    <row r="955" spans="1:50" ht="37.5" customHeight="1" x14ac:dyDescent="0.25">
      <c r="A955" s="37" t="s">
        <v>3734</v>
      </c>
      <c r="B955" s="37" t="s">
        <v>119</v>
      </c>
      <c r="C955" s="37" t="s">
        <v>2506</v>
      </c>
      <c r="D955" s="37" t="s">
        <v>243</v>
      </c>
      <c r="E955" s="37" t="s">
        <v>13</v>
      </c>
      <c r="F955" s="37" t="s">
        <v>3735</v>
      </c>
      <c r="G955" s="60">
        <v>43374.474756944437</v>
      </c>
      <c r="H955" s="37"/>
      <c r="I955" s="60"/>
      <c r="J955" s="37" t="s">
        <v>134</v>
      </c>
      <c r="K955" s="37" t="s">
        <v>2399</v>
      </c>
      <c r="L955" s="60">
        <v>43374.474756944437</v>
      </c>
      <c r="M955" s="37" t="s">
        <v>71</v>
      </c>
      <c r="N955" s="60">
        <v>43365.15828703704</v>
      </c>
      <c r="O955" s="37" t="s">
        <v>3280</v>
      </c>
      <c r="P955" s="38" t="b">
        <v>0</v>
      </c>
      <c r="Q955" s="37"/>
      <c r="R955" s="37" t="s">
        <v>150</v>
      </c>
      <c r="S955" s="38">
        <v>0</v>
      </c>
      <c r="T955" s="37" t="s">
        <v>128</v>
      </c>
      <c r="U955" s="37" t="s">
        <v>124</v>
      </c>
      <c r="V955" s="60"/>
      <c r="W955" s="38">
        <v>805046</v>
      </c>
      <c r="X955" s="37" t="s">
        <v>3638</v>
      </c>
      <c r="Y955" s="38">
        <v>0</v>
      </c>
      <c r="Z955" s="38" t="b">
        <v>0</v>
      </c>
      <c r="AA955" s="60">
        <v>43365.15828703704</v>
      </c>
      <c r="AB955" s="60">
        <v>43365.15828703704</v>
      </c>
      <c r="AC955" s="38">
        <v>5</v>
      </c>
      <c r="AD955" s="60">
        <v>43365.159131944441</v>
      </c>
      <c r="AE955" s="60"/>
      <c r="AF955" s="60">
        <v>43372.959837962961</v>
      </c>
      <c r="AG955" s="37"/>
      <c r="AH955" s="37"/>
      <c r="AI955" s="37"/>
      <c r="AJ955" s="16">
        <f ca="1">IF(Table1[[#This Row],[State]]="Closed","Zero",IF(Table1[[#This Row],[State]]="Resolved","Zero",TODAY()-Table1[[#This Row],[First Assigned to Osprey-Resolver]]))</f>
        <v>44708</v>
      </c>
      <c r="AK955" s="16" t="str">
        <f ca="1">IF(Table1[[#This Row],[Days Open]]&lt;=5,"00 - 05",IF(Table1[[#This Row],[Days Open]]&lt;=15,"06 - 15",IF(Table1[[#This Row],[Days Open]]&lt;=30,"16 - 30", IF(Table1[[#This Row],[Days Open]]&lt;=60,"31 - 60",IF(Table1[[#This Row],[Days Open]]&lt;=90,"61 - 90",IF(Table1[[#This Row],[Days Open]]="Zero","Closed","&gt;91 and above"))))))</f>
        <v>&gt;91 and above</v>
      </c>
      <c r="AL955" s="39">
        <f>WEEKNUM(Table1[[#This Row],[Created]])</f>
        <v>38</v>
      </c>
      <c r="AM955" s="39">
        <f>WEEKNUM(Table1[[#This Row],[Resolved]])</f>
        <v>0</v>
      </c>
      <c r="AN955" s="39">
        <f>WEEKNUM(Table1[[#This Row],[Closed]])</f>
        <v>40</v>
      </c>
      <c r="AO955" s="39" t="str">
        <f>IFERROR(INDEX(GD_Resource[], MATCH(Table1[[#This Row],[Assigned to]], GD_Resource[SNOW ID Unique], 0), 2), "Not GD")</f>
        <v>Not GD</v>
      </c>
      <c r="AP955" s="39" t="str">
        <f t="shared" si="14"/>
        <v>Geo</v>
      </c>
      <c r="AQ955" s="39">
        <f>YEAR(Table1[[#This Row],[Closed]])</f>
        <v>2018</v>
      </c>
      <c r="AR955" s="39">
        <f>YEAR(Table1[[#This Row],[Resolved]])</f>
        <v>1900</v>
      </c>
      <c r="AS955" s="39">
        <f>YEAR(Table1[[#This Row],[Created]])</f>
        <v>2018</v>
      </c>
      <c r="AT955" s="39">
        <f>DAY(Table1[[#This Row],[Resolved]])</f>
        <v>0</v>
      </c>
      <c r="AU955" s="39" t="str">
        <f>TEXT(Table1[[#This Row],[Resolved]],"MMM")</f>
        <v>Jan</v>
      </c>
      <c r="AV955" s="39">
        <f>DAY(Table1[[#This Row],[Created]])</f>
        <v>22</v>
      </c>
      <c r="AW955" s="39" t="str">
        <f>TEXT(Table1[[#This Row],[Created]],"MMM")</f>
        <v>Sep</v>
      </c>
      <c r="AX955" s="40" t="e">
        <f>VLOOKUP(Table1[[#This Row],[Assigned to]],GD_Resource[[#All],[SNOW ID Unique]:[Team]],4,0)</f>
        <v>#N/A</v>
      </c>
    </row>
    <row r="956" spans="1:50" ht="49.95" customHeight="1" x14ac:dyDescent="0.25">
      <c r="A956" s="37" t="s">
        <v>3736</v>
      </c>
      <c r="B956" s="37" t="s">
        <v>119</v>
      </c>
      <c r="C956" s="37" t="s">
        <v>433</v>
      </c>
      <c r="D956" s="37" t="s">
        <v>434</v>
      </c>
      <c r="E956" s="37" t="s">
        <v>13</v>
      </c>
      <c r="F956" s="37" t="s">
        <v>3737</v>
      </c>
      <c r="G956" s="60">
        <v>43369.051805555559</v>
      </c>
      <c r="H956" s="37" t="s">
        <v>436</v>
      </c>
      <c r="I956" s="60"/>
      <c r="J956" s="37" t="s">
        <v>124</v>
      </c>
      <c r="K956" s="37" t="s">
        <v>3738</v>
      </c>
      <c r="L956" s="60">
        <v>43369.051817129628</v>
      </c>
      <c r="M956" s="37" t="s">
        <v>436</v>
      </c>
      <c r="N956" s="60">
        <v>43367.867905092593</v>
      </c>
      <c r="O956" s="37" t="s">
        <v>3739</v>
      </c>
      <c r="P956" s="38" t="b">
        <v>0</v>
      </c>
      <c r="Q956" s="37"/>
      <c r="R956" s="37" t="s">
        <v>217</v>
      </c>
      <c r="S956" s="38">
        <v>0</v>
      </c>
      <c r="T956" s="37" t="s">
        <v>128</v>
      </c>
      <c r="U956" s="37" t="s">
        <v>124</v>
      </c>
      <c r="V956" s="60"/>
      <c r="W956" s="38">
        <v>102290</v>
      </c>
      <c r="X956" s="37" t="s">
        <v>3740</v>
      </c>
      <c r="Y956" s="38">
        <v>0</v>
      </c>
      <c r="Z956" s="38" t="b">
        <v>0</v>
      </c>
      <c r="AA956" s="60">
        <v>43368.940439814818</v>
      </c>
      <c r="AB956" s="60">
        <v>43367.867905092593</v>
      </c>
      <c r="AC956" s="38">
        <v>1</v>
      </c>
      <c r="AD956" s="60">
        <v>43368.967222222222</v>
      </c>
      <c r="AE956" s="60">
        <v>43369.051192129627</v>
      </c>
      <c r="AF956" s="60">
        <v>43368.967222222222</v>
      </c>
      <c r="AG956" s="37"/>
      <c r="AH956" s="37"/>
      <c r="AI956" s="37"/>
      <c r="AJ956" s="16">
        <f ca="1">IF(Table1[[#This Row],[State]]="Closed","Zero",IF(Table1[[#This Row],[State]]="Resolved","Zero",TODAY()-Table1[[#This Row],[First Assigned to Osprey-Resolver]]))</f>
        <v>1338.9488078703725</v>
      </c>
      <c r="AK956" s="16" t="str">
        <f ca="1">IF(Table1[[#This Row],[Days Open]]&lt;=5,"00 - 05",IF(Table1[[#This Row],[Days Open]]&lt;=15,"06 - 15",IF(Table1[[#This Row],[Days Open]]&lt;=30,"16 - 30", IF(Table1[[#This Row],[Days Open]]&lt;=60,"31 - 60",IF(Table1[[#This Row],[Days Open]]&lt;=90,"61 - 90",IF(Table1[[#This Row],[Days Open]]="Zero","Closed","&gt;91 and above"))))))</f>
        <v>&gt;91 and above</v>
      </c>
      <c r="AL956" s="39">
        <f>WEEKNUM(Table1[[#This Row],[Created]])</f>
        <v>39</v>
      </c>
      <c r="AM956" s="39">
        <f>WEEKNUM(Table1[[#This Row],[Resolved]])</f>
        <v>0</v>
      </c>
      <c r="AN956" s="39">
        <f>WEEKNUM(Table1[[#This Row],[Closed]])</f>
        <v>39</v>
      </c>
      <c r="AO956" s="39" t="str">
        <f>IFERROR(INDEX(GD_Resource[], MATCH(Table1[[#This Row],[Assigned to]], GD_Resource[SNOW ID Unique], 0), 2), "Not GD")</f>
        <v>Not GD</v>
      </c>
      <c r="AP956" s="39" t="str">
        <f t="shared" si="14"/>
        <v>Geo</v>
      </c>
      <c r="AQ956" s="39">
        <f>YEAR(Table1[[#This Row],[Closed]])</f>
        <v>2018</v>
      </c>
      <c r="AR956" s="39">
        <f>YEAR(Table1[[#This Row],[Resolved]])</f>
        <v>1900</v>
      </c>
      <c r="AS956" s="39">
        <f>YEAR(Table1[[#This Row],[Created]])</f>
        <v>2018</v>
      </c>
      <c r="AT956" s="39">
        <f>DAY(Table1[[#This Row],[Resolved]])</f>
        <v>0</v>
      </c>
      <c r="AU956" s="39" t="str">
        <f>TEXT(Table1[[#This Row],[Resolved]],"MMM")</f>
        <v>Jan</v>
      </c>
      <c r="AV956" s="39">
        <f>DAY(Table1[[#This Row],[Created]])</f>
        <v>24</v>
      </c>
      <c r="AW956" s="39" t="str">
        <f>TEXT(Table1[[#This Row],[Created]],"MMM")</f>
        <v>Sep</v>
      </c>
      <c r="AX956" s="40" t="e">
        <f>VLOOKUP(Table1[[#This Row],[Assigned to]],GD_Resource[[#All],[SNOW ID Unique]:[Team]],4,0)</f>
        <v>#N/A</v>
      </c>
    </row>
    <row r="957" spans="1:50" ht="49.95" customHeight="1" x14ac:dyDescent="0.25">
      <c r="A957" s="37" t="s">
        <v>3741</v>
      </c>
      <c r="B957" s="37" t="s">
        <v>119</v>
      </c>
      <c r="C957" s="37" t="s">
        <v>433</v>
      </c>
      <c r="D957" s="37" t="s">
        <v>434</v>
      </c>
      <c r="E957" s="37" t="s">
        <v>13</v>
      </c>
      <c r="F957" s="37" t="s">
        <v>3742</v>
      </c>
      <c r="G957" s="60">
        <v>43371.948634259257</v>
      </c>
      <c r="H957" s="37" t="s">
        <v>436</v>
      </c>
      <c r="I957" s="60"/>
      <c r="J957" s="37" t="s">
        <v>124</v>
      </c>
      <c r="K957" s="37" t="s">
        <v>3743</v>
      </c>
      <c r="L957" s="60">
        <v>43371.948634259257</v>
      </c>
      <c r="M957" s="37" t="s">
        <v>436</v>
      </c>
      <c r="N957" s="60">
        <v>43368.053831018522</v>
      </c>
      <c r="O957" s="37" t="s">
        <v>3744</v>
      </c>
      <c r="P957" s="38" t="b">
        <v>0</v>
      </c>
      <c r="Q957" s="37"/>
      <c r="R957" s="37" t="s">
        <v>217</v>
      </c>
      <c r="S957" s="38">
        <v>0</v>
      </c>
      <c r="T957" s="37" t="s">
        <v>128</v>
      </c>
      <c r="U957" s="37" t="s">
        <v>124</v>
      </c>
      <c r="V957" s="60"/>
      <c r="W957" s="38">
        <v>336511</v>
      </c>
      <c r="X957" s="37" t="s">
        <v>3745</v>
      </c>
      <c r="Y957" s="38">
        <v>0</v>
      </c>
      <c r="Z957" s="38" t="b">
        <v>0</v>
      </c>
      <c r="AA957" s="60">
        <v>43369.187731481477</v>
      </c>
      <c r="AB957" s="60">
        <v>43369.186342592591</v>
      </c>
      <c r="AC957" s="38">
        <v>1</v>
      </c>
      <c r="AD957" s="60">
        <v>43371.897743055553</v>
      </c>
      <c r="AE957" s="60">
        <v>43371.943425925929</v>
      </c>
      <c r="AF957" s="60">
        <v>43371.897743055553</v>
      </c>
      <c r="AG957" s="37" t="s">
        <v>139</v>
      </c>
      <c r="AH957" s="37"/>
      <c r="AI957" s="37"/>
      <c r="AJ957" s="16">
        <f ca="1">IF(Table1[[#This Row],[State]]="Closed","Zero",IF(Table1[[#This Row],[State]]="Resolved","Zero",TODAY()-Table1[[#This Row],[First Assigned to Osprey-Resolver]]))</f>
        <v>1336.0565740740712</v>
      </c>
      <c r="AK957" s="16" t="str">
        <f ca="1">IF(Table1[[#This Row],[Days Open]]&lt;=5,"00 - 05",IF(Table1[[#This Row],[Days Open]]&lt;=15,"06 - 15",IF(Table1[[#This Row],[Days Open]]&lt;=30,"16 - 30", IF(Table1[[#This Row],[Days Open]]&lt;=60,"31 - 60",IF(Table1[[#This Row],[Days Open]]&lt;=90,"61 - 90",IF(Table1[[#This Row],[Days Open]]="Zero","Closed","&gt;91 and above"))))))</f>
        <v>&gt;91 and above</v>
      </c>
      <c r="AL957" s="39">
        <f>WEEKNUM(Table1[[#This Row],[Created]])</f>
        <v>39</v>
      </c>
      <c r="AM957" s="39">
        <f>WEEKNUM(Table1[[#This Row],[Resolved]])</f>
        <v>0</v>
      </c>
      <c r="AN957" s="39">
        <f>WEEKNUM(Table1[[#This Row],[Closed]])</f>
        <v>39</v>
      </c>
      <c r="AO957" s="39" t="str">
        <f>IFERROR(INDEX(GD_Resource[], MATCH(Table1[[#This Row],[Assigned to]], GD_Resource[SNOW ID Unique], 0), 2), "Not GD")</f>
        <v>Not GD</v>
      </c>
      <c r="AP957" s="39" t="str">
        <f t="shared" si="14"/>
        <v>Geo</v>
      </c>
      <c r="AQ957" s="39">
        <f>YEAR(Table1[[#This Row],[Closed]])</f>
        <v>2018</v>
      </c>
      <c r="AR957" s="39">
        <f>YEAR(Table1[[#This Row],[Resolved]])</f>
        <v>1900</v>
      </c>
      <c r="AS957" s="39">
        <f>YEAR(Table1[[#This Row],[Created]])</f>
        <v>2018</v>
      </c>
      <c r="AT957" s="39">
        <f>DAY(Table1[[#This Row],[Resolved]])</f>
        <v>0</v>
      </c>
      <c r="AU957" s="39" t="str">
        <f>TEXT(Table1[[#This Row],[Resolved]],"MMM")</f>
        <v>Jan</v>
      </c>
      <c r="AV957" s="39">
        <f>DAY(Table1[[#This Row],[Created]])</f>
        <v>25</v>
      </c>
      <c r="AW957" s="39" t="str">
        <f>TEXT(Table1[[#This Row],[Created]],"MMM")</f>
        <v>Sep</v>
      </c>
      <c r="AX957" s="40" t="e">
        <f>VLOOKUP(Table1[[#This Row],[Assigned to]],GD_Resource[[#All],[SNOW ID Unique]:[Team]],4,0)</f>
        <v>#N/A</v>
      </c>
    </row>
    <row r="958" spans="1:50" ht="37.5" customHeight="1" x14ac:dyDescent="0.25">
      <c r="A958" s="37" t="s">
        <v>3746</v>
      </c>
      <c r="B958" s="37" t="s">
        <v>119</v>
      </c>
      <c r="C958" s="37" t="s">
        <v>176</v>
      </c>
      <c r="D958" s="37" t="s">
        <v>3320</v>
      </c>
      <c r="E958" s="37" t="s">
        <v>13</v>
      </c>
      <c r="F958" s="37" t="s">
        <v>3747</v>
      </c>
      <c r="G958" s="60">
        <v>43368.741967592592</v>
      </c>
      <c r="H958" s="37" t="s">
        <v>3322</v>
      </c>
      <c r="I958" s="60"/>
      <c r="J958" s="37" t="s">
        <v>134</v>
      </c>
      <c r="K958" s="37" t="s">
        <v>3748</v>
      </c>
      <c r="L958" s="60">
        <v>43368.741967592592</v>
      </c>
      <c r="M958" s="37" t="s">
        <v>3322</v>
      </c>
      <c r="N958" s="60">
        <v>43368.719965277778</v>
      </c>
      <c r="O958" s="37" t="s">
        <v>3749</v>
      </c>
      <c r="P958" s="38" t="b">
        <v>0</v>
      </c>
      <c r="Q958" s="37"/>
      <c r="R958" s="37" t="s">
        <v>150</v>
      </c>
      <c r="S958" s="38">
        <v>0</v>
      </c>
      <c r="T958" s="37" t="s">
        <v>128</v>
      </c>
      <c r="U958" s="37" t="s">
        <v>124</v>
      </c>
      <c r="V958" s="60"/>
      <c r="W958" s="38">
        <v>1901</v>
      </c>
      <c r="X958" s="37" t="s">
        <v>3750</v>
      </c>
      <c r="Y958" s="38">
        <v>0</v>
      </c>
      <c r="Z958" s="38" t="b">
        <v>0</v>
      </c>
      <c r="AA958" s="60">
        <v>43368.738923611112</v>
      </c>
      <c r="AB958" s="60">
        <v>43368.719965277778</v>
      </c>
      <c r="AC958" s="38">
        <v>1</v>
      </c>
      <c r="AD958" s="60">
        <v>43368.738923611112</v>
      </c>
      <c r="AE958" s="60">
        <v>43368.738923611112</v>
      </c>
      <c r="AF958" s="60">
        <v>43368.738923611112</v>
      </c>
      <c r="AG958" s="37"/>
      <c r="AH958" s="37"/>
      <c r="AI958" s="37"/>
      <c r="AJ958" s="16">
        <f ca="1">IF(Table1[[#This Row],[State]]="Closed","Zero",IF(Table1[[#This Row],[State]]="Resolved","Zero",TODAY()-Table1[[#This Row],[First Assigned to Osprey-Resolver]]))</f>
        <v>1339.2610763888879</v>
      </c>
      <c r="AK958" s="16" t="str">
        <f ca="1">IF(Table1[[#This Row],[Days Open]]&lt;=5,"00 - 05",IF(Table1[[#This Row],[Days Open]]&lt;=15,"06 - 15",IF(Table1[[#This Row],[Days Open]]&lt;=30,"16 - 30", IF(Table1[[#This Row],[Days Open]]&lt;=60,"31 - 60",IF(Table1[[#This Row],[Days Open]]&lt;=90,"61 - 90",IF(Table1[[#This Row],[Days Open]]="Zero","Closed","&gt;91 and above"))))))</f>
        <v>&gt;91 and above</v>
      </c>
      <c r="AL958" s="39">
        <f>WEEKNUM(Table1[[#This Row],[Created]])</f>
        <v>39</v>
      </c>
      <c r="AM958" s="39">
        <f>WEEKNUM(Table1[[#This Row],[Resolved]])</f>
        <v>0</v>
      </c>
      <c r="AN958" s="39">
        <f>WEEKNUM(Table1[[#This Row],[Closed]])</f>
        <v>39</v>
      </c>
      <c r="AO958" s="39" t="str">
        <f>IFERROR(INDEX(GD_Resource[], MATCH(Table1[[#This Row],[Assigned to]], GD_Resource[SNOW ID Unique], 0), 2), "Not GD")</f>
        <v>WPP-US</v>
      </c>
      <c r="AP958" s="39" t="str">
        <f t="shared" si="14"/>
        <v>GD</v>
      </c>
      <c r="AQ958" s="39">
        <f>YEAR(Table1[[#This Row],[Closed]])</f>
        <v>2018</v>
      </c>
      <c r="AR958" s="39">
        <f>YEAR(Table1[[#This Row],[Resolved]])</f>
        <v>1900</v>
      </c>
      <c r="AS958" s="39">
        <f>YEAR(Table1[[#This Row],[Created]])</f>
        <v>2018</v>
      </c>
      <c r="AT958" s="39">
        <f>DAY(Table1[[#This Row],[Resolved]])</f>
        <v>0</v>
      </c>
      <c r="AU958" s="39" t="str">
        <f>TEXT(Table1[[#This Row],[Resolved]],"MMM")</f>
        <v>Jan</v>
      </c>
      <c r="AV958" s="39">
        <f>DAY(Table1[[#This Row],[Created]])</f>
        <v>25</v>
      </c>
      <c r="AW958" s="39" t="str">
        <f>TEXT(Table1[[#This Row],[Created]],"MMM")</f>
        <v>Sep</v>
      </c>
      <c r="AX958" s="40">
        <f>VLOOKUP(Table1[[#This Row],[Assigned to]],GD_Resource[[#All],[SNOW ID Unique]:[Team]],4,0)</f>
        <v>0</v>
      </c>
    </row>
    <row r="959" spans="1:50" ht="62.7" customHeight="1" x14ac:dyDescent="0.25">
      <c r="A959" s="37" t="s">
        <v>3751</v>
      </c>
      <c r="B959" s="37" t="s">
        <v>119</v>
      </c>
      <c r="C959" s="37" t="s">
        <v>253</v>
      </c>
      <c r="D959" s="37" t="s">
        <v>259</v>
      </c>
      <c r="E959" s="37" t="s">
        <v>13</v>
      </c>
      <c r="F959" s="37" t="s">
        <v>3752</v>
      </c>
      <c r="G959" s="60">
        <v>43370.74790509259</v>
      </c>
      <c r="H959" s="37" t="s">
        <v>39</v>
      </c>
      <c r="I959" s="60"/>
      <c r="J959" s="37" t="s">
        <v>134</v>
      </c>
      <c r="K959" s="37" t="s">
        <v>3753</v>
      </c>
      <c r="L959" s="60">
        <v>43370.74790509259</v>
      </c>
      <c r="M959" s="37" t="s">
        <v>39</v>
      </c>
      <c r="N959" s="60">
        <v>43368.847557870373</v>
      </c>
      <c r="O959" s="37" t="s">
        <v>3236</v>
      </c>
      <c r="P959" s="38" t="b">
        <v>0</v>
      </c>
      <c r="Q959" s="37"/>
      <c r="R959" s="37" t="s">
        <v>150</v>
      </c>
      <c r="S959" s="38">
        <v>0</v>
      </c>
      <c r="T959" s="37" t="s">
        <v>128</v>
      </c>
      <c r="U959" s="37" t="s">
        <v>124</v>
      </c>
      <c r="V959" s="60"/>
      <c r="W959" s="38">
        <v>164190</v>
      </c>
      <c r="X959" s="37" t="s">
        <v>2881</v>
      </c>
      <c r="Y959" s="38">
        <v>0</v>
      </c>
      <c r="Z959" s="38" t="b">
        <v>0</v>
      </c>
      <c r="AA959" s="60">
        <v>43368.951840277783</v>
      </c>
      <c r="AB959" s="60">
        <v>43368.851469907408</v>
      </c>
      <c r="AC959" s="38">
        <v>1</v>
      </c>
      <c r="AD959" s="60">
        <v>43368.882025462961</v>
      </c>
      <c r="AE959" s="60">
        <v>43368.951840277783</v>
      </c>
      <c r="AF959" s="60">
        <v>43368.882025462961</v>
      </c>
      <c r="AG959" s="37"/>
      <c r="AH959" s="37"/>
      <c r="AI959" s="37"/>
      <c r="AJ959" s="16">
        <f ca="1">IF(Table1[[#This Row],[State]]="Closed","Zero",IF(Table1[[#This Row],[State]]="Resolved","Zero",TODAY()-Table1[[#This Row],[First Assigned to Osprey-Resolver]]))</f>
        <v>1339.048159722217</v>
      </c>
      <c r="AK959" s="16" t="str">
        <f ca="1">IF(Table1[[#This Row],[Days Open]]&lt;=5,"00 - 05",IF(Table1[[#This Row],[Days Open]]&lt;=15,"06 - 15",IF(Table1[[#This Row],[Days Open]]&lt;=30,"16 - 30", IF(Table1[[#This Row],[Days Open]]&lt;=60,"31 - 60",IF(Table1[[#This Row],[Days Open]]&lt;=90,"61 - 90",IF(Table1[[#This Row],[Days Open]]="Zero","Closed","&gt;91 and above"))))))</f>
        <v>&gt;91 and above</v>
      </c>
      <c r="AL959" s="39">
        <f>WEEKNUM(Table1[[#This Row],[Created]])</f>
        <v>39</v>
      </c>
      <c r="AM959" s="39">
        <f>WEEKNUM(Table1[[#This Row],[Resolved]])</f>
        <v>0</v>
      </c>
      <c r="AN959" s="39">
        <f>WEEKNUM(Table1[[#This Row],[Closed]])</f>
        <v>39</v>
      </c>
      <c r="AO959" s="39" t="str">
        <f>IFERROR(INDEX(GD_Resource[], MATCH(Table1[[#This Row],[Assigned to]], GD_Resource[SNOW ID Unique], 0), 2), "Not GD")</f>
        <v>Not GD</v>
      </c>
      <c r="AP959" s="39" t="str">
        <f t="shared" si="14"/>
        <v>Geo</v>
      </c>
      <c r="AQ959" s="39">
        <f>YEAR(Table1[[#This Row],[Closed]])</f>
        <v>2018</v>
      </c>
      <c r="AR959" s="39">
        <f>YEAR(Table1[[#This Row],[Resolved]])</f>
        <v>1900</v>
      </c>
      <c r="AS959" s="39">
        <f>YEAR(Table1[[#This Row],[Created]])</f>
        <v>2018</v>
      </c>
      <c r="AT959" s="39">
        <f>DAY(Table1[[#This Row],[Resolved]])</f>
        <v>0</v>
      </c>
      <c r="AU959" s="39" t="str">
        <f>TEXT(Table1[[#This Row],[Resolved]],"MMM")</f>
        <v>Jan</v>
      </c>
      <c r="AV959" s="39">
        <f>DAY(Table1[[#This Row],[Created]])</f>
        <v>25</v>
      </c>
      <c r="AW959" s="39" t="str">
        <f>TEXT(Table1[[#This Row],[Created]],"MMM")</f>
        <v>Sep</v>
      </c>
      <c r="AX959" s="40" t="e">
        <f>VLOOKUP(Table1[[#This Row],[Assigned to]],GD_Resource[[#All],[SNOW ID Unique]:[Team]],4,0)</f>
        <v>#N/A</v>
      </c>
    </row>
    <row r="960" spans="1:50" ht="37.5" customHeight="1" x14ac:dyDescent="0.25">
      <c r="A960" s="37" t="s">
        <v>3754</v>
      </c>
      <c r="B960" s="37" t="s">
        <v>119</v>
      </c>
      <c r="C960" s="37" t="s">
        <v>433</v>
      </c>
      <c r="D960" s="37" t="s">
        <v>434</v>
      </c>
      <c r="E960" s="37" t="s">
        <v>451</v>
      </c>
      <c r="F960" s="37" t="s">
        <v>3755</v>
      </c>
      <c r="G960" s="60">
        <v>43369.767893518518</v>
      </c>
      <c r="H960" s="37" t="s">
        <v>436</v>
      </c>
      <c r="I960" s="60"/>
      <c r="J960" s="37" t="s">
        <v>124</v>
      </c>
      <c r="K960" s="37" t="s">
        <v>3756</v>
      </c>
      <c r="L960" s="60">
        <v>43369.767893518518</v>
      </c>
      <c r="M960" s="37" t="s">
        <v>436</v>
      </c>
      <c r="N960" s="60">
        <v>43369.076828703714</v>
      </c>
      <c r="O960" s="37" t="s">
        <v>3757</v>
      </c>
      <c r="P960" s="38" t="b">
        <v>0</v>
      </c>
      <c r="Q960" s="37"/>
      <c r="R960" s="37" t="s">
        <v>217</v>
      </c>
      <c r="S960" s="38">
        <v>0</v>
      </c>
      <c r="T960" s="37" t="s">
        <v>128</v>
      </c>
      <c r="U960" s="37" t="s">
        <v>124</v>
      </c>
      <c r="V960" s="60"/>
      <c r="W960" s="38">
        <v>59825</v>
      </c>
      <c r="X960" s="37" t="s">
        <v>3758</v>
      </c>
      <c r="Y960" s="38">
        <v>0</v>
      </c>
      <c r="Z960" s="38" t="b">
        <v>0</v>
      </c>
      <c r="AA960" s="60">
        <v>43369.076828703714</v>
      </c>
      <c r="AB960" s="60">
        <v>43369.076828703714</v>
      </c>
      <c r="AC960" s="38">
        <v>1</v>
      </c>
      <c r="AD960" s="60">
        <v>43369.081770833327</v>
      </c>
      <c r="AE960" s="60">
        <v>43369.766180555547</v>
      </c>
      <c r="AF960" s="60">
        <v>43369.081770833327</v>
      </c>
      <c r="AG960" s="37" t="s">
        <v>139</v>
      </c>
      <c r="AH960" s="37"/>
      <c r="AI960" s="37"/>
      <c r="AJ960" s="16">
        <f ca="1">IF(Table1[[#This Row],[State]]="Closed","Zero",IF(Table1[[#This Row],[State]]="Resolved","Zero",TODAY()-Table1[[#This Row],[First Assigned to Osprey-Resolver]]))</f>
        <v>1338.2338194444528</v>
      </c>
      <c r="AK960" s="16" t="str">
        <f ca="1">IF(Table1[[#This Row],[Days Open]]&lt;=5,"00 - 05",IF(Table1[[#This Row],[Days Open]]&lt;=15,"06 - 15",IF(Table1[[#This Row],[Days Open]]&lt;=30,"16 - 30", IF(Table1[[#This Row],[Days Open]]&lt;=60,"31 - 60",IF(Table1[[#This Row],[Days Open]]&lt;=90,"61 - 90",IF(Table1[[#This Row],[Days Open]]="Zero","Closed","&gt;91 and above"))))))</f>
        <v>&gt;91 and above</v>
      </c>
      <c r="AL960" s="39">
        <f>WEEKNUM(Table1[[#This Row],[Created]])</f>
        <v>39</v>
      </c>
      <c r="AM960" s="39">
        <f>WEEKNUM(Table1[[#This Row],[Resolved]])</f>
        <v>0</v>
      </c>
      <c r="AN960" s="39">
        <f>WEEKNUM(Table1[[#This Row],[Closed]])</f>
        <v>39</v>
      </c>
      <c r="AO960" s="39" t="str">
        <f>IFERROR(INDEX(GD_Resource[], MATCH(Table1[[#This Row],[Assigned to]], GD_Resource[SNOW ID Unique], 0), 2), "Not GD")</f>
        <v>Not GD</v>
      </c>
      <c r="AP960" s="39" t="str">
        <f t="shared" si="14"/>
        <v>Geo</v>
      </c>
      <c r="AQ960" s="39">
        <f>YEAR(Table1[[#This Row],[Closed]])</f>
        <v>2018</v>
      </c>
      <c r="AR960" s="39">
        <f>YEAR(Table1[[#This Row],[Resolved]])</f>
        <v>1900</v>
      </c>
      <c r="AS960" s="39">
        <f>YEAR(Table1[[#This Row],[Created]])</f>
        <v>2018</v>
      </c>
      <c r="AT960" s="39">
        <f>DAY(Table1[[#This Row],[Resolved]])</f>
        <v>0</v>
      </c>
      <c r="AU960" s="39" t="str">
        <f>TEXT(Table1[[#This Row],[Resolved]],"MMM")</f>
        <v>Jan</v>
      </c>
      <c r="AV960" s="39">
        <f>DAY(Table1[[#This Row],[Created]])</f>
        <v>26</v>
      </c>
      <c r="AW960" s="39" t="str">
        <f>TEXT(Table1[[#This Row],[Created]],"MMM")</f>
        <v>Sep</v>
      </c>
      <c r="AX960" s="40" t="e">
        <f>VLOOKUP(Table1[[#This Row],[Assigned to]],GD_Resource[[#All],[SNOW ID Unique]:[Team]],4,0)</f>
        <v>#N/A</v>
      </c>
    </row>
    <row r="961" spans="1:50" ht="37.5" customHeight="1" x14ac:dyDescent="0.25">
      <c r="A961" s="37" t="s">
        <v>3759</v>
      </c>
      <c r="B961" s="37" t="s">
        <v>119</v>
      </c>
      <c r="C961" s="37" t="s">
        <v>120</v>
      </c>
      <c r="D961" s="37" t="s">
        <v>206</v>
      </c>
      <c r="E961" s="37" t="s">
        <v>13</v>
      </c>
      <c r="F961" s="37" t="s">
        <v>3760</v>
      </c>
      <c r="G961" s="60">
        <v>43370.114687499998</v>
      </c>
      <c r="H961" s="37" t="s">
        <v>48</v>
      </c>
      <c r="I961" s="60"/>
      <c r="J961" s="37" t="s">
        <v>124</v>
      </c>
      <c r="K961" s="37" t="s">
        <v>3761</v>
      </c>
      <c r="L961" s="60">
        <v>43370.114687499998</v>
      </c>
      <c r="M961" s="37" t="s">
        <v>48</v>
      </c>
      <c r="N961" s="60">
        <v>43369.648969907408</v>
      </c>
      <c r="O961" s="37" t="s">
        <v>3238</v>
      </c>
      <c r="P961" s="38" t="b">
        <v>0</v>
      </c>
      <c r="Q961" s="37"/>
      <c r="R961" s="37" t="s">
        <v>127</v>
      </c>
      <c r="S961" s="38">
        <v>0</v>
      </c>
      <c r="T961" s="37" t="s">
        <v>128</v>
      </c>
      <c r="U961" s="37" t="s">
        <v>124</v>
      </c>
      <c r="V961" s="60"/>
      <c r="W961" s="38">
        <v>40841</v>
      </c>
      <c r="X961" s="37" t="s">
        <v>3240</v>
      </c>
      <c r="Y961" s="38">
        <v>0</v>
      </c>
      <c r="Z961" s="38" t="b">
        <v>0</v>
      </c>
      <c r="AA961" s="60">
        <v>43369.648969907408</v>
      </c>
      <c r="AB961" s="60"/>
      <c r="AC961" s="38">
        <v>0</v>
      </c>
      <c r="AD961" s="60"/>
      <c r="AE961" s="60">
        <v>43369.648969907408</v>
      </c>
      <c r="AF961" s="60">
        <v>43369.648969907408</v>
      </c>
      <c r="AG961" s="37"/>
      <c r="AH961" s="37"/>
      <c r="AI961" s="37"/>
      <c r="AJ961" s="16">
        <f ca="1">IF(Table1[[#This Row],[State]]="Closed","Zero",IF(Table1[[#This Row],[State]]="Resolved","Zero",TODAY()-Table1[[#This Row],[First Assigned to Osprey-Resolver]]))</f>
        <v>1338.3510300925918</v>
      </c>
      <c r="AK961" s="16" t="str">
        <f ca="1">IF(Table1[[#This Row],[Days Open]]&lt;=5,"00 - 05",IF(Table1[[#This Row],[Days Open]]&lt;=15,"06 - 15",IF(Table1[[#This Row],[Days Open]]&lt;=30,"16 - 30", IF(Table1[[#This Row],[Days Open]]&lt;=60,"31 - 60",IF(Table1[[#This Row],[Days Open]]&lt;=90,"61 - 90",IF(Table1[[#This Row],[Days Open]]="Zero","Closed","&gt;91 and above"))))))</f>
        <v>&gt;91 and above</v>
      </c>
      <c r="AL961" s="39">
        <f>WEEKNUM(Table1[[#This Row],[Created]])</f>
        <v>39</v>
      </c>
      <c r="AM961" s="39">
        <f>WEEKNUM(Table1[[#This Row],[Resolved]])</f>
        <v>0</v>
      </c>
      <c r="AN961" s="39">
        <f>WEEKNUM(Table1[[#This Row],[Closed]])</f>
        <v>39</v>
      </c>
      <c r="AO961" s="39" t="str">
        <f>IFERROR(INDEX(GD_Resource[], MATCH(Table1[[#This Row],[Assigned to]], GD_Resource[SNOW ID Unique], 0), 2), "Not GD")</f>
        <v>Not GD</v>
      </c>
      <c r="AP961" s="39" t="str">
        <f t="shared" si="14"/>
        <v>Geo</v>
      </c>
      <c r="AQ961" s="39">
        <f>YEAR(Table1[[#This Row],[Closed]])</f>
        <v>2018</v>
      </c>
      <c r="AR961" s="39">
        <f>YEAR(Table1[[#This Row],[Resolved]])</f>
        <v>1900</v>
      </c>
      <c r="AS961" s="39">
        <f>YEAR(Table1[[#This Row],[Created]])</f>
        <v>2018</v>
      </c>
      <c r="AT961" s="39">
        <f>DAY(Table1[[#This Row],[Resolved]])</f>
        <v>0</v>
      </c>
      <c r="AU961" s="39" t="str">
        <f>TEXT(Table1[[#This Row],[Resolved]],"MMM")</f>
        <v>Jan</v>
      </c>
      <c r="AV961" s="39">
        <f>DAY(Table1[[#This Row],[Created]])</f>
        <v>26</v>
      </c>
      <c r="AW961" s="39" t="str">
        <f>TEXT(Table1[[#This Row],[Created]],"MMM")</f>
        <v>Sep</v>
      </c>
      <c r="AX961" s="40" t="e">
        <f>VLOOKUP(Table1[[#This Row],[Assigned to]],GD_Resource[[#All],[SNOW ID Unique]:[Team]],4,0)</f>
        <v>#N/A</v>
      </c>
    </row>
    <row r="962" spans="1:50" ht="37.5" customHeight="1" x14ac:dyDescent="0.25">
      <c r="A962" s="37" t="s">
        <v>3762</v>
      </c>
      <c r="B962" s="37" t="s">
        <v>119</v>
      </c>
      <c r="C962" s="37" t="s">
        <v>253</v>
      </c>
      <c r="D962" s="37" t="s">
        <v>132</v>
      </c>
      <c r="E962" s="37" t="s">
        <v>145</v>
      </c>
      <c r="F962" s="37" t="s">
        <v>3763</v>
      </c>
      <c r="G962" s="60">
        <v>43932.939976851849</v>
      </c>
      <c r="H962" s="37"/>
      <c r="I962" s="60"/>
      <c r="J962" s="37" t="s">
        <v>124</v>
      </c>
      <c r="K962" s="37" t="s">
        <v>3764</v>
      </c>
      <c r="L962" s="60">
        <v>43750.857175925928</v>
      </c>
      <c r="M962" s="37" t="s">
        <v>42</v>
      </c>
      <c r="N962" s="60">
        <v>43369.800682870373</v>
      </c>
      <c r="O962" s="37" t="s">
        <v>2690</v>
      </c>
      <c r="P962" s="38" t="b">
        <v>0</v>
      </c>
      <c r="Q962" s="37"/>
      <c r="R962" s="37" t="s">
        <v>150</v>
      </c>
      <c r="S962" s="38">
        <v>0</v>
      </c>
      <c r="T962" s="37" t="s">
        <v>128</v>
      </c>
      <c r="U962" s="37" t="s">
        <v>124</v>
      </c>
      <c r="V962" s="60"/>
      <c r="W962" s="38">
        <v>32923281</v>
      </c>
      <c r="X962" s="37" t="s">
        <v>2065</v>
      </c>
      <c r="Y962" s="38">
        <v>0</v>
      </c>
      <c r="Z962" s="38" t="b">
        <v>0</v>
      </c>
      <c r="AA962" s="60">
        <v>43369.823275462957</v>
      </c>
      <c r="AB962" s="60">
        <v>43369.823275462957</v>
      </c>
      <c r="AC962" s="38">
        <v>1</v>
      </c>
      <c r="AD962" s="60">
        <v>43369.859375</v>
      </c>
      <c r="AE962" s="60">
        <v>43369.879224537042</v>
      </c>
      <c r="AF962" s="60">
        <v>43369.859375</v>
      </c>
      <c r="AG962" s="37"/>
      <c r="AH962" s="37"/>
      <c r="AI962" s="37"/>
      <c r="AJ962" s="16">
        <f ca="1">IF(Table1[[#This Row],[State]]="Closed","Zero",IF(Table1[[#This Row],[State]]="Resolved","Zero",TODAY()-Table1[[#This Row],[First Assigned to Osprey-Resolver]]))</f>
        <v>1338.1207754629577</v>
      </c>
      <c r="AK962" s="16" t="str">
        <f ca="1">IF(Table1[[#This Row],[Days Open]]&lt;=5,"00 - 05",IF(Table1[[#This Row],[Days Open]]&lt;=15,"06 - 15",IF(Table1[[#This Row],[Days Open]]&lt;=30,"16 - 30", IF(Table1[[#This Row],[Days Open]]&lt;=60,"31 - 60",IF(Table1[[#This Row],[Days Open]]&lt;=90,"61 - 90",IF(Table1[[#This Row],[Days Open]]="Zero","Closed","&gt;91 and above"))))))</f>
        <v>&gt;91 and above</v>
      </c>
      <c r="AL962" s="39">
        <f>WEEKNUM(Table1[[#This Row],[Created]])</f>
        <v>39</v>
      </c>
      <c r="AM962" s="39">
        <f>WEEKNUM(Table1[[#This Row],[Resolved]])</f>
        <v>0</v>
      </c>
      <c r="AN962" s="39">
        <f>WEEKNUM(Table1[[#This Row],[Closed]])</f>
        <v>41</v>
      </c>
      <c r="AO962" s="39" t="str">
        <f>IFERROR(INDEX(GD_Resource[], MATCH(Table1[[#This Row],[Assigned to]], GD_Resource[SNOW ID Unique], 0), 2), "Not GD")</f>
        <v>Not GD</v>
      </c>
      <c r="AP962" s="39" t="str">
        <f t="shared" ref="AP962:AP1025" si="15">IF(AO962="Not GD","Geo","GD")</f>
        <v>Geo</v>
      </c>
      <c r="AQ962" s="39">
        <f>YEAR(Table1[[#This Row],[Closed]])</f>
        <v>2019</v>
      </c>
      <c r="AR962" s="39">
        <f>YEAR(Table1[[#This Row],[Resolved]])</f>
        <v>1900</v>
      </c>
      <c r="AS962" s="39">
        <f>YEAR(Table1[[#This Row],[Created]])</f>
        <v>2018</v>
      </c>
      <c r="AT962" s="39">
        <f>DAY(Table1[[#This Row],[Resolved]])</f>
        <v>0</v>
      </c>
      <c r="AU962" s="39" t="str">
        <f>TEXT(Table1[[#This Row],[Resolved]],"MMM")</f>
        <v>Jan</v>
      </c>
      <c r="AV962" s="39">
        <f>DAY(Table1[[#This Row],[Created]])</f>
        <v>26</v>
      </c>
      <c r="AW962" s="39" t="str">
        <f>TEXT(Table1[[#This Row],[Created]],"MMM")</f>
        <v>Sep</v>
      </c>
      <c r="AX962" s="40" t="e">
        <f>VLOOKUP(Table1[[#This Row],[Assigned to]],GD_Resource[[#All],[SNOW ID Unique]:[Team]],4,0)</f>
        <v>#N/A</v>
      </c>
    </row>
    <row r="963" spans="1:50" ht="49.95" customHeight="1" x14ac:dyDescent="0.25">
      <c r="A963" s="37" t="s">
        <v>3765</v>
      </c>
      <c r="B963" s="37" t="s">
        <v>119</v>
      </c>
      <c r="C963" s="37" t="s">
        <v>120</v>
      </c>
      <c r="D963" s="37" t="s">
        <v>3114</v>
      </c>
      <c r="E963" s="37" t="s">
        <v>13</v>
      </c>
      <c r="F963" s="37" t="s">
        <v>3766</v>
      </c>
      <c r="G963" s="60">
        <v>43371.312986111108</v>
      </c>
      <c r="H963" s="37"/>
      <c r="I963" s="60"/>
      <c r="J963" s="37" t="s">
        <v>329</v>
      </c>
      <c r="K963" s="37" t="s">
        <v>3767</v>
      </c>
      <c r="L963" s="60">
        <v>43371.312986111108</v>
      </c>
      <c r="M963" s="37" t="s">
        <v>3117</v>
      </c>
      <c r="N963" s="60">
        <v>43370.572916666657</v>
      </c>
      <c r="O963" s="37" t="s">
        <v>3768</v>
      </c>
      <c r="P963" s="38" t="b">
        <v>0</v>
      </c>
      <c r="Q963" s="37"/>
      <c r="R963" s="37" t="s">
        <v>127</v>
      </c>
      <c r="S963" s="38">
        <v>0</v>
      </c>
      <c r="T963" s="37" t="s">
        <v>128</v>
      </c>
      <c r="U963" s="37" t="s">
        <v>124</v>
      </c>
      <c r="V963" s="60"/>
      <c r="W963" s="38">
        <v>63942</v>
      </c>
      <c r="X963" s="37" t="s">
        <v>3769</v>
      </c>
      <c r="Y963" s="38">
        <v>0</v>
      </c>
      <c r="Z963" s="38" t="b">
        <v>0</v>
      </c>
      <c r="AA963" s="60"/>
      <c r="AB963" s="60"/>
      <c r="AC963" s="38">
        <v>1</v>
      </c>
      <c r="AD963" s="60"/>
      <c r="AE963" s="60"/>
      <c r="AF963" s="60">
        <v>43371.285173611112</v>
      </c>
      <c r="AG963" s="37"/>
      <c r="AH963" s="37"/>
      <c r="AI963" s="37"/>
      <c r="AJ963" s="16">
        <f ca="1">IF(Table1[[#This Row],[State]]="Closed","Zero",IF(Table1[[#This Row],[State]]="Resolved","Zero",TODAY()-Table1[[#This Row],[First Assigned to Osprey-Resolver]]))</f>
        <v>44708</v>
      </c>
      <c r="AK963" s="16" t="str">
        <f ca="1">IF(Table1[[#This Row],[Days Open]]&lt;=5,"00 - 05",IF(Table1[[#This Row],[Days Open]]&lt;=15,"06 - 15",IF(Table1[[#This Row],[Days Open]]&lt;=30,"16 - 30", IF(Table1[[#This Row],[Days Open]]&lt;=60,"31 - 60",IF(Table1[[#This Row],[Days Open]]&lt;=90,"61 - 90",IF(Table1[[#This Row],[Days Open]]="Zero","Closed","&gt;91 and above"))))))</f>
        <v>&gt;91 and above</v>
      </c>
      <c r="AL963" s="39">
        <f>WEEKNUM(Table1[[#This Row],[Created]])</f>
        <v>39</v>
      </c>
      <c r="AM963" s="39">
        <f>WEEKNUM(Table1[[#This Row],[Resolved]])</f>
        <v>0</v>
      </c>
      <c r="AN963" s="39">
        <f>WEEKNUM(Table1[[#This Row],[Closed]])</f>
        <v>39</v>
      </c>
      <c r="AO963" s="39" t="str">
        <f>IFERROR(INDEX(GD_Resource[], MATCH(Table1[[#This Row],[Assigned to]], GD_Resource[SNOW ID Unique], 0), 2), "Not GD")</f>
        <v>Not GD</v>
      </c>
      <c r="AP963" s="39" t="str">
        <f t="shared" si="15"/>
        <v>Geo</v>
      </c>
      <c r="AQ963" s="39">
        <f>YEAR(Table1[[#This Row],[Closed]])</f>
        <v>2018</v>
      </c>
      <c r="AR963" s="39">
        <f>YEAR(Table1[[#This Row],[Resolved]])</f>
        <v>1900</v>
      </c>
      <c r="AS963" s="39">
        <f>YEAR(Table1[[#This Row],[Created]])</f>
        <v>2018</v>
      </c>
      <c r="AT963" s="39">
        <f>DAY(Table1[[#This Row],[Resolved]])</f>
        <v>0</v>
      </c>
      <c r="AU963" s="39" t="str">
        <f>TEXT(Table1[[#This Row],[Resolved]],"MMM")</f>
        <v>Jan</v>
      </c>
      <c r="AV963" s="39">
        <f>DAY(Table1[[#This Row],[Created]])</f>
        <v>27</v>
      </c>
      <c r="AW963" s="39" t="str">
        <f>TEXT(Table1[[#This Row],[Created]],"MMM")</f>
        <v>Sep</v>
      </c>
      <c r="AX963" s="40" t="e">
        <f>VLOOKUP(Table1[[#This Row],[Assigned to]],GD_Resource[[#All],[SNOW ID Unique]:[Team]],4,0)</f>
        <v>#N/A</v>
      </c>
    </row>
    <row r="964" spans="1:50" ht="49.95" customHeight="1" x14ac:dyDescent="0.25">
      <c r="A964" s="37" t="s">
        <v>3770</v>
      </c>
      <c r="B964" s="37" t="s">
        <v>119</v>
      </c>
      <c r="C964" s="37" t="s">
        <v>253</v>
      </c>
      <c r="D964" s="37" t="s">
        <v>259</v>
      </c>
      <c r="E964" s="37" t="s">
        <v>13</v>
      </c>
      <c r="F964" s="37" t="s">
        <v>3771</v>
      </c>
      <c r="G964" s="60">
        <v>43374.896157407413</v>
      </c>
      <c r="H964" s="37"/>
      <c r="I964" s="60"/>
      <c r="J964" s="37" t="s">
        <v>124</v>
      </c>
      <c r="K964" s="37" t="s">
        <v>3772</v>
      </c>
      <c r="L964" s="60">
        <v>43374.896157407413</v>
      </c>
      <c r="M964" s="37" t="s">
        <v>39</v>
      </c>
      <c r="N964" s="60">
        <v>43374.826192129629</v>
      </c>
      <c r="O964" s="37" t="s">
        <v>2888</v>
      </c>
      <c r="P964" s="38" t="b">
        <v>0</v>
      </c>
      <c r="Q964" s="37"/>
      <c r="R964" s="37" t="s">
        <v>150</v>
      </c>
      <c r="S964" s="38">
        <v>0</v>
      </c>
      <c r="T964" s="37" t="s">
        <v>128</v>
      </c>
      <c r="U964" s="37" t="s">
        <v>124</v>
      </c>
      <c r="V964" s="60"/>
      <c r="W964" s="38">
        <v>6045</v>
      </c>
      <c r="X964" s="37" t="s">
        <v>2889</v>
      </c>
      <c r="Y964" s="38">
        <v>0</v>
      </c>
      <c r="Z964" s="38" t="b">
        <v>0</v>
      </c>
      <c r="AA964" s="60"/>
      <c r="AB964" s="60"/>
      <c r="AC964" s="38">
        <v>1</v>
      </c>
      <c r="AD964" s="60"/>
      <c r="AE964" s="60"/>
      <c r="AF964" s="60">
        <v>43374.866030092591</v>
      </c>
      <c r="AG964" s="37"/>
      <c r="AH964" s="37"/>
      <c r="AI964" s="37"/>
      <c r="AJ964" s="16">
        <f ca="1">IF(Table1[[#This Row],[State]]="Closed","Zero",IF(Table1[[#This Row],[State]]="Resolved","Zero",TODAY()-Table1[[#This Row],[First Assigned to Osprey-Resolver]]))</f>
        <v>44708</v>
      </c>
      <c r="AK964" s="16" t="str">
        <f ca="1">IF(Table1[[#This Row],[Days Open]]&lt;=5,"00 - 05",IF(Table1[[#This Row],[Days Open]]&lt;=15,"06 - 15",IF(Table1[[#This Row],[Days Open]]&lt;=30,"16 - 30", IF(Table1[[#This Row],[Days Open]]&lt;=60,"31 - 60",IF(Table1[[#This Row],[Days Open]]&lt;=90,"61 - 90",IF(Table1[[#This Row],[Days Open]]="Zero","Closed","&gt;91 and above"))))))</f>
        <v>&gt;91 and above</v>
      </c>
      <c r="AL964" s="39">
        <f>WEEKNUM(Table1[[#This Row],[Created]])</f>
        <v>40</v>
      </c>
      <c r="AM964" s="39">
        <f>WEEKNUM(Table1[[#This Row],[Resolved]])</f>
        <v>0</v>
      </c>
      <c r="AN964" s="39">
        <f>WEEKNUM(Table1[[#This Row],[Closed]])</f>
        <v>40</v>
      </c>
      <c r="AO964" s="39" t="str">
        <f>IFERROR(INDEX(GD_Resource[], MATCH(Table1[[#This Row],[Assigned to]], GD_Resource[SNOW ID Unique], 0), 2), "Not GD")</f>
        <v>Not GD</v>
      </c>
      <c r="AP964" s="39" t="str">
        <f t="shared" si="15"/>
        <v>Geo</v>
      </c>
      <c r="AQ964" s="39">
        <f>YEAR(Table1[[#This Row],[Closed]])</f>
        <v>2018</v>
      </c>
      <c r="AR964" s="39">
        <f>YEAR(Table1[[#This Row],[Resolved]])</f>
        <v>1900</v>
      </c>
      <c r="AS964" s="39">
        <f>YEAR(Table1[[#This Row],[Created]])</f>
        <v>2018</v>
      </c>
      <c r="AT964" s="39">
        <f>DAY(Table1[[#This Row],[Resolved]])</f>
        <v>0</v>
      </c>
      <c r="AU964" s="39" t="str">
        <f>TEXT(Table1[[#This Row],[Resolved]],"MMM")</f>
        <v>Jan</v>
      </c>
      <c r="AV964" s="39">
        <f>DAY(Table1[[#This Row],[Created]])</f>
        <v>1</v>
      </c>
      <c r="AW964" s="39" t="str">
        <f>TEXT(Table1[[#This Row],[Created]],"MMM")</f>
        <v>Oct</v>
      </c>
      <c r="AX964" s="40" t="e">
        <f>VLOOKUP(Table1[[#This Row],[Assigned to]],GD_Resource[[#All],[SNOW ID Unique]:[Team]],4,0)</f>
        <v>#N/A</v>
      </c>
    </row>
    <row r="965" spans="1:50" ht="49.95" customHeight="1" x14ac:dyDescent="0.25">
      <c r="A965" s="37" t="s">
        <v>3773</v>
      </c>
      <c r="B965" s="37" t="s">
        <v>119</v>
      </c>
      <c r="C965" s="37" t="s">
        <v>153</v>
      </c>
      <c r="D965" s="37" t="s">
        <v>156</v>
      </c>
      <c r="E965" s="37" t="s">
        <v>13</v>
      </c>
      <c r="F965" s="37" t="s">
        <v>3774</v>
      </c>
      <c r="G965" s="60">
        <v>43377.01494212963</v>
      </c>
      <c r="H965" s="37" t="s">
        <v>157</v>
      </c>
      <c r="I965" s="60"/>
      <c r="J965" s="37" t="s">
        <v>124</v>
      </c>
      <c r="K965" s="37" t="s">
        <v>3775</v>
      </c>
      <c r="L965" s="60">
        <v>43377.01494212963</v>
      </c>
      <c r="M965" s="37" t="s">
        <v>157</v>
      </c>
      <c r="N965" s="60">
        <v>43376.968935185178</v>
      </c>
      <c r="O965" s="37" t="s">
        <v>3776</v>
      </c>
      <c r="P965" s="38" t="b">
        <v>0</v>
      </c>
      <c r="Q965" s="37"/>
      <c r="R965" s="37" t="s">
        <v>150</v>
      </c>
      <c r="S965" s="38">
        <v>0</v>
      </c>
      <c r="T965" s="37" t="s">
        <v>128</v>
      </c>
      <c r="U965" s="37" t="s">
        <v>124</v>
      </c>
      <c r="V965" s="60"/>
      <c r="W965" s="38">
        <v>4052</v>
      </c>
      <c r="X965" s="37" t="s">
        <v>3777</v>
      </c>
      <c r="Y965" s="38">
        <v>0</v>
      </c>
      <c r="Z965" s="38" t="b">
        <v>0</v>
      </c>
      <c r="AA965" s="60">
        <v>43377.014317129629</v>
      </c>
      <c r="AB965" s="60"/>
      <c r="AC965" s="38">
        <v>0</v>
      </c>
      <c r="AD965" s="60"/>
      <c r="AE965" s="60">
        <v>43377.014317129629</v>
      </c>
      <c r="AF965" s="60">
        <v>43376.968946759262</v>
      </c>
      <c r="AG965" s="37" t="s">
        <v>139</v>
      </c>
      <c r="AH965" s="37"/>
      <c r="AI965" s="37"/>
      <c r="AJ965" s="16">
        <f ca="1">IF(Table1[[#This Row],[State]]="Closed","Zero",IF(Table1[[#This Row],[State]]="Resolved","Zero",TODAY()-Table1[[#This Row],[First Assigned to Osprey-Resolver]]))</f>
        <v>1330.9856828703705</v>
      </c>
      <c r="AK965" s="16" t="str">
        <f ca="1">IF(Table1[[#This Row],[Days Open]]&lt;=5,"00 - 05",IF(Table1[[#This Row],[Days Open]]&lt;=15,"06 - 15",IF(Table1[[#This Row],[Days Open]]&lt;=30,"16 - 30", IF(Table1[[#This Row],[Days Open]]&lt;=60,"31 - 60",IF(Table1[[#This Row],[Days Open]]&lt;=90,"61 - 90",IF(Table1[[#This Row],[Days Open]]="Zero","Closed","&gt;91 and above"))))))</f>
        <v>&gt;91 and above</v>
      </c>
      <c r="AL965" s="39">
        <f>WEEKNUM(Table1[[#This Row],[Created]])</f>
        <v>40</v>
      </c>
      <c r="AM965" s="39">
        <f>WEEKNUM(Table1[[#This Row],[Resolved]])</f>
        <v>0</v>
      </c>
      <c r="AN965" s="39">
        <f>WEEKNUM(Table1[[#This Row],[Closed]])</f>
        <v>40</v>
      </c>
      <c r="AO965" s="39" t="str">
        <f>IFERROR(INDEX(GD_Resource[], MATCH(Table1[[#This Row],[Assigned to]], GD_Resource[SNOW ID Unique], 0), 2), "Not GD")</f>
        <v>Not GD</v>
      </c>
      <c r="AP965" s="39" t="str">
        <f t="shared" si="15"/>
        <v>Geo</v>
      </c>
      <c r="AQ965" s="39">
        <f>YEAR(Table1[[#This Row],[Closed]])</f>
        <v>2018</v>
      </c>
      <c r="AR965" s="39">
        <f>YEAR(Table1[[#This Row],[Resolved]])</f>
        <v>1900</v>
      </c>
      <c r="AS965" s="39">
        <f>YEAR(Table1[[#This Row],[Created]])</f>
        <v>2018</v>
      </c>
      <c r="AT965" s="39">
        <f>DAY(Table1[[#This Row],[Resolved]])</f>
        <v>0</v>
      </c>
      <c r="AU965" s="39" t="str">
        <f>TEXT(Table1[[#This Row],[Resolved]],"MMM")</f>
        <v>Jan</v>
      </c>
      <c r="AV965" s="39">
        <f>DAY(Table1[[#This Row],[Created]])</f>
        <v>3</v>
      </c>
      <c r="AW965" s="39" t="str">
        <f>TEXT(Table1[[#This Row],[Created]],"MMM")</f>
        <v>Oct</v>
      </c>
      <c r="AX965" s="40" t="e">
        <f>VLOOKUP(Table1[[#This Row],[Assigned to]],GD_Resource[[#All],[SNOW ID Unique]:[Team]],4,0)</f>
        <v>#N/A</v>
      </c>
    </row>
    <row r="966" spans="1:50" ht="49.95" customHeight="1" x14ac:dyDescent="0.25">
      <c r="A966" s="37" t="s">
        <v>3778</v>
      </c>
      <c r="B966" s="37" t="s">
        <v>119</v>
      </c>
      <c r="C966" s="37" t="s">
        <v>296</v>
      </c>
      <c r="D966" s="37" t="s">
        <v>2533</v>
      </c>
      <c r="E966" s="37" t="s">
        <v>145</v>
      </c>
      <c r="F966" s="37" t="s">
        <v>3779</v>
      </c>
      <c r="G966" s="60">
        <v>43377.049907407411</v>
      </c>
      <c r="H966" s="37"/>
      <c r="I966" s="60"/>
      <c r="J966" s="37"/>
      <c r="K966" s="37"/>
      <c r="L966" s="60"/>
      <c r="M966" s="37"/>
      <c r="N966" s="60">
        <v>43377.049907407411</v>
      </c>
      <c r="O966" s="37" t="s">
        <v>2533</v>
      </c>
      <c r="P966" s="38" t="b">
        <v>0</v>
      </c>
      <c r="Q966" s="37"/>
      <c r="R966" s="37" t="s">
        <v>150</v>
      </c>
      <c r="S966" s="38">
        <v>0</v>
      </c>
      <c r="T966" s="37" t="s">
        <v>128</v>
      </c>
      <c r="U966" s="37" t="s">
        <v>610</v>
      </c>
      <c r="V966" s="60"/>
      <c r="W966" s="38"/>
      <c r="X966" s="37" t="s">
        <v>249</v>
      </c>
      <c r="Y966" s="38">
        <v>0</v>
      </c>
      <c r="Z966" s="38" t="b">
        <v>0</v>
      </c>
      <c r="AA966" s="60"/>
      <c r="AB966" s="60"/>
      <c r="AC966" s="38">
        <v>0</v>
      </c>
      <c r="AD966" s="60"/>
      <c r="AE966" s="60"/>
      <c r="AF966" s="60">
        <v>43377.049907407411</v>
      </c>
      <c r="AG966" s="37"/>
      <c r="AH966" s="37"/>
      <c r="AI966" s="37"/>
      <c r="AJ966" s="16">
        <f ca="1">IF(Table1[[#This Row],[State]]="Closed","Zero",IF(Table1[[#This Row],[State]]="Resolved","Zero",TODAY()-Table1[[#This Row],[First Assigned to Osprey-Resolver]]))</f>
        <v>44708</v>
      </c>
      <c r="AK966" s="16" t="str">
        <f ca="1">IF(Table1[[#This Row],[Days Open]]&lt;=5,"00 - 05",IF(Table1[[#This Row],[Days Open]]&lt;=15,"06 - 15",IF(Table1[[#This Row],[Days Open]]&lt;=30,"16 - 30", IF(Table1[[#This Row],[Days Open]]&lt;=60,"31 - 60",IF(Table1[[#This Row],[Days Open]]&lt;=90,"61 - 90",IF(Table1[[#This Row],[Days Open]]="Zero","Closed","&gt;91 and above"))))))</f>
        <v>&gt;91 and above</v>
      </c>
      <c r="AL966" s="39">
        <f>WEEKNUM(Table1[[#This Row],[Created]])</f>
        <v>40</v>
      </c>
      <c r="AM966" s="39">
        <f>WEEKNUM(Table1[[#This Row],[Resolved]])</f>
        <v>0</v>
      </c>
      <c r="AN966" s="39">
        <f>WEEKNUM(Table1[[#This Row],[Closed]])</f>
        <v>0</v>
      </c>
      <c r="AO966" s="39" t="str">
        <f>IFERROR(INDEX(GD_Resource[], MATCH(Table1[[#This Row],[Assigned to]], GD_Resource[SNOW ID Unique], 0), 2), "Not GD")</f>
        <v>Not GD</v>
      </c>
      <c r="AP966" s="39" t="str">
        <f t="shared" si="15"/>
        <v>Geo</v>
      </c>
      <c r="AQ966" s="39">
        <f>YEAR(Table1[[#This Row],[Closed]])</f>
        <v>1900</v>
      </c>
      <c r="AR966" s="39">
        <f>YEAR(Table1[[#This Row],[Resolved]])</f>
        <v>1900</v>
      </c>
      <c r="AS966" s="39">
        <f>YEAR(Table1[[#This Row],[Created]])</f>
        <v>2018</v>
      </c>
      <c r="AT966" s="39">
        <f>DAY(Table1[[#This Row],[Resolved]])</f>
        <v>0</v>
      </c>
      <c r="AU966" s="39" t="str">
        <f>TEXT(Table1[[#This Row],[Resolved]],"MMM")</f>
        <v>Jan</v>
      </c>
      <c r="AV966" s="39">
        <f>DAY(Table1[[#This Row],[Created]])</f>
        <v>4</v>
      </c>
      <c r="AW966" s="39" t="str">
        <f>TEXT(Table1[[#This Row],[Created]],"MMM")</f>
        <v>Oct</v>
      </c>
      <c r="AX966" s="40" t="e">
        <f>VLOOKUP(Table1[[#This Row],[Assigned to]],GD_Resource[[#All],[SNOW ID Unique]:[Team]],4,0)</f>
        <v>#N/A</v>
      </c>
    </row>
    <row r="967" spans="1:50" ht="49.95" customHeight="1" x14ac:dyDescent="0.25">
      <c r="A967" s="37" t="s">
        <v>3780</v>
      </c>
      <c r="B967" s="37" t="s">
        <v>119</v>
      </c>
      <c r="C967" s="37" t="s">
        <v>433</v>
      </c>
      <c r="D967" s="37" t="s">
        <v>434</v>
      </c>
      <c r="E967" s="37" t="s">
        <v>13</v>
      </c>
      <c r="F967" s="37" t="s">
        <v>3781</v>
      </c>
      <c r="G967" s="60">
        <v>43390.813240740739</v>
      </c>
      <c r="H967" s="37" t="s">
        <v>42</v>
      </c>
      <c r="I967" s="60"/>
      <c r="J967" s="37" t="s">
        <v>124</v>
      </c>
      <c r="K967" s="37" t="s">
        <v>3782</v>
      </c>
      <c r="L967" s="60">
        <v>43390.813240740739</v>
      </c>
      <c r="M967" s="37" t="s">
        <v>436</v>
      </c>
      <c r="N967" s="60">
        <v>43379.034189814818</v>
      </c>
      <c r="O967" s="37" t="s">
        <v>3783</v>
      </c>
      <c r="P967" s="38" t="b">
        <v>0</v>
      </c>
      <c r="Q967" s="37"/>
      <c r="R967" s="37" t="s">
        <v>217</v>
      </c>
      <c r="S967" s="38">
        <v>0</v>
      </c>
      <c r="T967" s="37" t="s">
        <v>128</v>
      </c>
      <c r="U967" s="37" t="s">
        <v>124</v>
      </c>
      <c r="V967" s="60"/>
      <c r="W967" s="38">
        <v>1017710</v>
      </c>
      <c r="X967" s="37" t="s">
        <v>3784</v>
      </c>
      <c r="Y967" s="38">
        <v>0</v>
      </c>
      <c r="Z967" s="38" t="b">
        <v>0</v>
      </c>
      <c r="AA967" s="60">
        <v>43379.117488425924</v>
      </c>
      <c r="AB967" s="60">
        <v>43379.057789351849</v>
      </c>
      <c r="AC967" s="38">
        <v>1</v>
      </c>
      <c r="AD967" s="60">
        <v>43379.162187499998</v>
      </c>
      <c r="AE967" s="60">
        <v>43382.031759259262</v>
      </c>
      <c r="AF967" s="60">
        <v>43379.162187499998</v>
      </c>
      <c r="AG967" s="37" t="s">
        <v>139</v>
      </c>
      <c r="AH967" s="37"/>
      <c r="AI967" s="37"/>
      <c r="AJ967" s="16">
        <f ca="1">IF(Table1[[#This Row],[State]]="Closed","Zero",IF(Table1[[#This Row],[State]]="Resolved","Zero",TODAY()-Table1[[#This Row],[First Assigned to Osprey-Resolver]]))</f>
        <v>1325.9682407407381</v>
      </c>
      <c r="AK967" s="16" t="str">
        <f ca="1">IF(Table1[[#This Row],[Days Open]]&lt;=5,"00 - 05",IF(Table1[[#This Row],[Days Open]]&lt;=15,"06 - 15",IF(Table1[[#This Row],[Days Open]]&lt;=30,"16 - 30", IF(Table1[[#This Row],[Days Open]]&lt;=60,"31 - 60",IF(Table1[[#This Row],[Days Open]]&lt;=90,"61 - 90",IF(Table1[[#This Row],[Days Open]]="Zero","Closed","&gt;91 and above"))))))</f>
        <v>&gt;91 and above</v>
      </c>
      <c r="AL967" s="39">
        <f>WEEKNUM(Table1[[#This Row],[Created]])</f>
        <v>40</v>
      </c>
      <c r="AM967" s="39">
        <f>WEEKNUM(Table1[[#This Row],[Resolved]])</f>
        <v>0</v>
      </c>
      <c r="AN967" s="39">
        <f>WEEKNUM(Table1[[#This Row],[Closed]])</f>
        <v>42</v>
      </c>
      <c r="AO967" s="39" t="str">
        <f>IFERROR(INDEX(GD_Resource[], MATCH(Table1[[#This Row],[Assigned to]], GD_Resource[SNOW ID Unique], 0), 2), "Not GD")</f>
        <v>Not GD</v>
      </c>
      <c r="AP967" s="39" t="str">
        <f t="shared" si="15"/>
        <v>Geo</v>
      </c>
      <c r="AQ967" s="39">
        <f>YEAR(Table1[[#This Row],[Closed]])</f>
        <v>2018</v>
      </c>
      <c r="AR967" s="39">
        <f>YEAR(Table1[[#This Row],[Resolved]])</f>
        <v>1900</v>
      </c>
      <c r="AS967" s="39">
        <f>YEAR(Table1[[#This Row],[Created]])</f>
        <v>2018</v>
      </c>
      <c r="AT967" s="39">
        <f>DAY(Table1[[#This Row],[Resolved]])</f>
        <v>0</v>
      </c>
      <c r="AU967" s="39" t="str">
        <f>TEXT(Table1[[#This Row],[Resolved]],"MMM")</f>
        <v>Jan</v>
      </c>
      <c r="AV967" s="39">
        <f>DAY(Table1[[#This Row],[Created]])</f>
        <v>6</v>
      </c>
      <c r="AW967" s="39" t="str">
        <f>TEXT(Table1[[#This Row],[Created]],"MMM")</f>
        <v>Oct</v>
      </c>
      <c r="AX967" s="40" t="e">
        <f>VLOOKUP(Table1[[#This Row],[Assigned to]],GD_Resource[[#All],[SNOW ID Unique]:[Team]],4,0)</f>
        <v>#N/A</v>
      </c>
    </row>
    <row r="968" spans="1:50" ht="49.95" customHeight="1" x14ac:dyDescent="0.25">
      <c r="A968" s="37" t="s">
        <v>3785</v>
      </c>
      <c r="B968" s="37" t="s">
        <v>119</v>
      </c>
      <c r="C968" s="37" t="s">
        <v>253</v>
      </c>
      <c r="D968" s="37" t="s">
        <v>2306</v>
      </c>
      <c r="E968" s="37" t="s">
        <v>13</v>
      </c>
      <c r="F968" s="37" t="s">
        <v>3786</v>
      </c>
      <c r="G968" s="60">
        <v>43382.789907407408</v>
      </c>
      <c r="H968" s="37"/>
      <c r="I968" s="60"/>
      <c r="J968" s="37" t="s">
        <v>124</v>
      </c>
      <c r="K968" s="37" t="s">
        <v>3787</v>
      </c>
      <c r="L968" s="60">
        <v>43382.789907407408</v>
      </c>
      <c r="M968" s="37" t="s">
        <v>1861</v>
      </c>
      <c r="N968" s="60">
        <v>43382.075775462959</v>
      </c>
      <c r="O968" s="37" t="s">
        <v>2491</v>
      </c>
      <c r="P968" s="38" t="b">
        <v>0</v>
      </c>
      <c r="Q968" s="37"/>
      <c r="R968" s="37" t="s">
        <v>150</v>
      </c>
      <c r="S968" s="38">
        <v>0</v>
      </c>
      <c r="T968" s="37" t="s">
        <v>128</v>
      </c>
      <c r="U968" s="37" t="s">
        <v>124</v>
      </c>
      <c r="V968" s="60"/>
      <c r="W968" s="38">
        <v>61701</v>
      </c>
      <c r="X968" s="37" t="s">
        <v>2492</v>
      </c>
      <c r="Y968" s="38">
        <v>0</v>
      </c>
      <c r="Z968" s="38" t="b">
        <v>0</v>
      </c>
      <c r="AA968" s="60">
        <v>43382.207916666674</v>
      </c>
      <c r="AB968" s="60">
        <v>43382.076435185183</v>
      </c>
      <c r="AC968" s="38">
        <v>1</v>
      </c>
      <c r="AD968" s="60">
        <v>43382.252210648148</v>
      </c>
      <c r="AE968" s="60"/>
      <c r="AF968" s="60">
        <v>43382.252210648148</v>
      </c>
      <c r="AG968" s="37"/>
      <c r="AH968" s="37"/>
      <c r="AI968" s="37"/>
      <c r="AJ968" s="16">
        <f ca="1">IF(Table1[[#This Row],[State]]="Closed","Zero",IF(Table1[[#This Row],[State]]="Resolved","Zero",TODAY()-Table1[[#This Row],[First Assigned to Osprey-Resolver]]))</f>
        <v>44708</v>
      </c>
      <c r="AK968" s="16" t="str">
        <f ca="1">IF(Table1[[#This Row],[Days Open]]&lt;=5,"00 - 05",IF(Table1[[#This Row],[Days Open]]&lt;=15,"06 - 15",IF(Table1[[#This Row],[Days Open]]&lt;=30,"16 - 30", IF(Table1[[#This Row],[Days Open]]&lt;=60,"31 - 60",IF(Table1[[#This Row],[Days Open]]&lt;=90,"61 - 90",IF(Table1[[#This Row],[Days Open]]="Zero","Closed","&gt;91 and above"))))))</f>
        <v>&gt;91 and above</v>
      </c>
      <c r="AL968" s="39">
        <f>WEEKNUM(Table1[[#This Row],[Created]])</f>
        <v>41</v>
      </c>
      <c r="AM968" s="39">
        <f>WEEKNUM(Table1[[#This Row],[Resolved]])</f>
        <v>0</v>
      </c>
      <c r="AN968" s="39">
        <f>WEEKNUM(Table1[[#This Row],[Closed]])</f>
        <v>41</v>
      </c>
      <c r="AO968" s="39" t="str">
        <f>IFERROR(INDEX(GD_Resource[], MATCH(Table1[[#This Row],[Assigned to]], GD_Resource[SNOW ID Unique], 0), 2), "Not GD")</f>
        <v>Not GD</v>
      </c>
      <c r="AP968" s="39" t="str">
        <f t="shared" si="15"/>
        <v>Geo</v>
      </c>
      <c r="AQ968" s="39">
        <f>YEAR(Table1[[#This Row],[Closed]])</f>
        <v>2018</v>
      </c>
      <c r="AR968" s="39">
        <f>YEAR(Table1[[#This Row],[Resolved]])</f>
        <v>1900</v>
      </c>
      <c r="AS968" s="39">
        <f>YEAR(Table1[[#This Row],[Created]])</f>
        <v>2018</v>
      </c>
      <c r="AT968" s="39">
        <f>DAY(Table1[[#This Row],[Resolved]])</f>
        <v>0</v>
      </c>
      <c r="AU968" s="39" t="str">
        <f>TEXT(Table1[[#This Row],[Resolved]],"MMM")</f>
        <v>Jan</v>
      </c>
      <c r="AV968" s="39">
        <f>DAY(Table1[[#This Row],[Created]])</f>
        <v>9</v>
      </c>
      <c r="AW968" s="39" t="str">
        <f>TEXT(Table1[[#This Row],[Created]],"MMM")</f>
        <v>Oct</v>
      </c>
      <c r="AX968" s="40" t="e">
        <f>VLOOKUP(Table1[[#This Row],[Assigned to]],GD_Resource[[#All],[SNOW ID Unique]:[Team]],4,0)</f>
        <v>#N/A</v>
      </c>
    </row>
    <row r="969" spans="1:50" ht="75" customHeight="1" x14ac:dyDescent="0.25">
      <c r="A969" s="37" t="s">
        <v>3788</v>
      </c>
      <c r="B969" s="37" t="s">
        <v>142</v>
      </c>
      <c r="C969" s="37" t="s">
        <v>253</v>
      </c>
      <c r="D969" s="37" t="s">
        <v>259</v>
      </c>
      <c r="E969" s="37" t="s">
        <v>145</v>
      </c>
      <c r="F969" s="37" t="s">
        <v>3789</v>
      </c>
      <c r="G969" s="60">
        <v>43507.968888888892</v>
      </c>
      <c r="H969" s="37" t="s">
        <v>39</v>
      </c>
      <c r="I969" s="60"/>
      <c r="J969" s="37" t="s">
        <v>134</v>
      </c>
      <c r="K969" s="37" t="s">
        <v>3790</v>
      </c>
      <c r="L969" s="60">
        <v>43507.968888888892</v>
      </c>
      <c r="M969" s="37" t="s">
        <v>39</v>
      </c>
      <c r="N969" s="60">
        <v>43382.080590277779</v>
      </c>
      <c r="O969" s="37" t="s">
        <v>2491</v>
      </c>
      <c r="P969" s="38" t="b">
        <v>0</v>
      </c>
      <c r="Q969" s="37"/>
      <c r="R969" s="37" t="s">
        <v>150</v>
      </c>
      <c r="S969" s="38">
        <v>0</v>
      </c>
      <c r="T969" s="37" t="s">
        <v>128</v>
      </c>
      <c r="U969" s="37" t="s">
        <v>124</v>
      </c>
      <c r="V969" s="60"/>
      <c r="W969" s="38">
        <v>10876749</v>
      </c>
      <c r="X969" s="37" t="s">
        <v>2492</v>
      </c>
      <c r="Y969" s="38">
        <v>0</v>
      </c>
      <c r="Z969" s="38" t="b">
        <v>0</v>
      </c>
      <c r="AA969" s="60">
        <v>43382.206979166673</v>
      </c>
      <c r="AB969" s="60">
        <v>43382.206979166673</v>
      </c>
      <c r="AC969" s="38">
        <v>1</v>
      </c>
      <c r="AD969" s="60">
        <v>43384.19295138889</v>
      </c>
      <c r="AE969" s="60">
        <v>43384.776053240741</v>
      </c>
      <c r="AF969" s="60">
        <v>43384.19295138889</v>
      </c>
      <c r="AG969" s="37"/>
      <c r="AH969" s="37"/>
      <c r="AI969" s="37"/>
      <c r="AJ969" s="16">
        <f ca="1">IF(Table1[[#This Row],[State]]="Closed","Zero",IF(Table1[[#This Row],[State]]="Resolved","Zero",TODAY()-Table1[[#This Row],[First Assigned to Osprey-Resolver]]))</f>
        <v>1323.223946759259</v>
      </c>
      <c r="AK969" s="16" t="str">
        <f ca="1">IF(Table1[[#This Row],[Days Open]]&lt;=5,"00 - 05",IF(Table1[[#This Row],[Days Open]]&lt;=15,"06 - 15",IF(Table1[[#This Row],[Days Open]]&lt;=30,"16 - 30", IF(Table1[[#This Row],[Days Open]]&lt;=60,"31 - 60",IF(Table1[[#This Row],[Days Open]]&lt;=90,"61 - 90",IF(Table1[[#This Row],[Days Open]]="Zero","Closed","&gt;91 and above"))))))</f>
        <v>&gt;91 and above</v>
      </c>
      <c r="AL969" s="39">
        <f>WEEKNUM(Table1[[#This Row],[Created]])</f>
        <v>41</v>
      </c>
      <c r="AM969" s="39">
        <f>WEEKNUM(Table1[[#This Row],[Resolved]])</f>
        <v>0</v>
      </c>
      <c r="AN969" s="39">
        <f>WEEKNUM(Table1[[#This Row],[Closed]])</f>
        <v>7</v>
      </c>
      <c r="AO969" s="39" t="str">
        <f>IFERROR(INDEX(GD_Resource[], MATCH(Table1[[#This Row],[Assigned to]], GD_Resource[SNOW ID Unique], 0), 2), "Not GD")</f>
        <v>Not GD</v>
      </c>
      <c r="AP969" s="39" t="str">
        <f t="shared" si="15"/>
        <v>Geo</v>
      </c>
      <c r="AQ969" s="39">
        <f>YEAR(Table1[[#This Row],[Closed]])</f>
        <v>2019</v>
      </c>
      <c r="AR969" s="39">
        <f>YEAR(Table1[[#This Row],[Resolved]])</f>
        <v>1900</v>
      </c>
      <c r="AS969" s="39">
        <f>YEAR(Table1[[#This Row],[Created]])</f>
        <v>2018</v>
      </c>
      <c r="AT969" s="39">
        <f>DAY(Table1[[#This Row],[Resolved]])</f>
        <v>0</v>
      </c>
      <c r="AU969" s="39" t="str">
        <f>TEXT(Table1[[#This Row],[Resolved]],"MMM")</f>
        <v>Jan</v>
      </c>
      <c r="AV969" s="39">
        <f>DAY(Table1[[#This Row],[Created]])</f>
        <v>9</v>
      </c>
      <c r="AW969" s="39" t="str">
        <f>TEXT(Table1[[#This Row],[Created]],"MMM")</f>
        <v>Oct</v>
      </c>
      <c r="AX969" s="40" t="e">
        <f>VLOOKUP(Table1[[#This Row],[Assigned to]],GD_Resource[[#All],[SNOW ID Unique]:[Team]],4,0)</f>
        <v>#N/A</v>
      </c>
    </row>
    <row r="970" spans="1:50" ht="49.95" customHeight="1" x14ac:dyDescent="0.25">
      <c r="A970" s="37" t="s">
        <v>3791</v>
      </c>
      <c r="B970" s="37" t="s">
        <v>119</v>
      </c>
      <c r="C970" s="37" t="s">
        <v>253</v>
      </c>
      <c r="D970" s="37" t="s">
        <v>259</v>
      </c>
      <c r="E970" s="37" t="s">
        <v>13</v>
      </c>
      <c r="F970" s="37" t="s">
        <v>3792</v>
      </c>
      <c r="G970" s="60">
        <v>43386.071956018517</v>
      </c>
      <c r="H970" s="37" t="s">
        <v>39</v>
      </c>
      <c r="I970" s="60"/>
      <c r="J970" s="37" t="s">
        <v>124</v>
      </c>
      <c r="K970" s="37" t="s">
        <v>3793</v>
      </c>
      <c r="L970" s="60">
        <v>43386.071956018517</v>
      </c>
      <c r="M970" s="37" t="s">
        <v>39</v>
      </c>
      <c r="N970" s="60">
        <v>43386.0622337963</v>
      </c>
      <c r="O970" s="37" t="s">
        <v>3794</v>
      </c>
      <c r="P970" s="38" t="b">
        <v>0</v>
      </c>
      <c r="Q970" s="37"/>
      <c r="R970" s="37" t="s">
        <v>150</v>
      </c>
      <c r="S970" s="38">
        <v>0</v>
      </c>
      <c r="T970" s="37" t="s">
        <v>128</v>
      </c>
      <c r="U970" s="37" t="s">
        <v>124</v>
      </c>
      <c r="V970" s="60"/>
      <c r="W970" s="38">
        <v>1024</v>
      </c>
      <c r="X970" s="37" t="s">
        <v>3795</v>
      </c>
      <c r="Y970" s="38">
        <v>0</v>
      </c>
      <c r="Z970" s="38" t="b">
        <v>0</v>
      </c>
      <c r="AA970" s="60">
        <v>43386.0622337963</v>
      </c>
      <c r="AB970" s="60">
        <v>43386.0622337963</v>
      </c>
      <c r="AC970" s="38">
        <v>1</v>
      </c>
      <c r="AD970" s="60">
        <v>43386.062696759262</v>
      </c>
      <c r="AE970" s="60">
        <v>43386.071956018517</v>
      </c>
      <c r="AF970" s="60">
        <v>43386.062696759262</v>
      </c>
      <c r="AG970" s="37"/>
      <c r="AH970" s="37"/>
      <c r="AI970" s="37"/>
      <c r="AJ970" s="16">
        <f ca="1">IF(Table1[[#This Row],[State]]="Closed","Zero",IF(Table1[[#This Row],[State]]="Resolved","Zero",TODAY()-Table1[[#This Row],[First Assigned to Osprey-Resolver]]))</f>
        <v>1321.9280439814829</v>
      </c>
      <c r="AK970" s="16" t="str">
        <f ca="1">IF(Table1[[#This Row],[Days Open]]&lt;=5,"00 - 05",IF(Table1[[#This Row],[Days Open]]&lt;=15,"06 - 15",IF(Table1[[#This Row],[Days Open]]&lt;=30,"16 - 30", IF(Table1[[#This Row],[Days Open]]&lt;=60,"31 - 60",IF(Table1[[#This Row],[Days Open]]&lt;=90,"61 - 90",IF(Table1[[#This Row],[Days Open]]="Zero","Closed","&gt;91 and above"))))))</f>
        <v>&gt;91 and above</v>
      </c>
      <c r="AL970" s="39">
        <f>WEEKNUM(Table1[[#This Row],[Created]])</f>
        <v>41</v>
      </c>
      <c r="AM970" s="39">
        <f>WEEKNUM(Table1[[#This Row],[Resolved]])</f>
        <v>0</v>
      </c>
      <c r="AN970" s="39">
        <f>WEEKNUM(Table1[[#This Row],[Closed]])</f>
        <v>41</v>
      </c>
      <c r="AO970" s="39" t="str">
        <f>IFERROR(INDEX(GD_Resource[], MATCH(Table1[[#This Row],[Assigned to]], GD_Resource[SNOW ID Unique], 0), 2), "Not GD")</f>
        <v>Not GD</v>
      </c>
      <c r="AP970" s="39" t="str">
        <f t="shared" si="15"/>
        <v>Geo</v>
      </c>
      <c r="AQ970" s="39">
        <f>YEAR(Table1[[#This Row],[Closed]])</f>
        <v>2018</v>
      </c>
      <c r="AR970" s="39">
        <f>YEAR(Table1[[#This Row],[Resolved]])</f>
        <v>1900</v>
      </c>
      <c r="AS970" s="39">
        <f>YEAR(Table1[[#This Row],[Created]])</f>
        <v>2018</v>
      </c>
      <c r="AT970" s="39">
        <f>DAY(Table1[[#This Row],[Resolved]])</f>
        <v>0</v>
      </c>
      <c r="AU970" s="39" t="str">
        <f>TEXT(Table1[[#This Row],[Resolved]],"MMM")</f>
        <v>Jan</v>
      </c>
      <c r="AV970" s="39">
        <f>DAY(Table1[[#This Row],[Created]])</f>
        <v>13</v>
      </c>
      <c r="AW970" s="39" t="str">
        <f>TEXT(Table1[[#This Row],[Created]],"MMM")</f>
        <v>Oct</v>
      </c>
      <c r="AX970" s="40" t="e">
        <f>VLOOKUP(Table1[[#This Row],[Assigned to]],GD_Resource[[#All],[SNOW ID Unique]:[Team]],4,0)</f>
        <v>#N/A</v>
      </c>
    </row>
    <row r="971" spans="1:50" ht="37.5" customHeight="1" x14ac:dyDescent="0.25">
      <c r="A971" s="37" t="s">
        <v>3796</v>
      </c>
      <c r="B971" s="37" t="s">
        <v>142</v>
      </c>
      <c r="C971" s="37" t="s">
        <v>253</v>
      </c>
      <c r="D971" s="37" t="s">
        <v>259</v>
      </c>
      <c r="E971" s="37" t="s">
        <v>13</v>
      </c>
      <c r="F971" s="37" t="s">
        <v>1644</v>
      </c>
      <c r="G971" s="60">
        <v>43386.147777777784</v>
      </c>
      <c r="H971" s="37" t="s">
        <v>39</v>
      </c>
      <c r="I971" s="60"/>
      <c r="J971" s="37" t="s">
        <v>124</v>
      </c>
      <c r="K971" s="37" t="s">
        <v>3797</v>
      </c>
      <c r="L971" s="60">
        <v>43386.147789351853</v>
      </c>
      <c r="M971" s="37" t="s">
        <v>39</v>
      </c>
      <c r="N971" s="60">
        <v>43386.107268518521</v>
      </c>
      <c r="O971" s="37" t="s">
        <v>3798</v>
      </c>
      <c r="P971" s="38" t="b">
        <v>0</v>
      </c>
      <c r="Q971" s="37"/>
      <c r="R971" s="37" t="s">
        <v>150</v>
      </c>
      <c r="S971" s="38">
        <v>0</v>
      </c>
      <c r="T971" s="37" t="s">
        <v>128</v>
      </c>
      <c r="U971" s="37" t="s">
        <v>124</v>
      </c>
      <c r="V971" s="60"/>
      <c r="W971" s="38">
        <v>3501</v>
      </c>
      <c r="X971" s="37" t="s">
        <v>3799</v>
      </c>
      <c r="Y971" s="38">
        <v>0</v>
      </c>
      <c r="Z971" s="38" t="b">
        <v>0</v>
      </c>
      <c r="AA971" s="60">
        <v>43386.147789351853</v>
      </c>
      <c r="AB971" s="60"/>
      <c r="AC971" s="38">
        <v>1</v>
      </c>
      <c r="AD971" s="60"/>
      <c r="AE971" s="60">
        <v>43386.147789351853</v>
      </c>
      <c r="AF971" s="60">
        <v>43386.124328703707</v>
      </c>
      <c r="AG971" s="37" t="s">
        <v>139</v>
      </c>
      <c r="AH971" s="37"/>
      <c r="AI971" s="37" t="s">
        <v>1238</v>
      </c>
      <c r="AJ971" s="16">
        <f ca="1">IF(Table1[[#This Row],[State]]="Closed","Zero",IF(Table1[[#This Row],[State]]="Resolved","Zero",TODAY()-Table1[[#This Row],[First Assigned to Osprey-Resolver]]))</f>
        <v>1321.8522106481469</v>
      </c>
      <c r="AK971" s="16" t="str">
        <f ca="1">IF(Table1[[#This Row],[Days Open]]&lt;=5,"00 - 05",IF(Table1[[#This Row],[Days Open]]&lt;=15,"06 - 15",IF(Table1[[#This Row],[Days Open]]&lt;=30,"16 - 30", IF(Table1[[#This Row],[Days Open]]&lt;=60,"31 - 60",IF(Table1[[#This Row],[Days Open]]&lt;=90,"61 - 90",IF(Table1[[#This Row],[Days Open]]="Zero","Closed","&gt;91 and above"))))))</f>
        <v>&gt;91 and above</v>
      </c>
      <c r="AL971" s="39">
        <f>WEEKNUM(Table1[[#This Row],[Created]])</f>
        <v>41</v>
      </c>
      <c r="AM971" s="39">
        <f>WEEKNUM(Table1[[#This Row],[Resolved]])</f>
        <v>0</v>
      </c>
      <c r="AN971" s="39">
        <f>WEEKNUM(Table1[[#This Row],[Closed]])</f>
        <v>41</v>
      </c>
      <c r="AO971" s="39" t="str">
        <f>IFERROR(INDEX(GD_Resource[], MATCH(Table1[[#This Row],[Assigned to]], GD_Resource[SNOW ID Unique], 0), 2), "Not GD")</f>
        <v>Not GD</v>
      </c>
      <c r="AP971" s="39" t="str">
        <f t="shared" si="15"/>
        <v>Geo</v>
      </c>
      <c r="AQ971" s="39">
        <f>YEAR(Table1[[#This Row],[Closed]])</f>
        <v>2018</v>
      </c>
      <c r="AR971" s="39">
        <f>YEAR(Table1[[#This Row],[Resolved]])</f>
        <v>1900</v>
      </c>
      <c r="AS971" s="39">
        <f>YEAR(Table1[[#This Row],[Created]])</f>
        <v>2018</v>
      </c>
      <c r="AT971" s="39">
        <f>DAY(Table1[[#This Row],[Resolved]])</f>
        <v>0</v>
      </c>
      <c r="AU971" s="39" t="str">
        <f>TEXT(Table1[[#This Row],[Resolved]],"MMM")</f>
        <v>Jan</v>
      </c>
      <c r="AV971" s="39">
        <f>DAY(Table1[[#This Row],[Created]])</f>
        <v>13</v>
      </c>
      <c r="AW971" s="39" t="str">
        <f>TEXT(Table1[[#This Row],[Created]],"MMM")</f>
        <v>Oct</v>
      </c>
      <c r="AX971" s="40" t="e">
        <f>VLOOKUP(Table1[[#This Row],[Assigned to]],GD_Resource[[#All],[SNOW ID Unique]:[Team]],4,0)</f>
        <v>#N/A</v>
      </c>
    </row>
    <row r="972" spans="1:50" ht="37.5" customHeight="1" x14ac:dyDescent="0.25">
      <c r="A972" s="37" t="s">
        <v>3800</v>
      </c>
      <c r="B972" s="37" t="s">
        <v>142</v>
      </c>
      <c r="C972" s="37" t="s">
        <v>622</v>
      </c>
      <c r="D972" s="37" t="s">
        <v>213</v>
      </c>
      <c r="E972" s="37" t="s">
        <v>13</v>
      </c>
      <c r="F972" s="37" t="s">
        <v>3801</v>
      </c>
      <c r="G972" s="60">
        <v>43669.954641203702</v>
      </c>
      <c r="H972" s="37" t="s">
        <v>40</v>
      </c>
      <c r="I972" s="60"/>
      <c r="J972" s="37" t="s">
        <v>134</v>
      </c>
      <c r="K972" s="37" t="s">
        <v>3802</v>
      </c>
      <c r="L972" s="60">
        <v>43669.954641203702</v>
      </c>
      <c r="M972" s="37" t="s">
        <v>40</v>
      </c>
      <c r="N972" s="60">
        <v>43388.782557870371</v>
      </c>
      <c r="O972" s="37" t="s">
        <v>2839</v>
      </c>
      <c r="P972" s="38" t="b">
        <v>0</v>
      </c>
      <c r="Q972" s="37"/>
      <c r="R972" s="37" t="s">
        <v>150</v>
      </c>
      <c r="S972" s="38">
        <v>0</v>
      </c>
      <c r="T972" s="37" t="s">
        <v>128</v>
      </c>
      <c r="U972" s="37" t="s">
        <v>124</v>
      </c>
      <c r="V972" s="60"/>
      <c r="W972" s="38">
        <v>24293268</v>
      </c>
      <c r="X972" s="37" t="s">
        <v>2304</v>
      </c>
      <c r="Y972" s="38">
        <v>0</v>
      </c>
      <c r="Z972" s="38" t="b">
        <v>0</v>
      </c>
      <c r="AA972" s="60">
        <v>43388.79483796296</v>
      </c>
      <c r="AB972" s="60">
        <v>43388.79483796296</v>
      </c>
      <c r="AC972" s="38">
        <v>1</v>
      </c>
      <c r="AD972" s="60">
        <v>43388.850069444437</v>
      </c>
      <c r="AE972" s="60">
        <v>43395.402326388888</v>
      </c>
      <c r="AF972" s="60">
        <v>43388.850069444437</v>
      </c>
      <c r="AG972" s="37"/>
      <c r="AH972" s="37"/>
      <c r="AI972" s="37"/>
      <c r="AJ972" s="16">
        <f ca="1">IF(Table1[[#This Row],[State]]="Closed","Zero",IF(Table1[[#This Row],[State]]="Resolved","Zero",TODAY()-Table1[[#This Row],[First Assigned to Osprey-Resolver]]))</f>
        <v>1312.5976736111115</v>
      </c>
      <c r="AK972" s="16" t="str">
        <f ca="1">IF(Table1[[#This Row],[Days Open]]&lt;=5,"00 - 05",IF(Table1[[#This Row],[Days Open]]&lt;=15,"06 - 15",IF(Table1[[#This Row],[Days Open]]&lt;=30,"16 - 30", IF(Table1[[#This Row],[Days Open]]&lt;=60,"31 - 60",IF(Table1[[#This Row],[Days Open]]&lt;=90,"61 - 90",IF(Table1[[#This Row],[Days Open]]="Zero","Closed","&gt;91 and above"))))))</f>
        <v>&gt;91 and above</v>
      </c>
      <c r="AL972" s="39">
        <f>WEEKNUM(Table1[[#This Row],[Created]])</f>
        <v>42</v>
      </c>
      <c r="AM972" s="39">
        <f>WEEKNUM(Table1[[#This Row],[Resolved]])</f>
        <v>0</v>
      </c>
      <c r="AN972" s="39">
        <f>WEEKNUM(Table1[[#This Row],[Closed]])</f>
        <v>30</v>
      </c>
      <c r="AO972" s="39" t="str">
        <f>IFERROR(INDEX(GD_Resource[], MATCH(Table1[[#This Row],[Assigned to]], GD_Resource[SNOW ID Unique], 0), 2), "Not GD")</f>
        <v>Not GD</v>
      </c>
      <c r="AP972" s="39" t="str">
        <f t="shared" si="15"/>
        <v>Geo</v>
      </c>
      <c r="AQ972" s="39">
        <f>YEAR(Table1[[#This Row],[Closed]])</f>
        <v>2019</v>
      </c>
      <c r="AR972" s="39">
        <f>YEAR(Table1[[#This Row],[Resolved]])</f>
        <v>1900</v>
      </c>
      <c r="AS972" s="39">
        <f>YEAR(Table1[[#This Row],[Created]])</f>
        <v>2018</v>
      </c>
      <c r="AT972" s="39">
        <f>DAY(Table1[[#This Row],[Resolved]])</f>
        <v>0</v>
      </c>
      <c r="AU972" s="39" t="str">
        <f>TEXT(Table1[[#This Row],[Resolved]],"MMM")</f>
        <v>Jan</v>
      </c>
      <c r="AV972" s="39">
        <f>DAY(Table1[[#This Row],[Created]])</f>
        <v>15</v>
      </c>
      <c r="AW972" s="39" t="str">
        <f>TEXT(Table1[[#This Row],[Created]],"MMM")</f>
        <v>Oct</v>
      </c>
      <c r="AX972" s="40" t="e">
        <f>VLOOKUP(Table1[[#This Row],[Assigned to]],GD_Resource[[#All],[SNOW ID Unique]:[Team]],4,0)</f>
        <v>#N/A</v>
      </c>
    </row>
    <row r="973" spans="1:50" ht="37.5" customHeight="1" x14ac:dyDescent="0.25">
      <c r="A973" s="37" t="s">
        <v>3803</v>
      </c>
      <c r="B973" s="37" t="s">
        <v>119</v>
      </c>
      <c r="C973" s="37" t="s">
        <v>703</v>
      </c>
      <c r="D973" s="37" t="s">
        <v>206</v>
      </c>
      <c r="E973" s="37" t="s">
        <v>145</v>
      </c>
      <c r="F973" s="37" t="s">
        <v>3804</v>
      </c>
      <c r="G973" s="60">
        <v>44121.792175925933</v>
      </c>
      <c r="H973" s="37" t="s">
        <v>48</v>
      </c>
      <c r="I973" s="60"/>
      <c r="J973" s="37" t="s">
        <v>124</v>
      </c>
      <c r="K973" s="37" t="s">
        <v>3805</v>
      </c>
      <c r="L973" s="60">
        <v>44121.792175925933</v>
      </c>
      <c r="M973" s="37" t="s">
        <v>48</v>
      </c>
      <c r="N973" s="60">
        <v>43389.053506944438</v>
      </c>
      <c r="O973" s="37" t="s">
        <v>675</v>
      </c>
      <c r="P973" s="38" t="b">
        <v>1</v>
      </c>
      <c r="Q973" s="37"/>
      <c r="R973" s="37" t="s">
        <v>127</v>
      </c>
      <c r="S973" s="38">
        <v>1</v>
      </c>
      <c r="T973" s="37" t="s">
        <v>128</v>
      </c>
      <c r="U973" s="37" t="s">
        <v>124</v>
      </c>
      <c r="V973" s="60"/>
      <c r="W973" s="38">
        <v>63308621</v>
      </c>
      <c r="X973" s="37" t="s">
        <v>676</v>
      </c>
      <c r="Y973" s="38">
        <v>0</v>
      </c>
      <c r="Z973" s="38" t="b">
        <v>0</v>
      </c>
      <c r="AA973" s="60">
        <v>43390.362453703703</v>
      </c>
      <c r="AB973" s="60">
        <v>43389.053506944438</v>
      </c>
      <c r="AC973" s="38">
        <v>2</v>
      </c>
      <c r="AD973" s="60">
        <v>43389.949606481481</v>
      </c>
      <c r="AE973" s="60">
        <v>43390.362453703703</v>
      </c>
      <c r="AF973" s="60">
        <v>43389.949606481481</v>
      </c>
      <c r="AG973" s="37"/>
      <c r="AH973" s="37"/>
      <c r="AI973" s="37"/>
      <c r="AJ973" s="16">
        <f ca="1">IF(Table1[[#This Row],[State]]="Closed","Zero",IF(Table1[[#This Row],[State]]="Resolved","Zero",TODAY()-Table1[[#This Row],[First Assigned to Osprey-Resolver]]))</f>
        <v>1317.6375462962969</v>
      </c>
      <c r="AK973" s="16" t="str">
        <f ca="1">IF(Table1[[#This Row],[Days Open]]&lt;=5,"00 - 05",IF(Table1[[#This Row],[Days Open]]&lt;=15,"06 - 15",IF(Table1[[#This Row],[Days Open]]&lt;=30,"16 - 30", IF(Table1[[#This Row],[Days Open]]&lt;=60,"31 - 60",IF(Table1[[#This Row],[Days Open]]&lt;=90,"61 - 90",IF(Table1[[#This Row],[Days Open]]="Zero","Closed","&gt;91 and above"))))))</f>
        <v>&gt;91 and above</v>
      </c>
      <c r="AL973" s="39">
        <f>WEEKNUM(Table1[[#This Row],[Created]])</f>
        <v>42</v>
      </c>
      <c r="AM973" s="39">
        <f>WEEKNUM(Table1[[#This Row],[Resolved]])</f>
        <v>0</v>
      </c>
      <c r="AN973" s="39">
        <f>WEEKNUM(Table1[[#This Row],[Closed]])</f>
        <v>42</v>
      </c>
      <c r="AO973" s="39" t="str">
        <f>IFERROR(INDEX(GD_Resource[], MATCH(Table1[[#This Row],[Assigned to]], GD_Resource[SNOW ID Unique], 0), 2), "Not GD")</f>
        <v>Not GD</v>
      </c>
      <c r="AP973" s="39" t="str">
        <f t="shared" si="15"/>
        <v>Geo</v>
      </c>
      <c r="AQ973" s="39">
        <f>YEAR(Table1[[#This Row],[Closed]])</f>
        <v>2020</v>
      </c>
      <c r="AR973" s="39">
        <f>YEAR(Table1[[#This Row],[Resolved]])</f>
        <v>1900</v>
      </c>
      <c r="AS973" s="39">
        <f>YEAR(Table1[[#This Row],[Created]])</f>
        <v>2018</v>
      </c>
      <c r="AT973" s="39">
        <f>DAY(Table1[[#This Row],[Resolved]])</f>
        <v>0</v>
      </c>
      <c r="AU973" s="39" t="str">
        <f>TEXT(Table1[[#This Row],[Resolved]],"MMM")</f>
        <v>Jan</v>
      </c>
      <c r="AV973" s="39">
        <f>DAY(Table1[[#This Row],[Created]])</f>
        <v>16</v>
      </c>
      <c r="AW973" s="39" t="str">
        <f>TEXT(Table1[[#This Row],[Created]],"MMM")</f>
        <v>Oct</v>
      </c>
      <c r="AX973" s="40" t="e">
        <f>VLOOKUP(Table1[[#This Row],[Assigned to]],GD_Resource[[#All],[SNOW ID Unique]:[Team]],4,0)</f>
        <v>#N/A</v>
      </c>
    </row>
    <row r="974" spans="1:50" ht="37.5" customHeight="1" x14ac:dyDescent="0.25">
      <c r="A974" s="37" t="s">
        <v>3806</v>
      </c>
      <c r="B974" s="37" t="s">
        <v>119</v>
      </c>
      <c r="C974" s="37" t="s">
        <v>433</v>
      </c>
      <c r="D974" s="37" t="s">
        <v>434</v>
      </c>
      <c r="E974" s="37" t="s">
        <v>13</v>
      </c>
      <c r="F974" s="37" t="s">
        <v>3807</v>
      </c>
      <c r="G974" s="60">
        <v>43390.808159722219</v>
      </c>
      <c r="H974" s="37" t="s">
        <v>436</v>
      </c>
      <c r="I974" s="60"/>
      <c r="J974" s="37" t="s">
        <v>124</v>
      </c>
      <c r="K974" s="37" t="s">
        <v>3808</v>
      </c>
      <c r="L974" s="60">
        <v>43390.808159722219</v>
      </c>
      <c r="M974" s="37" t="s">
        <v>436</v>
      </c>
      <c r="N974" s="60">
        <v>43389.829259259262</v>
      </c>
      <c r="O974" s="37" t="s">
        <v>3809</v>
      </c>
      <c r="P974" s="38" t="b">
        <v>0</v>
      </c>
      <c r="Q974" s="37"/>
      <c r="R974" s="37" t="s">
        <v>217</v>
      </c>
      <c r="S974" s="38">
        <v>0</v>
      </c>
      <c r="T974" s="37" t="s">
        <v>128</v>
      </c>
      <c r="U974" s="37" t="s">
        <v>124</v>
      </c>
      <c r="V974" s="60"/>
      <c r="W974" s="38">
        <v>84577</v>
      </c>
      <c r="X974" s="37" t="s">
        <v>3810</v>
      </c>
      <c r="Y974" s="38">
        <v>0</v>
      </c>
      <c r="Z974" s="38" t="b">
        <v>0</v>
      </c>
      <c r="AA974" s="60">
        <v>43390.784062500003</v>
      </c>
      <c r="AB974" s="60">
        <v>43390.784062500003</v>
      </c>
      <c r="AC974" s="38">
        <v>1</v>
      </c>
      <c r="AD974" s="60">
        <v>43390.797083333331</v>
      </c>
      <c r="AE974" s="60">
        <v>43390.807581018518</v>
      </c>
      <c r="AF974" s="60">
        <v>43390.797083333331</v>
      </c>
      <c r="AG974" s="37"/>
      <c r="AH974" s="37"/>
      <c r="AI974" s="37"/>
      <c r="AJ974" s="16">
        <f ca="1">IF(Table1[[#This Row],[State]]="Closed","Zero",IF(Table1[[#This Row],[State]]="Resolved","Zero",TODAY()-Table1[[#This Row],[First Assigned to Osprey-Resolver]]))</f>
        <v>1317.1924189814818</v>
      </c>
      <c r="AK974" s="16" t="str">
        <f ca="1">IF(Table1[[#This Row],[Days Open]]&lt;=5,"00 - 05",IF(Table1[[#This Row],[Days Open]]&lt;=15,"06 - 15",IF(Table1[[#This Row],[Days Open]]&lt;=30,"16 - 30", IF(Table1[[#This Row],[Days Open]]&lt;=60,"31 - 60",IF(Table1[[#This Row],[Days Open]]&lt;=90,"61 - 90",IF(Table1[[#This Row],[Days Open]]="Zero","Closed","&gt;91 and above"))))))</f>
        <v>&gt;91 and above</v>
      </c>
      <c r="AL974" s="39">
        <f>WEEKNUM(Table1[[#This Row],[Created]])</f>
        <v>42</v>
      </c>
      <c r="AM974" s="39">
        <f>WEEKNUM(Table1[[#This Row],[Resolved]])</f>
        <v>0</v>
      </c>
      <c r="AN974" s="39">
        <f>WEEKNUM(Table1[[#This Row],[Closed]])</f>
        <v>42</v>
      </c>
      <c r="AO974" s="39" t="str">
        <f>IFERROR(INDEX(GD_Resource[], MATCH(Table1[[#This Row],[Assigned to]], GD_Resource[SNOW ID Unique], 0), 2), "Not GD")</f>
        <v>Not GD</v>
      </c>
      <c r="AP974" s="39" t="str">
        <f t="shared" si="15"/>
        <v>Geo</v>
      </c>
      <c r="AQ974" s="39">
        <f>YEAR(Table1[[#This Row],[Closed]])</f>
        <v>2018</v>
      </c>
      <c r="AR974" s="39">
        <f>YEAR(Table1[[#This Row],[Resolved]])</f>
        <v>1900</v>
      </c>
      <c r="AS974" s="39">
        <f>YEAR(Table1[[#This Row],[Created]])</f>
        <v>2018</v>
      </c>
      <c r="AT974" s="39">
        <f>DAY(Table1[[#This Row],[Resolved]])</f>
        <v>0</v>
      </c>
      <c r="AU974" s="39" t="str">
        <f>TEXT(Table1[[#This Row],[Resolved]],"MMM")</f>
        <v>Jan</v>
      </c>
      <c r="AV974" s="39">
        <f>DAY(Table1[[#This Row],[Created]])</f>
        <v>16</v>
      </c>
      <c r="AW974" s="39" t="str">
        <f>TEXT(Table1[[#This Row],[Created]],"MMM")</f>
        <v>Oct</v>
      </c>
      <c r="AX974" s="40" t="e">
        <f>VLOOKUP(Table1[[#This Row],[Assigned to]],GD_Resource[[#All],[SNOW ID Unique]:[Team]],4,0)</f>
        <v>#N/A</v>
      </c>
    </row>
    <row r="975" spans="1:50" ht="75" customHeight="1" x14ac:dyDescent="0.25">
      <c r="A975" s="37" t="s">
        <v>3811</v>
      </c>
      <c r="B975" s="37" t="s">
        <v>119</v>
      </c>
      <c r="C975" s="37" t="s">
        <v>185</v>
      </c>
      <c r="D975" s="37" t="s">
        <v>346</v>
      </c>
      <c r="E975" s="37" t="s">
        <v>13</v>
      </c>
      <c r="F975" s="37" t="s">
        <v>3812</v>
      </c>
      <c r="G975" s="60">
        <v>43389.910578703697</v>
      </c>
      <c r="H975" s="37" t="s">
        <v>43</v>
      </c>
      <c r="I975" s="60"/>
      <c r="J975" s="37" t="s">
        <v>124</v>
      </c>
      <c r="K975" s="37" t="s">
        <v>3813</v>
      </c>
      <c r="L975" s="60">
        <v>43389.910578703697</v>
      </c>
      <c r="M975" s="37" t="s">
        <v>43</v>
      </c>
      <c r="N975" s="60">
        <v>43389.880543981482</v>
      </c>
      <c r="O975" s="37" t="s">
        <v>1016</v>
      </c>
      <c r="P975" s="38" t="b">
        <v>0</v>
      </c>
      <c r="Q975" s="37"/>
      <c r="R975" s="37" t="s">
        <v>191</v>
      </c>
      <c r="S975" s="38">
        <v>0</v>
      </c>
      <c r="T975" s="37" t="s">
        <v>128</v>
      </c>
      <c r="U975" s="37" t="s">
        <v>124</v>
      </c>
      <c r="V975" s="60"/>
      <c r="W975" s="38">
        <v>2595</v>
      </c>
      <c r="X975" s="37" t="s">
        <v>873</v>
      </c>
      <c r="Y975" s="38">
        <v>0</v>
      </c>
      <c r="Z975" s="38" t="b">
        <v>0</v>
      </c>
      <c r="AA975" s="60">
        <v>43389.88989583333</v>
      </c>
      <c r="AB975" s="60"/>
      <c r="AC975" s="38">
        <v>1</v>
      </c>
      <c r="AD975" s="60"/>
      <c r="AE975" s="60">
        <v>43389.88989583333</v>
      </c>
      <c r="AF975" s="60">
        <v>43389.88989583333</v>
      </c>
      <c r="AG975" s="37"/>
      <c r="AH975" s="37"/>
      <c r="AI975" s="37"/>
      <c r="AJ975" s="16">
        <f ca="1">IF(Table1[[#This Row],[State]]="Closed","Zero",IF(Table1[[#This Row],[State]]="Resolved","Zero",TODAY()-Table1[[#This Row],[First Assigned to Osprey-Resolver]]))</f>
        <v>1318.1101041666698</v>
      </c>
      <c r="AK975" s="16" t="str">
        <f ca="1">IF(Table1[[#This Row],[Days Open]]&lt;=5,"00 - 05",IF(Table1[[#This Row],[Days Open]]&lt;=15,"06 - 15",IF(Table1[[#This Row],[Days Open]]&lt;=30,"16 - 30", IF(Table1[[#This Row],[Days Open]]&lt;=60,"31 - 60",IF(Table1[[#This Row],[Days Open]]&lt;=90,"61 - 90",IF(Table1[[#This Row],[Days Open]]="Zero","Closed","&gt;91 and above"))))))</f>
        <v>&gt;91 and above</v>
      </c>
      <c r="AL975" s="39">
        <f>WEEKNUM(Table1[[#This Row],[Created]])</f>
        <v>42</v>
      </c>
      <c r="AM975" s="39">
        <f>WEEKNUM(Table1[[#This Row],[Resolved]])</f>
        <v>0</v>
      </c>
      <c r="AN975" s="39">
        <f>WEEKNUM(Table1[[#This Row],[Closed]])</f>
        <v>42</v>
      </c>
      <c r="AO975" s="39" t="str">
        <f>IFERROR(INDEX(GD_Resource[], MATCH(Table1[[#This Row],[Assigned to]], GD_Resource[SNOW ID Unique], 0), 2), "Not GD")</f>
        <v>Not GD</v>
      </c>
      <c r="AP975" s="39" t="str">
        <f t="shared" si="15"/>
        <v>Geo</v>
      </c>
      <c r="AQ975" s="39">
        <f>YEAR(Table1[[#This Row],[Closed]])</f>
        <v>2018</v>
      </c>
      <c r="AR975" s="39">
        <f>YEAR(Table1[[#This Row],[Resolved]])</f>
        <v>1900</v>
      </c>
      <c r="AS975" s="39">
        <f>YEAR(Table1[[#This Row],[Created]])</f>
        <v>2018</v>
      </c>
      <c r="AT975" s="39">
        <f>DAY(Table1[[#This Row],[Resolved]])</f>
        <v>0</v>
      </c>
      <c r="AU975" s="39" t="str">
        <f>TEXT(Table1[[#This Row],[Resolved]],"MMM")</f>
        <v>Jan</v>
      </c>
      <c r="AV975" s="39">
        <f>DAY(Table1[[#This Row],[Created]])</f>
        <v>16</v>
      </c>
      <c r="AW975" s="39" t="str">
        <f>TEXT(Table1[[#This Row],[Created]],"MMM")</f>
        <v>Oct</v>
      </c>
      <c r="AX975" s="40" t="e">
        <f>VLOOKUP(Table1[[#This Row],[Assigned to]],GD_Resource[[#All],[SNOW ID Unique]:[Team]],4,0)</f>
        <v>#N/A</v>
      </c>
    </row>
    <row r="976" spans="1:50" ht="75" customHeight="1" x14ac:dyDescent="0.25">
      <c r="A976" s="37" t="s">
        <v>3814</v>
      </c>
      <c r="B976" s="37" t="s">
        <v>119</v>
      </c>
      <c r="C976" s="37" t="s">
        <v>161</v>
      </c>
      <c r="D976" s="37" t="s">
        <v>2668</v>
      </c>
      <c r="E976" s="37" t="s">
        <v>145</v>
      </c>
      <c r="F976" s="37" t="s">
        <v>3815</v>
      </c>
      <c r="G976" s="60">
        <v>43595.666458333333</v>
      </c>
      <c r="H976" s="37" t="s">
        <v>2970</v>
      </c>
      <c r="I976" s="60"/>
      <c r="J976" s="37" t="s">
        <v>124</v>
      </c>
      <c r="K976" s="37" t="s">
        <v>3816</v>
      </c>
      <c r="L976" s="60">
        <v>43537.907453703701</v>
      </c>
      <c r="M976" s="37" t="s">
        <v>2970</v>
      </c>
      <c r="N976" s="60">
        <v>43389.912002314813</v>
      </c>
      <c r="O976" s="37" t="s">
        <v>2668</v>
      </c>
      <c r="P976" s="38" t="b">
        <v>0</v>
      </c>
      <c r="Q976" s="37"/>
      <c r="R976" s="37" t="s">
        <v>127</v>
      </c>
      <c r="S976" s="38">
        <v>0</v>
      </c>
      <c r="T976" s="37" t="s">
        <v>128</v>
      </c>
      <c r="U976" s="37" t="s">
        <v>124</v>
      </c>
      <c r="V976" s="60"/>
      <c r="W976" s="38">
        <v>12787158</v>
      </c>
      <c r="X976" s="37" t="s">
        <v>1300</v>
      </c>
      <c r="Y976" s="38">
        <v>0</v>
      </c>
      <c r="Z976" s="38" t="b">
        <v>0</v>
      </c>
      <c r="AA976" s="60">
        <v>43423.636956018519</v>
      </c>
      <c r="AB976" s="60"/>
      <c r="AC976" s="38">
        <v>0</v>
      </c>
      <c r="AD976" s="60"/>
      <c r="AE976" s="60">
        <v>43423.636956018519</v>
      </c>
      <c r="AF976" s="60">
        <v>43389.912002314813</v>
      </c>
      <c r="AG976" s="37"/>
      <c r="AH976" s="37"/>
      <c r="AI976" s="37"/>
      <c r="AJ976" s="16">
        <f ca="1">IF(Table1[[#This Row],[State]]="Closed","Zero",IF(Table1[[#This Row],[State]]="Resolved","Zero",TODAY()-Table1[[#This Row],[First Assigned to Osprey-Resolver]]))</f>
        <v>1284.3630439814806</v>
      </c>
      <c r="AK976" s="16" t="str">
        <f ca="1">IF(Table1[[#This Row],[Days Open]]&lt;=5,"00 - 05",IF(Table1[[#This Row],[Days Open]]&lt;=15,"06 - 15",IF(Table1[[#This Row],[Days Open]]&lt;=30,"16 - 30", IF(Table1[[#This Row],[Days Open]]&lt;=60,"31 - 60",IF(Table1[[#This Row],[Days Open]]&lt;=90,"61 - 90",IF(Table1[[#This Row],[Days Open]]="Zero","Closed","&gt;91 and above"))))))</f>
        <v>&gt;91 and above</v>
      </c>
      <c r="AL976" s="39">
        <f>WEEKNUM(Table1[[#This Row],[Created]])</f>
        <v>42</v>
      </c>
      <c r="AM976" s="39">
        <f>WEEKNUM(Table1[[#This Row],[Resolved]])</f>
        <v>0</v>
      </c>
      <c r="AN976" s="39">
        <f>WEEKNUM(Table1[[#This Row],[Closed]])</f>
        <v>11</v>
      </c>
      <c r="AO976" s="39" t="str">
        <f>IFERROR(INDEX(GD_Resource[], MATCH(Table1[[#This Row],[Assigned to]], GD_Resource[SNOW ID Unique], 0), 2), "Not GD")</f>
        <v>WPP-US</v>
      </c>
      <c r="AP976" s="39" t="str">
        <f t="shared" si="15"/>
        <v>GD</v>
      </c>
      <c r="AQ976" s="39">
        <f>YEAR(Table1[[#This Row],[Closed]])</f>
        <v>2019</v>
      </c>
      <c r="AR976" s="39">
        <f>YEAR(Table1[[#This Row],[Resolved]])</f>
        <v>1900</v>
      </c>
      <c r="AS976" s="39">
        <f>YEAR(Table1[[#This Row],[Created]])</f>
        <v>2018</v>
      </c>
      <c r="AT976" s="39">
        <f>DAY(Table1[[#This Row],[Resolved]])</f>
        <v>0</v>
      </c>
      <c r="AU976" s="39" t="str">
        <f>TEXT(Table1[[#This Row],[Resolved]],"MMM")</f>
        <v>Jan</v>
      </c>
      <c r="AV976" s="39">
        <f>DAY(Table1[[#This Row],[Created]])</f>
        <v>16</v>
      </c>
      <c r="AW976" s="39" t="str">
        <f>TEXT(Table1[[#This Row],[Created]],"MMM")</f>
        <v>Oct</v>
      </c>
      <c r="AX976" s="40">
        <f>VLOOKUP(Table1[[#This Row],[Assigned to]],GD_Resource[[#All],[SNOW ID Unique]:[Team]],4,0)</f>
        <v>0</v>
      </c>
    </row>
    <row r="977" spans="1:50" ht="49.95" customHeight="1" x14ac:dyDescent="0.25">
      <c r="A977" s="37" t="s">
        <v>3817</v>
      </c>
      <c r="B977" s="37" t="s">
        <v>119</v>
      </c>
      <c r="C977" s="37" t="s">
        <v>433</v>
      </c>
      <c r="D977" s="37" t="s">
        <v>434</v>
      </c>
      <c r="E977" s="37" t="s">
        <v>13</v>
      </c>
      <c r="F977" s="37" t="s">
        <v>3818</v>
      </c>
      <c r="G977" s="60">
        <v>43390.982349537036</v>
      </c>
      <c r="H977" s="37" t="s">
        <v>436</v>
      </c>
      <c r="I977" s="60"/>
      <c r="J977" s="37" t="s">
        <v>124</v>
      </c>
      <c r="K977" s="37" t="s">
        <v>3819</v>
      </c>
      <c r="L977" s="60">
        <v>43390.982349537036</v>
      </c>
      <c r="M977" s="37" t="s">
        <v>436</v>
      </c>
      <c r="N977" s="60">
        <v>43389.983425925922</v>
      </c>
      <c r="O977" s="37" t="s">
        <v>3820</v>
      </c>
      <c r="P977" s="38" t="b">
        <v>0</v>
      </c>
      <c r="Q977" s="37"/>
      <c r="R977" s="37" t="s">
        <v>217</v>
      </c>
      <c r="S977" s="38">
        <v>0</v>
      </c>
      <c r="T977" s="37" t="s">
        <v>128</v>
      </c>
      <c r="U977" s="37" t="s">
        <v>124</v>
      </c>
      <c r="V977" s="60"/>
      <c r="W977" s="38">
        <v>86307</v>
      </c>
      <c r="X977" s="37" t="s">
        <v>3821</v>
      </c>
      <c r="Y977" s="38">
        <v>0</v>
      </c>
      <c r="Z977" s="38" t="b">
        <v>0</v>
      </c>
      <c r="AA977" s="60">
        <v>43390.860879629632</v>
      </c>
      <c r="AB977" s="60">
        <v>43390.860879629632</v>
      </c>
      <c r="AC977" s="38">
        <v>1</v>
      </c>
      <c r="AD977" s="60">
        <v>43390.948692129627</v>
      </c>
      <c r="AE977" s="60">
        <v>43390.981666666667</v>
      </c>
      <c r="AF977" s="60">
        <v>43390.948692129627</v>
      </c>
      <c r="AG977" s="37"/>
      <c r="AH977" s="37"/>
      <c r="AI977" s="37"/>
      <c r="AJ977" s="16">
        <f ca="1">IF(Table1[[#This Row],[State]]="Closed","Zero",IF(Table1[[#This Row],[State]]="Resolved","Zero",TODAY()-Table1[[#This Row],[First Assigned to Osprey-Resolver]]))</f>
        <v>1317.0183333333334</v>
      </c>
      <c r="AK977" s="16" t="str">
        <f ca="1">IF(Table1[[#This Row],[Days Open]]&lt;=5,"00 - 05",IF(Table1[[#This Row],[Days Open]]&lt;=15,"06 - 15",IF(Table1[[#This Row],[Days Open]]&lt;=30,"16 - 30", IF(Table1[[#This Row],[Days Open]]&lt;=60,"31 - 60",IF(Table1[[#This Row],[Days Open]]&lt;=90,"61 - 90",IF(Table1[[#This Row],[Days Open]]="Zero","Closed","&gt;91 and above"))))))</f>
        <v>&gt;91 and above</v>
      </c>
      <c r="AL977" s="39">
        <f>WEEKNUM(Table1[[#This Row],[Created]])</f>
        <v>42</v>
      </c>
      <c r="AM977" s="39">
        <f>WEEKNUM(Table1[[#This Row],[Resolved]])</f>
        <v>0</v>
      </c>
      <c r="AN977" s="39">
        <f>WEEKNUM(Table1[[#This Row],[Closed]])</f>
        <v>42</v>
      </c>
      <c r="AO977" s="39" t="str">
        <f>IFERROR(INDEX(GD_Resource[], MATCH(Table1[[#This Row],[Assigned to]], GD_Resource[SNOW ID Unique], 0), 2), "Not GD")</f>
        <v>Not GD</v>
      </c>
      <c r="AP977" s="39" t="str">
        <f t="shared" si="15"/>
        <v>Geo</v>
      </c>
      <c r="AQ977" s="39">
        <f>YEAR(Table1[[#This Row],[Closed]])</f>
        <v>2018</v>
      </c>
      <c r="AR977" s="39">
        <f>YEAR(Table1[[#This Row],[Resolved]])</f>
        <v>1900</v>
      </c>
      <c r="AS977" s="39">
        <f>YEAR(Table1[[#This Row],[Created]])</f>
        <v>2018</v>
      </c>
      <c r="AT977" s="39">
        <f>DAY(Table1[[#This Row],[Resolved]])</f>
        <v>0</v>
      </c>
      <c r="AU977" s="39" t="str">
        <f>TEXT(Table1[[#This Row],[Resolved]],"MMM")</f>
        <v>Jan</v>
      </c>
      <c r="AV977" s="39">
        <f>DAY(Table1[[#This Row],[Created]])</f>
        <v>16</v>
      </c>
      <c r="AW977" s="39" t="str">
        <f>TEXT(Table1[[#This Row],[Created]],"MMM")</f>
        <v>Oct</v>
      </c>
      <c r="AX977" s="40" t="e">
        <f>VLOOKUP(Table1[[#This Row],[Assigned to]],GD_Resource[[#All],[SNOW ID Unique]:[Team]],4,0)</f>
        <v>#N/A</v>
      </c>
    </row>
    <row r="978" spans="1:50" ht="37.5" customHeight="1" x14ac:dyDescent="0.25">
      <c r="A978" s="37" t="s">
        <v>3822</v>
      </c>
      <c r="B978" s="37" t="s">
        <v>142</v>
      </c>
      <c r="C978" s="37" t="s">
        <v>185</v>
      </c>
      <c r="D978" s="37" t="s">
        <v>206</v>
      </c>
      <c r="E978" s="37" t="s">
        <v>145</v>
      </c>
      <c r="F978" s="37" t="s">
        <v>3823</v>
      </c>
      <c r="G978" s="60">
        <v>43411.932604166657</v>
      </c>
      <c r="H978" s="37" t="s">
        <v>48</v>
      </c>
      <c r="I978" s="60"/>
      <c r="J978" s="37" t="s">
        <v>124</v>
      </c>
      <c r="K978" s="37" t="s">
        <v>3824</v>
      </c>
      <c r="L978" s="60">
        <v>43411.932604166657</v>
      </c>
      <c r="M978" s="37" t="s">
        <v>48</v>
      </c>
      <c r="N978" s="60">
        <v>43390.95585648148</v>
      </c>
      <c r="O978" s="37" t="s">
        <v>1016</v>
      </c>
      <c r="P978" s="38" t="b">
        <v>0</v>
      </c>
      <c r="Q978" s="37"/>
      <c r="R978" s="37" t="s">
        <v>191</v>
      </c>
      <c r="S978" s="38">
        <v>0</v>
      </c>
      <c r="T978" s="37" t="s">
        <v>128</v>
      </c>
      <c r="U978" s="37" t="s">
        <v>124</v>
      </c>
      <c r="V978" s="60"/>
      <c r="W978" s="38">
        <v>1812391</v>
      </c>
      <c r="X978" s="37" t="s">
        <v>873</v>
      </c>
      <c r="Y978" s="38">
        <v>0</v>
      </c>
      <c r="Z978" s="38" t="b">
        <v>0</v>
      </c>
      <c r="AA978" s="60">
        <v>43391.906134259261</v>
      </c>
      <c r="AB978" s="60">
        <v>43390.964247685188</v>
      </c>
      <c r="AC978" s="38">
        <v>1</v>
      </c>
      <c r="AD978" s="60">
        <v>43391.913969907408</v>
      </c>
      <c r="AE978" s="60">
        <v>43392.514062499999</v>
      </c>
      <c r="AF978" s="60">
        <v>43391.913969907408</v>
      </c>
      <c r="AG978" s="37" t="s">
        <v>139</v>
      </c>
      <c r="AH978" s="37"/>
      <c r="AI978" s="37" t="s">
        <v>2910</v>
      </c>
      <c r="AJ978" s="16">
        <f ca="1">IF(Table1[[#This Row],[State]]="Closed","Zero",IF(Table1[[#This Row],[State]]="Resolved","Zero",TODAY()-Table1[[#This Row],[First Assigned to Osprey-Resolver]]))</f>
        <v>1315.4859375000015</v>
      </c>
      <c r="AK978" s="16" t="str">
        <f ca="1">IF(Table1[[#This Row],[Days Open]]&lt;=5,"00 - 05",IF(Table1[[#This Row],[Days Open]]&lt;=15,"06 - 15",IF(Table1[[#This Row],[Days Open]]&lt;=30,"16 - 30", IF(Table1[[#This Row],[Days Open]]&lt;=60,"31 - 60",IF(Table1[[#This Row],[Days Open]]&lt;=90,"61 - 90",IF(Table1[[#This Row],[Days Open]]="Zero","Closed","&gt;91 and above"))))))</f>
        <v>&gt;91 and above</v>
      </c>
      <c r="AL978" s="39">
        <f>WEEKNUM(Table1[[#This Row],[Created]])</f>
        <v>42</v>
      </c>
      <c r="AM978" s="39">
        <f>WEEKNUM(Table1[[#This Row],[Resolved]])</f>
        <v>0</v>
      </c>
      <c r="AN978" s="39">
        <f>WEEKNUM(Table1[[#This Row],[Closed]])</f>
        <v>45</v>
      </c>
      <c r="AO978" s="39" t="str">
        <f>IFERROR(INDEX(GD_Resource[], MATCH(Table1[[#This Row],[Assigned to]], GD_Resource[SNOW ID Unique], 0), 2), "Not GD")</f>
        <v>Not GD</v>
      </c>
      <c r="AP978" s="39" t="str">
        <f t="shared" si="15"/>
        <v>Geo</v>
      </c>
      <c r="AQ978" s="39">
        <f>YEAR(Table1[[#This Row],[Closed]])</f>
        <v>2018</v>
      </c>
      <c r="AR978" s="39">
        <f>YEAR(Table1[[#This Row],[Resolved]])</f>
        <v>1900</v>
      </c>
      <c r="AS978" s="39">
        <f>YEAR(Table1[[#This Row],[Created]])</f>
        <v>2018</v>
      </c>
      <c r="AT978" s="39">
        <f>DAY(Table1[[#This Row],[Resolved]])</f>
        <v>0</v>
      </c>
      <c r="AU978" s="39" t="str">
        <f>TEXT(Table1[[#This Row],[Resolved]],"MMM")</f>
        <v>Jan</v>
      </c>
      <c r="AV978" s="39">
        <f>DAY(Table1[[#This Row],[Created]])</f>
        <v>17</v>
      </c>
      <c r="AW978" s="39" t="str">
        <f>TEXT(Table1[[#This Row],[Created]],"MMM")</f>
        <v>Oct</v>
      </c>
      <c r="AX978" s="40" t="e">
        <f>VLOOKUP(Table1[[#This Row],[Assigned to]],GD_Resource[[#All],[SNOW ID Unique]:[Team]],4,0)</f>
        <v>#N/A</v>
      </c>
    </row>
    <row r="979" spans="1:50" ht="49.95" customHeight="1" x14ac:dyDescent="0.25">
      <c r="A979" s="37" t="s">
        <v>3825</v>
      </c>
      <c r="B979" s="37" t="s">
        <v>142</v>
      </c>
      <c r="C979" s="37" t="s">
        <v>361</v>
      </c>
      <c r="D979" s="37" t="s">
        <v>206</v>
      </c>
      <c r="E979" s="37" t="s">
        <v>145</v>
      </c>
      <c r="F979" s="37" t="s">
        <v>3826</v>
      </c>
      <c r="G979" s="60">
        <v>43791.173460648148</v>
      </c>
      <c r="H979" s="37" t="s">
        <v>2706</v>
      </c>
      <c r="I979" s="60"/>
      <c r="J979" s="37" t="s">
        <v>124</v>
      </c>
      <c r="K979" s="37" t="s">
        <v>3827</v>
      </c>
      <c r="L979" s="60">
        <v>43791.173460648148</v>
      </c>
      <c r="M979" s="37" t="s">
        <v>48</v>
      </c>
      <c r="N979" s="60">
        <v>43392.52789351852</v>
      </c>
      <c r="O979" s="37" t="s">
        <v>3828</v>
      </c>
      <c r="P979" s="38" t="b">
        <v>1</v>
      </c>
      <c r="Q979" s="37"/>
      <c r="R979" s="37" t="s">
        <v>127</v>
      </c>
      <c r="S979" s="38">
        <v>1</v>
      </c>
      <c r="T979" s="37" t="s">
        <v>128</v>
      </c>
      <c r="U979" s="37" t="s">
        <v>124</v>
      </c>
      <c r="V979" s="60"/>
      <c r="W979" s="38">
        <v>34442977</v>
      </c>
      <c r="X979" s="37" t="s">
        <v>3829</v>
      </c>
      <c r="Y979" s="38">
        <v>0</v>
      </c>
      <c r="Z979" s="38" t="b">
        <v>0</v>
      </c>
      <c r="AA979" s="60">
        <v>43392.533020833333</v>
      </c>
      <c r="AB979" s="60">
        <v>43392.530624999999</v>
      </c>
      <c r="AC979" s="38">
        <v>6</v>
      </c>
      <c r="AD979" s="60">
        <v>43392.533414351848</v>
      </c>
      <c r="AE979" s="60">
        <v>43392.545393518521</v>
      </c>
      <c r="AF979" s="60">
        <v>43392.533414351848</v>
      </c>
      <c r="AG979" s="37" t="s">
        <v>332</v>
      </c>
      <c r="AH979" s="37"/>
      <c r="AI979" s="37" t="s">
        <v>876</v>
      </c>
      <c r="AJ979" s="16">
        <f ca="1">IF(Table1[[#This Row],[State]]="Closed","Zero",IF(Table1[[#This Row],[State]]="Resolved","Zero",TODAY()-Table1[[#This Row],[First Assigned to Osprey-Resolver]]))</f>
        <v>1315.4546064814785</v>
      </c>
      <c r="AK979" s="16" t="str">
        <f ca="1">IF(Table1[[#This Row],[Days Open]]&lt;=5,"00 - 05",IF(Table1[[#This Row],[Days Open]]&lt;=15,"06 - 15",IF(Table1[[#This Row],[Days Open]]&lt;=30,"16 - 30", IF(Table1[[#This Row],[Days Open]]&lt;=60,"31 - 60",IF(Table1[[#This Row],[Days Open]]&lt;=90,"61 - 90",IF(Table1[[#This Row],[Days Open]]="Zero","Closed","&gt;91 and above"))))))</f>
        <v>&gt;91 and above</v>
      </c>
      <c r="AL979" s="39">
        <f>WEEKNUM(Table1[[#This Row],[Created]])</f>
        <v>42</v>
      </c>
      <c r="AM979" s="39">
        <f>WEEKNUM(Table1[[#This Row],[Resolved]])</f>
        <v>0</v>
      </c>
      <c r="AN979" s="39">
        <f>WEEKNUM(Table1[[#This Row],[Closed]])</f>
        <v>47</v>
      </c>
      <c r="AO979" s="39" t="str">
        <f>IFERROR(INDEX(GD_Resource[], MATCH(Table1[[#This Row],[Assigned to]], GD_Resource[SNOW ID Unique], 0), 2), "Not GD")</f>
        <v>WPP-US</v>
      </c>
      <c r="AP979" s="39" t="str">
        <f t="shared" si="15"/>
        <v>GD</v>
      </c>
      <c r="AQ979" s="39">
        <f>YEAR(Table1[[#This Row],[Closed]])</f>
        <v>2019</v>
      </c>
      <c r="AR979" s="39">
        <f>YEAR(Table1[[#This Row],[Resolved]])</f>
        <v>1900</v>
      </c>
      <c r="AS979" s="39">
        <f>YEAR(Table1[[#This Row],[Created]])</f>
        <v>2018</v>
      </c>
      <c r="AT979" s="39">
        <f>DAY(Table1[[#This Row],[Resolved]])</f>
        <v>0</v>
      </c>
      <c r="AU979" s="39" t="str">
        <f>TEXT(Table1[[#This Row],[Resolved]],"MMM")</f>
        <v>Jan</v>
      </c>
      <c r="AV979" s="39">
        <f>DAY(Table1[[#This Row],[Created]])</f>
        <v>19</v>
      </c>
      <c r="AW979" s="39" t="str">
        <f>TEXT(Table1[[#This Row],[Created]],"MMM")</f>
        <v>Oct</v>
      </c>
      <c r="AX979" s="40">
        <f>VLOOKUP(Table1[[#This Row],[Assigned to]],GD_Resource[[#All],[SNOW ID Unique]:[Team]],4,0)</f>
        <v>0</v>
      </c>
    </row>
    <row r="980" spans="1:50" ht="49.95" customHeight="1" x14ac:dyDescent="0.25">
      <c r="A980" s="37" t="s">
        <v>3830</v>
      </c>
      <c r="B980" s="37" t="s">
        <v>119</v>
      </c>
      <c r="C980" s="37" t="s">
        <v>176</v>
      </c>
      <c r="D980" s="37" t="s">
        <v>3320</v>
      </c>
      <c r="E980" s="37" t="s">
        <v>145</v>
      </c>
      <c r="F980" s="37" t="s">
        <v>3831</v>
      </c>
      <c r="G980" s="60">
        <v>43635.923541666663</v>
      </c>
      <c r="H980" s="37" t="s">
        <v>3322</v>
      </c>
      <c r="I980" s="60"/>
      <c r="J980" s="37" t="s">
        <v>124</v>
      </c>
      <c r="K980" s="37" t="s">
        <v>3832</v>
      </c>
      <c r="L980" s="60">
        <v>43635.923541666663</v>
      </c>
      <c r="M980" s="37" t="s">
        <v>3322</v>
      </c>
      <c r="N980" s="60">
        <v>43397.832453703697</v>
      </c>
      <c r="O980" s="37" t="s">
        <v>3749</v>
      </c>
      <c r="P980" s="38" t="b">
        <v>0</v>
      </c>
      <c r="Q980" s="37"/>
      <c r="R980" s="37" t="s">
        <v>150</v>
      </c>
      <c r="S980" s="38">
        <v>0</v>
      </c>
      <c r="T980" s="37" t="s">
        <v>128</v>
      </c>
      <c r="U980" s="37" t="s">
        <v>124</v>
      </c>
      <c r="V980" s="60"/>
      <c r="W980" s="38">
        <v>20571070</v>
      </c>
      <c r="X980" s="37" t="s">
        <v>3541</v>
      </c>
      <c r="Y980" s="38">
        <v>0</v>
      </c>
      <c r="Z980" s="38" t="b">
        <v>0</v>
      </c>
      <c r="AA980" s="60">
        <v>43398.440497685187</v>
      </c>
      <c r="AB980" s="60">
        <v>43397.832453703697</v>
      </c>
      <c r="AC980" s="38">
        <v>1</v>
      </c>
      <c r="AD980" s="60">
        <v>43398.440497685187</v>
      </c>
      <c r="AE980" s="60">
        <v>43398.440497685187</v>
      </c>
      <c r="AF980" s="60">
        <v>43398.440497685187</v>
      </c>
      <c r="AG980" s="37"/>
      <c r="AH980" s="37"/>
      <c r="AI980" s="37"/>
      <c r="AJ980" s="16">
        <f ca="1">IF(Table1[[#This Row],[State]]="Closed","Zero",IF(Table1[[#This Row],[State]]="Resolved","Zero",TODAY()-Table1[[#This Row],[First Assigned to Osprey-Resolver]]))</f>
        <v>1309.5595023148126</v>
      </c>
      <c r="AK980" s="16" t="str">
        <f ca="1">IF(Table1[[#This Row],[Days Open]]&lt;=5,"00 - 05",IF(Table1[[#This Row],[Days Open]]&lt;=15,"06 - 15",IF(Table1[[#This Row],[Days Open]]&lt;=30,"16 - 30", IF(Table1[[#This Row],[Days Open]]&lt;=60,"31 - 60",IF(Table1[[#This Row],[Days Open]]&lt;=90,"61 - 90",IF(Table1[[#This Row],[Days Open]]="Zero","Closed","&gt;91 and above"))))))</f>
        <v>&gt;91 and above</v>
      </c>
      <c r="AL980" s="39">
        <f>WEEKNUM(Table1[[#This Row],[Created]])</f>
        <v>43</v>
      </c>
      <c r="AM980" s="39">
        <f>WEEKNUM(Table1[[#This Row],[Resolved]])</f>
        <v>0</v>
      </c>
      <c r="AN980" s="39">
        <f>WEEKNUM(Table1[[#This Row],[Closed]])</f>
        <v>25</v>
      </c>
      <c r="AO980" s="39" t="str">
        <f>IFERROR(INDEX(GD_Resource[], MATCH(Table1[[#This Row],[Assigned to]], GD_Resource[SNOW ID Unique], 0), 2), "Not GD")</f>
        <v>WPP-US</v>
      </c>
      <c r="AP980" s="39" t="str">
        <f t="shared" si="15"/>
        <v>GD</v>
      </c>
      <c r="AQ980" s="39">
        <f>YEAR(Table1[[#This Row],[Closed]])</f>
        <v>2019</v>
      </c>
      <c r="AR980" s="39">
        <f>YEAR(Table1[[#This Row],[Resolved]])</f>
        <v>1900</v>
      </c>
      <c r="AS980" s="39">
        <f>YEAR(Table1[[#This Row],[Created]])</f>
        <v>2018</v>
      </c>
      <c r="AT980" s="39">
        <f>DAY(Table1[[#This Row],[Resolved]])</f>
        <v>0</v>
      </c>
      <c r="AU980" s="39" t="str">
        <f>TEXT(Table1[[#This Row],[Resolved]],"MMM")</f>
        <v>Jan</v>
      </c>
      <c r="AV980" s="39">
        <f>DAY(Table1[[#This Row],[Created]])</f>
        <v>24</v>
      </c>
      <c r="AW980" s="39" t="str">
        <f>TEXT(Table1[[#This Row],[Created]],"MMM")</f>
        <v>Oct</v>
      </c>
      <c r="AX980" s="40">
        <f>VLOOKUP(Table1[[#This Row],[Assigned to]],GD_Resource[[#All],[SNOW ID Unique]:[Team]],4,0)</f>
        <v>0</v>
      </c>
    </row>
    <row r="981" spans="1:50" ht="112.5" customHeight="1" x14ac:dyDescent="0.25">
      <c r="A981" s="37" t="s">
        <v>3833</v>
      </c>
      <c r="B981" s="37" t="s">
        <v>119</v>
      </c>
      <c r="C981" s="37" t="s">
        <v>176</v>
      </c>
      <c r="D981" s="37" t="s">
        <v>3320</v>
      </c>
      <c r="E981" s="37" t="s">
        <v>145</v>
      </c>
      <c r="F981" s="37" t="s">
        <v>3834</v>
      </c>
      <c r="G981" s="60">
        <v>43635.840798611112</v>
      </c>
      <c r="H981" s="37" t="s">
        <v>3322</v>
      </c>
      <c r="I981" s="60"/>
      <c r="J981" s="37" t="s">
        <v>124</v>
      </c>
      <c r="K981" s="37" t="s">
        <v>3835</v>
      </c>
      <c r="L981" s="60">
        <v>43635.840798611112</v>
      </c>
      <c r="M981" s="37" t="s">
        <v>3322</v>
      </c>
      <c r="N981" s="60">
        <v>43397.838310185187</v>
      </c>
      <c r="O981" s="37" t="s">
        <v>3749</v>
      </c>
      <c r="P981" s="38" t="b">
        <v>0</v>
      </c>
      <c r="Q981" s="37"/>
      <c r="R981" s="37" t="s">
        <v>150</v>
      </c>
      <c r="S981" s="38">
        <v>0</v>
      </c>
      <c r="T981" s="37" t="s">
        <v>128</v>
      </c>
      <c r="U981" s="37" t="s">
        <v>124</v>
      </c>
      <c r="V981" s="60"/>
      <c r="W981" s="38">
        <v>20563415</v>
      </c>
      <c r="X981" s="37" t="s">
        <v>3541</v>
      </c>
      <c r="Y981" s="38">
        <v>0</v>
      </c>
      <c r="Z981" s="38" t="b">
        <v>0</v>
      </c>
      <c r="AA981" s="60">
        <v>43398.442569444444</v>
      </c>
      <c r="AB981" s="60">
        <v>43397.838310185187</v>
      </c>
      <c r="AC981" s="38">
        <v>1</v>
      </c>
      <c r="AD981" s="60">
        <v>43398.442569444444</v>
      </c>
      <c r="AE981" s="60">
        <v>43398.442569444444</v>
      </c>
      <c r="AF981" s="60">
        <v>43398.442569444444</v>
      </c>
      <c r="AG981" s="37"/>
      <c r="AH981" s="37"/>
      <c r="AI981" s="37"/>
      <c r="AJ981" s="16">
        <f ca="1">IF(Table1[[#This Row],[State]]="Closed","Zero",IF(Table1[[#This Row],[State]]="Resolved","Zero",TODAY()-Table1[[#This Row],[First Assigned to Osprey-Resolver]]))</f>
        <v>1309.5574305555565</v>
      </c>
      <c r="AK981" s="16" t="str">
        <f ca="1">IF(Table1[[#This Row],[Days Open]]&lt;=5,"00 - 05",IF(Table1[[#This Row],[Days Open]]&lt;=15,"06 - 15",IF(Table1[[#This Row],[Days Open]]&lt;=30,"16 - 30", IF(Table1[[#This Row],[Days Open]]&lt;=60,"31 - 60",IF(Table1[[#This Row],[Days Open]]&lt;=90,"61 - 90",IF(Table1[[#This Row],[Days Open]]="Zero","Closed","&gt;91 and above"))))))</f>
        <v>&gt;91 and above</v>
      </c>
      <c r="AL981" s="39">
        <f>WEEKNUM(Table1[[#This Row],[Created]])</f>
        <v>43</v>
      </c>
      <c r="AM981" s="39">
        <f>WEEKNUM(Table1[[#This Row],[Resolved]])</f>
        <v>0</v>
      </c>
      <c r="AN981" s="39">
        <f>WEEKNUM(Table1[[#This Row],[Closed]])</f>
        <v>25</v>
      </c>
      <c r="AO981" s="39" t="str">
        <f>IFERROR(INDEX(GD_Resource[], MATCH(Table1[[#This Row],[Assigned to]], GD_Resource[SNOW ID Unique], 0), 2), "Not GD")</f>
        <v>WPP-US</v>
      </c>
      <c r="AP981" s="39" t="str">
        <f t="shared" si="15"/>
        <v>GD</v>
      </c>
      <c r="AQ981" s="39">
        <f>YEAR(Table1[[#This Row],[Closed]])</f>
        <v>2019</v>
      </c>
      <c r="AR981" s="39">
        <f>YEAR(Table1[[#This Row],[Resolved]])</f>
        <v>1900</v>
      </c>
      <c r="AS981" s="39">
        <f>YEAR(Table1[[#This Row],[Created]])</f>
        <v>2018</v>
      </c>
      <c r="AT981" s="39">
        <f>DAY(Table1[[#This Row],[Resolved]])</f>
        <v>0</v>
      </c>
      <c r="AU981" s="39" t="str">
        <f>TEXT(Table1[[#This Row],[Resolved]],"MMM")</f>
        <v>Jan</v>
      </c>
      <c r="AV981" s="39">
        <f>DAY(Table1[[#This Row],[Created]])</f>
        <v>24</v>
      </c>
      <c r="AW981" s="39" t="str">
        <f>TEXT(Table1[[#This Row],[Created]],"MMM")</f>
        <v>Oct</v>
      </c>
      <c r="AX981" s="40">
        <f>VLOOKUP(Table1[[#This Row],[Assigned to]],GD_Resource[[#All],[SNOW ID Unique]:[Team]],4,0)</f>
        <v>0</v>
      </c>
    </row>
    <row r="982" spans="1:50" ht="62.7" customHeight="1" x14ac:dyDescent="0.25">
      <c r="A982" s="37" t="s">
        <v>3836</v>
      </c>
      <c r="B982" s="37" t="s">
        <v>119</v>
      </c>
      <c r="C982" s="37" t="s">
        <v>120</v>
      </c>
      <c r="D982" s="37" t="s">
        <v>206</v>
      </c>
      <c r="E982" s="37" t="s">
        <v>145</v>
      </c>
      <c r="F982" s="37" t="s">
        <v>3837</v>
      </c>
      <c r="G982" s="60">
        <v>43522.142118055563</v>
      </c>
      <c r="H982" s="37" t="s">
        <v>48</v>
      </c>
      <c r="I982" s="60"/>
      <c r="J982" s="37" t="s">
        <v>124</v>
      </c>
      <c r="K982" s="37" t="s">
        <v>3838</v>
      </c>
      <c r="L982" s="60">
        <v>43522.142118055563</v>
      </c>
      <c r="M982" s="37" t="s">
        <v>48</v>
      </c>
      <c r="N982" s="60">
        <v>43397.922465277778</v>
      </c>
      <c r="O982" s="37" t="s">
        <v>675</v>
      </c>
      <c r="P982" s="38" t="b">
        <v>0</v>
      </c>
      <c r="Q982" s="37"/>
      <c r="R982" s="37" t="s">
        <v>127</v>
      </c>
      <c r="S982" s="38">
        <v>0</v>
      </c>
      <c r="T982" s="37" t="s">
        <v>128</v>
      </c>
      <c r="U982" s="37" t="s">
        <v>124</v>
      </c>
      <c r="V982" s="60"/>
      <c r="W982" s="38">
        <v>10732578</v>
      </c>
      <c r="X982" s="37" t="s">
        <v>676</v>
      </c>
      <c r="Y982" s="38">
        <v>0</v>
      </c>
      <c r="Z982" s="38" t="b">
        <v>0</v>
      </c>
      <c r="AA982" s="60">
        <v>43398.123263888891</v>
      </c>
      <c r="AB982" s="60">
        <v>43397.922465277778</v>
      </c>
      <c r="AC982" s="38">
        <v>1</v>
      </c>
      <c r="AD982" s="60">
        <v>43398.120949074073</v>
      </c>
      <c r="AE982" s="60">
        <v>43398.123263888891</v>
      </c>
      <c r="AF982" s="60">
        <v>43398.120949074073</v>
      </c>
      <c r="AG982" s="37"/>
      <c r="AH982" s="37"/>
      <c r="AI982" s="37"/>
      <c r="AJ982" s="16">
        <f ca="1">IF(Table1[[#This Row],[State]]="Closed","Zero",IF(Table1[[#This Row],[State]]="Resolved","Zero",TODAY()-Table1[[#This Row],[First Assigned to Osprey-Resolver]]))</f>
        <v>1309.8767361111095</v>
      </c>
      <c r="AK982" s="16" t="str">
        <f ca="1">IF(Table1[[#This Row],[Days Open]]&lt;=5,"00 - 05",IF(Table1[[#This Row],[Days Open]]&lt;=15,"06 - 15",IF(Table1[[#This Row],[Days Open]]&lt;=30,"16 - 30", IF(Table1[[#This Row],[Days Open]]&lt;=60,"31 - 60",IF(Table1[[#This Row],[Days Open]]&lt;=90,"61 - 90",IF(Table1[[#This Row],[Days Open]]="Zero","Closed","&gt;91 and above"))))))</f>
        <v>&gt;91 and above</v>
      </c>
      <c r="AL982" s="39">
        <f>WEEKNUM(Table1[[#This Row],[Created]])</f>
        <v>43</v>
      </c>
      <c r="AM982" s="39">
        <f>WEEKNUM(Table1[[#This Row],[Resolved]])</f>
        <v>0</v>
      </c>
      <c r="AN982" s="39">
        <f>WEEKNUM(Table1[[#This Row],[Closed]])</f>
        <v>9</v>
      </c>
      <c r="AO982" s="39" t="str">
        <f>IFERROR(INDEX(GD_Resource[], MATCH(Table1[[#This Row],[Assigned to]], GD_Resource[SNOW ID Unique], 0), 2), "Not GD")</f>
        <v>Not GD</v>
      </c>
      <c r="AP982" s="39" t="str">
        <f t="shared" si="15"/>
        <v>Geo</v>
      </c>
      <c r="AQ982" s="39">
        <f>YEAR(Table1[[#This Row],[Closed]])</f>
        <v>2019</v>
      </c>
      <c r="AR982" s="39">
        <f>YEAR(Table1[[#This Row],[Resolved]])</f>
        <v>1900</v>
      </c>
      <c r="AS982" s="39">
        <f>YEAR(Table1[[#This Row],[Created]])</f>
        <v>2018</v>
      </c>
      <c r="AT982" s="39">
        <f>DAY(Table1[[#This Row],[Resolved]])</f>
        <v>0</v>
      </c>
      <c r="AU982" s="39" t="str">
        <f>TEXT(Table1[[#This Row],[Resolved]],"MMM")</f>
        <v>Jan</v>
      </c>
      <c r="AV982" s="39">
        <f>DAY(Table1[[#This Row],[Created]])</f>
        <v>24</v>
      </c>
      <c r="AW982" s="39" t="str">
        <f>TEXT(Table1[[#This Row],[Created]],"MMM")</f>
        <v>Oct</v>
      </c>
      <c r="AX982" s="40" t="e">
        <f>VLOOKUP(Table1[[#This Row],[Assigned to]],GD_Resource[[#All],[SNOW ID Unique]:[Team]],4,0)</f>
        <v>#N/A</v>
      </c>
    </row>
    <row r="983" spans="1:50" ht="100.2" customHeight="1" x14ac:dyDescent="0.25">
      <c r="A983" s="37" t="s">
        <v>3839</v>
      </c>
      <c r="B983" s="37" t="s">
        <v>119</v>
      </c>
      <c r="C983" s="37" t="s">
        <v>253</v>
      </c>
      <c r="D983" s="37" t="s">
        <v>132</v>
      </c>
      <c r="E983" s="37" t="s">
        <v>145</v>
      </c>
      <c r="F983" s="37" t="s">
        <v>3840</v>
      </c>
      <c r="G983" s="60">
        <v>44439.032048611109</v>
      </c>
      <c r="H983" s="37" t="s">
        <v>287</v>
      </c>
      <c r="I983" s="60"/>
      <c r="J983" s="37" t="s">
        <v>124</v>
      </c>
      <c r="K983" s="37" t="s">
        <v>2818</v>
      </c>
      <c r="L983" s="60">
        <v>44439.032048611109</v>
      </c>
      <c r="M983" s="37" t="s">
        <v>42</v>
      </c>
      <c r="N983" s="60">
        <v>43398.970995370371</v>
      </c>
      <c r="O983" s="37" t="s">
        <v>3673</v>
      </c>
      <c r="P983" s="38" t="b">
        <v>0</v>
      </c>
      <c r="Q983" s="37"/>
      <c r="R983" s="37" t="s">
        <v>150</v>
      </c>
      <c r="S983" s="38">
        <v>0</v>
      </c>
      <c r="T983" s="37" t="s">
        <v>128</v>
      </c>
      <c r="U983" s="37" t="s">
        <v>124</v>
      </c>
      <c r="V983" s="60"/>
      <c r="W983" s="38">
        <v>89861276</v>
      </c>
      <c r="X983" s="37" t="s">
        <v>2548</v>
      </c>
      <c r="Y983" s="38">
        <v>0</v>
      </c>
      <c r="Z983" s="38" t="b">
        <v>0</v>
      </c>
      <c r="AA983" s="60">
        <v>43398.982094907413</v>
      </c>
      <c r="AB983" s="60"/>
      <c r="AC983" s="38">
        <v>1</v>
      </c>
      <c r="AD983" s="60"/>
      <c r="AE983" s="60">
        <v>43398.982094907413</v>
      </c>
      <c r="AF983" s="60">
        <v>43398.974745370368</v>
      </c>
      <c r="AG983" s="37"/>
      <c r="AH983" s="37"/>
      <c r="AI983" s="37" t="s">
        <v>257</v>
      </c>
      <c r="AJ983" s="16">
        <f ca="1">IF(Table1[[#This Row],[State]]="Closed","Zero",IF(Table1[[#This Row],[State]]="Resolved","Zero",TODAY()-Table1[[#This Row],[First Assigned to Osprey-Resolver]]))</f>
        <v>1309.0179050925872</v>
      </c>
      <c r="AK983" s="16" t="str">
        <f ca="1">IF(Table1[[#This Row],[Days Open]]&lt;=5,"00 - 05",IF(Table1[[#This Row],[Days Open]]&lt;=15,"06 - 15",IF(Table1[[#This Row],[Days Open]]&lt;=30,"16 - 30", IF(Table1[[#This Row],[Days Open]]&lt;=60,"31 - 60",IF(Table1[[#This Row],[Days Open]]&lt;=90,"61 - 90",IF(Table1[[#This Row],[Days Open]]="Zero","Closed","&gt;91 and above"))))))</f>
        <v>&gt;91 and above</v>
      </c>
      <c r="AL983" s="39">
        <f>WEEKNUM(Table1[[#This Row],[Created]])</f>
        <v>43</v>
      </c>
      <c r="AM983" s="39">
        <f>WEEKNUM(Table1[[#This Row],[Resolved]])</f>
        <v>0</v>
      </c>
      <c r="AN983" s="39">
        <f>WEEKNUM(Table1[[#This Row],[Closed]])</f>
        <v>36</v>
      </c>
      <c r="AO983" s="39" t="str">
        <f>IFERROR(INDEX(GD_Resource[], MATCH(Table1[[#This Row],[Assigned to]], GD_Resource[SNOW ID Unique], 0), 2), "Not GD")</f>
        <v>WPP-US</v>
      </c>
      <c r="AP983" s="39" t="str">
        <f t="shared" si="15"/>
        <v>GD</v>
      </c>
      <c r="AQ983" s="39">
        <f>YEAR(Table1[[#This Row],[Closed]])</f>
        <v>2021</v>
      </c>
      <c r="AR983" s="39">
        <f>YEAR(Table1[[#This Row],[Resolved]])</f>
        <v>1900</v>
      </c>
      <c r="AS983" s="39">
        <f>YEAR(Table1[[#This Row],[Created]])</f>
        <v>2018</v>
      </c>
      <c r="AT983" s="39">
        <f>DAY(Table1[[#This Row],[Resolved]])</f>
        <v>0</v>
      </c>
      <c r="AU983" s="39" t="str">
        <f>TEXT(Table1[[#This Row],[Resolved]],"MMM")</f>
        <v>Jan</v>
      </c>
      <c r="AV983" s="39">
        <f>DAY(Table1[[#This Row],[Created]])</f>
        <v>25</v>
      </c>
      <c r="AW983" s="39" t="str">
        <f>TEXT(Table1[[#This Row],[Created]],"MMM")</f>
        <v>Oct</v>
      </c>
      <c r="AX983" s="40">
        <f>VLOOKUP(Table1[[#This Row],[Assigned to]],GD_Resource[[#All],[SNOW ID Unique]:[Team]],4,0)</f>
        <v>0</v>
      </c>
    </row>
    <row r="984" spans="1:50" ht="37.5" customHeight="1" x14ac:dyDescent="0.25">
      <c r="A984" s="37" t="s">
        <v>3841</v>
      </c>
      <c r="B984" s="37" t="s">
        <v>119</v>
      </c>
      <c r="C984" s="37" t="s">
        <v>433</v>
      </c>
      <c r="D984" s="37" t="s">
        <v>434</v>
      </c>
      <c r="E984" s="37" t="s">
        <v>13</v>
      </c>
      <c r="F984" s="37" t="s">
        <v>3842</v>
      </c>
      <c r="G984" s="60">
        <v>43403.793009259258</v>
      </c>
      <c r="H984" s="37" t="s">
        <v>436</v>
      </c>
      <c r="I984" s="60"/>
      <c r="J984" s="37" t="s">
        <v>124</v>
      </c>
      <c r="K984" s="37" t="s">
        <v>3843</v>
      </c>
      <c r="L984" s="60">
        <v>43403.793020833327</v>
      </c>
      <c r="M984" s="37" t="s">
        <v>436</v>
      </c>
      <c r="N984" s="60">
        <v>43402.95957175926</v>
      </c>
      <c r="O984" s="37" t="s">
        <v>1840</v>
      </c>
      <c r="P984" s="38" t="b">
        <v>0</v>
      </c>
      <c r="Q984" s="37"/>
      <c r="R984" s="37" t="s">
        <v>217</v>
      </c>
      <c r="S984" s="38">
        <v>0</v>
      </c>
      <c r="T984" s="37" t="s">
        <v>128</v>
      </c>
      <c r="U984" s="37" t="s">
        <v>124</v>
      </c>
      <c r="V984" s="60"/>
      <c r="W984" s="38">
        <v>72010</v>
      </c>
      <c r="X984" s="37" t="s">
        <v>1841</v>
      </c>
      <c r="Y984" s="38">
        <v>0</v>
      </c>
      <c r="Z984" s="38" t="b">
        <v>0</v>
      </c>
      <c r="AA984" s="60">
        <v>43403.026516203703</v>
      </c>
      <c r="AB984" s="60">
        <v>43402.999675925923</v>
      </c>
      <c r="AC984" s="38">
        <v>1</v>
      </c>
      <c r="AD984" s="60">
        <v>43403.026516203703</v>
      </c>
      <c r="AE984" s="60">
        <v>43403.026516203703</v>
      </c>
      <c r="AF984" s="60">
        <v>43403.026516203703</v>
      </c>
      <c r="AG984" s="37"/>
      <c r="AH984" s="37"/>
      <c r="AI984" s="37"/>
      <c r="AJ984" s="16">
        <f ca="1">IF(Table1[[#This Row],[State]]="Closed","Zero",IF(Table1[[#This Row],[State]]="Resolved","Zero",TODAY()-Table1[[#This Row],[First Assigned to Osprey-Resolver]]))</f>
        <v>1304.9734837962969</v>
      </c>
      <c r="AK984" s="16" t="str">
        <f ca="1">IF(Table1[[#This Row],[Days Open]]&lt;=5,"00 - 05",IF(Table1[[#This Row],[Days Open]]&lt;=15,"06 - 15",IF(Table1[[#This Row],[Days Open]]&lt;=30,"16 - 30", IF(Table1[[#This Row],[Days Open]]&lt;=60,"31 - 60",IF(Table1[[#This Row],[Days Open]]&lt;=90,"61 - 90",IF(Table1[[#This Row],[Days Open]]="Zero","Closed","&gt;91 and above"))))))</f>
        <v>&gt;91 and above</v>
      </c>
      <c r="AL984" s="39">
        <f>WEEKNUM(Table1[[#This Row],[Created]])</f>
        <v>44</v>
      </c>
      <c r="AM984" s="39">
        <f>WEEKNUM(Table1[[#This Row],[Resolved]])</f>
        <v>0</v>
      </c>
      <c r="AN984" s="39">
        <f>WEEKNUM(Table1[[#This Row],[Closed]])</f>
        <v>44</v>
      </c>
      <c r="AO984" s="39" t="str">
        <f>IFERROR(INDEX(GD_Resource[], MATCH(Table1[[#This Row],[Assigned to]], GD_Resource[SNOW ID Unique], 0), 2), "Not GD")</f>
        <v>Not GD</v>
      </c>
      <c r="AP984" s="39" t="str">
        <f t="shared" si="15"/>
        <v>Geo</v>
      </c>
      <c r="AQ984" s="39">
        <f>YEAR(Table1[[#This Row],[Closed]])</f>
        <v>2018</v>
      </c>
      <c r="AR984" s="39">
        <f>YEAR(Table1[[#This Row],[Resolved]])</f>
        <v>1900</v>
      </c>
      <c r="AS984" s="39">
        <f>YEAR(Table1[[#This Row],[Created]])</f>
        <v>2018</v>
      </c>
      <c r="AT984" s="39">
        <f>DAY(Table1[[#This Row],[Resolved]])</f>
        <v>0</v>
      </c>
      <c r="AU984" s="39" t="str">
        <f>TEXT(Table1[[#This Row],[Resolved]],"MMM")</f>
        <v>Jan</v>
      </c>
      <c r="AV984" s="39">
        <f>DAY(Table1[[#This Row],[Created]])</f>
        <v>29</v>
      </c>
      <c r="AW984" s="39" t="str">
        <f>TEXT(Table1[[#This Row],[Created]],"MMM")</f>
        <v>Oct</v>
      </c>
      <c r="AX984" s="40" t="e">
        <f>VLOOKUP(Table1[[#This Row],[Assigned to]],GD_Resource[[#All],[SNOW ID Unique]:[Team]],4,0)</f>
        <v>#N/A</v>
      </c>
    </row>
    <row r="985" spans="1:50" ht="49.95" customHeight="1" x14ac:dyDescent="0.25">
      <c r="A985" s="37" t="s">
        <v>3844</v>
      </c>
      <c r="B985" s="37" t="s">
        <v>119</v>
      </c>
      <c r="C985" s="37" t="s">
        <v>161</v>
      </c>
      <c r="D985" s="37" t="s">
        <v>162</v>
      </c>
      <c r="E985" s="37" t="s">
        <v>145</v>
      </c>
      <c r="F985" s="37" t="s">
        <v>3845</v>
      </c>
      <c r="G985" s="60">
        <v>43546.799895833326</v>
      </c>
      <c r="H985" s="37"/>
      <c r="I985" s="60"/>
      <c r="J985" s="37" t="s">
        <v>124</v>
      </c>
      <c r="K985" s="37" t="s">
        <v>3846</v>
      </c>
      <c r="L985" s="60">
        <v>43546.799895833326</v>
      </c>
      <c r="M985" s="37" t="s">
        <v>12</v>
      </c>
      <c r="N985" s="60">
        <v>43403.043437499997</v>
      </c>
      <c r="O985" s="37" t="s">
        <v>2800</v>
      </c>
      <c r="P985" s="38" t="b">
        <v>0</v>
      </c>
      <c r="Q985" s="37"/>
      <c r="R985" s="37" t="s">
        <v>127</v>
      </c>
      <c r="S985" s="38">
        <v>0</v>
      </c>
      <c r="T985" s="37" t="s">
        <v>128</v>
      </c>
      <c r="U985" s="37" t="s">
        <v>124</v>
      </c>
      <c r="V985" s="60"/>
      <c r="W985" s="38">
        <v>12420705</v>
      </c>
      <c r="X985" s="37" t="s">
        <v>977</v>
      </c>
      <c r="Y985" s="38">
        <v>0</v>
      </c>
      <c r="Z985" s="38" t="b">
        <v>0</v>
      </c>
      <c r="AA985" s="60"/>
      <c r="AB985" s="60"/>
      <c r="AC985" s="38">
        <v>0</v>
      </c>
      <c r="AD985" s="60"/>
      <c r="AE985" s="60"/>
      <c r="AF985" s="60">
        <v>43403.043437499997</v>
      </c>
      <c r="AG985" s="37"/>
      <c r="AH985" s="37"/>
      <c r="AI985" s="37"/>
      <c r="AJ985" s="16">
        <f ca="1">IF(Table1[[#This Row],[State]]="Closed","Zero",IF(Table1[[#This Row],[State]]="Resolved","Zero",TODAY()-Table1[[#This Row],[First Assigned to Osprey-Resolver]]))</f>
        <v>44708</v>
      </c>
      <c r="AK985" s="16" t="str">
        <f ca="1">IF(Table1[[#This Row],[Days Open]]&lt;=5,"00 - 05",IF(Table1[[#This Row],[Days Open]]&lt;=15,"06 - 15",IF(Table1[[#This Row],[Days Open]]&lt;=30,"16 - 30", IF(Table1[[#This Row],[Days Open]]&lt;=60,"31 - 60",IF(Table1[[#This Row],[Days Open]]&lt;=90,"61 - 90",IF(Table1[[#This Row],[Days Open]]="Zero","Closed","&gt;91 and above"))))))</f>
        <v>&gt;91 and above</v>
      </c>
      <c r="AL985" s="39">
        <f>WEEKNUM(Table1[[#This Row],[Created]])</f>
        <v>44</v>
      </c>
      <c r="AM985" s="39">
        <f>WEEKNUM(Table1[[#This Row],[Resolved]])</f>
        <v>0</v>
      </c>
      <c r="AN985" s="39">
        <f>WEEKNUM(Table1[[#This Row],[Closed]])</f>
        <v>12</v>
      </c>
      <c r="AO985" s="39" t="str">
        <f>IFERROR(INDEX(GD_Resource[], MATCH(Table1[[#This Row],[Assigned to]], GD_Resource[SNOW ID Unique], 0), 2), "Not GD")</f>
        <v>Not GD</v>
      </c>
      <c r="AP985" s="39" t="str">
        <f t="shared" si="15"/>
        <v>Geo</v>
      </c>
      <c r="AQ985" s="39">
        <f>YEAR(Table1[[#This Row],[Closed]])</f>
        <v>2019</v>
      </c>
      <c r="AR985" s="39">
        <f>YEAR(Table1[[#This Row],[Resolved]])</f>
        <v>1900</v>
      </c>
      <c r="AS985" s="39">
        <f>YEAR(Table1[[#This Row],[Created]])</f>
        <v>2018</v>
      </c>
      <c r="AT985" s="39">
        <f>DAY(Table1[[#This Row],[Resolved]])</f>
        <v>0</v>
      </c>
      <c r="AU985" s="39" t="str">
        <f>TEXT(Table1[[#This Row],[Resolved]],"MMM")</f>
        <v>Jan</v>
      </c>
      <c r="AV985" s="39">
        <f>DAY(Table1[[#This Row],[Created]])</f>
        <v>30</v>
      </c>
      <c r="AW985" s="39" t="str">
        <f>TEXT(Table1[[#This Row],[Created]],"MMM")</f>
        <v>Oct</v>
      </c>
      <c r="AX985" s="40" t="e">
        <f>VLOOKUP(Table1[[#This Row],[Assigned to]],GD_Resource[[#All],[SNOW ID Unique]:[Team]],4,0)</f>
        <v>#N/A</v>
      </c>
    </row>
    <row r="986" spans="1:50" ht="49.95" customHeight="1" x14ac:dyDescent="0.25">
      <c r="A986" s="37" t="s">
        <v>3847</v>
      </c>
      <c r="B986" s="37" t="s">
        <v>119</v>
      </c>
      <c r="C986" s="37" t="s">
        <v>361</v>
      </c>
      <c r="D986" s="37" t="s">
        <v>206</v>
      </c>
      <c r="E986" s="37" t="s">
        <v>13</v>
      </c>
      <c r="F986" s="37" t="s">
        <v>3848</v>
      </c>
      <c r="G986" s="60">
        <v>43453.933275462958</v>
      </c>
      <c r="H986" s="37" t="s">
        <v>48</v>
      </c>
      <c r="I986" s="60"/>
      <c r="J986" s="37" t="s">
        <v>542</v>
      </c>
      <c r="K986" s="37" t="s">
        <v>3849</v>
      </c>
      <c r="L986" s="60">
        <v>43453.933275462958</v>
      </c>
      <c r="M986" s="37" t="s">
        <v>48</v>
      </c>
      <c r="N986" s="60">
        <v>43405.74417824074</v>
      </c>
      <c r="O986" s="37" t="s">
        <v>3850</v>
      </c>
      <c r="P986" s="38" t="b">
        <v>0</v>
      </c>
      <c r="Q986" s="37"/>
      <c r="R986" s="37" t="s">
        <v>127</v>
      </c>
      <c r="S986" s="38">
        <v>0</v>
      </c>
      <c r="T986" s="37" t="s">
        <v>128</v>
      </c>
      <c r="U986" s="37" t="s">
        <v>124</v>
      </c>
      <c r="V986" s="60"/>
      <c r="W986" s="38">
        <v>4163900</v>
      </c>
      <c r="X986" s="37" t="s">
        <v>3600</v>
      </c>
      <c r="Y986" s="38">
        <v>0</v>
      </c>
      <c r="Z986" s="38" t="b">
        <v>0</v>
      </c>
      <c r="AA986" s="60">
        <v>43405.803148148138</v>
      </c>
      <c r="AB986" s="60"/>
      <c r="AC986" s="38">
        <v>2</v>
      </c>
      <c r="AD986" s="60"/>
      <c r="AE986" s="60">
        <v>43405.803148148138</v>
      </c>
      <c r="AF986" s="60">
        <v>43405.74417824074</v>
      </c>
      <c r="AG986" s="37"/>
      <c r="AH986" s="37"/>
      <c r="AI986" s="37"/>
      <c r="AJ986" s="16">
        <f ca="1">IF(Table1[[#This Row],[State]]="Closed","Zero",IF(Table1[[#This Row],[State]]="Resolved","Zero",TODAY()-Table1[[#This Row],[First Assigned to Osprey-Resolver]]))</f>
        <v>1302.1968518518624</v>
      </c>
      <c r="AK986" s="16" t="str">
        <f ca="1">IF(Table1[[#This Row],[Days Open]]&lt;=5,"00 - 05",IF(Table1[[#This Row],[Days Open]]&lt;=15,"06 - 15",IF(Table1[[#This Row],[Days Open]]&lt;=30,"16 - 30", IF(Table1[[#This Row],[Days Open]]&lt;=60,"31 - 60",IF(Table1[[#This Row],[Days Open]]&lt;=90,"61 - 90",IF(Table1[[#This Row],[Days Open]]="Zero","Closed","&gt;91 and above"))))))</f>
        <v>&gt;91 and above</v>
      </c>
      <c r="AL986" s="39">
        <f>WEEKNUM(Table1[[#This Row],[Created]])</f>
        <v>44</v>
      </c>
      <c r="AM986" s="39">
        <f>WEEKNUM(Table1[[#This Row],[Resolved]])</f>
        <v>0</v>
      </c>
      <c r="AN986" s="39">
        <f>WEEKNUM(Table1[[#This Row],[Closed]])</f>
        <v>51</v>
      </c>
      <c r="AO986" s="39" t="str">
        <f>IFERROR(INDEX(GD_Resource[], MATCH(Table1[[#This Row],[Assigned to]], GD_Resource[SNOW ID Unique], 0), 2), "Not GD")</f>
        <v>Not GD</v>
      </c>
      <c r="AP986" s="39" t="str">
        <f t="shared" si="15"/>
        <v>Geo</v>
      </c>
      <c r="AQ986" s="39">
        <f>YEAR(Table1[[#This Row],[Closed]])</f>
        <v>2018</v>
      </c>
      <c r="AR986" s="39">
        <f>YEAR(Table1[[#This Row],[Resolved]])</f>
        <v>1900</v>
      </c>
      <c r="AS986" s="39">
        <f>YEAR(Table1[[#This Row],[Created]])</f>
        <v>2018</v>
      </c>
      <c r="AT986" s="39">
        <f>DAY(Table1[[#This Row],[Resolved]])</f>
        <v>0</v>
      </c>
      <c r="AU986" s="39" t="str">
        <f>TEXT(Table1[[#This Row],[Resolved]],"MMM")</f>
        <v>Jan</v>
      </c>
      <c r="AV986" s="39">
        <f>DAY(Table1[[#This Row],[Created]])</f>
        <v>1</v>
      </c>
      <c r="AW986" s="39" t="str">
        <f>TEXT(Table1[[#This Row],[Created]],"MMM")</f>
        <v>Nov</v>
      </c>
      <c r="AX986" s="40" t="e">
        <f>VLOOKUP(Table1[[#This Row],[Assigned to]],GD_Resource[[#All],[SNOW ID Unique]:[Team]],4,0)</f>
        <v>#N/A</v>
      </c>
    </row>
    <row r="987" spans="1:50" ht="100.2" customHeight="1" x14ac:dyDescent="0.25">
      <c r="A987" s="37" t="s">
        <v>3851</v>
      </c>
      <c r="B987" s="37" t="s">
        <v>119</v>
      </c>
      <c r="C987" s="37" t="s">
        <v>253</v>
      </c>
      <c r="D987" s="37" t="s">
        <v>132</v>
      </c>
      <c r="E987" s="37" t="s">
        <v>145</v>
      </c>
      <c r="F987" s="37" t="s">
        <v>3852</v>
      </c>
      <c r="G987" s="60">
        <v>44460.883796296293</v>
      </c>
      <c r="H987" s="37" t="s">
        <v>8</v>
      </c>
      <c r="I987" s="60"/>
      <c r="J987" s="37" t="s">
        <v>124</v>
      </c>
      <c r="K987" s="37" t="s">
        <v>2818</v>
      </c>
      <c r="L987" s="60">
        <v>44460.883796296293</v>
      </c>
      <c r="M987" s="37" t="s">
        <v>42</v>
      </c>
      <c r="N987" s="60">
        <v>43405.881423611107</v>
      </c>
      <c r="O987" s="37" t="s">
        <v>3853</v>
      </c>
      <c r="P987" s="38" t="b">
        <v>0</v>
      </c>
      <c r="Q987" s="37"/>
      <c r="R987" s="37" t="s">
        <v>150</v>
      </c>
      <c r="S987" s="38">
        <v>0</v>
      </c>
      <c r="T987" s="37" t="s">
        <v>128</v>
      </c>
      <c r="U987" s="37" t="s">
        <v>124</v>
      </c>
      <c r="V987" s="60"/>
      <c r="W987" s="38">
        <v>91152205</v>
      </c>
      <c r="X987" s="37" t="s">
        <v>3854</v>
      </c>
      <c r="Y987" s="38">
        <v>0</v>
      </c>
      <c r="Z987" s="38" t="b">
        <v>0</v>
      </c>
      <c r="AA987" s="60">
        <v>43405.974259259259</v>
      </c>
      <c r="AB987" s="60">
        <v>43405.884259259263</v>
      </c>
      <c r="AC987" s="38">
        <v>1</v>
      </c>
      <c r="AD987" s="60">
        <v>43406.002986111111</v>
      </c>
      <c r="AE987" s="60">
        <v>43406.024201388893</v>
      </c>
      <c r="AF987" s="60">
        <v>43406.002986111111</v>
      </c>
      <c r="AG987" s="37"/>
      <c r="AH987" s="37"/>
      <c r="AI987" s="37" t="s">
        <v>257</v>
      </c>
      <c r="AJ987" s="16">
        <f ca="1">IF(Table1[[#This Row],[State]]="Closed","Zero",IF(Table1[[#This Row],[State]]="Resolved","Zero",TODAY()-Table1[[#This Row],[First Assigned to Osprey-Resolver]]))</f>
        <v>1301.9757986111072</v>
      </c>
      <c r="AK987" s="16" t="str">
        <f ca="1">IF(Table1[[#This Row],[Days Open]]&lt;=5,"00 - 05",IF(Table1[[#This Row],[Days Open]]&lt;=15,"06 - 15",IF(Table1[[#This Row],[Days Open]]&lt;=30,"16 - 30", IF(Table1[[#This Row],[Days Open]]&lt;=60,"31 - 60",IF(Table1[[#This Row],[Days Open]]&lt;=90,"61 - 90",IF(Table1[[#This Row],[Days Open]]="Zero","Closed","&gt;91 and above"))))))</f>
        <v>&gt;91 and above</v>
      </c>
      <c r="AL987" s="39">
        <f>WEEKNUM(Table1[[#This Row],[Created]])</f>
        <v>44</v>
      </c>
      <c r="AM987" s="39">
        <f>WEEKNUM(Table1[[#This Row],[Resolved]])</f>
        <v>0</v>
      </c>
      <c r="AN987" s="39">
        <f>WEEKNUM(Table1[[#This Row],[Closed]])</f>
        <v>39</v>
      </c>
      <c r="AO987" s="39" t="str">
        <f>IFERROR(INDEX(GD_Resource[], MATCH(Table1[[#This Row],[Assigned to]], GD_Resource[SNOW ID Unique], 0), 2), "Not GD")</f>
        <v>WPP-US</v>
      </c>
      <c r="AP987" s="39" t="str">
        <f t="shared" si="15"/>
        <v>GD</v>
      </c>
      <c r="AQ987" s="39">
        <f>YEAR(Table1[[#This Row],[Closed]])</f>
        <v>2021</v>
      </c>
      <c r="AR987" s="39">
        <f>YEAR(Table1[[#This Row],[Resolved]])</f>
        <v>1900</v>
      </c>
      <c r="AS987" s="39">
        <f>YEAR(Table1[[#This Row],[Created]])</f>
        <v>2018</v>
      </c>
      <c r="AT987" s="39">
        <f>DAY(Table1[[#This Row],[Resolved]])</f>
        <v>0</v>
      </c>
      <c r="AU987" s="39" t="str">
        <f>TEXT(Table1[[#This Row],[Resolved]],"MMM")</f>
        <v>Jan</v>
      </c>
      <c r="AV987" s="39">
        <f>DAY(Table1[[#This Row],[Created]])</f>
        <v>1</v>
      </c>
      <c r="AW987" s="39" t="str">
        <f>TEXT(Table1[[#This Row],[Created]],"MMM")</f>
        <v>Nov</v>
      </c>
      <c r="AX987" s="40">
        <f>VLOOKUP(Table1[[#This Row],[Assigned to]],GD_Resource[[#All],[SNOW ID Unique]:[Team]],4,0)</f>
        <v>0</v>
      </c>
    </row>
    <row r="988" spans="1:50" ht="37.5" customHeight="1" x14ac:dyDescent="0.25">
      <c r="A988" s="37" t="s">
        <v>3855</v>
      </c>
      <c r="B988" s="37" t="s">
        <v>119</v>
      </c>
      <c r="C988" s="37" t="s">
        <v>296</v>
      </c>
      <c r="D988" s="37" t="s">
        <v>2839</v>
      </c>
      <c r="E988" s="37" t="s">
        <v>145</v>
      </c>
      <c r="F988" s="37" t="s">
        <v>3856</v>
      </c>
      <c r="G988" s="60">
        <v>43411.021238425928</v>
      </c>
      <c r="H988" s="37"/>
      <c r="I988" s="60"/>
      <c r="J988" s="37" t="s">
        <v>124</v>
      </c>
      <c r="K988" s="37" t="s">
        <v>124</v>
      </c>
      <c r="L988" s="60">
        <v>43411.021238425928</v>
      </c>
      <c r="M988" s="37" t="s">
        <v>2304</v>
      </c>
      <c r="N988" s="60">
        <v>43410.827569444453</v>
      </c>
      <c r="O988" s="37" t="s">
        <v>2424</v>
      </c>
      <c r="P988" s="38" t="b">
        <v>0</v>
      </c>
      <c r="Q988" s="37"/>
      <c r="R988" s="37" t="s">
        <v>150</v>
      </c>
      <c r="S988" s="38">
        <v>0</v>
      </c>
      <c r="T988" s="37" t="s">
        <v>128</v>
      </c>
      <c r="U988" s="37" t="s">
        <v>124</v>
      </c>
      <c r="V988" s="60"/>
      <c r="W988" s="38">
        <v>16999</v>
      </c>
      <c r="X988" s="37" t="s">
        <v>2427</v>
      </c>
      <c r="Y988" s="38">
        <v>0</v>
      </c>
      <c r="Z988" s="38" t="b">
        <v>0</v>
      </c>
      <c r="AA988" s="60"/>
      <c r="AB988" s="60"/>
      <c r="AC988" s="38">
        <v>0</v>
      </c>
      <c r="AD988" s="60"/>
      <c r="AE988" s="60"/>
      <c r="AF988" s="60">
        <v>43410.827569444453</v>
      </c>
      <c r="AG988" s="37"/>
      <c r="AH988" s="37"/>
      <c r="AI988" s="37"/>
      <c r="AJ988" s="16">
        <f ca="1">IF(Table1[[#This Row],[State]]="Closed","Zero",IF(Table1[[#This Row],[State]]="Resolved","Zero",TODAY()-Table1[[#This Row],[First Assigned to Osprey-Resolver]]))</f>
        <v>44708</v>
      </c>
      <c r="AK988" s="16" t="str">
        <f ca="1">IF(Table1[[#This Row],[Days Open]]&lt;=5,"00 - 05",IF(Table1[[#This Row],[Days Open]]&lt;=15,"06 - 15",IF(Table1[[#This Row],[Days Open]]&lt;=30,"16 - 30", IF(Table1[[#This Row],[Days Open]]&lt;=60,"31 - 60",IF(Table1[[#This Row],[Days Open]]&lt;=90,"61 - 90",IF(Table1[[#This Row],[Days Open]]="Zero","Closed","&gt;91 and above"))))))</f>
        <v>&gt;91 and above</v>
      </c>
      <c r="AL988" s="39">
        <f>WEEKNUM(Table1[[#This Row],[Created]])</f>
        <v>45</v>
      </c>
      <c r="AM988" s="39">
        <f>WEEKNUM(Table1[[#This Row],[Resolved]])</f>
        <v>0</v>
      </c>
      <c r="AN988" s="39">
        <f>WEEKNUM(Table1[[#This Row],[Closed]])</f>
        <v>45</v>
      </c>
      <c r="AO988" s="39" t="str">
        <f>IFERROR(INDEX(GD_Resource[], MATCH(Table1[[#This Row],[Assigned to]], GD_Resource[SNOW ID Unique], 0), 2), "Not GD")</f>
        <v>Not GD</v>
      </c>
      <c r="AP988" s="39" t="str">
        <f t="shared" si="15"/>
        <v>Geo</v>
      </c>
      <c r="AQ988" s="39">
        <f>YEAR(Table1[[#This Row],[Closed]])</f>
        <v>2018</v>
      </c>
      <c r="AR988" s="39">
        <f>YEAR(Table1[[#This Row],[Resolved]])</f>
        <v>1900</v>
      </c>
      <c r="AS988" s="39">
        <f>YEAR(Table1[[#This Row],[Created]])</f>
        <v>2018</v>
      </c>
      <c r="AT988" s="39">
        <f>DAY(Table1[[#This Row],[Resolved]])</f>
        <v>0</v>
      </c>
      <c r="AU988" s="39" t="str">
        <f>TEXT(Table1[[#This Row],[Resolved]],"MMM")</f>
        <v>Jan</v>
      </c>
      <c r="AV988" s="39">
        <f>DAY(Table1[[#This Row],[Created]])</f>
        <v>6</v>
      </c>
      <c r="AW988" s="39" t="str">
        <f>TEXT(Table1[[#This Row],[Created]],"MMM")</f>
        <v>Nov</v>
      </c>
      <c r="AX988" s="40" t="e">
        <f>VLOOKUP(Table1[[#This Row],[Assigned to]],GD_Resource[[#All],[SNOW ID Unique]:[Team]],4,0)</f>
        <v>#N/A</v>
      </c>
    </row>
    <row r="989" spans="1:50" ht="62.7" customHeight="1" x14ac:dyDescent="0.25">
      <c r="A989" s="37" t="s">
        <v>3857</v>
      </c>
      <c r="B989" s="37" t="s">
        <v>142</v>
      </c>
      <c r="C989" s="37" t="s">
        <v>433</v>
      </c>
      <c r="D989" s="37" t="s">
        <v>434</v>
      </c>
      <c r="E989" s="37" t="s">
        <v>13</v>
      </c>
      <c r="F989" s="37" t="s">
        <v>3858</v>
      </c>
      <c r="G989" s="60">
        <v>43412.843969907408</v>
      </c>
      <c r="H989" s="37" t="s">
        <v>436</v>
      </c>
      <c r="I989" s="60"/>
      <c r="J989" s="37" t="s">
        <v>329</v>
      </c>
      <c r="K989" s="37" t="s">
        <v>3859</v>
      </c>
      <c r="L989" s="60">
        <v>43412.843969907408</v>
      </c>
      <c r="M989" s="37" t="s">
        <v>436</v>
      </c>
      <c r="N989" s="60">
        <v>43412.809594907398</v>
      </c>
      <c r="O989" s="37" t="s">
        <v>3860</v>
      </c>
      <c r="P989" s="38" t="b">
        <v>0</v>
      </c>
      <c r="Q989" s="37"/>
      <c r="R989" s="37" t="s">
        <v>217</v>
      </c>
      <c r="S989" s="38">
        <v>0</v>
      </c>
      <c r="T989" s="37" t="s">
        <v>128</v>
      </c>
      <c r="U989" s="37" t="s">
        <v>124</v>
      </c>
      <c r="V989" s="60"/>
      <c r="W989" s="38">
        <v>2970</v>
      </c>
      <c r="X989" s="37" t="s">
        <v>3861</v>
      </c>
      <c r="Y989" s="38">
        <v>0</v>
      </c>
      <c r="Z989" s="38" t="b">
        <v>0</v>
      </c>
      <c r="AA989" s="60">
        <v>43412.843564814822</v>
      </c>
      <c r="AB989" s="60"/>
      <c r="AC989" s="38">
        <v>1</v>
      </c>
      <c r="AD989" s="60"/>
      <c r="AE989" s="60">
        <v>43412.843564814822</v>
      </c>
      <c r="AF989" s="60">
        <v>43412.813287037039</v>
      </c>
      <c r="AG989" s="37"/>
      <c r="AH989" s="37"/>
      <c r="AI989" s="37"/>
      <c r="AJ989" s="16">
        <f ca="1">IF(Table1[[#This Row],[State]]="Closed","Zero",IF(Table1[[#This Row],[State]]="Resolved","Zero",TODAY()-Table1[[#This Row],[First Assigned to Osprey-Resolver]]))</f>
        <v>1295.1564351851775</v>
      </c>
      <c r="AK989" s="16" t="str">
        <f ca="1">IF(Table1[[#This Row],[Days Open]]&lt;=5,"00 - 05",IF(Table1[[#This Row],[Days Open]]&lt;=15,"06 - 15",IF(Table1[[#This Row],[Days Open]]&lt;=30,"16 - 30", IF(Table1[[#This Row],[Days Open]]&lt;=60,"31 - 60",IF(Table1[[#This Row],[Days Open]]&lt;=90,"61 - 90",IF(Table1[[#This Row],[Days Open]]="Zero","Closed","&gt;91 and above"))))))</f>
        <v>&gt;91 and above</v>
      </c>
      <c r="AL989" s="39">
        <f>WEEKNUM(Table1[[#This Row],[Created]])</f>
        <v>45</v>
      </c>
      <c r="AM989" s="39">
        <f>WEEKNUM(Table1[[#This Row],[Resolved]])</f>
        <v>0</v>
      </c>
      <c r="AN989" s="39">
        <f>WEEKNUM(Table1[[#This Row],[Closed]])</f>
        <v>45</v>
      </c>
      <c r="AO989" s="39" t="str">
        <f>IFERROR(INDEX(GD_Resource[], MATCH(Table1[[#This Row],[Assigned to]], GD_Resource[SNOW ID Unique], 0), 2), "Not GD")</f>
        <v>Not GD</v>
      </c>
      <c r="AP989" s="39" t="str">
        <f t="shared" si="15"/>
        <v>Geo</v>
      </c>
      <c r="AQ989" s="39">
        <f>YEAR(Table1[[#This Row],[Closed]])</f>
        <v>2018</v>
      </c>
      <c r="AR989" s="39">
        <f>YEAR(Table1[[#This Row],[Resolved]])</f>
        <v>1900</v>
      </c>
      <c r="AS989" s="39">
        <f>YEAR(Table1[[#This Row],[Created]])</f>
        <v>2018</v>
      </c>
      <c r="AT989" s="39">
        <f>DAY(Table1[[#This Row],[Resolved]])</f>
        <v>0</v>
      </c>
      <c r="AU989" s="39" t="str">
        <f>TEXT(Table1[[#This Row],[Resolved]],"MMM")</f>
        <v>Jan</v>
      </c>
      <c r="AV989" s="39">
        <f>DAY(Table1[[#This Row],[Created]])</f>
        <v>8</v>
      </c>
      <c r="AW989" s="39" t="str">
        <f>TEXT(Table1[[#This Row],[Created]],"MMM")</f>
        <v>Nov</v>
      </c>
      <c r="AX989" s="40" t="e">
        <f>VLOOKUP(Table1[[#This Row],[Assigned to]],GD_Resource[[#All],[SNOW ID Unique]:[Team]],4,0)</f>
        <v>#N/A</v>
      </c>
    </row>
    <row r="990" spans="1:50" ht="62.7" customHeight="1" x14ac:dyDescent="0.25">
      <c r="A990" s="37" t="s">
        <v>3862</v>
      </c>
      <c r="B990" s="37" t="s">
        <v>119</v>
      </c>
      <c r="C990" s="37" t="s">
        <v>433</v>
      </c>
      <c r="D990" s="37" t="s">
        <v>434</v>
      </c>
      <c r="E990" s="37" t="s">
        <v>7</v>
      </c>
      <c r="F990" s="37" t="s">
        <v>3863</v>
      </c>
      <c r="G990" s="60">
        <v>43413.826006944437</v>
      </c>
      <c r="H990" s="37" t="s">
        <v>436</v>
      </c>
      <c r="I990" s="60"/>
      <c r="J990" s="37" t="s">
        <v>124</v>
      </c>
      <c r="K990" s="37" t="s">
        <v>3864</v>
      </c>
      <c r="L990" s="60">
        <v>43413.826006944437</v>
      </c>
      <c r="M990" s="37" t="s">
        <v>436</v>
      </c>
      <c r="N990" s="60">
        <v>43413.046574074076</v>
      </c>
      <c r="O990" s="37" t="s">
        <v>3865</v>
      </c>
      <c r="P990" s="38" t="b">
        <v>0</v>
      </c>
      <c r="Q990" s="37"/>
      <c r="R990" s="37" t="s">
        <v>217</v>
      </c>
      <c r="S990" s="38">
        <v>0</v>
      </c>
      <c r="T990" s="37" t="s">
        <v>128</v>
      </c>
      <c r="U990" s="37" t="s">
        <v>124</v>
      </c>
      <c r="V990" s="60"/>
      <c r="W990" s="38">
        <v>67824</v>
      </c>
      <c r="X990" s="37" t="s">
        <v>3866</v>
      </c>
      <c r="Y990" s="38">
        <v>0</v>
      </c>
      <c r="Z990" s="38" t="b">
        <v>0</v>
      </c>
      <c r="AA990" s="60">
        <v>43413.369710648149</v>
      </c>
      <c r="AB990" s="60"/>
      <c r="AC990" s="38">
        <v>0</v>
      </c>
      <c r="AD990" s="60"/>
      <c r="AE990" s="60">
        <v>43413.369710648149</v>
      </c>
      <c r="AF990" s="60">
        <v>43413.046574074076</v>
      </c>
      <c r="AG990" s="37"/>
      <c r="AH990" s="37"/>
      <c r="AI990" s="37"/>
      <c r="AJ990" s="16">
        <f ca="1">IF(Table1[[#This Row],[State]]="Closed","Zero",IF(Table1[[#This Row],[State]]="Resolved","Zero",TODAY()-Table1[[#This Row],[First Assigned to Osprey-Resolver]]))</f>
        <v>1294.6302893518514</v>
      </c>
      <c r="AK990" s="16" t="str">
        <f ca="1">IF(Table1[[#This Row],[Days Open]]&lt;=5,"00 - 05",IF(Table1[[#This Row],[Days Open]]&lt;=15,"06 - 15",IF(Table1[[#This Row],[Days Open]]&lt;=30,"16 - 30", IF(Table1[[#This Row],[Days Open]]&lt;=60,"31 - 60",IF(Table1[[#This Row],[Days Open]]&lt;=90,"61 - 90",IF(Table1[[#This Row],[Days Open]]="Zero","Closed","&gt;91 and above"))))))</f>
        <v>&gt;91 and above</v>
      </c>
      <c r="AL990" s="39">
        <f>WEEKNUM(Table1[[#This Row],[Created]])</f>
        <v>45</v>
      </c>
      <c r="AM990" s="39">
        <f>WEEKNUM(Table1[[#This Row],[Resolved]])</f>
        <v>0</v>
      </c>
      <c r="AN990" s="39">
        <f>WEEKNUM(Table1[[#This Row],[Closed]])</f>
        <v>45</v>
      </c>
      <c r="AO990" s="39" t="str">
        <f>IFERROR(INDEX(GD_Resource[], MATCH(Table1[[#This Row],[Assigned to]], GD_Resource[SNOW ID Unique], 0), 2), "Not GD")</f>
        <v>Not GD</v>
      </c>
      <c r="AP990" s="39" t="str">
        <f t="shared" si="15"/>
        <v>Geo</v>
      </c>
      <c r="AQ990" s="39">
        <f>YEAR(Table1[[#This Row],[Closed]])</f>
        <v>2018</v>
      </c>
      <c r="AR990" s="39">
        <f>YEAR(Table1[[#This Row],[Resolved]])</f>
        <v>1900</v>
      </c>
      <c r="AS990" s="39">
        <f>YEAR(Table1[[#This Row],[Created]])</f>
        <v>2018</v>
      </c>
      <c r="AT990" s="39">
        <f>DAY(Table1[[#This Row],[Resolved]])</f>
        <v>0</v>
      </c>
      <c r="AU990" s="39" t="str">
        <f>TEXT(Table1[[#This Row],[Resolved]],"MMM")</f>
        <v>Jan</v>
      </c>
      <c r="AV990" s="39">
        <f>DAY(Table1[[#This Row],[Created]])</f>
        <v>9</v>
      </c>
      <c r="AW990" s="39" t="str">
        <f>TEXT(Table1[[#This Row],[Created]],"MMM")</f>
        <v>Nov</v>
      </c>
      <c r="AX990" s="40" t="e">
        <f>VLOOKUP(Table1[[#This Row],[Assigned to]],GD_Resource[[#All],[SNOW ID Unique]:[Team]],4,0)</f>
        <v>#N/A</v>
      </c>
    </row>
    <row r="991" spans="1:50" ht="37.5" customHeight="1" x14ac:dyDescent="0.25">
      <c r="A991" s="37" t="s">
        <v>3867</v>
      </c>
      <c r="B991" s="37" t="s">
        <v>119</v>
      </c>
      <c r="C991" s="37" t="s">
        <v>120</v>
      </c>
      <c r="D991" s="37" t="s">
        <v>3868</v>
      </c>
      <c r="E991" s="37" t="s">
        <v>13</v>
      </c>
      <c r="F991" s="37" t="s">
        <v>3869</v>
      </c>
      <c r="G991" s="60">
        <v>43476.572337962964</v>
      </c>
      <c r="H991" s="37" t="s">
        <v>3870</v>
      </c>
      <c r="I991" s="60"/>
      <c r="J991" s="37" t="s">
        <v>134</v>
      </c>
      <c r="K991" s="37" t="s">
        <v>3871</v>
      </c>
      <c r="L991" s="60">
        <v>43431.678067129629</v>
      </c>
      <c r="M991" s="37" t="s">
        <v>3870</v>
      </c>
      <c r="N991" s="60">
        <v>43416.63009259259</v>
      </c>
      <c r="O991" s="37" t="s">
        <v>2408</v>
      </c>
      <c r="P991" s="38" t="b">
        <v>0</v>
      </c>
      <c r="Q991" s="37"/>
      <c r="R991" s="37" t="s">
        <v>127</v>
      </c>
      <c r="S991" s="38">
        <v>0</v>
      </c>
      <c r="T991" s="37" t="s">
        <v>128</v>
      </c>
      <c r="U991" s="37" t="s">
        <v>124</v>
      </c>
      <c r="V991" s="60"/>
      <c r="W991" s="38">
        <v>1300145</v>
      </c>
      <c r="X991" s="37" t="s">
        <v>2409</v>
      </c>
      <c r="Y991" s="38">
        <v>0</v>
      </c>
      <c r="Z991" s="38" t="b">
        <v>0</v>
      </c>
      <c r="AA991" s="60">
        <v>43416.680636574078</v>
      </c>
      <c r="AB991" s="60"/>
      <c r="AC991" s="38">
        <v>2</v>
      </c>
      <c r="AD991" s="60"/>
      <c r="AE991" s="60">
        <v>43416.680636574078</v>
      </c>
      <c r="AF991" s="60">
        <v>43416.660312499997</v>
      </c>
      <c r="AG991" s="37"/>
      <c r="AH991" s="37"/>
      <c r="AI991" s="37"/>
      <c r="AJ991" s="16">
        <f ca="1">IF(Table1[[#This Row],[State]]="Closed","Zero",IF(Table1[[#This Row],[State]]="Resolved","Zero",TODAY()-Table1[[#This Row],[First Assigned to Osprey-Resolver]]))</f>
        <v>1291.3193634259223</v>
      </c>
      <c r="AK991" s="16" t="str">
        <f ca="1">IF(Table1[[#This Row],[Days Open]]&lt;=5,"00 - 05",IF(Table1[[#This Row],[Days Open]]&lt;=15,"06 - 15",IF(Table1[[#This Row],[Days Open]]&lt;=30,"16 - 30", IF(Table1[[#This Row],[Days Open]]&lt;=60,"31 - 60",IF(Table1[[#This Row],[Days Open]]&lt;=90,"61 - 90",IF(Table1[[#This Row],[Days Open]]="Zero","Closed","&gt;91 and above"))))))</f>
        <v>&gt;91 and above</v>
      </c>
      <c r="AL991" s="39">
        <f>WEEKNUM(Table1[[#This Row],[Created]])</f>
        <v>46</v>
      </c>
      <c r="AM991" s="39">
        <f>WEEKNUM(Table1[[#This Row],[Resolved]])</f>
        <v>0</v>
      </c>
      <c r="AN991" s="39">
        <f>WEEKNUM(Table1[[#This Row],[Closed]])</f>
        <v>48</v>
      </c>
      <c r="AO991" s="39" t="str">
        <f>IFERROR(INDEX(GD_Resource[], MATCH(Table1[[#This Row],[Assigned to]], GD_Resource[SNOW ID Unique], 0), 2), "Not GD")</f>
        <v>WPP-US</v>
      </c>
      <c r="AP991" s="39" t="str">
        <f t="shared" si="15"/>
        <v>GD</v>
      </c>
      <c r="AQ991" s="39">
        <f>YEAR(Table1[[#This Row],[Closed]])</f>
        <v>2018</v>
      </c>
      <c r="AR991" s="39">
        <f>YEAR(Table1[[#This Row],[Resolved]])</f>
        <v>1900</v>
      </c>
      <c r="AS991" s="39">
        <f>YEAR(Table1[[#This Row],[Created]])</f>
        <v>2018</v>
      </c>
      <c r="AT991" s="39">
        <f>DAY(Table1[[#This Row],[Resolved]])</f>
        <v>0</v>
      </c>
      <c r="AU991" s="39" t="str">
        <f>TEXT(Table1[[#This Row],[Resolved]],"MMM")</f>
        <v>Jan</v>
      </c>
      <c r="AV991" s="39">
        <f>DAY(Table1[[#This Row],[Created]])</f>
        <v>12</v>
      </c>
      <c r="AW991" s="39" t="str">
        <f>TEXT(Table1[[#This Row],[Created]],"MMM")</f>
        <v>Nov</v>
      </c>
      <c r="AX991" s="40">
        <f>VLOOKUP(Table1[[#This Row],[Assigned to]],GD_Resource[[#All],[SNOW ID Unique]:[Team]],4,0)</f>
        <v>0</v>
      </c>
    </row>
    <row r="992" spans="1:50" ht="87.45" customHeight="1" x14ac:dyDescent="0.25">
      <c r="A992" s="37" t="s">
        <v>3872</v>
      </c>
      <c r="B992" s="37" t="s">
        <v>119</v>
      </c>
      <c r="C992" s="37" t="s">
        <v>185</v>
      </c>
      <c r="D992" s="37" t="s">
        <v>206</v>
      </c>
      <c r="E992" s="37" t="s">
        <v>145</v>
      </c>
      <c r="F992" s="37" t="s">
        <v>3873</v>
      </c>
      <c r="G992" s="60">
        <v>43425.147835648153</v>
      </c>
      <c r="H992" s="37" t="s">
        <v>48</v>
      </c>
      <c r="I992" s="60"/>
      <c r="J992" s="37" t="s">
        <v>124</v>
      </c>
      <c r="K992" s="37" t="s">
        <v>3874</v>
      </c>
      <c r="L992" s="60">
        <v>43425.147835648153</v>
      </c>
      <c r="M992" s="37" t="s">
        <v>48</v>
      </c>
      <c r="N992" s="60">
        <v>43418.859768518523</v>
      </c>
      <c r="O992" s="37" t="s">
        <v>3599</v>
      </c>
      <c r="P992" s="38" t="b">
        <v>0</v>
      </c>
      <c r="Q992" s="37"/>
      <c r="R992" s="37" t="s">
        <v>191</v>
      </c>
      <c r="S992" s="38">
        <v>0</v>
      </c>
      <c r="T992" s="37" t="s">
        <v>128</v>
      </c>
      <c r="U992" s="37" t="s">
        <v>124</v>
      </c>
      <c r="V992" s="60"/>
      <c r="W992" s="38">
        <v>543289</v>
      </c>
      <c r="X992" s="37" t="s">
        <v>3600</v>
      </c>
      <c r="Y992" s="38">
        <v>0</v>
      </c>
      <c r="Z992" s="38" t="b">
        <v>0</v>
      </c>
      <c r="AA992" s="60">
        <v>43419.480868055558</v>
      </c>
      <c r="AB992" s="60">
        <v>43418.859768518523</v>
      </c>
      <c r="AC992" s="38">
        <v>1</v>
      </c>
      <c r="AD992" s="60">
        <v>43418.860798611109</v>
      </c>
      <c r="AE992" s="60">
        <v>43419.480868055558</v>
      </c>
      <c r="AF992" s="60">
        <v>43418.860798611109</v>
      </c>
      <c r="AG992" s="37"/>
      <c r="AH992" s="37"/>
      <c r="AI992" s="37"/>
      <c r="AJ992" s="16">
        <f ca="1">IF(Table1[[#This Row],[State]]="Closed","Zero",IF(Table1[[#This Row],[State]]="Resolved","Zero",TODAY()-Table1[[#This Row],[First Assigned to Osprey-Resolver]]))</f>
        <v>1288.5191319444421</v>
      </c>
      <c r="AK992" s="16" t="str">
        <f ca="1">IF(Table1[[#This Row],[Days Open]]&lt;=5,"00 - 05",IF(Table1[[#This Row],[Days Open]]&lt;=15,"06 - 15",IF(Table1[[#This Row],[Days Open]]&lt;=30,"16 - 30", IF(Table1[[#This Row],[Days Open]]&lt;=60,"31 - 60",IF(Table1[[#This Row],[Days Open]]&lt;=90,"61 - 90",IF(Table1[[#This Row],[Days Open]]="Zero","Closed","&gt;91 and above"))))))</f>
        <v>&gt;91 and above</v>
      </c>
      <c r="AL992" s="39">
        <f>WEEKNUM(Table1[[#This Row],[Created]])</f>
        <v>46</v>
      </c>
      <c r="AM992" s="39">
        <f>WEEKNUM(Table1[[#This Row],[Resolved]])</f>
        <v>0</v>
      </c>
      <c r="AN992" s="39">
        <f>WEEKNUM(Table1[[#This Row],[Closed]])</f>
        <v>47</v>
      </c>
      <c r="AO992" s="39" t="str">
        <f>IFERROR(INDEX(GD_Resource[], MATCH(Table1[[#This Row],[Assigned to]], GD_Resource[SNOW ID Unique], 0), 2), "Not GD")</f>
        <v>Not GD</v>
      </c>
      <c r="AP992" s="39" t="str">
        <f t="shared" si="15"/>
        <v>Geo</v>
      </c>
      <c r="AQ992" s="39">
        <f>YEAR(Table1[[#This Row],[Closed]])</f>
        <v>2018</v>
      </c>
      <c r="AR992" s="39">
        <f>YEAR(Table1[[#This Row],[Resolved]])</f>
        <v>1900</v>
      </c>
      <c r="AS992" s="39">
        <f>YEAR(Table1[[#This Row],[Created]])</f>
        <v>2018</v>
      </c>
      <c r="AT992" s="39">
        <f>DAY(Table1[[#This Row],[Resolved]])</f>
        <v>0</v>
      </c>
      <c r="AU992" s="39" t="str">
        <f>TEXT(Table1[[#This Row],[Resolved]],"MMM")</f>
        <v>Jan</v>
      </c>
      <c r="AV992" s="39">
        <f>DAY(Table1[[#This Row],[Created]])</f>
        <v>14</v>
      </c>
      <c r="AW992" s="39" t="str">
        <f>TEXT(Table1[[#This Row],[Created]],"MMM")</f>
        <v>Nov</v>
      </c>
      <c r="AX992" s="40" t="e">
        <f>VLOOKUP(Table1[[#This Row],[Assigned to]],GD_Resource[[#All],[SNOW ID Unique]:[Team]],4,0)</f>
        <v>#N/A</v>
      </c>
    </row>
    <row r="993" spans="1:50" ht="37.5" customHeight="1" x14ac:dyDescent="0.25">
      <c r="A993" s="37" t="s">
        <v>3875</v>
      </c>
      <c r="B993" s="37" t="s">
        <v>119</v>
      </c>
      <c r="C993" s="37" t="s">
        <v>185</v>
      </c>
      <c r="D993" s="37" t="s">
        <v>206</v>
      </c>
      <c r="E993" s="37" t="s">
        <v>145</v>
      </c>
      <c r="F993" s="37" t="s">
        <v>3876</v>
      </c>
      <c r="G993" s="60">
        <v>43424.932488425933</v>
      </c>
      <c r="H993" s="37" t="s">
        <v>48</v>
      </c>
      <c r="I993" s="60"/>
      <c r="J993" s="37" t="s">
        <v>124</v>
      </c>
      <c r="K993" s="37" t="s">
        <v>3877</v>
      </c>
      <c r="L993" s="60">
        <v>43424.932488425933</v>
      </c>
      <c r="M993" s="37" t="s">
        <v>48</v>
      </c>
      <c r="N993" s="60">
        <v>43418.860891203702</v>
      </c>
      <c r="O993" s="37" t="s">
        <v>3599</v>
      </c>
      <c r="P993" s="38" t="b">
        <v>0</v>
      </c>
      <c r="Q993" s="37"/>
      <c r="R993" s="37" t="s">
        <v>191</v>
      </c>
      <c r="S993" s="38">
        <v>0</v>
      </c>
      <c r="T993" s="37" t="s">
        <v>128</v>
      </c>
      <c r="U993" s="37" t="s">
        <v>124</v>
      </c>
      <c r="V993" s="60"/>
      <c r="W993" s="38">
        <v>524586</v>
      </c>
      <c r="X993" s="37" t="s">
        <v>3600</v>
      </c>
      <c r="Y993" s="38">
        <v>0</v>
      </c>
      <c r="Z993" s="38" t="b">
        <v>0</v>
      </c>
      <c r="AA993" s="60">
        <v>43419.481296296297</v>
      </c>
      <c r="AB993" s="60">
        <v>43418.860891203702</v>
      </c>
      <c r="AC993" s="38">
        <v>1</v>
      </c>
      <c r="AD993" s="60">
        <v>43418.868993055563</v>
      </c>
      <c r="AE993" s="60">
        <v>43419.481296296297</v>
      </c>
      <c r="AF993" s="60">
        <v>43418.868993055563</v>
      </c>
      <c r="AG993" s="37"/>
      <c r="AH993" s="37"/>
      <c r="AI993" s="37"/>
      <c r="AJ993" s="16">
        <f ca="1">IF(Table1[[#This Row],[State]]="Closed","Zero",IF(Table1[[#This Row],[State]]="Resolved","Zero",TODAY()-Table1[[#This Row],[First Assigned to Osprey-Resolver]]))</f>
        <v>1288.5187037037031</v>
      </c>
      <c r="AK993" s="16" t="str">
        <f ca="1">IF(Table1[[#This Row],[Days Open]]&lt;=5,"00 - 05",IF(Table1[[#This Row],[Days Open]]&lt;=15,"06 - 15",IF(Table1[[#This Row],[Days Open]]&lt;=30,"16 - 30", IF(Table1[[#This Row],[Days Open]]&lt;=60,"31 - 60",IF(Table1[[#This Row],[Days Open]]&lt;=90,"61 - 90",IF(Table1[[#This Row],[Days Open]]="Zero","Closed","&gt;91 and above"))))))</f>
        <v>&gt;91 and above</v>
      </c>
      <c r="AL993" s="39">
        <f>WEEKNUM(Table1[[#This Row],[Created]])</f>
        <v>46</v>
      </c>
      <c r="AM993" s="39">
        <f>WEEKNUM(Table1[[#This Row],[Resolved]])</f>
        <v>0</v>
      </c>
      <c r="AN993" s="39">
        <f>WEEKNUM(Table1[[#This Row],[Closed]])</f>
        <v>47</v>
      </c>
      <c r="AO993" s="39" t="str">
        <f>IFERROR(INDEX(GD_Resource[], MATCH(Table1[[#This Row],[Assigned to]], GD_Resource[SNOW ID Unique], 0), 2), "Not GD")</f>
        <v>Not GD</v>
      </c>
      <c r="AP993" s="39" t="str">
        <f t="shared" si="15"/>
        <v>Geo</v>
      </c>
      <c r="AQ993" s="39">
        <f>YEAR(Table1[[#This Row],[Closed]])</f>
        <v>2018</v>
      </c>
      <c r="AR993" s="39">
        <f>YEAR(Table1[[#This Row],[Resolved]])</f>
        <v>1900</v>
      </c>
      <c r="AS993" s="39">
        <f>YEAR(Table1[[#This Row],[Created]])</f>
        <v>2018</v>
      </c>
      <c r="AT993" s="39">
        <f>DAY(Table1[[#This Row],[Resolved]])</f>
        <v>0</v>
      </c>
      <c r="AU993" s="39" t="str">
        <f>TEXT(Table1[[#This Row],[Resolved]],"MMM")</f>
        <v>Jan</v>
      </c>
      <c r="AV993" s="39">
        <f>DAY(Table1[[#This Row],[Created]])</f>
        <v>14</v>
      </c>
      <c r="AW993" s="39" t="str">
        <f>TEXT(Table1[[#This Row],[Created]],"MMM")</f>
        <v>Nov</v>
      </c>
      <c r="AX993" s="40" t="e">
        <f>VLOOKUP(Table1[[#This Row],[Assigned to]],GD_Resource[[#All],[SNOW ID Unique]:[Team]],4,0)</f>
        <v>#N/A</v>
      </c>
    </row>
    <row r="994" spans="1:50" ht="37.5" customHeight="1" x14ac:dyDescent="0.25">
      <c r="A994" s="37" t="s">
        <v>3878</v>
      </c>
      <c r="B994" s="37" t="s">
        <v>119</v>
      </c>
      <c r="C994" s="37" t="s">
        <v>2780</v>
      </c>
      <c r="D994" s="37" t="s">
        <v>2781</v>
      </c>
      <c r="E994" s="37" t="s">
        <v>13</v>
      </c>
      <c r="F994" s="37" t="s">
        <v>3879</v>
      </c>
      <c r="G994" s="60">
        <v>43437.435937499999</v>
      </c>
      <c r="H994" s="37" t="s">
        <v>2783</v>
      </c>
      <c r="I994" s="60"/>
      <c r="J994" s="37" t="s">
        <v>124</v>
      </c>
      <c r="K994" s="37" t="s">
        <v>3880</v>
      </c>
      <c r="L994" s="60">
        <v>43437.435937499999</v>
      </c>
      <c r="M994" s="37" t="s">
        <v>2783</v>
      </c>
      <c r="N994" s="60">
        <v>43418.895740740743</v>
      </c>
      <c r="O994" s="37" t="s">
        <v>2781</v>
      </c>
      <c r="P994" s="38" t="b">
        <v>1</v>
      </c>
      <c r="Q994" s="37"/>
      <c r="R994" s="37" t="s">
        <v>150</v>
      </c>
      <c r="S994" s="38">
        <v>1</v>
      </c>
      <c r="T994" s="37" t="s">
        <v>128</v>
      </c>
      <c r="U994" s="37" t="s">
        <v>124</v>
      </c>
      <c r="V994" s="60"/>
      <c r="W994" s="38">
        <v>1602127</v>
      </c>
      <c r="X994" s="37" t="s">
        <v>2783</v>
      </c>
      <c r="Y994" s="38">
        <v>0</v>
      </c>
      <c r="Z994" s="38" t="b">
        <v>0</v>
      </c>
      <c r="AA994" s="60">
        <v>43418.920520833337</v>
      </c>
      <c r="AB994" s="60">
        <v>43418.895740740743</v>
      </c>
      <c r="AC994" s="38">
        <v>14</v>
      </c>
      <c r="AD994" s="60">
        <v>43418.986377314817</v>
      </c>
      <c r="AE994" s="60">
        <v>43419.042407407411</v>
      </c>
      <c r="AF994" s="60">
        <v>43418.986377314817</v>
      </c>
      <c r="AG994" s="37"/>
      <c r="AH994" s="37"/>
      <c r="AI994" s="37"/>
      <c r="AJ994" s="16">
        <f ca="1">IF(Table1[[#This Row],[State]]="Closed","Zero",IF(Table1[[#This Row],[State]]="Resolved","Zero",TODAY()-Table1[[#This Row],[First Assigned to Osprey-Resolver]]))</f>
        <v>1288.9575925925892</v>
      </c>
      <c r="AK994" s="16" t="str">
        <f ca="1">IF(Table1[[#This Row],[Days Open]]&lt;=5,"00 - 05",IF(Table1[[#This Row],[Days Open]]&lt;=15,"06 - 15",IF(Table1[[#This Row],[Days Open]]&lt;=30,"16 - 30", IF(Table1[[#This Row],[Days Open]]&lt;=60,"31 - 60",IF(Table1[[#This Row],[Days Open]]&lt;=90,"61 - 90",IF(Table1[[#This Row],[Days Open]]="Zero","Closed","&gt;91 and above"))))))</f>
        <v>&gt;91 and above</v>
      </c>
      <c r="AL994" s="39">
        <f>WEEKNUM(Table1[[#This Row],[Created]])</f>
        <v>46</v>
      </c>
      <c r="AM994" s="39">
        <f>WEEKNUM(Table1[[#This Row],[Resolved]])</f>
        <v>0</v>
      </c>
      <c r="AN994" s="39">
        <f>WEEKNUM(Table1[[#This Row],[Closed]])</f>
        <v>49</v>
      </c>
      <c r="AO994" s="39" t="str">
        <f>IFERROR(INDEX(GD_Resource[], MATCH(Table1[[#This Row],[Assigned to]], GD_Resource[SNOW ID Unique], 0), 2), "Not GD")</f>
        <v>WPP-US</v>
      </c>
      <c r="AP994" s="39" t="str">
        <f t="shared" si="15"/>
        <v>GD</v>
      </c>
      <c r="AQ994" s="39">
        <f>YEAR(Table1[[#This Row],[Closed]])</f>
        <v>2018</v>
      </c>
      <c r="AR994" s="39">
        <f>YEAR(Table1[[#This Row],[Resolved]])</f>
        <v>1900</v>
      </c>
      <c r="AS994" s="39">
        <f>YEAR(Table1[[#This Row],[Created]])</f>
        <v>2018</v>
      </c>
      <c r="AT994" s="39">
        <f>DAY(Table1[[#This Row],[Resolved]])</f>
        <v>0</v>
      </c>
      <c r="AU994" s="39" t="str">
        <f>TEXT(Table1[[#This Row],[Resolved]],"MMM")</f>
        <v>Jan</v>
      </c>
      <c r="AV994" s="39">
        <f>DAY(Table1[[#This Row],[Created]])</f>
        <v>14</v>
      </c>
      <c r="AW994" s="39" t="str">
        <f>TEXT(Table1[[#This Row],[Created]],"MMM")</f>
        <v>Nov</v>
      </c>
      <c r="AX994" s="40">
        <f>VLOOKUP(Table1[[#This Row],[Assigned to]],GD_Resource[[#All],[SNOW ID Unique]:[Team]],4,0)</f>
        <v>0</v>
      </c>
    </row>
    <row r="995" spans="1:50" ht="49.95" customHeight="1" x14ac:dyDescent="0.25">
      <c r="A995" s="37" t="s">
        <v>3881</v>
      </c>
      <c r="B995" s="37" t="s">
        <v>119</v>
      </c>
      <c r="C995" s="37" t="s">
        <v>120</v>
      </c>
      <c r="D995" s="37" t="s">
        <v>3114</v>
      </c>
      <c r="E995" s="37" t="s">
        <v>13</v>
      </c>
      <c r="F995" s="37" t="s">
        <v>3882</v>
      </c>
      <c r="G995" s="60">
        <v>43420.385567129633</v>
      </c>
      <c r="H995" s="37"/>
      <c r="I995" s="60"/>
      <c r="J995" s="37" t="s">
        <v>134</v>
      </c>
      <c r="K995" s="37" t="s">
        <v>3883</v>
      </c>
      <c r="L995" s="60">
        <v>43420.385567129633</v>
      </c>
      <c r="M995" s="37" t="s">
        <v>3117</v>
      </c>
      <c r="N995" s="60">
        <v>43419.529456018521</v>
      </c>
      <c r="O995" s="37" t="s">
        <v>3884</v>
      </c>
      <c r="P995" s="38" t="b">
        <v>0</v>
      </c>
      <c r="Q995" s="37"/>
      <c r="R995" s="37" t="s">
        <v>127</v>
      </c>
      <c r="S995" s="38">
        <v>0</v>
      </c>
      <c r="T995" s="37" t="s">
        <v>128</v>
      </c>
      <c r="U995" s="37" t="s">
        <v>124</v>
      </c>
      <c r="V995" s="60"/>
      <c r="W995" s="38">
        <v>73968</v>
      </c>
      <c r="X995" s="37" t="s">
        <v>3885</v>
      </c>
      <c r="Y995" s="38">
        <v>0</v>
      </c>
      <c r="Z995" s="38" t="b">
        <v>0</v>
      </c>
      <c r="AA995" s="60">
        <v>43419.863252314812</v>
      </c>
      <c r="AB995" s="60">
        <v>43419.863252314812</v>
      </c>
      <c r="AC995" s="38">
        <v>4</v>
      </c>
      <c r="AD995" s="60">
        <v>43420.370428240742</v>
      </c>
      <c r="AE995" s="60"/>
      <c r="AF995" s="60">
        <v>43419.564351851863</v>
      </c>
      <c r="AG995" s="37"/>
      <c r="AH995" s="37"/>
      <c r="AI995" s="37"/>
      <c r="AJ995" s="16">
        <f ca="1">IF(Table1[[#This Row],[State]]="Closed","Zero",IF(Table1[[#This Row],[State]]="Resolved","Zero",TODAY()-Table1[[#This Row],[First Assigned to Osprey-Resolver]]))</f>
        <v>44708</v>
      </c>
      <c r="AK995" s="16" t="str">
        <f ca="1">IF(Table1[[#This Row],[Days Open]]&lt;=5,"00 - 05",IF(Table1[[#This Row],[Days Open]]&lt;=15,"06 - 15",IF(Table1[[#This Row],[Days Open]]&lt;=30,"16 - 30", IF(Table1[[#This Row],[Days Open]]&lt;=60,"31 - 60",IF(Table1[[#This Row],[Days Open]]&lt;=90,"61 - 90",IF(Table1[[#This Row],[Days Open]]="Zero","Closed","&gt;91 and above"))))))</f>
        <v>&gt;91 and above</v>
      </c>
      <c r="AL995" s="39">
        <f>WEEKNUM(Table1[[#This Row],[Created]])</f>
        <v>46</v>
      </c>
      <c r="AM995" s="39">
        <f>WEEKNUM(Table1[[#This Row],[Resolved]])</f>
        <v>0</v>
      </c>
      <c r="AN995" s="39">
        <f>WEEKNUM(Table1[[#This Row],[Closed]])</f>
        <v>46</v>
      </c>
      <c r="AO995" s="39" t="str">
        <f>IFERROR(INDEX(GD_Resource[], MATCH(Table1[[#This Row],[Assigned to]], GD_Resource[SNOW ID Unique], 0), 2), "Not GD")</f>
        <v>Not GD</v>
      </c>
      <c r="AP995" s="39" t="str">
        <f t="shared" si="15"/>
        <v>Geo</v>
      </c>
      <c r="AQ995" s="39">
        <f>YEAR(Table1[[#This Row],[Closed]])</f>
        <v>2018</v>
      </c>
      <c r="AR995" s="39">
        <f>YEAR(Table1[[#This Row],[Resolved]])</f>
        <v>1900</v>
      </c>
      <c r="AS995" s="39">
        <f>YEAR(Table1[[#This Row],[Created]])</f>
        <v>2018</v>
      </c>
      <c r="AT995" s="39">
        <f>DAY(Table1[[#This Row],[Resolved]])</f>
        <v>0</v>
      </c>
      <c r="AU995" s="39" t="str">
        <f>TEXT(Table1[[#This Row],[Resolved]],"MMM")</f>
        <v>Jan</v>
      </c>
      <c r="AV995" s="39">
        <f>DAY(Table1[[#This Row],[Created]])</f>
        <v>15</v>
      </c>
      <c r="AW995" s="39" t="str">
        <f>TEXT(Table1[[#This Row],[Created]],"MMM")</f>
        <v>Nov</v>
      </c>
      <c r="AX995" s="40" t="e">
        <f>VLOOKUP(Table1[[#This Row],[Assigned to]],GD_Resource[[#All],[SNOW ID Unique]:[Team]],4,0)</f>
        <v>#N/A</v>
      </c>
    </row>
    <row r="996" spans="1:50" ht="49.95" customHeight="1" x14ac:dyDescent="0.25">
      <c r="A996" s="37" t="s">
        <v>3886</v>
      </c>
      <c r="B996" s="37" t="s">
        <v>119</v>
      </c>
      <c r="C996" s="37" t="s">
        <v>253</v>
      </c>
      <c r="D996" s="37" t="s">
        <v>132</v>
      </c>
      <c r="E996" s="37" t="s">
        <v>145</v>
      </c>
      <c r="F996" s="37" t="s">
        <v>3887</v>
      </c>
      <c r="G996" s="60">
        <v>43637.375891203701</v>
      </c>
      <c r="H996" s="37" t="s">
        <v>8</v>
      </c>
      <c r="I996" s="60"/>
      <c r="J996" s="37" t="s">
        <v>124</v>
      </c>
      <c r="K996" s="37" t="s">
        <v>3888</v>
      </c>
      <c r="L996" s="60">
        <v>43637.375891203701</v>
      </c>
      <c r="M996" s="37" t="s">
        <v>42</v>
      </c>
      <c r="N996" s="60">
        <v>43421.117280092592</v>
      </c>
      <c r="O996" s="37" t="s">
        <v>3444</v>
      </c>
      <c r="P996" s="38" t="b">
        <v>0</v>
      </c>
      <c r="Q996" s="37"/>
      <c r="R996" s="37" t="s">
        <v>150</v>
      </c>
      <c r="S996" s="38">
        <v>0</v>
      </c>
      <c r="T996" s="37" t="s">
        <v>128</v>
      </c>
      <c r="U996" s="37" t="s">
        <v>124</v>
      </c>
      <c r="V996" s="60"/>
      <c r="W996" s="38">
        <v>18684744</v>
      </c>
      <c r="X996" s="37" t="s">
        <v>466</v>
      </c>
      <c r="Y996" s="38">
        <v>0</v>
      </c>
      <c r="Z996" s="38" t="b">
        <v>0</v>
      </c>
      <c r="AA996" s="60">
        <v>43421.152974537043</v>
      </c>
      <c r="AB996" s="60"/>
      <c r="AC996" s="38">
        <v>1</v>
      </c>
      <c r="AD996" s="60"/>
      <c r="AE996" s="60">
        <v>43421.152974537043</v>
      </c>
      <c r="AF996" s="60">
        <v>43421.146770833337</v>
      </c>
      <c r="AG996" s="37"/>
      <c r="AH996" s="37"/>
      <c r="AI996" s="37"/>
      <c r="AJ996" s="16">
        <f ca="1">IF(Table1[[#This Row],[State]]="Closed","Zero",IF(Table1[[#This Row],[State]]="Resolved","Zero",TODAY()-Table1[[#This Row],[First Assigned to Osprey-Resolver]]))</f>
        <v>1286.8470254629574</v>
      </c>
      <c r="AK996" s="16" t="str">
        <f ca="1">IF(Table1[[#This Row],[Days Open]]&lt;=5,"00 - 05",IF(Table1[[#This Row],[Days Open]]&lt;=15,"06 - 15",IF(Table1[[#This Row],[Days Open]]&lt;=30,"16 - 30", IF(Table1[[#This Row],[Days Open]]&lt;=60,"31 - 60",IF(Table1[[#This Row],[Days Open]]&lt;=90,"61 - 90",IF(Table1[[#This Row],[Days Open]]="Zero","Closed","&gt;91 and above"))))))</f>
        <v>&gt;91 and above</v>
      </c>
      <c r="AL996" s="39">
        <f>WEEKNUM(Table1[[#This Row],[Created]])</f>
        <v>46</v>
      </c>
      <c r="AM996" s="39">
        <f>WEEKNUM(Table1[[#This Row],[Resolved]])</f>
        <v>0</v>
      </c>
      <c r="AN996" s="39">
        <f>WEEKNUM(Table1[[#This Row],[Closed]])</f>
        <v>25</v>
      </c>
      <c r="AO996" s="39" t="str">
        <f>IFERROR(INDEX(GD_Resource[], MATCH(Table1[[#This Row],[Assigned to]], GD_Resource[SNOW ID Unique], 0), 2), "Not GD")</f>
        <v>WPP-US</v>
      </c>
      <c r="AP996" s="39" t="str">
        <f t="shared" si="15"/>
        <v>GD</v>
      </c>
      <c r="AQ996" s="39">
        <f>YEAR(Table1[[#This Row],[Closed]])</f>
        <v>2019</v>
      </c>
      <c r="AR996" s="39">
        <f>YEAR(Table1[[#This Row],[Resolved]])</f>
        <v>1900</v>
      </c>
      <c r="AS996" s="39">
        <f>YEAR(Table1[[#This Row],[Created]])</f>
        <v>2018</v>
      </c>
      <c r="AT996" s="39">
        <f>DAY(Table1[[#This Row],[Resolved]])</f>
        <v>0</v>
      </c>
      <c r="AU996" s="39" t="str">
        <f>TEXT(Table1[[#This Row],[Resolved]],"MMM")</f>
        <v>Jan</v>
      </c>
      <c r="AV996" s="39">
        <f>DAY(Table1[[#This Row],[Created]])</f>
        <v>17</v>
      </c>
      <c r="AW996" s="39" t="str">
        <f>TEXT(Table1[[#This Row],[Created]],"MMM")</f>
        <v>Nov</v>
      </c>
      <c r="AX996" s="40">
        <f>VLOOKUP(Table1[[#This Row],[Assigned to]],GD_Resource[[#All],[SNOW ID Unique]:[Team]],4,0)</f>
        <v>0</v>
      </c>
    </row>
    <row r="997" spans="1:50" ht="49.95" customHeight="1" x14ac:dyDescent="0.25">
      <c r="A997" s="37" t="s">
        <v>3889</v>
      </c>
      <c r="B997" s="37" t="s">
        <v>142</v>
      </c>
      <c r="C997" s="37" t="s">
        <v>253</v>
      </c>
      <c r="D997" s="37" t="s">
        <v>132</v>
      </c>
      <c r="E997" s="37" t="s">
        <v>145</v>
      </c>
      <c r="F997" s="37" t="s">
        <v>3890</v>
      </c>
      <c r="G997" s="60">
        <v>44460.892164351862</v>
      </c>
      <c r="H997" s="37" t="s">
        <v>287</v>
      </c>
      <c r="I997" s="60"/>
      <c r="J997" s="37" t="s">
        <v>124</v>
      </c>
      <c r="K997" s="37" t="s">
        <v>2818</v>
      </c>
      <c r="L997" s="60">
        <v>44460.892164351862</v>
      </c>
      <c r="M997" s="37" t="s">
        <v>42</v>
      </c>
      <c r="N997" s="60">
        <v>43425.13349537037</v>
      </c>
      <c r="O997" s="37" t="s">
        <v>2888</v>
      </c>
      <c r="P997" s="38" t="b">
        <v>0</v>
      </c>
      <c r="Q997" s="37"/>
      <c r="R997" s="37" t="s">
        <v>150</v>
      </c>
      <c r="S997" s="38">
        <v>0</v>
      </c>
      <c r="T997" s="37" t="s">
        <v>128</v>
      </c>
      <c r="U997" s="37" t="s">
        <v>124</v>
      </c>
      <c r="V997" s="60"/>
      <c r="W997" s="38">
        <v>89489549</v>
      </c>
      <c r="X997" s="37" t="s">
        <v>2889</v>
      </c>
      <c r="Y997" s="38">
        <v>0</v>
      </c>
      <c r="Z997" s="38" t="b">
        <v>0</v>
      </c>
      <c r="AA997" s="60">
        <v>43425.167129629634</v>
      </c>
      <c r="AB997" s="60">
        <v>43425.167129629634</v>
      </c>
      <c r="AC997" s="38">
        <v>1</v>
      </c>
      <c r="AD997" s="60">
        <v>43425.213923611111</v>
      </c>
      <c r="AE997" s="60">
        <v>43425.777986111112</v>
      </c>
      <c r="AF997" s="60">
        <v>43425.213923611111</v>
      </c>
      <c r="AG997" s="37"/>
      <c r="AH997" s="37"/>
      <c r="AI997" s="37" t="s">
        <v>257</v>
      </c>
      <c r="AJ997" s="16">
        <f ca="1">IF(Table1[[#This Row],[State]]="Closed","Zero",IF(Table1[[#This Row],[State]]="Resolved","Zero",TODAY()-Table1[[#This Row],[First Assigned to Osprey-Resolver]]))</f>
        <v>1282.2220138888879</v>
      </c>
      <c r="AK997" s="16" t="str">
        <f ca="1">IF(Table1[[#This Row],[Days Open]]&lt;=5,"00 - 05",IF(Table1[[#This Row],[Days Open]]&lt;=15,"06 - 15",IF(Table1[[#This Row],[Days Open]]&lt;=30,"16 - 30", IF(Table1[[#This Row],[Days Open]]&lt;=60,"31 - 60",IF(Table1[[#This Row],[Days Open]]&lt;=90,"61 - 90",IF(Table1[[#This Row],[Days Open]]="Zero","Closed","&gt;91 and above"))))))</f>
        <v>&gt;91 and above</v>
      </c>
      <c r="AL997" s="39">
        <f>WEEKNUM(Table1[[#This Row],[Created]])</f>
        <v>47</v>
      </c>
      <c r="AM997" s="39">
        <f>WEEKNUM(Table1[[#This Row],[Resolved]])</f>
        <v>0</v>
      </c>
      <c r="AN997" s="39">
        <f>WEEKNUM(Table1[[#This Row],[Closed]])</f>
        <v>39</v>
      </c>
      <c r="AO997" s="39" t="str">
        <f>IFERROR(INDEX(GD_Resource[], MATCH(Table1[[#This Row],[Assigned to]], GD_Resource[SNOW ID Unique], 0), 2), "Not GD")</f>
        <v>WPP-US</v>
      </c>
      <c r="AP997" s="39" t="str">
        <f t="shared" si="15"/>
        <v>GD</v>
      </c>
      <c r="AQ997" s="39">
        <f>YEAR(Table1[[#This Row],[Closed]])</f>
        <v>2021</v>
      </c>
      <c r="AR997" s="39">
        <f>YEAR(Table1[[#This Row],[Resolved]])</f>
        <v>1900</v>
      </c>
      <c r="AS997" s="39">
        <f>YEAR(Table1[[#This Row],[Created]])</f>
        <v>2018</v>
      </c>
      <c r="AT997" s="39">
        <f>DAY(Table1[[#This Row],[Resolved]])</f>
        <v>0</v>
      </c>
      <c r="AU997" s="39" t="str">
        <f>TEXT(Table1[[#This Row],[Resolved]],"MMM")</f>
        <v>Jan</v>
      </c>
      <c r="AV997" s="39">
        <f>DAY(Table1[[#This Row],[Created]])</f>
        <v>21</v>
      </c>
      <c r="AW997" s="39" t="str">
        <f>TEXT(Table1[[#This Row],[Created]],"MMM")</f>
        <v>Nov</v>
      </c>
      <c r="AX997" s="40">
        <f>VLOOKUP(Table1[[#This Row],[Assigned to]],GD_Resource[[#All],[SNOW ID Unique]:[Team]],4,0)</f>
        <v>0</v>
      </c>
    </row>
    <row r="998" spans="1:50" ht="62.7" customHeight="1" x14ac:dyDescent="0.25">
      <c r="A998" s="37" t="s">
        <v>3891</v>
      </c>
      <c r="B998" s="37" t="s">
        <v>119</v>
      </c>
      <c r="C998" s="37" t="s">
        <v>433</v>
      </c>
      <c r="D998" s="37" t="s">
        <v>434</v>
      </c>
      <c r="E998" s="37" t="s">
        <v>7</v>
      </c>
      <c r="F998" s="37" t="s">
        <v>3892</v>
      </c>
      <c r="G998" s="60">
        <v>43437.712858796287</v>
      </c>
      <c r="H998" s="37" t="s">
        <v>436</v>
      </c>
      <c r="I998" s="60"/>
      <c r="J998" s="37" t="s">
        <v>124</v>
      </c>
      <c r="K998" s="37" t="s">
        <v>3893</v>
      </c>
      <c r="L998" s="60">
        <v>43437.712858796287</v>
      </c>
      <c r="M998" s="37" t="s">
        <v>436</v>
      </c>
      <c r="N998" s="60">
        <v>43434.83666666667</v>
      </c>
      <c r="O998" s="37" t="s">
        <v>3894</v>
      </c>
      <c r="P998" s="38" t="b">
        <v>0</v>
      </c>
      <c r="Q998" s="37"/>
      <c r="R998" s="37" t="s">
        <v>217</v>
      </c>
      <c r="S998" s="38">
        <v>0</v>
      </c>
      <c r="T998" s="37" t="s">
        <v>128</v>
      </c>
      <c r="U998" s="37" t="s">
        <v>124</v>
      </c>
      <c r="V998" s="60"/>
      <c r="W998" s="38">
        <v>248503</v>
      </c>
      <c r="X998" s="37" t="s">
        <v>3895</v>
      </c>
      <c r="Y998" s="38">
        <v>0</v>
      </c>
      <c r="Z998" s="38" t="b">
        <v>0</v>
      </c>
      <c r="AA998" s="60">
        <v>43437.373391203713</v>
      </c>
      <c r="AB998" s="60"/>
      <c r="AC998" s="38">
        <v>1</v>
      </c>
      <c r="AD998" s="60"/>
      <c r="AE998" s="60">
        <v>43437.373391203713</v>
      </c>
      <c r="AF998" s="60">
        <v>43435.634317129632</v>
      </c>
      <c r="AG998" s="37"/>
      <c r="AH998" s="37"/>
      <c r="AI998" s="37"/>
      <c r="AJ998" s="16">
        <f ca="1">IF(Table1[[#This Row],[State]]="Closed","Zero",IF(Table1[[#This Row],[State]]="Resolved","Zero",TODAY()-Table1[[#This Row],[First Assigned to Osprey-Resolver]]))</f>
        <v>1270.6266087962867</v>
      </c>
      <c r="AK998" s="16" t="str">
        <f ca="1">IF(Table1[[#This Row],[Days Open]]&lt;=5,"00 - 05",IF(Table1[[#This Row],[Days Open]]&lt;=15,"06 - 15",IF(Table1[[#This Row],[Days Open]]&lt;=30,"16 - 30", IF(Table1[[#This Row],[Days Open]]&lt;=60,"31 - 60",IF(Table1[[#This Row],[Days Open]]&lt;=90,"61 - 90",IF(Table1[[#This Row],[Days Open]]="Zero","Closed","&gt;91 and above"))))))</f>
        <v>&gt;91 and above</v>
      </c>
      <c r="AL998" s="39">
        <f>WEEKNUM(Table1[[#This Row],[Created]])</f>
        <v>48</v>
      </c>
      <c r="AM998" s="39">
        <f>WEEKNUM(Table1[[#This Row],[Resolved]])</f>
        <v>0</v>
      </c>
      <c r="AN998" s="39">
        <f>WEEKNUM(Table1[[#This Row],[Closed]])</f>
        <v>49</v>
      </c>
      <c r="AO998" s="39" t="str">
        <f>IFERROR(INDEX(GD_Resource[], MATCH(Table1[[#This Row],[Assigned to]], GD_Resource[SNOW ID Unique], 0), 2), "Not GD")</f>
        <v>Not GD</v>
      </c>
      <c r="AP998" s="39" t="str">
        <f t="shared" si="15"/>
        <v>Geo</v>
      </c>
      <c r="AQ998" s="39">
        <f>YEAR(Table1[[#This Row],[Closed]])</f>
        <v>2018</v>
      </c>
      <c r="AR998" s="39">
        <f>YEAR(Table1[[#This Row],[Resolved]])</f>
        <v>1900</v>
      </c>
      <c r="AS998" s="39">
        <f>YEAR(Table1[[#This Row],[Created]])</f>
        <v>2018</v>
      </c>
      <c r="AT998" s="39">
        <f>DAY(Table1[[#This Row],[Resolved]])</f>
        <v>0</v>
      </c>
      <c r="AU998" s="39" t="str">
        <f>TEXT(Table1[[#This Row],[Resolved]],"MMM")</f>
        <v>Jan</v>
      </c>
      <c r="AV998" s="39">
        <f>DAY(Table1[[#This Row],[Created]])</f>
        <v>30</v>
      </c>
      <c r="AW998" s="39" t="str">
        <f>TEXT(Table1[[#This Row],[Created]],"MMM")</f>
        <v>Nov</v>
      </c>
      <c r="AX998" s="40" t="e">
        <f>VLOOKUP(Table1[[#This Row],[Assigned to]],GD_Resource[[#All],[SNOW ID Unique]:[Team]],4,0)</f>
        <v>#N/A</v>
      </c>
    </row>
    <row r="999" spans="1:50" ht="49.95" customHeight="1" x14ac:dyDescent="0.25">
      <c r="A999" s="37" t="s">
        <v>3896</v>
      </c>
      <c r="B999" s="37" t="s">
        <v>119</v>
      </c>
      <c r="C999" s="37" t="s">
        <v>296</v>
      </c>
      <c r="D999" s="37" t="s">
        <v>2533</v>
      </c>
      <c r="E999" s="37" t="s">
        <v>13</v>
      </c>
      <c r="F999" s="37" t="s">
        <v>3897</v>
      </c>
      <c r="G999" s="60">
        <v>43440.188761574071</v>
      </c>
      <c r="H999" s="37" t="s">
        <v>2653</v>
      </c>
      <c r="I999" s="60"/>
      <c r="J999" s="37" t="s">
        <v>124</v>
      </c>
      <c r="K999" s="37" t="s">
        <v>3898</v>
      </c>
      <c r="L999" s="60">
        <v>43440.188761574071</v>
      </c>
      <c r="M999" s="37" t="s">
        <v>2653</v>
      </c>
      <c r="N999" s="60">
        <v>43437.161909722221</v>
      </c>
      <c r="O999" s="37" t="s">
        <v>3899</v>
      </c>
      <c r="P999" s="38" t="b">
        <v>0</v>
      </c>
      <c r="Q999" s="37"/>
      <c r="R999" s="37" t="s">
        <v>150</v>
      </c>
      <c r="S999" s="38">
        <v>0</v>
      </c>
      <c r="T999" s="37" t="s">
        <v>128</v>
      </c>
      <c r="U999" s="37" t="s">
        <v>124</v>
      </c>
      <c r="V999" s="60"/>
      <c r="W999" s="38">
        <v>261520</v>
      </c>
      <c r="X999" s="37" t="s">
        <v>3900</v>
      </c>
      <c r="Y999" s="38">
        <v>0</v>
      </c>
      <c r="Z999" s="38" t="b">
        <v>0</v>
      </c>
      <c r="AA999" s="60">
        <v>43439.987974537027</v>
      </c>
      <c r="AB999" s="60">
        <v>43437.161909722221</v>
      </c>
      <c r="AC999" s="38">
        <v>1</v>
      </c>
      <c r="AD999" s="60">
        <v>43440.026134259257</v>
      </c>
      <c r="AE999" s="60">
        <v>43440.045740740738</v>
      </c>
      <c r="AF999" s="60">
        <v>43440.026134259257</v>
      </c>
      <c r="AG999" s="37" t="s">
        <v>139</v>
      </c>
      <c r="AH999" s="37"/>
      <c r="AI999" s="37"/>
      <c r="AJ999" s="16">
        <f ca="1">IF(Table1[[#This Row],[State]]="Closed","Zero",IF(Table1[[#This Row],[State]]="Resolved","Zero",TODAY()-Table1[[#This Row],[First Assigned to Osprey-Resolver]]))</f>
        <v>1267.9542592592625</v>
      </c>
      <c r="AK999" s="16" t="str">
        <f ca="1">IF(Table1[[#This Row],[Days Open]]&lt;=5,"00 - 05",IF(Table1[[#This Row],[Days Open]]&lt;=15,"06 - 15",IF(Table1[[#This Row],[Days Open]]&lt;=30,"16 - 30", IF(Table1[[#This Row],[Days Open]]&lt;=60,"31 - 60",IF(Table1[[#This Row],[Days Open]]&lt;=90,"61 - 90",IF(Table1[[#This Row],[Days Open]]="Zero","Closed","&gt;91 and above"))))))</f>
        <v>&gt;91 and above</v>
      </c>
      <c r="AL999" s="39">
        <f>WEEKNUM(Table1[[#This Row],[Created]])</f>
        <v>49</v>
      </c>
      <c r="AM999" s="39">
        <f>WEEKNUM(Table1[[#This Row],[Resolved]])</f>
        <v>0</v>
      </c>
      <c r="AN999" s="39">
        <f>WEEKNUM(Table1[[#This Row],[Closed]])</f>
        <v>49</v>
      </c>
      <c r="AO999" s="39" t="str">
        <f>IFERROR(INDEX(GD_Resource[], MATCH(Table1[[#This Row],[Assigned to]], GD_Resource[SNOW ID Unique], 0), 2), "Not GD")</f>
        <v>Not GD</v>
      </c>
      <c r="AP999" s="39" t="str">
        <f t="shared" si="15"/>
        <v>Geo</v>
      </c>
      <c r="AQ999" s="39">
        <f>YEAR(Table1[[#This Row],[Closed]])</f>
        <v>2018</v>
      </c>
      <c r="AR999" s="39">
        <f>YEAR(Table1[[#This Row],[Resolved]])</f>
        <v>1900</v>
      </c>
      <c r="AS999" s="39">
        <f>YEAR(Table1[[#This Row],[Created]])</f>
        <v>2018</v>
      </c>
      <c r="AT999" s="39">
        <f>DAY(Table1[[#This Row],[Resolved]])</f>
        <v>0</v>
      </c>
      <c r="AU999" s="39" t="str">
        <f>TEXT(Table1[[#This Row],[Resolved]],"MMM")</f>
        <v>Jan</v>
      </c>
      <c r="AV999" s="39">
        <f>DAY(Table1[[#This Row],[Created]])</f>
        <v>3</v>
      </c>
      <c r="AW999" s="39" t="str">
        <f>TEXT(Table1[[#This Row],[Created]],"MMM")</f>
        <v>Dec</v>
      </c>
      <c r="AX999" s="40" t="e">
        <f>VLOOKUP(Table1[[#This Row],[Assigned to]],GD_Resource[[#All],[SNOW ID Unique]:[Team]],4,0)</f>
        <v>#N/A</v>
      </c>
    </row>
    <row r="1000" spans="1:50" ht="37.5" customHeight="1" x14ac:dyDescent="0.25">
      <c r="A1000" s="37" t="s">
        <v>3901</v>
      </c>
      <c r="B1000" s="37" t="s">
        <v>142</v>
      </c>
      <c r="C1000" s="37" t="s">
        <v>379</v>
      </c>
      <c r="D1000" s="37" t="s">
        <v>3902</v>
      </c>
      <c r="E1000" s="37" t="s">
        <v>13</v>
      </c>
      <c r="F1000" s="37" t="s">
        <v>3903</v>
      </c>
      <c r="G1000" s="60">
        <v>43445.02207175926</v>
      </c>
      <c r="H1000" s="37" t="s">
        <v>2817</v>
      </c>
      <c r="I1000" s="60"/>
      <c r="J1000" s="37" t="s">
        <v>124</v>
      </c>
      <c r="K1000" s="37" t="s">
        <v>3904</v>
      </c>
      <c r="L1000" s="60">
        <v>43445.02207175926</v>
      </c>
      <c r="M1000" s="37" t="s">
        <v>2817</v>
      </c>
      <c r="N1000" s="60">
        <v>43438.618472222217</v>
      </c>
      <c r="O1000" s="37" t="s">
        <v>3905</v>
      </c>
      <c r="P1000" s="38" t="b">
        <v>0</v>
      </c>
      <c r="Q1000" s="37"/>
      <c r="R1000" s="37" t="s">
        <v>137</v>
      </c>
      <c r="S1000" s="38">
        <v>0</v>
      </c>
      <c r="T1000" s="37" t="s">
        <v>128</v>
      </c>
      <c r="U1000" s="37" t="s">
        <v>124</v>
      </c>
      <c r="V1000" s="60"/>
      <c r="W1000" s="38">
        <v>553211</v>
      </c>
      <c r="X1000" s="37" t="s">
        <v>3906</v>
      </c>
      <c r="Y1000" s="38">
        <v>1</v>
      </c>
      <c r="Z1000" s="38" t="b">
        <v>0</v>
      </c>
      <c r="AA1000" s="60">
        <v>43444.70516203704</v>
      </c>
      <c r="AB1000" s="60">
        <v>43438.619976851849</v>
      </c>
      <c r="AC1000" s="38">
        <v>1</v>
      </c>
      <c r="AD1000" s="60">
        <v>43444.749409722222</v>
      </c>
      <c r="AE1000" s="60">
        <v>43445.020405092589</v>
      </c>
      <c r="AF1000" s="60">
        <v>43444.749409722222</v>
      </c>
      <c r="AG1000" s="37" t="s">
        <v>332</v>
      </c>
      <c r="AH1000" s="37"/>
      <c r="AI1000" s="37"/>
      <c r="AJ1000" s="16">
        <f ca="1">IF(Table1[[#This Row],[State]]="Closed","Zero",IF(Table1[[#This Row],[State]]="Resolved","Zero",TODAY()-Table1[[#This Row],[First Assigned to Osprey-Resolver]]))</f>
        <v>1262.9795949074105</v>
      </c>
      <c r="AK1000" s="16" t="str">
        <f ca="1">IF(Table1[[#This Row],[Days Open]]&lt;=5,"00 - 05",IF(Table1[[#This Row],[Days Open]]&lt;=15,"06 - 15",IF(Table1[[#This Row],[Days Open]]&lt;=30,"16 - 30", IF(Table1[[#This Row],[Days Open]]&lt;=60,"31 - 60",IF(Table1[[#This Row],[Days Open]]&lt;=90,"61 - 90",IF(Table1[[#This Row],[Days Open]]="Zero","Closed","&gt;91 and above"))))))</f>
        <v>&gt;91 and above</v>
      </c>
      <c r="AL1000" s="39">
        <f>WEEKNUM(Table1[[#This Row],[Created]])</f>
        <v>49</v>
      </c>
      <c r="AM1000" s="39">
        <f>WEEKNUM(Table1[[#This Row],[Resolved]])</f>
        <v>0</v>
      </c>
      <c r="AN1000" s="39">
        <f>WEEKNUM(Table1[[#This Row],[Closed]])</f>
        <v>50</v>
      </c>
      <c r="AO1000" s="39" t="str">
        <f>IFERROR(INDEX(GD_Resource[], MATCH(Table1[[#This Row],[Assigned to]], GD_Resource[SNOW ID Unique], 0), 2), "Not GD")</f>
        <v>WPP-US</v>
      </c>
      <c r="AP1000" s="39" t="str">
        <f t="shared" si="15"/>
        <v>GD</v>
      </c>
      <c r="AQ1000" s="39">
        <f>YEAR(Table1[[#This Row],[Closed]])</f>
        <v>2018</v>
      </c>
      <c r="AR1000" s="39">
        <f>YEAR(Table1[[#This Row],[Resolved]])</f>
        <v>1900</v>
      </c>
      <c r="AS1000" s="39">
        <f>YEAR(Table1[[#This Row],[Created]])</f>
        <v>2018</v>
      </c>
      <c r="AT1000" s="39">
        <f>DAY(Table1[[#This Row],[Resolved]])</f>
        <v>0</v>
      </c>
      <c r="AU1000" s="39" t="str">
        <f>TEXT(Table1[[#This Row],[Resolved]],"MMM")</f>
        <v>Jan</v>
      </c>
      <c r="AV1000" s="39">
        <f>DAY(Table1[[#This Row],[Created]])</f>
        <v>4</v>
      </c>
      <c r="AW1000" s="39" t="str">
        <f>TEXT(Table1[[#This Row],[Created]],"MMM")</f>
        <v>Dec</v>
      </c>
      <c r="AX1000" s="40">
        <f>VLOOKUP(Table1[[#This Row],[Assigned to]],GD_Resource[[#All],[SNOW ID Unique]:[Team]],4,0)</f>
        <v>0</v>
      </c>
    </row>
    <row r="1001" spans="1:50" ht="75" customHeight="1" x14ac:dyDescent="0.25">
      <c r="A1001" s="37" t="s">
        <v>3907</v>
      </c>
      <c r="B1001" s="37" t="s">
        <v>119</v>
      </c>
      <c r="C1001" s="37" t="s">
        <v>120</v>
      </c>
      <c r="D1001" s="37" t="s">
        <v>3908</v>
      </c>
      <c r="E1001" s="37" t="s">
        <v>145</v>
      </c>
      <c r="F1001" s="37" t="s">
        <v>3909</v>
      </c>
      <c r="G1001" s="60">
        <v>43727.607592592591</v>
      </c>
      <c r="H1001" s="37" t="s">
        <v>3910</v>
      </c>
      <c r="I1001" s="60"/>
      <c r="J1001" s="37" t="s">
        <v>124</v>
      </c>
      <c r="K1001" s="37" t="s">
        <v>3911</v>
      </c>
      <c r="L1001" s="60">
        <v>43727.607592592591</v>
      </c>
      <c r="M1001" s="37" t="s">
        <v>3910</v>
      </c>
      <c r="N1001" s="60">
        <v>43439.060162037043</v>
      </c>
      <c r="O1001" s="37" t="s">
        <v>3912</v>
      </c>
      <c r="P1001" s="38" t="b">
        <v>0</v>
      </c>
      <c r="Q1001" s="37"/>
      <c r="R1001" s="37" t="s">
        <v>127</v>
      </c>
      <c r="S1001" s="38">
        <v>0</v>
      </c>
      <c r="T1001" s="37" t="s">
        <v>128</v>
      </c>
      <c r="U1001" s="37" t="s">
        <v>124</v>
      </c>
      <c r="V1001" s="60"/>
      <c r="W1001" s="38">
        <v>24930697</v>
      </c>
      <c r="X1001" s="37" t="s">
        <v>210</v>
      </c>
      <c r="Y1001" s="38">
        <v>0</v>
      </c>
      <c r="Z1001" s="38" t="b">
        <v>0</v>
      </c>
      <c r="AA1001" s="60">
        <v>43439.060162037043</v>
      </c>
      <c r="AB1001" s="60"/>
      <c r="AC1001" s="38">
        <v>0</v>
      </c>
      <c r="AD1001" s="60"/>
      <c r="AE1001" s="60">
        <v>43439.060162037043</v>
      </c>
      <c r="AF1001" s="60">
        <v>43439.060162037043</v>
      </c>
      <c r="AG1001" s="37"/>
      <c r="AH1001" s="37"/>
      <c r="AI1001" s="37"/>
      <c r="AJ1001" s="16">
        <f ca="1">IF(Table1[[#This Row],[State]]="Closed","Zero",IF(Table1[[#This Row],[State]]="Resolved","Zero",TODAY()-Table1[[#This Row],[First Assigned to Osprey-Resolver]]))</f>
        <v>1268.9398379629565</v>
      </c>
      <c r="AK1001" s="16" t="str">
        <f ca="1">IF(Table1[[#This Row],[Days Open]]&lt;=5,"00 - 05",IF(Table1[[#This Row],[Days Open]]&lt;=15,"06 - 15",IF(Table1[[#This Row],[Days Open]]&lt;=30,"16 - 30", IF(Table1[[#This Row],[Days Open]]&lt;=60,"31 - 60",IF(Table1[[#This Row],[Days Open]]&lt;=90,"61 - 90",IF(Table1[[#This Row],[Days Open]]="Zero","Closed","&gt;91 and above"))))))</f>
        <v>&gt;91 and above</v>
      </c>
      <c r="AL1001" s="39">
        <f>WEEKNUM(Table1[[#This Row],[Created]])</f>
        <v>49</v>
      </c>
      <c r="AM1001" s="39">
        <f>WEEKNUM(Table1[[#This Row],[Resolved]])</f>
        <v>0</v>
      </c>
      <c r="AN1001" s="39">
        <f>WEEKNUM(Table1[[#This Row],[Closed]])</f>
        <v>38</v>
      </c>
      <c r="AO1001" s="39" t="str">
        <f>IFERROR(INDEX(GD_Resource[], MATCH(Table1[[#This Row],[Assigned to]], GD_Resource[SNOW ID Unique], 0), 2), "Not GD")</f>
        <v>Not GD</v>
      </c>
      <c r="AP1001" s="39" t="str">
        <f t="shared" si="15"/>
        <v>Geo</v>
      </c>
      <c r="AQ1001" s="39">
        <f>YEAR(Table1[[#This Row],[Closed]])</f>
        <v>2019</v>
      </c>
      <c r="AR1001" s="39">
        <f>YEAR(Table1[[#This Row],[Resolved]])</f>
        <v>1900</v>
      </c>
      <c r="AS1001" s="39">
        <f>YEAR(Table1[[#This Row],[Created]])</f>
        <v>2018</v>
      </c>
      <c r="AT1001" s="39">
        <f>DAY(Table1[[#This Row],[Resolved]])</f>
        <v>0</v>
      </c>
      <c r="AU1001" s="39" t="str">
        <f>TEXT(Table1[[#This Row],[Resolved]],"MMM")</f>
        <v>Jan</v>
      </c>
      <c r="AV1001" s="39">
        <f>DAY(Table1[[#This Row],[Created]])</f>
        <v>5</v>
      </c>
      <c r="AW1001" s="39" t="str">
        <f>TEXT(Table1[[#This Row],[Created]],"MMM")</f>
        <v>Dec</v>
      </c>
      <c r="AX1001" s="40" t="e">
        <f>VLOOKUP(Table1[[#This Row],[Assigned to]],GD_Resource[[#All],[SNOW ID Unique]:[Team]],4,0)</f>
        <v>#N/A</v>
      </c>
    </row>
    <row r="1002" spans="1:50" ht="37.5" customHeight="1" x14ac:dyDescent="0.25">
      <c r="A1002" s="37" t="s">
        <v>3913</v>
      </c>
      <c r="B1002" s="37" t="s">
        <v>119</v>
      </c>
      <c r="C1002" s="37" t="s">
        <v>433</v>
      </c>
      <c r="D1002" s="37" t="s">
        <v>434</v>
      </c>
      <c r="E1002" s="37" t="s">
        <v>13</v>
      </c>
      <c r="F1002" s="37" t="s">
        <v>3914</v>
      </c>
      <c r="G1002" s="60">
        <v>43440.786041666674</v>
      </c>
      <c r="H1002" s="37" t="s">
        <v>436</v>
      </c>
      <c r="I1002" s="60"/>
      <c r="J1002" s="37" t="s">
        <v>124</v>
      </c>
      <c r="K1002" s="37" t="s">
        <v>3915</v>
      </c>
      <c r="L1002" s="60">
        <v>43440.786041666674</v>
      </c>
      <c r="M1002" s="37" t="s">
        <v>436</v>
      </c>
      <c r="N1002" s="60">
        <v>43439.899108796293</v>
      </c>
      <c r="O1002" s="37" t="s">
        <v>1020</v>
      </c>
      <c r="P1002" s="38" t="b">
        <v>0</v>
      </c>
      <c r="Q1002" s="37"/>
      <c r="R1002" s="37" t="s">
        <v>217</v>
      </c>
      <c r="S1002" s="38">
        <v>0</v>
      </c>
      <c r="T1002" s="37" t="s">
        <v>128</v>
      </c>
      <c r="U1002" s="37" t="s">
        <v>124</v>
      </c>
      <c r="V1002" s="60"/>
      <c r="W1002" s="38">
        <v>76631</v>
      </c>
      <c r="X1002" s="37" t="s">
        <v>1021</v>
      </c>
      <c r="Y1002" s="38">
        <v>0</v>
      </c>
      <c r="Z1002" s="38" t="b">
        <v>0</v>
      </c>
      <c r="AA1002" s="60">
        <v>43440.698125000003</v>
      </c>
      <c r="AB1002" s="60">
        <v>43439.913275462961</v>
      </c>
      <c r="AC1002" s="38">
        <v>1</v>
      </c>
      <c r="AD1002" s="60">
        <v>43440.222685185188</v>
      </c>
      <c r="AE1002" s="60">
        <v>43440.698125000003</v>
      </c>
      <c r="AF1002" s="60">
        <v>43440.222685185188</v>
      </c>
      <c r="AG1002" s="37"/>
      <c r="AH1002" s="37"/>
      <c r="AI1002" s="37"/>
      <c r="AJ1002" s="16">
        <f ca="1">IF(Table1[[#This Row],[State]]="Closed","Zero",IF(Table1[[#This Row],[State]]="Resolved","Zero",TODAY()-Table1[[#This Row],[First Assigned to Osprey-Resolver]]))</f>
        <v>1267.3018749999974</v>
      </c>
      <c r="AK1002" s="16" t="str">
        <f ca="1">IF(Table1[[#This Row],[Days Open]]&lt;=5,"00 - 05",IF(Table1[[#This Row],[Days Open]]&lt;=15,"06 - 15",IF(Table1[[#This Row],[Days Open]]&lt;=30,"16 - 30", IF(Table1[[#This Row],[Days Open]]&lt;=60,"31 - 60",IF(Table1[[#This Row],[Days Open]]&lt;=90,"61 - 90",IF(Table1[[#This Row],[Days Open]]="Zero","Closed","&gt;91 and above"))))))</f>
        <v>&gt;91 and above</v>
      </c>
      <c r="AL1002" s="39">
        <f>WEEKNUM(Table1[[#This Row],[Created]])</f>
        <v>49</v>
      </c>
      <c r="AM1002" s="39">
        <f>WEEKNUM(Table1[[#This Row],[Resolved]])</f>
        <v>0</v>
      </c>
      <c r="AN1002" s="39">
        <f>WEEKNUM(Table1[[#This Row],[Closed]])</f>
        <v>49</v>
      </c>
      <c r="AO1002" s="39" t="str">
        <f>IFERROR(INDEX(GD_Resource[], MATCH(Table1[[#This Row],[Assigned to]], GD_Resource[SNOW ID Unique], 0), 2), "Not GD")</f>
        <v>Not GD</v>
      </c>
      <c r="AP1002" s="39" t="str">
        <f t="shared" si="15"/>
        <v>Geo</v>
      </c>
      <c r="AQ1002" s="39">
        <f>YEAR(Table1[[#This Row],[Closed]])</f>
        <v>2018</v>
      </c>
      <c r="AR1002" s="39">
        <f>YEAR(Table1[[#This Row],[Resolved]])</f>
        <v>1900</v>
      </c>
      <c r="AS1002" s="39">
        <f>YEAR(Table1[[#This Row],[Created]])</f>
        <v>2018</v>
      </c>
      <c r="AT1002" s="39">
        <f>DAY(Table1[[#This Row],[Resolved]])</f>
        <v>0</v>
      </c>
      <c r="AU1002" s="39" t="str">
        <f>TEXT(Table1[[#This Row],[Resolved]],"MMM")</f>
        <v>Jan</v>
      </c>
      <c r="AV1002" s="39">
        <f>DAY(Table1[[#This Row],[Created]])</f>
        <v>5</v>
      </c>
      <c r="AW1002" s="39" t="str">
        <f>TEXT(Table1[[#This Row],[Created]],"MMM")</f>
        <v>Dec</v>
      </c>
      <c r="AX1002" s="40" t="e">
        <f>VLOOKUP(Table1[[#This Row],[Assigned to]],GD_Resource[[#All],[SNOW ID Unique]:[Team]],4,0)</f>
        <v>#N/A</v>
      </c>
    </row>
    <row r="1003" spans="1:50" ht="37.5" customHeight="1" x14ac:dyDescent="0.25">
      <c r="A1003" s="37" t="s">
        <v>3916</v>
      </c>
      <c r="B1003" s="37" t="s">
        <v>119</v>
      </c>
      <c r="C1003" s="37" t="s">
        <v>143</v>
      </c>
      <c r="D1003" s="37" t="s">
        <v>277</v>
      </c>
      <c r="E1003" s="37" t="s">
        <v>7</v>
      </c>
      <c r="F1003" s="37" t="s">
        <v>3917</v>
      </c>
      <c r="G1003" s="60">
        <v>43441.483668981477</v>
      </c>
      <c r="H1003" s="37" t="s">
        <v>281</v>
      </c>
      <c r="I1003" s="60"/>
      <c r="J1003" s="37" t="s">
        <v>134</v>
      </c>
      <c r="K1003" s="37" t="s">
        <v>3918</v>
      </c>
      <c r="L1003" s="60">
        <v>43441.483680555553</v>
      </c>
      <c r="M1003" s="37" t="s">
        <v>281</v>
      </c>
      <c r="N1003" s="60">
        <v>43440.06726851852</v>
      </c>
      <c r="O1003" s="37" t="s">
        <v>3919</v>
      </c>
      <c r="P1003" s="38" t="b">
        <v>0</v>
      </c>
      <c r="Q1003" s="37"/>
      <c r="R1003" s="37" t="s">
        <v>217</v>
      </c>
      <c r="S1003" s="38">
        <v>0</v>
      </c>
      <c r="T1003" s="37" t="s">
        <v>128</v>
      </c>
      <c r="U1003" s="37" t="s">
        <v>124</v>
      </c>
      <c r="V1003" s="60"/>
      <c r="W1003" s="38">
        <v>122474</v>
      </c>
      <c r="X1003" s="37" t="s">
        <v>3920</v>
      </c>
      <c r="Y1003" s="38">
        <v>0</v>
      </c>
      <c r="Z1003" s="38" t="b">
        <v>0</v>
      </c>
      <c r="AA1003" s="60">
        <v>43440.084328703713</v>
      </c>
      <c r="AB1003" s="60">
        <v>43440.06726851852</v>
      </c>
      <c r="AC1003" s="38">
        <v>1</v>
      </c>
      <c r="AD1003" s="60">
        <v>43440.155798611107</v>
      </c>
      <c r="AE1003" s="60">
        <v>43440.390405092592</v>
      </c>
      <c r="AF1003" s="60">
        <v>43440.155798611107</v>
      </c>
      <c r="AG1003" s="37"/>
      <c r="AH1003" s="37"/>
      <c r="AI1003" s="37"/>
      <c r="AJ1003" s="16">
        <f ca="1">IF(Table1[[#This Row],[State]]="Closed","Zero",IF(Table1[[#This Row],[State]]="Resolved","Zero",TODAY()-Table1[[#This Row],[First Assigned to Osprey-Resolver]]))</f>
        <v>1267.6095949074079</v>
      </c>
      <c r="AK1003" s="16" t="str">
        <f ca="1">IF(Table1[[#This Row],[Days Open]]&lt;=5,"00 - 05",IF(Table1[[#This Row],[Days Open]]&lt;=15,"06 - 15",IF(Table1[[#This Row],[Days Open]]&lt;=30,"16 - 30", IF(Table1[[#This Row],[Days Open]]&lt;=60,"31 - 60",IF(Table1[[#This Row],[Days Open]]&lt;=90,"61 - 90",IF(Table1[[#This Row],[Days Open]]="Zero","Closed","&gt;91 and above"))))))</f>
        <v>&gt;91 and above</v>
      </c>
      <c r="AL1003" s="39">
        <f>WEEKNUM(Table1[[#This Row],[Created]])</f>
        <v>49</v>
      </c>
      <c r="AM1003" s="39">
        <f>WEEKNUM(Table1[[#This Row],[Resolved]])</f>
        <v>0</v>
      </c>
      <c r="AN1003" s="39">
        <f>WEEKNUM(Table1[[#This Row],[Closed]])</f>
        <v>49</v>
      </c>
      <c r="AO1003" s="39" t="str">
        <f>IFERROR(INDEX(GD_Resource[], MATCH(Table1[[#This Row],[Assigned to]], GD_Resource[SNOW ID Unique], 0), 2), "Not GD")</f>
        <v>WPP-US</v>
      </c>
      <c r="AP1003" s="39" t="str">
        <f t="shared" si="15"/>
        <v>GD</v>
      </c>
      <c r="AQ1003" s="39">
        <f>YEAR(Table1[[#This Row],[Closed]])</f>
        <v>2018</v>
      </c>
      <c r="AR1003" s="39">
        <f>YEAR(Table1[[#This Row],[Resolved]])</f>
        <v>1900</v>
      </c>
      <c r="AS1003" s="39">
        <f>YEAR(Table1[[#This Row],[Created]])</f>
        <v>2018</v>
      </c>
      <c r="AT1003" s="39">
        <f>DAY(Table1[[#This Row],[Resolved]])</f>
        <v>0</v>
      </c>
      <c r="AU1003" s="39" t="str">
        <f>TEXT(Table1[[#This Row],[Resolved]],"MMM")</f>
        <v>Jan</v>
      </c>
      <c r="AV1003" s="39">
        <f>DAY(Table1[[#This Row],[Created]])</f>
        <v>6</v>
      </c>
      <c r="AW1003" s="39" t="str">
        <f>TEXT(Table1[[#This Row],[Created]],"MMM")</f>
        <v>Dec</v>
      </c>
      <c r="AX1003" s="40">
        <f>VLOOKUP(Table1[[#This Row],[Assigned to]],GD_Resource[[#All],[SNOW ID Unique]:[Team]],4,0)</f>
        <v>0</v>
      </c>
    </row>
    <row r="1004" spans="1:50" ht="62.7" customHeight="1" x14ac:dyDescent="0.25">
      <c r="A1004" s="37" t="s">
        <v>3921</v>
      </c>
      <c r="B1004" s="37" t="s">
        <v>119</v>
      </c>
      <c r="C1004" s="37" t="s">
        <v>253</v>
      </c>
      <c r="D1004" s="37" t="s">
        <v>132</v>
      </c>
      <c r="E1004" s="37" t="s">
        <v>145</v>
      </c>
      <c r="F1004" s="37" t="s">
        <v>3922</v>
      </c>
      <c r="G1004" s="60">
        <v>44442.9065162037</v>
      </c>
      <c r="H1004" s="37" t="s">
        <v>287</v>
      </c>
      <c r="I1004" s="60"/>
      <c r="J1004" s="37" t="s">
        <v>124</v>
      </c>
      <c r="K1004" s="37" t="s">
        <v>2818</v>
      </c>
      <c r="L1004" s="60">
        <v>44442.9065162037</v>
      </c>
      <c r="M1004" s="37" t="s">
        <v>42</v>
      </c>
      <c r="N1004" s="60">
        <v>43440.240266203713</v>
      </c>
      <c r="O1004" s="37" t="s">
        <v>2448</v>
      </c>
      <c r="P1004" s="38" t="b">
        <v>0</v>
      </c>
      <c r="Q1004" s="37"/>
      <c r="R1004" s="37" t="s">
        <v>150</v>
      </c>
      <c r="S1004" s="38">
        <v>0</v>
      </c>
      <c r="T1004" s="37" t="s">
        <v>128</v>
      </c>
      <c r="U1004" s="37" t="s">
        <v>124</v>
      </c>
      <c r="V1004" s="60"/>
      <c r="W1004" s="38">
        <v>86630364</v>
      </c>
      <c r="X1004" s="37" t="s">
        <v>2449</v>
      </c>
      <c r="Y1004" s="38">
        <v>0</v>
      </c>
      <c r="Z1004" s="38" t="b">
        <v>0</v>
      </c>
      <c r="AA1004" s="60">
        <v>43440.762870370367</v>
      </c>
      <c r="AB1004" s="60">
        <v>43440.250717592593</v>
      </c>
      <c r="AC1004" s="38">
        <v>1</v>
      </c>
      <c r="AD1004" s="60">
        <v>43440.296018518522</v>
      </c>
      <c r="AE1004" s="60">
        <v>43440.762870370367</v>
      </c>
      <c r="AF1004" s="60">
        <v>43440.296018518522</v>
      </c>
      <c r="AG1004" s="37" t="s">
        <v>139</v>
      </c>
      <c r="AH1004" s="37"/>
      <c r="AI1004" s="37" t="s">
        <v>257</v>
      </c>
      <c r="AJ1004" s="16">
        <f ca="1">IF(Table1[[#This Row],[State]]="Closed","Zero",IF(Table1[[#This Row],[State]]="Resolved","Zero",TODAY()-Table1[[#This Row],[First Assigned to Osprey-Resolver]]))</f>
        <v>1267.2371296296333</v>
      </c>
      <c r="AK1004" s="16" t="str">
        <f ca="1">IF(Table1[[#This Row],[Days Open]]&lt;=5,"00 - 05",IF(Table1[[#This Row],[Days Open]]&lt;=15,"06 - 15",IF(Table1[[#This Row],[Days Open]]&lt;=30,"16 - 30", IF(Table1[[#This Row],[Days Open]]&lt;=60,"31 - 60",IF(Table1[[#This Row],[Days Open]]&lt;=90,"61 - 90",IF(Table1[[#This Row],[Days Open]]="Zero","Closed","&gt;91 and above"))))))</f>
        <v>&gt;91 and above</v>
      </c>
      <c r="AL1004" s="39">
        <f>WEEKNUM(Table1[[#This Row],[Created]])</f>
        <v>49</v>
      </c>
      <c r="AM1004" s="39">
        <f>WEEKNUM(Table1[[#This Row],[Resolved]])</f>
        <v>0</v>
      </c>
      <c r="AN1004" s="39">
        <f>WEEKNUM(Table1[[#This Row],[Closed]])</f>
        <v>36</v>
      </c>
      <c r="AO1004" s="39" t="str">
        <f>IFERROR(INDEX(GD_Resource[], MATCH(Table1[[#This Row],[Assigned to]], GD_Resource[SNOW ID Unique], 0), 2), "Not GD")</f>
        <v>WPP-US</v>
      </c>
      <c r="AP1004" s="39" t="str">
        <f t="shared" si="15"/>
        <v>GD</v>
      </c>
      <c r="AQ1004" s="39">
        <f>YEAR(Table1[[#This Row],[Closed]])</f>
        <v>2021</v>
      </c>
      <c r="AR1004" s="39">
        <f>YEAR(Table1[[#This Row],[Resolved]])</f>
        <v>1900</v>
      </c>
      <c r="AS1004" s="39">
        <f>YEAR(Table1[[#This Row],[Created]])</f>
        <v>2018</v>
      </c>
      <c r="AT1004" s="39">
        <f>DAY(Table1[[#This Row],[Resolved]])</f>
        <v>0</v>
      </c>
      <c r="AU1004" s="39" t="str">
        <f>TEXT(Table1[[#This Row],[Resolved]],"MMM")</f>
        <v>Jan</v>
      </c>
      <c r="AV1004" s="39">
        <f>DAY(Table1[[#This Row],[Created]])</f>
        <v>6</v>
      </c>
      <c r="AW1004" s="39" t="str">
        <f>TEXT(Table1[[#This Row],[Created]],"MMM")</f>
        <v>Dec</v>
      </c>
      <c r="AX1004" s="40">
        <f>VLOOKUP(Table1[[#This Row],[Assigned to]],GD_Resource[[#All],[SNOW ID Unique]:[Team]],4,0)</f>
        <v>0</v>
      </c>
    </row>
    <row r="1005" spans="1:50" ht="175.2" customHeight="1" x14ac:dyDescent="0.25">
      <c r="A1005" s="37" t="s">
        <v>3923</v>
      </c>
      <c r="B1005" s="37" t="s">
        <v>119</v>
      </c>
      <c r="C1005" s="37" t="s">
        <v>120</v>
      </c>
      <c r="D1005" s="37" t="s">
        <v>206</v>
      </c>
      <c r="E1005" s="37" t="s">
        <v>145</v>
      </c>
      <c r="F1005" s="37" t="s">
        <v>3924</v>
      </c>
      <c r="G1005" s="60">
        <v>43490.952581018522</v>
      </c>
      <c r="H1005" s="37" t="s">
        <v>41</v>
      </c>
      <c r="I1005" s="60"/>
      <c r="J1005" s="37" t="s">
        <v>124</v>
      </c>
      <c r="K1005" s="37" t="s">
        <v>3925</v>
      </c>
      <c r="L1005" s="60">
        <v>43490.952592592592</v>
      </c>
      <c r="M1005" s="37" t="s">
        <v>48</v>
      </c>
      <c r="N1005" s="60">
        <v>43440.713206018518</v>
      </c>
      <c r="O1005" s="37" t="s">
        <v>267</v>
      </c>
      <c r="P1005" s="38" t="b">
        <v>0</v>
      </c>
      <c r="Q1005" s="37"/>
      <c r="R1005" s="37" t="s">
        <v>127</v>
      </c>
      <c r="S1005" s="38">
        <v>0</v>
      </c>
      <c r="T1005" s="37" t="s">
        <v>128</v>
      </c>
      <c r="U1005" s="37" t="s">
        <v>124</v>
      </c>
      <c r="V1005" s="60"/>
      <c r="W1005" s="38">
        <v>4340683</v>
      </c>
      <c r="X1005" s="37" t="s">
        <v>268</v>
      </c>
      <c r="Y1005" s="38">
        <v>0</v>
      </c>
      <c r="Z1005" s="38" t="b">
        <v>0</v>
      </c>
      <c r="AA1005" s="60">
        <v>43441.182569444441</v>
      </c>
      <c r="AB1005" s="60">
        <v>43440.715601851851</v>
      </c>
      <c r="AC1005" s="38">
        <v>1</v>
      </c>
      <c r="AD1005" s="60">
        <v>43441.158773148149</v>
      </c>
      <c r="AE1005" s="60">
        <v>43441.182569444441</v>
      </c>
      <c r="AF1005" s="60">
        <v>43441.158773148149</v>
      </c>
      <c r="AG1005" s="37"/>
      <c r="AH1005" s="37"/>
      <c r="AI1005" s="37"/>
      <c r="AJ1005" s="16">
        <f ca="1">IF(Table1[[#This Row],[State]]="Closed","Zero",IF(Table1[[#This Row],[State]]="Resolved","Zero",TODAY()-Table1[[#This Row],[First Assigned to Osprey-Resolver]]))</f>
        <v>1266.8174305555585</v>
      </c>
      <c r="AK1005" s="16" t="str">
        <f ca="1">IF(Table1[[#This Row],[Days Open]]&lt;=5,"00 - 05",IF(Table1[[#This Row],[Days Open]]&lt;=15,"06 - 15",IF(Table1[[#This Row],[Days Open]]&lt;=30,"16 - 30", IF(Table1[[#This Row],[Days Open]]&lt;=60,"31 - 60",IF(Table1[[#This Row],[Days Open]]&lt;=90,"61 - 90",IF(Table1[[#This Row],[Days Open]]="Zero","Closed","&gt;91 and above"))))))</f>
        <v>&gt;91 and above</v>
      </c>
      <c r="AL1005" s="39">
        <f>WEEKNUM(Table1[[#This Row],[Created]])</f>
        <v>49</v>
      </c>
      <c r="AM1005" s="39">
        <f>WEEKNUM(Table1[[#This Row],[Resolved]])</f>
        <v>0</v>
      </c>
      <c r="AN1005" s="39">
        <f>WEEKNUM(Table1[[#This Row],[Closed]])</f>
        <v>4</v>
      </c>
      <c r="AO1005" s="39" t="str">
        <f>IFERROR(INDEX(GD_Resource[], MATCH(Table1[[#This Row],[Assigned to]], GD_Resource[SNOW ID Unique], 0), 2), "Not GD")</f>
        <v>Not GD</v>
      </c>
      <c r="AP1005" s="39" t="str">
        <f t="shared" si="15"/>
        <v>Geo</v>
      </c>
      <c r="AQ1005" s="39">
        <f>YEAR(Table1[[#This Row],[Closed]])</f>
        <v>2019</v>
      </c>
      <c r="AR1005" s="39">
        <f>YEAR(Table1[[#This Row],[Resolved]])</f>
        <v>1900</v>
      </c>
      <c r="AS1005" s="39">
        <f>YEAR(Table1[[#This Row],[Created]])</f>
        <v>2018</v>
      </c>
      <c r="AT1005" s="39">
        <f>DAY(Table1[[#This Row],[Resolved]])</f>
        <v>0</v>
      </c>
      <c r="AU1005" s="39" t="str">
        <f>TEXT(Table1[[#This Row],[Resolved]],"MMM")</f>
        <v>Jan</v>
      </c>
      <c r="AV1005" s="39">
        <f>DAY(Table1[[#This Row],[Created]])</f>
        <v>6</v>
      </c>
      <c r="AW1005" s="39" t="str">
        <f>TEXT(Table1[[#This Row],[Created]],"MMM")</f>
        <v>Dec</v>
      </c>
      <c r="AX1005" s="40" t="e">
        <f>VLOOKUP(Table1[[#This Row],[Assigned to]],GD_Resource[[#All],[SNOW ID Unique]:[Team]],4,0)</f>
        <v>#N/A</v>
      </c>
    </row>
    <row r="1006" spans="1:50" ht="37.5" customHeight="1" x14ac:dyDescent="0.25">
      <c r="A1006" s="37" t="s">
        <v>3926</v>
      </c>
      <c r="B1006" s="37" t="s">
        <v>119</v>
      </c>
      <c r="C1006" s="37" t="s">
        <v>185</v>
      </c>
      <c r="D1006" s="37" t="s">
        <v>3366</v>
      </c>
      <c r="E1006" s="37" t="s">
        <v>13</v>
      </c>
      <c r="F1006" s="37" t="s">
        <v>3927</v>
      </c>
      <c r="G1006" s="60">
        <v>43440.789687500001</v>
      </c>
      <c r="H1006" s="37" t="s">
        <v>3633</v>
      </c>
      <c r="I1006" s="60"/>
      <c r="J1006" s="37" t="s">
        <v>124</v>
      </c>
      <c r="K1006" s="37" t="s">
        <v>3928</v>
      </c>
      <c r="L1006" s="60">
        <v>43440.789687500001</v>
      </c>
      <c r="M1006" s="37" t="s">
        <v>3367</v>
      </c>
      <c r="N1006" s="60">
        <v>43440.744710648149</v>
      </c>
      <c r="O1006" s="37" t="s">
        <v>3599</v>
      </c>
      <c r="P1006" s="38" t="b">
        <v>0</v>
      </c>
      <c r="Q1006" s="37"/>
      <c r="R1006" s="37" t="s">
        <v>191</v>
      </c>
      <c r="S1006" s="38">
        <v>0</v>
      </c>
      <c r="T1006" s="37" t="s">
        <v>128</v>
      </c>
      <c r="U1006" s="37" t="s">
        <v>124</v>
      </c>
      <c r="V1006" s="60"/>
      <c r="W1006" s="38">
        <v>3887</v>
      </c>
      <c r="X1006" s="37" t="s">
        <v>3600</v>
      </c>
      <c r="Y1006" s="38">
        <v>0</v>
      </c>
      <c r="Z1006" s="38" t="b">
        <v>0</v>
      </c>
      <c r="AA1006" s="60">
        <v>43440.764965277784</v>
      </c>
      <c r="AB1006" s="60">
        <v>43440.744710648149</v>
      </c>
      <c r="AC1006" s="38">
        <v>1</v>
      </c>
      <c r="AD1006" s="60">
        <v>43440.753750000003</v>
      </c>
      <c r="AE1006" s="60">
        <v>43440.764965277784</v>
      </c>
      <c r="AF1006" s="60">
        <v>43440.753750000003</v>
      </c>
      <c r="AG1006" s="37"/>
      <c r="AH1006" s="37"/>
      <c r="AI1006" s="37"/>
      <c r="AJ1006" s="16">
        <f ca="1">IF(Table1[[#This Row],[State]]="Closed","Zero",IF(Table1[[#This Row],[State]]="Resolved","Zero",TODAY()-Table1[[#This Row],[First Assigned to Osprey-Resolver]]))</f>
        <v>1267.2350347222164</v>
      </c>
      <c r="AK1006" s="16" t="str">
        <f ca="1">IF(Table1[[#This Row],[Days Open]]&lt;=5,"00 - 05",IF(Table1[[#This Row],[Days Open]]&lt;=15,"06 - 15",IF(Table1[[#This Row],[Days Open]]&lt;=30,"16 - 30", IF(Table1[[#This Row],[Days Open]]&lt;=60,"31 - 60",IF(Table1[[#This Row],[Days Open]]&lt;=90,"61 - 90",IF(Table1[[#This Row],[Days Open]]="Zero","Closed","&gt;91 and above"))))))</f>
        <v>&gt;91 and above</v>
      </c>
      <c r="AL1006" s="39">
        <f>WEEKNUM(Table1[[#This Row],[Created]])</f>
        <v>49</v>
      </c>
      <c r="AM1006" s="39">
        <f>WEEKNUM(Table1[[#This Row],[Resolved]])</f>
        <v>0</v>
      </c>
      <c r="AN1006" s="39">
        <f>WEEKNUM(Table1[[#This Row],[Closed]])</f>
        <v>49</v>
      </c>
      <c r="AO1006" s="39" t="str">
        <f>IFERROR(INDEX(GD_Resource[], MATCH(Table1[[#This Row],[Assigned to]], GD_Resource[SNOW ID Unique], 0), 2), "Not GD")</f>
        <v>WPP-UK</v>
      </c>
      <c r="AP1006" s="39" t="str">
        <f t="shared" si="15"/>
        <v>GD</v>
      </c>
      <c r="AQ1006" s="39">
        <f>YEAR(Table1[[#This Row],[Closed]])</f>
        <v>2018</v>
      </c>
      <c r="AR1006" s="39">
        <f>YEAR(Table1[[#This Row],[Resolved]])</f>
        <v>1900</v>
      </c>
      <c r="AS1006" s="39">
        <f>YEAR(Table1[[#This Row],[Created]])</f>
        <v>2018</v>
      </c>
      <c r="AT1006" s="39">
        <f>DAY(Table1[[#This Row],[Resolved]])</f>
        <v>0</v>
      </c>
      <c r="AU1006" s="39" t="str">
        <f>TEXT(Table1[[#This Row],[Resolved]],"MMM")</f>
        <v>Jan</v>
      </c>
      <c r="AV1006" s="39">
        <f>DAY(Table1[[#This Row],[Created]])</f>
        <v>6</v>
      </c>
      <c r="AW1006" s="39" t="str">
        <f>TEXT(Table1[[#This Row],[Created]],"MMM")</f>
        <v>Dec</v>
      </c>
      <c r="AX1006" s="40">
        <f>VLOOKUP(Table1[[#This Row],[Assigned to]],GD_Resource[[#All],[SNOW ID Unique]:[Team]],4,0)</f>
        <v>0</v>
      </c>
    </row>
    <row r="1007" spans="1:50" ht="37.5" customHeight="1" x14ac:dyDescent="0.25">
      <c r="A1007" s="37" t="s">
        <v>3929</v>
      </c>
      <c r="B1007" s="37" t="s">
        <v>142</v>
      </c>
      <c r="C1007" s="37" t="s">
        <v>185</v>
      </c>
      <c r="D1007" s="37" t="s">
        <v>3930</v>
      </c>
      <c r="E1007" s="37" t="s">
        <v>145</v>
      </c>
      <c r="F1007" s="37" t="s">
        <v>3931</v>
      </c>
      <c r="G1007" s="60">
        <v>43452.734722222223</v>
      </c>
      <c r="H1007" s="37" t="s">
        <v>48</v>
      </c>
      <c r="I1007" s="60"/>
      <c r="J1007" s="37" t="s">
        <v>124</v>
      </c>
      <c r="K1007" s="37" t="s">
        <v>3932</v>
      </c>
      <c r="L1007" s="60">
        <v>43452.734722222223</v>
      </c>
      <c r="M1007" s="37" t="s">
        <v>188</v>
      </c>
      <c r="N1007" s="60">
        <v>43440.747106481482</v>
      </c>
      <c r="O1007" s="37" t="s">
        <v>816</v>
      </c>
      <c r="P1007" s="38" t="b">
        <v>0</v>
      </c>
      <c r="Q1007" s="37"/>
      <c r="R1007" s="37" t="s">
        <v>191</v>
      </c>
      <c r="S1007" s="38">
        <v>0</v>
      </c>
      <c r="T1007" s="37" t="s">
        <v>128</v>
      </c>
      <c r="U1007" s="37" t="s">
        <v>124</v>
      </c>
      <c r="V1007" s="60"/>
      <c r="W1007" s="38">
        <v>926620</v>
      </c>
      <c r="X1007" s="37" t="s">
        <v>817</v>
      </c>
      <c r="Y1007" s="38">
        <v>1</v>
      </c>
      <c r="Z1007" s="38" t="b">
        <v>0</v>
      </c>
      <c r="AA1007" s="60">
        <v>43440.780069444438</v>
      </c>
      <c r="AB1007" s="60">
        <v>43440.780069444438</v>
      </c>
      <c r="AC1007" s="38">
        <v>2</v>
      </c>
      <c r="AD1007" s="60">
        <v>43440.781817129631</v>
      </c>
      <c r="AE1007" s="60">
        <v>43440.786400462966</v>
      </c>
      <c r="AF1007" s="60">
        <v>43440.781817129631</v>
      </c>
      <c r="AG1007" s="37" t="s">
        <v>332</v>
      </c>
      <c r="AH1007" s="37"/>
      <c r="AI1007" s="37" t="s">
        <v>818</v>
      </c>
      <c r="AJ1007" s="16">
        <f ca="1">IF(Table1[[#This Row],[State]]="Closed","Zero",IF(Table1[[#This Row],[State]]="Resolved","Zero",TODAY()-Table1[[#This Row],[First Assigned to Osprey-Resolver]]))</f>
        <v>1267.2135995370336</v>
      </c>
      <c r="AK1007" s="16" t="str">
        <f ca="1">IF(Table1[[#This Row],[Days Open]]&lt;=5,"00 - 05",IF(Table1[[#This Row],[Days Open]]&lt;=15,"06 - 15",IF(Table1[[#This Row],[Days Open]]&lt;=30,"16 - 30", IF(Table1[[#This Row],[Days Open]]&lt;=60,"31 - 60",IF(Table1[[#This Row],[Days Open]]&lt;=90,"61 - 90",IF(Table1[[#This Row],[Days Open]]="Zero","Closed","&gt;91 and above"))))))</f>
        <v>&gt;91 and above</v>
      </c>
      <c r="AL1007" s="39">
        <f>WEEKNUM(Table1[[#This Row],[Created]])</f>
        <v>49</v>
      </c>
      <c r="AM1007" s="39">
        <f>WEEKNUM(Table1[[#This Row],[Resolved]])</f>
        <v>0</v>
      </c>
      <c r="AN1007" s="39">
        <f>WEEKNUM(Table1[[#This Row],[Closed]])</f>
        <v>51</v>
      </c>
      <c r="AO1007" s="39" t="str">
        <f>IFERROR(INDEX(GD_Resource[], MATCH(Table1[[#This Row],[Assigned to]], GD_Resource[SNOW ID Unique], 0), 2), "Not GD")</f>
        <v>Not GD</v>
      </c>
      <c r="AP1007" s="39" t="str">
        <f t="shared" si="15"/>
        <v>Geo</v>
      </c>
      <c r="AQ1007" s="39">
        <f>YEAR(Table1[[#This Row],[Closed]])</f>
        <v>2018</v>
      </c>
      <c r="AR1007" s="39">
        <f>YEAR(Table1[[#This Row],[Resolved]])</f>
        <v>1900</v>
      </c>
      <c r="AS1007" s="39">
        <f>YEAR(Table1[[#This Row],[Created]])</f>
        <v>2018</v>
      </c>
      <c r="AT1007" s="39">
        <f>DAY(Table1[[#This Row],[Resolved]])</f>
        <v>0</v>
      </c>
      <c r="AU1007" s="39" t="str">
        <f>TEXT(Table1[[#This Row],[Resolved]],"MMM")</f>
        <v>Jan</v>
      </c>
      <c r="AV1007" s="39">
        <f>DAY(Table1[[#This Row],[Created]])</f>
        <v>6</v>
      </c>
      <c r="AW1007" s="39" t="str">
        <f>TEXT(Table1[[#This Row],[Created]],"MMM")</f>
        <v>Dec</v>
      </c>
      <c r="AX1007" s="40" t="e">
        <f>VLOOKUP(Table1[[#This Row],[Assigned to]],GD_Resource[[#All],[SNOW ID Unique]:[Team]],4,0)</f>
        <v>#N/A</v>
      </c>
    </row>
    <row r="1008" spans="1:50" ht="49.95" customHeight="1" x14ac:dyDescent="0.25">
      <c r="A1008" s="37" t="s">
        <v>3933</v>
      </c>
      <c r="B1008" s="37" t="s">
        <v>119</v>
      </c>
      <c r="C1008" s="37" t="s">
        <v>361</v>
      </c>
      <c r="D1008" s="37" t="s">
        <v>206</v>
      </c>
      <c r="E1008" s="37" t="s">
        <v>145</v>
      </c>
      <c r="F1008" s="37" t="s">
        <v>3934</v>
      </c>
      <c r="G1008" s="60">
        <v>43852.84611111111</v>
      </c>
      <c r="H1008" s="37" t="s">
        <v>3935</v>
      </c>
      <c r="I1008" s="60"/>
      <c r="J1008" s="37" t="s">
        <v>124</v>
      </c>
      <c r="K1008" s="37" t="s">
        <v>3936</v>
      </c>
      <c r="L1008" s="60">
        <v>43852.84611111111</v>
      </c>
      <c r="M1008" s="37" t="s">
        <v>48</v>
      </c>
      <c r="N1008" s="60">
        <v>43444.770092592589</v>
      </c>
      <c r="O1008" s="37" t="s">
        <v>1016</v>
      </c>
      <c r="P1008" s="38" t="b">
        <v>0</v>
      </c>
      <c r="Q1008" s="37"/>
      <c r="R1008" s="37" t="s">
        <v>127</v>
      </c>
      <c r="S1008" s="38">
        <v>0</v>
      </c>
      <c r="T1008" s="37" t="s">
        <v>128</v>
      </c>
      <c r="U1008" s="37" t="s">
        <v>124</v>
      </c>
      <c r="V1008" s="60"/>
      <c r="W1008" s="38">
        <v>35257768</v>
      </c>
      <c r="X1008" s="37" t="s">
        <v>873</v>
      </c>
      <c r="Y1008" s="38">
        <v>0</v>
      </c>
      <c r="Z1008" s="38" t="b">
        <v>0</v>
      </c>
      <c r="AA1008" s="60">
        <v>43446.17391203704</v>
      </c>
      <c r="AB1008" s="60">
        <v>43446.172268518523</v>
      </c>
      <c r="AC1008" s="38">
        <v>1</v>
      </c>
      <c r="AD1008" s="60">
        <v>43446.200069444443</v>
      </c>
      <c r="AE1008" s="60">
        <v>43446.409386574072</v>
      </c>
      <c r="AF1008" s="60">
        <v>43446.200069444443</v>
      </c>
      <c r="AG1008" s="37" t="s">
        <v>139</v>
      </c>
      <c r="AH1008" s="37"/>
      <c r="AI1008" s="37"/>
      <c r="AJ1008" s="16">
        <f ca="1">IF(Table1[[#This Row],[State]]="Closed","Zero",IF(Table1[[#This Row],[State]]="Resolved","Zero",TODAY()-Table1[[#This Row],[First Assigned to Osprey-Resolver]]))</f>
        <v>1261.5906134259276</v>
      </c>
      <c r="AK1008" s="16" t="str">
        <f ca="1">IF(Table1[[#This Row],[Days Open]]&lt;=5,"00 - 05",IF(Table1[[#This Row],[Days Open]]&lt;=15,"06 - 15",IF(Table1[[#This Row],[Days Open]]&lt;=30,"16 - 30", IF(Table1[[#This Row],[Days Open]]&lt;=60,"31 - 60",IF(Table1[[#This Row],[Days Open]]&lt;=90,"61 - 90",IF(Table1[[#This Row],[Days Open]]="Zero","Closed","&gt;91 and above"))))))</f>
        <v>&gt;91 and above</v>
      </c>
      <c r="AL1008" s="39">
        <f>WEEKNUM(Table1[[#This Row],[Created]])</f>
        <v>50</v>
      </c>
      <c r="AM1008" s="39">
        <f>WEEKNUM(Table1[[#This Row],[Resolved]])</f>
        <v>0</v>
      </c>
      <c r="AN1008" s="39">
        <f>WEEKNUM(Table1[[#This Row],[Closed]])</f>
        <v>4</v>
      </c>
      <c r="AO1008" s="39" t="str">
        <f>IFERROR(INDEX(GD_Resource[], MATCH(Table1[[#This Row],[Assigned to]], GD_Resource[SNOW ID Unique], 0), 2), "Not GD")</f>
        <v>WPP-US</v>
      </c>
      <c r="AP1008" s="39" t="str">
        <f t="shared" si="15"/>
        <v>GD</v>
      </c>
      <c r="AQ1008" s="39">
        <f>YEAR(Table1[[#This Row],[Closed]])</f>
        <v>2020</v>
      </c>
      <c r="AR1008" s="39">
        <f>YEAR(Table1[[#This Row],[Resolved]])</f>
        <v>1900</v>
      </c>
      <c r="AS1008" s="39">
        <f>YEAR(Table1[[#This Row],[Created]])</f>
        <v>2018</v>
      </c>
      <c r="AT1008" s="39">
        <f>DAY(Table1[[#This Row],[Resolved]])</f>
        <v>0</v>
      </c>
      <c r="AU1008" s="39" t="str">
        <f>TEXT(Table1[[#This Row],[Resolved]],"MMM")</f>
        <v>Jan</v>
      </c>
      <c r="AV1008" s="39">
        <f>DAY(Table1[[#This Row],[Created]])</f>
        <v>10</v>
      </c>
      <c r="AW1008" s="39" t="str">
        <f>TEXT(Table1[[#This Row],[Created]],"MMM")</f>
        <v>Dec</v>
      </c>
      <c r="AX1008" s="40">
        <f>VLOOKUP(Table1[[#This Row],[Assigned to]],GD_Resource[[#All],[SNOW ID Unique]:[Team]],4,0)</f>
        <v>0</v>
      </c>
    </row>
    <row r="1009" spans="1:50" ht="37.5" customHeight="1" x14ac:dyDescent="0.25">
      <c r="A1009" s="37" t="s">
        <v>3937</v>
      </c>
      <c r="B1009" s="37" t="s">
        <v>142</v>
      </c>
      <c r="C1009" s="37" t="s">
        <v>361</v>
      </c>
      <c r="D1009" s="37" t="s">
        <v>3938</v>
      </c>
      <c r="E1009" s="37" t="s">
        <v>13</v>
      </c>
      <c r="F1009" s="37" t="s">
        <v>3939</v>
      </c>
      <c r="G1009" s="60">
        <v>43448.372372685182</v>
      </c>
      <c r="H1009" s="37" t="s">
        <v>3940</v>
      </c>
      <c r="I1009" s="60"/>
      <c r="J1009" s="37" t="s">
        <v>124</v>
      </c>
      <c r="K1009" s="37" t="s">
        <v>3941</v>
      </c>
      <c r="L1009" s="60">
        <v>43448.372372685182</v>
      </c>
      <c r="M1009" s="37" t="s">
        <v>3940</v>
      </c>
      <c r="N1009" s="60">
        <v>43445.508171296293</v>
      </c>
      <c r="O1009" s="37" t="s">
        <v>3938</v>
      </c>
      <c r="P1009" s="38" t="b">
        <v>0</v>
      </c>
      <c r="Q1009" s="37"/>
      <c r="R1009" s="37" t="s">
        <v>127</v>
      </c>
      <c r="S1009" s="38">
        <v>0</v>
      </c>
      <c r="T1009" s="37" t="s">
        <v>128</v>
      </c>
      <c r="U1009" s="37" t="s">
        <v>124</v>
      </c>
      <c r="V1009" s="60"/>
      <c r="W1009" s="38">
        <v>247686</v>
      </c>
      <c r="X1009" s="37" t="s">
        <v>3940</v>
      </c>
      <c r="Y1009" s="38">
        <v>0</v>
      </c>
      <c r="Z1009" s="38" t="b">
        <v>0</v>
      </c>
      <c r="AA1009" s="60">
        <v>43445.508171296293</v>
      </c>
      <c r="AB1009" s="60">
        <v>43446.136956018519</v>
      </c>
      <c r="AC1009" s="38">
        <v>4</v>
      </c>
      <c r="AD1009" s="60">
        <v>43446.583611111113</v>
      </c>
      <c r="AE1009" s="60">
        <v>43445.508171296293</v>
      </c>
      <c r="AF1009" s="60">
        <v>43445.508171296293</v>
      </c>
      <c r="AG1009" s="37"/>
      <c r="AH1009" s="37"/>
      <c r="AI1009" s="37"/>
      <c r="AJ1009" s="16">
        <f ca="1">IF(Table1[[#This Row],[State]]="Closed","Zero",IF(Table1[[#This Row],[State]]="Resolved","Zero",TODAY()-Table1[[#This Row],[First Assigned to Osprey-Resolver]]))</f>
        <v>1262.4918287037071</v>
      </c>
      <c r="AK1009" s="16" t="str">
        <f ca="1">IF(Table1[[#This Row],[Days Open]]&lt;=5,"00 - 05",IF(Table1[[#This Row],[Days Open]]&lt;=15,"06 - 15",IF(Table1[[#This Row],[Days Open]]&lt;=30,"16 - 30", IF(Table1[[#This Row],[Days Open]]&lt;=60,"31 - 60",IF(Table1[[#This Row],[Days Open]]&lt;=90,"61 - 90",IF(Table1[[#This Row],[Days Open]]="Zero","Closed","&gt;91 and above"))))))</f>
        <v>&gt;91 and above</v>
      </c>
      <c r="AL1009" s="39">
        <f>WEEKNUM(Table1[[#This Row],[Created]])</f>
        <v>50</v>
      </c>
      <c r="AM1009" s="39">
        <f>WEEKNUM(Table1[[#This Row],[Resolved]])</f>
        <v>0</v>
      </c>
      <c r="AN1009" s="39">
        <f>WEEKNUM(Table1[[#This Row],[Closed]])</f>
        <v>50</v>
      </c>
      <c r="AO1009" s="39" t="str">
        <f>IFERROR(INDEX(GD_Resource[], MATCH(Table1[[#This Row],[Assigned to]], GD_Resource[SNOW ID Unique], 0), 2), "Not GD")</f>
        <v>WPP-US</v>
      </c>
      <c r="AP1009" s="39" t="str">
        <f t="shared" si="15"/>
        <v>GD</v>
      </c>
      <c r="AQ1009" s="39">
        <f>YEAR(Table1[[#This Row],[Closed]])</f>
        <v>2018</v>
      </c>
      <c r="AR1009" s="39">
        <f>YEAR(Table1[[#This Row],[Resolved]])</f>
        <v>1900</v>
      </c>
      <c r="AS1009" s="39">
        <f>YEAR(Table1[[#This Row],[Created]])</f>
        <v>2018</v>
      </c>
      <c r="AT1009" s="39">
        <f>DAY(Table1[[#This Row],[Resolved]])</f>
        <v>0</v>
      </c>
      <c r="AU1009" s="39" t="str">
        <f>TEXT(Table1[[#This Row],[Resolved]],"MMM")</f>
        <v>Jan</v>
      </c>
      <c r="AV1009" s="39">
        <f>DAY(Table1[[#This Row],[Created]])</f>
        <v>11</v>
      </c>
      <c r="AW1009" s="39" t="str">
        <f>TEXT(Table1[[#This Row],[Created]],"MMM")</f>
        <v>Dec</v>
      </c>
      <c r="AX1009" s="40">
        <f>VLOOKUP(Table1[[#This Row],[Assigned to]],GD_Resource[[#All],[SNOW ID Unique]:[Team]],4,0)</f>
        <v>0</v>
      </c>
    </row>
    <row r="1010" spans="1:50" ht="49.95" customHeight="1" x14ac:dyDescent="0.25">
      <c r="A1010" s="37" t="s">
        <v>3942</v>
      </c>
      <c r="B1010" s="37" t="s">
        <v>119</v>
      </c>
      <c r="C1010" s="37" t="s">
        <v>161</v>
      </c>
      <c r="D1010" s="37" t="s">
        <v>356</v>
      </c>
      <c r="E1010" s="37" t="s">
        <v>7</v>
      </c>
      <c r="F1010" s="37" t="s">
        <v>3943</v>
      </c>
      <c r="G1010" s="60">
        <v>43445.873310185183</v>
      </c>
      <c r="H1010" s="37" t="s">
        <v>11</v>
      </c>
      <c r="I1010" s="60"/>
      <c r="J1010" s="37" t="s">
        <v>134</v>
      </c>
      <c r="K1010" s="37" t="s">
        <v>3944</v>
      </c>
      <c r="L1010" s="60">
        <v>43445.873310185183</v>
      </c>
      <c r="M1010" s="37" t="s">
        <v>11</v>
      </c>
      <c r="N1010" s="60">
        <v>43445.843738425923</v>
      </c>
      <c r="O1010" s="37" t="s">
        <v>3945</v>
      </c>
      <c r="P1010" s="38" t="b">
        <v>0</v>
      </c>
      <c r="Q1010" s="37"/>
      <c r="R1010" s="37" t="s">
        <v>127</v>
      </c>
      <c r="S1010" s="38">
        <v>0</v>
      </c>
      <c r="T1010" s="37" t="s">
        <v>128</v>
      </c>
      <c r="U1010" s="37" t="s">
        <v>124</v>
      </c>
      <c r="V1010" s="60"/>
      <c r="W1010" s="38">
        <v>2555</v>
      </c>
      <c r="X1010" s="37" t="s">
        <v>3946</v>
      </c>
      <c r="Y1010" s="38">
        <v>0</v>
      </c>
      <c r="Z1010" s="38" t="b">
        <v>0</v>
      </c>
      <c r="AA1010" s="60">
        <v>43445.844189814823</v>
      </c>
      <c r="AB1010" s="60">
        <v>43445.843738425923</v>
      </c>
      <c r="AC1010" s="38">
        <v>1</v>
      </c>
      <c r="AD1010" s="60">
        <v>43445.844814814824</v>
      </c>
      <c r="AE1010" s="60">
        <v>43445.871655092589</v>
      </c>
      <c r="AF1010" s="60">
        <v>43445.844814814824</v>
      </c>
      <c r="AG1010" s="37" t="s">
        <v>139</v>
      </c>
      <c r="AH1010" s="37"/>
      <c r="AI1010" s="37" t="s">
        <v>528</v>
      </c>
      <c r="AJ1010" s="16">
        <f ca="1">IF(Table1[[#This Row],[State]]="Closed","Zero",IF(Table1[[#This Row],[State]]="Resolved","Zero",TODAY()-Table1[[#This Row],[First Assigned to Osprey-Resolver]]))</f>
        <v>1262.1283449074108</v>
      </c>
      <c r="AK1010" s="16" t="str">
        <f ca="1">IF(Table1[[#This Row],[Days Open]]&lt;=5,"00 - 05",IF(Table1[[#This Row],[Days Open]]&lt;=15,"06 - 15",IF(Table1[[#This Row],[Days Open]]&lt;=30,"16 - 30", IF(Table1[[#This Row],[Days Open]]&lt;=60,"31 - 60",IF(Table1[[#This Row],[Days Open]]&lt;=90,"61 - 90",IF(Table1[[#This Row],[Days Open]]="Zero","Closed","&gt;91 and above"))))))</f>
        <v>&gt;91 and above</v>
      </c>
      <c r="AL1010" s="39">
        <f>WEEKNUM(Table1[[#This Row],[Created]])</f>
        <v>50</v>
      </c>
      <c r="AM1010" s="39">
        <f>WEEKNUM(Table1[[#This Row],[Resolved]])</f>
        <v>0</v>
      </c>
      <c r="AN1010" s="39">
        <f>WEEKNUM(Table1[[#This Row],[Closed]])</f>
        <v>50</v>
      </c>
      <c r="AO1010" s="39" t="str">
        <f>IFERROR(INDEX(GD_Resource[], MATCH(Table1[[#This Row],[Assigned to]], GD_Resource[SNOW ID Unique], 0), 2), "Not GD")</f>
        <v>Not GD</v>
      </c>
      <c r="AP1010" s="39" t="str">
        <f t="shared" si="15"/>
        <v>Geo</v>
      </c>
      <c r="AQ1010" s="39">
        <f>YEAR(Table1[[#This Row],[Closed]])</f>
        <v>2018</v>
      </c>
      <c r="AR1010" s="39">
        <f>YEAR(Table1[[#This Row],[Resolved]])</f>
        <v>1900</v>
      </c>
      <c r="AS1010" s="39">
        <f>YEAR(Table1[[#This Row],[Created]])</f>
        <v>2018</v>
      </c>
      <c r="AT1010" s="39">
        <f>DAY(Table1[[#This Row],[Resolved]])</f>
        <v>0</v>
      </c>
      <c r="AU1010" s="39" t="str">
        <f>TEXT(Table1[[#This Row],[Resolved]],"MMM")</f>
        <v>Jan</v>
      </c>
      <c r="AV1010" s="39">
        <f>DAY(Table1[[#This Row],[Created]])</f>
        <v>11</v>
      </c>
      <c r="AW1010" s="39" t="str">
        <f>TEXT(Table1[[#This Row],[Created]],"MMM")</f>
        <v>Dec</v>
      </c>
      <c r="AX1010" s="40" t="e">
        <f>VLOOKUP(Table1[[#This Row],[Assigned to]],GD_Resource[[#All],[SNOW ID Unique]:[Team]],4,0)</f>
        <v>#N/A</v>
      </c>
    </row>
    <row r="1011" spans="1:50" ht="49.95" customHeight="1" x14ac:dyDescent="0.25">
      <c r="A1011" s="37" t="s">
        <v>3947</v>
      </c>
      <c r="B1011" s="37" t="s">
        <v>119</v>
      </c>
      <c r="C1011" s="37" t="s">
        <v>433</v>
      </c>
      <c r="D1011" s="37" t="s">
        <v>434</v>
      </c>
      <c r="E1011" s="37" t="s">
        <v>7</v>
      </c>
      <c r="F1011" s="37" t="s">
        <v>3948</v>
      </c>
      <c r="G1011" s="60">
        <v>43446.197962962957</v>
      </c>
      <c r="H1011" s="37"/>
      <c r="I1011" s="60"/>
      <c r="J1011" s="37" t="s">
        <v>124</v>
      </c>
      <c r="K1011" s="37" t="s">
        <v>3949</v>
      </c>
      <c r="L1011" s="60">
        <v>43446.197962962957</v>
      </c>
      <c r="M1011" s="37" t="s">
        <v>436</v>
      </c>
      <c r="N1011" s="60">
        <v>43445.908368055563</v>
      </c>
      <c r="O1011" s="37" t="s">
        <v>3950</v>
      </c>
      <c r="P1011" s="38" t="b">
        <v>0</v>
      </c>
      <c r="Q1011" s="37"/>
      <c r="R1011" s="37" t="s">
        <v>217</v>
      </c>
      <c r="S1011" s="38">
        <v>0</v>
      </c>
      <c r="T1011" s="37" t="s">
        <v>128</v>
      </c>
      <c r="U1011" s="37" t="s">
        <v>124</v>
      </c>
      <c r="V1011" s="60"/>
      <c r="W1011" s="38">
        <v>25182</v>
      </c>
      <c r="X1011" s="37" t="s">
        <v>3951</v>
      </c>
      <c r="Y1011" s="38">
        <v>0</v>
      </c>
      <c r="Z1011" s="38" t="b">
        <v>0</v>
      </c>
      <c r="AA1011" s="60"/>
      <c r="AB1011" s="60"/>
      <c r="AC1011" s="38">
        <v>0</v>
      </c>
      <c r="AD1011" s="60"/>
      <c r="AE1011" s="60"/>
      <c r="AF1011" s="60">
        <v>43445.908368055563</v>
      </c>
      <c r="AG1011" s="37"/>
      <c r="AH1011" s="37"/>
      <c r="AI1011" s="37"/>
      <c r="AJ1011" s="16">
        <f ca="1">IF(Table1[[#This Row],[State]]="Closed","Zero",IF(Table1[[#This Row],[State]]="Resolved","Zero",TODAY()-Table1[[#This Row],[First Assigned to Osprey-Resolver]]))</f>
        <v>44708</v>
      </c>
      <c r="AK1011" s="16" t="str">
        <f ca="1">IF(Table1[[#This Row],[Days Open]]&lt;=5,"00 - 05",IF(Table1[[#This Row],[Days Open]]&lt;=15,"06 - 15",IF(Table1[[#This Row],[Days Open]]&lt;=30,"16 - 30", IF(Table1[[#This Row],[Days Open]]&lt;=60,"31 - 60",IF(Table1[[#This Row],[Days Open]]&lt;=90,"61 - 90",IF(Table1[[#This Row],[Days Open]]="Zero","Closed","&gt;91 and above"))))))</f>
        <v>&gt;91 and above</v>
      </c>
      <c r="AL1011" s="39">
        <f>WEEKNUM(Table1[[#This Row],[Created]])</f>
        <v>50</v>
      </c>
      <c r="AM1011" s="39">
        <f>WEEKNUM(Table1[[#This Row],[Resolved]])</f>
        <v>0</v>
      </c>
      <c r="AN1011" s="39">
        <f>WEEKNUM(Table1[[#This Row],[Closed]])</f>
        <v>50</v>
      </c>
      <c r="AO1011" s="39" t="str">
        <f>IFERROR(INDEX(GD_Resource[], MATCH(Table1[[#This Row],[Assigned to]], GD_Resource[SNOW ID Unique], 0), 2), "Not GD")</f>
        <v>Not GD</v>
      </c>
      <c r="AP1011" s="39" t="str">
        <f t="shared" si="15"/>
        <v>Geo</v>
      </c>
      <c r="AQ1011" s="39">
        <f>YEAR(Table1[[#This Row],[Closed]])</f>
        <v>2018</v>
      </c>
      <c r="AR1011" s="39">
        <f>YEAR(Table1[[#This Row],[Resolved]])</f>
        <v>1900</v>
      </c>
      <c r="AS1011" s="39">
        <f>YEAR(Table1[[#This Row],[Created]])</f>
        <v>2018</v>
      </c>
      <c r="AT1011" s="39">
        <f>DAY(Table1[[#This Row],[Resolved]])</f>
        <v>0</v>
      </c>
      <c r="AU1011" s="39" t="str">
        <f>TEXT(Table1[[#This Row],[Resolved]],"MMM")</f>
        <v>Jan</v>
      </c>
      <c r="AV1011" s="39">
        <f>DAY(Table1[[#This Row],[Created]])</f>
        <v>11</v>
      </c>
      <c r="AW1011" s="39" t="str">
        <f>TEXT(Table1[[#This Row],[Created]],"MMM")</f>
        <v>Dec</v>
      </c>
      <c r="AX1011" s="40" t="e">
        <f>VLOOKUP(Table1[[#This Row],[Assigned to]],GD_Resource[[#All],[SNOW ID Unique]:[Team]],4,0)</f>
        <v>#N/A</v>
      </c>
    </row>
    <row r="1012" spans="1:50" ht="62.7" customHeight="1" x14ac:dyDescent="0.25">
      <c r="A1012" s="37" t="s">
        <v>3952</v>
      </c>
      <c r="B1012" s="37" t="s">
        <v>119</v>
      </c>
      <c r="C1012" s="37" t="s">
        <v>120</v>
      </c>
      <c r="D1012" s="37" t="s">
        <v>206</v>
      </c>
      <c r="E1012" s="37" t="s">
        <v>145</v>
      </c>
      <c r="F1012" s="37" t="s">
        <v>3953</v>
      </c>
      <c r="G1012" s="60">
        <v>44148.196932870371</v>
      </c>
      <c r="H1012" s="37" t="s">
        <v>3267</v>
      </c>
      <c r="I1012" s="60"/>
      <c r="J1012" s="37" t="s">
        <v>124</v>
      </c>
      <c r="K1012" s="37" t="s">
        <v>3954</v>
      </c>
      <c r="L1012" s="60">
        <v>44148.196932870371</v>
      </c>
      <c r="M1012" s="37" t="s">
        <v>48</v>
      </c>
      <c r="N1012" s="60">
        <v>43453.853263888886</v>
      </c>
      <c r="O1012" s="37" t="s">
        <v>675</v>
      </c>
      <c r="P1012" s="38" t="b">
        <v>0</v>
      </c>
      <c r="Q1012" s="37"/>
      <c r="R1012" s="37" t="s">
        <v>127</v>
      </c>
      <c r="S1012" s="38">
        <v>0</v>
      </c>
      <c r="T1012" s="37" t="s">
        <v>128</v>
      </c>
      <c r="U1012" s="37" t="s">
        <v>124</v>
      </c>
      <c r="V1012" s="60"/>
      <c r="W1012" s="38">
        <v>59991293</v>
      </c>
      <c r="X1012" s="37" t="s">
        <v>676</v>
      </c>
      <c r="Y1012" s="38">
        <v>0</v>
      </c>
      <c r="Z1012" s="38" t="b">
        <v>0</v>
      </c>
      <c r="AA1012" s="60">
        <v>43453.867754629631</v>
      </c>
      <c r="AB1012" s="60">
        <v>43453.853263888886</v>
      </c>
      <c r="AC1012" s="38">
        <v>1</v>
      </c>
      <c r="AD1012" s="60">
        <v>43453.86440972222</v>
      </c>
      <c r="AE1012" s="60">
        <v>43453.867754629631</v>
      </c>
      <c r="AF1012" s="60">
        <v>43453.86440972222</v>
      </c>
      <c r="AG1012" s="37"/>
      <c r="AH1012" s="37"/>
      <c r="AI1012" s="37"/>
      <c r="AJ1012" s="16">
        <f ca="1">IF(Table1[[#This Row],[State]]="Closed","Zero",IF(Table1[[#This Row],[State]]="Resolved","Zero",TODAY()-Table1[[#This Row],[First Assigned to Osprey-Resolver]]))</f>
        <v>1254.1322453703688</v>
      </c>
      <c r="AK1012" s="16" t="str">
        <f ca="1">IF(Table1[[#This Row],[Days Open]]&lt;=5,"00 - 05",IF(Table1[[#This Row],[Days Open]]&lt;=15,"06 - 15",IF(Table1[[#This Row],[Days Open]]&lt;=30,"16 - 30", IF(Table1[[#This Row],[Days Open]]&lt;=60,"31 - 60",IF(Table1[[#This Row],[Days Open]]&lt;=90,"61 - 90",IF(Table1[[#This Row],[Days Open]]="Zero","Closed","&gt;91 and above"))))))</f>
        <v>&gt;91 and above</v>
      </c>
      <c r="AL1012" s="39">
        <f>WEEKNUM(Table1[[#This Row],[Created]])</f>
        <v>51</v>
      </c>
      <c r="AM1012" s="39">
        <f>WEEKNUM(Table1[[#This Row],[Resolved]])</f>
        <v>0</v>
      </c>
      <c r="AN1012" s="39">
        <f>WEEKNUM(Table1[[#This Row],[Closed]])</f>
        <v>46</v>
      </c>
      <c r="AO1012" s="39" t="str">
        <f>IFERROR(INDEX(GD_Resource[], MATCH(Table1[[#This Row],[Assigned to]], GD_Resource[SNOW ID Unique], 0), 2), "Not GD")</f>
        <v>WPP-US</v>
      </c>
      <c r="AP1012" s="39" t="str">
        <f t="shared" si="15"/>
        <v>GD</v>
      </c>
      <c r="AQ1012" s="39">
        <f>YEAR(Table1[[#This Row],[Closed]])</f>
        <v>2020</v>
      </c>
      <c r="AR1012" s="39">
        <f>YEAR(Table1[[#This Row],[Resolved]])</f>
        <v>1900</v>
      </c>
      <c r="AS1012" s="39">
        <f>YEAR(Table1[[#This Row],[Created]])</f>
        <v>2018</v>
      </c>
      <c r="AT1012" s="39">
        <f>DAY(Table1[[#This Row],[Resolved]])</f>
        <v>0</v>
      </c>
      <c r="AU1012" s="39" t="str">
        <f>TEXT(Table1[[#This Row],[Resolved]],"MMM")</f>
        <v>Jan</v>
      </c>
      <c r="AV1012" s="39">
        <f>DAY(Table1[[#This Row],[Created]])</f>
        <v>19</v>
      </c>
      <c r="AW1012" s="39" t="str">
        <f>TEXT(Table1[[#This Row],[Created]],"MMM")</f>
        <v>Dec</v>
      </c>
      <c r="AX1012" s="40">
        <f>VLOOKUP(Table1[[#This Row],[Assigned to]],GD_Resource[[#All],[SNOW ID Unique]:[Team]],4,0)</f>
        <v>0</v>
      </c>
    </row>
    <row r="1013" spans="1:50" ht="37.5" customHeight="1" x14ac:dyDescent="0.25">
      <c r="A1013" s="37" t="s">
        <v>3955</v>
      </c>
      <c r="B1013" s="37" t="s">
        <v>142</v>
      </c>
      <c r="C1013" s="37" t="s">
        <v>120</v>
      </c>
      <c r="D1013" s="37" t="s">
        <v>206</v>
      </c>
      <c r="E1013" s="37" t="s">
        <v>145</v>
      </c>
      <c r="F1013" s="37" t="s">
        <v>3956</v>
      </c>
      <c r="G1013" s="60">
        <v>43773.859884259262</v>
      </c>
      <c r="H1013" s="37" t="s">
        <v>3008</v>
      </c>
      <c r="I1013" s="60"/>
      <c r="J1013" s="37" t="s">
        <v>124</v>
      </c>
      <c r="K1013" s="37" t="s">
        <v>3957</v>
      </c>
      <c r="L1013" s="60">
        <v>43773.859884259262</v>
      </c>
      <c r="M1013" s="37" t="s">
        <v>48</v>
      </c>
      <c r="N1013" s="60">
        <v>43454.286192129628</v>
      </c>
      <c r="O1013" s="37" t="s">
        <v>762</v>
      </c>
      <c r="P1013" s="38" t="b">
        <v>0</v>
      </c>
      <c r="Q1013" s="37"/>
      <c r="R1013" s="37" t="s">
        <v>127</v>
      </c>
      <c r="S1013" s="38">
        <v>0</v>
      </c>
      <c r="T1013" s="37" t="s">
        <v>128</v>
      </c>
      <c r="U1013" s="37" t="s">
        <v>124</v>
      </c>
      <c r="V1013" s="60"/>
      <c r="W1013" s="38">
        <v>27611167</v>
      </c>
      <c r="X1013" s="37" t="s">
        <v>763</v>
      </c>
      <c r="Y1013" s="38">
        <v>0</v>
      </c>
      <c r="Z1013" s="38" t="b">
        <v>1</v>
      </c>
      <c r="AA1013" s="60">
        <v>43454.357199074067</v>
      </c>
      <c r="AB1013" s="60">
        <v>43454.296435185177</v>
      </c>
      <c r="AC1013" s="38">
        <v>1</v>
      </c>
      <c r="AD1013" s="60">
        <v>43454.307905092603</v>
      </c>
      <c r="AE1013" s="60">
        <v>43454.357199074067</v>
      </c>
      <c r="AF1013" s="60">
        <v>43454.307905092603</v>
      </c>
      <c r="AG1013" s="37"/>
      <c r="AH1013" s="37" t="s">
        <v>1373</v>
      </c>
      <c r="AI1013" s="37"/>
      <c r="AJ1013" s="16">
        <f ca="1">IF(Table1[[#This Row],[State]]="Closed","Zero",IF(Table1[[#This Row],[State]]="Resolved","Zero",TODAY()-Table1[[#This Row],[First Assigned to Osprey-Resolver]]))</f>
        <v>1253.6428009259325</v>
      </c>
      <c r="AK1013" s="16" t="str">
        <f ca="1">IF(Table1[[#This Row],[Days Open]]&lt;=5,"00 - 05",IF(Table1[[#This Row],[Days Open]]&lt;=15,"06 - 15",IF(Table1[[#This Row],[Days Open]]&lt;=30,"16 - 30", IF(Table1[[#This Row],[Days Open]]&lt;=60,"31 - 60",IF(Table1[[#This Row],[Days Open]]&lt;=90,"61 - 90",IF(Table1[[#This Row],[Days Open]]="Zero","Closed","&gt;91 and above"))))))</f>
        <v>&gt;91 and above</v>
      </c>
      <c r="AL1013" s="39">
        <f>WEEKNUM(Table1[[#This Row],[Created]])</f>
        <v>51</v>
      </c>
      <c r="AM1013" s="39">
        <f>WEEKNUM(Table1[[#This Row],[Resolved]])</f>
        <v>0</v>
      </c>
      <c r="AN1013" s="39">
        <f>WEEKNUM(Table1[[#This Row],[Closed]])</f>
        <v>45</v>
      </c>
      <c r="AO1013" s="39" t="str">
        <f>IFERROR(INDEX(GD_Resource[], MATCH(Table1[[#This Row],[Assigned to]], GD_Resource[SNOW ID Unique], 0), 2), "Not GD")</f>
        <v>WPP-US</v>
      </c>
      <c r="AP1013" s="39" t="str">
        <f t="shared" si="15"/>
        <v>GD</v>
      </c>
      <c r="AQ1013" s="39">
        <f>YEAR(Table1[[#This Row],[Closed]])</f>
        <v>2019</v>
      </c>
      <c r="AR1013" s="39">
        <f>YEAR(Table1[[#This Row],[Resolved]])</f>
        <v>1900</v>
      </c>
      <c r="AS1013" s="39">
        <f>YEAR(Table1[[#This Row],[Created]])</f>
        <v>2018</v>
      </c>
      <c r="AT1013" s="39">
        <f>DAY(Table1[[#This Row],[Resolved]])</f>
        <v>0</v>
      </c>
      <c r="AU1013" s="39" t="str">
        <f>TEXT(Table1[[#This Row],[Resolved]],"MMM")</f>
        <v>Jan</v>
      </c>
      <c r="AV1013" s="39">
        <f>DAY(Table1[[#This Row],[Created]])</f>
        <v>20</v>
      </c>
      <c r="AW1013" s="39" t="str">
        <f>TEXT(Table1[[#This Row],[Created]],"MMM")</f>
        <v>Dec</v>
      </c>
      <c r="AX1013" s="40">
        <f>VLOOKUP(Table1[[#This Row],[Assigned to]],GD_Resource[[#All],[SNOW ID Unique]:[Team]],4,0)</f>
        <v>0</v>
      </c>
    </row>
    <row r="1014" spans="1:50" ht="49.95" customHeight="1" x14ac:dyDescent="0.25">
      <c r="A1014" s="37" t="s">
        <v>3958</v>
      </c>
      <c r="B1014" s="37" t="s">
        <v>119</v>
      </c>
      <c r="C1014" s="37" t="s">
        <v>2506</v>
      </c>
      <c r="D1014" s="37" t="s">
        <v>3959</v>
      </c>
      <c r="E1014" s="37" t="s">
        <v>13</v>
      </c>
      <c r="F1014" s="37" t="s">
        <v>3960</v>
      </c>
      <c r="G1014" s="60">
        <v>43497.479537037027</v>
      </c>
      <c r="H1014" s="37" t="s">
        <v>3267</v>
      </c>
      <c r="I1014" s="60"/>
      <c r="J1014" s="37" t="s">
        <v>329</v>
      </c>
      <c r="K1014" s="37" t="s">
        <v>3961</v>
      </c>
      <c r="L1014" s="60">
        <v>43497.479537037027</v>
      </c>
      <c r="M1014" s="37" t="s">
        <v>3267</v>
      </c>
      <c r="N1014" s="60">
        <v>43454.91</v>
      </c>
      <c r="O1014" s="37" t="s">
        <v>3732</v>
      </c>
      <c r="P1014" s="38" t="b">
        <v>0</v>
      </c>
      <c r="Q1014" s="37"/>
      <c r="R1014" s="37" t="s">
        <v>150</v>
      </c>
      <c r="S1014" s="38">
        <v>0</v>
      </c>
      <c r="T1014" s="37" t="s">
        <v>128</v>
      </c>
      <c r="U1014" s="37" t="s">
        <v>124</v>
      </c>
      <c r="V1014" s="60"/>
      <c r="W1014" s="38">
        <v>3678008</v>
      </c>
      <c r="X1014" s="37" t="s">
        <v>3733</v>
      </c>
      <c r="Y1014" s="38">
        <v>0</v>
      </c>
      <c r="Z1014" s="38" t="b">
        <v>0</v>
      </c>
      <c r="AA1014" s="60">
        <v>43455.377268518518</v>
      </c>
      <c r="AB1014" s="60">
        <v>43454.91</v>
      </c>
      <c r="AC1014" s="38">
        <v>1</v>
      </c>
      <c r="AD1014" s="60">
        <v>43454.913703703707</v>
      </c>
      <c r="AE1014" s="60">
        <v>43455.377268518518</v>
      </c>
      <c r="AF1014" s="60">
        <v>43454.913703703707</v>
      </c>
      <c r="AG1014" s="37"/>
      <c r="AH1014" s="37"/>
      <c r="AI1014" s="37"/>
      <c r="AJ1014" s="16">
        <f ca="1">IF(Table1[[#This Row],[State]]="Closed","Zero",IF(Table1[[#This Row],[State]]="Resolved","Zero",TODAY()-Table1[[#This Row],[First Assigned to Osprey-Resolver]]))</f>
        <v>1252.6227314814823</v>
      </c>
      <c r="AK1014" s="16" t="str">
        <f ca="1">IF(Table1[[#This Row],[Days Open]]&lt;=5,"00 - 05",IF(Table1[[#This Row],[Days Open]]&lt;=15,"06 - 15",IF(Table1[[#This Row],[Days Open]]&lt;=30,"16 - 30", IF(Table1[[#This Row],[Days Open]]&lt;=60,"31 - 60",IF(Table1[[#This Row],[Days Open]]&lt;=90,"61 - 90",IF(Table1[[#This Row],[Days Open]]="Zero","Closed","&gt;91 and above"))))))</f>
        <v>&gt;91 and above</v>
      </c>
      <c r="AL1014" s="39">
        <f>WEEKNUM(Table1[[#This Row],[Created]])</f>
        <v>51</v>
      </c>
      <c r="AM1014" s="39">
        <f>WEEKNUM(Table1[[#This Row],[Resolved]])</f>
        <v>0</v>
      </c>
      <c r="AN1014" s="39">
        <f>WEEKNUM(Table1[[#This Row],[Closed]])</f>
        <v>5</v>
      </c>
      <c r="AO1014" s="39" t="str">
        <f>IFERROR(INDEX(GD_Resource[], MATCH(Table1[[#This Row],[Assigned to]], GD_Resource[SNOW ID Unique], 0), 2), "Not GD")</f>
        <v>WPP-US</v>
      </c>
      <c r="AP1014" s="39" t="str">
        <f t="shared" si="15"/>
        <v>GD</v>
      </c>
      <c r="AQ1014" s="39">
        <f>YEAR(Table1[[#This Row],[Closed]])</f>
        <v>2019</v>
      </c>
      <c r="AR1014" s="39">
        <f>YEAR(Table1[[#This Row],[Resolved]])</f>
        <v>1900</v>
      </c>
      <c r="AS1014" s="39">
        <f>YEAR(Table1[[#This Row],[Created]])</f>
        <v>2018</v>
      </c>
      <c r="AT1014" s="39">
        <f>DAY(Table1[[#This Row],[Resolved]])</f>
        <v>0</v>
      </c>
      <c r="AU1014" s="39" t="str">
        <f>TEXT(Table1[[#This Row],[Resolved]],"MMM")</f>
        <v>Jan</v>
      </c>
      <c r="AV1014" s="39">
        <f>DAY(Table1[[#This Row],[Created]])</f>
        <v>20</v>
      </c>
      <c r="AW1014" s="39" t="str">
        <f>TEXT(Table1[[#This Row],[Created]],"MMM")</f>
        <v>Dec</v>
      </c>
      <c r="AX1014" s="40">
        <f>VLOOKUP(Table1[[#This Row],[Assigned to]],GD_Resource[[#All],[SNOW ID Unique]:[Team]],4,0)</f>
        <v>0</v>
      </c>
    </row>
    <row r="1015" spans="1:50" ht="37.5" customHeight="1" x14ac:dyDescent="0.25">
      <c r="A1015" s="37" t="s">
        <v>3962</v>
      </c>
      <c r="B1015" s="37" t="s">
        <v>119</v>
      </c>
      <c r="C1015" s="37" t="s">
        <v>433</v>
      </c>
      <c r="D1015" s="37" t="s">
        <v>434</v>
      </c>
      <c r="E1015" s="37" t="s">
        <v>13</v>
      </c>
      <c r="F1015" s="37" t="s">
        <v>3963</v>
      </c>
      <c r="G1015" s="60">
        <v>43469.107627314806</v>
      </c>
      <c r="H1015" s="37" t="s">
        <v>436</v>
      </c>
      <c r="I1015" s="60"/>
      <c r="J1015" s="37" t="s">
        <v>124</v>
      </c>
      <c r="K1015" s="37" t="s">
        <v>3964</v>
      </c>
      <c r="L1015" s="60">
        <v>43469.107627314806</v>
      </c>
      <c r="M1015" s="37" t="s">
        <v>436</v>
      </c>
      <c r="N1015" s="60">
        <v>43455.987673611111</v>
      </c>
      <c r="O1015" s="37" t="s">
        <v>1020</v>
      </c>
      <c r="P1015" s="38" t="b">
        <v>0</v>
      </c>
      <c r="Q1015" s="37"/>
      <c r="R1015" s="37" t="s">
        <v>217</v>
      </c>
      <c r="S1015" s="38">
        <v>0</v>
      </c>
      <c r="T1015" s="37" t="s">
        <v>128</v>
      </c>
      <c r="U1015" s="37" t="s">
        <v>124</v>
      </c>
      <c r="V1015" s="60"/>
      <c r="W1015" s="38">
        <v>1133564</v>
      </c>
      <c r="X1015" s="37" t="s">
        <v>1021</v>
      </c>
      <c r="Y1015" s="38">
        <v>0</v>
      </c>
      <c r="Z1015" s="38" t="b">
        <v>0</v>
      </c>
      <c r="AA1015" s="60">
        <v>43460.939201388886</v>
      </c>
      <c r="AB1015" s="60">
        <v>43455.988587962973</v>
      </c>
      <c r="AC1015" s="38">
        <v>1</v>
      </c>
      <c r="AD1015" s="60">
        <v>43456.026087962957</v>
      </c>
      <c r="AE1015" s="60">
        <v>43460.939201388886</v>
      </c>
      <c r="AF1015" s="60">
        <v>43456.026087962957</v>
      </c>
      <c r="AG1015" s="37" t="s">
        <v>139</v>
      </c>
      <c r="AH1015" s="37"/>
      <c r="AI1015" s="37"/>
      <c r="AJ1015" s="16">
        <f ca="1">IF(Table1[[#This Row],[State]]="Closed","Zero",IF(Table1[[#This Row],[State]]="Resolved","Zero",TODAY()-Table1[[#This Row],[First Assigned to Osprey-Resolver]]))</f>
        <v>1247.0607986111136</v>
      </c>
      <c r="AK1015" s="16" t="str">
        <f ca="1">IF(Table1[[#This Row],[Days Open]]&lt;=5,"00 - 05",IF(Table1[[#This Row],[Days Open]]&lt;=15,"06 - 15",IF(Table1[[#This Row],[Days Open]]&lt;=30,"16 - 30", IF(Table1[[#This Row],[Days Open]]&lt;=60,"31 - 60",IF(Table1[[#This Row],[Days Open]]&lt;=90,"61 - 90",IF(Table1[[#This Row],[Days Open]]="Zero","Closed","&gt;91 and above"))))))</f>
        <v>&gt;91 and above</v>
      </c>
      <c r="AL1015" s="39">
        <f>WEEKNUM(Table1[[#This Row],[Created]])</f>
        <v>51</v>
      </c>
      <c r="AM1015" s="39">
        <f>WEEKNUM(Table1[[#This Row],[Resolved]])</f>
        <v>0</v>
      </c>
      <c r="AN1015" s="39">
        <f>WEEKNUM(Table1[[#This Row],[Closed]])</f>
        <v>1</v>
      </c>
      <c r="AO1015" s="39" t="str">
        <f>IFERROR(INDEX(GD_Resource[], MATCH(Table1[[#This Row],[Assigned to]], GD_Resource[SNOW ID Unique], 0), 2), "Not GD")</f>
        <v>Not GD</v>
      </c>
      <c r="AP1015" s="39" t="str">
        <f t="shared" si="15"/>
        <v>Geo</v>
      </c>
      <c r="AQ1015" s="39">
        <f>YEAR(Table1[[#This Row],[Closed]])</f>
        <v>2019</v>
      </c>
      <c r="AR1015" s="39">
        <f>YEAR(Table1[[#This Row],[Resolved]])</f>
        <v>1900</v>
      </c>
      <c r="AS1015" s="39">
        <f>YEAR(Table1[[#This Row],[Created]])</f>
        <v>2018</v>
      </c>
      <c r="AT1015" s="39">
        <f>DAY(Table1[[#This Row],[Resolved]])</f>
        <v>0</v>
      </c>
      <c r="AU1015" s="39" t="str">
        <f>TEXT(Table1[[#This Row],[Resolved]],"MMM")</f>
        <v>Jan</v>
      </c>
      <c r="AV1015" s="39">
        <f>DAY(Table1[[#This Row],[Created]])</f>
        <v>21</v>
      </c>
      <c r="AW1015" s="39" t="str">
        <f>TEXT(Table1[[#This Row],[Created]],"MMM")</f>
        <v>Dec</v>
      </c>
      <c r="AX1015" s="40" t="e">
        <f>VLOOKUP(Table1[[#This Row],[Assigned to]],GD_Resource[[#All],[SNOW ID Unique]:[Team]],4,0)</f>
        <v>#N/A</v>
      </c>
    </row>
    <row r="1016" spans="1:50" ht="49.95" customHeight="1" x14ac:dyDescent="0.25">
      <c r="A1016" s="37" t="s">
        <v>3965</v>
      </c>
      <c r="B1016" s="37" t="s">
        <v>142</v>
      </c>
      <c r="C1016" s="37" t="s">
        <v>120</v>
      </c>
      <c r="D1016" s="37" t="s">
        <v>206</v>
      </c>
      <c r="E1016" s="37" t="s">
        <v>145</v>
      </c>
      <c r="F1016" s="37" t="s">
        <v>3966</v>
      </c>
      <c r="G1016" s="60">
        <v>43493.83666666667</v>
      </c>
      <c r="H1016" s="37" t="s">
        <v>48</v>
      </c>
      <c r="I1016" s="60"/>
      <c r="J1016" s="37" t="s">
        <v>124</v>
      </c>
      <c r="K1016" s="37" t="s">
        <v>3967</v>
      </c>
      <c r="L1016" s="60">
        <v>43493.83666666667</v>
      </c>
      <c r="M1016" s="37" t="s">
        <v>48</v>
      </c>
      <c r="N1016" s="60">
        <v>43460.340509259258</v>
      </c>
      <c r="O1016" s="37" t="s">
        <v>762</v>
      </c>
      <c r="P1016" s="38" t="b">
        <v>0</v>
      </c>
      <c r="Q1016" s="37"/>
      <c r="R1016" s="37" t="s">
        <v>127</v>
      </c>
      <c r="S1016" s="38">
        <v>0</v>
      </c>
      <c r="T1016" s="37" t="s">
        <v>128</v>
      </c>
      <c r="U1016" s="37" t="s">
        <v>124</v>
      </c>
      <c r="V1016" s="60"/>
      <c r="W1016" s="38">
        <v>2894068</v>
      </c>
      <c r="X1016" s="37" t="s">
        <v>763</v>
      </c>
      <c r="Y1016" s="38">
        <v>0</v>
      </c>
      <c r="Z1016" s="38" t="b">
        <v>0</v>
      </c>
      <c r="AA1016" s="60">
        <v>43460.435069444437</v>
      </c>
      <c r="AB1016" s="60">
        <v>43460.341296296298</v>
      </c>
      <c r="AC1016" s="38">
        <v>1</v>
      </c>
      <c r="AD1016" s="60">
        <v>43460.36273148148</v>
      </c>
      <c r="AE1016" s="60">
        <v>43460.435069444437</v>
      </c>
      <c r="AF1016" s="60">
        <v>43460.36273148148</v>
      </c>
      <c r="AG1016" s="37"/>
      <c r="AH1016" s="37"/>
      <c r="AI1016" s="37"/>
      <c r="AJ1016" s="16">
        <f ca="1">IF(Table1[[#This Row],[State]]="Closed","Zero",IF(Table1[[#This Row],[State]]="Resolved","Zero",TODAY()-Table1[[#This Row],[First Assigned to Osprey-Resolver]]))</f>
        <v>1247.5649305555635</v>
      </c>
      <c r="AK1016" s="16" t="str">
        <f ca="1">IF(Table1[[#This Row],[Days Open]]&lt;=5,"00 - 05",IF(Table1[[#This Row],[Days Open]]&lt;=15,"06 - 15",IF(Table1[[#This Row],[Days Open]]&lt;=30,"16 - 30", IF(Table1[[#This Row],[Days Open]]&lt;=60,"31 - 60",IF(Table1[[#This Row],[Days Open]]&lt;=90,"61 - 90",IF(Table1[[#This Row],[Days Open]]="Zero","Closed","&gt;91 and above"))))))</f>
        <v>&gt;91 and above</v>
      </c>
      <c r="AL1016" s="39">
        <f>WEEKNUM(Table1[[#This Row],[Created]])</f>
        <v>52</v>
      </c>
      <c r="AM1016" s="39">
        <f>WEEKNUM(Table1[[#This Row],[Resolved]])</f>
        <v>0</v>
      </c>
      <c r="AN1016" s="39">
        <f>WEEKNUM(Table1[[#This Row],[Closed]])</f>
        <v>5</v>
      </c>
      <c r="AO1016" s="39" t="str">
        <f>IFERROR(INDEX(GD_Resource[], MATCH(Table1[[#This Row],[Assigned to]], GD_Resource[SNOW ID Unique], 0), 2), "Not GD")</f>
        <v>Not GD</v>
      </c>
      <c r="AP1016" s="39" t="str">
        <f t="shared" si="15"/>
        <v>Geo</v>
      </c>
      <c r="AQ1016" s="39">
        <f>YEAR(Table1[[#This Row],[Closed]])</f>
        <v>2019</v>
      </c>
      <c r="AR1016" s="39">
        <f>YEAR(Table1[[#This Row],[Resolved]])</f>
        <v>1900</v>
      </c>
      <c r="AS1016" s="39">
        <f>YEAR(Table1[[#This Row],[Created]])</f>
        <v>2018</v>
      </c>
      <c r="AT1016" s="39">
        <f>DAY(Table1[[#This Row],[Resolved]])</f>
        <v>0</v>
      </c>
      <c r="AU1016" s="39" t="str">
        <f>TEXT(Table1[[#This Row],[Resolved]],"MMM")</f>
        <v>Jan</v>
      </c>
      <c r="AV1016" s="39">
        <f>DAY(Table1[[#This Row],[Created]])</f>
        <v>26</v>
      </c>
      <c r="AW1016" s="39" t="str">
        <f>TEXT(Table1[[#This Row],[Created]],"MMM")</f>
        <v>Dec</v>
      </c>
      <c r="AX1016" s="40" t="e">
        <f>VLOOKUP(Table1[[#This Row],[Assigned to]],GD_Resource[[#All],[SNOW ID Unique]:[Team]],4,0)</f>
        <v>#N/A</v>
      </c>
    </row>
    <row r="1017" spans="1:50" ht="75" customHeight="1" x14ac:dyDescent="0.25">
      <c r="A1017" s="37" t="s">
        <v>3968</v>
      </c>
      <c r="B1017" s="37" t="s">
        <v>119</v>
      </c>
      <c r="C1017" s="37" t="s">
        <v>633</v>
      </c>
      <c r="D1017" s="37" t="s">
        <v>309</v>
      </c>
      <c r="E1017" s="37" t="s">
        <v>13</v>
      </c>
      <c r="F1017" s="37" t="s">
        <v>3969</v>
      </c>
      <c r="G1017" s="60">
        <v>43483.857349537036</v>
      </c>
      <c r="H1017" s="37" t="s">
        <v>248</v>
      </c>
      <c r="I1017" s="60"/>
      <c r="J1017" s="37" t="s">
        <v>2794</v>
      </c>
      <c r="K1017" s="37" t="s">
        <v>3970</v>
      </c>
      <c r="L1017" s="60">
        <v>43483.857349537036</v>
      </c>
      <c r="M1017" s="37" t="s">
        <v>248</v>
      </c>
      <c r="N1017" s="60">
        <v>43462.897881944453</v>
      </c>
      <c r="O1017" s="37" t="s">
        <v>309</v>
      </c>
      <c r="P1017" s="38" t="b">
        <v>0</v>
      </c>
      <c r="Q1017" s="37"/>
      <c r="R1017" s="37" t="s">
        <v>150</v>
      </c>
      <c r="S1017" s="38">
        <v>0</v>
      </c>
      <c r="T1017" s="37" t="s">
        <v>128</v>
      </c>
      <c r="U1017" s="37" t="s">
        <v>124</v>
      </c>
      <c r="V1017" s="60"/>
      <c r="W1017" s="38">
        <v>1811126</v>
      </c>
      <c r="X1017" s="37" t="s">
        <v>248</v>
      </c>
      <c r="Y1017" s="38">
        <v>0</v>
      </c>
      <c r="Z1017" s="38" t="b">
        <v>0</v>
      </c>
      <c r="AA1017" s="60">
        <v>43462.941076388888</v>
      </c>
      <c r="AB1017" s="60"/>
      <c r="AC1017" s="38">
        <v>15</v>
      </c>
      <c r="AD1017" s="60"/>
      <c r="AE1017" s="60">
        <v>43483.679375</v>
      </c>
      <c r="AF1017" s="60">
        <v>43483.679375</v>
      </c>
      <c r="AG1017" s="37"/>
      <c r="AH1017" s="37"/>
      <c r="AI1017" s="37"/>
      <c r="AJ1017" s="16">
        <f ca="1">IF(Table1[[#This Row],[State]]="Closed","Zero",IF(Table1[[#This Row],[State]]="Resolved","Zero",TODAY()-Table1[[#This Row],[First Assigned to Osprey-Resolver]]))</f>
        <v>1224.3206250000003</v>
      </c>
      <c r="AK1017" s="16" t="str">
        <f ca="1">IF(Table1[[#This Row],[Days Open]]&lt;=5,"00 - 05",IF(Table1[[#This Row],[Days Open]]&lt;=15,"06 - 15",IF(Table1[[#This Row],[Days Open]]&lt;=30,"16 - 30", IF(Table1[[#This Row],[Days Open]]&lt;=60,"31 - 60",IF(Table1[[#This Row],[Days Open]]&lt;=90,"61 - 90",IF(Table1[[#This Row],[Days Open]]="Zero","Closed","&gt;91 and above"))))))</f>
        <v>&gt;91 and above</v>
      </c>
      <c r="AL1017" s="39">
        <f>WEEKNUM(Table1[[#This Row],[Created]])</f>
        <v>52</v>
      </c>
      <c r="AM1017" s="39">
        <f>WEEKNUM(Table1[[#This Row],[Resolved]])</f>
        <v>0</v>
      </c>
      <c r="AN1017" s="39">
        <f>WEEKNUM(Table1[[#This Row],[Closed]])</f>
        <v>3</v>
      </c>
      <c r="AO1017" s="39" t="str">
        <f>IFERROR(INDEX(GD_Resource[], MATCH(Table1[[#This Row],[Assigned to]], GD_Resource[SNOW ID Unique], 0), 2), "Not GD")</f>
        <v>Not GD</v>
      </c>
      <c r="AP1017" s="39" t="str">
        <f t="shared" si="15"/>
        <v>Geo</v>
      </c>
      <c r="AQ1017" s="39">
        <f>YEAR(Table1[[#This Row],[Closed]])</f>
        <v>2019</v>
      </c>
      <c r="AR1017" s="39">
        <f>YEAR(Table1[[#This Row],[Resolved]])</f>
        <v>1900</v>
      </c>
      <c r="AS1017" s="39">
        <f>YEAR(Table1[[#This Row],[Created]])</f>
        <v>2018</v>
      </c>
      <c r="AT1017" s="39">
        <f>DAY(Table1[[#This Row],[Resolved]])</f>
        <v>0</v>
      </c>
      <c r="AU1017" s="39" t="str">
        <f>TEXT(Table1[[#This Row],[Resolved]],"MMM")</f>
        <v>Jan</v>
      </c>
      <c r="AV1017" s="39">
        <f>DAY(Table1[[#This Row],[Created]])</f>
        <v>28</v>
      </c>
      <c r="AW1017" s="39" t="str">
        <f>TEXT(Table1[[#This Row],[Created]],"MMM")</f>
        <v>Dec</v>
      </c>
      <c r="AX1017" s="40" t="e">
        <f>VLOOKUP(Table1[[#This Row],[Assigned to]],GD_Resource[[#All],[SNOW ID Unique]:[Team]],4,0)</f>
        <v>#N/A</v>
      </c>
    </row>
    <row r="1018" spans="1:50" ht="37.5" customHeight="1" x14ac:dyDescent="0.25">
      <c r="A1018" s="37" t="s">
        <v>3971</v>
      </c>
      <c r="B1018" s="37" t="s">
        <v>119</v>
      </c>
      <c r="C1018" s="37" t="s">
        <v>703</v>
      </c>
      <c r="D1018" s="37" t="s">
        <v>206</v>
      </c>
      <c r="E1018" s="37" t="s">
        <v>145</v>
      </c>
      <c r="F1018" s="37" t="s">
        <v>3972</v>
      </c>
      <c r="G1018" s="60">
        <v>43924.115046296298</v>
      </c>
      <c r="H1018" s="37" t="s">
        <v>48</v>
      </c>
      <c r="I1018" s="60"/>
      <c r="J1018" s="37" t="s">
        <v>124</v>
      </c>
      <c r="K1018" s="37" t="s">
        <v>3973</v>
      </c>
      <c r="L1018" s="60">
        <v>43924.115046296298</v>
      </c>
      <c r="M1018" s="37" t="s">
        <v>48</v>
      </c>
      <c r="N1018" s="60">
        <v>43469.088842592602</v>
      </c>
      <c r="O1018" s="37" t="s">
        <v>3912</v>
      </c>
      <c r="P1018" s="38" t="b">
        <v>0</v>
      </c>
      <c r="Q1018" s="37"/>
      <c r="R1018" s="37" t="s">
        <v>127</v>
      </c>
      <c r="S1018" s="38">
        <v>0</v>
      </c>
      <c r="T1018" s="37" t="s">
        <v>128</v>
      </c>
      <c r="U1018" s="37" t="s">
        <v>124</v>
      </c>
      <c r="V1018" s="60"/>
      <c r="W1018" s="38">
        <v>39314372</v>
      </c>
      <c r="X1018" s="37" t="s">
        <v>210</v>
      </c>
      <c r="Y1018" s="38">
        <v>0</v>
      </c>
      <c r="Z1018" s="38" t="b">
        <v>0</v>
      </c>
      <c r="AA1018" s="60">
        <v>43469.088842592602</v>
      </c>
      <c r="AB1018" s="60"/>
      <c r="AC1018" s="38">
        <v>1</v>
      </c>
      <c r="AD1018" s="60">
        <v>43621.021423611113</v>
      </c>
      <c r="AE1018" s="60">
        <v>43469.088842592602</v>
      </c>
      <c r="AF1018" s="60">
        <v>43469.088842592602</v>
      </c>
      <c r="AG1018" s="37"/>
      <c r="AH1018" s="37"/>
      <c r="AI1018" s="37"/>
      <c r="AJ1018" s="16">
        <f ca="1">IF(Table1[[#This Row],[State]]="Closed","Zero",IF(Table1[[#This Row],[State]]="Resolved","Zero",TODAY()-Table1[[#This Row],[First Assigned to Osprey-Resolver]]))</f>
        <v>1238.9111574073977</v>
      </c>
      <c r="AK1018" s="16" t="str">
        <f ca="1">IF(Table1[[#This Row],[Days Open]]&lt;=5,"00 - 05",IF(Table1[[#This Row],[Days Open]]&lt;=15,"06 - 15",IF(Table1[[#This Row],[Days Open]]&lt;=30,"16 - 30", IF(Table1[[#This Row],[Days Open]]&lt;=60,"31 - 60",IF(Table1[[#This Row],[Days Open]]&lt;=90,"61 - 90",IF(Table1[[#This Row],[Days Open]]="Zero","Closed","&gt;91 and above"))))))</f>
        <v>&gt;91 and above</v>
      </c>
      <c r="AL1018" s="39">
        <f>WEEKNUM(Table1[[#This Row],[Created]])</f>
        <v>1</v>
      </c>
      <c r="AM1018" s="39">
        <f>WEEKNUM(Table1[[#This Row],[Resolved]])</f>
        <v>0</v>
      </c>
      <c r="AN1018" s="39">
        <f>WEEKNUM(Table1[[#This Row],[Closed]])</f>
        <v>14</v>
      </c>
      <c r="AO1018" s="39" t="str">
        <f>IFERROR(INDEX(GD_Resource[], MATCH(Table1[[#This Row],[Assigned to]], GD_Resource[SNOW ID Unique], 0), 2), "Not GD")</f>
        <v>Not GD</v>
      </c>
      <c r="AP1018" s="39" t="str">
        <f t="shared" si="15"/>
        <v>Geo</v>
      </c>
      <c r="AQ1018" s="39">
        <f>YEAR(Table1[[#This Row],[Closed]])</f>
        <v>2020</v>
      </c>
      <c r="AR1018" s="39">
        <f>YEAR(Table1[[#This Row],[Resolved]])</f>
        <v>1900</v>
      </c>
      <c r="AS1018" s="39">
        <f>YEAR(Table1[[#This Row],[Created]])</f>
        <v>2019</v>
      </c>
      <c r="AT1018" s="39">
        <f>DAY(Table1[[#This Row],[Resolved]])</f>
        <v>0</v>
      </c>
      <c r="AU1018" s="39" t="str">
        <f>TEXT(Table1[[#This Row],[Resolved]],"MMM")</f>
        <v>Jan</v>
      </c>
      <c r="AV1018" s="39">
        <f>DAY(Table1[[#This Row],[Created]])</f>
        <v>4</v>
      </c>
      <c r="AW1018" s="39" t="str">
        <f>TEXT(Table1[[#This Row],[Created]],"MMM")</f>
        <v>Jan</v>
      </c>
      <c r="AX1018" s="40" t="e">
        <f>VLOOKUP(Table1[[#This Row],[Assigned to]],GD_Resource[[#All],[SNOW ID Unique]:[Team]],4,0)</f>
        <v>#N/A</v>
      </c>
    </row>
    <row r="1019" spans="1:50" ht="37.5" customHeight="1" x14ac:dyDescent="0.25">
      <c r="A1019" s="37" t="s">
        <v>3974</v>
      </c>
      <c r="B1019" s="37" t="s">
        <v>142</v>
      </c>
      <c r="C1019" s="37" t="s">
        <v>120</v>
      </c>
      <c r="D1019" s="37" t="s">
        <v>206</v>
      </c>
      <c r="E1019" s="37" t="s">
        <v>145</v>
      </c>
      <c r="F1019" s="37" t="s">
        <v>3975</v>
      </c>
      <c r="G1019" s="60">
        <v>43524.993981481479</v>
      </c>
      <c r="H1019" s="37" t="s">
        <v>48</v>
      </c>
      <c r="I1019" s="60"/>
      <c r="J1019" s="37" t="s">
        <v>124</v>
      </c>
      <c r="K1019" s="37" t="s">
        <v>3976</v>
      </c>
      <c r="L1019" s="60">
        <v>43524.993981481479</v>
      </c>
      <c r="M1019" s="37" t="s">
        <v>48</v>
      </c>
      <c r="N1019" s="60">
        <v>43472.706261574072</v>
      </c>
      <c r="O1019" s="37" t="s">
        <v>3977</v>
      </c>
      <c r="P1019" s="38" t="b">
        <v>0</v>
      </c>
      <c r="Q1019" s="37"/>
      <c r="R1019" s="37" t="s">
        <v>127</v>
      </c>
      <c r="S1019" s="38">
        <v>0</v>
      </c>
      <c r="T1019" s="37" t="s">
        <v>128</v>
      </c>
      <c r="U1019" s="37" t="s">
        <v>124</v>
      </c>
      <c r="V1019" s="60"/>
      <c r="W1019" s="38">
        <v>824219</v>
      </c>
      <c r="X1019" s="37" t="s">
        <v>3978</v>
      </c>
      <c r="Y1019" s="38">
        <v>1</v>
      </c>
      <c r="Z1019" s="38" t="b">
        <v>0</v>
      </c>
      <c r="AA1019" s="60">
        <v>43472.86614583333</v>
      </c>
      <c r="AB1019" s="60">
        <v>43472.706805555557</v>
      </c>
      <c r="AC1019" s="38">
        <v>1</v>
      </c>
      <c r="AD1019" s="60">
        <v>43472.866851851853</v>
      </c>
      <c r="AE1019" s="60">
        <v>43472.868483796286</v>
      </c>
      <c r="AF1019" s="60">
        <v>43472.866851851853</v>
      </c>
      <c r="AG1019" s="37" t="s">
        <v>332</v>
      </c>
      <c r="AH1019" s="37"/>
      <c r="AI1019" s="37" t="s">
        <v>876</v>
      </c>
      <c r="AJ1019" s="16">
        <f ca="1">IF(Table1[[#This Row],[State]]="Closed","Zero",IF(Table1[[#This Row],[State]]="Resolved","Zero",TODAY()-Table1[[#This Row],[First Assigned to Osprey-Resolver]]))</f>
        <v>1235.1315162037135</v>
      </c>
      <c r="AK1019" s="16" t="str">
        <f ca="1">IF(Table1[[#This Row],[Days Open]]&lt;=5,"00 - 05",IF(Table1[[#This Row],[Days Open]]&lt;=15,"06 - 15",IF(Table1[[#This Row],[Days Open]]&lt;=30,"16 - 30", IF(Table1[[#This Row],[Days Open]]&lt;=60,"31 - 60",IF(Table1[[#This Row],[Days Open]]&lt;=90,"61 - 90",IF(Table1[[#This Row],[Days Open]]="Zero","Closed","&gt;91 and above"))))))</f>
        <v>&gt;91 and above</v>
      </c>
      <c r="AL1019" s="39">
        <f>WEEKNUM(Table1[[#This Row],[Created]])</f>
        <v>2</v>
      </c>
      <c r="AM1019" s="39">
        <f>WEEKNUM(Table1[[#This Row],[Resolved]])</f>
        <v>0</v>
      </c>
      <c r="AN1019" s="39">
        <f>WEEKNUM(Table1[[#This Row],[Closed]])</f>
        <v>9</v>
      </c>
      <c r="AO1019" s="39" t="str">
        <f>IFERROR(INDEX(GD_Resource[], MATCH(Table1[[#This Row],[Assigned to]], GD_Resource[SNOW ID Unique], 0), 2), "Not GD")</f>
        <v>Not GD</v>
      </c>
      <c r="AP1019" s="39" t="str">
        <f t="shared" si="15"/>
        <v>Geo</v>
      </c>
      <c r="AQ1019" s="39">
        <f>YEAR(Table1[[#This Row],[Closed]])</f>
        <v>2019</v>
      </c>
      <c r="AR1019" s="39">
        <f>YEAR(Table1[[#This Row],[Resolved]])</f>
        <v>1900</v>
      </c>
      <c r="AS1019" s="39">
        <f>YEAR(Table1[[#This Row],[Created]])</f>
        <v>2019</v>
      </c>
      <c r="AT1019" s="39">
        <f>DAY(Table1[[#This Row],[Resolved]])</f>
        <v>0</v>
      </c>
      <c r="AU1019" s="39" t="str">
        <f>TEXT(Table1[[#This Row],[Resolved]],"MMM")</f>
        <v>Jan</v>
      </c>
      <c r="AV1019" s="39">
        <f>DAY(Table1[[#This Row],[Created]])</f>
        <v>7</v>
      </c>
      <c r="AW1019" s="39" t="str">
        <f>TEXT(Table1[[#This Row],[Created]],"MMM")</f>
        <v>Jan</v>
      </c>
      <c r="AX1019" s="40" t="e">
        <f>VLOOKUP(Table1[[#This Row],[Assigned to]],GD_Resource[[#All],[SNOW ID Unique]:[Team]],4,0)</f>
        <v>#N/A</v>
      </c>
    </row>
    <row r="1020" spans="1:50" ht="37.5" customHeight="1" x14ac:dyDescent="0.25">
      <c r="A1020" s="37" t="s">
        <v>3979</v>
      </c>
      <c r="B1020" s="37" t="s">
        <v>142</v>
      </c>
      <c r="C1020" s="37" t="s">
        <v>433</v>
      </c>
      <c r="D1020" s="37" t="s">
        <v>434</v>
      </c>
      <c r="E1020" s="37" t="s">
        <v>13</v>
      </c>
      <c r="F1020" s="37" t="s">
        <v>3980</v>
      </c>
      <c r="G1020" s="60">
        <v>43475.825370370367</v>
      </c>
      <c r="H1020" s="37" t="s">
        <v>436</v>
      </c>
      <c r="I1020" s="60"/>
      <c r="J1020" s="37" t="s">
        <v>124</v>
      </c>
      <c r="K1020" s="37" t="s">
        <v>3981</v>
      </c>
      <c r="L1020" s="60">
        <v>43475.825370370367</v>
      </c>
      <c r="M1020" s="37" t="s">
        <v>436</v>
      </c>
      <c r="N1020" s="60">
        <v>43474.081886574073</v>
      </c>
      <c r="O1020" s="37" t="s">
        <v>3982</v>
      </c>
      <c r="P1020" s="38" t="b">
        <v>0</v>
      </c>
      <c r="Q1020" s="37"/>
      <c r="R1020" s="37" t="s">
        <v>217</v>
      </c>
      <c r="S1020" s="38">
        <v>0</v>
      </c>
      <c r="T1020" s="37" t="s">
        <v>128</v>
      </c>
      <c r="U1020" s="37" t="s">
        <v>124</v>
      </c>
      <c r="V1020" s="60"/>
      <c r="W1020" s="38">
        <v>150637</v>
      </c>
      <c r="X1020" s="37" t="s">
        <v>3983</v>
      </c>
      <c r="Y1020" s="38">
        <v>0</v>
      </c>
      <c r="Z1020" s="38" t="b">
        <v>0</v>
      </c>
      <c r="AA1020" s="60">
        <v>43474.934861111113</v>
      </c>
      <c r="AB1020" s="60">
        <v>43474.603935185187</v>
      </c>
      <c r="AC1020" s="38">
        <v>1</v>
      </c>
      <c r="AD1020" s="60">
        <v>43475.191145833327</v>
      </c>
      <c r="AE1020" s="60">
        <v>43475.76666666667</v>
      </c>
      <c r="AF1020" s="60">
        <v>43475.191145833327</v>
      </c>
      <c r="AG1020" s="37" t="s">
        <v>139</v>
      </c>
      <c r="AH1020" s="37"/>
      <c r="AI1020" s="37"/>
      <c r="AJ1020" s="16">
        <f ca="1">IF(Table1[[#This Row],[State]]="Closed","Zero",IF(Table1[[#This Row],[State]]="Resolved","Zero",TODAY()-Table1[[#This Row],[First Assigned to Osprey-Resolver]]))</f>
        <v>1232.2333333333299</v>
      </c>
      <c r="AK1020" s="16" t="str">
        <f ca="1">IF(Table1[[#This Row],[Days Open]]&lt;=5,"00 - 05",IF(Table1[[#This Row],[Days Open]]&lt;=15,"06 - 15",IF(Table1[[#This Row],[Days Open]]&lt;=30,"16 - 30", IF(Table1[[#This Row],[Days Open]]&lt;=60,"31 - 60",IF(Table1[[#This Row],[Days Open]]&lt;=90,"61 - 90",IF(Table1[[#This Row],[Days Open]]="Zero","Closed","&gt;91 and above"))))))</f>
        <v>&gt;91 and above</v>
      </c>
      <c r="AL1020" s="39">
        <f>WEEKNUM(Table1[[#This Row],[Created]])</f>
        <v>2</v>
      </c>
      <c r="AM1020" s="39">
        <f>WEEKNUM(Table1[[#This Row],[Resolved]])</f>
        <v>0</v>
      </c>
      <c r="AN1020" s="39">
        <f>WEEKNUM(Table1[[#This Row],[Closed]])</f>
        <v>2</v>
      </c>
      <c r="AO1020" s="39" t="str">
        <f>IFERROR(INDEX(GD_Resource[], MATCH(Table1[[#This Row],[Assigned to]], GD_Resource[SNOW ID Unique], 0), 2), "Not GD")</f>
        <v>Not GD</v>
      </c>
      <c r="AP1020" s="39" t="str">
        <f t="shared" si="15"/>
        <v>Geo</v>
      </c>
      <c r="AQ1020" s="39">
        <f>YEAR(Table1[[#This Row],[Closed]])</f>
        <v>2019</v>
      </c>
      <c r="AR1020" s="39">
        <f>YEAR(Table1[[#This Row],[Resolved]])</f>
        <v>1900</v>
      </c>
      <c r="AS1020" s="39">
        <f>YEAR(Table1[[#This Row],[Created]])</f>
        <v>2019</v>
      </c>
      <c r="AT1020" s="39">
        <f>DAY(Table1[[#This Row],[Resolved]])</f>
        <v>0</v>
      </c>
      <c r="AU1020" s="39" t="str">
        <f>TEXT(Table1[[#This Row],[Resolved]],"MMM")</f>
        <v>Jan</v>
      </c>
      <c r="AV1020" s="39">
        <f>DAY(Table1[[#This Row],[Created]])</f>
        <v>9</v>
      </c>
      <c r="AW1020" s="39" t="str">
        <f>TEXT(Table1[[#This Row],[Created]],"MMM")</f>
        <v>Jan</v>
      </c>
      <c r="AX1020" s="40" t="e">
        <f>VLOOKUP(Table1[[#This Row],[Assigned to]],GD_Resource[[#All],[SNOW ID Unique]:[Team]],4,0)</f>
        <v>#N/A</v>
      </c>
    </row>
    <row r="1021" spans="1:50" ht="49.95" customHeight="1" x14ac:dyDescent="0.25">
      <c r="A1021" s="37" t="s">
        <v>3984</v>
      </c>
      <c r="B1021" s="37" t="s">
        <v>119</v>
      </c>
      <c r="C1021" s="37" t="s">
        <v>253</v>
      </c>
      <c r="D1021" s="37" t="s">
        <v>259</v>
      </c>
      <c r="E1021" s="37" t="s">
        <v>13</v>
      </c>
      <c r="F1021" s="37" t="s">
        <v>3985</v>
      </c>
      <c r="G1021" s="60">
        <v>43475.131365740737</v>
      </c>
      <c r="H1021" s="37" t="s">
        <v>39</v>
      </c>
      <c r="I1021" s="60"/>
      <c r="J1021" s="37" t="s">
        <v>134</v>
      </c>
      <c r="K1021" s="37" t="s">
        <v>3986</v>
      </c>
      <c r="L1021" s="60">
        <v>43475.131365740737</v>
      </c>
      <c r="M1021" s="37" t="s">
        <v>39</v>
      </c>
      <c r="N1021" s="60">
        <v>43475.067499999997</v>
      </c>
      <c r="O1021" s="37" t="s">
        <v>3136</v>
      </c>
      <c r="P1021" s="38" t="b">
        <v>0</v>
      </c>
      <c r="Q1021" s="37"/>
      <c r="R1021" s="37" t="s">
        <v>150</v>
      </c>
      <c r="S1021" s="38">
        <v>0</v>
      </c>
      <c r="T1021" s="37" t="s">
        <v>128</v>
      </c>
      <c r="U1021" s="37" t="s">
        <v>124</v>
      </c>
      <c r="V1021" s="60"/>
      <c r="W1021" s="38">
        <v>5518</v>
      </c>
      <c r="X1021" s="37" t="s">
        <v>3137</v>
      </c>
      <c r="Y1021" s="38">
        <v>0</v>
      </c>
      <c r="Z1021" s="38" t="b">
        <v>0</v>
      </c>
      <c r="AA1021" s="60">
        <v>43475.09547453704</v>
      </c>
      <c r="AB1021" s="60">
        <v>43475.067499999997</v>
      </c>
      <c r="AC1021" s="38">
        <v>1</v>
      </c>
      <c r="AD1021" s="60">
        <v>43475.090810185182</v>
      </c>
      <c r="AE1021" s="60">
        <v>43475.09547453704</v>
      </c>
      <c r="AF1021" s="60">
        <v>43475.090810185182</v>
      </c>
      <c r="AG1021" s="37"/>
      <c r="AH1021" s="37"/>
      <c r="AI1021" s="37"/>
      <c r="AJ1021" s="16">
        <f ca="1">IF(Table1[[#This Row],[State]]="Closed","Zero",IF(Table1[[#This Row],[State]]="Resolved","Zero",TODAY()-Table1[[#This Row],[First Assigned to Osprey-Resolver]]))</f>
        <v>1232.90452546296</v>
      </c>
      <c r="AK1021" s="16" t="str">
        <f ca="1">IF(Table1[[#This Row],[Days Open]]&lt;=5,"00 - 05",IF(Table1[[#This Row],[Days Open]]&lt;=15,"06 - 15",IF(Table1[[#This Row],[Days Open]]&lt;=30,"16 - 30", IF(Table1[[#This Row],[Days Open]]&lt;=60,"31 - 60",IF(Table1[[#This Row],[Days Open]]&lt;=90,"61 - 90",IF(Table1[[#This Row],[Days Open]]="Zero","Closed","&gt;91 and above"))))))</f>
        <v>&gt;91 and above</v>
      </c>
      <c r="AL1021" s="39">
        <f>WEEKNUM(Table1[[#This Row],[Created]])</f>
        <v>2</v>
      </c>
      <c r="AM1021" s="39">
        <f>WEEKNUM(Table1[[#This Row],[Resolved]])</f>
        <v>0</v>
      </c>
      <c r="AN1021" s="39">
        <f>WEEKNUM(Table1[[#This Row],[Closed]])</f>
        <v>2</v>
      </c>
      <c r="AO1021" s="39" t="str">
        <f>IFERROR(INDEX(GD_Resource[], MATCH(Table1[[#This Row],[Assigned to]], GD_Resource[SNOW ID Unique], 0), 2), "Not GD")</f>
        <v>Not GD</v>
      </c>
      <c r="AP1021" s="39" t="str">
        <f t="shared" si="15"/>
        <v>Geo</v>
      </c>
      <c r="AQ1021" s="39">
        <f>YEAR(Table1[[#This Row],[Closed]])</f>
        <v>2019</v>
      </c>
      <c r="AR1021" s="39">
        <f>YEAR(Table1[[#This Row],[Resolved]])</f>
        <v>1900</v>
      </c>
      <c r="AS1021" s="39">
        <f>YEAR(Table1[[#This Row],[Created]])</f>
        <v>2019</v>
      </c>
      <c r="AT1021" s="39">
        <f>DAY(Table1[[#This Row],[Resolved]])</f>
        <v>0</v>
      </c>
      <c r="AU1021" s="39" t="str">
        <f>TEXT(Table1[[#This Row],[Resolved]],"MMM")</f>
        <v>Jan</v>
      </c>
      <c r="AV1021" s="39">
        <f>DAY(Table1[[#This Row],[Created]])</f>
        <v>10</v>
      </c>
      <c r="AW1021" s="39" t="str">
        <f>TEXT(Table1[[#This Row],[Created]],"MMM")</f>
        <v>Jan</v>
      </c>
      <c r="AX1021" s="40" t="e">
        <f>VLOOKUP(Table1[[#This Row],[Assigned to]],GD_Resource[[#All],[SNOW ID Unique]:[Team]],4,0)</f>
        <v>#N/A</v>
      </c>
    </row>
    <row r="1022" spans="1:50" ht="37.5" customHeight="1" x14ac:dyDescent="0.25">
      <c r="A1022" s="37" t="s">
        <v>3987</v>
      </c>
      <c r="B1022" s="37" t="s">
        <v>119</v>
      </c>
      <c r="C1022" s="37" t="s">
        <v>161</v>
      </c>
      <c r="D1022" s="37" t="s">
        <v>162</v>
      </c>
      <c r="E1022" s="37" t="s">
        <v>145</v>
      </c>
      <c r="F1022" s="37" t="s">
        <v>3988</v>
      </c>
      <c r="G1022" s="60">
        <v>43476.921215277784</v>
      </c>
      <c r="H1022" s="37"/>
      <c r="I1022" s="60"/>
      <c r="J1022" s="37" t="s">
        <v>124</v>
      </c>
      <c r="K1022" s="37" t="s">
        <v>3989</v>
      </c>
      <c r="L1022" s="60">
        <v>43476.921215277784</v>
      </c>
      <c r="M1022" s="37" t="s">
        <v>12</v>
      </c>
      <c r="N1022" s="60">
        <v>43475.126851851863</v>
      </c>
      <c r="O1022" s="37" t="s">
        <v>162</v>
      </c>
      <c r="P1022" s="38" t="b">
        <v>0</v>
      </c>
      <c r="Q1022" s="37"/>
      <c r="R1022" s="37" t="s">
        <v>127</v>
      </c>
      <c r="S1022" s="38">
        <v>0</v>
      </c>
      <c r="T1022" s="37" t="s">
        <v>128</v>
      </c>
      <c r="U1022" s="37" t="s">
        <v>124</v>
      </c>
      <c r="V1022" s="60"/>
      <c r="W1022" s="38">
        <v>155438</v>
      </c>
      <c r="X1022" s="37" t="s">
        <v>977</v>
      </c>
      <c r="Y1022" s="38">
        <v>0</v>
      </c>
      <c r="Z1022" s="38" t="b">
        <v>0</v>
      </c>
      <c r="AA1022" s="60"/>
      <c r="AB1022" s="60"/>
      <c r="AC1022" s="38">
        <v>0</v>
      </c>
      <c r="AD1022" s="60"/>
      <c r="AE1022" s="60"/>
      <c r="AF1022" s="60">
        <v>43475.126851851863</v>
      </c>
      <c r="AG1022" s="37"/>
      <c r="AH1022" s="37"/>
      <c r="AI1022" s="37"/>
      <c r="AJ1022" s="16">
        <f ca="1">IF(Table1[[#This Row],[State]]="Closed","Zero",IF(Table1[[#This Row],[State]]="Resolved","Zero",TODAY()-Table1[[#This Row],[First Assigned to Osprey-Resolver]]))</f>
        <v>44708</v>
      </c>
      <c r="AK1022" s="16" t="str">
        <f ca="1">IF(Table1[[#This Row],[Days Open]]&lt;=5,"00 - 05",IF(Table1[[#This Row],[Days Open]]&lt;=15,"06 - 15",IF(Table1[[#This Row],[Days Open]]&lt;=30,"16 - 30", IF(Table1[[#This Row],[Days Open]]&lt;=60,"31 - 60",IF(Table1[[#This Row],[Days Open]]&lt;=90,"61 - 90",IF(Table1[[#This Row],[Days Open]]="Zero","Closed","&gt;91 and above"))))))</f>
        <v>&gt;91 and above</v>
      </c>
      <c r="AL1022" s="39">
        <f>WEEKNUM(Table1[[#This Row],[Created]])</f>
        <v>2</v>
      </c>
      <c r="AM1022" s="39">
        <f>WEEKNUM(Table1[[#This Row],[Resolved]])</f>
        <v>0</v>
      </c>
      <c r="AN1022" s="39">
        <f>WEEKNUM(Table1[[#This Row],[Closed]])</f>
        <v>2</v>
      </c>
      <c r="AO1022" s="39" t="str">
        <f>IFERROR(INDEX(GD_Resource[], MATCH(Table1[[#This Row],[Assigned to]], GD_Resource[SNOW ID Unique], 0), 2), "Not GD")</f>
        <v>Not GD</v>
      </c>
      <c r="AP1022" s="39" t="str">
        <f t="shared" si="15"/>
        <v>Geo</v>
      </c>
      <c r="AQ1022" s="39">
        <f>YEAR(Table1[[#This Row],[Closed]])</f>
        <v>2019</v>
      </c>
      <c r="AR1022" s="39">
        <f>YEAR(Table1[[#This Row],[Resolved]])</f>
        <v>1900</v>
      </c>
      <c r="AS1022" s="39">
        <f>YEAR(Table1[[#This Row],[Created]])</f>
        <v>2019</v>
      </c>
      <c r="AT1022" s="39">
        <f>DAY(Table1[[#This Row],[Resolved]])</f>
        <v>0</v>
      </c>
      <c r="AU1022" s="39" t="str">
        <f>TEXT(Table1[[#This Row],[Resolved]],"MMM")</f>
        <v>Jan</v>
      </c>
      <c r="AV1022" s="39">
        <f>DAY(Table1[[#This Row],[Created]])</f>
        <v>10</v>
      </c>
      <c r="AW1022" s="39" t="str">
        <f>TEXT(Table1[[#This Row],[Created]],"MMM")</f>
        <v>Jan</v>
      </c>
      <c r="AX1022" s="40" t="e">
        <f>VLOOKUP(Table1[[#This Row],[Assigned to]],GD_Resource[[#All],[SNOW ID Unique]:[Team]],4,0)</f>
        <v>#N/A</v>
      </c>
    </row>
    <row r="1023" spans="1:50" ht="150" customHeight="1" x14ac:dyDescent="0.25">
      <c r="A1023" s="37" t="s">
        <v>3990</v>
      </c>
      <c r="B1023" s="37" t="s">
        <v>119</v>
      </c>
      <c r="C1023" s="37" t="s">
        <v>161</v>
      </c>
      <c r="D1023" s="37" t="s">
        <v>3991</v>
      </c>
      <c r="E1023" s="37" t="s">
        <v>145</v>
      </c>
      <c r="F1023" s="37" t="s">
        <v>3992</v>
      </c>
      <c r="G1023" s="60">
        <v>43503.757291666669</v>
      </c>
      <c r="H1023" s="37" t="s">
        <v>3993</v>
      </c>
      <c r="I1023" s="60"/>
      <c r="J1023" s="37" t="s">
        <v>124</v>
      </c>
      <c r="K1023" s="37" t="s">
        <v>3994</v>
      </c>
      <c r="L1023" s="60">
        <v>43503.757291666669</v>
      </c>
      <c r="M1023" s="37" t="s">
        <v>3993</v>
      </c>
      <c r="N1023" s="60">
        <v>43475.817731481482</v>
      </c>
      <c r="O1023" s="37" t="s">
        <v>2800</v>
      </c>
      <c r="P1023" s="38" t="b">
        <v>0</v>
      </c>
      <c r="Q1023" s="37"/>
      <c r="R1023" s="37" t="s">
        <v>127</v>
      </c>
      <c r="S1023" s="38">
        <v>0</v>
      </c>
      <c r="T1023" s="37" t="s">
        <v>128</v>
      </c>
      <c r="U1023" s="37" t="s">
        <v>124</v>
      </c>
      <c r="V1023" s="60"/>
      <c r="W1023" s="38">
        <v>2414400</v>
      </c>
      <c r="X1023" s="37" t="s">
        <v>602</v>
      </c>
      <c r="Y1023" s="38">
        <v>0</v>
      </c>
      <c r="Z1023" s="38" t="b">
        <v>0</v>
      </c>
      <c r="AA1023" s="60">
        <v>43503.754664351851</v>
      </c>
      <c r="AB1023" s="60"/>
      <c r="AC1023" s="38">
        <v>0</v>
      </c>
      <c r="AD1023" s="60"/>
      <c r="AE1023" s="60">
        <v>43503.754664351851</v>
      </c>
      <c r="AF1023" s="60">
        <v>43475.817731481482</v>
      </c>
      <c r="AG1023" s="37"/>
      <c r="AH1023" s="37"/>
      <c r="AI1023" s="37"/>
      <c r="AJ1023" s="16">
        <f ca="1">IF(Table1[[#This Row],[State]]="Closed","Zero",IF(Table1[[#This Row],[State]]="Resolved","Zero",TODAY()-Table1[[#This Row],[First Assigned to Osprey-Resolver]]))</f>
        <v>1204.2453356481492</v>
      </c>
      <c r="AK1023" s="16" t="str">
        <f ca="1">IF(Table1[[#This Row],[Days Open]]&lt;=5,"00 - 05",IF(Table1[[#This Row],[Days Open]]&lt;=15,"06 - 15",IF(Table1[[#This Row],[Days Open]]&lt;=30,"16 - 30", IF(Table1[[#This Row],[Days Open]]&lt;=60,"31 - 60",IF(Table1[[#This Row],[Days Open]]&lt;=90,"61 - 90",IF(Table1[[#This Row],[Days Open]]="Zero","Closed","&gt;91 and above"))))))</f>
        <v>&gt;91 and above</v>
      </c>
      <c r="AL1023" s="39">
        <f>WEEKNUM(Table1[[#This Row],[Created]])</f>
        <v>2</v>
      </c>
      <c r="AM1023" s="39">
        <f>WEEKNUM(Table1[[#This Row],[Resolved]])</f>
        <v>0</v>
      </c>
      <c r="AN1023" s="39">
        <f>WEEKNUM(Table1[[#This Row],[Closed]])</f>
        <v>6</v>
      </c>
      <c r="AO1023" s="39" t="str">
        <f>IFERROR(INDEX(GD_Resource[], MATCH(Table1[[#This Row],[Assigned to]], GD_Resource[SNOW ID Unique], 0), 2), "Not GD")</f>
        <v>WPP-US</v>
      </c>
      <c r="AP1023" s="39" t="str">
        <f t="shared" si="15"/>
        <v>GD</v>
      </c>
      <c r="AQ1023" s="39">
        <f>YEAR(Table1[[#This Row],[Closed]])</f>
        <v>2019</v>
      </c>
      <c r="AR1023" s="39">
        <f>YEAR(Table1[[#This Row],[Resolved]])</f>
        <v>1900</v>
      </c>
      <c r="AS1023" s="39">
        <f>YEAR(Table1[[#This Row],[Created]])</f>
        <v>2019</v>
      </c>
      <c r="AT1023" s="39">
        <f>DAY(Table1[[#This Row],[Resolved]])</f>
        <v>0</v>
      </c>
      <c r="AU1023" s="39" t="str">
        <f>TEXT(Table1[[#This Row],[Resolved]],"MMM")</f>
        <v>Jan</v>
      </c>
      <c r="AV1023" s="39">
        <f>DAY(Table1[[#This Row],[Created]])</f>
        <v>10</v>
      </c>
      <c r="AW1023" s="39" t="str">
        <f>TEXT(Table1[[#This Row],[Created]],"MMM")</f>
        <v>Jan</v>
      </c>
      <c r="AX1023" s="40">
        <f>VLOOKUP(Table1[[#This Row],[Assigned to]],GD_Resource[[#All],[SNOW ID Unique]:[Team]],4,0)</f>
        <v>0</v>
      </c>
    </row>
    <row r="1024" spans="1:50" ht="37.5" customHeight="1" x14ac:dyDescent="0.25">
      <c r="A1024" s="37" t="s">
        <v>3995</v>
      </c>
      <c r="B1024" s="37" t="s">
        <v>119</v>
      </c>
      <c r="C1024" s="37" t="s">
        <v>161</v>
      </c>
      <c r="D1024" s="37" t="s">
        <v>162</v>
      </c>
      <c r="E1024" s="37" t="s">
        <v>145</v>
      </c>
      <c r="F1024" s="37" t="s">
        <v>3996</v>
      </c>
      <c r="G1024" s="60">
        <v>43546.803425925929</v>
      </c>
      <c r="H1024" s="37"/>
      <c r="I1024" s="60"/>
      <c r="J1024" s="37" t="s">
        <v>124</v>
      </c>
      <c r="K1024" s="37" t="s">
        <v>3997</v>
      </c>
      <c r="L1024" s="60">
        <v>43546.803425925929</v>
      </c>
      <c r="M1024" s="37" t="s">
        <v>12</v>
      </c>
      <c r="N1024" s="60">
        <v>43475.819039351853</v>
      </c>
      <c r="O1024" s="37" t="s">
        <v>2800</v>
      </c>
      <c r="P1024" s="38" t="b">
        <v>0</v>
      </c>
      <c r="Q1024" s="37"/>
      <c r="R1024" s="37" t="s">
        <v>127</v>
      </c>
      <c r="S1024" s="38">
        <v>0</v>
      </c>
      <c r="T1024" s="37" t="s">
        <v>128</v>
      </c>
      <c r="U1024" s="37" t="s">
        <v>124</v>
      </c>
      <c r="V1024" s="60"/>
      <c r="W1024" s="38">
        <v>6133140</v>
      </c>
      <c r="X1024" s="37" t="s">
        <v>2432</v>
      </c>
      <c r="Y1024" s="38">
        <v>0</v>
      </c>
      <c r="Z1024" s="38" t="b">
        <v>0</v>
      </c>
      <c r="AA1024" s="60"/>
      <c r="AB1024" s="60"/>
      <c r="AC1024" s="38">
        <v>0</v>
      </c>
      <c r="AD1024" s="60"/>
      <c r="AE1024" s="60"/>
      <c r="AF1024" s="60">
        <v>43475.819039351853</v>
      </c>
      <c r="AG1024" s="37"/>
      <c r="AH1024" s="37"/>
      <c r="AI1024" s="37"/>
      <c r="AJ1024" s="16">
        <f ca="1">IF(Table1[[#This Row],[State]]="Closed","Zero",IF(Table1[[#This Row],[State]]="Resolved","Zero",TODAY()-Table1[[#This Row],[First Assigned to Osprey-Resolver]]))</f>
        <v>44708</v>
      </c>
      <c r="AK1024" s="16" t="str">
        <f ca="1">IF(Table1[[#This Row],[Days Open]]&lt;=5,"00 - 05",IF(Table1[[#This Row],[Days Open]]&lt;=15,"06 - 15",IF(Table1[[#This Row],[Days Open]]&lt;=30,"16 - 30", IF(Table1[[#This Row],[Days Open]]&lt;=60,"31 - 60",IF(Table1[[#This Row],[Days Open]]&lt;=90,"61 - 90",IF(Table1[[#This Row],[Days Open]]="Zero","Closed","&gt;91 and above"))))))</f>
        <v>&gt;91 and above</v>
      </c>
      <c r="AL1024" s="39">
        <f>WEEKNUM(Table1[[#This Row],[Created]])</f>
        <v>2</v>
      </c>
      <c r="AM1024" s="39">
        <f>WEEKNUM(Table1[[#This Row],[Resolved]])</f>
        <v>0</v>
      </c>
      <c r="AN1024" s="39">
        <f>WEEKNUM(Table1[[#This Row],[Closed]])</f>
        <v>12</v>
      </c>
      <c r="AO1024" s="39" t="str">
        <f>IFERROR(INDEX(GD_Resource[], MATCH(Table1[[#This Row],[Assigned to]], GD_Resource[SNOW ID Unique], 0), 2), "Not GD")</f>
        <v>Not GD</v>
      </c>
      <c r="AP1024" s="39" t="str">
        <f t="shared" si="15"/>
        <v>Geo</v>
      </c>
      <c r="AQ1024" s="39">
        <f>YEAR(Table1[[#This Row],[Closed]])</f>
        <v>2019</v>
      </c>
      <c r="AR1024" s="39">
        <f>YEAR(Table1[[#This Row],[Resolved]])</f>
        <v>1900</v>
      </c>
      <c r="AS1024" s="39">
        <f>YEAR(Table1[[#This Row],[Created]])</f>
        <v>2019</v>
      </c>
      <c r="AT1024" s="39">
        <f>DAY(Table1[[#This Row],[Resolved]])</f>
        <v>0</v>
      </c>
      <c r="AU1024" s="39" t="str">
        <f>TEXT(Table1[[#This Row],[Resolved]],"MMM")</f>
        <v>Jan</v>
      </c>
      <c r="AV1024" s="39">
        <f>DAY(Table1[[#This Row],[Created]])</f>
        <v>10</v>
      </c>
      <c r="AW1024" s="39" t="str">
        <f>TEXT(Table1[[#This Row],[Created]],"MMM")</f>
        <v>Jan</v>
      </c>
      <c r="AX1024" s="40" t="e">
        <f>VLOOKUP(Table1[[#This Row],[Assigned to]],GD_Resource[[#All],[SNOW ID Unique]:[Team]],4,0)</f>
        <v>#N/A</v>
      </c>
    </row>
    <row r="1025" spans="1:50" ht="49.95" customHeight="1" x14ac:dyDescent="0.25">
      <c r="A1025" s="37" t="s">
        <v>3998</v>
      </c>
      <c r="B1025" s="37" t="s">
        <v>119</v>
      </c>
      <c r="C1025" s="37" t="s">
        <v>161</v>
      </c>
      <c r="D1025" s="37" t="s">
        <v>3991</v>
      </c>
      <c r="E1025" s="37" t="s">
        <v>145</v>
      </c>
      <c r="F1025" s="37" t="s">
        <v>3999</v>
      </c>
      <c r="G1025" s="60">
        <v>43511.455879629633</v>
      </c>
      <c r="H1025" s="37"/>
      <c r="I1025" s="60"/>
      <c r="J1025" s="37" t="s">
        <v>124</v>
      </c>
      <c r="K1025" s="37" t="s">
        <v>4000</v>
      </c>
      <c r="L1025" s="60">
        <v>43511.455879629633</v>
      </c>
      <c r="M1025" s="37" t="s">
        <v>3993</v>
      </c>
      <c r="N1025" s="60">
        <v>43475.821006944447</v>
      </c>
      <c r="O1025" s="37" t="s">
        <v>2800</v>
      </c>
      <c r="P1025" s="38" t="b">
        <v>0</v>
      </c>
      <c r="Q1025" s="37"/>
      <c r="R1025" s="37" t="s">
        <v>127</v>
      </c>
      <c r="S1025" s="38">
        <v>0</v>
      </c>
      <c r="T1025" s="37" t="s">
        <v>128</v>
      </c>
      <c r="U1025" s="37" t="s">
        <v>124</v>
      </c>
      <c r="V1025" s="60"/>
      <c r="W1025" s="38">
        <v>3078930</v>
      </c>
      <c r="X1025" s="37" t="s">
        <v>602</v>
      </c>
      <c r="Y1025" s="38">
        <v>0</v>
      </c>
      <c r="Z1025" s="38" t="b">
        <v>0</v>
      </c>
      <c r="AA1025" s="60"/>
      <c r="AB1025" s="60"/>
      <c r="AC1025" s="38">
        <v>0</v>
      </c>
      <c r="AD1025" s="60"/>
      <c r="AE1025" s="60"/>
      <c r="AF1025" s="60">
        <v>43475.821006944447</v>
      </c>
      <c r="AG1025" s="37"/>
      <c r="AH1025" s="37"/>
      <c r="AI1025" s="37"/>
      <c r="AJ1025" s="16">
        <f ca="1">IF(Table1[[#This Row],[State]]="Closed","Zero",IF(Table1[[#This Row],[State]]="Resolved","Zero",TODAY()-Table1[[#This Row],[First Assigned to Osprey-Resolver]]))</f>
        <v>44708</v>
      </c>
      <c r="AK1025" s="16" t="str">
        <f ca="1">IF(Table1[[#This Row],[Days Open]]&lt;=5,"00 - 05",IF(Table1[[#This Row],[Days Open]]&lt;=15,"06 - 15",IF(Table1[[#This Row],[Days Open]]&lt;=30,"16 - 30", IF(Table1[[#This Row],[Days Open]]&lt;=60,"31 - 60",IF(Table1[[#This Row],[Days Open]]&lt;=90,"61 - 90",IF(Table1[[#This Row],[Days Open]]="Zero","Closed","&gt;91 and above"))))))</f>
        <v>&gt;91 and above</v>
      </c>
      <c r="AL1025" s="39">
        <f>WEEKNUM(Table1[[#This Row],[Created]])</f>
        <v>2</v>
      </c>
      <c r="AM1025" s="39">
        <f>WEEKNUM(Table1[[#This Row],[Resolved]])</f>
        <v>0</v>
      </c>
      <c r="AN1025" s="39">
        <f>WEEKNUM(Table1[[#This Row],[Closed]])</f>
        <v>7</v>
      </c>
      <c r="AO1025" s="39" t="str">
        <f>IFERROR(INDEX(GD_Resource[], MATCH(Table1[[#This Row],[Assigned to]], GD_Resource[SNOW ID Unique], 0), 2), "Not GD")</f>
        <v>Not GD</v>
      </c>
      <c r="AP1025" s="39" t="str">
        <f t="shared" si="15"/>
        <v>Geo</v>
      </c>
      <c r="AQ1025" s="39">
        <f>YEAR(Table1[[#This Row],[Closed]])</f>
        <v>2019</v>
      </c>
      <c r="AR1025" s="39">
        <f>YEAR(Table1[[#This Row],[Resolved]])</f>
        <v>1900</v>
      </c>
      <c r="AS1025" s="39">
        <f>YEAR(Table1[[#This Row],[Created]])</f>
        <v>2019</v>
      </c>
      <c r="AT1025" s="39">
        <f>DAY(Table1[[#This Row],[Resolved]])</f>
        <v>0</v>
      </c>
      <c r="AU1025" s="39" t="str">
        <f>TEXT(Table1[[#This Row],[Resolved]],"MMM")</f>
        <v>Jan</v>
      </c>
      <c r="AV1025" s="39">
        <f>DAY(Table1[[#This Row],[Created]])</f>
        <v>10</v>
      </c>
      <c r="AW1025" s="39" t="str">
        <f>TEXT(Table1[[#This Row],[Created]],"MMM")</f>
        <v>Jan</v>
      </c>
      <c r="AX1025" s="40" t="e">
        <f>VLOOKUP(Table1[[#This Row],[Assigned to]],GD_Resource[[#All],[SNOW ID Unique]:[Team]],4,0)</f>
        <v>#N/A</v>
      </c>
    </row>
    <row r="1026" spans="1:50" ht="37.5" customHeight="1" x14ac:dyDescent="0.25">
      <c r="A1026" s="37" t="s">
        <v>4001</v>
      </c>
      <c r="B1026" s="37" t="s">
        <v>119</v>
      </c>
      <c r="C1026" s="37" t="s">
        <v>153</v>
      </c>
      <c r="D1026" s="37" t="s">
        <v>156</v>
      </c>
      <c r="E1026" s="37" t="s">
        <v>145</v>
      </c>
      <c r="F1026" s="37" t="s">
        <v>4002</v>
      </c>
      <c r="G1026" s="60">
        <v>44048.888194444437</v>
      </c>
      <c r="H1026" s="37" t="s">
        <v>157</v>
      </c>
      <c r="I1026" s="60"/>
      <c r="J1026" s="37" t="s">
        <v>124</v>
      </c>
      <c r="K1026" s="37" t="s">
        <v>4003</v>
      </c>
      <c r="L1026" s="60">
        <v>44048.888206018521</v>
      </c>
      <c r="M1026" s="37" t="s">
        <v>157</v>
      </c>
      <c r="N1026" s="60">
        <v>43476.170497685183</v>
      </c>
      <c r="O1026" s="37" t="s">
        <v>156</v>
      </c>
      <c r="P1026" s="38" t="b">
        <v>0</v>
      </c>
      <c r="Q1026" s="37"/>
      <c r="R1026" s="37" t="s">
        <v>150</v>
      </c>
      <c r="S1026" s="38">
        <v>0</v>
      </c>
      <c r="T1026" s="37" t="s">
        <v>128</v>
      </c>
      <c r="U1026" s="37" t="s">
        <v>124</v>
      </c>
      <c r="V1026" s="60"/>
      <c r="W1026" s="38">
        <v>49482898</v>
      </c>
      <c r="X1026" s="37" t="s">
        <v>981</v>
      </c>
      <c r="Y1026" s="38">
        <v>0</v>
      </c>
      <c r="Z1026" s="38" t="b">
        <v>0</v>
      </c>
      <c r="AA1026" s="60">
        <v>43476.170497685183</v>
      </c>
      <c r="AB1026" s="60"/>
      <c r="AC1026" s="38">
        <v>0</v>
      </c>
      <c r="AD1026" s="60"/>
      <c r="AE1026" s="60">
        <v>43476.170497685183</v>
      </c>
      <c r="AF1026" s="60">
        <v>43476.170497685183</v>
      </c>
      <c r="AG1026" s="37"/>
      <c r="AH1026" s="37"/>
      <c r="AI1026" s="37"/>
      <c r="AJ1026" s="16">
        <f ca="1">IF(Table1[[#This Row],[State]]="Closed","Zero",IF(Table1[[#This Row],[State]]="Resolved","Zero",TODAY()-Table1[[#This Row],[First Assigned to Osprey-Resolver]]))</f>
        <v>1231.8295023148166</v>
      </c>
      <c r="AK1026" s="16" t="str">
        <f ca="1">IF(Table1[[#This Row],[Days Open]]&lt;=5,"00 - 05",IF(Table1[[#This Row],[Days Open]]&lt;=15,"06 - 15",IF(Table1[[#This Row],[Days Open]]&lt;=30,"16 - 30", IF(Table1[[#This Row],[Days Open]]&lt;=60,"31 - 60",IF(Table1[[#This Row],[Days Open]]&lt;=90,"61 - 90",IF(Table1[[#This Row],[Days Open]]="Zero","Closed","&gt;91 and above"))))))</f>
        <v>&gt;91 and above</v>
      </c>
      <c r="AL1026" s="39">
        <f>WEEKNUM(Table1[[#This Row],[Created]])</f>
        <v>2</v>
      </c>
      <c r="AM1026" s="39">
        <f>WEEKNUM(Table1[[#This Row],[Resolved]])</f>
        <v>0</v>
      </c>
      <c r="AN1026" s="39">
        <f>WEEKNUM(Table1[[#This Row],[Closed]])</f>
        <v>32</v>
      </c>
      <c r="AO1026" s="39" t="str">
        <f>IFERROR(INDEX(GD_Resource[], MATCH(Table1[[#This Row],[Assigned to]], GD_Resource[SNOW ID Unique], 0), 2), "Not GD")</f>
        <v>Not GD</v>
      </c>
      <c r="AP1026" s="39" t="str">
        <f t="shared" ref="AP1026:AP1089" si="16">IF(AO1026="Not GD","Geo","GD")</f>
        <v>Geo</v>
      </c>
      <c r="AQ1026" s="39">
        <f>YEAR(Table1[[#This Row],[Closed]])</f>
        <v>2020</v>
      </c>
      <c r="AR1026" s="39">
        <f>YEAR(Table1[[#This Row],[Resolved]])</f>
        <v>1900</v>
      </c>
      <c r="AS1026" s="39">
        <f>YEAR(Table1[[#This Row],[Created]])</f>
        <v>2019</v>
      </c>
      <c r="AT1026" s="39">
        <f>DAY(Table1[[#This Row],[Resolved]])</f>
        <v>0</v>
      </c>
      <c r="AU1026" s="39" t="str">
        <f>TEXT(Table1[[#This Row],[Resolved]],"MMM")</f>
        <v>Jan</v>
      </c>
      <c r="AV1026" s="39">
        <f>DAY(Table1[[#This Row],[Created]])</f>
        <v>11</v>
      </c>
      <c r="AW1026" s="39" t="str">
        <f>TEXT(Table1[[#This Row],[Created]],"MMM")</f>
        <v>Jan</v>
      </c>
      <c r="AX1026" s="40" t="e">
        <f>VLOOKUP(Table1[[#This Row],[Assigned to]],GD_Resource[[#All],[SNOW ID Unique]:[Team]],4,0)</f>
        <v>#N/A</v>
      </c>
    </row>
    <row r="1027" spans="1:50" ht="37.5" customHeight="1" x14ac:dyDescent="0.25">
      <c r="A1027" s="37" t="s">
        <v>4004</v>
      </c>
      <c r="B1027" s="37" t="s">
        <v>119</v>
      </c>
      <c r="C1027" s="37" t="s">
        <v>253</v>
      </c>
      <c r="D1027" s="37" t="s">
        <v>259</v>
      </c>
      <c r="E1027" s="37" t="s">
        <v>13</v>
      </c>
      <c r="F1027" s="37" t="s">
        <v>4005</v>
      </c>
      <c r="G1027" s="60">
        <v>43479.857361111113</v>
      </c>
      <c r="H1027" s="37" t="s">
        <v>39</v>
      </c>
      <c r="I1027" s="60"/>
      <c r="J1027" s="37" t="s">
        <v>124</v>
      </c>
      <c r="K1027" s="37" t="s">
        <v>4006</v>
      </c>
      <c r="L1027" s="60">
        <v>43479.857361111113</v>
      </c>
      <c r="M1027" s="37" t="s">
        <v>39</v>
      </c>
      <c r="N1027" s="60">
        <v>43476.865358796298</v>
      </c>
      <c r="O1027" s="37" t="s">
        <v>4007</v>
      </c>
      <c r="P1027" s="38" t="b">
        <v>0</v>
      </c>
      <c r="Q1027" s="37"/>
      <c r="R1027" s="37" t="s">
        <v>150</v>
      </c>
      <c r="S1027" s="38">
        <v>0</v>
      </c>
      <c r="T1027" s="37" t="s">
        <v>128</v>
      </c>
      <c r="U1027" s="37" t="s">
        <v>124</v>
      </c>
      <c r="V1027" s="60"/>
      <c r="W1027" s="38">
        <v>258509</v>
      </c>
      <c r="X1027" s="37" t="s">
        <v>4008</v>
      </c>
      <c r="Y1027" s="38">
        <v>0</v>
      </c>
      <c r="Z1027" s="38" t="b">
        <v>0</v>
      </c>
      <c r="AA1027" s="60">
        <v>43477.104259259257</v>
      </c>
      <c r="AB1027" s="60">
        <v>43476.876331018517</v>
      </c>
      <c r="AC1027" s="38">
        <v>1</v>
      </c>
      <c r="AD1027" s="60">
        <v>43479.686608796299</v>
      </c>
      <c r="AE1027" s="60">
        <v>43479.778622685182</v>
      </c>
      <c r="AF1027" s="60">
        <v>43479.686608796299</v>
      </c>
      <c r="AG1027" s="37"/>
      <c r="AH1027" s="37"/>
      <c r="AI1027" s="37"/>
      <c r="AJ1027" s="16">
        <f ca="1">IF(Table1[[#This Row],[State]]="Closed","Zero",IF(Table1[[#This Row],[State]]="Resolved","Zero",TODAY()-Table1[[#This Row],[First Assigned to Osprey-Resolver]]))</f>
        <v>1228.2213773148178</v>
      </c>
      <c r="AK1027" s="16" t="str">
        <f ca="1">IF(Table1[[#This Row],[Days Open]]&lt;=5,"00 - 05",IF(Table1[[#This Row],[Days Open]]&lt;=15,"06 - 15",IF(Table1[[#This Row],[Days Open]]&lt;=30,"16 - 30", IF(Table1[[#This Row],[Days Open]]&lt;=60,"31 - 60",IF(Table1[[#This Row],[Days Open]]&lt;=90,"61 - 90",IF(Table1[[#This Row],[Days Open]]="Zero","Closed","&gt;91 and above"))))))</f>
        <v>&gt;91 and above</v>
      </c>
      <c r="AL1027" s="39">
        <f>WEEKNUM(Table1[[#This Row],[Created]])</f>
        <v>2</v>
      </c>
      <c r="AM1027" s="39">
        <f>WEEKNUM(Table1[[#This Row],[Resolved]])</f>
        <v>0</v>
      </c>
      <c r="AN1027" s="39">
        <f>WEEKNUM(Table1[[#This Row],[Closed]])</f>
        <v>3</v>
      </c>
      <c r="AO1027" s="39" t="str">
        <f>IFERROR(INDEX(GD_Resource[], MATCH(Table1[[#This Row],[Assigned to]], GD_Resource[SNOW ID Unique], 0), 2), "Not GD")</f>
        <v>Not GD</v>
      </c>
      <c r="AP1027" s="39" t="str">
        <f t="shared" si="16"/>
        <v>Geo</v>
      </c>
      <c r="AQ1027" s="39">
        <f>YEAR(Table1[[#This Row],[Closed]])</f>
        <v>2019</v>
      </c>
      <c r="AR1027" s="39">
        <f>YEAR(Table1[[#This Row],[Resolved]])</f>
        <v>1900</v>
      </c>
      <c r="AS1027" s="39">
        <f>YEAR(Table1[[#This Row],[Created]])</f>
        <v>2019</v>
      </c>
      <c r="AT1027" s="39">
        <f>DAY(Table1[[#This Row],[Resolved]])</f>
        <v>0</v>
      </c>
      <c r="AU1027" s="39" t="str">
        <f>TEXT(Table1[[#This Row],[Resolved]],"MMM")</f>
        <v>Jan</v>
      </c>
      <c r="AV1027" s="39">
        <f>DAY(Table1[[#This Row],[Created]])</f>
        <v>11</v>
      </c>
      <c r="AW1027" s="39" t="str">
        <f>TEXT(Table1[[#This Row],[Created]],"MMM")</f>
        <v>Jan</v>
      </c>
      <c r="AX1027" s="40" t="e">
        <f>VLOOKUP(Table1[[#This Row],[Assigned to]],GD_Resource[[#All],[SNOW ID Unique]:[Team]],4,0)</f>
        <v>#N/A</v>
      </c>
    </row>
    <row r="1028" spans="1:50" ht="124.95" customHeight="1" x14ac:dyDescent="0.25">
      <c r="A1028" s="37" t="s">
        <v>4009</v>
      </c>
      <c r="B1028" s="37" t="s">
        <v>119</v>
      </c>
      <c r="C1028" s="37" t="s">
        <v>296</v>
      </c>
      <c r="D1028" s="37" t="s">
        <v>2424</v>
      </c>
      <c r="E1028" s="37" t="s">
        <v>7</v>
      </c>
      <c r="F1028" s="37" t="s">
        <v>4010</v>
      </c>
      <c r="G1028" s="60">
        <v>43480.115219907413</v>
      </c>
      <c r="H1028" s="37"/>
      <c r="I1028" s="60"/>
      <c r="J1028" s="37" t="s">
        <v>134</v>
      </c>
      <c r="K1028" s="37" t="s">
        <v>4011</v>
      </c>
      <c r="L1028" s="60">
        <v>43480.115219907413</v>
      </c>
      <c r="M1028" s="37" t="s">
        <v>2427</v>
      </c>
      <c r="N1028" s="60">
        <v>43479.984120370369</v>
      </c>
      <c r="O1028" s="37" t="s">
        <v>4012</v>
      </c>
      <c r="P1028" s="38" t="b">
        <v>0</v>
      </c>
      <c r="Q1028" s="37"/>
      <c r="R1028" s="37" t="s">
        <v>150</v>
      </c>
      <c r="S1028" s="38">
        <v>0</v>
      </c>
      <c r="T1028" s="37" t="s">
        <v>128</v>
      </c>
      <c r="U1028" s="37" t="s">
        <v>124</v>
      </c>
      <c r="V1028" s="60"/>
      <c r="W1028" s="38">
        <v>11327</v>
      </c>
      <c r="X1028" s="37" t="s">
        <v>4013</v>
      </c>
      <c r="Y1028" s="38">
        <v>0</v>
      </c>
      <c r="Z1028" s="38" t="b">
        <v>0</v>
      </c>
      <c r="AA1028" s="60">
        <v>43480.047233796293</v>
      </c>
      <c r="AB1028" s="60">
        <v>43479.984120370369</v>
      </c>
      <c r="AC1028" s="38">
        <v>1</v>
      </c>
      <c r="AD1028" s="60">
        <v>43480.066747685189</v>
      </c>
      <c r="AE1028" s="60"/>
      <c r="AF1028" s="60">
        <v>43480.066747685189</v>
      </c>
      <c r="AG1028" s="37"/>
      <c r="AH1028" s="37"/>
      <c r="AI1028" s="37"/>
      <c r="AJ1028" s="16">
        <f ca="1">IF(Table1[[#This Row],[State]]="Closed","Zero",IF(Table1[[#This Row],[State]]="Resolved","Zero",TODAY()-Table1[[#This Row],[First Assigned to Osprey-Resolver]]))</f>
        <v>44708</v>
      </c>
      <c r="AK1028" s="16" t="str">
        <f ca="1">IF(Table1[[#This Row],[Days Open]]&lt;=5,"00 - 05",IF(Table1[[#This Row],[Days Open]]&lt;=15,"06 - 15",IF(Table1[[#This Row],[Days Open]]&lt;=30,"16 - 30", IF(Table1[[#This Row],[Days Open]]&lt;=60,"31 - 60",IF(Table1[[#This Row],[Days Open]]&lt;=90,"61 - 90",IF(Table1[[#This Row],[Days Open]]="Zero","Closed","&gt;91 and above"))))))</f>
        <v>&gt;91 and above</v>
      </c>
      <c r="AL1028" s="39">
        <f>WEEKNUM(Table1[[#This Row],[Created]])</f>
        <v>3</v>
      </c>
      <c r="AM1028" s="39">
        <f>WEEKNUM(Table1[[#This Row],[Resolved]])</f>
        <v>0</v>
      </c>
      <c r="AN1028" s="39">
        <f>WEEKNUM(Table1[[#This Row],[Closed]])</f>
        <v>3</v>
      </c>
      <c r="AO1028" s="39" t="str">
        <f>IFERROR(INDEX(GD_Resource[], MATCH(Table1[[#This Row],[Assigned to]], GD_Resource[SNOW ID Unique], 0), 2), "Not GD")</f>
        <v>Not GD</v>
      </c>
      <c r="AP1028" s="39" t="str">
        <f t="shared" si="16"/>
        <v>Geo</v>
      </c>
      <c r="AQ1028" s="39">
        <f>YEAR(Table1[[#This Row],[Closed]])</f>
        <v>2019</v>
      </c>
      <c r="AR1028" s="39">
        <f>YEAR(Table1[[#This Row],[Resolved]])</f>
        <v>1900</v>
      </c>
      <c r="AS1028" s="39">
        <f>YEAR(Table1[[#This Row],[Created]])</f>
        <v>2019</v>
      </c>
      <c r="AT1028" s="39">
        <f>DAY(Table1[[#This Row],[Resolved]])</f>
        <v>0</v>
      </c>
      <c r="AU1028" s="39" t="str">
        <f>TEXT(Table1[[#This Row],[Resolved]],"MMM")</f>
        <v>Jan</v>
      </c>
      <c r="AV1028" s="39">
        <f>DAY(Table1[[#This Row],[Created]])</f>
        <v>14</v>
      </c>
      <c r="AW1028" s="39" t="str">
        <f>TEXT(Table1[[#This Row],[Created]],"MMM")</f>
        <v>Jan</v>
      </c>
      <c r="AX1028" s="40" t="e">
        <f>VLOOKUP(Table1[[#This Row],[Assigned to]],GD_Resource[[#All],[SNOW ID Unique]:[Team]],4,0)</f>
        <v>#N/A</v>
      </c>
    </row>
    <row r="1029" spans="1:50" ht="37.5" customHeight="1" x14ac:dyDescent="0.25">
      <c r="A1029" s="37" t="s">
        <v>4014</v>
      </c>
      <c r="B1029" s="37" t="s">
        <v>119</v>
      </c>
      <c r="C1029" s="37" t="s">
        <v>253</v>
      </c>
      <c r="D1029" s="37" t="s">
        <v>132</v>
      </c>
      <c r="E1029" s="37" t="s">
        <v>145</v>
      </c>
      <c r="F1029" s="37" t="s">
        <v>4015</v>
      </c>
      <c r="G1029" s="60">
        <v>44460.874502314808</v>
      </c>
      <c r="H1029" s="37" t="s">
        <v>287</v>
      </c>
      <c r="I1029" s="60"/>
      <c r="J1029" s="37" t="s">
        <v>124</v>
      </c>
      <c r="K1029" s="37" t="s">
        <v>2818</v>
      </c>
      <c r="L1029" s="60">
        <v>44460.874502314808</v>
      </c>
      <c r="M1029" s="37" t="s">
        <v>42</v>
      </c>
      <c r="N1029" s="60">
        <v>43481.953125</v>
      </c>
      <c r="O1029" s="37" t="s">
        <v>2306</v>
      </c>
      <c r="P1029" s="38" t="b">
        <v>0</v>
      </c>
      <c r="Q1029" s="37"/>
      <c r="R1029" s="37" t="s">
        <v>150</v>
      </c>
      <c r="S1029" s="38">
        <v>0</v>
      </c>
      <c r="T1029" s="37" t="s">
        <v>128</v>
      </c>
      <c r="U1029" s="37" t="s">
        <v>124</v>
      </c>
      <c r="V1029" s="60"/>
      <c r="W1029" s="38">
        <v>84579822</v>
      </c>
      <c r="X1029" s="37" t="s">
        <v>1861</v>
      </c>
      <c r="Y1029" s="38">
        <v>0</v>
      </c>
      <c r="Z1029" s="38" t="b">
        <v>0</v>
      </c>
      <c r="AA1029" s="60">
        <v>43481.953125</v>
      </c>
      <c r="AB1029" s="60"/>
      <c r="AC1029" s="38">
        <v>1</v>
      </c>
      <c r="AD1029" s="60"/>
      <c r="AE1029" s="60">
        <v>43481.953125</v>
      </c>
      <c r="AF1029" s="60">
        <v>43481.953125</v>
      </c>
      <c r="AG1029" s="37"/>
      <c r="AH1029" s="37"/>
      <c r="AI1029" s="37" t="s">
        <v>257</v>
      </c>
      <c r="AJ1029" s="16">
        <f ca="1">IF(Table1[[#This Row],[State]]="Closed","Zero",IF(Table1[[#This Row],[State]]="Resolved","Zero",TODAY()-Table1[[#This Row],[First Assigned to Osprey-Resolver]]))</f>
        <v>1226.046875</v>
      </c>
      <c r="AK1029" s="16" t="str">
        <f ca="1">IF(Table1[[#This Row],[Days Open]]&lt;=5,"00 - 05",IF(Table1[[#This Row],[Days Open]]&lt;=15,"06 - 15",IF(Table1[[#This Row],[Days Open]]&lt;=30,"16 - 30", IF(Table1[[#This Row],[Days Open]]&lt;=60,"31 - 60",IF(Table1[[#This Row],[Days Open]]&lt;=90,"61 - 90",IF(Table1[[#This Row],[Days Open]]="Zero","Closed","&gt;91 and above"))))))</f>
        <v>&gt;91 and above</v>
      </c>
      <c r="AL1029" s="39">
        <f>WEEKNUM(Table1[[#This Row],[Created]])</f>
        <v>3</v>
      </c>
      <c r="AM1029" s="39">
        <f>WEEKNUM(Table1[[#This Row],[Resolved]])</f>
        <v>0</v>
      </c>
      <c r="AN1029" s="39">
        <f>WEEKNUM(Table1[[#This Row],[Closed]])</f>
        <v>39</v>
      </c>
      <c r="AO1029" s="39" t="str">
        <f>IFERROR(INDEX(GD_Resource[], MATCH(Table1[[#This Row],[Assigned to]], GD_Resource[SNOW ID Unique], 0), 2), "Not GD")</f>
        <v>WPP-US</v>
      </c>
      <c r="AP1029" s="39" t="str">
        <f t="shared" si="16"/>
        <v>GD</v>
      </c>
      <c r="AQ1029" s="39">
        <f>YEAR(Table1[[#This Row],[Closed]])</f>
        <v>2021</v>
      </c>
      <c r="AR1029" s="39">
        <f>YEAR(Table1[[#This Row],[Resolved]])</f>
        <v>1900</v>
      </c>
      <c r="AS1029" s="39">
        <f>YEAR(Table1[[#This Row],[Created]])</f>
        <v>2019</v>
      </c>
      <c r="AT1029" s="39">
        <f>DAY(Table1[[#This Row],[Resolved]])</f>
        <v>0</v>
      </c>
      <c r="AU1029" s="39" t="str">
        <f>TEXT(Table1[[#This Row],[Resolved]],"MMM")</f>
        <v>Jan</v>
      </c>
      <c r="AV1029" s="39">
        <f>DAY(Table1[[#This Row],[Created]])</f>
        <v>16</v>
      </c>
      <c r="AW1029" s="39" t="str">
        <f>TEXT(Table1[[#This Row],[Created]],"MMM")</f>
        <v>Jan</v>
      </c>
      <c r="AX1029" s="40">
        <f>VLOOKUP(Table1[[#This Row],[Assigned to]],GD_Resource[[#All],[SNOW ID Unique]:[Team]],4,0)</f>
        <v>0</v>
      </c>
    </row>
    <row r="1030" spans="1:50" ht="37.5" customHeight="1" x14ac:dyDescent="0.25">
      <c r="A1030" s="37" t="s">
        <v>4016</v>
      </c>
      <c r="B1030" s="37" t="s">
        <v>119</v>
      </c>
      <c r="C1030" s="37" t="s">
        <v>433</v>
      </c>
      <c r="D1030" s="37" t="s">
        <v>434</v>
      </c>
      <c r="E1030" s="37" t="s">
        <v>13</v>
      </c>
      <c r="F1030" s="37" t="s">
        <v>4017</v>
      </c>
      <c r="G1030" s="60">
        <v>43483.830011574071</v>
      </c>
      <c r="H1030" s="37" t="s">
        <v>436</v>
      </c>
      <c r="I1030" s="60"/>
      <c r="J1030" s="37" t="s">
        <v>124</v>
      </c>
      <c r="K1030" s="37" t="s">
        <v>4018</v>
      </c>
      <c r="L1030" s="60">
        <v>43483.830011574071</v>
      </c>
      <c r="M1030" s="37" t="s">
        <v>436</v>
      </c>
      <c r="N1030" s="60">
        <v>43482.821805555563</v>
      </c>
      <c r="O1030" s="37" t="s">
        <v>4019</v>
      </c>
      <c r="P1030" s="38" t="b">
        <v>0</v>
      </c>
      <c r="Q1030" s="37"/>
      <c r="R1030" s="37" t="s">
        <v>217</v>
      </c>
      <c r="S1030" s="38">
        <v>0</v>
      </c>
      <c r="T1030" s="37" t="s">
        <v>128</v>
      </c>
      <c r="U1030" s="37" t="s">
        <v>124</v>
      </c>
      <c r="V1030" s="60"/>
      <c r="W1030" s="38">
        <v>87109</v>
      </c>
      <c r="X1030" s="37" t="s">
        <v>4020</v>
      </c>
      <c r="Y1030" s="38">
        <v>0</v>
      </c>
      <c r="Z1030" s="38" t="b">
        <v>0</v>
      </c>
      <c r="AA1030" s="60">
        <v>43482.953865740739</v>
      </c>
      <c r="AB1030" s="60">
        <v>43482.831585648149</v>
      </c>
      <c r="AC1030" s="38">
        <v>1</v>
      </c>
      <c r="AD1030" s="60">
        <v>43482.958136574067</v>
      </c>
      <c r="AE1030" s="60">
        <v>43483.799722222233</v>
      </c>
      <c r="AF1030" s="60">
        <v>43482.958136574067</v>
      </c>
      <c r="AG1030" s="37" t="s">
        <v>139</v>
      </c>
      <c r="AH1030" s="37"/>
      <c r="AI1030" s="37"/>
      <c r="AJ1030" s="16">
        <f ca="1">IF(Table1[[#This Row],[State]]="Closed","Zero",IF(Table1[[#This Row],[State]]="Resolved","Zero",TODAY()-Table1[[#This Row],[First Assigned to Osprey-Resolver]]))</f>
        <v>1224.200277777767</v>
      </c>
      <c r="AK1030" s="16" t="str">
        <f ca="1">IF(Table1[[#This Row],[Days Open]]&lt;=5,"00 - 05",IF(Table1[[#This Row],[Days Open]]&lt;=15,"06 - 15",IF(Table1[[#This Row],[Days Open]]&lt;=30,"16 - 30", IF(Table1[[#This Row],[Days Open]]&lt;=60,"31 - 60",IF(Table1[[#This Row],[Days Open]]&lt;=90,"61 - 90",IF(Table1[[#This Row],[Days Open]]="Zero","Closed","&gt;91 and above"))))))</f>
        <v>&gt;91 and above</v>
      </c>
      <c r="AL1030" s="39">
        <f>WEEKNUM(Table1[[#This Row],[Created]])</f>
        <v>3</v>
      </c>
      <c r="AM1030" s="39">
        <f>WEEKNUM(Table1[[#This Row],[Resolved]])</f>
        <v>0</v>
      </c>
      <c r="AN1030" s="39">
        <f>WEEKNUM(Table1[[#This Row],[Closed]])</f>
        <v>3</v>
      </c>
      <c r="AO1030" s="39" t="str">
        <f>IFERROR(INDEX(GD_Resource[], MATCH(Table1[[#This Row],[Assigned to]], GD_Resource[SNOW ID Unique], 0), 2), "Not GD")</f>
        <v>Not GD</v>
      </c>
      <c r="AP1030" s="39" t="str">
        <f t="shared" si="16"/>
        <v>Geo</v>
      </c>
      <c r="AQ1030" s="39">
        <f>YEAR(Table1[[#This Row],[Closed]])</f>
        <v>2019</v>
      </c>
      <c r="AR1030" s="39">
        <f>YEAR(Table1[[#This Row],[Resolved]])</f>
        <v>1900</v>
      </c>
      <c r="AS1030" s="39">
        <f>YEAR(Table1[[#This Row],[Created]])</f>
        <v>2019</v>
      </c>
      <c r="AT1030" s="39">
        <f>DAY(Table1[[#This Row],[Resolved]])</f>
        <v>0</v>
      </c>
      <c r="AU1030" s="39" t="str">
        <f>TEXT(Table1[[#This Row],[Resolved]],"MMM")</f>
        <v>Jan</v>
      </c>
      <c r="AV1030" s="39">
        <f>DAY(Table1[[#This Row],[Created]])</f>
        <v>17</v>
      </c>
      <c r="AW1030" s="39" t="str">
        <f>TEXT(Table1[[#This Row],[Created]],"MMM")</f>
        <v>Jan</v>
      </c>
      <c r="AX1030" s="40" t="e">
        <f>VLOOKUP(Table1[[#This Row],[Assigned to]],GD_Resource[[#All],[SNOW ID Unique]:[Team]],4,0)</f>
        <v>#N/A</v>
      </c>
    </row>
    <row r="1031" spans="1:50" ht="37.5" customHeight="1" x14ac:dyDescent="0.25">
      <c r="A1031" s="37" t="s">
        <v>4021</v>
      </c>
      <c r="B1031" s="37" t="s">
        <v>119</v>
      </c>
      <c r="C1031" s="37" t="s">
        <v>622</v>
      </c>
      <c r="D1031" s="37" t="s">
        <v>607</v>
      </c>
      <c r="E1031" s="37" t="s">
        <v>7</v>
      </c>
      <c r="F1031" s="37" t="s">
        <v>4022</v>
      </c>
      <c r="G1031" s="60">
        <v>43500.906747685192</v>
      </c>
      <c r="H1031" s="37" t="s">
        <v>248</v>
      </c>
      <c r="I1031" s="60"/>
      <c r="J1031" s="37" t="s">
        <v>134</v>
      </c>
      <c r="K1031" s="37" t="s">
        <v>4023</v>
      </c>
      <c r="L1031" s="60">
        <v>43500.906712962962</v>
      </c>
      <c r="M1031" s="37" t="s">
        <v>248</v>
      </c>
      <c r="N1031" s="60">
        <v>43483.928807870368</v>
      </c>
      <c r="O1031" s="37" t="s">
        <v>309</v>
      </c>
      <c r="P1031" s="38" t="b">
        <v>0</v>
      </c>
      <c r="Q1031" s="37"/>
      <c r="R1031" s="37" t="s">
        <v>150</v>
      </c>
      <c r="S1031" s="38">
        <v>0</v>
      </c>
      <c r="T1031" s="37" t="s">
        <v>128</v>
      </c>
      <c r="U1031" s="37" t="s">
        <v>124</v>
      </c>
      <c r="V1031" s="60"/>
      <c r="W1031" s="38">
        <v>1467284</v>
      </c>
      <c r="X1031" s="37" t="s">
        <v>248</v>
      </c>
      <c r="Y1031" s="38">
        <v>0</v>
      </c>
      <c r="Z1031" s="38" t="b">
        <v>0</v>
      </c>
      <c r="AA1031" s="60">
        <v>43486.365173611113</v>
      </c>
      <c r="AB1031" s="60"/>
      <c r="AC1031" s="38">
        <v>0</v>
      </c>
      <c r="AD1031" s="60"/>
      <c r="AE1031" s="60">
        <v>43486.365173611113</v>
      </c>
      <c r="AF1031" s="60">
        <v>43483.928807870368</v>
      </c>
      <c r="AG1031" s="37"/>
      <c r="AH1031" s="37"/>
      <c r="AI1031" s="37"/>
      <c r="AJ1031" s="16">
        <f ca="1">IF(Table1[[#This Row],[State]]="Closed","Zero",IF(Table1[[#This Row],[State]]="Resolved","Zero",TODAY()-Table1[[#This Row],[First Assigned to Osprey-Resolver]]))</f>
        <v>1221.6348263888867</v>
      </c>
      <c r="AK1031" s="16" t="str">
        <f ca="1">IF(Table1[[#This Row],[Days Open]]&lt;=5,"00 - 05",IF(Table1[[#This Row],[Days Open]]&lt;=15,"06 - 15",IF(Table1[[#This Row],[Days Open]]&lt;=30,"16 - 30", IF(Table1[[#This Row],[Days Open]]&lt;=60,"31 - 60",IF(Table1[[#This Row],[Days Open]]&lt;=90,"61 - 90",IF(Table1[[#This Row],[Days Open]]="Zero","Closed","&gt;91 and above"))))))</f>
        <v>&gt;91 and above</v>
      </c>
      <c r="AL1031" s="39">
        <f>WEEKNUM(Table1[[#This Row],[Created]])</f>
        <v>3</v>
      </c>
      <c r="AM1031" s="39">
        <f>WEEKNUM(Table1[[#This Row],[Resolved]])</f>
        <v>0</v>
      </c>
      <c r="AN1031" s="39">
        <f>WEEKNUM(Table1[[#This Row],[Closed]])</f>
        <v>6</v>
      </c>
      <c r="AO1031" s="39" t="str">
        <f>IFERROR(INDEX(GD_Resource[], MATCH(Table1[[#This Row],[Assigned to]], GD_Resource[SNOW ID Unique], 0), 2), "Not GD")</f>
        <v>Not GD</v>
      </c>
      <c r="AP1031" s="39" t="str">
        <f t="shared" si="16"/>
        <v>Geo</v>
      </c>
      <c r="AQ1031" s="39">
        <f>YEAR(Table1[[#This Row],[Closed]])</f>
        <v>2019</v>
      </c>
      <c r="AR1031" s="39">
        <f>YEAR(Table1[[#This Row],[Resolved]])</f>
        <v>1900</v>
      </c>
      <c r="AS1031" s="39">
        <f>YEAR(Table1[[#This Row],[Created]])</f>
        <v>2019</v>
      </c>
      <c r="AT1031" s="39">
        <f>DAY(Table1[[#This Row],[Resolved]])</f>
        <v>0</v>
      </c>
      <c r="AU1031" s="39" t="str">
        <f>TEXT(Table1[[#This Row],[Resolved]],"MMM")</f>
        <v>Jan</v>
      </c>
      <c r="AV1031" s="39">
        <f>DAY(Table1[[#This Row],[Created]])</f>
        <v>18</v>
      </c>
      <c r="AW1031" s="39" t="str">
        <f>TEXT(Table1[[#This Row],[Created]],"MMM")</f>
        <v>Jan</v>
      </c>
      <c r="AX1031" s="40" t="e">
        <f>VLOOKUP(Table1[[#This Row],[Assigned to]],GD_Resource[[#All],[SNOW ID Unique]:[Team]],4,0)</f>
        <v>#N/A</v>
      </c>
    </row>
    <row r="1032" spans="1:50" ht="37.5" customHeight="1" x14ac:dyDescent="0.25">
      <c r="A1032" s="37" t="s">
        <v>4024</v>
      </c>
      <c r="B1032" s="37" t="s">
        <v>119</v>
      </c>
      <c r="C1032" s="37" t="s">
        <v>1519</v>
      </c>
      <c r="D1032" s="37" t="s">
        <v>2424</v>
      </c>
      <c r="E1032" s="37" t="s">
        <v>13</v>
      </c>
      <c r="F1032" s="37" t="s">
        <v>4025</v>
      </c>
      <c r="G1032" s="60">
        <v>43493.933032407411</v>
      </c>
      <c r="H1032" s="37" t="s">
        <v>22</v>
      </c>
      <c r="I1032" s="60"/>
      <c r="J1032" s="37" t="s">
        <v>124</v>
      </c>
      <c r="K1032" s="37" t="s">
        <v>4026</v>
      </c>
      <c r="L1032" s="60">
        <v>43493.933032407411</v>
      </c>
      <c r="M1032" s="37" t="s">
        <v>2427</v>
      </c>
      <c r="N1032" s="60">
        <v>43489.961967592593</v>
      </c>
      <c r="O1032" s="37" t="s">
        <v>2424</v>
      </c>
      <c r="P1032" s="38" t="b">
        <v>0</v>
      </c>
      <c r="Q1032" s="37"/>
      <c r="R1032" s="37" t="s">
        <v>217</v>
      </c>
      <c r="S1032" s="38">
        <v>0</v>
      </c>
      <c r="T1032" s="37" t="s">
        <v>128</v>
      </c>
      <c r="U1032" s="37" t="s">
        <v>124</v>
      </c>
      <c r="V1032" s="60"/>
      <c r="W1032" s="38">
        <v>343178</v>
      </c>
      <c r="X1032" s="37" t="s">
        <v>2427</v>
      </c>
      <c r="Y1032" s="38">
        <v>0</v>
      </c>
      <c r="Z1032" s="38" t="b">
        <v>0</v>
      </c>
      <c r="AA1032" s="60">
        <v>43489.961967592593</v>
      </c>
      <c r="AB1032" s="60"/>
      <c r="AC1032" s="38">
        <v>0</v>
      </c>
      <c r="AD1032" s="60"/>
      <c r="AE1032" s="60">
        <v>43489.961967592593</v>
      </c>
      <c r="AF1032" s="60">
        <v>43489.961967592593</v>
      </c>
      <c r="AG1032" s="37"/>
      <c r="AH1032" s="37"/>
      <c r="AI1032" s="37"/>
      <c r="AJ1032" s="16">
        <f ca="1">IF(Table1[[#This Row],[State]]="Closed","Zero",IF(Table1[[#This Row],[State]]="Resolved","Zero",TODAY()-Table1[[#This Row],[First Assigned to Osprey-Resolver]]))</f>
        <v>1218.0380324074067</v>
      </c>
      <c r="AK1032" s="16" t="str">
        <f ca="1">IF(Table1[[#This Row],[Days Open]]&lt;=5,"00 - 05",IF(Table1[[#This Row],[Days Open]]&lt;=15,"06 - 15",IF(Table1[[#This Row],[Days Open]]&lt;=30,"16 - 30", IF(Table1[[#This Row],[Days Open]]&lt;=60,"31 - 60",IF(Table1[[#This Row],[Days Open]]&lt;=90,"61 - 90",IF(Table1[[#This Row],[Days Open]]="Zero","Closed","&gt;91 and above"))))))</f>
        <v>&gt;91 and above</v>
      </c>
      <c r="AL1032" s="39">
        <f>WEEKNUM(Table1[[#This Row],[Created]])</f>
        <v>4</v>
      </c>
      <c r="AM1032" s="39">
        <f>WEEKNUM(Table1[[#This Row],[Resolved]])</f>
        <v>0</v>
      </c>
      <c r="AN1032" s="39">
        <f>WEEKNUM(Table1[[#This Row],[Closed]])</f>
        <v>5</v>
      </c>
      <c r="AO1032" s="39" t="str">
        <f>IFERROR(INDEX(GD_Resource[], MATCH(Table1[[#This Row],[Assigned to]], GD_Resource[SNOW ID Unique], 0), 2), "Not GD")</f>
        <v>WPP-US</v>
      </c>
      <c r="AP1032" s="39" t="str">
        <f t="shared" si="16"/>
        <v>GD</v>
      </c>
      <c r="AQ1032" s="39">
        <f>YEAR(Table1[[#This Row],[Closed]])</f>
        <v>2019</v>
      </c>
      <c r="AR1032" s="39">
        <f>YEAR(Table1[[#This Row],[Resolved]])</f>
        <v>1900</v>
      </c>
      <c r="AS1032" s="39">
        <f>YEAR(Table1[[#This Row],[Created]])</f>
        <v>2019</v>
      </c>
      <c r="AT1032" s="39">
        <f>DAY(Table1[[#This Row],[Resolved]])</f>
        <v>0</v>
      </c>
      <c r="AU1032" s="39" t="str">
        <f>TEXT(Table1[[#This Row],[Resolved]],"MMM")</f>
        <v>Jan</v>
      </c>
      <c r="AV1032" s="39">
        <f>DAY(Table1[[#This Row],[Created]])</f>
        <v>24</v>
      </c>
      <c r="AW1032" s="39" t="str">
        <f>TEXT(Table1[[#This Row],[Created]],"MMM")</f>
        <v>Jan</v>
      </c>
      <c r="AX1032" s="40">
        <f>VLOOKUP(Table1[[#This Row],[Assigned to]],GD_Resource[[#All],[SNOW ID Unique]:[Team]],4,0)</f>
        <v>0</v>
      </c>
    </row>
    <row r="1033" spans="1:50" ht="62.7" customHeight="1" x14ac:dyDescent="0.25">
      <c r="A1033" s="37" t="s">
        <v>4027</v>
      </c>
      <c r="B1033" s="37" t="s">
        <v>119</v>
      </c>
      <c r="C1033" s="37" t="s">
        <v>161</v>
      </c>
      <c r="D1033" s="37" t="s">
        <v>356</v>
      </c>
      <c r="E1033" s="37" t="s">
        <v>145</v>
      </c>
      <c r="F1033" s="37" t="s">
        <v>4028</v>
      </c>
      <c r="G1033" s="60">
        <v>43812.925428240742</v>
      </c>
      <c r="H1033" s="37"/>
      <c r="I1033" s="60"/>
      <c r="J1033" s="37" t="s">
        <v>124</v>
      </c>
      <c r="K1033" s="37" t="s">
        <v>4029</v>
      </c>
      <c r="L1033" s="60">
        <v>43812.925428240742</v>
      </c>
      <c r="M1033" s="37" t="s">
        <v>11</v>
      </c>
      <c r="N1033" s="60">
        <v>43491.131562499999</v>
      </c>
      <c r="O1033" s="37" t="s">
        <v>1961</v>
      </c>
      <c r="P1033" s="38" t="b">
        <v>0</v>
      </c>
      <c r="Q1033" s="37"/>
      <c r="R1033" s="37" t="s">
        <v>127</v>
      </c>
      <c r="S1033" s="38">
        <v>0</v>
      </c>
      <c r="T1033" s="37" t="s">
        <v>128</v>
      </c>
      <c r="U1033" s="37" t="s">
        <v>124</v>
      </c>
      <c r="V1033" s="60"/>
      <c r="W1033" s="38">
        <v>27802990</v>
      </c>
      <c r="X1033" s="37" t="s">
        <v>1962</v>
      </c>
      <c r="Y1033" s="38">
        <v>0</v>
      </c>
      <c r="Z1033" s="38" t="b">
        <v>0</v>
      </c>
      <c r="AA1033" s="60">
        <v>43491.150868055563</v>
      </c>
      <c r="AB1033" s="60">
        <v>43491.143437500003</v>
      </c>
      <c r="AC1033" s="38">
        <v>1</v>
      </c>
      <c r="AD1033" s="60">
        <v>43495.098935185182</v>
      </c>
      <c r="AE1033" s="60">
        <v>43495.104328703703</v>
      </c>
      <c r="AF1033" s="60">
        <v>43495.098935185182</v>
      </c>
      <c r="AG1033" s="37"/>
      <c r="AH1033" s="37"/>
      <c r="AI1033" s="37"/>
      <c r="AJ1033" s="16">
        <f ca="1">IF(Table1[[#This Row],[State]]="Closed","Zero",IF(Table1[[#This Row],[State]]="Resolved","Zero",TODAY()-Table1[[#This Row],[First Assigned to Osprey-Resolver]]))</f>
        <v>1212.8956712962972</v>
      </c>
      <c r="AK1033" s="16" t="str">
        <f ca="1">IF(Table1[[#This Row],[Days Open]]&lt;=5,"00 - 05",IF(Table1[[#This Row],[Days Open]]&lt;=15,"06 - 15",IF(Table1[[#This Row],[Days Open]]&lt;=30,"16 - 30", IF(Table1[[#This Row],[Days Open]]&lt;=60,"31 - 60",IF(Table1[[#This Row],[Days Open]]&lt;=90,"61 - 90",IF(Table1[[#This Row],[Days Open]]="Zero","Closed","&gt;91 and above"))))))</f>
        <v>&gt;91 and above</v>
      </c>
      <c r="AL1033" s="39">
        <f>WEEKNUM(Table1[[#This Row],[Created]])</f>
        <v>4</v>
      </c>
      <c r="AM1033" s="39">
        <f>WEEKNUM(Table1[[#This Row],[Resolved]])</f>
        <v>0</v>
      </c>
      <c r="AN1033" s="39">
        <f>WEEKNUM(Table1[[#This Row],[Closed]])</f>
        <v>50</v>
      </c>
      <c r="AO1033" s="39" t="str">
        <f>IFERROR(INDEX(GD_Resource[], MATCH(Table1[[#This Row],[Assigned to]], GD_Resource[SNOW ID Unique], 0), 2), "Not GD")</f>
        <v>Not GD</v>
      </c>
      <c r="AP1033" s="39" t="str">
        <f t="shared" si="16"/>
        <v>Geo</v>
      </c>
      <c r="AQ1033" s="39">
        <f>YEAR(Table1[[#This Row],[Closed]])</f>
        <v>2019</v>
      </c>
      <c r="AR1033" s="39">
        <f>YEAR(Table1[[#This Row],[Resolved]])</f>
        <v>1900</v>
      </c>
      <c r="AS1033" s="39">
        <f>YEAR(Table1[[#This Row],[Created]])</f>
        <v>2019</v>
      </c>
      <c r="AT1033" s="39">
        <f>DAY(Table1[[#This Row],[Resolved]])</f>
        <v>0</v>
      </c>
      <c r="AU1033" s="39" t="str">
        <f>TEXT(Table1[[#This Row],[Resolved]],"MMM")</f>
        <v>Jan</v>
      </c>
      <c r="AV1033" s="39">
        <f>DAY(Table1[[#This Row],[Created]])</f>
        <v>26</v>
      </c>
      <c r="AW1033" s="39" t="str">
        <f>TEXT(Table1[[#This Row],[Created]],"MMM")</f>
        <v>Jan</v>
      </c>
      <c r="AX1033" s="40" t="e">
        <f>VLOOKUP(Table1[[#This Row],[Assigned to]],GD_Resource[[#All],[SNOW ID Unique]:[Team]],4,0)</f>
        <v>#N/A</v>
      </c>
    </row>
    <row r="1034" spans="1:50" ht="49.95" customHeight="1" x14ac:dyDescent="0.25">
      <c r="A1034" s="37" t="s">
        <v>4030</v>
      </c>
      <c r="B1034" s="37" t="s">
        <v>119</v>
      </c>
      <c r="C1034" s="37" t="s">
        <v>622</v>
      </c>
      <c r="D1034" s="37" t="s">
        <v>4031</v>
      </c>
      <c r="E1034" s="37" t="s">
        <v>13</v>
      </c>
      <c r="F1034" s="37" t="s">
        <v>4032</v>
      </c>
      <c r="G1034" s="60">
        <v>43496.679537037038</v>
      </c>
      <c r="H1034" s="37" t="s">
        <v>4033</v>
      </c>
      <c r="I1034" s="60"/>
      <c r="J1034" s="37" t="s">
        <v>134</v>
      </c>
      <c r="K1034" s="37" t="s">
        <v>4034</v>
      </c>
      <c r="L1034" s="60">
        <v>43496.679537037038</v>
      </c>
      <c r="M1034" s="37" t="s">
        <v>4033</v>
      </c>
      <c r="N1034" s="60">
        <v>43493.551736111112</v>
      </c>
      <c r="O1034" s="37" t="s">
        <v>4035</v>
      </c>
      <c r="P1034" s="38" t="b">
        <v>0</v>
      </c>
      <c r="Q1034" s="37"/>
      <c r="R1034" s="37" t="s">
        <v>150</v>
      </c>
      <c r="S1034" s="38">
        <v>0</v>
      </c>
      <c r="T1034" s="37" t="s">
        <v>128</v>
      </c>
      <c r="U1034" s="37" t="s">
        <v>124</v>
      </c>
      <c r="V1034" s="60"/>
      <c r="W1034" s="38">
        <v>270242</v>
      </c>
      <c r="X1034" s="37" t="s">
        <v>2899</v>
      </c>
      <c r="Y1034" s="38">
        <v>0</v>
      </c>
      <c r="Z1034" s="38" t="b">
        <v>0</v>
      </c>
      <c r="AA1034" s="60">
        <v>43493.574016203696</v>
      </c>
      <c r="AB1034" s="60">
        <v>43493.560347222221</v>
      </c>
      <c r="AC1034" s="38">
        <v>1</v>
      </c>
      <c r="AD1034" s="60">
        <v>43494.574108796303</v>
      </c>
      <c r="AE1034" s="60">
        <v>43494.648622685178</v>
      </c>
      <c r="AF1034" s="60">
        <v>43494.574108796303</v>
      </c>
      <c r="AG1034" s="37"/>
      <c r="AH1034" s="37"/>
      <c r="AI1034" s="37"/>
      <c r="AJ1034" s="16">
        <f ca="1">IF(Table1[[#This Row],[State]]="Closed","Zero",IF(Table1[[#This Row],[State]]="Resolved","Zero",TODAY()-Table1[[#This Row],[First Assigned to Osprey-Resolver]]))</f>
        <v>1213.3513773148225</v>
      </c>
      <c r="AK1034" s="16" t="str">
        <f ca="1">IF(Table1[[#This Row],[Days Open]]&lt;=5,"00 - 05",IF(Table1[[#This Row],[Days Open]]&lt;=15,"06 - 15",IF(Table1[[#This Row],[Days Open]]&lt;=30,"16 - 30", IF(Table1[[#This Row],[Days Open]]&lt;=60,"31 - 60",IF(Table1[[#This Row],[Days Open]]&lt;=90,"61 - 90",IF(Table1[[#This Row],[Days Open]]="Zero","Closed","&gt;91 and above"))))))</f>
        <v>&gt;91 and above</v>
      </c>
      <c r="AL1034" s="39">
        <f>WEEKNUM(Table1[[#This Row],[Created]])</f>
        <v>5</v>
      </c>
      <c r="AM1034" s="39">
        <f>WEEKNUM(Table1[[#This Row],[Resolved]])</f>
        <v>0</v>
      </c>
      <c r="AN1034" s="39">
        <f>WEEKNUM(Table1[[#This Row],[Closed]])</f>
        <v>5</v>
      </c>
      <c r="AO1034" s="39" t="str">
        <f>IFERROR(INDEX(GD_Resource[], MATCH(Table1[[#This Row],[Assigned to]], GD_Resource[SNOW ID Unique], 0), 2), "Not GD")</f>
        <v>WPP-UK</v>
      </c>
      <c r="AP1034" s="39" t="str">
        <f t="shared" si="16"/>
        <v>GD</v>
      </c>
      <c r="AQ1034" s="39">
        <f>YEAR(Table1[[#This Row],[Closed]])</f>
        <v>2019</v>
      </c>
      <c r="AR1034" s="39">
        <f>YEAR(Table1[[#This Row],[Resolved]])</f>
        <v>1900</v>
      </c>
      <c r="AS1034" s="39">
        <f>YEAR(Table1[[#This Row],[Created]])</f>
        <v>2019</v>
      </c>
      <c r="AT1034" s="39">
        <f>DAY(Table1[[#This Row],[Resolved]])</f>
        <v>0</v>
      </c>
      <c r="AU1034" s="39" t="str">
        <f>TEXT(Table1[[#This Row],[Resolved]],"MMM")</f>
        <v>Jan</v>
      </c>
      <c r="AV1034" s="39">
        <f>DAY(Table1[[#This Row],[Created]])</f>
        <v>28</v>
      </c>
      <c r="AW1034" s="39" t="str">
        <f>TEXT(Table1[[#This Row],[Created]],"MMM")</f>
        <v>Jan</v>
      </c>
      <c r="AX1034" s="40">
        <f>VLOOKUP(Table1[[#This Row],[Assigned to]],GD_Resource[[#All],[SNOW ID Unique]:[Team]],4,0)</f>
        <v>0</v>
      </c>
    </row>
    <row r="1035" spans="1:50" ht="37.5" customHeight="1" x14ac:dyDescent="0.25">
      <c r="A1035" s="37" t="s">
        <v>4036</v>
      </c>
      <c r="B1035" s="37" t="s">
        <v>119</v>
      </c>
      <c r="C1035" s="37" t="s">
        <v>361</v>
      </c>
      <c r="D1035" s="37" t="s">
        <v>206</v>
      </c>
      <c r="E1035" s="37" t="s">
        <v>145</v>
      </c>
      <c r="F1035" s="37" t="s">
        <v>4037</v>
      </c>
      <c r="G1035" s="60">
        <v>43774.069548611107</v>
      </c>
      <c r="H1035" s="37" t="s">
        <v>48</v>
      </c>
      <c r="I1035" s="60"/>
      <c r="J1035" s="37" t="s">
        <v>124</v>
      </c>
      <c r="K1035" s="37" t="s">
        <v>4038</v>
      </c>
      <c r="L1035" s="60">
        <v>43774.069548611107</v>
      </c>
      <c r="M1035" s="37" t="s">
        <v>48</v>
      </c>
      <c r="N1035" s="60">
        <v>43493.784918981481</v>
      </c>
      <c r="O1035" s="37" t="s">
        <v>3715</v>
      </c>
      <c r="P1035" s="38" t="b">
        <v>0</v>
      </c>
      <c r="Q1035" s="37"/>
      <c r="R1035" s="37" t="s">
        <v>127</v>
      </c>
      <c r="S1035" s="38">
        <v>0</v>
      </c>
      <c r="T1035" s="37" t="s">
        <v>128</v>
      </c>
      <c r="U1035" s="37" t="s">
        <v>124</v>
      </c>
      <c r="V1035" s="60"/>
      <c r="W1035" s="38">
        <v>24216592</v>
      </c>
      <c r="X1035" s="37" t="s">
        <v>3716</v>
      </c>
      <c r="Y1035" s="38">
        <v>0</v>
      </c>
      <c r="Z1035" s="38" t="b">
        <v>0</v>
      </c>
      <c r="AA1035" s="60">
        <v>43494.919525462959</v>
      </c>
      <c r="AB1035" s="60">
        <v>43493.784918981481</v>
      </c>
      <c r="AC1035" s="38">
        <v>5</v>
      </c>
      <c r="AD1035" s="60">
        <v>43496.995787037027</v>
      </c>
      <c r="AE1035" s="60">
        <v>43497.550451388888</v>
      </c>
      <c r="AF1035" s="60">
        <v>43496.995787037027</v>
      </c>
      <c r="AG1035" s="37" t="s">
        <v>139</v>
      </c>
      <c r="AH1035" s="37"/>
      <c r="AI1035" s="37"/>
      <c r="AJ1035" s="16">
        <f ca="1">IF(Table1[[#This Row],[State]]="Closed","Zero",IF(Table1[[#This Row],[State]]="Resolved","Zero",TODAY()-Table1[[#This Row],[First Assigned to Osprey-Resolver]]))</f>
        <v>1210.4495486111118</v>
      </c>
      <c r="AK1035" s="16" t="str">
        <f ca="1">IF(Table1[[#This Row],[Days Open]]&lt;=5,"00 - 05",IF(Table1[[#This Row],[Days Open]]&lt;=15,"06 - 15",IF(Table1[[#This Row],[Days Open]]&lt;=30,"16 - 30", IF(Table1[[#This Row],[Days Open]]&lt;=60,"31 - 60",IF(Table1[[#This Row],[Days Open]]&lt;=90,"61 - 90",IF(Table1[[#This Row],[Days Open]]="Zero","Closed","&gt;91 and above"))))))</f>
        <v>&gt;91 and above</v>
      </c>
      <c r="AL1035" s="39">
        <f>WEEKNUM(Table1[[#This Row],[Created]])</f>
        <v>5</v>
      </c>
      <c r="AM1035" s="39">
        <f>WEEKNUM(Table1[[#This Row],[Resolved]])</f>
        <v>0</v>
      </c>
      <c r="AN1035" s="39">
        <f>WEEKNUM(Table1[[#This Row],[Closed]])</f>
        <v>45</v>
      </c>
      <c r="AO1035" s="39" t="str">
        <f>IFERROR(INDEX(GD_Resource[], MATCH(Table1[[#This Row],[Assigned to]], GD_Resource[SNOW ID Unique], 0), 2), "Not GD")</f>
        <v>Not GD</v>
      </c>
      <c r="AP1035" s="39" t="str">
        <f t="shared" si="16"/>
        <v>Geo</v>
      </c>
      <c r="AQ1035" s="39">
        <f>YEAR(Table1[[#This Row],[Closed]])</f>
        <v>2019</v>
      </c>
      <c r="AR1035" s="39">
        <f>YEAR(Table1[[#This Row],[Resolved]])</f>
        <v>1900</v>
      </c>
      <c r="AS1035" s="39">
        <f>YEAR(Table1[[#This Row],[Created]])</f>
        <v>2019</v>
      </c>
      <c r="AT1035" s="39">
        <f>DAY(Table1[[#This Row],[Resolved]])</f>
        <v>0</v>
      </c>
      <c r="AU1035" s="39" t="str">
        <f>TEXT(Table1[[#This Row],[Resolved]],"MMM")</f>
        <v>Jan</v>
      </c>
      <c r="AV1035" s="39">
        <f>DAY(Table1[[#This Row],[Created]])</f>
        <v>28</v>
      </c>
      <c r="AW1035" s="39" t="str">
        <f>TEXT(Table1[[#This Row],[Created]],"MMM")</f>
        <v>Jan</v>
      </c>
      <c r="AX1035" s="40" t="e">
        <f>VLOOKUP(Table1[[#This Row],[Assigned to]],GD_Resource[[#All],[SNOW ID Unique]:[Team]],4,0)</f>
        <v>#N/A</v>
      </c>
    </row>
    <row r="1036" spans="1:50" ht="37.5" customHeight="1" x14ac:dyDescent="0.25">
      <c r="A1036" s="37" t="s">
        <v>4039</v>
      </c>
      <c r="B1036" s="37" t="s">
        <v>119</v>
      </c>
      <c r="C1036" s="37" t="s">
        <v>622</v>
      </c>
      <c r="D1036" s="37" t="s">
        <v>4031</v>
      </c>
      <c r="E1036" s="37" t="s">
        <v>13</v>
      </c>
      <c r="F1036" s="37" t="s">
        <v>4040</v>
      </c>
      <c r="G1036" s="60">
        <v>43496.672314814823</v>
      </c>
      <c r="H1036" s="37" t="s">
        <v>4033</v>
      </c>
      <c r="I1036" s="60"/>
      <c r="J1036" s="37" t="s">
        <v>134</v>
      </c>
      <c r="K1036" s="37" t="s">
        <v>4034</v>
      </c>
      <c r="L1036" s="60">
        <v>43496.672314814823</v>
      </c>
      <c r="M1036" s="37" t="s">
        <v>4033</v>
      </c>
      <c r="N1036" s="60">
        <v>43494.200914351852</v>
      </c>
      <c r="O1036" s="37" t="s">
        <v>4041</v>
      </c>
      <c r="P1036" s="38" t="b">
        <v>0</v>
      </c>
      <c r="Q1036" s="37"/>
      <c r="R1036" s="37" t="s">
        <v>150</v>
      </c>
      <c r="S1036" s="38">
        <v>0</v>
      </c>
      <c r="T1036" s="37" t="s">
        <v>128</v>
      </c>
      <c r="U1036" s="37" t="s">
        <v>124</v>
      </c>
      <c r="V1036" s="60"/>
      <c r="W1036" s="38">
        <v>214320</v>
      </c>
      <c r="X1036" s="37" t="s">
        <v>4042</v>
      </c>
      <c r="Y1036" s="38">
        <v>0</v>
      </c>
      <c r="Z1036" s="38" t="b">
        <v>0</v>
      </c>
      <c r="AA1036" s="60">
        <v>43494.366157407407</v>
      </c>
      <c r="AB1036" s="60"/>
      <c r="AC1036" s="38">
        <v>0</v>
      </c>
      <c r="AD1036" s="60"/>
      <c r="AE1036" s="60">
        <v>43494.366157407407</v>
      </c>
      <c r="AF1036" s="60">
        <v>43494.200914351852</v>
      </c>
      <c r="AG1036" s="37"/>
      <c r="AH1036" s="37"/>
      <c r="AI1036" s="37"/>
      <c r="AJ1036" s="16">
        <f ca="1">IF(Table1[[#This Row],[State]]="Closed","Zero",IF(Table1[[#This Row],[State]]="Resolved","Zero",TODAY()-Table1[[#This Row],[First Assigned to Osprey-Resolver]]))</f>
        <v>1213.6338425925933</v>
      </c>
      <c r="AK1036" s="16" t="str">
        <f ca="1">IF(Table1[[#This Row],[Days Open]]&lt;=5,"00 - 05",IF(Table1[[#This Row],[Days Open]]&lt;=15,"06 - 15",IF(Table1[[#This Row],[Days Open]]&lt;=30,"16 - 30", IF(Table1[[#This Row],[Days Open]]&lt;=60,"31 - 60",IF(Table1[[#This Row],[Days Open]]&lt;=90,"61 - 90",IF(Table1[[#This Row],[Days Open]]="Zero","Closed","&gt;91 and above"))))))</f>
        <v>&gt;91 and above</v>
      </c>
      <c r="AL1036" s="39">
        <f>WEEKNUM(Table1[[#This Row],[Created]])</f>
        <v>5</v>
      </c>
      <c r="AM1036" s="39">
        <f>WEEKNUM(Table1[[#This Row],[Resolved]])</f>
        <v>0</v>
      </c>
      <c r="AN1036" s="39">
        <f>WEEKNUM(Table1[[#This Row],[Closed]])</f>
        <v>5</v>
      </c>
      <c r="AO1036" s="39" t="str">
        <f>IFERROR(INDEX(GD_Resource[], MATCH(Table1[[#This Row],[Assigned to]], GD_Resource[SNOW ID Unique], 0), 2), "Not GD")</f>
        <v>WPP-UK</v>
      </c>
      <c r="AP1036" s="39" t="str">
        <f t="shared" si="16"/>
        <v>GD</v>
      </c>
      <c r="AQ1036" s="39">
        <f>YEAR(Table1[[#This Row],[Closed]])</f>
        <v>2019</v>
      </c>
      <c r="AR1036" s="39">
        <f>YEAR(Table1[[#This Row],[Resolved]])</f>
        <v>1900</v>
      </c>
      <c r="AS1036" s="39">
        <f>YEAR(Table1[[#This Row],[Created]])</f>
        <v>2019</v>
      </c>
      <c r="AT1036" s="39">
        <f>DAY(Table1[[#This Row],[Resolved]])</f>
        <v>0</v>
      </c>
      <c r="AU1036" s="39" t="str">
        <f>TEXT(Table1[[#This Row],[Resolved]],"MMM")</f>
        <v>Jan</v>
      </c>
      <c r="AV1036" s="39">
        <f>DAY(Table1[[#This Row],[Created]])</f>
        <v>29</v>
      </c>
      <c r="AW1036" s="39" t="str">
        <f>TEXT(Table1[[#This Row],[Created]],"MMM")</f>
        <v>Jan</v>
      </c>
      <c r="AX1036" s="40">
        <f>VLOOKUP(Table1[[#This Row],[Assigned to]],GD_Resource[[#All],[SNOW ID Unique]:[Team]],4,0)</f>
        <v>0</v>
      </c>
    </row>
    <row r="1037" spans="1:50" ht="37.5" customHeight="1" x14ac:dyDescent="0.25">
      <c r="A1037" s="37" t="s">
        <v>4043</v>
      </c>
      <c r="B1037" s="37" t="s">
        <v>119</v>
      </c>
      <c r="C1037" s="37" t="s">
        <v>622</v>
      </c>
      <c r="D1037" s="37" t="s">
        <v>4031</v>
      </c>
      <c r="E1037" s="37" t="s">
        <v>13</v>
      </c>
      <c r="F1037" s="37" t="s">
        <v>4044</v>
      </c>
      <c r="G1037" s="60">
        <v>43496.678738425922</v>
      </c>
      <c r="H1037" s="37" t="s">
        <v>4033</v>
      </c>
      <c r="I1037" s="60"/>
      <c r="J1037" s="37" t="s">
        <v>134</v>
      </c>
      <c r="K1037" s="37" t="s">
        <v>4034</v>
      </c>
      <c r="L1037" s="60">
        <v>43496.678738425922</v>
      </c>
      <c r="M1037" s="37" t="s">
        <v>4033</v>
      </c>
      <c r="N1037" s="60">
        <v>43496.044965277782</v>
      </c>
      <c r="O1037" s="37" t="s">
        <v>4045</v>
      </c>
      <c r="P1037" s="38" t="b">
        <v>0</v>
      </c>
      <c r="Q1037" s="37"/>
      <c r="R1037" s="37" t="s">
        <v>150</v>
      </c>
      <c r="S1037" s="38">
        <v>0</v>
      </c>
      <c r="T1037" s="37" t="s">
        <v>128</v>
      </c>
      <c r="U1037" s="37" t="s">
        <v>124</v>
      </c>
      <c r="V1037" s="60"/>
      <c r="W1037" s="38">
        <v>55167</v>
      </c>
      <c r="X1037" s="37" t="s">
        <v>4046</v>
      </c>
      <c r="Y1037" s="38">
        <v>0</v>
      </c>
      <c r="Z1037" s="38" t="b">
        <v>0</v>
      </c>
      <c r="AA1037" s="60">
        <v>43496.045891203707</v>
      </c>
      <c r="AB1037" s="60"/>
      <c r="AC1037" s="38">
        <v>0</v>
      </c>
      <c r="AD1037" s="60"/>
      <c r="AE1037" s="60">
        <v>43496.045891203707</v>
      </c>
      <c r="AF1037" s="60">
        <v>43496.044965277782</v>
      </c>
      <c r="AG1037" s="37"/>
      <c r="AH1037" s="37"/>
      <c r="AI1037" s="37"/>
      <c r="AJ1037" s="16">
        <f ca="1">IF(Table1[[#This Row],[State]]="Closed","Zero",IF(Table1[[#This Row],[State]]="Resolved","Zero",TODAY()-Table1[[#This Row],[First Assigned to Osprey-Resolver]]))</f>
        <v>1211.9541087962934</v>
      </c>
      <c r="AK1037" s="16" t="str">
        <f ca="1">IF(Table1[[#This Row],[Days Open]]&lt;=5,"00 - 05",IF(Table1[[#This Row],[Days Open]]&lt;=15,"06 - 15",IF(Table1[[#This Row],[Days Open]]&lt;=30,"16 - 30", IF(Table1[[#This Row],[Days Open]]&lt;=60,"31 - 60",IF(Table1[[#This Row],[Days Open]]&lt;=90,"61 - 90",IF(Table1[[#This Row],[Days Open]]="Zero","Closed","&gt;91 and above"))))))</f>
        <v>&gt;91 and above</v>
      </c>
      <c r="AL1037" s="39">
        <f>WEEKNUM(Table1[[#This Row],[Created]])</f>
        <v>5</v>
      </c>
      <c r="AM1037" s="39">
        <f>WEEKNUM(Table1[[#This Row],[Resolved]])</f>
        <v>0</v>
      </c>
      <c r="AN1037" s="39">
        <f>WEEKNUM(Table1[[#This Row],[Closed]])</f>
        <v>5</v>
      </c>
      <c r="AO1037" s="39" t="str">
        <f>IFERROR(INDEX(GD_Resource[], MATCH(Table1[[#This Row],[Assigned to]], GD_Resource[SNOW ID Unique], 0), 2), "Not GD")</f>
        <v>WPP-UK</v>
      </c>
      <c r="AP1037" s="39" t="str">
        <f t="shared" si="16"/>
        <v>GD</v>
      </c>
      <c r="AQ1037" s="39">
        <f>YEAR(Table1[[#This Row],[Closed]])</f>
        <v>2019</v>
      </c>
      <c r="AR1037" s="39">
        <f>YEAR(Table1[[#This Row],[Resolved]])</f>
        <v>1900</v>
      </c>
      <c r="AS1037" s="39">
        <f>YEAR(Table1[[#This Row],[Created]])</f>
        <v>2019</v>
      </c>
      <c r="AT1037" s="39">
        <f>DAY(Table1[[#This Row],[Resolved]])</f>
        <v>0</v>
      </c>
      <c r="AU1037" s="39" t="str">
        <f>TEXT(Table1[[#This Row],[Resolved]],"MMM")</f>
        <v>Jan</v>
      </c>
      <c r="AV1037" s="39">
        <f>DAY(Table1[[#This Row],[Created]])</f>
        <v>31</v>
      </c>
      <c r="AW1037" s="39" t="str">
        <f>TEXT(Table1[[#This Row],[Created]],"MMM")</f>
        <v>Jan</v>
      </c>
      <c r="AX1037" s="40">
        <f>VLOOKUP(Table1[[#This Row],[Assigned to]],GD_Resource[[#All],[SNOW ID Unique]:[Team]],4,0)</f>
        <v>0</v>
      </c>
    </row>
    <row r="1038" spans="1:50" ht="37.5" customHeight="1" x14ac:dyDescent="0.25">
      <c r="A1038" s="37" t="s">
        <v>4047</v>
      </c>
      <c r="B1038" s="37" t="s">
        <v>142</v>
      </c>
      <c r="C1038" s="37" t="s">
        <v>242</v>
      </c>
      <c r="D1038" s="37" t="s">
        <v>243</v>
      </c>
      <c r="E1038" s="37" t="s">
        <v>13</v>
      </c>
      <c r="F1038" s="37" t="s">
        <v>4048</v>
      </c>
      <c r="G1038" s="60">
        <v>43504.080601851849</v>
      </c>
      <c r="H1038" s="37" t="s">
        <v>71</v>
      </c>
      <c r="I1038" s="60"/>
      <c r="J1038" s="37" t="s">
        <v>124</v>
      </c>
      <c r="K1038" s="37" t="s">
        <v>4049</v>
      </c>
      <c r="L1038" s="60">
        <v>43504.080613425933</v>
      </c>
      <c r="M1038" s="37" t="s">
        <v>71</v>
      </c>
      <c r="N1038" s="60">
        <v>43496.906921296293</v>
      </c>
      <c r="O1038" s="37" t="s">
        <v>4050</v>
      </c>
      <c r="P1038" s="38" t="b">
        <v>0</v>
      </c>
      <c r="Q1038" s="37"/>
      <c r="R1038" s="37" t="s">
        <v>150</v>
      </c>
      <c r="S1038" s="38">
        <v>0</v>
      </c>
      <c r="T1038" s="37" t="s">
        <v>128</v>
      </c>
      <c r="U1038" s="37" t="s">
        <v>124</v>
      </c>
      <c r="V1038" s="60"/>
      <c r="W1038" s="38">
        <v>619807</v>
      </c>
      <c r="X1038" s="37" t="s">
        <v>4051</v>
      </c>
      <c r="Y1038" s="38">
        <v>0</v>
      </c>
      <c r="Z1038" s="38" t="b">
        <v>0</v>
      </c>
      <c r="AA1038" s="60">
        <v>43496.976527777777</v>
      </c>
      <c r="AB1038" s="60">
        <v>43496.91611111111</v>
      </c>
      <c r="AC1038" s="38">
        <v>2</v>
      </c>
      <c r="AD1038" s="60">
        <v>43497.048391203702</v>
      </c>
      <c r="AE1038" s="60">
        <v>43497.08525462963</v>
      </c>
      <c r="AF1038" s="60">
        <v>43497.048391203702</v>
      </c>
      <c r="AG1038" s="37"/>
      <c r="AH1038" s="37"/>
      <c r="AI1038" s="37"/>
      <c r="AJ1038" s="16">
        <f ca="1">IF(Table1[[#This Row],[State]]="Closed","Zero",IF(Table1[[#This Row],[State]]="Resolved","Zero",TODAY()-Table1[[#This Row],[First Assigned to Osprey-Resolver]]))</f>
        <v>1210.9147453703699</v>
      </c>
      <c r="AK1038" s="16" t="str">
        <f ca="1">IF(Table1[[#This Row],[Days Open]]&lt;=5,"00 - 05",IF(Table1[[#This Row],[Days Open]]&lt;=15,"06 - 15",IF(Table1[[#This Row],[Days Open]]&lt;=30,"16 - 30", IF(Table1[[#This Row],[Days Open]]&lt;=60,"31 - 60",IF(Table1[[#This Row],[Days Open]]&lt;=90,"61 - 90",IF(Table1[[#This Row],[Days Open]]="Zero","Closed","&gt;91 and above"))))))</f>
        <v>&gt;91 and above</v>
      </c>
      <c r="AL1038" s="39">
        <f>WEEKNUM(Table1[[#This Row],[Created]])</f>
        <v>5</v>
      </c>
      <c r="AM1038" s="39">
        <f>WEEKNUM(Table1[[#This Row],[Resolved]])</f>
        <v>0</v>
      </c>
      <c r="AN1038" s="39">
        <f>WEEKNUM(Table1[[#This Row],[Closed]])</f>
        <v>6</v>
      </c>
      <c r="AO1038" s="39" t="str">
        <f>IFERROR(INDEX(GD_Resource[], MATCH(Table1[[#This Row],[Assigned to]], GD_Resource[SNOW ID Unique], 0), 2), "Not GD")</f>
        <v>WPP-US</v>
      </c>
      <c r="AP1038" s="39" t="str">
        <f t="shared" si="16"/>
        <v>GD</v>
      </c>
      <c r="AQ1038" s="39">
        <f>YEAR(Table1[[#This Row],[Closed]])</f>
        <v>2019</v>
      </c>
      <c r="AR1038" s="39">
        <f>YEAR(Table1[[#This Row],[Resolved]])</f>
        <v>1900</v>
      </c>
      <c r="AS1038" s="39">
        <f>YEAR(Table1[[#This Row],[Created]])</f>
        <v>2019</v>
      </c>
      <c r="AT1038" s="39">
        <f>DAY(Table1[[#This Row],[Resolved]])</f>
        <v>0</v>
      </c>
      <c r="AU1038" s="39" t="str">
        <f>TEXT(Table1[[#This Row],[Resolved]],"MMM")</f>
        <v>Jan</v>
      </c>
      <c r="AV1038" s="39">
        <f>DAY(Table1[[#This Row],[Created]])</f>
        <v>31</v>
      </c>
      <c r="AW1038" s="39" t="str">
        <f>TEXT(Table1[[#This Row],[Created]],"MMM")</f>
        <v>Jan</v>
      </c>
      <c r="AX1038" s="40">
        <f>VLOOKUP(Table1[[#This Row],[Assigned to]],GD_Resource[[#All],[SNOW ID Unique]:[Team]],4,0)</f>
        <v>0</v>
      </c>
    </row>
    <row r="1039" spans="1:50" ht="100.2" customHeight="1" x14ac:dyDescent="0.25">
      <c r="A1039" s="37" t="s">
        <v>4052</v>
      </c>
      <c r="B1039" s="37" t="s">
        <v>119</v>
      </c>
      <c r="C1039" s="37" t="s">
        <v>622</v>
      </c>
      <c r="D1039" s="37" t="s">
        <v>4031</v>
      </c>
      <c r="E1039" s="37" t="s">
        <v>13</v>
      </c>
      <c r="F1039" s="37" t="s">
        <v>4040</v>
      </c>
      <c r="G1039" s="60">
        <v>43497.463472222233</v>
      </c>
      <c r="H1039" s="37" t="s">
        <v>4033</v>
      </c>
      <c r="I1039" s="60"/>
      <c r="J1039" s="37" t="s">
        <v>134</v>
      </c>
      <c r="K1039" s="37" t="s">
        <v>4053</v>
      </c>
      <c r="L1039" s="60">
        <v>43497.463472222233</v>
      </c>
      <c r="M1039" s="37" t="s">
        <v>4033</v>
      </c>
      <c r="N1039" s="60">
        <v>43497.007673611108</v>
      </c>
      <c r="O1039" s="37" t="s">
        <v>4054</v>
      </c>
      <c r="P1039" s="38" t="b">
        <v>0</v>
      </c>
      <c r="Q1039" s="37"/>
      <c r="R1039" s="37" t="s">
        <v>150</v>
      </c>
      <c r="S1039" s="38">
        <v>0</v>
      </c>
      <c r="T1039" s="37" t="s">
        <v>128</v>
      </c>
      <c r="U1039" s="37" t="s">
        <v>124</v>
      </c>
      <c r="V1039" s="60"/>
      <c r="W1039" s="38">
        <v>39756</v>
      </c>
      <c r="X1039" s="37" t="s">
        <v>4042</v>
      </c>
      <c r="Y1039" s="38">
        <v>0</v>
      </c>
      <c r="Z1039" s="38" t="b">
        <v>0</v>
      </c>
      <c r="AA1039" s="60">
        <v>43497.084664351853</v>
      </c>
      <c r="AB1039" s="60"/>
      <c r="AC1039" s="38">
        <v>0</v>
      </c>
      <c r="AD1039" s="60"/>
      <c r="AE1039" s="60">
        <v>43497.084664351853</v>
      </c>
      <c r="AF1039" s="60">
        <v>43497.007673611108</v>
      </c>
      <c r="AG1039" s="37" t="s">
        <v>139</v>
      </c>
      <c r="AH1039" s="37"/>
      <c r="AI1039" s="37"/>
      <c r="AJ1039" s="16">
        <f ca="1">IF(Table1[[#This Row],[State]]="Closed","Zero",IF(Table1[[#This Row],[State]]="Resolved","Zero",TODAY()-Table1[[#This Row],[First Assigned to Osprey-Resolver]]))</f>
        <v>1210.9153356481474</v>
      </c>
      <c r="AK1039" s="16" t="str">
        <f ca="1">IF(Table1[[#This Row],[Days Open]]&lt;=5,"00 - 05",IF(Table1[[#This Row],[Days Open]]&lt;=15,"06 - 15",IF(Table1[[#This Row],[Days Open]]&lt;=30,"16 - 30", IF(Table1[[#This Row],[Days Open]]&lt;=60,"31 - 60",IF(Table1[[#This Row],[Days Open]]&lt;=90,"61 - 90",IF(Table1[[#This Row],[Days Open]]="Zero","Closed","&gt;91 and above"))))))</f>
        <v>&gt;91 and above</v>
      </c>
      <c r="AL1039" s="39">
        <f>WEEKNUM(Table1[[#This Row],[Created]])</f>
        <v>5</v>
      </c>
      <c r="AM1039" s="39">
        <f>WEEKNUM(Table1[[#This Row],[Resolved]])</f>
        <v>0</v>
      </c>
      <c r="AN1039" s="39">
        <f>WEEKNUM(Table1[[#This Row],[Closed]])</f>
        <v>5</v>
      </c>
      <c r="AO1039" s="39" t="str">
        <f>IFERROR(INDEX(GD_Resource[], MATCH(Table1[[#This Row],[Assigned to]], GD_Resource[SNOW ID Unique], 0), 2), "Not GD")</f>
        <v>WPP-UK</v>
      </c>
      <c r="AP1039" s="39" t="str">
        <f t="shared" si="16"/>
        <v>GD</v>
      </c>
      <c r="AQ1039" s="39">
        <f>YEAR(Table1[[#This Row],[Closed]])</f>
        <v>2019</v>
      </c>
      <c r="AR1039" s="39">
        <f>YEAR(Table1[[#This Row],[Resolved]])</f>
        <v>1900</v>
      </c>
      <c r="AS1039" s="39">
        <f>YEAR(Table1[[#This Row],[Created]])</f>
        <v>2019</v>
      </c>
      <c r="AT1039" s="39">
        <f>DAY(Table1[[#This Row],[Resolved]])</f>
        <v>0</v>
      </c>
      <c r="AU1039" s="39" t="str">
        <f>TEXT(Table1[[#This Row],[Resolved]],"MMM")</f>
        <v>Jan</v>
      </c>
      <c r="AV1039" s="39">
        <f>DAY(Table1[[#This Row],[Created]])</f>
        <v>1</v>
      </c>
      <c r="AW1039" s="39" t="str">
        <f>TEXT(Table1[[#This Row],[Created]],"MMM")</f>
        <v>Feb</v>
      </c>
      <c r="AX1039" s="40">
        <f>VLOOKUP(Table1[[#This Row],[Assigned to]],GD_Resource[[#All],[SNOW ID Unique]:[Team]],4,0)</f>
        <v>0</v>
      </c>
    </row>
    <row r="1040" spans="1:50" ht="49.95" customHeight="1" x14ac:dyDescent="0.25">
      <c r="A1040" s="37" t="s">
        <v>4055</v>
      </c>
      <c r="B1040" s="37" t="s">
        <v>119</v>
      </c>
      <c r="C1040" s="37" t="s">
        <v>703</v>
      </c>
      <c r="D1040" s="37" t="s">
        <v>206</v>
      </c>
      <c r="E1040" s="37" t="s">
        <v>145</v>
      </c>
      <c r="F1040" s="37" t="s">
        <v>4056</v>
      </c>
      <c r="G1040" s="60">
        <v>43712.040277777778</v>
      </c>
      <c r="H1040" s="37" t="s">
        <v>43</v>
      </c>
      <c r="I1040" s="60"/>
      <c r="J1040" s="37" t="s">
        <v>329</v>
      </c>
      <c r="K1040" s="37" t="s">
        <v>4057</v>
      </c>
      <c r="L1040" s="60">
        <v>43712.040277777778</v>
      </c>
      <c r="M1040" s="37" t="s">
        <v>48</v>
      </c>
      <c r="N1040" s="60">
        <v>43498.442210648151</v>
      </c>
      <c r="O1040" s="37" t="s">
        <v>762</v>
      </c>
      <c r="P1040" s="38" t="b">
        <v>0</v>
      </c>
      <c r="Q1040" s="37"/>
      <c r="R1040" s="37" t="s">
        <v>191</v>
      </c>
      <c r="S1040" s="38">
        <v>0</v>
      </c>
      <c r="T1040" s="37" t="s">
        <v>128</v>
      </c>
      <c r="U1040" s="37" t="s">
        <v>124</v>
      </c>
      <c r="V1040" s="60"/>
      <c r="W1040" s="38">
        <v>18452724</v>
      </c>
      <c r="X1040" s="37" t="s">
        <v>763</v>
      </c>
      <c r="Y1040" s="38">
        <v>1</v>
      </c>
      <c r="Z1040" s="38" t="b">
        <v>0</v>
      </c>
      <c r="AA1040" s="60">
        <v>43500.416585648149</v>
      </c>
      <c r="AB1040" s="60">
        <v>43498.445208333331</v>
      </c>
      <c r="AC1040" s="38">
        <v>3</v>
      </c>
      <c r="AD1040" s="60">
        <v>43498.534953703696</v>
      </c>
      <c r="AE1040" s="60">
        <v>43500.416585648149</v>
      </c>
      <c r="AF1040" s="60">
        <v>43498.534953703696</v>
      </c>
      <c r="AG1040" s="37"/>
      <c r="AH1040" s="37"/>
      <c r="AI1040" s="37"/>
      <c r="AJ1040" s="16">
        <f ca="1">IF(Table1[[#This Row],[State]]="Closed","Zero",IF(Table1[[#This Row],[State]]="Resolved","Zero",TODAY()-Table1[[#This Row],[First Assigned to Osprey-Resolver]]))</f>
        <v>1207.5834143518514</v>
      </c>
      <c r="AK1040" s="16" t="str">
        <f ca="1">IF(Table1[[#This Row],[Days Open]]&lt;=5,"00 - 05",IF(Table1[[#This Row],[Days Open]]&lt;=15,"06 - 15",IF(Table1[[#This Row],[Days Open]]&lt;=30,"16 - 30", IF(Table1[[#This Row],[Days Open]]&lt;=60,"31 - 60",IF(Table1[[#This Row],[Days Open]]&lt;=90,"61 - 90",IF(Table1[[#This Row],[Days Open]]="Zero","Closed","&gt;91 and above"))))))</f>
        <v>&gt;91 and above</v>
      </c>
      <c r="AL1040" s="39">
        <f>WEEKNUM(Table1[[#This Row],[Created]])</f>
        <v>5</v>
      </c>
      <c r="AM1040" s="39">
        <f>WEEKNUM(Table1[[#This Row],[Resolved]])</f>
        <v>0</v>
      </c>
      <c r="AN1040" s="39">
        <f>WEEKNUM(Table1[[#This Row],[Closed]])</f>
        <v>36</v>
      </c>
      <c r="AO1040" s="39" t="str">
        <f>IFERROR(INDEX(GD_Resource[], MATCH(Table1[[#This Row],[Assigned to]], GD_Resource[SNOW ID Unique], 0), 2), "Not GD")</f>
        <v>Not GD</v>
      </c>
      <c r="AP1040" s="39" t="str">
        <f t="shared" si="16"/>
        <v>Geo</v>
      </c>
      <c r="AQ1040" s="39">
        <f>YEAR(Table1[[#This Row],[Closed]])</f>
        <v>2019</v>
      </c>
      <c r="AR1040" s="39">
        <f>YEAR(Table1[[#This Row],[Resolved]])</f>
        <v>1900</v>
      </c>
      <c r="AS1040" s="39">
        <f>YEAR(Table1[[#This Row],[Created]])</f>
        <v>2019</v>
      </c>
      <c r="AT1040" s="39">
        <f>DAY(Table1[[#This Row],[Resolved]])</f>
        <v>0</v>
      </c>
      <c r="AU1040" s="39" t="str">
        <f>TEXT(Table1[[#This Row],[Resolved]],"MMM")</f>
        <v>Jan</v>
      </c>
      <c r="AV1040" s="39">
        <f>DAY(Table1[[#This Row],[Created]])</f>
        <v>2</v>
      </c>
      <c r="AW1040" s="39" t="str">
        <f>TEXT(Table1[[#This Row],[Created]],"MMM")</f>
        <v>Feb</v>
      </c>
      <c r="AX1040" s="40" t="e">
        <f>VLOOKUP(Table1[[#This Row],[Assigned to]],GD_Resource[[#All],[SNOW ID Unique]:[Team]],4,0)</f>
        <v>#N/A</v>
      </c>
    </row>
    <row r="1041" spans="1:50" ht="37.5" customHeight="1" x14ac:dyDescent="0.25">
      <c r="A1041" s="37" t="s">
        <v>4058</v>
      </c>
      <c r="B1041" s="37" t="s">
        <v>119</v>
      </c>
      <c r="C1041" s="37" t="s">
        <v>176</v>
      </c>
      <c r="D1041" s="37" t="s">
        <v>3320</v>
      </c>
      <c r="E1041" s="37" t="s">
        <v>145</v>
      </c>
      <c r="F1041" s="37" t="s">
        <v>4059</v>
      </c>
      <c r="G1041" s="60">
        <v>43535.430520833332</v>
      </c>
      <c r="H1041" s="37" t="s">
        <v>3322</v>
      </c>
      <c r="I1041" s="60"/>
      <c r="J1041" s="37" t="s">
        <v>124</v>
      </c>
      <c r="K1041" s="37" t="s">
        <v>4060</v>
      </c>
      <c r="L1041" s="60">
        <v>43535.430520833332</v>
      </c>
      <c r="M1041" s="37" t="s">
        <v>3322</v>
      </c>
      <c r="N1041" s="60">
        <v>43500.437743055547</v>
      </c>
      <c r="O1041" s="37" t="s">
        <v>3320</v>
      </c>
      <c r="P1041" s="38" t="b">
        <v>0</v>
      </c>
      <c r="Q1041" s="37"/>
      <c r="R1041" s="37" t="s">
        <v>150</v>
      </c>
      <c r="S1041" s="38">
        <v>0</v>
      </c>
      <c r="T1041" s="37" t="s">
        <v>128</v>
      </c>
      <c r="U1041" s="37" t="s">
        <v>124</v>
      </c>
      <c r="V1041" s="60"/>
      <c r="W1041" s="38">
        <v>3023647</v>
      </c>
      <c r="X1041" s="37" t="s">
        <v>4061</v>
      </c>
      <c r="Y1041" s="38">
        <v>0</v>
      </c>
      <c r="Z1041" s="38" t="b">
        <v>0</v>
      </c>
      <c r="AA1041" s="60">
        <v>43500.437743055547</v>
      </c>
      <c r="AB1041" s="60"/>
      <c r="AC1041" s="38">
        <v>0</v>
      </c>
      <c r="AD1041" s="60"/>
      <c r="AE1041" s="60">
        <v>43500.437743055547</v>
      </c>
      <c r="AF1041" s="60">
        <v>43500.437743055547</v>
      </c>
      <c r="AG1041" s="37"/>
      <c r="AH1041" s="37"/>
      <c r="AI1041" s="37"/>
      <c r="AJ1041" s="16">
        <f ca="1">IF(Table1[[#This Row],[State]]="Closed","Zero",IF(Table1[[#This Row],[State]]="Resolved","Zero",TODAY()-Table1[[#This Row],[First Assigned to Osprey-Resolver]]))</f>
        <v>1207.5622569444531</v>
      </c>
      <c r="AK1041" s="16" t="str">
        <f ca="1">IF(Table1[[#This Row],[Days Open]]&lt;=5,"00 - 05",IF(Table1[[#This Row],[Days Open]]&lt;=15,"06 - 15",IF(Table1[[#This Row],[Days Open]]&lt;=30,"16 - 30", IF(Table1[[#This Row],[Days Open]]&lt;=60,"31 - 60",IF(Table1[[#This Row],[Days Open]]&lt;=90,"61 - 90",IF(Table1[[#This Row],[Days Open]]="Zero","Closed","&gt;91 and above"))))))</f>
        <v>&gt;91 and above</v>
      </c>
      <c r="AL1041" s="39">
        <f>WEEKNUM(Table1[[#This Row],[Created]])</f>
        <v>6</v>
      </c>
      <c r="AM1041" s="39">
        <f>WEEKNUM(Table1[[#This Row],[Resolved]])</f>
        <v>0</v>
      </c>
      <c r="AN1041" s="39">
        <f>WEEKNUM(Table1[[#This Row],[Closed]])</f>
        <v>11</v>
      </c>
      <c r="AO1041" s="39" t="str">
        <f>IFERROR(INDEX(GD_Resource[], MATCH(Table1[[#This Row],[Assigned to]], GD_Resource[SNOW ID Unique], 0), 2), "Not GD")</f>
        <v>WPP-US</v>
      </c>
      <c r="AP1041" s="39" t="str">
        <f t="shared" si="16"/>
        <v>GD</v>
      </c>
      <c r="AQ1041" s="39">
        <f>YEAR(Table1[[#This Row],[Closed]])</f>
        <v>2019</v>
      </c>
      <c r="AR1041" s="39">
        <f>YEAR(Table1[[#This Row],[Resolved]])</f>
        <v>1900</v>
      </c>
      <c r="AS1041" s="39">
        <f>YEAR(Table1[[#This Row],[Created]])</f>
        <v>2019</v>
      </c>
      <c r="AT1041" s="39">
        <f>DAY(Table1[[#This Row],[Resolved]])</f>
        <v>0</v>
      </c>
      <c r="AU1041" s="39" t="str">
        <f>TEXT(Table1[[#This Row],[Resolved]],"MMM")</f>
        <v>Jan</v>
      </c>
      <c r="AV1041" s="39">
        <f>DAY(Table1[[#This Row],[Created]])</f>
        <v>4</v>
      </c>
      <c r="AW1041" s="39" t="str">
        <f>TEXT(Table1[[#This Row],[Created]],"MMM")</f>
        <v>Feb</v>
      </c>
      <c r="AX1041" s="40">
        <f>VLOOKUP(Table1[[#This Row],[Assigned to]],GD_Resource[[#All],[SNOW ID Unique]:[Team]],4,0)</f>
        <v>0</v>
      </c>
    </row>
    <row r="1042" spans="1:50" ht="49.95" customHeight="1" x14ac:dyDescent="0.25">
      <c r="A1042" s="37" t="s">
        <v>4062</v>
      </c>
      <c r="B1042" s="37" t="s">
        <v>119</v>
      </c>
      <c r="C1042" s="37" t="s">
        <v>176</v>
      </c>
      <c r="D1042" s="37" t="s">
        <v>3320</v>
      </c>
      <c r="E1042" s="37" t="s">
        <v>145</v>
      </c>
      <c r="F1042" s="37" t="s">
        <v>4063</v>
      </c>
      <c r="G1042" s="60">
        <v>43532.8828125</v>
      </c>
      <c r="H1042" s="37" t="s">
        <v>3322</v>
      </c>
      <c r="I1042" s="60"/>
      <c r="J1042" s="37" t="s">
        <v>124</v>
      </c>
      <c r="K1042" s="37" t="s">
        <v>4064</v>
      </c>
      <c r="L1042" s="60">
        <v>43532.8828125</v>
      </c>
      <c r="M1042" s="37" t="s">
        <v>3322</v>
      </c>
      <c r="N1042" s="60">
        <v>43500.440937500003</v>
      </c>
      <c r="O1042" s="37" t="s">
        <v>3320</v>
      </c>
      <c r="P1042" s="38" t="b">
        <v>0</v>
      </c>
      <c r="Q1042" s="37"/>
      <c r="R1042" s="37" t="s">
        <v>150</v>
      </c>
      <c r="S1042" s="38">
        <v>0</v>
      </c>
      <c r="T1042" s="37" t="s">
        <v>128</v>
      </c>
      <c r="U1042" s="37" t="s">
        <v>124</v>
      </c>
      <c r="V1042" s="60"/>
      <c r="W1042" s="38">
        <v>2803136</v>
      </c>
      <c r="X1042" s="37" t="s">
        <v>4061</v>
      </c>
      <c r="Y1042" s="38">
        <v>0</v>
      </c>
      <c r="Z1042" s="38" t="b">
        <v>0</v>
      </c>
      <c r="AA1042" s="60">
        <v>43500.440937500003</v>
      </c>
      <c r="AB1042" s="60"/>
      <c r="AC1042" s="38">
        <v>0</v>
      </c>
      <c r="AD1042" s="60"/>
      <c r="AE1042" s="60">
        <v>43500.440937500003</v>
      </c>
      <c r="AF1042" s="60">
        <v>43500.440937500003</v>
      </c>
      <c r="AG1042" s="37"/>
      <c r="AH1042" s="37"/>
      <c r="AI1042" s="37"/>
      <c r="AJ1042" s="16">
        <f ca="1">IF(Table1[[#This Row],[State]]="Closed","Zero",IF(Table1[[#This Row],[State]]="Resolved","Zero",TODAY()-Table1[[#This Row],[First Assigned to Osprey-Resolver]]))</f>
        <v>1207.5590624999968</v>
      </c>
      <c r="AK1042" s="16" t="str">
        <f ca="1">IF(Table1[[#This Row],[Days Open]]&lt;=5,"00 - 05",IF(Table1[[#This Row],[Days Open]]&lt;=15,"06 - 15",IF(Table1[[#This Row],[Days Open]]&lt;=30,"16 - 30", IF(Table1[[#This Row],[Days Open]]&lt;=60,"31 - 60",IF(Table1[[#This Row],[Days Open]]&lt;=90,"61 - 90",IF(Table1[[#This Row],[Days Open]]="Zero","Closed","&gt;91 and above"))))))</f>
        <v>&gt;91 and above</v>
      </c>
      <c r="AL1042" s="39">
        <f>WEEKNUM(Table1[[#This Row],[Created]])</f>
        <v>6</v>
      </c>
      <c r="AM1042" s="39">
        <f>WEEKNUM(Table1[[#This Row],[Resolved]])</f>
        <v>0</v>
      </c>
      <c r="AN1042" s="39">
        <f>WEEKNUM(Table1[[#This Row],[Closed]])</f>
        <v>10</v>
      </c>
      <c r="AO1042" s="39" t="str">
        <f>IFERROR(INDEX(GD_Resource[], MATCH(Table1[[#This Row],[Assigned to]], GD_Resource[SNOW ID Unique], 0), 2), "Not GD")</f>
        <v>WPP-US</v>
      </c>
      <c r="AP1042" s="39" t="str">
        <f t="shared" si="16"/>
        <v>GD</v>
      </c>
      <c r="AQ1042" s="39">
        <f>YEAR(Table1[[#This Row],[Closed]])</f>
        <v>2019</v>
      </c>
      <c r="AR1042" s="39">
        <f>YEAR(Table1[[#This Row],[Resolved]])</f>
        <v>1900</v>
      </c>
      <c r="AS1042" s="39">
        <f>YEAR(Table1[[#This Row],[Created]])</f>
        <v>2019</v>
      </c>
      <c r="AT1042" s="39">
        <f>DAY(Table1[[#This Row],[Resolved]])</f>
        <v>0</v>
      </c>
      <c r="AU1042" s="39" t="str">
        <f>TEXT(Table1[[#This Row],[Resolved]],"MMM")</f>
        <v>Jan</v>
      </c>
      <c r="AV1042" s="39">
        <f>DAY(Table1[[#This Row],[Created]])</f>
        <v>4</v>
      </c>
      <c r="AW1042" s="39" t="str">
        <f>TEXT(Table1[[#This Row],[Created]],"MMM")</f>
        <v>Feb</v>
      </c>
      <c r="AX1042" s="40">
        <f>VLOOKUP(Table1[[#This Row],[Assigned to]],GD_Resource[[#All],[SNOW ID Unique]:[Team]],4,0)</f>
        <v>0</v>
      </c>
    </row>
    <row r="1043" spans="1:50" ht="75" customHeight="1" x14ac:dyDescent="0.25">
      <c r="A1043" s="37" t="s">
        <v>4065</v>
      </c>
      <c r="B1043" s="37" t="s">
        <v>119</v>
      </c>
      <c r="C1043" s="37" t="s">
        <v>120</v>
      </c>
      <c r="D1043" s="37" t="s">
        <v>206</v>
      </c>
      <c r="E1043" s="37" t="s">
        <v>145</v>
      </c>
      <c r="F1043" s="37" t="s">
        <v>4066</v>
      </c>
      <c r="G1043" s="60">
        <v>43791.167199074072</v>
      </c>
      <c r="H1043" s="37" t="s">
        <v>3633</v>
      </c>
      <c r="I1043" s="60"/>
      <c r="J1043" s="37" t="s">
        <v>124</v>
      </c>
      <c r="K1043" s="37" t="s">
        <v>4067</v>
      </c>
      <c r="L1043" s="60">
        <v>43791.167199074072</v>
      </c>
      <c r="M1043" s="37" t="s">
        <v>48</v>
      </c>
      <c r="N1043" s="60">
        <v>43500.562754629631</v>
      </c>
      <c r="O1043" s="37" t="s">
        <v>4068</v>
      </c>
      <c r="P1043" s="38" t="b">
        <v>0</v>
      </c>
      <c r="Q1043" s="37"/>
      <c r="R1043" s="37" t="s">
        <v>127</v>
      </c>
      <c r="S1043" s="38">
        <v>0</v>
      </c>
      <c r="T1043" s="37" t="s">
        <v>128</v>
      </c>
      <c r="U1043" s="37" t="s">
        <v>124</v>
      </c>
      <c r="V1043" s="60"/>
      <c r="W1043" s="38">
        <v>25108224</v>
      </c>
      <c r="X1043" s="37" t="s">
        <v>4069</v>
      </c>
      <c r="Y1043" s="38">
        <v>0</v>
      </c>
      <c r="Z1043" s="38" t="b">
        <v>0</v>
      </c>
      <c r="AA1043" s="60">
        <v>43500.570590277777</v>
      </c>
      <c r="AB1043" s="60">
        <v>43500.565300925933</v>
      </c>
      <c r="AC1043" s="38">
        <v>3</v>
      </c>
      <c r="AD1043" s="60">
        <v>43500.569050925929</v>
      </c>
      <c r="AE1043" s="60">
        <v>43500.570590277777</v>
      </c>
      <c r="AF1043" s="60">
        <v>43500.569050925929</v>
      </c>
      <c r="AG1043" s="37" t="s">
        <v>332</v>
      </c>
      <c r="AH1043" s="37"/>
      <c r="AI1043" s="37"/>
      <c r="AJ1043" s="16">
        <f ca="1">IF(Table1[[#This Row],[State]]="Closed","Zero",IF(Table1[[#This Row],[State]]="Resolved","Zero",TODAY()-Table1[[#This Row],[First Assigned to Osprey-Resolver]]))</f>
        <v>1207.4294097222228</v>
      </c>
      <c r="AK1043" s="16" t="str">
        <f ca="1">IF(Table1[[#This Row],[Days Open]]&lt;=5,"00 - 05",IF(Table1[[#This Row],[Days Open]]&lt;=15,"06 - 15",IF(Table1[[#This Row],[Days Open]]&lt;=30,"16 - 30", IF(Table1[[#This Row],[Days Open]]&lt;=60,"31 - 60",IF(Table1[[#This Row],[Days Open]]&lt;=90,"61 - 90",IF(Table1[[#This Row],[Days Open]]="Zero","Closed","&gt;91 and above"))))))</f>
        <v>&gt;91 and above</v>
      </c>
      <c r="AL1043" s="39">
        <f>WEEKNUM(Table1[[#This Row],[Created]])</f>
        <v>6</v>
      </c>
      <c r="AM1043" s="39">
        <f>WEEKNUM(Table1[[#This Row],[Resolved]])</f>
        <v>0</v>
      </c>
      <c r="AN1043" s="39">
        <f>WEEKNUM(Table1[[#This Row],[Closed]])</f>
        <v>47</v>
      </c>
      <c r="AO1043" s="39" t="str">
        <f>IFERROR(INDEX(GD_Resource[], MATCH(Table1[[#This Row],[Assigned to]], GD_Resource[SNOW ID Unique], 0), 2), "Not GD")</f>
        <v>WPP-UK</v>
      </c>
      <c r="AP1043" s="39" t="str">
        <f t="shared" si="16"/>
        <v>GD</v>
      </c>
      <c r="AQ1043" s="39">
        <f>YEAR(Table1[[#This Row],[Closed]])</f>
        <v>2019</v>
      </c>
      <c r="AR1043" s="39">
        <f>YEAR(Table1[[#This Row],[Resolved]])</f>
        <v>1900</v>
      </c>
      <c r="AS1043" s="39">
        <f>YEAR(Table1[[#This Row],[Created]])</f>
        <v>2019</v>
      </c>
      <c r="AT1043" s="39">
        <f>DAY(Table1[[#This Row],[Resolved]])</f>
        <v>0</v>
      </c>
      <c r="AU1043" s="39" t="str">
        <f>TEXT(Table1[[#This Row],[Resolved]],"MMM")</f>
        <v>Jan</v>
      </c>
      <c r="AV1043" s="39">
        <f>DAY(Table1[[#This Row],[Created]])</f>
        <v>4</v>
      </c>
      <c r="AW1043" s="39" t="str">
        <f>TEXT(Table1[[#This Row],[Created]],"MMM")</f>
        <v>Feb</v>
      </c>
      <c r="AX1043" s="40">
        <f>VLOOKUP(Table1[[#This Row],[Assigned to]],GD_Resource[[#All],[SNOW ID Unique]:[Team]],4,0)</f>
        <v>0</v>
      </c>
    </row>
    <row r="1044" spans="1:50" ht="49.95" customHeight="1" x14ac:dyDescent="0.25">
      <c r="A1044" s="37" t="s">
        <v>4070</v>
      </c>
      <c r="B1044" s="37" t="s">
        <v>119</v>
      </c>
      <c r="C1044" s="37" t="s">
        <v>185</v>
      </c>
      <c r="D1044" s="37" t="s">
        <v>206</v>
      </c>
      <c r="E1044" s="37" t="s">
        <v>145</v>
      </c>
      <c r="F1044" s="37" t="s">
        <v>4071</v>
      </c>
      <c r="G1044" s="60">
        <v>43791.169930555552</v>
      </c>
      <c r="H1044" s="37" t="s">
        <v>43</v>
      </c>
      <c r="I1044" s="60"/>
      <c r="J1044" s="37" t="s">
        <v>124</v>
      </c>
      <c r="K1044" s="37" t="s">
        <v>3827</v>
      </c>
      <c r="L1044" s="60">
        <v>43791.169930555552</v>
      </c>
      <c r="M1044" s="37" t="s">
        <v>48</v>
      </c>
      <c r="N1044" s="60">
        <v>43500.563344907408</v>
      </c>
      <c r="O1044" s="37" t="s">
        <v>4068</v>
      </c>
      <c r="P1044" s="38" t="b">
        <v>0</v>
      </c>
      <c r="Q1044" s="37"/>
      <c r="R1044" s="37" t="s">
        <v>191</v>
      </c>
      <c r="S1044" s="38">
        <v>0</v>
      </c>
      <c r="T1044" s="37" t="s">
        <v>128</v>
      </c>
      <c r="U1044" s="37" t="s">
        <v>124</v>
      </c>
      <c r="V1044" s="60"/>
      <c r="W1044" s="38">
        <v>25108411</v>
      </c>
      <c r="X1044" s="37" t="s">
        <v>4069</v>
      </c>
      <c r="Y1044" s="38">
        <v>0</v>
      </c>
      <c r="Z1044" s="38" t="b">
        <v>0</v>
      </c>
      <c r="AA1044" s="60">
        <v>43500.569606481477</v>
      </c>
      <c r="AB1044" s="60">
        <v>43500.565092592587</v>
      </c>
      <c r="AC1044" s="38">
        <v>4</v>
      </c>
      <c r="AD1044" s="60">
        <v>43500.566412037027</v>
      </c>
      <c r="AE1044" s="60">
        <v>43500.569606481477</v>
      </c>
      <c r="AF1044" s="60">
        <v>43500.566412037027</v>
      </c>
      <c r="AG1044" s="37" t="s">
        <v>332</v>
      </c>
      <c r="AH1044" s="37"/>
      <c r="AI1044" s="37"/>
      <c r="AJ1044" s="16">
        <f ca="1">IF(Table1[[#This Row],[State]]="Closed","Zero",IF(Table1[[#This Row],[State]]="Resolved","Zero",TODAY()-Table1[[#This Row],[First Assigned to Osprey-Resolver]]))</f>
        <v>1207.4303935185235</v>
      </c>
      <c r="AK1044" s="16" t="str">
        <f ca="1">IF(Table1[[#This Row],[Days Open]]&lt;=5,"00 - 05",IF(Table1[[#This Row],[Days Open]]&lt;=15,"06 - 15",IF(Table1[[#This Row],[Days Open]]&lt;=30,"16 - 30", IF(Table1[[#This Row],[Days Open]]&lt;=60,"31 - 60",IF(Table1[[#This Row],[Days Open]]&lt;=90,"61 - 90",IF(Table1[[#This Row],[Days Open]]="Zero","Closed","&gt;91 and above"))))))</f>
        <v>&gt;91 and above</v>
      </c>
      <c r="AL1044" s="39">
        <f>WEEKNUM(Table1[[#This Row],[Created]])</f>
        <v>6</v>
      </c>
      <c r="AM1044" s="39">
        <f>WEEKNUM(Table1[[#This Row],[Resolved]])</f>
        <v>0</v>
      </c>
      <c r="AN1044" s="39">
        <f>WEEKNUM(Table1[[#This Row],[Closed]])</f>
        <v>47</v>
      </c>
      <c r="AO1044" s="39" t="str">
        <f>IFERROR(INDEX(GD_Resource[], MATCH(Table1[[#This Row],[Assigned to]], GD_Resource[SNOW ID Unique], 0), 2), "Not GD")</f>
        <v>Not GD</v>
      </c>
      <c r="AP1044" s="39" t="str">
        <f t="shared" si="16"/>
        <v>Geo</v>
      </c>
      <c r="AQ1044" s="39">
        <f>YEAR(Table1[[#This Row],[Closed]])</f>
        <v>2019</v>
      </c>
      <c r="AR1044" s="39">
        <f>YEAR(Table1[[#This Row],[Resolved]])</f>
        <v>1900</v>
      </c>
      <c r="AS1044" s="39">
        <f>YEAR(Table1[[#This Row],[Created]])</f>
        <v>2019</v>
      </c>
      <c r="AT1044" s="39">
        <f>DAY(Table1[[#This Row],[Resolved]])</f>
        <v>0</v>
      </c>
      <c r="AU1044" s="39" t="str">
        <f>TEXT(Table1[[#This Row],[Resolved]],"MMM")</f>
        <v>Jan</v>
      </c>
      <c r="AV1044" s="39">
        <f>DAY(Table1[[#This Row],[Created]])</f>
        <v>4</v>
      </c>
      <c r="AW1044" s="39" t="str">
        <f>TEXT(Table1[[#This Row],[Created]],"MMM")</f>
        <v>Feb</v>
      </c>
      <c r="AX1044" s="40" t="e">
        <f>VLOOKUP(Table1[[#This Row],[Assigned to]],GD_Resource[[#All],[SNOW ID Unique]:[Team]],4,0)</f>
        <v>#N/A</v>
      </c>
    </row>
    <row r="1045" spans="1:50" ht="112.5" customHeight="1" x14ac:dyDescent="0.25">
      <c r="A1045" s="37" t="s">
        <v>4072</v>
      </c>
      <c r="B1045" s="37" t="s">
        <v>119</v>
      </c>
      <c r="C1045" s="37" t="s">
        <v>622</v>
      </c>
      <c r="D1045" s="37" t="s">
        <v>4031</v>
      </c>
      <c r="E1045" s="37" t="s">
        <v>13</v>
      </c>
      <c r="F1045" s="37" t="s">
        <v>4073</v>
      </c>
      <c r="G1045" s="60">
        <v>43502.643414351849</v>
      </c>
      <c r="H1045" s="37" t="s">
        <v>4033</v>
      </c>
      <c r="I1045" s="60"/>
      <c r="J1045" s="37" t="s">
        <v>134</v>
      </c>
      <c r="K1045" s="37" t="s">
        <v>4074</v>
      </c>
      <c r="L1045" s="60">
        <v>43502.643414351849</v>
      </c>
      <c r="M1045" s="37" t="s">
        <v>4033</v>
      </c>
      <c r="N1045" s="60">
        <v>43500.852696759262</v>
      </c>
      <c r="O1045" s="37" t="s">
        <v>4075</v>
      </c>
      <c r="P1045" s="38" t="b">
        <v>0</v>
      </c>
      <c r="Q1045" s="37"/>
      <c r="R1045" s="37" t="s">
        <v>150</v>
      </c>
      <c r="S1045" s="38">
        <v>0</v>
      </c>
      <c r="T1045" s="37" t="s">
        <v>128</v>
      </c>
      <c r="U1045" s="37" t="s">
        <v>124</v>
      </c>
      <c r="V1045" s="60"/>
      <c r="W1045" s="38">
        <v>154718</v>
      </c>
      <c r="X1045" s="37" t="s">
        <v>4076</v>
      </c>
      <c r="Y1045" s="38">
        <v>0</v>
      </c>
      <c r="Z1045" s="38" t="b">
        <v>0</v>
      </c>
      <c r="AA1045" s="60">
        <v>43500.898344907408</v>
      </c>
      <c r="AB1045" s="60">
        <v>43500.876064814824</v>
      </c>
      <c r="AC1045" s="38">
        <v>2</v>
      </c>
      <c r="AD1045" s="60">
        <v>43501.91170138889</v>
      </c>
      <c r="AE1045" s="60">
        <v>43502.543368055558</v>
      </c>
      <c r="AF1045" s="60">
        <v>43501.993854166663</v>
      </c>
      <c r="AG1045" s="37"/>
      <c r="AH1045" s="37"/>
      <c r="AI1045" s="37"/>
      <c r="AJ1045" s="16">
        <f ca="1">IF(Table1[[#This Row],[State]]="Closed","Zero",IF(Table1[[#This Row],[State]]="Resolved","Zero",TODAY()-Table1[[#This Row],[First Assigned to Osprey-Resolver]]))</f>
        <v>1205.4566319444421</v>
      </c>
      <c r="AK1045" s="16" t="str">
        <f ca="1">IF(Table1[[#This Row],[Days Open]]&lt;=5,"00 - 05",IF(Table1[[#This Row],[Days Open]]&lt;=15,"06 - 15",IF(Table1[[#This Row],[Days Open]]&lt;=30,"16 - 30", IF(Table1[[#This Row],[Days Open]]&lt;=60,"31 - 60",IF(Table1[[#This Row],[Days Open]]&lt;=90,"61 - 90",IF(Table1[[#This Row],[Days Open]]="Zero","Closed","&gt;91 and above"))))))</f>
        <v>&gt;91 and above</v>
      </c>
      <c r="AL1045" s="39">
        <f>WEEKNUM(Table1[[#This Row],[Created]])</f>
        <v>6</v>
      </c>
      <c r="AM1045" s="39">
        <f>WEEKNUM(Table1[[#This Row],[Resolved]])</f>
        <v>0</v>
      </c>
      <c r="AN1045" s="39">
        <f>WEEKNUM(Table1[[#This Row],[Closed]])</f>
        <v>6</v>
      </c>
      <c r="AO1045" s="39" t="str">
        <f>IFERROR(INDEX(GD_Resource[], MATCH(Table1[[#This Row],[Assigned to]], GD_Resource[SNOW ID Unique], 0), 2), "Not GD")</f>
        <v>WPP-UK</v>
      </c>
      <c r="AP1045" s="39" t="str">
        <f t="shared" si="16"/>
        <v>GD</v>
      </c>
      <c r="AQ1045" s="39">
        <f>YEAR(Table1[[#This Row],[Closed]])</f>
        <v>2019</v>
      </c>
      <c r="AR1045" s="39">
        <f>YEAR(Table1[[#This Row],[Resolved]])</f>
        <v>1900</v>
      </c>
      <c r="AS1045" s="39">
        <f>YEAR(Table1[[#This Row],[Created]])</f>
        <v>2019</v>
      </c>
      <c r="AT1045" s="39">
        <f>DAY(Table1[[#This Row],[Resolved]])</f>
        <v>0</v>
      </c>
      <c r="AU1045" s="39" t="str">
        <f>TEXT(Table1[[#This Row],[Resolved]],"MMM")</f>
        <v>Jan</v>
      </c>
      <c r="AV1045" s="39">
        <f>DAY(Table1[[#This Row],[Created]])</f>
        <v>4</v>
      </c>
      <c r="AW1045" s="39" t="str">
        <f>TEXT(Table1[[#This Row],[Created]],"MMM")</f>
        <v>Feb</v>
      </c>
      <c r="AX1045" s="40">
        <f>VLOOKUP(Table1[[#This Row],[Assigned to]],GD_Resource[[#All],[SNOW ID Unique]:[Team]],4,0)</f>
        <v>0</v>
      </c>
    </row>
    <row r="1046" spans="1:50" ht="37.5" customHeight="1" x14ac:dyDescent="0.25">
      <c r="A1046" s="37" t="s">
        <v>4077</v>
      </c>
      <c r="B1046" s="37" t="s">
        <v>119</v>
      </c>
      <c r="C1046" s="37" t="s">
        <v>296</v>
      </c>
      <c r="D1046" s="37" t="s">
        <v>4078</v>
      </c>
      <c r="E1046" s="37" t="s">
        <v>7</v>
      </c>
      <c r="F1046" s="37" t="s">
        <v>4079</v>
      </c>
      <c r="G1046" s="60">
        <v>43504.04896990741</v>
      </c>
      <c r="H1046" s="37" t="s">
        <v>2653</v>
      </c>
      <c r="I1046" s="60"/>
      <c r="J1046" s="37" t="s">
        <v>134</v>
      </c>
      <c r="K1046" s="37" t="s">
        <v>4080</v>
      </c>
      <c r="L1046" s="60">
        <v>43502.18513888889</v>
      </c>
      <c r="M1046" s="37" t="s">
        <v>2653</v>
      </c>
      <c r="N1046" s="60">
        <v>43502.009467592587</v>
      </c>
      <c r="O1046" s="37" t="s">
        <v>4081</v>
      </c>
      <c r="P1046" s="38" t="b">
        <v>0</v>
      </c>
      <c r="Q1046" s="37"/>
      <c r="R1046" s="37" t="s">
        <v>150</v>
      </c>
      <c r="S1046" s="38">
        <v>0</v>
      </c>
      <c r="T1046" s="37" t="s">
        <v>128</v>
      </c>
      <c r="U1046" s="37" t="s">
        <v>124</v>
      </c>
      <c r="V1046" s="60"/>
      <c r="W1046" s="38">
        <v>15178</v>
      </c>
      <c r="X1046" s="37" t="s">
        <v>4082</v>
      </c>
      <c r="Y1046" s="38">
        <v>0</v>
      </c>
      <c r="Z1046" s="38" t="b">
        <v>0</v>
      </c>
      <c r="AA1046" s="60">
        <v>43502.010821759257</v>
      </c>
      <c r="AB1046" s="60">
        <v>43502.010821759257</v>
      </c>
      <c r="AC1046" s="38">
        <v>2</v>
      </c>
      <c r="AD1046" s="60">
        <v>43502.143923611111</v>
      </c>
      <c r="AE1046" s="60">
        <v>43502.18340277778</v>
      </c>
      <c r="AF1046" s="60">
        <v>43502.143923611111</v>
      </c>
      <c r="AG1046" s="37"/>
      <c r="AH1046" s="37"/>
      <c r="AI1046" s="37"/>
      <c r="AJ1046" s="16">
        <f ca="1">IF(Table1[[#This Row],[State]]="Closed","Zero",IF(Table1[[#This Row],[State]]="Resolved","Zero",TODAY()-Table1[[#This Row],[First Assigned to Osprey-Resolver]]))</f>
        <v>1205.8165972222196</v>
      </c>
      <c r="AK1046" s="16" t="str">
        <f ca="1">IF(Table1[[#This Row],[Days Open]]&lt;=5,"00 - 05",IF(Table1[[#This Row],[Days Open]]&lt;=15,"06 - 15",IF(Table1[[#This Row],[Days Open]]&lt;=30,"16 - 30", IF(Table1[[#This Row],[Days Open]]&lt;=60,"31 - 60",IF(Table1[[#This Row],[Days Open]]&lt;=90,"61 - 90",IF(Table1[[#This Row],[Days Open]]="Zero","Closed","&gt;91 and above"))))))</f>
        <v>&gt;91 and above</v>
      </c>
      <c r="AL1046" s="39">
        <f>WEEKNUM(Table1[[#This Row],[Created]])</f>
        <v>6</v>
      </c>
      <c r="AM1046" s="39">
        <f>WEEKNUM(Table1[[#This Row],[Resolved]])</f>
        <v>0</v>
      </c>
      <c r="AN1046" s="39">
        <f>WEEKNUM(Table1[[#This Row],[Closed]])</f>
        <v>6</v>
      </c>
      <c r="AO1046" s="39" t="str">
        <f>IFERROR(INDEX(GD_Resource[], MATCH(Table1[[#This Row],[Assigned to]], GD_Resource[SNOW ID Unique], 0), 2), "Not GD")</f>
        <v>Not GD</v>
      </c>
      <c r="AP1046" s="39" t="str">
        <f t="shared" si="16"/>
        <v>Geo</v>
      </c>
      <c r="AQ1046" s="39">
        <f>YEAR(Table1[[#This Row],[Closed]])</f>
        <v>2019</v>
      </c>
      <c r="AR1046" s="39">
        <f>YEAR(Table1[[#This Row],[Resolved]])</f>
        <v>1900</v>
      </c>
      <c r="AS1046" s="39">
        <f>YEAR(Table1[[#This Row],[Created]])</f>
        <v>2019</v>
      </c>
      <c r="AT1046" s="39">
        <f>DAY(Table1[[#This Row],[Resolved]])</f>
        <v>0</v>
      </c>
      <c r="AU1046" s="39" t="str">
        <f>TEXT(Table1[[#This Row],[Resolved]],"MMM")</f>
        <v>Jan</v>
      </c>
      <c r="AV1046" s="39">
        <f>DAY(Table1[[#This Row],[Created]])</f>
        <v>6</v>
      </c>
      <c r="AW1046" s="39" t="str">
        <f>TEXT(Table1[[#This Row],[Created]],"MMM")</f>
        <v>Feb</v>
      </c>
      <c r="AX1046" s="40" t="e">
        <f>VLOOKUP(Table1[[#This Row],[Assigned to]],GD_Resource[[#All],[SNOW ID Unique]:[Team]],4,0)</f>
        <v>#N/A</v>
      </c>
    </row>
    <row r="1047" spans="1:50" ht="37.5" customHeight="1" x14ac:dyDescent="0.25">
      <c r="A1047" s="37" t="s">
        <v>4083</v>
      </c>
      <c r="B1047" s="37" t="s">
        <v>119</v>
      </c>
      <c r="C1047" s="37" t="s">
        <v>622</v>
      </c>
      <c r="D1047" s="37" t="s">
        <v>243</v>
      </c>
      <c r="E1047" s="37" t="s">
        <v>13</v>
      </c>
      <c r="F1047" s="37" t="s">
        <v>4084</v>
      </c>
      <c r="G1047" s="60">
        <v>43504.028715277767</v>
      </c>
      <c r="H1047" s="37"/>
      <c r="I1047" s="60"/>
      <c r="J1047" s="37" t="s">
        <v>134</v>
      </c>
      <c r="K1047" s="37" t="s">
        <v>2399</v>
      </c>
      <c r="L1047" s="60">
        <v>43504.028715277767</v>
      </c>
      <c r="M1047" s="37" t="s">
        <v>71</v>
      </c>
      <c r="N1047" s="60">
        <v>43502.937928240739</v>
      </c>
      <c r="O1047" s="37" t="s">
        <v>4085</v>
      </c>
      <c r="P1047" s="38" t="b">
        <v>0</v>
      </c>
      <c r="Q1047" s="37"/>
      <c r="R1047" s="37" t="s">
        <v>150</v>
      </c>
      <c r="S1047" s="38">
        <v>0</v>
      </c>
      <c r="T1047" s="37" t="s">
        <v>128</v>
      </c>
      <c r="U1047" s="37" t="s">
        <v>124</v>
      </c>
      <c r="V1047" s="60"/>
      <c r="W1047" s="38">
        <v>95799</v>
      </c>
      <c r="X1047" s="37" t="s">
        <v>4086</v>
      </c>
      <c r="Y1047" s="38">
        <v>0</v>
      </c>
      <c r="Z1047" s="38" t="b">
        <v>0</v>
      </c>
      <c r="AA1047" s="60">
        <v>43502.937928240739</v>
      </c>
      <c r="AB1047" s="60"/>
      <c r="AC1047" s="38">
        <v>0</v>
      </c>
      <c r="AD1047" s="60"/>
      <c r="AE1047" s="60">
        <v>43502.937928240739</v>
      </c>
      <c r="AF1047" s="60">
        <v>43502.937928240739</v>
      </c>
      <c r="AG1047" s="37"/>
      <c r="AH1047" s="37"/>
      <c r="AI1047" s="37"/>
      <c r="AJ1047" s="16">
        <f ca="1">IF(Table1[[#This Row],[State]]="Closed","Zero",IF(Table1[[#This Row],[State]]="Resolved","Zero",TODAY()-Table1[[#This Row],[First Assigned to Osprey-Resolver]]))</f>
        <v>1205.062071759261</v>
      </c>
      <c r="AK1047" s="16" t="str">
        <f ca="1">IF(Table1[[#This Row],[Days Open]]&lt;=5,"00 - 05",IF(Table1[[#This Row],[Days Open]]&lt;=15,"06 - 15",IF(Table1[[#This Row],[Days Open]]&lt;=30,"16 - 30", IF(Table1[[#This Row],[Days Open]]&lt;=60,"31 - 60",IF(Table1[[#This Row],[Days Open]]&lt;=90,"61 - 90",IF(Table1[[#This Row],[Days Open]]="Zero","Closed","&gt;91 and above"))))))</f>
        <v>&gt;91 and above</v>
      </c>
      <c r="AL1047" s="39">
        <f>WEEKNUM(Table1[[#This Row],[Created]])</f>
        <v>6</v>
      </c>
      <c r="AM1047" s="39">
        <f>WEEKNUM(Table1[[#This Row],[Resolved]])</f>
        <v>0</v>
      </c>
      <c r="AN1047" s="39">
        <f>WEEKNUM(Table1[[#This Row],[Closed]])</f>
        <v>6</v>
      </c>
      <c r="AO1047" s="39" t="str">
        <f>IFERROR(INDEX(GD_Resource[], MATCH(Table1[[#This Row],[Assigned to]], GD_Resource[SNOW ID Unique], 0), 2), "Not GD")</f>
        <v>Not GD</v>
      </c>
      <c r="AP1047" s="39" t="str">
        <f t="shared" si="16"/>
        <v>Geo</v>
      </c>
      <c r="AQ1047" s="39">
        <f>YEAR(Table1[[#This Row],[Closed]])</f>
        <v>2019</v>
      </c>
      <c r="AR1047" s="39">
        <f>YEAR(Table1[[#This Row],[Resolved]])</f>
        <v>1900</v>
      </c>
      <c r="AS1047" s="39">
        <f>YEAR(Table1[[#This Row],[Created]])</f>
        <v>2019</v>
      </c>
      <c r="AT1047" s="39">
        <f>DAY(Table1[[#This Row],[Resolved]])</f>
        <v>0</v>
      </c>
      <c r="AU1047" s="39" t="str">
        <f>TEXT(Table1[[#This Row],[Resolved]],"MMM")</f>
        <v>Jan</v>
      </c>
      <c r="AV1047" s="39">
        <f>DAY(Table1[[#This Row],[Created]])</f>
        <v>6</v>
      </c>
      <c r="AW1047" s="39" t="str">
        <f>TEXT(Table1[[#This Row],[Created]],"MMM")</f>
        <v>Feb</v>
      </c>
      <c r="AX1047" s="40" t="e">
        <f>VLOOKUP(Table1[[#This Row],[Assigned to]],GD_Resource[[#All],[SNOW ID Unique]:[Team]],4,0)</f>
        <v>#N/A</v>
      </c>
    </row>
    <row r="1048" spans="1:50" ht="49.95" customHeight="1" x14ac:dyDescent="0.25">
      <c r="A1048" s="37" t="s">
        <v>4087</v>
      </c>
      <c r="B1048" s="37" t="s">
        <v>119</v>
      </c>
      <c r="C1048" s="37" t="s">
        <v>296</v>
      </c>
      <c r="D1048" s="37" t="s">
        <v>2424</v>
      </c>
      <c r="E1048" s="37" t="s">
        <v>145</v>
      </c>
      <c r="F1048" s="37" t="s">
        <v>4088</v>
      </c>
      <c r="G1048" s="60">
        <v>43552.926296296297</v>
      </c>
      <c r="H1048" s="37"/>
      <c r="I1048" s="60"/>
      <c r="J1048" s="37" t="s">
        <v>124</v>
      </c>
      <c r="K1048" s="37" t="s">
        <v>4089</v>
      </c>
      <c r="L1048" s="60">
        <v>43552.926296296297</v>
      </c>
      <c r="M1048" s="37" t="s">
        <v>2427</v>
      </c>
      <c r="N1048" s="60">
        <v>43504.149548611109</v>
      </c>
      <c r="O1048" s="37" t="s">
        <v>282</v>
      </c>
      <c r="P1048" s="38" t="b">
        <v>0</v>
      </c>
      <c r="Q1048" s="37"/>
      <c r="R1048" s="37" t="s">
        <v>150</v>
      </c>
      <c r="S1048" s="38">
        <v>0</v>
      </c>
      <c r="T1048" s="37" t="s">
        <v>128</v>
      </c>
      <c r="U1048" s="37" t="s">
        <v>124</v>
      </c>
      <c r="V1048" s="60"/>
      <c r="W1048" s="38">
        <v>4214311</v>
      </c>
      <c r="X1048" s="37" t="s">
        <v>283</v>
      </c>
      <c r="Y1048" s="38">
        <v>0</v>
      </c>
      <c r="Z1048" s="38" t="b">
        <v>0</v>
      </c>
      <c r="AA1048" s="60">
        <v>43504.389421296299</v>
      </c>
      <c r="AB1048" s="60">
        <v>43504.16479166667</v>
      </c>
      <c r="AC1048" s="38">
        <v>1</v>
      </c>
      <c r="AD1048" s="60">
        <v>43508.04184027778</v>
      </c>
      <c r="AE1048" s="60"/>
      <c r="AF1048" s="60">
        <v>43508.04184027778</v>
      </c>
      <c r="AG1048" s="37"/>
      <c r="AH1048" s="37"/>
      <c r="AI1048" s="37"/>
      <c r="AJ1048" s="16">
        <f ca="1">IF(Table1[[#This Row],[State]]="Closed","Zero",IF(Table1[[#This Row],[State]]="Resolved","Zero",TODAY()-Table1[[#This Row],[First Assigned to Osprey-Resolver]]))</f>
        <v>44708</v>
      </c>
      <c r="AK1048" s="16" t="str">
        <f ca="1">IF(Table1[[#This Row],[Days Open]]&lt;=5,"00 - 05",IF(Table1[[#This Row],[Days Open]]&lt;=15,"06 - 15",IF(Table1[[#This Row],[Days Open]]&lt;=30,"16 - 30", IF(Table1[[#This Row],[Days Open]]&lt;=60,"31 - 60",IF(Table1[[#This Row],[Days Open]]&lt;=90,"61 - 90",IF(Table1[[#This Row],[Days Open]]="Zero","Closed","&gt;91 and above"))))))</f>
        <v>&gt;91 and above</v>
      </c>
      <c r="AL1048" s="39">
        <f>WEEKNUM(Table1[[#This Row],[Created]])</f>
        <v>6</v>
      </c>
      <c r="AM1048" s="39">
        <f>WEEKNUM(Table1[[#This Row],[Resolved]])</f>
        <v>0</v>
      </c>
      <c r="AN1048" s="39">
        <f>WEEKNUM(Table1[[#This Row],[Closed]])</f>
        <v>13</v>
      </c>
      <c r="AO1048" s="39" t="str">
        <f>IFERROR(INDEX(GD_Resource[], MATCH(Table1[[#This Row],[Assigned to]], GD_Resource[SNOW ID Unique], 0), 2), "Not GD")</f>
        <v>Not GD</v>
      </c>
      <c r="AP1048" s="39" t="str">
        <f t="shared" si="16"/>
        <v>Geo</v>
      </c>
      <c r="AQ1048" s="39">
        <f>YEAR(Table1[[#This Row],[Closed]])</f>
        <v>2019</v>
      </c>
      <c r="AR1048" s="39">
        <f>YEAR(Table1[[#This Row],[Resolved]])</f>
        <v>1900</v>
      </c>
      <c r="AS1048" s="39">
        <f>YEAR(Table1[[#This Row],[Created]])</f>
        <v>2019</v>
      </c>
      <c r="AT1048" s="39">
        <f>DAY(Table1[[#This Row],[Resolved]])</f>
        <v>0</v>
      </c>
      <c r="AU1048" s="39" t="str">
        <f>TEXT(Table1[[#This Row],[Resolved]],"MMM")</f>
        <v>Jan</v>
      </c>
      <c r="AV1048" s="39">
        <f>DAY(Table1[[#This Row],[Created]])</f>
        <v>8</v>
      </c>
      <c r="AW1048" s="39" t="str">
        <f>TEXT(Table1[[#This Row],[Created]],"MMM")</f>
        <v>Feb</v>
      </c>
      <c r="AX1048" s="40" t="e">
        <f>VLOOKUP(Table1[[#This Row],[Assigned to]],GD_Resource[[#All],[SNOW ID Unique]:[Team]],4,0)</f>
        <v>#N/A</v>
      </c>
    </row>
    <row r="1049" spans="1:50" ht="37.5" customHeight="1" x14ac:dyDescent="0.25">
      <c r="A1049" s="37" t="s">
        <v>4090</v>
      </c>
      <c r="B1049" s="37" t="s">
        <v>119</v>
      </c>
      <c r="C1049" s="37" t="s">
        <v>296</v>
      </c>
      <c r="D1049" s="37" t="s">
        <v>2424</v>
      </c>
      <c r="E1049" s="37" t="s">
        <v>13</v>
      </c>
      <c r="F1049" s="37" t="s">
        <v>4091</v>
      </c>
      <c r="G1049" s="60">
        <v>43810.082025462973</v>
      </c>
      <c r="H1049" s="37" t="s">
        <v>2427</v>
      </c>
      <c r="I1049" s="60"/>
      <c r="J1049" s="37" t="s">
        <v>4092</v>
      </c>
      <c r="K1049" s="37" t="s">
        <v>4093</v>
      </c>
      <c r="L1049" s="60">
        <v>43810.082025462973</v>
      </c>
      <c r="M1049" s="37" t="s">
        <v>2427</v>
      </c>
      <c r="N1049" s="60">
        <v>43504.811863425923</v>
      </c>
      <c r="O1049" s="37" t="s">
        <v>282</v>
      </c>
      <c r="P1049" s="38" t="b">
        <v>0</v>
      </c>
      <c r="Q1049" s="37"/>
      <c r="R1049" s="37" t="s">
        <v>150</v>
      </c>
      <c r="S1049" s="38">
        <v>0</v>
      </c>
      <c r="T1049" s="37" t="s">
        <v>128</v>
      </c>
      <c r="U1049" s="37" t="s">
        <v>124</v>
      </c>
      <c r="V1049" s="60"/>
      <c r="W1049" s="38">
        <v>26375342</v>
      </c>
      <c r="X1049" s="37" t="s">
        <v>283</v>
      </c>
      <c r="Y1049" s="38">
        <v>0</v>
      </c>
      <c r="Z1049" s="38" t="b">
        <v>0</v>
      </c>
      <c r="AA1049" s="60">
        <v>43504.832071759258</v>
      </c>
      <c r="AB1049" s="60">
        <v>43504.832071759258</v>
      </c>
      <c r="AC1049" s="38">
        <v>1</v>
      </c>
      <c r="AD1049" s="60">
        <v>43504.849733796298</v>
      </c>
      <c r="AE1049" s="60">
        <v>43504.849733796298</v>
      </c>
      <c r="AF1049" s="60">
        <v>43504.849733796298</v>
      </c>
      <c r="AG1049" s="37"/>
      <c r="AH1049" s="37"/>
      <c r="AI1049" s="37"/>
      <c r="AJ1049" s="16">
        <f ca="1">IF(Table1[[#This Row],[State]]="Closed","Zero",IF(Table1[[#This Row],[State]]="Resolved","Zero",TODAY()-Table1[[#This Row],[First Assigned to Osprey-Resolver]]))</f>
        <v>1203.1502662037019</v>
      </c>
      <c r="AK1049" s="16" t="str">
        <f ca="1">IF(Table1[[#This Row],[Days Open]]&lt;=5,"00 - 05",IF(Table1[[#This Row],[Days Open]]&lt;=15,"06 - 15",IF(Table1[[#This Row],[Days Open]]&lt;=30,"16 - 30", IF(Table1[[#This Row],[Days Open]]&lt;=60,"31 - 60",IF(Table1[[#This Row],[Days Open]]&lt;=90,"61 - 90",IF(Table1[[#This Row],[Days Open]]="Zero","Closed","&gt;91 and above"))))))</f>
        <v>&gt;91 and above</v>
      </c>
      <c r="AL1049" s="39">
        <f>WEEKNUM(Table1[[#This Row],[Created]])</f>
        <v>6</v>
      </c>
      <c r="AM1049" s="39">
        <f>WEEKNUM(Table1[[#This Row],[Resolved]])</f>
        <v>0</v>
      </c>
      <c r="AN1049" s="39">
        <f>WEEKNUM(Table1[[#This Row],[Closed]])</f>
        <v>50</v>
      </c>
      <c r="AO1049" s="39" t="str">
        <f>IFERROR(INDEX(GD_Resource[], MATCH(Table1[[#This Row],[Assigned to]], GD_Resource[SNOW ID Unique], 0), 2), "Not GD")</f>
        <v>Not GD</v>
      </c>
      <c r="AP1049" s="39" t="str">
        <f t="shared" si="16"/>
        <v>Geo</v>
      </c>
      <c r="AQ1049" s="39">
        <f>YEAR(Table1[[#This Row],[Closed]])</f>
        <v>2019</v>
      </c>
      <c r="AR1049" s="39">
        <f>YEAR(Table1[[#This Row],[Resolved]])</f>
        <v>1900</v>
      </c>
      <c r="AS1049" s="39">
        <f>YEAR(Table1[[#This Row],[Created]])</f>
        <v>2019</v>
      </c>
      <c r="AT1049" s="39">
        <f>DAY(Table1[[#This Row],[Resolved]])</f>
        <v>0</v>
      </c>
      <c r="AU1049" s="39" t="str">
        <f>TEXT(Table1[[#This Row],[Resolved]],"MMM")</f>
        <v>Jan</v>
      </c>
      <c r="AV1049" s="39">
        <f>DAY(Table1[[#This Row],[Created]])</f>
        <v>8</v>
      </c>
      <c r="AW1049" s="39" t="str">
        <f>TEXT(Table1[[#This Row],[Created]],"MMM")</f>
        <v>Feb</v>
      </c>
      <c r="AX1049" s="40" t="e">
        <f>VLOOKUP(Table1[[#This Row],[Assigned to]],GD_Resource[[#All],[SNOW ID Unique]:[Team]],4,0)</f>
        <v>#N/A</v>
      </c>
    </row>
    <row r="1050" spans="1:50" ht="37.5" customHeight="1" x14ac:dyDescent="0.25">
      <c r="A1050" s="37" t="s">
        <v>4094</v>
      </c>
      <c r="B1050" s="37" t="s">
        <v>119</v>
      </c>
      <c r="C1050" s="37" t="s">
        <v>253</v>
      </c>
      <c r="D1050" s="37" t="s">
        <v>259</v>
      </c>
      <c r="E1050" s="37" t="s">
        <v>13</v>
      </c>
      <c r="F1050" s="37" t="s">
        <v>4095</v>
      </c>
      <c r="G1050" s="60">
        <v>43505.090439814812</v>
      </c>
      <c r="H1050" s="37" t="s">
        <v>39</v>
      </c>
      <c r="I1050" s="60"/>
      <c r="J1050" s="37" t="s">
        <v>180</v>
      </c>
      <c r="K1050" s="37" t="s">
        <v>4096</v>
      </c>
      <c r="L1050" s="60">
        <v>43505.090439814812</v>
      </c>
      <c r="M1050" s="37" t="s">
        <v>39</v>
      </c>
      <c r="N1050" s="60">
        <v>43505.076192129629</v>
      </c>
      <c r="O1050" s="37" t="s">
        <v>4097</v>
      </c>
      <c r="P1050" s="38" t="b">
        <v>0</v>
      </c>
      <c r="Q1050" s="37"/>
      <c r="R1050" s="37" t="s">
        <v>150</v>
      </c>
      <c r="S1050" s="38">
        <v>0</v>
      </c>
      <c r="T1050" s="37" t="s">
        <v>128</v>
      </c>
      <c r="U1050" s="37" t="s">
        <v>124</v>
      </c>
      <c r="V1050" s="60"/>
      <c r="W1050" s="38">
        <v>1231</v>
      </c>
      <c r="X1050" s="37" t="s">
        <v>4098</v>
      </c>
      <c r="Y1050" s="38">
        <v>0</v>
      </c>
      <c r="Z1050" s="38" t="b">
        <v>0</v>
      </c>
      <c r="AA1050" s="60">
        <v>43505.085474537038</v>
      </c>
      <c r="AB1050" s="60"/>
      <c r="AC1050" s="38">
        <v>1</v>
      </c>
      <c r="AD1050" s="60"/>
      <c r="AE1050" s="60">
        <v>43505.085474537038</v>
      </c>
      <c r="AF1050" s="60">
        <v>43505.080393518518</v>
      </c>
      <c r="AG1050" s="37"/>
      <c r="AH1050" s="37"/>
      <c r="AI1050" s="37"/>
      <c r="AJ1050" s="16">
        <f ca="1">IF(Table1[[#This Row],[State]]="Closed","Zero",IF(Table1[[#This Row],[State]]="Resolved","Zero",TODAY()-Table1[[#This Row],[First Assigned to Osprey-Resolver]]))</f>
        <v>1202.914525462962</v>
      </c>
      <c r="AK1050" s="16" t="str">
        <f ca="1">IF(Table1[[#This Row],[Days Open]]&lt;=5,"00 - 05",IF(Table1[[#This Row],[Days Open]]&lt;=15,"06 - 15",IF(Table1[[#This Row],[Days Open]]&lt;=30,"16 - 30", IF(Table1[[#This Row],[Days Open]]&lt;=60,"31 - 60",IF(Table1[[#This Row],[Days Open]]&lt;=90,"61 - 90",IF(Table1[[#This Row],[Days Open]]="Zero","Closed","&gt;91 and above"))))))</f>
        <v>&gt;91 and above</v>
      </c>
      <c r="AL1050" s="39">
        <f>WEEKNUM(Table1[[#This Row],[Created]])</f>
        <v>6</v>
      </c>
      <c r="AM1050" s="39">
        <f>WEEKNUM(Table1[[#This Row],[Resolved]])</f>
        <v>0</v>
      </c>
      <c r="AN1050" s="39">
        <f>WEEKNUM(Table1[[#This Row],[Closed]])</f>
        <v>6</v>
      </c>
      <c r="AO1050" s="39" t="str">
        <f>IFERROR(INDEX(GD_Resource[], MATCH(Table1[[#This Row],[Assigned to]], GD_Resource[SNOW ID Unique], 0), 2), "Not GD")</f>
        <v>Not GD</v>
      </c>
      <c r="AP1050" s="39" t="str">
        <f t="shared" si="16"/>
        <v>Geo</v>
      </c>
      <c r="AQ1050" s="39">
        <f>YEAR(Table1[[#This Row],[Closed]])</f>
        <v>2019</v>
      </c>
      <c r="AR1050" s="39">
        <f>YEAR(Table1[[#This Row],[Resolved]])</f>
        <v>1900</v>
      </c>
      <c r="AS1050" s="39">
        <f>YEAR(Table1[[#This Row],[Created]])</f>
        <v>2019</v>
      </c>
      <c r="AT1050" s="39">
        <f>DAY(Table1[[#This Row],[Resolved]])</f>
        <v>0</v>
      </c>
      <c r="AU1050" s="39" t="str">
        <f>TEXT(Table1[[#This Row],[Resolved]],"MMM")</f>
        <v>Jan</v>
      </c>
      <c r="AV1050" s="39">
        <f>DAY(Table1[[#This Row],[Created]])</f>
        <v>9</v>
      </c>
      <c r="AW1050" s="39" t="str">
        <f>TEXT(Table1[[#This Row],[Created]],"MMM")</f>
        <v>Feb</v>
      </c>
      <c r="AX1050" s="40" t="e">
        <f>VLOOKUP(Table1[[#This Row],[Assigned to]],GD_Resource[[#All],[SNOW ID Unique]:[Team]],4,0)</f>
        <v>#N/A</v>
      </c>
    </row>
    <row r="1051" spans="1:50" ht="37.5" customHeight="1" x14ac:dyDescent="0.25">
      <c r="A1051" s="37" t="s">
        <v>4099</v>
      </c>
      <c r="B1051" s="37" t="s">
        <v>119</v>
      </c>
      <c r="C1051" s="37" t="s">
        <v>120</v>
      </c>
      <c r="D1051" s="37" t="s">
        <v>206</v>
      </c>
      <c r="E1051" s="37" t="s">
        <v>145</v>
      </c>
      <c r="F1051" s="37" t="s">
        <v>4100</v>
      </c>
      <c r="G1051" s="60">
        <v>43854.138715277782</v>
      </c>
      <c r="H1051" s="37" t="s">
        <v>48</v>
      </c>
      <c r="I1051" s="60"/>
      <c r="J1051" s="37" t="s">
        <v>124</v>
      </c>
      <c r="K1051" s="37" t="s">
        <v>4101</v>
      </c>
      <c r="L1051" s="60">
        <v>43854.138715277782</v>
      </c>
      <c r="M1051" s="37" t="s">
        <v>48</v>
      </c>
      <c r="N1051" s="60">
        <v>43508.678923611107</v>
      </c>
      <c r="O1051" s="37" t="s">
        <v>4102</v>
      </c>
      <c r="P1051" s="38" t="b">
        <v>0</v>
      </c>
      <c r="Q1051" s="37"/>
      <c r="R1051" s="37" t="s">
        <v>127</v>
      </c>
      <c r="S1051" s="38">
        <v>0</v>
      </c>
      <c r="T1051" s="37" t="s">
        <v>128</v>
      </c>
      <c r="U1051" s="37" t="s">
        <v>124</v>
      </c>
      <c r="V1051" s="60"/>
      <c r="W1051" s="38">
        <v>29847901</v>
      </c>
      <c r="X1051" s="37" t="s">
        <v>763</v>
      </c>
      <c r="Y1051" s="38">
        <v>0</v>
      </c>
      <c r="Z1051" s="38" t="b">
        <v>0</v>
      </c>
      <c r="AA1051" s="60">
        <v>43508.678923611107</v>
      </c>
      <c r="AB1051" s="60"/>
      <c r="AC1051" s="38">
        <v>0</v>
      </c>
      <c r="AD1051" s="60"/>
      <c r="AE1051" s="60">
        <v>43508.678923611107</v>
      </c>
      <c r="AF1051" s="60">
        <v>43508.678923611107</v>
      </c>
      <c r="AG1051" s="37"/>
      <c r="AH1051" s="37"/>
      <c r="AI1051" s="37"/>
      <c r="AJ1051" s="16">
        <f ca="1">IF(Table1[[#This Row],[State]]="Closed","Zero",IF(Table1[[#This Row],[State]]="Resolved","Zero",TODAY()-Table1[[#This Row],[First Assigned to Osprey-Resolver]]))</f>
        <v>1199.3210763888928</v>
      </c>
      <c r="AK1051" s="16" t="str">
        <f ca="1">IF(Table1[[#This Row],[Days Open]]&lt;=5,"00 - 05",IF(Table1[[#This Row],[Days Open]]&lt;=15,"06 - 15",IF(Table1[[#This Row],[Days Open]]&lt;=30,"16 - 30", IF(Table1[[#This Row],[Days Open]]&lt;=60,"31 - 60",IF(Table1[[#This Row],[Days Open]]&lt;=90,"61 - 90",IF(Table1[[#This Row],[Days Open]]="Zero","Closed","&gt;91 and above"))))))</f>
        <v>&gt;91 and above</v>
      </c>
      <c r="AL1051" s="39">
        <f>WEEKNUM(Table1[[#This Row],[Created]])</f>
        <v>7</v>
      </c>
      <c r="AM1051" s="39">
        <f>WEEKNUM(Table1[[#This Row],[Resolved]])</f>
        <v>0</v>
      </c>
      <c r="AN1051" s="39">
        <f>WEEKNUM(Table1[[#This Row],[Closed]])</f>
        <v>4</v>
      </c>
      <c r="AO1051" s="39" t="str">
        <f>IFERROR(INDEX(GD_Resource[], MATCH(Table1[[#This Row],[Assigned to]], GD_Resource[SNOW ID Unique], 0), 2), "Not GD")</f>
        <v>Not GD</v>
      </c>
      <c r="AP1051" s="39" t="str">
        <f t="shared" si="16"/>
        <v>Geo</v>
      </c>
      <c r="AQ1051" s="39">
        <f>YEAR(Table1[[#This Row],[Closed]])</f>
        <v>2020</v>
      </c>
      <c r="AR1051" s="39">
        <f>YEAR(Table1[[#This Row],[Resolved]])</f>
        <v>1900</v>
      </c>
      <c r="AS1051" s="39">
        <f>YEAR(Table1[[#This Row],[Created]])</f>
        <v>2019</v>
      </c>
      <c r="AT1051" s="39">
        <f>DAY(Table1[[#This Row],[Resolved]])</f>
        <v>0</v>
      </c>
      <c r="AU1051" s="39" t="str">
        <f>TEXT(Table1[[#This Row],[Resolved]],"MMM")</f>
        <v>Jan</v>
      </c>
      <c r="AV1051" s="39">
        <f>DAY(Table1[[#This Row],[Created]])</f>
        <v>12</v>
      </c>
      <c r="AW1051" s="39" t="str">
        <f>TEXT(Table1[[#This Row],[Created]],"MMM")</f>
        <v>Feb</v>
      </c>
      <c r="AX1051" s="40" t="e">
        <f>VLOOKUP(Table1[[#This Row],[Assigned to]],GD_Resource[[#All],[SNOW ID Unique]:[Team]],4,0)</f>
        <v>#N/A</v>
      </c>
    </row>
    <row r="1052" spans="1:50" ht="162.44999999999999" customHeight="1" x14ac:dyDescent="0.25">
      <c r="A1052" s="37" t="s">
        <v>4103</v>
      </c>
      <c r="B1052" s="37" t="s">
        <v>119</v>
      </c>
      <c r="C1052" s="37" t="s">
        <v>296</v>
      </c>
      <c r="D1052" s="37" t="s">
        <v>2992</v>
      </c>
      <c r="E1052" s="37" t="s">
        <v>13</v>
      </c>
      <c r="F1052" s="37" t="s">
        <v>4104</v>
      </c>
      <c r="G1052" s="60">
        <v>43521.881979166668</v>
      </c>
      <c r="H1052" s="37" t="s">
        <v>2995</v>
      </c>
      <c r="I1052" s="60"/>
      <c r="J1052" s="37" t="s">
        <v>124</v>
      </c>
      <c r="K1052" s="37" t="s">
        <v>4105</v>
      </c>
      <c r="L1052" s="60">
        <v>43521.881979166668</v>
      </c>
      <c r="M1052" s="37" t="s">
        <v>2995</v>
      </c>
      <c r="N1052" s="60">
        <v>43512.157893518517</v>
      </c>
      <c r="O1052" s="37" t="s">
        <v>2533</v>
      </c>
      <c r="P1052" s="38" t="b">
        <v>0</v>
      </c>
      <c r="Q1052" s="37"/>
      <c r="R1052" s="37" t="s">
        <v>150</v>
      </c>
      <c r="S1052" s="38">
        <v>0</v>
      </c>
      <c r="T1052" s="37" t="s">
        <v>128</v>
      </c>
      <c r="U1052" s="37" t="s">
        <v>124</v>
      </c>
      <c r="V1052" s="60"/>
      <c r="W1052" s="38">
        <v>840386</v>
      </c>
      <c r="X1052" s="37" t="s">
        <v>2653</v>
      </c>
      <c r="Y1052" s="38">
        <v>0</v>
      </c>
      <c r="Z1052" s="38" t="b">
        <v>0</v>
      </c>
      <c r="AA1052" s="60">
        <v>43521.881562499999</v>
      </c>
      <c r="AB1052" s="60"/>
      <c r="AC1052" s="38">
        <v>0</v>
      </c>
      <c r="AD1052" s="60"/>
      <c r="AE1052" s="60">
        <v>43521.881562499999</v>
      </c>
      <c r="AF1052" s="60">
        <v>43512.157893518517</v>
      </c>
      <c r="AG1052" s="37"/>
      <c r="AH1052" s="37"/>
      <c r="AI1052" s="37"/>
      <c r="AJ1052" s="16">
        <f ca="1">IF(Table1[[#This Row],[State]]="Closed","Zero",IF(Table1[[#This Row],[State]]="Resolved","Zero",TODAY()-Table1[[#This Row],[First Assigned to Osprey-Resolver]]))</f>
        <v>1186.1184375000012</v>
      </c>
      <c r="AK1052" s="16" t="str">
        <f ca="1">IF(Table1[[#This Row],[Days Open]]&lt;=5,"00 - 05",IF(Table1[[#This Row],[Days Open]]&lt;=15,"06 - 15",IF(Table1[[#This Row],[Days Open]]&lt;=30,"16 - 30", IF(Table1[[#This Row],[Days Open]]&lt;=60,"31 - 60",IF(Table1[[#This Row],[Days Open]]&lt;=90,"61 - 90",IF(Table1[[#This Row],[Days Open]]="Zero","Closed","&gt;91 and above"))))))</f>
        <v>&gt;91 and above</v>
      </c>
      <c r="AL1052" s="39">
        <f>WEEKNUM(Table1[[#This Row],[Created]])</f>
        <v>7</v>
      </c>
      <c r="AM1052" s="39">
        <f>WEEKNUM(Table1[[#This Row],[Resolved]])</f>
        <v>0</v>
      </c>
      <c r="AN1052" s="39">
        <f>WEEKNUM(Table1[[#This Row],[Closed]])</f>
        <v>9</v>
      </c>
      <c r="AO1052" s="39" t="str">
        <f>IFERROR(INDEX(GD_Resource[], MATCH(Table1[[#This Row],[Assigned to]], GD_Resource[SNOW ID Unique], 0), 2), "Not GD")</f>
        <v>WPP-US</v>
      </c>
      <c r="AP1052" s="39" t="str">
        <f t="shared" si="16"/>
        <v>GD</v>
      </c>
      <c r="AQ1052" s="39">
        <f>YEAR(Table1[[#This Row],[Closed]])</f>
        <v>2019</v>
      </c>
      <c r="AR1052" s="39">
        <f>YEAR(Table1[[#This Row],[Resolved]])</f>
        <v>1900</v>
      </c>
      <c r="AS1052" s="39">
        <f>YEAR(Table1[[#This Row],[Created]])</f>
        <v>2019</v>
      </c>
      <c r="AT1052" s="39">
        <f>DAY(Table1[[#This Row],[Resolved]])</f>
        <v>0</v>
      </c>
      <c r="AU1052" s="39" t="str">
        <f>TEXT(Table1[[#This Row],[Resolved]],"MMM")</f>
        <v>Jan</v>
      </c>
      <c r="AV1052" s="39">
        <f>DAY(Table1[[#This Row],[Created]])</f>
        <v>16</v>
      </c>
      <c r="AW1052" s="39" t="str">
        <f>TEXT(Table1[[#This Row],[Created]],"MMM")</f>
        <v>Feb</v>
      </c>
      <c r="AX1052" s="40">
        <f>VLOOKUP(Table1[[#This Row],[Assigned to]],GD_Resource[[#All],[SNOW ID Unique]:[Team]],4,0)</f>
        <v>0</v>
      </c>
    </row>
    <row r="1053" spans="1:50" ht="62.7" customHeight="1" x14ac:dyDescent="0.25">
      <c r="A1053" s="37" t="s">
        <v>4106</v>
      </c>
      <c r="B1053" s="37" t="s">
        <v>119</v>
      </c>
      <c r="C1053" s="37" t="s">
        <v>120</v>
      </c>
      <c r="D1053" s="37" t="s">
        <v>206</v>
      </c>
      <c r="E1053" s="37" t="s">
        <v>145</v>
      </c>
      <c r="F1053" s="37" t="s">
        <v>4107</v>
      </c>
      <c r="G1053" s="60">
        <v>43609.127708333333</v>
      </c>
      <c r="H1053" s="37" t="s">
        <v>48</v>
      </c>
      <c r="I1053" s="60"/>
      <c r="J1053" s="37" t="s">
        <v>124</v>
      </c>
      <c r="K1053" s="37" t="s">
        <v>4108</v>
      </c>
      <c r="L1053" s="60">
        <v>43609.127708333333</v>
      </c>
      <c r="M1053" s="37" t="s">
        <v>48</v>
      </c>
      <c r="N1053" s="60">
        <v>43513.660613425927</v>
      </c>
      <c r="O1053" s="37" t="s">
        <v>1411</v>
      </c>
      <c r="P1053" s="38" t="b">
        <v>0</v>
      </c>
      <c r="Q1053" s="37"/>
      <c r="R1053" s="37" t="s">
        <v>127</v>
      </c>
      <c r="S1053" s="38">
        <v>0</v>
      </c>
      <c r="T1053" s="37" t="s">
        <v>128</v>
      </c>
      <c r="U1053" s="37" t="s">
        <v>124</v>
      </c>
      <c r="V1053" s="60"/>
      <c r="W1053" s="38">
        <v>8248357</v>
      </c>
      <c r="X1053" s="37" t="s">
        <v>714</v>
      </c>
      <c r="Y1053" s="38">
        <v>0</v>
      </c>
      <c r="Z1053" s="38" t="b">
        <v>0</v>
      </c>
      <c r="AA1053" s="60">
        <v>43514.380393518521</v>
      </c>
      <c r="AB1053" s="60">
        <v>43513.661469907413</v>
      </c>
      <c r="AC1053" s="38">
        <v>1</v>
      </c>
      <c r="AD1053" s="60">
        <v>43513.664224537039</v>
      </c>
      <c r="AE1053" s="60">
        <v>43514.380393518521</v>
      </c>
      <c r="AF1053" s="60">
        <v>43513.664224537039</v>
      </c>
      <c r="AG1053" s="37" t="s">
        <v>332</v>
      </c>
      <c r="AH1053" s="37"/>
      <c r="AI1053" s="37" t="s">
        <v>1637</v>
      </c>
      <c r="AJ1053" s="16">
        <f ca="1">IF(Table1[[#This Row],[State]]="Closed","Zero",IF(Table1[[#This Row],[State]]="Resolved","Zero",TODAY()-Table1[[#This Row],[First Assigned to Osprey-Resolver]]))</f>
        <v>1193.6196064814794</v>
      </c>
      <c r="AK1053" s="16" t="str">
        <f ca="1">IF(Table1[[#This Row],[Days Open]]&lt;=5,"00 - 05",IF(Table1[[#This Row],[Days Open]]&lt;=15,"06 - 15",IF(Table1[[#This Row],[Days Open]]&lt;=30,"16 - 30", IF(Table1[[#This Row],[Days Open]]&lt;=60,"31 - 60",IF(Table1[[#This Row],[Days Open]]&lt;=90,"61 - 90",IF(Table1[[#This Row],[Days Open]]="Zero","Closed","&gt;91 and above"))))))</f>
        <v>&gt;91 and above</v>
      </c>
      <c r="AL1053" s="39">
        <f>WEEKNUM(Table1[[#This Row],[Created]])</f>
        <v>8</v>
      </c>
      <c r="AM1053" s="39">
        <f>WEEKNUM(Table1[[#This Row],[Resolved]])</f>
        <v>0</v>
      </c>
      <c r="AN1053" s="39">
        <f>WEEKNUM(Table1[[#This Row],[Closed]])</f>
        <v>21</v>
      </c>
      <c r="AO1053" s="39" t="str">
        <f>IFERROR(INDEX(GD_Resource[], MATCH(Table1[[#This Row],[Assigned to]], GD_Resource[SNOW ID Unique], 0), 2), "Not GD")</f>
        <v>Not GD</v>
      </c>
      <c r="AP1053" s="39" t="str">
        <f t="shared" si="16"/>
        <v>Geo</v>
      </c>
      <c r="AQ1053" s="39">
        <f>YEAR(Table1[[#This Row],[Closed]])</f>
        <v>2019</v>
      </c>
      <c r="AR1053" s="39">
        <f>YEAR(Table1[[#This Row],[Resolved]])</f>
        <v>1900</v>
      </c>
      <c r="AS1053" s="39">
        <f>YEAR(Table1[[#This Row],[Created]])</f>
        <v>2019</v>
      </c>
      <c r="AT1053" s="39">
        <f>DAY(Table1[[#This Row],[Resolved]])</f>
        <v>0</v>
      </c>
      <c r="AU1053" s="39" t="str">
        <f>TEXT(Table1[[#This Row],[Resolved]],"MMM")</f>
        <v>Jan</v>
      </c>
      <c r="AV1053" s="39">
        <f>DAY(Table1[[#This Row],[Created]])</f>
        <v>17</v>
      </c>
      <c r="AW1053" s="39" t="str">
        <f>TEXT(Table1[[#This Row],[Created]],"MMM")</f>
        <v>Feb</v>
      </c>
      <c r="AX1053" s="40" t="e">
        <f>VLOOKUP(Table1[[#This Row],[Assigned to]],GD_Resource[[#All],[SNOW ID Unique]:[Team]],4,0)</f>
        <v>#N/A</v>
      </c>
    </row>
    <row r="1054" spans="1:50" ht="100.2" customHeight="1" x14ac:dyDescent="0.25">
      <c r="A1054" s="37" t="s">
        <v>4109</v>
      </c>
      <c r="B1054" s="37" t="s">
        <v>119</v>
      </c>
      <c r="C1054" s="37" t="s">
        <v>120</v>
      </c>
      <c r="D1054" s="37" t="s">
        <v>206</v>
      </c>
      <c r="E1054" s="37" t="s">
        <v>145</v>
      </c>
      <c r="F1054" s="37" t="s">
        <v>4110</v>
      </c>
      <c r="G1054" s="60">
        <v>43563.904363425929</v>
      </c>
      <c r="H1054" s="37" t="s">
        <v>41</v>
      </c>
      <c r="I1054" s="60"/>
      <c r="J1054" s="37" t="s">
        <v>124</v>
      </c>
      <c r="K1054" s="37" t="s">
        <v>4111</v>
      </c>
      <c r="L1054" s="60">
        <v>43563.904363425929</v>
      </c>
      <c r="M1054" s="37" t="s">
        <v>48</v>
      </c>
      <c r="N1054" s="60">
        <v>43516.579421296286</v>
      </c>
      <c r="O1054" s="37" t="s">
        <v>232</v>
      </c>
      <c r="P1054" s="38" t="b">
        <v>0</v>
      </c>
      <c r="Q1054" s="37"/>
      <c r="R1054" s="37" t="s">
        <v>127</v>
      </c>
      <c r="S1054" s="38">
        <v>0</v>
      </c>
      <c r="T1054" s="37" t="s">
        <v>128</v>
      </c>
      <c r="U1054" s="37" t="s">
        <v>124</v>
      </c>
      <c r="V1054" s="60"/>
      <c r="W1054" s="38">
        <v>4088875</v>
      </c>
      <c r="X1054" s="37" t="s">
        <v>233</v>
      </c>
      <c r="Y1054" s="38">
        <v>0</v>
      </c>
      <c r="Z1054" s="38" t="b">
        <v>0</v>
      </c>
      <c r="AA1054" s="60">
        <v>43516.599594907413</v>
      </c>
      <c r="AB1054" s="60">
        <v>43516.581087962957</v>
      </c>
      <c r="AC1054" s="38">
        <v>1</v>
      </c>
      <c r="AD1054" s="60">
        <v>43516.587245370371</v>
      </c>
      <c r="AE1054" s="60">
        <v>43516.599594907413</v>
      </c>
      <c r="AF1054" s="60">
        <v>43516.587245370371</v>
      </c>
      <c r="AG1054" s="37"/>
      <c r="AH1054" s="37"/>
      <c r="AI1054" s="37"/>
      <c r="AJ1054" s="16">
        <f ca="1">IF(Table1[[#This Row],[State]]="Closed","Zero",IF(Table1[[#This Row],[State]]="Resolved","Zero",TODAY()-Table1[[#This Row],[First Assigned to Osprey-Resolver]]))</f>
        <v>1191.4004050925869</v>
      </c>
      <c r="AK1054" s="16" t="str">
        <f ca="1">IF(Table1[[#This Row],[Days Open]]&lt;=5,"00 - 05",IF(Table1[[#This Row],[Days Open]]&lt;=15,"06 - 15",IF(Table1[[#This Row],[Days Open]]&lt;=30,"16 - 30", IF(Table1[[#This Row],[Days Open]]&lt;=60,"31 - 60",IF(Table1[[#This Row],[Days Open]]&lt;=90,"61 - 90",IF(Table1[[#This Row],[Days Open]]="Zero","Closed","&gt;91 and above"))))))</f>
        <v>&gt;91 and above</v>
      </c>
      <c r="AL1054" s="39">
        <f>WEEKNUM(Table1[[#This Row],[Created]])</f>
        <v>8</v>
      </c>
      <c r="AM1054" s="39">
        <f>WEEKNUM(Table1[[#This Row],[Resolved]])</f>
        <v>0</v>
      </c>
      <c r="AN1054" s="39">
        <f>WEEKNUM(Table1[[#This Row],[Closed]])</f>
        <v>15</v>
      </c>
      <c r="AO1054" s="39" t="str">
        <f>IFERROR(INDEX(GD_Resource[], MATCH(Table1[[#This Row],[Assigned to]], GD_Resource[SNOW ID Unique], 0), 2), "Not GD")</f>
        <v>Not GD</v>
      </c>
      <c r="AP1054" s="39" t="str">
        <f t="shared" si="16"/>
        <v>Geo</v>
      </c>
      <c r="AQ1054" s="39">
        <f>YEAR(Table1[[#This Row],[Closed]])</f>
        <v>2019</v>
      </c>
      <c r="AR1054" s="39">
        <f>YEAR(Table1[[#This Row],[Resolved]])</f>
        <v>1900</v>
      </c>
      <c r="AS1054" s="39">
        <f>YEAR(Table1[[#This Row],[Created]])</f>
        <v>2019</v>
      </c>
      <c r="AT1054" s="39">
        <f>DAY(Table1[[#This Row],[Resolved]])</f>
        <v>0</v>
      </c>
      <c r="AU1054" s="39" t="str">
        <f>TEXT(Table1[[#This Row],[Resolved]],"MMM")</f>
        <v>Jan</v>
      </c>
      <c r="AV1054" s="39">
        <f>DAY(Table1[[#This Row],[Created]])</f>
        <v>20</v>
      </c>
      <c r="AW1054" s="39" t="str">
        <f>TEXT(Table1[[#This Row],[Created]],"MMM")</f>
        <v>Feb</v>
      </c>
      <c r="AX1054" s="40" t="e">
        <f>VLOOKUP(Table1[[#This Row],[Assigned to]],GD_Resource[[#All],[SNOW ID Unique]:[Team]],4,0)</f>
        <v>#N/A</v>
      </c>
    </row>
    <row r="1055" spans="1:50" ht="100.2" customHeight="1" x14ac:dyDescent="0.25">
      <c r="A1055" s="37" t="s">
        <v>4112</v>
      </c>
      <c r="B1055" s="37" t="s">
        <v>119</v>
      </c>
      <c r="C1055" s="37" t="s">
        <v>296</v>
      </c>
      <c r="D1055" s="37" t="s">
        <v>4113</v>
      </c>
      <c r="E1055" s="37" t="s">
        <v>13</v>
      </c>
      <c r="F1055" s="37" t="s">
        <v>4114</v>
      </c>
      <c r="G1055" s="60">
        <v>43529.859317129631</v>
      </c>
      <c r="H1055" s="37" t="s">
        <v>4115</v>
      </c>
      <c r="I1055" s="60"/>
      <c r="J1055" s="37" t="s">
        <v>124</v>
      </c>
      <c r="K1055" s="37" t="s">
        <v>4116</v>
      </c>
      <c r="L1055" s="60">
        <v>43529.859317129631</v>
      </c>
      <c r="M1055" s="37" t="s">
        <v>4115</v>
      </c>
      <c r="N1055" s="60">
        <v>43517.680960648147</v>
      </c>
      <c r="O1055" s="37" t="s">
        <v>4113</v>
      </c>
      <c r="P1055" s="38" t="b">
        <v>0</v>
      </c>
      <c r="Q1055" s="37"/>
      <c r="R1055" s="37" t="s">
        <v>150</v>
      </c>
      <c r="S1055" s="38">
        <v>0</v>
      </c>
      <c r="T1055" s="37" t="s">
        <v>128</v>
      </c>
      <c r="U1055" s="37" t="s">
        <v>124</v>
      </c>
      <c r="V1055" s="60"/>
      <c r="W1055" s="38">
        <v>1052760</v>
      </c>
      <c r="X1055" s="37" t="s">
        <v>4115</v>
      </c>
      <c r="Y1055" s="38">
        <v>0</v>
      </c>
      <c r="Z1055" s="38" t="b">
        <v>0</v>
      </c>
      <c r="AA1055" s="60">
        <v>43518.971400462957</v>
      </c>
      <c r="AB1055" s="60">
        <v>43517.793807870366</v>
      </c>
      <c r="AC1055" s="38">
        <v>9</v>
      </c>
      <c r="AD1055" s="60">
        <v>43517.815578703703</v>
      </c>
      <c r="AE1055" s="60">
        <v>43519.066493055558</v>
      </c>
      <c r="AF1055" s="60">
        <v>43517.815578703703</v>
      </c>
      <c r="AG1055" s="37"/>
      <c r="AH1055" s="37"/>
      <c r="AI1055" s="37"/>
      <c r="AJ1055" s="16">
        <f ca="1">IF(Table1[[#This Row],[State]]="Closed","Zero",IF(Table1[[#This Row],[State]]="Resolved","Zero",TODAY()-Table1[[#This Row],[First Assigned to Osprey-Resolver]]))</f>
        <v>1188.9335069444423</v>
      </c>
      <c r="AK1055" s="16" t="str">
        <f ca="1">IF(Table1[[#This Row],[Days Open]]&lt;=5,"00 - 05",IF(Table1[[#This Row],[Days Open]]&lt;=15,"06 - 15",IF(Table1[[#This Row],[Days Open]]&lt;=30,"16 - 30", IF(Table1[[#This Row],[Days Open]]&lt;=60,"31 - 60",IF(Table1[[#This Row],[Days Open]]&lt;=90,"61 - 90",IF(Table1[[#This Row],[Days Open]]="Zero","Closed","&gt;91 and above"))))))</f>
        <v>&gt;91 and above</v>
      </c>
      <c r="AL1055" s="39">
        <f>WEEKNUM(Table1[[#This Row],[Created]])</f>
        <v>8</v>
      </c>
      <c r="AM1055" s="39">
        <f>WEEKNUM(Table1[[#This Row],[Resolved]])</f>
        <v>0</v>
      </c>
      <c r="AN1055" s="39">
        <f>WEEKNUM(Table1[[#This Row],[Closed]])</f>
        <v>10</v>
      </c>
      <c r="AO1055" s="39" t="str">
        <f>IFERROR(INDEX(GD_Resource[], MATCH(Table1[[#This Row],[Assigned to]], GD_Resource[SNOW ID Unique], 0), 2), "Not GD")</f>
        <v>WPP-US</v>
      </c>
      <c r="AP1055" s="39" t="str">
        <f t="shared" si="16"/>
        <v>GD</v>
      </c>
      <c r="AQ1055" s="39">
        <f>YEAR(Table1[[#This Row],[Closed]])</f>
        <v>2019</v>
      </c>
      <c r="AR1055" s="39">
        <f>YEAR(Table1[[#This Row],[Resolved]])</f>
        <v>1900</v>
      </c>
      <c r="AS1055" s="39">
        <f>YEAR(Table1[[#This Row],[Created]])</f>
        <v>2019</v>
      </c>
      <c r="AT1055" s="39">
        <f>DAY(Table1[[#This Row],[Resolved]])</f>
        <v>0</v>
      </c>
      <c r="AU1055" s="39" t="str">
        <f>TEXT(Table1[[#This Row],[Resolved]],"MMM")</f>
        <v>Jan</v>
      </c>
      <c r="AV1055" s="39">
        <f>DAY(Table1[[#This Row],[Created]])</f>
        <v>21</v>
      </c>
      <c r="AW1055" s="39" t="str">
        <f>TEXT(Table1[[#This Row],[Created]],"MMM")</f>
        <v>Feb</v>
      </c>
      <c r="AX1055" s="40">
        <f>VLOOKUP(Table1[[#This Row],[Assigned to]],GD_Resource[[#All],[SNOW ID Unique]:[Team]],4,0)</f>
        <v>0</v>
      </c>
    </row>
    <row r="1056" spans="1:50" ht="49.95" customHeight="1" x14ac:dyDescent="0.25">
      <c r="A1056" s="37" t="s">
        <v>4117</v>
      </c>
      <c r="B1056" s="37" t="s">
        <v>119</v>
      </c>
      <c r="C1056" s="37" t="s">
        <v>622</v>
      </c>
      <c r="D1056" s="37" t="s">
        <v>4031</v>
      </c>
      <c r="E1056" s="37" t="s">
        <v>13</v>
      </c>
      <c r="F1056" s="37" t="s">
        <v>4118</v>
      </c>
      <c r="G1056" s="60">
        <v>43531.464641203696</v>
      </c>
      <c r="H1056" s="37" t="s">
        <v>4033</v>
      </c>
      <c r="I1056" s="60"/>
      <c r="J1056" s="37" t="s">
        <v>134</v>
      </c>
      <c r="K1056" s="37" t="s">
        <v>4119</v>
      </c>
      <c r="L1056" s="60">
        <v>43531.464641203696</v>
      </c>
      <c r="M1056" s="37" t="s">
        <v>4033</v>
      </c>
      <c r="N1056" s="60">
        <v>43517.963020833333</v>
      </c>
      <c r="O1056" s="37" t="s">
        <v>4120</v>
      </c>
      <c r="P1056" s="38" t="b">
        <v>0</v>
      </c>
      <c r="Q1056" s="37"/>
      <c r="R1056" s="37" t="s">
        <v>150</v>
      </c>
      <c r="S1056" s="38">
        <v>0</v>
      </c>
      <c r="T1056" s="37" t="s">
        <v>128</v>
      </c>
      <c r="U1056" s="37" t="s">
        <v>124</v>
      </c>
      <c r="V1056" s="60"/>
      <c r="W1056" s="38">
        <v>1166540</v>
      </c>
      <c r="X1056" s="37" t="s">
        <v>4121</v>
      </c>
      <c r="Y1056" s="38">
        <v>0</v>
      </c>
      <c r="Z1056" s="38" t="b">
        <v>0</v>
      </c>
      <c r="AA1056" s="60">
        <v>43517.999907407408</v>
      </c>
      <c r="AB1056" s="60">
        <v>43517.978472222218</v>
      </c>
      <c r="AC1056" s="38">
        <v>1</v>
      </c>
      <c r="AD1056" s="60">
        <v>43531.132939814823</v>
      </c>
      <c r="AE1056" s="60">
        <v>43531.370486111111</v>
      </c>
      <c r="AF1056" s="60">
        <v>43531.132939814823</v>
      </c>
      <c r="AG1056" s="37"/>
      <c r="AH1056" s="37"/>
      <c r="AI1056" s="37"/>
      <c r="AJ1056" s="16">
        <f ca="1">IF(Table1[[#This Row],[State]]="Closed","Zero",IF(Table1[[#This Row],[State]]="Resolved","Zero",TODAY()-Table1[[#This Row],[First Assigned to Osprey-Resolver]]))</f>
        <v>1176.6295138888891</v>
      </c>
      <c r="AK1056" s="16" t="str">
        <f ca="1">IF(Table1[[#This Row],[Days Open]]&lt;=5,"00 - 05",IF(Table1[[#This Row],[Days Open]]&lt;=15,"06 - 15",IF(Table1[[#This Row],[Days Open]]&lt;=30,"16 - 30", IF(Table1[[#This Row],[Days Open]]&lt;=60,"31 - 60",IF(Table1[[#This Row],[Days Open]]&lt;=90,"61 - 90",IF(Table1[[#This Row],[Days Open]]="Zero","Closed","&gt;91 and above"))))))</f>
        <v>&gt;91 and above</v>
      </c>
      <c r="AL1056" s="39">
        <f>WEEKNUM(Table1[[#This Row],[Created]])</f>
        <v>8</v>
      </c>
      <c r="AM1056" s="39">
        <f>WEEKNUM(Table1[[#This Row],[Resolved]])</f>
        <v>0</v>
      </c>
      <c r="AN1056" s="39">
        <f>WEEKNUM(Table1[[#This Row],[Closed]])</f>
        <v>10</v>
      </c>
      <c r="AO1056" s="39" t="str">
        <f>IFERROR(INDEX(GD_Resource[], MATCH(Table1[[#This Row],[Assigned to]], GD_Resource[SNOW ID Unique], 0), 2), "Not GD")</f>
        <v>WPP-UK</v>
      </c>
      <c r="AP1056" s="39" t="str">
        <f t="shared" si="16"/>
        <v>GD</v>
      </c>
      <c r="AQ1056" s="39">
        <f>YEAR(Table1[[#This Row],[Closed]])</f>
        <v>2019</v>
      </c>
      <c r="AR1056" s="39">
        <f>YEAR(Table1[[#This Row],[Resolved]])</f>
        <v>1900</v>
      </c>
      <c r="AS1056" s="39">
        <f>YEAR(Table1[[#This Row],[Created]])</f>
        <v>2019</v>
      </c>
      <c r="AT1056" s="39">
        <f>DAY(Table1[[#This Row],[Resolved]])</f>
        <v>0</v>
      </c>
      <c r="AU1056" s="39" t="str">
        <f>TEXT(Table1[[#This Row],[Resolved]],"MMM")</f>
        <v>Jan</v>
      </c>
      <c r="AV1056" s="39">
        <f>DAY(Table1[[#This Row],[Created]])</f>
        <v>21</v>
      </c>
      <c r="AW1056" s="39" t="str">
        <f>TEXT(Table1[[#This Row],[Created]],"MMM")</f>
        <v>Feb</v>
      </c>
      <c r="AX1056" s="40">
        <f>VLOOKUP(Table1[[#This Row],[Assigned to]],GD_Resource[[#All],[SNOW ID Unique]:[Team]],4,0)</f>
        <v>0</v>
      </c>
    </row>
    <row r="1057" spans="1:50" ht="49.95" customHeight="1" x14ac:dyDescent="0.25">
      <c r="A1057" s="37" t="s">
        <v>4122</v>
      </c>
      <c r="B1057" s="37" t="s">
        <v>119</v>
      </c>
      <c r="C1057" s="37" t="s">
        <v>153</v>
      </c>
      <c r="D1057" s="37" t="s">
        <v>3605</v>
      </c>
      <c r="E1057" s="37" t="s">
        <v>7</v>
      </c>
      <c r="F1057" s="37" t="s">
        <v>4123</v>
      </c>
      <c r="G1057" s="60">
        <v>43530.534907407397</v>
      </c>
      <c r="H1057" s="37" t="s">
        <v>3607</v>
      </c>
      <c r="I1057" s="60"/>
      <c r="J1057" s="37" t="s">
        <v>124</v>
      </c>
      <c r="K1057" s="37" t="s">
        <v>4124</v>
      </c>
      <c r="L1057" s="60">
        <v>43530.534907407397</v>
      </c>
      <c r="M1057" s="37" t="s">
        <v>3607</v>
      </c>
      <c r="N1057" s="60">
        <v>43517.9766087963</v>
      </c>
      <c r="O1057" s="37" t="s">
        <v>3605</v>
      </c>
      <c r="P1057" s="38" t="b">
        <v>0</v>
      </c>
      <c r="Q1057" s="37"/>
      <c r="R1057" s="37" t="s">
        <v>150</v>
      </c>
      <c r="S1057" s="38">
        <v>0</v>
      </c>
      <c r="T1057" s="37" t="s">
        <v>128</v>
      </c>
      <c r="U1057" s="37" t="s">
        <v>124</v>
      </c>
      <c r="V1057" s="60"/>
      <c r="W1057" s="38">
        <v>1085577</v>
      </c>
      <c r="X1057" s="37" t="s">
        <v>3607</v>
      </c>
      <c r="Y1057" s="38">
        <v>0</v>
      </c>
      <c r="Z1057" s="38" t="b">
        <v>0</v>
      </c>
      <c r="AA1057" s="60">
        <v>43518.86105324074</v>
      </c>
      <c r="AB1057" s="60"/>
      <c r="AC1057" s="38">
        <v>5</v>
      </c>
      <c r="AD1057" s="60"/>
      <c r="AE1057" s="60">
        <v>43530.533159722218</v>
      </c>
      <c r="AF1057" s="60">
        <v>43530.379606481481</v>
      </c>
      <c r="AG1057" s="37"/>
      <c r="AH1057" s="37"/>
      <c r="AI1057" s="37"/>
      <c r="AJ1057" s="16">
        <f ca="1">IF(Table1[[#This Row],[State]]="Closed","Zero",IF(Table1[[#This Row],[State]]="Resolved","Zero",TODAY()-Table1[[#This Row],[First Assigned to Osprey-Resolver]]))</f>
        <v>1177.4668402777825</v>
      </c>
      <c r="AK1057" s="16" t="str">
        <f ca="1">IF(Table1[[#This Row],[Days Open]]&lt;=5,"00 - 05",IF(Table1[[#This Row],[Days Open]]&lt;=15,"06 - 15",IF(Table1[[#This Row],[Days Open]]&lt;=30,"16 - 30", IF(Table1[[#This Row],[Days Open]]&lt;=60,"31 - 60",IF(Table1[[#This Row],[Days Open]]&lt;=90,"61 - 90",IF(Table1[[#This Row],[Days Open]]="Zero","Closed","&gt;91 and above"))))))</f>
        <v>&gt;91 and above</v>
      </c>
      <c r="AL1057" s="39">
        <f>WEEKNUM(Table1[[#This Row],[Created]])</f>
        <v>8</v>
      </c>
      <c r="AM1057" s="39">
        <f>WEEKNUM(Table1[[#This Row],[Resolved]])</f>
        <v>0</v>
      </c>
      <c r="AN1057" s="39">
        <f>WEEKNUM(Table1[[#This Row],[Closed]])</f>
        <v>10</v>
      </c>
      <c r="AO1057" s="39" t="str">
        <f>IFERROR(INDEX(GD_Resource[], MATCH(Table1[[#This Row],[Assigned to]], GD_Resource[SNOW ID Unique], 0), 2), "Not GD")</f>
        <v>Not GD</v>
      </c>
      <c r="AP1057" s="39" t="str">
        <f t="shared" si="16"/>
        <v>Geo</v>
      </c>
      <c r="AQ1057" s="39">
        <f>YEAR(Table1[[#This Row],[Closed]])</f>
        <v>2019</v>
      </c>
      <c r="AR1057" s="39">
        <f>YEAR(Table1[[#This Row],[Resolved]])</f>
        <v>1900</v>
      </c>
      <c r="AS1057" s="39">
        <f>YEAR(Table1[[#This Row],[Created]])</f>
        <v>2019</v>
      </c>
      <c r="AT1057" s="39">
        <f>DAY(Table1[[#This Row],[Resolved]])</f>
        <v>0</v>
      </c>
      <c r="AU1057" s="39" t="str">
        <f>TEXT(Table1[[#This Row],[Resolved]],"MMM")</f>
        <v>Jan</v>
      </c>
      <c r="AV1057" s="39">
        <f>DAY(Table1[[#This Row],[Created]])</f>
        <v>21</v>
      </c>
      <c r="AW1057" s="39" t="str">
        <f>TEXT(Table1[[#This Row],[Created]],"MMM")</f>
        <v>Feb</v>
      </c>
      <c r="AX1057" s="40" t="e">
        <f>VLOOKUP(Table1[[#This Row],[Assigned to]],GD_Resource[[#All],[SNOW ID Unique]:[Team]],4,0)</f>
        <v>#N/A</v>
      </c>
    </row>
    <row r="1058" spans="1:50" ht="124.95" customHeight="1" x14ac:dyDescent="0.25">
      <c r="A1058" s="37" t="s">
        <v>4125</v>
      </c>
      <c r="B1058" s="37" t="s">
        <v>119</v>
      </c>
      <c r="C1058" s="37" t="s">
        <v>120</v>
      </c>
      <c r="D1058" s="37" t="s">
        <v>206</v>
      </c>
      <c r="E1058" s="37" t="s">
        <v>145</v>
      </c>
      <c r="F1058" s="37" t="s">
        <v>4126</v>
      </c>
      <c r="G1058" s="60">
        <v>43594.985162037039</v>
      </c>
      <c r="H1058" s="37" t="s">
        <v>48</v>
      </c>
      <c r="I1058" s="60"/>
      <c r="J1058" s="37" t="s">
        <v>124</v>
      </c>
      <c r="K1058" s="37" t="s">
        <v>4127</v>
      </c>
      <c r="L1058" s="60">
        <v>43594.985162037039</v>
      </c>
      <c r="M1058" s="37" t="s">
        <v>48</v>
      </c>
      <c r="N1058" s="60">
        <v>43518.694097222222</v>
      </c>
      <c r="O1058" s="37" t="s">
        <v>267</v>
      </c>
      <c r="P1058" s="38" t="b">
        <v>0</v>
      </c>
      <c r="Q1058" s="37"/>
      <c r="R1058" s="37" t="s">
        <v>127</v>
      </c>
      <c r="S1058" s="38">
        <v>0</v>
      </c>
      <c r="T1058" s="37" t="s">
        <v>128</v>
      </c>
      <c r="U1058" s="37" t="s">
        <v>124</v>
      </c>
      <c r="V1058" s="60"/>
      <c r="W1058" s="38">
        <v>6533954</v>
      </c>
      <c r="X1058" s="37" t="s">
        <v>268</v>
      </c>
      <c r="Y1058" s="38">
        <v>1</v>
      </c>
      <c r="Z1058" s="38" t="b">
        <v>0</v>
      </c>
      <c r="AA1058" s="60">
        <v>43518.722870370373</v>
      </c>
      <c r="AB1058" s="60">
        <v>43518.696006944447</v>
      </c>
      <c r="AC1058" s="38">
        <v>1</v>
      </c>
      <c r="AD1058" s="60">
        <v>43518.718333333331</v>
      </c>
      <c r="AE1058" s="60">
        <v>43518.722870370373</v>
      </c>
      <c r="AF1058" s="60">
        <v>43518.718333333331</v>
      </c>
      <c r="AG1058" s="37"/>
      <c r="AH1058" s="37"/>
      <c r="AI1058" s="37"/>
      <c r="AJ1058" s="16">
        <f ca="1">IF(Table1[[#This Row],[State]]="Closed","Zero",IF(Table1[[#This Row],[State]]="Resolved","Zero",TODAY()-Table1[[#This Row],[First Assigned to Osprey-Resolver]]))</f>
        <v>1189.2771296296269</v>
      </c>
      <c r="AK1058" s="16" t="str">
        <f ca="1">IF(Table1[[#This Row],[Days Open]]&lt;=5,"00 - 05",IF(Table1[[#This Row],[Days Open]]&lt;=15,"06 - 15",IF(Table1[[#This Row],[Days Open]]&lt;=30,"16 - 30", IF(Table1[[#This Row],[Days Open]]&lt;=60,"31 - 60",IF(Table1[[#This Row],[Days Open]]&lt;=90,"61 - 90",IF(Table1[[#This Row],[Days Open]]="Zero","Closed","&gt;91 and above"))))))</f>
        <v>&gt;91 and above</v>
      </c>
      <c r="AL1058" s="39">
        <f>WEEKNUM(Table1[[#This Row],[Created]])</f>
        <v>8</v>
      </c>
      <c r="AM1058" s="39">
        <f>WEEKNUM(Table1[[#This Row],[Resolved]])</f>
        <v>0</v>
      </c>
      <c r="AN1058" s="39">
        <f>WEEKNUM(Table1[[#This Row],[Closed]])</f>
        <v>19</v>
      </c>
      <c r="AO1058" s="39" t="str">
        <f>IFERROR(INDEX(GD_Resource[], MATCH(Table1[[#This Row],[Assigned to]], GD_Resource[SNOW ID Unique], 0), 2), "Not GD")</f>
        <v>Not GD</v>
      </c>
      <c r="AP1058" s="39" t="str">
        <f t="shared" si="16"/>
        <v>Geo</v>
      </c>
      <c r="AQ1058" s="39">
        <f>YEAR(Table1[[#This Row],[Closed]])</f>
        <v>2019</v>
      </c>
      <c r="AR1058" s="39">
        <f>YEAR(Table1[[#This Row],[Resolved]])</f>
        <v>1900</v>
      </c>
      <c r="AS1058" s="39">
        <f>YEAR(Table1[[#This Row],[Created]])</f>
        <v>2019</v>
      </c>
      <c r="AT1058" s="39">
        <f>DAY(Table1[[#This Row],[Resolved]])</f>
        <v>0</v>
      </c>
      <c r="AU1058" s="39" t="str">
        <f>TEXT(Table1[[#This Row],[Resolved]],"MMM")</f>
        <v>Jan</v>
      </c>
      <c r="AV1058" s="39">
        <f>DAY(Table1[[#This Row],[Created]])</f>
        <v>22</v>
      </c>
      <c r="AW1058" s="39" t="str">
        <f>TEXT(Table1[[#This Row],[Created]],"MMM")</f>
        <v>Feb</v>
      </c>
      <c r="AX1058" s="40" t="e">
        <f>VLOOKUP(Table1[[#This Row],[Assigned to]],GD_Resource[[#All],[SNOW ID Unique]:[Team]],4,0)</f>
        <v>#N/A</v>
      </c>
    </row>
    <row r="1059" spans="1:50" ht="37.5" customHeight="1" x14ac:dyDescent="0.25">
      <c r="A1059" s="37" t="s">
        <v>4128</v>
      </c>
      <c r="B1059" s="37" t="s">
        <v>119</v>
      </c>
      <c r="C1059" s="37" t="s">
        <v>253</v>
      </c>
      <c r="D1059" s="37" t="s">
        <v>132</v>
      </c>
      <c r="E1059" s="37" t="s">
        <v>145</v>
      </c>
      <c r="F1059" s="37" t="s">
        <v>4129</v>
      </c>
      <c r="G1059" s="60">
        <v>43563.91909722222</v>
      </c>
      <c r="H1059" s="37" t="s">
        <v>8</v>
      </c>
      <c r="I1059" s="60"/>
      <c r="J1059" s="37" t="s">
        <v>329</v>
      </c>
      <c r="K1059" s="37" t="s">
        <v>4130</v>
      </c>
      <c r="L1059" s="60">
        <v>43563.91909722222</v>
      </c>
      <c r="M1059" s="37" t="s">
        <v>42</v>
      </c>
      <c r="N1059" s="60">
        <v>43518.89435185185</v>
      </c>
      <c r="O1059" s="37" t="s">
        <v>3673</v>
      </c>
      <c r="P1059" s="38" t="b">
        <v>0</v>
      </c>
      <c r="Q1059" s="37"/>
      <c r="R1059" s="37" t="s">
        <v>150</v>
      </c>
      <c r="S1059" s="38">
        <v>0</v>
      </c>
      <c r="T1059" s="37" t="s">
        <v>128</v>
      </c>
      <c r="U1059" s="37" t="s">
        <v>124</v>
      </c>
      <c r="V1059" s="60"/>
      <c r="W1059" s="38">
        <v>3890138</v>
      </c>
      <c r="X1059" s="37" t="s">
        <v>256</v>
      </c>
      <c r="Y1059" s="38">
        <v>0</v>
      </c>
      <c r="Z1059" s="38" t="b">
        <v>0</v>
      </c>
      <c r="AA1059" s="60">
        <v>43518.996527777781</v>
      </c>
      <c r="AB1059" s="60"/>
      <c r="AC1059" s="38">
        <v>1</v>
      </c>
      <c r="AD1059" s="60"/>
      <c r="AE1059" s="60">
        <v>43518.996527777781</v>
      </c>
      <c r="AF1059" s="60">
        <v>43518.920520833337</v>
      </c>
      <c r="AG1059" s="37"/>
      <c r="AH1059" s="37"/>
      <c r="AI1059" s="37"/>
      <c r="AJ1059" s="16">
        <f ca="1">IF(Table1[[#This Row],[State]]="Closed","Zero",IF(Table1[[#This Row],[State]]="Resolved","Zero",TODAY()-Table1[[#This Row],[First Assigned to Osprey-Resolver]]))</f>
        <v>1189.003472222219</v>
      </c>
      <c r="AK1059" s="16" t="str">
        <f ca="1">IF(Table1[[#This Row],[Days Open]]&lt;=5,"00 - 05",IF(Table1[[#This Row],[Days Open]]&lt;=15,"06 - 15",IF(Table1[[#This Row],[Days Open]]&lt;=30,"16 - 30", IF(Table1[[#This Row],[Days Open]]&lt;=60,"31 - 60",IF(Table1[[#This Row],[Days Open]]&lt;=90,"61 - 90",IF(Table1[[#This Row],[Days Open]]="Zero","Closed","&gt;91 and above"))))))</f>
        <v>&gt;91 and above</v>
      </c>
      <c r="AL1059" s="39">
        <f>WEEKNUM(Table1[[#This Row],[Created]])</f>
        <v>8</v>
      </c>
      <c r="AM1059" s="39">
        <f>WEEKNUM(Table1[[#This Row],[Resolved]])</f>
        <v>0</v>
      </c>
      <c r="AN1059" s="39">
        <f>WEEKNUM(Table1[[#This Row],[Closed]])</f>
        <v>15</v>
      </c>
      <c r="AO1059" s="39" t="str">
        <f>IFERROR(INDEX(GD_Resource[], MATCH(Table1[[#This Row],[Assigned to]], GD_Resource[SNOW ID Unique], 0), 2), "Not GD")</f>
        <v>WPP-US</v>
      </c>
      <c r="AP1059" s="39" t="str">
        <f t="shared" si="16"/>
        <v>GD</v>
      </c>
      <c r="AQ1059" s="39">
        <f>YEAR(Table1[[#This Row],[Closed]])</f>
        <v>2019</v>
      </c>
      <c r="AR1059" s="39">
        <f>YEAR(Table1[[#This Row],[Resolved]])</f>
        <v>1900</v>
      </c>
      <c r="AS1059" s="39">
        <f>YEAR(Table1[[#This Row],[Created]])</f>
        <v>2019</v>
      </c>
      <c r="AT1059" s="39">
        <f>DAY(Table1[[#This Row],[Resolved]])</f>
        <v>0</v>
      </c>
      <c r="AU1059" s="39" t="str">
        <f>TEXT(Table1[[#This Row],[Resolved]],"MMM")</f>
        <v>Jan</v>
      </c>
      <c r="AV1059" s="39">
        <f>DAY(Table1[[#This Row],[Created]])</f>
        <v>22</v>
      </c>
      <c r="AW1059" s="39" t="str">
        <f>TEXT(Table1[[#This Row],[Created]],"MMM")</f>
        <v>Feb</v>
      </c>
      <c r="AX1059" s="40">
        <f>VLOOKUP(Table1[[#This Row],[Assigned to]],GD_Resource[[#All],[SNOW ID Unique]:[Team]],4,0)</f>
        <v>0</v>
      </c>
    </row>
    <row r="1060" spans="1:50" ht="49.95" customHeight="1" x14ac:dyDescent="0.25">
      <c r="A1060" s="37" t="s">
        <v>4131</v>
      </c>
      <c r="B1060" s="37" t="s">
        <v>119</v>
      </c>
      <c r="C1060" s="37" t="s">
        <v>176</v>
      </c>
      <c r="D1060" s="37" t="s">
        <v>3320</v>
      </c>
      <c r="E1060" s="37" t="s">
        <v>13</v>
      </c>
      <c r="F1060" s="37" t="s">
        <v>4132</v>
      </c>
      <c r="G1060" s="60">
        <v>43530.453402777777</v>
      </c>
      <c r="H1060" s="37" t="s">
        <v>3322</v>
      </c>
      <c r="I1060" s="60"/>
      <c r="J1060" s="37" t="s">
        <v>124</v>
      </c>
      <c r="K1060" s="37" t="s">
        <v>4133</v>
      </c>
      <c r="L1060" s="60">
        <v>43530.453402777777</v>
      </c>
      <c r="M1060" s="37" t="s">
        <v>3322</v>
      </c>
      <c r="N1060" s="60">
        <v>43523.518750000003</v>
      </c>
      <c r="O1060" s="37" t="s">
        <v>3320</v>
      </c>
      <c r="P1060" s="38" t="b">
        <v>0</v>
      </c>
      <c r="Q1060" s="37"/>
      <c r="R1060" s="37" t="s">
        <v>150</v>
      </c>
      <c r="S1060" s="38">
        <v>0</v>
      </c>
      <c r="T1060" s="37" t="s">
        <v>128</v>
      </c>
      <c r="U1060" s="37" t="s">
        <v>124</v>
      </c>
      <c r="V1060" s="60"/>
      <c r="W1060" s="38">
        <v>599251</v>
      </c>
      <c r="X1060" s="37" t="s">
        <v>3541</v>
      </c>
      <c r="Y1060" s="38">
        <v>0</v>
      </c>
      <c r="Z1060" s="38" t="b">
        <v>0</v>
      </c>
      <c r="AA1060" s="60">
        <v>43523.518750000003</v>
      </c>
      <c r="AB1060" s="60"/>
      <c r="AC1060" s="38">
        <v>0</v>
      </c>
      <c r="AD1060" s="60"/>
      <c r="AE1060" s="60">
        <v>43523.518750000003</v>
      </c>
      <c r="AF1060" s="60">
        <v>43523.518750000003</v>
      </c>
      <c r="AG1060" s="37"/>
      <c r="AH1060" s="37"/>
      <c r="AI1060" s="37"/>
      <c r="AJ1060" s="16">
        <f ca="1">IF(Table1[[#This Row],[State]]="Closed","Zero",IF(Table1[[#This Row],[State]]="Resolved","Zero",TODAY()-Table1[[#This Row],[First Assigned to Osprey-Resolver]]))</f>
        <v>1184.4812499999971</v>
      </c>
      <c r="AK1060" s="16" t="str">
        <f ca="1">IF(Table1[[#This Row],[Days Open]]&lt;=5,"00 - 05",IF(Table1[[#This Row],[Days Open]]&lt;=15,"06 - 15",IF(Table1[[#This Row],[Days Open]]&lt;=30,"16 - 30", IF(Table1[[#This Row],[Days Open]]&lt;=60,"31 - 60",IF(Table1[[#This Row],[Days Open]]&lt;=90,"61 - 90",IF(Table1[[#This Row],[Days Open]]="Zero","Closed","&gt;91 and above"))))))</f>
        <v>&gt;91 and above</v>
      </c>
      <c r="AL1060" s="39">
        <f>WEEKNUM(Table1[[#This Row],[Created]])</f>
        <v>9</v>
      </c>
      <c r="AM1060" s="39">
        <f>WEEKNUM(Table1[[#This Row],[Resolved]])</f>
        <v>0</v>
      </c>
      <c r="AN1060" s="39">
        <f>WEEKNUM(Table1[[#This Row],[Closed]])</f>
        <v>10</v>
      </c>
      <c r="AO1060" s="39" t="str">
        <f>IFERROR(INDEX(GD_Resource[], MATCH(Table1[[#This Row],[Assigned to]], GD_Resource[SNOW ID Unique], 0), 2), "Not GD")</f>
        <v>WPP-US</v>
      </c>
      <c r="AP1060" s="39" t="str">
        <f t="shared" si="16"/>
        <v>GD</v>
      </c>
      <c r="AQ1060" s="39">
        <f>YEAR(Table1[[#This Row],[Closed]])</f>
        <v>2019</v>
      </c>
      <c r="AR1060" s="39">
        <f>YEAR(Table1[[#This Row],[Resolved]])</f>
        <v>1900</v>
      </c>
      <c r="AS1060" s="39">
        <f>YEAR(Table1[[#This Row],[Created]])</f>
        <v>2019</v>
      </c>
      <c r="AT1060" s="39">
        <f>DAY(Table1[[#This Row],[Resolved]])</f>
        <v>0</v>
      </c>
      <c r="AU1060" s="39" t="str">
        <f>TEXT(Table1[[#This Row],[Resolved]],"MMM")</f>
        <v>Jan</v>
      </c>
      <c r="AV1060" s="39">
        <f>DAY(Table1[[#This Row],[Created]])</f>
        <v>27</v>
      </c>
      <c r="AW1060" s="39" t="str">
        <f>TEXT(Table1[[#This Row],[Created]],"MMM")</f>
        <v>Feb</v>
      </c>
      <c r="AX1060" s="40">
        <f>VLOOKUP(Table1[[#This Row],[Assigned to]],GD_Resource[[#All],[SNOW ID Unique]:[Team]],4,0)</f>
        <v>0</v>
      </c>
    </row>
    <row r="1061" spans="1:50" ht="37.5" customHeight="1" x14ac:dyDescent="0.25">
      <c r="A1061" s="37" t="s">
        <v>4134</v>
      </c>
      <c r="B1061" s="37" t="s">
        <v>119</v>
      </c>
      <c r="C1061" s="37" t="s">
        <v>296</v>
      </c>
      <c r="D1061" s="37" t="s">
        <v>2533</v>
      </c>
      <c r="E1061" s="37" t="s">
        <v>13</v>
      </c>
      <c r="F1061" s="37" t="s">
        <v>4135</v>
      </c>
      <c r="G1061" s="60">
        <v>43529.028819444437</v>
      </c>
      <c r="H1061" s="37" t="s">
        <v>2995</v>
      </c>
      <c r="I1061" s="60"/>
      <c r="J1061" s="37" t="s">
        <v>134</v>
      </c>
      <c r="K1061" s="37" t="s">
        <v>4136</v>
      </c>
      <c r="L1061" s="60">
        <v>43528.919479166667</v>
      </c>
      <c r="M1061" s="37" t="s">
        <v>2653</v>
      </c>
      <c r="N1061" s="60">
        <v>43527.881006944437</v>
      </c>
      <c r="O1061" s="37" t="s">
        <v>4137</v>
      </c>
      <c r="P1061" s="38" t="b">
        <v>0</v>
      </c>
      <c r="Q1061" s="37"/>
      <c r="R1061" s="37" t="s">
        <v>150</v>
      </c>
      <c r="S1061" s="38">
        <v>0</v>
      </c>
      <c r="T1061" s="37" t="s">
        <v>128</v>
      </c>
      <c r="U1061" s="37" t="s">
        <v>124</v>
      </c>
      <c r="V1061" s="60"/>
      <c r="W1061" s="38">
        <v>89724</v>
      </c>
      <c r="X1061" s="37" t="s">
        <v>4138</v>
      </c>
      <c r="Y1061" s="38">
        <v>0</v>
      </c>
      <c r="Z1061" s="38" t="b">
        <v>0</v>
      </c>
      <c r="AA1061" s="60">
        <v>43528.535983796297</v>
      </c>
      <c r="AB1061" s="60">
        <v>43527.881006944437</v>
      </c>
      <c r="AC1061" s="38">
        <v>2</v>
      </c>
      <c r="AD1061" s="60">
        <v>43527.935752314806</v>
      </c>
      <c r="AE1061" s="60">
        <v>43528.535983796297</v>
      </c>
      <c r="AF1061" s="60">
        <v>43527.935752314806</v>
      </c>
      <c r="AG1061" s="37"/>
      <c r="AH1061" s="37"/>
      <c r="AI1061" s="37"/>
      <c r="AJ1061" s="16">
        <f ca="1">IF(Table1[[#This Row],[State]]="Closed","Zero",IF(Table1[[#This Row],[State]]="Resolved","Zero",TODAY()-Table1[[#This Row],[First Assigned to Osprey-Resolver]]))</f>
        <v>1179.4640162037031</v>
      </c>
      <c r="AK1061" s="16" t="str">
        <f ca="1">IF(Table1[[#This Row],[Days Open]]&lt;=5,"00 - 05",IF(Table1[[#This Row],[Days Open]]&lt;=15,"06 - 15",IF(Table1[[#This Row],[Days Open]]&lt;=30,"16 - 30", IF(Table1[[#This Row],[Days Open]]&lt;=60,"31 - 60",IF(Table1[[#This Row],[Days Open]]&lt;=90,"61 - 90",IF(Table1[[#This Row],[Days Open]]="Zero","Closed","&gt;91 and above"))))))</f>
        <v>&gt;91 and above</v>
      </c>
      <c r="AL1061" s="39">
        <f>WEEKNUM(Table1[[#This Row],[Created]])</f>
        <v>10</v>
      </c>
      <c r="AM1061" s="39">
        <f>WEEKNUM(Table1[[#This Row],[Resolved]])</f>
        <v>0</v>
      </c>
      <c r="AN1061" s="39">
        <f>WEEKNUM(Table1[[#This Row],[Closed]])</f>
        <v>10</v>
      </c>
      <c r="AO1061" s="39" t="str">
        <f>IFERROR(INDEX(GD_Resource[], MATCH(Table1[[#This Row],[Assigned to]], GD_Resource[SNOW ID Unique], 0), 2), "Not GD")</f>
        <v>WPP-US</v>
      </c>
      <c r="AP1061" s="39" t="str">
        <f t="shared" si="16"/>
        <v>GD</v>
      </c>
      <c r="AQ1061" s="39">
        <f>YEAR(Table1[[#This Row],[Closed]])</f>
        <v>2019</v>
      </c>
      <c r="AR1061" s="39">
        <f>YEAR(Table1[[#This Row],[Resolved]])</f>
        <v>1900</v>
      </c>
      <c r="AS1061" s="39">
        <f>YEAR(Table1[[#This Row],[Created]])</f>
        <v>2019</v>
      </c>
      <c r="AT1061" s="39">
        <f>DAY(Table1[[#This Row],[Resolved]])</f>
        <v>0</v>
      </c>
      <c r="AU1061" s="39" t="str">
        <f>TEXT(Table1[[#This Row],[Resolved]],"MMM")</f>
        <v>Jan</v>
      </c>
      <c r="AV1061" s="39">
        <f>DAY(Table1[[#This Row],[Created]])</f>
        <v>3</v>
      </c>
      <c r="AW1061" s="39" t="str">
        <f>TEXT(Table1[[#This Row],[Created]],"MMM")</f>
        <v>Mar</v>
      </c>
      <c r="AX1061" s="40">
        <f>VLOOKUP(Table1[[#This Row],[Assigned to]],GD_Resource[[#All],[SNOW ID Unique]:[Team]],4,0)</f>
        <v>0</v>
      </c>
    </row>
    <row r="1062" spans="1:50" ht="62.7" customHeight="1" x14ac:dyDescent="0.25">
      <c r="A1062" s="37" t="s">
        <v>4139</v>
      </c>
      <c r="B1062" s="37" t="s">
        <v>119</v>
      </c>
      <c r="C1062" s="37" t="s">
        <v>4140</v>
      </c>
      <c r="D1062" s="37" t="s">
        <v>2871</v>
      </c>
      <c r="E1062" s="37" t="s">
        <v>13</v>
      </c>
      <c r="F1062" s="37" t="s">
        <v>4141</v>
      </c>
      <c r="G1062" s="60">
        <v>43529.856053240743</v>
      </c>
      <c r="H1062" s="37" t="s">
        <v>2873</v>
      </c>
      <c r="I1062" s="60"/>
      <c r="J1062" s="37" t="s">
        <v>124</v>
      </c>
      <c r="K1062" s="37" t="s">
        <v>4142</v>
      </c>
      <c r="L1062" s="60">
        <v>43529.856053240743</v>
      </c>
      <c r="M1062" s="37" t="s">
        <v>2873</v>
      </c>
      <c r="N1062" s="60">
        <v>43528.667939814812</v>
      </c>
      <c r="O1062" s="37" t="s">
        <v>4143</v>
      </c>
      <c r="P1062" s="38" t="b">
        <v>0</v>
      </c>
      <c r="Q1062" s="37"/>
      <c r="R1062" s="37" t="s">
        <v>217</v>
      </c>
      <c r="S1062" s="38">
        <v>0</v>
      </c>
      <c r="T1062" s="37" t="s">
        <v>128</v>
      </c>
      <c r="U1062" s="37" t="s">
        <v>124</v>
      </c>
      <c r="V1062" s="60"/>
      <c r="W1062" s="38">
        <v>103842</v>
      </c>
      <c r="X1062" s="37" t="s">
        <v>2706</v>
      </c>
      <c r="Y1062" s="38">
        <v>0</v>
      </c>
      <c r="Z1062" s="38" t="b">
        <v>0</v>
      </c>
      <c r="AA1062" s="60">
        <v>43528.667939814812</v>
      </c>
      <c r="AB1062" s="60"/>
      <c r="AC1062" s="38">
        <v>0</v>
      </c>
      <c r="AD1062" s="60"/>
      <c r="AE1062" s="60">
        <v>43528.667939814812</v>
      </c>
      <c r="AF1062" s="60">
        <v>43528.667939814812</v>
      </c>
      <c r="AG1062" s="37"/>
      <c r="AH1062" s="37"/>
      <c r="AI1062" s="37"/>
      <c r="AJ1062" s="16">
        <f ca="1">IF(Table1[[#This Row],[State]]="Closed","Zero",IF(Table1[[#This Row],[State]]="Resolved","Zero",TODAY()-Table1[[#This Row],[First Assigned to Osprey-Resolver]]))</f>
        <v>1179.3320601851883</v>
      </c>
      <c r="AK1062" s="16" t="str">
        <f ca="1">IF(Table1[[#This Row],[Days Open]]&lt;=5,"00 - 05",IF(Table1[[#This Row],[Days Open]]&lt;=15,"06 - 15",IF(Table1[[#This Row],[Days Open]]&lt;=30,"16 - 30", IF(Table1[[#This Row],[Days Open]]&lt;=60,"31 - 60",IF(Table1[[#This Row],[Days Open]]&lt;=90,"61 - 90",IF(Table1[[#This Row],[Days Open]]="Zero","Closed","&gt;91 and above"))))))</f>
        <v>&gt;91 and above</v>
      </c>
      <c r="AL1062" s="39">
        <f>WEEKNUM(Table1[[#This Row],[Created]])</f>
        <v>10</v>
      </c>
      <c r="AM1062" s="39">
        <f>WEEKNUM(Table1[[#This Row],[Resolved]])</f>
        <v>0</v>
      </c>
      <c r="AN1062" s="39">
        <f>WEEKNUM(Table1[[#This Row],[Closed]])</f>
        <v>10</v>
      </c>
      <c r="AO1062" s="39" t="str">
        <f>IFERROR(INDEX(GD_Resource[], MATCH(Table1[[#This Row],[Assigned to]], GD_Resource[SNOW ID Unique], 0), 2), "Not GD")</f>
        <v>WPP-US</v>
      </c>
      <c r="AP1062" s="39" t="str">
        <f t="shared" si="16"/>
        <v>GD</v>
      </c>
      <c r="AQ1062" s="39">
        <f>YEAR(Table1[[#This Row],[Closed]])</f>
        <v>2019</v>
      </c>
      <c r="AR1062" s="39">
        <f>YEAR(Table1[[#This Row],[Resolved]])</f>
        <v>1900</v>
      </c>
      <c r="AS1062" s="39">
        <f>YEAR(Table1[[#This Row],[Created]])</f>
        <v>2019</v>
      </c>
      <c r="AT1062" s="39">
        <f>DAY(Table1[[#This Row],[Resolved]])</f>
        <v>0</v>
      </c>
      <c r="AU1062" s="39" t="str">
        <f>TEXT(Table1[[#This Row],[Resolved]],"MMM")</f>
        <v>Jan</v>
      </c>
      <c r="AV1062" s="39">
        <f>DAY(Table1[[#This Row],[Created]])</f>
        <v>4</v>
      </c>
      <c r="AW1062" s="39" t="str">
        <f>TEXT(Table1[[#This Row],[Created]],"MMM")</f>
        <v>Mar</v>
      </c>
      <c r="AX1062" s="40">
        <f>VLOOKUP(Table1[[#This Row],[Assigned to]],GD_Resource[[#All],[SNOW ID Unique]:[Team]],4,0)</f>
        <v>0</v>
      </c>
    </row>
    <row r="1063" spans="1:50" ht="49.95" customHeight="1" x14ac:dyDescent="0.25">
      <c r="A1063" s="37" t="s">
        <v>4144</v>
      </c>
      <c r="B1063" s="37" t="s">
        <v>119</v>
      </c>
      <c r="C1063" s="37" t="s">
        <v>253</v>
      </c>
      <c r="D1063" s="37" t="s">
        <v>132</v>
      </c>
      <c r="E1063" s="37" t="s">
        <v>145</v>
      </c>
      <c r="F1063" s="37" t="s">
        <v>4145</v>
      </c>
      <c r="G1063" s="60">
        <v>44424.995868055557</v>
      </c>
      <c r="H1063" s="37" t="s">
        <v>8</v>
      </c>
      <c r="I1063" s="60"/>
      <c r="J1063" s="37" t="s">
        <v>124</v>
      </c>
      <c r="K1063" s="37" t="s">
        <v>4146</v>
      </c>
      <c r="L1063" s="60">
        <v>44424.995868055557</v>
      </c>
      <c r="M1063" s="37" t="s">
        <v>42</v>
      </c>
      <c r="N1063" s="60">
        <v>43528.921111111107</v>
      </c>
      <c r="O1063" s="37" t="s">
        <v>2306</v>
      </c>
      <c r="P1063" s="38" t="b">
        <v>0</v>
      </c>
      <c r="Q1063" s="37"/>
      <c r="R1063" s="37" t="s">
        <v>150</v>
      </c>
      <c r="S1063" s="38">
        <v>0</v>
      </c>
      <c r="T1063" s="37" t="s">
        <v>128</v>
      </c>
      <c r="U1063" s="37" t="s">
        <v>124</v>
      </c>
      <c r="V1063" s="60"/>
      <c r="W1063" s="38">
        <v>77420859</v>
      </c>
      <c r="X1063" s="37" t="s">
        <v>1861</v>
      </c>
      <c r="Y1063" s="38">
        <v>0</v>
      </c>
      <c r="Z1063" s="38" t="b">
        <v>0</v>
      </c>
      <c r="AA1063" s="60">
        <v>43529.77270833333</v>
      </c>
      <c r="AB1063" s="60">
        <v>43528.921655092592</v>
      </c>
      <c r="AC1063" s="38">
        <v>1</v>
      </c>
      <c r="AD1063" s="60">
        <v>43529.589826388888</v>
      </c>
      <c r="AE1063" s="60">
        <v>43529.77270833333</v>
      </c>
      <c r="AF1063" s="60">
        <v>43529.589826388888</v>
      </c>
      <c r="AG1063" s="37"/>
      <c r="AH1063" s="37"/>
      <c r="AI1063" s="37" t="s">
        <v>257</v>
      </c>
      <c r="AJ1063" s="16">
        <f ca="1">IF(Table1[[#This Row],[State]]="Closed","Zero",IF(Table1[[#This Row],[State]]="Resolved","Zero",TODAY()-Table1[[#This Row],[First Assigned to Osprey-Resolver]]))</f>
        <v>1178.2272916666698</v>
      </c>
      <c r="AK1063" s="16" t="str">
        <f ca="1">IF(Table1[[#This Row],[Days Open]]&lt;=5,"00 - 05",IF(Table1[[#This Row],[Days Open]]&lt;=15,"06 - 15",IF(Table1[[#This Row],[Days Open]]&lt;=30,"16 - 30", IF(Table1[[#This Row],[Days Open]]&lt;=60,"31 - 60",IF(Table1[[#This Row],[Days Open]]&lt;=90,"61 - 90",IF(Table1[[#This Row],[Days Open]]="Zero","Closed","&gt;91 and above"))))))</f>
        <v>&gt;91 and above</v>
      </c>
      <c r="AL1063" s="39">
        <f>WEEKNUM(Table1[[#This Row],[Created]])</f>
        <v>10</v>
      </c>
      <c r="AM1063" s="39">
        <f>WEEKNUM(Table1[[#This Row],[Resolved]])</f>
        <v>0</v>
      </c>
      <c r="AN1063" s="39">
        <f>WEEKNUM(Table1[[#This Row],[Closed]])</f>
        <v>34</v>
      </c>
      <c r="AO1063" s="39" t="str">
        <f>IFERROR(INDEX(GD_Resource[], MATCH(Table1[[#This Row],[Assigned to]], GD_Resource[SNOW ID Unique], 0), 2), "Not GD")</f>
        <v>WPP-US</v>
      </c>
      <c r="AP1063" s="39" t="str">
        <f t="shared" si="16"/>
        <v>GD</v>
      </c>
      <c r="AQ1063" s="39">
        <f>YEAR(Table1[[#This Row],[Closed]])</f>
        <v>2021</v>
      </c>
      <c r="AR1063" s="39">
        <f>YEAR(Table1[[#This Row],[Resolved]])</f>
        <v>1900</v>
      </c>
      <c r="AS1063" s="39">
        <f>YEAR(Table1[[#This Row],[Created]])</f>
        <v>2019</v>
      </c>
      <c r="AT1063" s="39">
        <f>DAY(Table1[[#This Row],[Resolved]])</f>
        <v>0</v>
      </c>
      <c r="AU1063" s="39" t="str">
        <f>TEXT(Table1[[#This Row],[Resolved]],"MMM")</f>
        <v>Jan</v>
      </c>
      <c r="AV1063" s="39">
        <f>DAY(Table1[[#This Row],[Created]])</f>
        <v>4</v>
      </c>
      <c r="AW1063" s="39" t="str">
        <f>TEXT(Table1[[#This Row],[Created]],"MMM")</f>
        <v>Mar</v>
      </c>
      <c r="AX1063" s="40">
        <f>VLOOKUP(Table1[[#This Row],[Assigned to]],GD_Resource[[#All],[SNOW ID Unique]:[Team]],4,0)</f>
        <v>0</v>
      </c>
    </row>
    <row r="1064" spans="1:50" ht="112.5" customHeight="1" x14ac:dyDescent="0.25">
      <c r="A1064" s="37" t="s">
        <v>4147</v>
      </c>
      <c r="B1064" s="37" t="s">
        <v>119</v>
      </c>
      <c r="C1064" s="37" t="s">
        <v>253</v>
      </c>
      <c r="D1064" s="37" t="s">
        <v>607</v>
      </c>
      <c r="E1064" s="37" t="s">
        <v>145</v>
      </c>
      <c r="F1064" s="37" t="s">
        <v>4148</v>
      </c>
      <c r="G1064" s="60">
        <v>43792.132881944453</v>
      </c>
      <c r="H1064" s="37" t="s">
        <v>8</v>
      </c>
      <c r="I1064" s="60"/>
      <c r="J1064" s="37" t="s">
        <v>124</v>
      </c>
      <c r="K1064" s="37" t="s">
        <v>4149</v>
      </c>
      <c r="L1064" s="60">
        <v>43792.131203703713</v>
      </c>
      <c r="M1064" s="37" t="s">
        <v>42</v>
      </c>
      <c r="N1064" s="60">
        <v>43528.939571759263</v>
      </c>
      <c r="O1064" s="37" t="s">
        <v>2306</v>
      </c>
      <c r="P1064" s="38" t="b">
        <v>0</v>
      </c>
      <c r="Q1064" s="37"/>
      <c r="R1064" s="37" t="s">
        <v>150</v>
      </c>
      <c r="S1064" s="38">
        <v>0</v>
      </c>
      <c r="T1064" s="37" t="s">
        <v>128</v>
      </c>
      <c r="U1064" s="37" t="s">
        <v>124</v>
      </c>
      <c r="V1064" s="60"/>
      <c r="W1064" s="38">
        <v>22740011</v>
      </c>
      <c r="X1064" s="37" t="s">
        <v>4150</v>
      </c>
      <c r="Y1064" s="38">
        <v>0</v>
      </c>
      <c r="Z1064" s="38" t="b">
        <v>0</v>
      </c>
      <c r="AA1064" s="60">
        <v>43528.939571759263</v>
      </c>
      <c r="AB1064" s="60"/>
      <c r="AC1064" s="38">
        <v>0</v>
      </c>
      <c r="AD1064" s="60"/>
      <c r="AE1064" s="60">
        <v>43528.939571759263</v>
      </c>
      <c r="AF1064" s="60">
        <v>43528.939571759263</v>
      </c>
      <c r="AG1064" s="37"/>
      <c r="AH1064" s="37"/>
      <c r="AI1064" s="37"/>
      <c r="AJ1064" s="16">
        <f ca="1">IF(Table1[[#This Row],[State]]="Closed","Zero",IF(Table1[[#This Row],[State]]="Resolved","Zero",TODAY()-Table1[[#This Row],[First Assigned to Osprey-Resolver]]))</f>
        <v>1179.0604282407367</v>
      </c>
      <c r="AK1064" s="16" t="str">
        <f ca="1">IF(Table1[[#This Row],[Days Open]]&lt;=5,"00 - 05",IF(Table1[[#This Row],[Days Open]]&lt;=15,"06 - 15",IF(Table1[[#This Row],[Days Open]]&lt;=30,"16 - 30", IF(Table1[[#This Row],[Days Open]]&lt;=60,"31 - 60",IF(Table1[[#This Row],[Days Open]]&lt;=90,"61 - 90",IF(Table1[[#This Row],[Days Open]]="Zero","Closed","&gt;91 and above"))))))</f>
        <v>&gt;91 and above</v>
      </c>
      <c r="AL1064" s="39">
        <f>WEEKNUM(Table1[[#This Row],[Created]])</f>
        <v>10</v>
      </c>
      <c r="AM1064" s="39">
        <f>WEEKNUM(Table1[[#This Row],[Resolved]])</f>
        <v>0</v>
      </c>
      <c r="AN1064" s="39">
        <f>WEEKNUM(Table1[[#This Row],[Closed]])</f>
        <v>47</v>
      </c>
      <c r="AO1064" s="39" t="str">
        <f>IFERROR(INDEX(GD_Resource[], MATCH(Table1[[#This Row],[Assigned to]], GD_Resource[SNOW ID Unique], 0), 2), "Not GD")</f>
        <v>WPP-US</v>
      </c>
      <c r="AP1064" s="39" t="str">
        <f t="shared" si="16"/>
        <v>GD</v>
      </c>
      <c r="AQ1064" s="39">
        <f>YEAR(Table1[[#This Row],[Closed]])</f>
        <v>2019</v>
      </c>
      <c r="AR1064" s="39">
        <f>YEAR(Table1[[#This Row],[Resolved]])</f>
        <v>1900</v>
      </c>
      <c r="AS1064" s="39">
        <f>YEAR(Table1[[#This Row],[Created]])</f>
        <v>2019</v>
      </c>
      <c r="AT1064" s="39">
        <f>DAY(Table1[[#This Row],[Resolved]])</f>
        <v>0</v>
      </c>
      <c r="AU1064" s="39" t="str">
        <f>TEXT(Table1[[#This Row],[Resolved]],"MMM")</f>
        <v>Jan</v>
      </c>
      <c r="AV1064" s="39">
        <f>DAY(Table1[[#This Row],[Created]])</f>
        <v>4</v>
      </c>
      <c r="AW1064" s="39" t="str">
        <f>TEXT(Table1[[#This Row],[Created]],"MMM")</f>
        <v>Mar</v>
      </c>
      <c r="AX1064" s="40">
        <f>VLOOKUP(Table1[[#This Row],[Assigned to]],GD_Resource[[#All],[SNOW ID Unique]:[Team]],4,0)</f>
        <v>0</v>
      </c>
    </row>
    <row r="1065" spans="1:50" ht="49.95" customHeight="1" x14ac:dyDescent="0.25">
      <c r="A1065" s="37" t="s">
        <v>4151</v>
      </c>
      <c r="B1065" s="37" t="s">
        <v>119</v>
      </c>
      <c r="C1065" s="37" t="s">
        <v>161</v>
      </c>
      <c r="D1065" s="37" t="s">
        <v>356</v>
      </c>
      <c r="E1065" s="37" t="s">
        <v>7</v>
      </c>
      <c r="F1065" s="37" t="s">
        <v>4152</v>
      </c>
      <c r="G1065" s="60">
        <v>43529.871793981481</v>
      </c>
      <c r="H1065" s="37" t="s">
        <v>11</v>
      </c>
      <c r="I1065" s="60"/>
      <c r="J1065" s="37" t="s">
        <v>124</v>
      </c>
      <c r="K1065" s="37" t="s">
        <v>4153</v>
      </c>
      <c r="L1065" s="60">
        <v>43529.871793981481</v>
      </c>
      <c r="M1065" s="37" t="s">
        <v>11</v>
      </c>
      <c r="N1065" s="60">
        <v>43529.849097222221</v>
      </c>
      <c r="O1065" s="37" t="s">
        <v>356</v>
      </c>
      <c r="P1065" s="38" t="b">
        <v>0</v>
      </c>
      <c r="Q1065" s="37"/>
      <c r="R1065" s="37" t="s">
        <v>127</v>
      </c>
      <c r="S1065" s="38">
        <v>0</v>
      </c>
      <c r="T1065" s="37" t="s">
        <v>128</v>
      </c>
      <c r="U1065" s="37" t="s">
        <v>124</v>
      </c>
      <c r="V1065" s="60"/>
      <c r="W1065" s="38">
        <v>2033</v>
      </c>
      <c r="X1065" s="37" t="s">
        <v>359</v>
      </c>
      <c r="Y1065" s="38">
        <v>0</v>
      </c>
      <c r="Z1065" s="38" t="b">
        <v>0</v>
      </c>
      <c r="AA1065" s="60">
        <v>43529.849097222221</v>
      </c>
      <c r="AB1065" s="60"/>
      <c r="AC1065" s="38">
        <v>0</v>
      </c>
      <c r="AD1065" s="60"/>
      <c r="AE1065" s="60">
        <v>43529.849097222221</v>
      </c>
      <c r="AF1065" s="60">
        <v>43529.849097222221</v>
      </c>
      <c r="AG1065" s="37"/>
      <c r="AH1065" s="37"/>
      <c r="AI1065" s="37"/>
      <c r="AJ1065" s="16">
        <f ca="1">IF(Table1[[#This Row],[State]]="Closed","Zero",IF(Table1[[#This Row],[State]]="Resolved","Zero",TODAY()-Table1[[#This Row],[First Assigned to Osprey-Resolver]]))</f>
        <v>1178.1509027777793</v>
      </c>
      <c r="AK1065" s="16" t="str">
        <f ca="1">IF(Table1[[#This Row],[Days Open]]&lt;=5,"00 - 05",IF(Table1[[#This Row],[Days Open]]&lt;=15,"06 - 15",IF(Table1[[#This Row],[Days Open]]&lt;=30,"16 - 30", IF(Table1[[#This Row],[Days Open]]&lt;=60,"31 - 60",IF(Table1[[#This Row],[Days Open]]&lt;=90,"61 - 90",IF(Table1[[#This Row],[Days Open]]="Zero","Closed","&gt;91 and above"))))))</f>
        <v>&gt;91 and above</v>
      </c>
      <c r="AL1065" s="39">
        <f>WEEKNUM(Table1[[#This Row],[Created]])</f>
        <v>10</v>
      </c>
      <c r="AM1065" s="39">
        <f>WEEKNUM(Table1[[#This Row],[Resolved]])</f>
        <v>0</v>
      </c>
      <c r="AN1065" s="39">
        <f>WEEKNUM(Table1[[#This Row],[Closed]])</f>
        <v>10</v>
      </c>
      <c r="AO1065" s="39" t="str">
        <f>IFERROR(INDEX(GD_Resource[], MATCH(Table1[[#This Row],[Assigned to]], GD_Resource[SNOW ID Unique], 0), 2), "Not GD")</f>
        <v>Not GD</v>
      </c>
      <c r="AP1065" s="39" t="str">
        <f t="shared" si="16"/>
        <v>Geo</v>
      </c>
      <c r="AQ1065" s="39">
        <f>YEAR(Table1[[#This Row],[Closed]])</f>
        <v>2019</v>
      </c>
      <c r="AR1065" s="39">
        <f>YEAR(Table1[[#This Row],[Resolved]])</f>
        <v>1900</v>
      </c>
      <c r="AS1065" s="39">
        <f>YEAR(Table1[[#This Row],[Created]])</f>
        <v>2019</v>
      </c>
      <c r="AT1065" s="39">
        <f>DAY(Table1[[#This Row],[Resolved]])</f>
        <v>0</v>
      </c>
      <c r="AU1065" s="39" t="str">
        <f>TEXT(Table1[[#This Row],[Resolved]],"MMM")</f>
        <v>Jan</v>
      </c>
      <c r="AV1065" s="39">
        <f>DAY(Table1[[#This Row],[Created]])</f>
        <v>5</v>
      </c>
      <c r="AW1065" s="39" t="str">
        <f>TEXT(Table1[[#This Row],[Created]],"MMM")</f>
        <v>Mar</v>
      </c>
      <c r="AX1065" s="40" t="e">
        <f>VLOOKUP(Table1[[#This Row],[Assigned to]],GD_Resource[[#All],[SNOW ID Unique]:[Team]],4,0)</f>
        <v>#N/A</v>
      </c>
    </row>
    <row r="1066" spans="1:50" ht="37.5" customHeight="1" x14ac:dyDescent="0.25">
      <c r="A1066" s="37" t="s">
        <v>4154</v>
      </c>
      <c r="B1066" s="37" t="s">
        <v>142</v>
      </c>
      <c r="C1066" s="37" t="s">
        <v>153</v>
      </c>
      <c r="D1066" s="37" t="s">
        <v>156</v>
      </c>
      <c r="E1066" s="37" t="s">
        <v>7</v>
      </c>
      <c r="F1066" s="37" t="s">
        <v>4155</v>
      </c>
      <c r="G1066" s="60">
        <v>43532.180115740739</v>
      </c>
      <c r="H1066" s="37"/>
      <c r="I1066" s="60"/>
      <c r="J1066" s="37" t="s">
        <v>124</v>
      </c>
      <c r="K1066" s="37" t="s">
        <v>4156</v>
      </c>
      <c r="L1066" s="60">
        <v>43532.180115740739</v>
      </c>
      <c r="M1066" s="37" t="s">
        <v>157</v>
      </c>
      <c r="N1066" s="60">
        <v>43531.002569444441</v>
      </c>
      <c r="O1066" s="37" t="s">
        <v>4157</v>
      </c>
      <c r="P1066" s="38" t="b">
        <v>0</v>
      </c>
      <c r="Q1066" s="37"/>
      <c r="R1066" s="37" t="s">
        <v>150</v>
      </c>
      <c r="S1066" s="38">
        <v>0</v>
      </c>
      <c r="T1066" s="37" t="s">
        <v>128</v>
      </c>
      <c r="U1066" s="37" t="s">
        <v>124</v>
      </c>
      <c r="V1066" s="60"/>
      <c r="W1066" s="38">
        <v>101740</v>
      </c>
      <c r="X1066" s="37" t="s">
        <v>4158</v>
      </c>
      <c r="Y1066" s="38">
        <v>0</v>
      </c>
      <c r="Z1066" s="38" t="b">
        <v>0</v>
      </c>
      <c r="AA1066" s="60">
        <v>43531.087557870371</v>
      </c>
      <c r="AB1066" s="60">
        <v>43531.002569444441</v>
      </c>
      <c r="AC1066" s="38">
        <v>1</v>
      </c>
      <c r="AD1066" s="60">
        <v>43532.031793981478</v>
      </c>
      <c r="AE1066" s="60"/>
      <c r="AF1066" s="60">
        <v>43532.031793981478</v>
      </c>
      <c r="AG1066" s="37" t="s">
        <v>139</v>
      </c>
      <c r="AH1066" s="37"/>
      <c r="AI1066" s="37"/>
      <c r="AJ1066" s="16">
        <f ca="1">IF(Table1[[#This Row],[State]]="Closed","Zero",IF(Table1[[#This Row],[State]]="Resolved","Zero",TODAY()-Table1[[#This Row],[First Assigned to Osprey-Resolver]]))</f>
        <v>44708</v>
      </c>
      <c r="AK1066" s="16" t="str">
        <f ca="1">IF(Table1[[#This Row],[Days Open]]&lt;=5,"00 - 05",IF(Table1[[#This Row],[Days Open]]&lt;=15,"06 - 15",IF(Table1[[#This Row],[Days Open]]&lt;=30,"16 - 30", IF(Table1[[#This Row],[Days Open]]&lt;=60,"31 - 60",IF(Table1[[#This Row],[Days Open]]&lt;=90,"61 - 90",IF(Table1[[#This Row],[Days Open]]="Zero","Closed","&gt;91 and above"))))))</f>
        <v>&gt;91 and above</v>
      </c>
      <c r="AL1066" s="39">
        <f>WEEKNUM(Table1[[#This Row],[Created]])</f>
        <v>10</v>
      </c>
      <c r="AM1066" s="39">
        <f>WEEKNUM(Table1[[#This Row],[Resolved]])</f>
        <v>0</v>
      </c>
      <c r="AN1066" s="39">
        <f>WEEKNUM(Table1[[#This Row],[Closed]])</f>
        <v>10</v>
      </c>
      <c r="AO1066" s="39" t="str">
        <f>IFERROR(INDEX(GD_Resource[], MATCH(Table1[[#This Row],[Assigned to]], GD_Resource[SNOW ID Unique], 0), 2), "Not GD")</f>
        <v>Not GD</v>
      </c>
      <c r="AP1066" s="39" t="str">
        <f t="shared" si="16"/>
        <v>Geo</v>
      </c>
      <c r="AQ1066" s="39">
        <f>YEAR(Table1[[#This Row],[Closed]])</f>
        <v>2019</v>
      </c>
      <c r="AR1066" s="39">
        <f>YEAR(Table1[[#This Row],[Resolved]])</f>
        <v>1900</v>
      </c>
      <c r="AS1066" s="39">
        <f>YEAR(Table1[[#This Row],[Created]])</f>
        <v>2019</v>
      </c>
      <c r="AT1066" s="39">
        <f>DAY(Table1[[#This Row],[Resolved]])</f>
        <v>0</v>
      </c>
      <c r="AU1066" s="39" t="str">
        <f>TEXT(Table1[[#This Row],[Resolved]],"MMM")</f>
        <v>Jan</v>
      </c>
      <c r="AV1066" s="39">
        <f>DAY(Table1[[#This Row],[Created]])</f>
        <v>7</v>
      </c>
      <c r="AW1066" s="39" t="str">
        <f>TEXT(Table1[[#This Row],[Created]],"MMM")</f>
        <v>Mar</v>
      </c>
      <c r="AX1066" s="40" t="e">
        <f>VLOOKUP(Table1[[#This Row],[Assigned to]],GD_Resource[[#All],[SNOW ID Unique]:[Team]],4,0)</f>
        <v>#N/A</v>
      </c>
    </row>
    <row r="1067" spans="1:50" ht="49.95" customHeight="1" x14ac:dyDescent="0.25">
      <c r="A1067" s="37" t="s">
        <v>4159</v>
      </c>
      <c r="B1067" s="37" t="s">
        <v>142</v>
      </c>
      <c r="C1067" s="37" t="s">
        <v>253</v>
      </c>
      <c r="D1067" s="37" t="s">
        <v>259</v>
      </c>
      <c r="E1067" s="37" t="s">
        <v>13</v>
      </c>
      <c r="F1067" s="37" t="s">
        <v>4160</v>
      </c>
      <c r="G1067" s="60">
        <v>43532.157604166663</v>
      </c>
      <c r="H1067" s="37" t="s">
        <v>39</v>
      </c>
      <c r="I1067" s="60"/>
      <c r="J1067" s="37" t="s">
        <v>124</v>
      </c>
      <c r="K1067" s="37" t="s">
        <v>4161</v>
      </c>
      <c r="L1067" s="60">
        <v>43532.157604166663</v>
      </c>
      <c r="M1067" s="37" t="s">
        <v>39</v>
      </c>
      <c r="N1067" s="60">
        <v>43532.113622685189</v>
      </c>
      <c r="O1067" s="37" t="s">
        <v>2413</v>
      </c>
      <c r="P1067" s="38" t="b">
        <v>0</v>
      </c>
      <c r="Q1067" s="37"/>
      <c r="R1067" s="37" t="s">
        <v>150</v>
      </c>
      <c r="S1067" s="38">
        <v>0</v>
      </c>
      <c r="T1067" s="37" t="s">
        <v>128</v>
      </c>
      <c r="U1067" s="37" t="s">
        <v>124</v>
      </c>
      <c r="V1067" s="60"/>
      <c r="W1067" s="38">
        <v>4389</v>
      </c>
      <c r="X1067" s="37" t="s">
        <v>4162</v>
      </c>
      <c r="Y1067" s="38">
        <v>0</v>
      </c>
      <c r="Z1067" s="38" t="b">
        <v>0</v>
      </c>
      <c r="AA1067" s="60">
        <v>43532.134745370371</v>
      </c>
      <c r="AB1067" s="60"/>
      <c r="AC1067" s="38">
        <v>0</v>
      </c>
      <c r="AD1067" s="60"/>
      <c r="AE1067" s="60">
        <v>43532.134745370371</v>
      </c>
      <c r="AF1067" s="60">
        <v>43532.113622685189</v>
      </c>
      <c r="AG1067" s="37"/>
      <c r="AH1067" s="37"/>
      <c r="AI1067" s="37"/>
      <c r="AJ1067" s="16">
        <f ca="1">IF(Table1[[#This Row],[State]]="Closed","Zero",IF(Table1[[#This Row],[State]]="Resolved","Zero",TODAY()-Table1[[#This Row],[First Assigned to Osprey-Resolver]]))</f>
        <v>1175.8652546296289</v>
      </c>
      <c r="AK1067" s="16" t="str">
        <f ca="1">IF(Table1[[#This Row],[Days Open]]&lt;=5,"00 - 05",IF(Table1[[#This Row],[Days Open]]&lt;=15,"06 - 15",IF(Table1[[#This Row],[Days Open]]&lt;=30,"16 - 30", IF(Table1[[#This Row],[Days Open]]&lt;=60,"31 - 60",IF(Table1[[#This Row],[Days Open]]&lt;=90,"61 - 90",IF(Table1[[#This Row],[Days Open]]="Zero","Closed","&gt;91 and above"))))))</f>
        <v>&gt;91 and above</v>
      </c>
      <c r="AL1067" s="39">
        <f>WEEKNUM(Table1[[#This Row],[Created]])</f>
        <v>10</v>
      </c>
      <c r="AM1067" s="39">
        <f>WEEKNUM(Table1[[#This Row],[Resolved]])</f>
        <v>0</v>
      </c>
      <c r="AN1067" s="39">
        <f>WEEKNUM(Table1[[#This Row],[Closed]])</f>
        <v>10</v>
      </c>
      <c r="AO1067" s="39" t="str">
        <f>IFERROR(INDEX(GD_Resource[], MATCH(Table1[[#This Row],[Assigned to]], GD_Resource[SNOW ID Unique], 0), 2), "Not GD")</f>
        <v>Not GD</v>
      </c>
      <c r="AP1067" s="39" t="str">
        <f t="shared" si="16"/>
        <v>Geo</v>
      </c>
      <c r="AQ1067" s="39">
        <f>YEAR(Table1[[#This Row],[Closed]])</f>
        <v>2019</v>
      </c>
      <c r="AR1067" s="39">
        <f>YEAR(Table1[[#This Row],[Resolved]])</f>
        <v>1900</v>
      </c>
      <c r="AS1067" s="39">
        <f>YEAR(Table1[[#This Row],[Created]])</f>
        <v>2019</v>
      </c>
      <c r="AT1067" s="39">
        <f>DAY(Table1[[#This Row],[Resolved]])</f>
        <v>0</v>
      </c>
      <c r="AU1067" s="39" t="str">
        <f>TEXT(Table1[[#This Row],[Resolved]],"MMM")</f>
        <v>Jan</v>
      </c>
      <c r="AV1067" s="39">
        <f>DAY(Table1[[#This Row],[Created]])</f>
        <v>8</v>
      </c>
      <c r="AW1067" s="39" t="str">
        <f>TEXT(Table1[[#This Row],[Created]],"MMM")</f>
        <v>Mar</v>
      </c>
      <c r="AX1067" s="40" t="e">
        <f>VLOOKUP(Table1[[#This Row],[Assigned to]],GD_Resource[[#All],[SNOW ID Unique]:[Team]],4,0)</f>
        <v>#N/A</v>
      </c>
    </row>
    <row r="1068" spans="1:50" ht="49.95" customHeight="1" x14ac:dyDescent="0.25">
      <c r="A1068" s="37" t="s">
        <v>4163</v>
      </c>
      <c r="B1068" s="37" t="s">
        <v>119</v>
      </c>
      <c r="C1068" s="37" t="s">
        <v>120</v>
      </c>
      <c r="D1068" s="37" t="s">
        <v>206</v>
      </c>
      <c r="E1068" s="37" t="s">
        <v>145</v>
      </c>
      <c r="F1068" s="37" t="s">
        <v>4164</v>
      </c>
      <c r="G1068" s="60">
        <v>43701.412256944437</v>
      </c>
      <c r="H1068" s="37" t="s">
        <v>48</v>
      </c>
      <c r="I1068" s="60"/>
      <c r="J1068" s="37" t="s">
        <v>124</v>
      </c>
      <c r="K1068" s="37" t="s">
        <v>4165</v>
      </c>
      <c r="L1068" s="60">
        <v>43701.412256944437</v>
      </c>
      <c r="M1068" s="37" t="s">
        <v>48</v>
      </c>
      <c r="N1068" s="60">
        <v>43532.886180555557</v>
      </c>
      <c r="O1068" s="37" t="s">
        <v>762</v>
      </c>
      <c r="P1068" s="38" t="b">
        <v>0</v>
      </c>
      <c r="Q1068" s="37"/>
      <c r="R1068" s="37" t="s">
        <v>127</v>
      </c>
      <c r="S1068" s="38">
        <v>0</v>
      </c>
      <c r="T1068" s="37" t="s">
        <v>128</v>
      </c>
      <c r="U1068" s="37" t="s">
        <v>124</v>
      </c>
      <c r="V1068" s="60"/>
      <c r="W1068" s="38">
        <v>14560653</v>
      </c>
      <c r="X1068" s="37" t="s">
        <v>763</v>
      </c>
      <c r="Y1068" s="38">
        <v>0</v>
      </c>
      <c r="Z1068" s="38" t="b">
        <v>0</v>
      </c>
      <c r="AA1068" s="60">
        <v>43535.38559027778</v>
      </c>
      <c r="AB1068" s="60">
        <v>43532.888472222221</v>
      </c>
      <c r="AC1068" s="38">
        <v>4</v>
      </c>
      <c r="AD1068" s="60">
        <v>43533.380324074067</v>
      </c>
      <c r="AE1068" s="60">
        <v>43535.38559027778</v>
      </c>
      <c r="AF1068" s="60">
        <v>43533.380324074067</v>
      </c>
      <c r="AG1068" s="37"/>
      <c r="AH1068" s="37"/>
      <c r="AI1068" s="37"/>
      <c r="AJ1068" s="16">
        <f ca="1">IF(Table1[[#This Row],[State]]="Closed","Zero",IF(Table1[[#This Row],[State]]="Resolved","Zero",TODAY()-Table1[[#This Row],[First Assigned to Osprey-Resolver]]))</f>
        <v>1172.6144097222204</v>
      </c>
      <c r="AK1068" s="16" t="str">
        <f ca="1">IF(Table1[[#This Row],[Days Open]]&lt;=5,"00 - 05",IF(Table1[[#This Row],[Days Open]]&lt;=15,"06 - 15",IF(Table1[[#This Row],[Days Open]]&lt;=30,"16 - 30", IF(Table1[[#This Row],[Days Open]]&lt;=60,"31 - 60",IF(Table1[[#This Row],[Days Open]]&lt;=90,"61 - 90",IF(Table1[[#This Row],[Days Open]]="Zero","Closed","&gt;91 and above"))))))</f>
        <v>&gt;91 and above</v>
      </c>
      <c r="AL1068" s="39">
        <f>WEEKNUM(Table1[[#This Row],[Created]])</f>
        <v>10</v>
      </c>
      <c r="AM1068" s="39">
        <f>WEEKNUM(Table1[[#This Row],[Resolved]])</f>
        <v>0</v>
      </c>
      <c r="AN1068" s="39">
        <f>WEEKNUM(Table1[[#This Row],[Closed]])</f>
        <v>34</v>
      </c>
      <c r="AO1068" s="39" t="str">
        <f>IFERROR(INDEX(GD_Resource[], MATCH(Table1[[#This Row],[Assigned to]], GD_Resource[SNOW ID Unique], 0), 2), "Not GD")</f>
        <v>Not GD</v>
      </c>
      <c r="AP1068" s="39" t="str">
        <f t="shared" si="16"/>
        <v>Geo</v>
      </c>
      <c r="AQ1068" s="39">
        <f>YEAR(Table1[[#This Row],[Closed]])</f>
        <v>2019</v>
      </c>
      <c r="AR1068" s="39">
        <f>YEAR(Table1[[#This Row],[Resolved]])</f>
        <v>1900</v>
      </c>
      <c r="AS1068" s="39">
        <f>YEAR(Table1[[#This Row],[Created]])</f>
        <v>2019</v>
      </c>
      <c r="AT1068" s="39">
        <f>DAY(Table1[[#This Row],[Resolved]])</f>
        <v>0</v>
      </c>
      <c r="AU1068" s="39" t="str">
        <f>TEXT(Table1[[#This Row],[Resolved]],"MMM")</f>
        <v>Jan</v>
      </c>
      <c r="AV1068" s="39">
        <f>DAY(Table1[[#This Row],[Created]])</f>
        <v>8</v>
      </c>
      <c r="AW1068" s="39" t="str">
        <f>TEXT(Table1[[#This Row],[Created]],"MMM")</f>
        <v>Mar</v>
      </c>
      <c r="AX1068" s="40" t="e">
        <f>VLOOKUP(Table1[[#This Row],[Assigned to]],GD_Resource[[#All],[SNOW ID Unique]:[Team]],4,0)</f>
        <v>#N/A</v>
      </c>
    </row>
    <row r="1069" spans="1:50" ht="49.95" customHeight="1" x14ac:dyDescent="0.25">
      <c r="A1069" s="37" t="s">
        <v>4166</v>
      </c>
      <c r="B1069" s="37" t="s">
        <v>119</v>
      </c>
      <c r="C1069" s="37" t="s">
        <v>242</v>
      </c>
      <c r="D1069" s="37" t="s">
        <v>243</v>
      </c>
      <c r="E1069" s="37" t="s">
        <v>13</v>
      </c>
      <c r="F1069" s="37" t="s">
        <v>4167</v>
      </c>
      <c r="G1069" s="60">
        <v>43536.107743055552</v>
      </c>
      <c r="H1069" s="37"/>
      <c r="I1069" s="60"/>
      <c r="J1069" s="37" t="s">
        <v>124</v>
      </c>
      <c r="K1069" s="37" t="s">
        <v>4168</v>
      </c>
      <c r="L1069" s="60">
        <v>43536.107743055552</v>
      </c>
      <c r="M1069" s="37" t="s">
        <v>71</v>
      </c>
      <c r="N1069" s="60">
        <v>43535.851435185177</v>
      </c>
      <c r="O1069" s="37" t="s">
        <v>888</v>
      </c>
      <c r="P1069" s="38" t="b">
        <v>0</v>
      </c>
      <c r="Q1069" s="37"/>
      <c r="R1069" s="37" t="s">
        <v>150</v>
      </c>
      <c r="S1069" s="38">
        <v>0</v>
      </c>
      <c r="T1069" s="37" t="s">
        <v>128</v>
      </c>
      <c r="U1069" s="37" t="s">
        <v>124</v>
      </c>
      <c r="V1069" s="60"/>
      <c r="W1069" s="38">
        <v>22145</v>
      </c>
      <c r="X1069" s="37" t="s">
        <v>889</v>
      </c>
      <c r="Y1069" s="38">
        <v>0</v>
      </c>
      <c r="Z1069" s="38" t="b">
        <v>0</v>
      </c>
      <c r="AA1069" s="60"/>
      <c r="AB1069" s="60">
        <v>43535.851446759261</v>
      </c>
      <c r="AC1069" s="38">
        <v>1</v>
      </c>
      <c r="AD1069" s="60">
        <v>43536.039050925923</v>
      </c>
      <c r="AE1069" s="60"/>
      <c r="AF1069" s="60">
        <v>43536.039050925923</v>
      </c>
      <c r="AG1069" s="37"/>
      <c r="AH1069" s="37"/>
      <c r="AI1069" s="37"/>
      <c r="AJ1069" s="16">
        <f ca="1">IF(Table1[[#This Row],[State]]="Closed","Zero",IF(Table1[[#This Row],[State]]="Resolved","Zero",TODAY()-Table1[[#This Row],[First Assigned to Osprey-Resolver]]))</f>
        <v>44708</v>
      </c>
      <c r="AK1069" s="16" t="str">
        <f ca="1">IF(Table1[[#This Row],[Days Open]]&lt;=5,"00 - 05",IF(Table1[[#This Row],[Days Open]]&lt;=15,"06 - 15",IF(Table1[[#This Row],[Days Open]]&lt;=30,"16 - 30", IF(Table1[[#This Row],[Days Open]]&lt;=60,"31 - 60",IF(Table1[[#This Row],[Days Open]]&lt;=90,"61 - 90",IF(Table1[[#This Row],[Days Open]]="Zero","Closed","&gt;91 and above"))))))</f>
        <v>&gt;91 and above</v>
      </c>
      <c r="AL1069" s="39">
        <f>WEEKNUM(Table1[[#This Row],[Created]])</f>
        <v>11</v>
      </c>
      <c r="AM1069" s="39">
        <f>WEEKNUM(Table1[[#This Row],[Resolved]])</f>
        <v>0</v>
      </c>
      <c r="AN1069" s="39">
        <f>WEEKNUM(Table1[[#This Row],[Closed]])</f>
        <v>11</v>
      </c>
      <c r="AO1069" s="39" t="str">
        <f>IFERROR(INDEX(GD_Resource[], MATCH(Table1[[#This Row],[Assigned to]], GD_Resource[SNOW ID Unique], 0), 2), "Not GD")</f>
        <v>Not GD</v>
      </c>
      <c r="AP1069" s="39" t="str">
        <f t="shared" si="16"/>
        <v>Geo</v>
      </c>
      <c r="AQ1069" s="39">
        <f>YEAR(Table1[[#This Row],[Closed]])</f>
        <v>2019</v>
      </c>
      <c r="AR1069" s="39">
        <f>YEAR(Table1[[#This Row],[Resolved]])</f>
        <v>1900</v>
      </c>
      <c r="AS1069" s="39">
        <f>YEAR(Table1[[#This Row],[Created]])</f>
        <v>2019</v>
      </c>
      <c r="AT1069" s="39">
        <f>DAY(Table1[[#This Row],[Resolved]])</f>
        <v>0</v>
      </c>
      <c r="AU1069" s="39" t="str">
        <f>TEXT(Table1[[#This Row],[Resolved]],"MMM")</f>
        <v>Jan</v>
      </c>
      <c r="AV1069" s="39">
        <f>DAY(Table1[[#This Row],[Created]])</f>
        <v>11</v>
      </c>
      <c r="AW1069" s="39" t="str">
        <f>TEXT(Table1[[#This Row],[Created]],"MMM")</f>
        <v>Mar</v>
      </c>
      <c r="AX1069" s="40" t="e">
        <f>VLOOKUP(Table1[[#This Row],[Assigned to]],GD_Resource[[#All],[SNOW ID Unique]:[Team]],4,0)</f>
        <v>#N/A</v>
      </c>
    </row>
    <row r="1070" spans="1:50" ht="49.95" customHeight="1" x14ac:dyDescent="0.25">
      <c r="A1070" s="37" t="s">
        <v>4169</v>
      </c>
      <c r="B1070" s="37" t="s">
        <v>142</v>
      </c>
      <c r="C1070" s="37" t="s">
        <v>143</v>
      </c>
      <c r="D1070" s="37" t="s">
        <v>213</v>
      </c>
      <c r="E1070" s="37" t="s">
        <v>145</v>
      </c>
      <c r="F1070" s="37" t="s">
        <v>4170</v>
      </c>
      <c r="G1070" s="60">
        <v>43782.868020833332</v>
      </c>
      <c r="H1070" s="37" t="s">
        <v>40</v>
      </c>
      <c r="I1070" s="60"/>
      <c r="J1070" s="37" t="s">
        <v>124</v>
      </c>
      <c r="K1070" s="37" t="s">
        <v>4171</v>
      </c>
      <c r="L1070" s="60">
        <v>43782.868020833332</v>
      </c>
      <c r="M1070" s="37" t="s">
        <v>40</v>
      </c>
      <c r="N1070" s="60">
        <v>43536.852280092593</v>
      </c>
      <c r="O1070" s="37" t="s">
        <v>3497</v>
      </c>
      <c r="P1070" s="38" t="b">
        <v>0</v>
      </c>
      <c r="Q1070" s="37"/>
      <c r="R1070" s="37" t="s">
        <v>150</v>
      </c>
      <c r="S1070" s="38">
        <v>0</v>
      </c>
      <c r="T1070" s="37" t="s">
        <v>128</v>
      </c>
      <c r="U1070" s="37" t="s">
        <v>124</v>
      </c>
      <c r="V1070" s="60"/>
      <c r="W1070" s="38">
        <v>21255760</v>
      </c>
      <c r="X1070" s="37" t="s">
        <v>4172</v>
      </c>
      <c r="Y1070" s="38">
        <v>0</v>
      </c>
      <c r="Z1070" s="38" t="b">
        <v>0</v>
      </c>
      <c r="AA1070" s="60">
        <v>43537.019953703697</v>
      </c>
      <c r="AB1070" s="60">
        <v>43536.990856481483</v>
      </c>
      <c r="AC1070" s="38">
        <v>1</v>
      </c>
      <c r="AD1070" s="60">
        <v>43537.075208333343</v>
      </c>
      <c r="AE1070" s="60">
        <v>43537.639490740738</v>
      </c>
      <c r="AF1070" s="60">
        <v>43537.075208333343</v>
      </c>
      <c r="AG1070" s="37"/>
      <c r="AH1070" s="37"/>
      <c r="AI1070" s="37"/>
      <c r="AJ1070" s="16">
        <f ca="1">IF(Table1[[#This Row],[State]]="Closed","Zero",IF(Table1[[#This Row],[State]]="Resolved","Zero",TODAY()-Table1[[#This Row],[First Assigned to Osprey-Resolver]]))</f>
        <v>1170.3605092592625</v>
      </c>
      <c r="AK1070" s="16" t="str">
        <f ca="1">IF(Table1[[#This Row],[Days Open]]&lt;=5,"00 - 05",IF(Table1[[#This Row],[Days Open]]&lt;=15,"06 - 15",IF(Table1[[#This Row],[Days Open]]&lt;=30,"16 - 30", IF(Table1[[#This Row],[Days Open]]&lt;=60,"31 - 60",IF(Table1[[#This Row],[Days Open]]&lt;=90,"61 - 90",IF(Table1[[#This Row],[Days Open]]="Zero","Closed","&gt;91 and above"))))))</f>
        <v>&gt;91 and above</v>
      </c>
      <c r="AL1070" s="39">
        <f>WEEKNUM(Table1[[#This Row],[Created]])</f>
        <v>11</v>
      </c>
      <c r="AM1070" s="39">
        <f>WEEKNUM(Table1[[#This Row],[Resolved]])</f>
        <v>0</v>
      </c>
      <c r="AN1070" s="39">
        <f>WEEKNUM(Table1[[#This Row],[Closed]])</f>
        <v>46</v>
      </c>
      <c r="AO1070" s="39" t="str">
        <f>IFERROR(INDEX(GD_Resource[], MATCH(Table1[[#This Row],[Assigned to]], GD_Resource[SNOW ID Unique], 0), 2), "Not GD")</f>
        <v>Not GD</v>
      </c>
      <c r="AP1070" s="39" t="str">
        <f t="shared" si="16"/>
        <v>Geo</v>
      </c>
      <c r="AQ1070" s="39">
        <f>YEAR(Table1[[#This Row],[Closed]])</f>
        <v>2019</v>
      </c>
      <c r="AR1070" s="39">
        <f>YEAR(Table1[[#This Row],[Resolved]])</f>
        <v>1900</v>
      </c>
      <c r="AS1070" s="39">
        <f>YEAR(Table1[[#This Row],[Created]])</f>
        <v>2019</v>
      </c>
      <c r="AT1070" s="39">
        <f>DAY(Table1[[#This Row],[Resolved]])</f>
        <v>0</v>
      </c>
      <c r="AU1070" s="39" t="str">
        <f>TEXT(Table1[[#This Row],[Resolved]],"MMM")</f>
        <v>Jan</v>
      </c>
      <c r="AV1070" s="39">
        <f>DAY(Table1[[#This Row],[Created]])</f>
        <v>12</v>
      </c>
      <c r="AW1070" s="39" t="str">
        <f>TEXT(Table1[[#This Row],[Created]],"MMM")</f>
        <v>Mar</v>
      </c>
      <c r="AX1070" s="40" t="e">
        <f>VLOOKUP(Table1[[#This Row],[Assigned to]],GD_Resource[[#All],[SNOW ID Unique]:[Team]],4,0)</f>
        <v>#N/A</v>
      </c>
    </row>
    <row r="1071" spans="1:50" ht="49.95" customHeight="1" x14ac:dyDescent="0.25">
      <c r="A1071" s="37" t="s">
        <v>4173</v>
      </c>
      <c r="B1071" s="37" t="s">
        <v>119</v>
      </c>
      <c r="C1071" s="37" t="s">
        <v>253</v>
      </c>
      <c r="D1071" s="37" t="s">
        <v>132</v>
      </c>
      <c r="E1071" s="37" t="s">
        <v>145</v>
      </c>
      <c r="F1071" s="37" t="s">
        <v>4174</v>
      </c>
      <c r="G1071" s="60">
        <v>44443.026064814818</v>
      </c>
      <c r="H1071" s="37" t="s">
        <v>287</v>
      </c>
      <c r="I1071" s="60"/>
      <c r="J1071" s="37" t="s">
        <v>124</v>
      </c>
      <c r="K1071" s="37" t="s">
        <v>2818</v>
      </c>
      <c r="L1071" s="60">
        <v>44443.026076388887</v>
      </c>
      <c r="M1071" s="37" t="s">
        <v>42</v>
      </c>
      <c r="N1071" s="60">
        <v>43537.156307870369</v>
      </c>
      <c r="O1071" s="37" t="s">
        <v>2306</v>
      </c>
      <c r="P1071" s="38" t="b">
        <v>0</v>
      </c>
      <c r="Q1071" s="37"/>
      <c r="R1071" s="37" t="s">
        <v>150</v>
      </c>
      <c r="S1071" s="38">
        <v>0</v>
      </c>
      <c r="T1071" s="37" t="s">
        <v>128</v>
      </c>
      <c r="U1071" s="37" t="s">
        <v>124</v>
      </c>
      <c r="V1071" s="60"/>
      <c r="W1071" s="38">
        <v>78267483</v>
      </c>
      <c r="X1071" s="37" t="s">
        <v>4175</v>
      </c>
      <c r="Y1071" s="38">
        <v>0</v>
      </c>
      <c r="Z1071" s="38" t="b">
        <v>0</v>
      </c>
      <c r="AA1071" s="60">
        <v>43537.156307870369</v>
      </c>
      <c r="AB1071" s="60"/>
      <c r="AC1071" s="38">
        <v>0</v>
      </c>
      <c r="AD1071" s="60"/>
      <c r="AE1071" s="60">
        <v>43537.156307870369</v>
      </c>
      <c r="AF1071" s="60">
        <v>43537.156307870369</v>
      </c>
      <c r="AG1071" s="37"/>
      <c r="AH1071" s="37"/>
      <c r="AI1071" s="37" t="s">
        <v>257</v>
      </c>
      <c r="AJ1071" s="16">
        <f ca="1">IF(Table1[[#This Row],[State]]="Closed","Zero",IF(Table1[[#This Row],[State]]="Resolved","Zero",TODAY()-Table1[[#This Row],[First Assigned to Osprey-Resolver]]))</f>
        <v>1170.8436921296307</v>
      </c>
      <c r="AK1071" s="16" t="str">
        <f ca="1">IF(Table1[[#This Row],[Days Open]]&lt;=5,"00 - 05",IF(Table1[[#This Row],[Days Open]]&lt;=15,"06 - 15",IF(Table1[[#This Row],[Days Open]]&lt;=30,"16 - 30", IF(Table1[[#This Row],[Days Open]]&lt;=60,"31 - 60",IF(Table1[[#This Row],[Days Open]]&lt;=90,"61 - 90",IF(Table1[[#This Row],[Days Open]]="Zero","Closed","&gt;91 and above"))))))</f>
        <v>&gt;91 and above</v>
      </c>
      <c r="AL1071" s="39">
        <f>WEEKNUM(Table1[[#This Row],[Created]])</f>
        <v>11</v>
      </c>
      <c r="AM1071" s="39">
        <f>WEEKNUM(Table1[[#This Row],[Resolved]])</f>
        <v>0</v>
      </c>
      <c r="AN1071" s="39">
        <f>WEEKNUM(Table1[[#This Row],[Closed]])</f>
        <v>36</v>
      </c>
      <c r="AO1071" s="39" t="str">
        <f>IFERROR(INDEX(GD_Resource[], MATCH(Table1[[#This Row],[Assigned to]], GD_Resource[SNOW ID Unique], 0), 2), "Not GD")</f>
        <v>WPP-US</v>
      </c>
      <c r="AP1071" s="39" t="str">
        <f t="shared" si="16"/>
        <v>GD</v>
      </c>
      <c r="AQ1071" s="39">
        <f>YEAR(Table1[[#This Row],[Closed]])</f>
        <v>2021</v>
      </c>
      <c r="AR1071" s="39">
        <f>YEAR(Table1[[#This Row],[Resolved]])</f>
        <v>1900</v>
      </c>
      <c r="AS1071" s="39">
        <f>YEAR(Table1[[#This Row],[Created]])</f>
        <v>2019</v>
      </c>
      <c r="AT1071" s="39">
        <f>DAY(Table1[[#This Row],[Resolved]])</f>
        <v>0</v>
      </c>
      <c r="AU1071" s="39" t="str">
        <f>TEXT(Table1[[#This Row],[Resolved]],"MMM")</f>
        <v>Jan</v>
      </c>
      <c r="AV1071" s="39">
        <f>DAY(Table1[[#This Row],[Created]])</f>
        <v>13</v>
      </c>
      <c r="AW1071" s="39" t="str">
        <f>TEXT(Table1[[#This Row],[Created]],"MMM")</f>
        <v>Mar</v>
      </c>
      <c r="AX1071" s="40">
        <f>VLOOKUP(Table1[[#This Row],[Assigned to]],GD_Resource[[#All],[SNOW ID Unique]:[Team]],4,0)</f>
        <v>0</v>
      </c>
    </row>
    <row r="1072" spans="1:50" ht="150" customHeight="1" x14ac:dyDescent="0.25">
      <c r="A1072" s="37" t="s">
        <v>4176</v>
      </c>
      <c r="B1072" s="37" t="s">
        <v>119</v>
      </c>
      <c r="C1072" s="37" t="s">
        <v>242</v>
      </c>
      <c r="D1072" s="37" t="s">
        <v>243</v>
      </c>
      <c r="E1072" s="37" t="s">
        <v>13</v>
      </c>
      <c r="F1072" s="37" t="s">
        <v>4177</v>
      </c>
      <c r="G1072" s="60">
        <v>43539.083564814813</v>
      </c>
      <c r="H1072" s="37"/>
      <c r="I1072" s="60"/>
      <c r="J1072" s="37" t="s">
        <v>124</v>
      </c>
      <c r="K1072" s="37" t="s">
        <v>2540</v>
      </c>
      <c r="L1072" s="60">
        <v>43539.083564814813</v>
      </c>
      <c r="M1072" s="37" t="s">
        <v>71</v>
      </c>
      <c r="N1072" s="60">
        <v>43538.011284722219</v>
      </c>
      <c r="O1072" s="37" t="s">
        <v>4178</v>
      </c>
      <c r="P1072" s="38" t="b">
        <v>0</v>
      </c>
      <c r="Q1072" s="37"/>
      <c r="R1072" s="37" t="s">
        <v>150</v>
      </c>
      <c r="S1072" s="38">
        <v>0</v>
      </c>
      <c r="T1072" s="37" t="s">
        <v>128</v>
      </c>
      <c r="U1072" s="37" t="s">
        <v>124</v>
      </c>
      <c r="V1072" s="60"/>
      <c r="W1072" s="38">
        <v>92645</v>
      </c>
      <c r="X1072" s="37" t="s">
        <v>4179</v>
      </c>
      <c r="Y1072" s="38">
        <v>0</v>
      </c>
      <c r="Z1072" s="38" t="b">
        <v>0</v>
      </c>
      <c r="AA1072" s="60"/>
      <c r="AB1072" s="60">
        <v>43538.019641203697</v>
      </c>
      <c r="AC1072" s="38">
        <v>1</v>
      </c>
      <c r="AD1072" s="60">
        <v>43538.200277777767</v>
      </c>
      <c r="AE1072" s="60"/>
      <c r="AF1072" s="60">
        <v>43538.200277777767</v>
      </c>
      <c r="AG1072" s="37"/>
      <c r="AH1072" s="37"/>
      <c r="AI1072" s="37"/>
      <c r="AJ1072" s="16">
        <f ca="1">IF(Table1[[#This Row],[State]]="Closed","Zero",IF(Table1[[#This Row],[State]]="Resolved","Zero",TODAY()-Table1[[#This Row],[First Assigned to Osprey-Resolver]]))</f>
        <v>44708</v>
      </c>
      <c r="AK1072" s="16" t="str">
        <f ca="1">IF(Table1[[#This Row],[Days Open]]&lt;=5,"00 - 05",IF(Table1[[#This Row],[Days Open]]&lt;=15,"06 - 15",IF(Table1[[#This Row],[Days Open]]&lt;=30,"16 - 30", IF(Table1[[#This Row],[Days Open]]&lt;=60,"31 - 60",IF(Table1[[#This Row],[Days Open]]&lt;=90,"61 - 90",IF(Table1[[#This Row],[Days Open]]="Zero","Closed","&gt;91 and above"))))))</f>
        <v>&gt;91 and above</v>
      </c>
      <c r="AL1072" s="39">
        <f>WEEKNUM(Table1[[#This Row],[Created]])</f>
        <v>11</v>
      </c>
      <c r="AM1072" s="39">
        <f>WEEKNUM(Table1[[#This Row],[Resolved]])</f>
        <v>0</v>
      </c>
      <c r="AN1072" s="39">
        <f>WEEKNUM(Table1[[#This Row],[Closed]])</f>
        <v>11</v>
      </c>
      <c r="AO1072" s="39" t="str">
        <f>IFERROR(INDEX(GD_Resource[], MATCH(Table1[[#This Row],[Assigned to]], GD_Resource[SNOW ID Unique], 0), 2), "Not GD")</f>
        <v>Not GD</v>
      </c>
      <c r="AP1072" s="39" t="str">
        <f t="shared" si="16"/>
        <v>Geo</v>
      </c>
      <c r="AQ1072" s="39">
        <f>YEAR(Table1[[#This Row],[Closed]])</f>
        <v>2019</v>
      </c>
      <c r="AR1072" s="39">
        <f>YEAR(Table1[[#This Row],[Resolved]])</f>
        <v>1900</v>
      </c>
      <c r="AS1072" s="39">
        <f>YEAR(Table1[[#This Row],[Created]])</f>
        <v>2019</v>
      </c>
      <c r="AT1072" s="39">
        <f>DAY(Table1[[#This Row],[Resolved]])</f>
        <v>0</v>
      </c>
      <c r="AU1072" s="39" t="str">
        <f>TEXT(Table1[[#This Row],[Resolved]],"MMM")</f>
        <v>Jan</v>
      </c>
      <c r="AV1072" s="39">
        <f>DAY(Table1[[#This Row],[Created]])</f>
        <v>14</v>
      </c>
      <c r="AW1072" s="39" t="str">
        <f>TEXT(Table1[[#This Row],[Created]],"MMM")</f>
        <v>Mar</v>
      </c>
      <c r="AX1072" s="40" t="e">
        <f>VLOOKUP(Table1[[#This Row],[Assigned to]],GD_Resource[[#All],[SNOW ID Unique]:[Team]],4,0)</f>
        <v>#N/A</v>
      </c>
    </row>
    <row r="1073" spans="1:50" ht="37.5" customHeight="1" x14ac:dyDescent="0.25">
      <c r="A1073" s="37" t="s">
        <v>4180</v>
      </c>
      <c r="B1073" s="37" t="s">
        <v>119</v>
      </c>
      <c r="C1073" s="37" t="s">
        <v>120</v>
      </c>
      <c r="D1073" s="37" t="s">
        <v>206</v>
      </c>
      <c r="E1073" s="37" t="s">
        <v>145</v>
      </c>
      <c r="F1073" s="37" t="s">
        <v>4181</v>
      </c>
      <c r="G1073" s="60">
        <v>44169.807766203703</v>
      </c>
      <c r="H1073" s="37" t="s">
        <v>41</v>
      </c>
      <c r="I1073" s="60"/>
      <c r="J1073" s="37" t="s">
        <v>124</v>
      </c>
      <c r="K1073" s="37" t="s">
        <v>3877</v>
      </c>
      <c r="L1073" s="60">
        <v>44169.807766203703</v>
      </c>
      <c r="M1073" s="37" t="s">
        <v>48</v>
      </c>
      <c r="N1073" s="60">
        <v>43545.862222222233</v>
      </c>
      <c r="O1073" s="37" t="s">
        <v>4182</v>
      </c>
      <c r="P1073" s="38" t="b">
        <v>0</v>
      </c>
      <c r="Q1073" s="37"/>
      <c r="R1073" s="37" t="s">
        <v>127</v>
      </c>
      <c r="S1073" s="38">
        <v>0</v>
      </c>
      <c r="T1073" s="37" t="s">
        <v>128</v>
      </c>
      <c r="U1073" s="37" t="s">
        <v>124</v>
      </c>
      <c r="V1073" s="60"/>
      <c r="W1073" s="38">
        <v>53908895</v>
      </c>
      <c r="X1073" s="37" t="s">
        <v>4183</v>
      </c>
      <c r="Y1073" s="38">
        <v>0</v>
      </c>
      <c r="Z1073" s="38" t="b">
        <v>0</v>
      </c>
      <c r="AA1073" s="60">
        <v>43545.888356481482</v>
      </c>
      <c r="AB1073" s="60">
        <v>43545.862557870372</v>
      </c>
      <c r="AC1073" s="38">
        <v>1</v>
      </c>
      <c r="AD1073" s="60">
        <v>43545.8669212963</v>
      </c>
      <c r="AE1073" s="60">
        <v>43545.888356481482</v>
      </c>
      <c r="AF1073" s="60">
        <v>43545.8669212963</v>
      </c>
      <c r="AG1073" s="37" t="s">
        <v>332</v>
      </c>
      <c r="AH1073" s="37"/>
      <c r="AI1073" s="37"/>
      <c r="AJ1073" s="16">
        <f ca="1">IF(Table1[[#This Row],[State]]="Closed","Zero",IF(Table1[[#This Row],[State]]="Resolved","Zero",TODAY()-Table1[[#This Row],[First Assigned to Osprey-Resolver]]))</f>
        <v>1162.1116435185177</v>
      </c>
      <c r="AK1073" s="16" t="str">
        <f ca="1">IF(Table1[[#This Row],[Days Open]]&lt;=5,"00 - 05",IF(Table1[[#This Row],[Days Open]]&lt;=15,"06 - 15",IF(Table1[[#This Row],[Days Open]]&lt;=30,"16 - 30", IF(Table1[[#This Row],[Days Open]]&lt;=60,"31 - 60",IF(Table1[[#This Row],[Days Open]]&lt;=90,"61 - 90",IF(Table1[[#This Row],[Days Open]]="Zero","Closed","&gt;91 and above"))))))</f>
        <v>&gt;91 and above</v>
      </c>
      <c r="AL1073" s="39">
        <f>WEEKNUM(Table1[[#This Row],[Created]])</f>
        <v>12</v>
      </c>
      <c r="AM1073" s="39">
        <f>WEEKNUM(Table1[[#This Row],[Resolved]])</f>
        <v>0</v>
      </c>
      <c r="AN1073" s="39">
        <f>WEEKNUM(Table1[[#This Row],[Closed]])</f>
        <v>49</v>
      </c>
      <c r="AO1073" s="39" t="str">
        <f>IFERROR(INDEX(GD_Resource[], MATCH(Table1[[#This Row],[Assigned to]], GD_Resource[SNOW ID Unique], 0), 2), "Not GD")</f>
        <v>Not GD</v>
      </c>
      <c r="AP1073" s="39" t="str">
        <f t="shared" si="16"/>
        <v>Geo</v>
      </c>
      <c r="AQ1073" s="39">
        <f>YEAR(Table1[[#This Row],[Closed]])</f>
        <v>2020</v>
      </c>
      <c r="AR1073" s="39">
        <f>YEAR(Table1[[#This Row],[Resolved]])</f>
        <v>1900</v>
      </c>
      <c r="AS1073" s="39">
        <f>YEAR(Table1[[#This Row],[Created]])</f>
        <v>2019</v>
      </c>
      <c r="AT1073" s="39">
        <f>DAY(Table1[[#This Row],[Resolved]])</f>
        <v>0</v>
      </c>
      <c r="AU1073" s="39" t="str">
        <f>TEXT(Table1[[#This Row],[Resolved]],"MMM")</f>
        <v>Jan</v>
      </c>
      <c r="AV1073" s="39">
        <f>DAY(Table1[[#This Row],[Created]])</f>
        <v>21</v>
      </c>
      <c r="AW1073" s="39" t="str">
        <f>TEXT(Table1[[#This Row],[Created]],"MMM")</f>
        <v>Mar</v>
      </c>
      <c r="AX1073" s="40" t="e">
        <f>VLOOKUP(Table1[[#This Row],[Assigned to]],GD_Resource[[#All],[SNOW ID Unique]:[Team]],4,0)</f>
        <v>#N/A</v>
      </c>
    </row>
    <row r="1074" spans="1:50" ht="112.5" customHeight="1" x14ac:dyDescent="0.25">
      <c r="A1074" s="37" t="s">
        <v>4184</v>
      </c>
      <c r="B1074" s="37" t="s">
        <v>119</v>
      </c>
      <c r="C1074" s="37" t="s">
        <v>253</v>
      </c>
      <c r="D1074" s="37" t="s">
        <v>2365</v>
      </c>
      <c r="E1074" s="37" t="s">
        <v>145</v>
      </c>
      <c r="F1074" s="37" t="s">
        <v>4185</v>
      </c>
      <c r="G1074" s="60">
        <v>43592.69195601852</v>
      </c>
      <c r="H1074" s="37" t="s">
        <v>39</v>
      </c>
      <c r="I1074" s="60"/>
      <c r="J1074" s="37" t="s">
        <v>134</v>
      </c>
      <c r="K1074" s="37" t="s">
        <v>4186</v>
      </c>
      <c r="L1074" s="60">
        <v>43586.870011574072</v>
      </c>
      <c r="M1074" s="37" t="s">
        <v>39</v>
      </c>
      <c r="N1074" s="60">
        <v>43546.050706018519</v>
      </c>
      <c r="O1074" s="37" t="s">
        <v>259</v>
      </c>
      <c r="P1074" s="38" t="b">
        <v>0</v>
      </c>
      <c r="Q1074" s="37"/>
      <c r="R1074" s="37" t="s">
        <v>150</v>
      </c>
      <c r="S1074" s="38">
        <v>0</v>
      </c>
      <c r="T1074" s="37" t="s">
        <v>128</v>
      </c>
      <c r="U1074" s="37" t="s">
        <v>124</v>
      </c>
      <c r="V1074" s="60"/>
      <c r="W1074" s="38">
        <v>3527398</v>
      </c>
      <c r="X1074" s="37" t="s">
        <v>4187</v>
      </c>
      <c r="Y1074" s="38">
        <v>0</v>
      </c>
      <c r="Z1074" s="38" t="b">
        <v>0</v>
      </c>
      <c r="AA1074" s="60">
        <v>43546.050706018519</v>
      </c>
      <c r="AB1074" s="60"/>
      <c r="AC1074" s="38">
        <v>0</v>
      </c>
      <c r="AD1074" s="60"/>
      <c r="AE1074" s="60">
        <v>43546.050706018519</v>
      </c>
      <c r="AF1074" s="60">
        <v>43546.050706018519</v>
      </c>
      <c r="AG1074" s="37"/>
      <c r="AH1074" s="37"/>
      <c r="AI1074" s="37"/>
      <c r="AJ1074" s="16">
        <f ca="1">IF(Table1[[#This Row],[State]]="Closed","Zero",IF(Table1[[#This Row],[State]]="Resolved","Zero",TODAY()-Table1[[#This Row],[First Assigned to Osprey-Resolver]]))</f>
        <v>1161.9492939814809</v>
      </c>
      <c r="AK1074" s="16" t="str">
        <f ca="1">IF(Table1[[#This Row],[Days Open]]&lt;=5,"00 - 05",IF(Table1[[#This Row],[Days Open]]&lt;=15,"06 - 15",IF(Table1[[#This Row],[Days Open]]&lt;=30,"16 - 30", IF(Table1[[#This Row],[Days Open]]&lt;=60,"31 - 60",IF(Table1[[#This Row],[Days Open]]&lt;=90,"61 - 90",IF(Table1[[#This Row],[Days Open]]="Zero","Closed","&gt;91 and above"))))))</f>
        <v>&gt;91 and above</v>
      </c>
      <c r="AL1074" s="39">
        <f>WEEKNUM(Table1[[#This Row],[Created]])</f>
        <v>12</v>
      </c>
      <c r="AM1074" s="39">
        <f>WEEKNUM(Table1[[#This Row],[Resolved]])</f>
        <v>0</v>
      </c>
      <c r="AN1074" s="39">
        <f>WEEKNUM(Table1[[#This Row],[Closed]])</f>
        <v>18</v>
      </c>
      <c r="AO1074" s="39" t="str">
        <f>IFERROR(INDEX(GD_Resource[], MATCH(Table1[[#This Row],[Assigned to]], GD_Resource[SNOW ID Unique], 0), 2), "Not GD")</f>
        <v>Not GD</v>
      </c>
      <c r="AP1074" s="39" t="str">
        <f t="shared" si="16"/>
        <v>Geo</v>
      </c>
      <c r="AQ1074" s="39">
        <f>YEAR(Table1[[#This Row],[Closed]])</f>
        <v>2019</v>
      </c>
      <c r="AR1074" s="39">
        <f>YEAR(Table1[[#This Row],[Resolved]])</f>
        <v>1900</v>
      </c>
      <c r="AS1074" s="39">
        <f>YEAR(Table1[[#This Row],[Created]])</f>
        <v>2019</v>
      </c>
      <c r="AT1074" s="39">
        <f>DAY(Table1[[#This Row],[Resolved]])</f>
        <v>0</v>
      </c>
      <c r="AU1074" s="39" t="str">
        <f>TEXT(Table1[[#This Row],[Resolved]],"MMM")</f>
        <v>Jan</v>
      </c>
      <c r="AV1074" s="39">
        <f>DAY(Table1[[#This Row],[Created]])</f>
        <v>22</v>
      </c>
      <c r="AW1074" s="39" t="str">
        <f>TEXT(Table1[[#This Row],[Created]],"MMM")</f>
        <v>Mar</v>
      </c>
      <c r="AX1074" s="40" t="e">
        <f>VLOOKUP(Table1[[#This Row],[Assigned to]],GD_Resource[[#All],[SNOW ID Unique]:[Team]],4,0)</f>
        <v>#N/A</v>
      </c>
    </row>
    <row r="1075" spans="1:50" ht="49.95" customHeight="1" x14ac:dyDescent="0.25">
      <c r="A1075" s="37" t="s">
        <v>4188</v>
      </c>
      <c r="B1075" s="37" t="s">
        <v>142</v>
      </c>
      <c r="C1075" s="37" t="s">
        <v>253</v>
      </c>
      <c r="D1075" s="37" t="s">
        <v>132</v>
      </c>
      <c r="E1075" s="37" t="s">
        <v>145</v>
      </c>
      <c r="F1075" s="37" t="s">
        <v>4189</v>
      </c>
      <c r="G1075" s="60">
        <v>44433.973379629628</v>
      </c>
      <c r="H1075" s="37" t="s">
        <v>287</v>
      </c>
      <c r="I1075" s="60"/>
      <c r="J1075" s="37" t="s">
        <v>124</v>
      </c>
      <c r="K1075" s="37" t="s">
        <v>3063</v>
      </c>
      <c r="L1075" s="60">
        <v>44433.973379629628</v>
      </c>
      <c r="M1075" s="37" t="s">
        <v>42</v>
      </c>
      <c r="N1075" s="60">
        <v>43547.256944444453</v>
      </c>
      <c r="O1075" s="37" t="s">
        <v>4190</v>
      </c>
      <c r="P1075" s="38" t="b">
        <v>0</v>
      </c>
      <c r="Q1075" s="37"/>
      <c r="R1075" s="37" t="s">
        <v>150</v>
      </c>
      <c r="S1075" s="38">
        <v>0</v>
      </c>
      <c r="T1075" s="37" t="s">
        <v>128</v>
      </c>
      <c r="U1075" s="37" t="s">
        <v>124</v>
      </c>
      <c r="V1075" s="60"/>
      <c r="W1075" s="38">
        <v>76612300</v>
      </c>
      <c r="X1075" s="37" t="s">
        <v>4191</v>
      </c>
      <c r="Y1075" s="38">
        <v>0</v>
      </c>
      <c r="Z1075" s="38" t="b">
        <v>0</v>
      </c>
      <c r="AA1075" s="60">
        <v>43549.752939814818</v>
      </c>
      <c r="AB1075" s="60"/>
      <c r="AC1075" s="38">
        <v>1</v>
      </c>
      <c r="AD1075" s="60"/>
      <c r="AE1075" s="60">
        <v>43549.752939814818</v>
      </c>
      <c r="AF1075" s="60">
        <v>43547.293171296304</v>
      </c>
      <c r="AG1075" s="37"/>
      <c r="AH1075" s="37"/>
      <c r="AI1075" s="37" t="s">
        <v>257</v>
      </c>
      <c r="AJ1075" s="16">
        <f ca="1">IF(Table1[[#This Row],[State]]="Closed","Zero",IF(Table1[[#This Row],[State]]="Resolved","Zero",TODAY()-Table1[[#This Row],[First Assigned to Osprey-Resolver]]))</f>
        <v>1158.2470601851819</v>
      </c>
      <c r="AK1075" s="16" t="str">
        <f ca="1">IF(Table1[[#This Row],[Days Open]]&lt;=5,"00 - 05",IF(Table1[[#This Row],[Days Open]]&lt;=15,"06 - 15",IF(Table1[[#This Row],[Days Open]]&lt;=30,"16 - 30", IF(Table1[[#This Row],[Days Open]]&lt;=60,"31 - 60",IF(Table1[[#This Row],[Days Open]]&lt;=90,"61 - 90",IF(Table1[[#This Row],[Days Open]]="Zero","Closed","&gt;91 and above"))))))</f>
        <v>&gt;91 and above</v>
      </c>
      <c r="AL1075" s="39">
        <f>WEEKNUM(Table1[[#This Row],[Created]])</f>
        <v>12</v>
      </c>
      <c r="AM1075" s="39">
        <f>WEEKNUM(Table1[[#This Row],[Resolved]])</f>
        <v>0</v>
      </c>
      <c r="AN1075" s="39">
        <f>WEEKNUM(Table1[[#This Row],[Closed]])</f>
        <v>35</v>
      </c>
      <c r="AO1075" s="39" t="str">
        <f>IFERROR(INDEX(GD_Resource[], MATCH(Table1[[#This Row],[Assigned to]], GD_Resource[SNOW ID Unique], 0), 2), "Not GD")</f>
        <v>WPP-US</v>
      </c>
      <c r="AP1075" s="39" t="str">
        <f t="shared" si="16"/>
        <v>GD</v>
      </c>
      <c r="AQ1075" s="39">
        <f>YEAR(Table1[[#This Row],[Closed]])</f>
        <v>2021</v>
      </c>
      <c r="AR1075" s="39">
        <f>YEAR(Table1[[#This Row],[Resolved]])</f>
        <v>1900</v>
      </c>
      <c r="AS1075" s="39">
        <f>YEAR(Table1[[#This Row],[Created]])</f>
        <v>2019</v>
      </c>
      <c r="AT1075" s="39">
        <f>DAY(Table1[[#This Row],[Resolved]])</f>
        <v>0</v>
      </c>
      <c r="AU1075" s="39" t="str">
        <f>TEXT(Table1[[#This Row],[Resolved]],"MMM")</f>
        <v>Jan</v>
      </c>
      <c r="AV1075" s="39">
        <f>DAY(Table1[[#This Row],[Created]])</f>
        <v>23</v>
      </c>
      <c r="AW1075" s="39" t="str">
        <f>TEXT(Table1[[#This Row],[Created]],"MMM")</f>
        <v>Mar</v>
      </c>
      <c r="AX1075" s="40">
        <f>VLOOKUP(Table1[[#This Row],[Assigned to]],GD_Resource[[#All],[SNOW ID Unique]:[Team]],4,0)</f>
        <v>0</v>
      </c>
    </row>
    <row r="1076" spans="1:50" ht="49.95" customHeight="1" x14ac:dyDescent="0.25">
      <c r="A1076" s="37" t="s">
        <v>4192</v>
      </c>
      <c r="B1076" s="37" t="s">
        <v>119</v>
      </c>
      <c r="C1076" s="37" t="s">
        <v>622</v>
      </c>
      <c r="D1076" s="37" t="s">
        <v>243</v>
      </c>
      <c r="E1076" s="37" t="s">
        <v>13</v>
      </c>
      <c r="F1076" s="37" t="s">
        <v>4193</v>
      </c>
      <c r="G1076" s="60">
        <v>43550.509259259263</v>
      </c>
      <c r="H1076" s="37"/>
      <c r="I1076" s="60"/>
      <c r="J1076" s="37" t="s">
        <v>124</v>
      </c>
      <c r="K1076" s="37" t="s">
        <v>2540</v>
      </c>
      <c r="L1076" s="60">
        <v>43550.509259259263</v>
      </c>
      <c r="M1076" s="37" t="s">
        <v>71</v>
      </c>
      <c r="N1076" s="60">
        <v>43547.946261574078</v>
      </c>
      <c r="O1076" s="37" t="s">
        <v>4194</v>
      </c>
      <c r="P1076" s="38" t="b">
        <v>0</v>
      </c>
      <c r="Q1076" s="37"/>
      <c r="R1076" s="37" t="s">
        <v>150</v>
      </c>
      <c r="S1076" s="38">
        <v>0</v>
      </c>
      <c r="T1076" s="37" t="s">
        <v>128</v>
      </c>
      <c r="U1076" s="37" t="s">
        <v>124</v>
      </c>
      <c r="V1076" s="60"/>
      <c r="W1076" s="38">
        <v>221443</v>
      </c>
      <c r="X1076" s="37" t="s">
        <v>4195</v>
      </c>
      <c r="Y1076" s="38">
        <v>0</v>
      </c>
      <c r="Z1076" s="38" t="b">
        <v>0</v>
      </c>
      <c r="AA1076" s="60">
        <v>43550.030902777777</v>
      </c>
      <c r="AB1076" s="60">
        <v>43547.955625000002</v>
      </c>
      <c r="AC1076" s="38">
        <v>1</v>
      </c>
      <c r="AD1076" s="60">
        <v>43550.089525462958</v>
      </c>
      <c r="AE1076" s="60"/>
      <c r="AF1076" s="60">
        <v>43550.089525462958</v>
      </c>
      <c r="AG1076" s="37"/>
      <c r="AH1076" s="37"/>
      <c r="AI1076" s="37"/>
      <c r="AJ1076" s="16">
        <f ca="1">IF(Table1[[#This Row],[State]]="Closed","Zero",IF(Table1[[#This Row],[State]]="Resolved","Zero",TODAY()-Table1[[#This Row],[First Assigned to Osprey-Resolver]]))</f>
        <v>44708</v>
      </c>
      <c r="AK1076" s="16" t="str">
        <f ca="1">IF(Table1[[#This Row],[Days Open]]&lt;=5,"00 - 05",IF(Table1[[#This Row],[Days Open]]&lt;=15,"06 - 15",IF(Table1[[#This Row],[Days Open]]&lt;=30,"16 - 30", IF(Table1[[#This Row],[Days Open]]&lt;=60,"31 - 60",IF(Table1[[#This Row],[Days Open]]&lt;=90,"61 - 90",IF(Table1[[#This Row],[Days Open]]="Zero","Closed","&gt;91 and above"))))))</f>
        <v>&gt;91 and above</v>
      </c>
      <c r="AL1076" s="39">
        <f>WEEKNUM(Table1[[#This Row],[Created]])</f>
        <v>12</v>
      </c>
      <c r="AM1076" s="39">
        <f>WEEKNUM(Table1[[#This Row],[Resolved]])</f>
        <v>0</v>
      </c>
      <c r="AN1076" s="39">
        <f>WEEKNUM(Table1[[#This Row],[Closed]])</f>
        <v>13</v>
      </c>
      <c r="AO1076" s="39" t="str">
        <f>IFERROR(INDEX(GD_Resource[], MATCH(Table1[[#This Row],[Assigned to]], GD_Resource[SNOW ID Unique], 0), 2), "Not GD")</f>
        <v>Not GD</v>
      </c>
      <c r="AP1076" s="39" t="str">
        <f t="shared" si="16"/>
        <v>Geo</v>
      </c>
      <c r="AQ1076" s="39">
        <f>YEAR(Table1[[#This Row],[Closed]])</f>
        <v>2019</v>
      </c>
      <c r="AR1076" s="39">
        <f>YEAR(Table1[[#This Row],[Resolved]])</f>
        <v>1900</v>
      </c>
      <c r="AS1076" s="39">
        <f>YEAR(Table1[[#This Row],[Created]])</f>
        <v>2019</v>
      </c>
      <c r="AT1076" s="39">
        <f>DAY(Table1[[#This Row],[Resolved]])</f>
        <v>0</v>
      </c>
      <c r="AU1076" s="39" t="str">
        <f>TEXT(Table1[[#This Row],[Resolved]],"MMM")</f>
        <v>Jan</v>
      </c>
      <c r="AV1076" s="39">
        <f>DAY(Table1[[#This Row],[Created]])</f>
        <v>23</v>
      </c>
      <c r="AW1076" s="39" t="str">
        <f>TEXT(Table1[[#This Row],[Created]],"MMM")</f>
        <v>Mar</v>
      </c>
      <c r="AX1076" s="40" t="e">
        <f>VLOOKUP(Table1[[#This Row],[Assigned to]],GD_Resource[[#All],[SNOW ID Unique]:[Team]],4,0)</f>
        <v>#N/A</v>
      </c>
    </row>
    <row r="1077" spans="1:50" ht="112.5" customHeight="1" x14ac:dyDescent="0.25">
      <c r="A1077" s="37" t="s">
        <v>4196</v>
      </c>
      <c r="B1077" s="37" t="s">
        <v>119</v>
      </c>
      <c r="C1077" s="37" t="s">
        <v>253</v>
      </c>
      <c r="D1077" s="37" t="s">
        <v>3344</v>
      </c>
      <c r="E1077" s="37" t="s">
        <v>13</v>
      </c>
      <c r="F1077" s="37" t="s">
        <v>4197</v>
      </c>
      <c r="G1077" s="60">
        <v>43550.757754629631</v>
      </c>
      <c r="H1077" s="37" t="s">
        <v>2308</v>
      </c>
      <c r="I1077" s="60"/>
      <c r="J1077" s="37" t="s">
        <v>180</v>
      </c>
      <c r="K1077" s="37" t="s">
        <v>2540</v>
      </c>
      <c r="L1077" s="60">
        <v>43550.757754629631</v>
      </c>
      <c r="M1077" s="37" t="s">
        <v>2308</v>
      </c>
      <c r="N1077" s="60">
        <v>43550.050752314812</v>
      </c>
      <c r="O1077" s="37" t="s">
        <v>4198</v>
      </c>
      <c r="P1077" s="38" t="b">
        <v>0</v>
      </c>
      <c r="Q1077" s="37"/>
      <c r="R1077" s="37" t="s">
        <v>150</v>
      </c>
      <c r="S1077" s="38">
        <v>0</v>
      </c>
      <c r="T1077" s="37" t="s">
        <v>128</v>
      </c>
      <c r="U1077" s="37" t="s">
        <v>124</v>
      </c>
      <c r="V1077" s="60"/>
      <c r="W1077" s="38">
        <v>61484</v>
      </c>
      <c r="X1077" s="37" t="s">
        <v>4199</v>
      </c>
      <c r="Y1077" s="38">
        <v>0</v>
      </c>
      <c r="Z1077" s="38" t="b">
        <v>0</v>
      </c>
      <c r="AA1077" s="60">
        <v>43550.050752314812</v>
      </c>
      <c r="AB1077" s="60">
        <v>43550.050752314812</v>
      </c>
      <c r="AC1077" s="38">
        <v>1</v>
      </c>
      <c r="AD1077" s="60">
        <v>43550.052986111114</v>
      </c>
      <c r="AE1077" s="60">
        <v>43550.058067129627</v>
      </c>
      <c r="AF1077" s="60">
        <v>43550.052986111114</v>
      </c>
      <c r="AG1077" s="37"/>
      <c r="AH1077" s="37"/>
      <c r="AI1077" s="37"/>
      <c r="AJ1077" s="16">
        <f ca="1">IF(Table1[[#This Row],[State]]="Closed","Zero",IF(Table1[[#This Row],[State]]="Resolved","Zero",TODAY()-Table1[[#This Row],[First Assigned to Osprey-Resolver]]))</f>
        <v>1157.9419328703734</v>
      </c>
      <c r="AK1077" s="16" t="str">
        <f ca="1">IF(Table1[[#This Row],[Days Open]]&lt;=5,"00 - 05",IF(Table1[[#This Row],[Days Open]]&lt;=15,"06 - 15",IF(Table1[[#This Row],[Days Open]]&lt;=30,"16 - 30", IF(Table1[[#This Row],[Days Open]]&lt;=60,"31 - 60",IF(Table1[[#This Row],[Days Open]]&lt;=90,"61 - 90",IF(Table1[[#This Row],[Days Open]]="Zero","Closed","&gt;91 and above"))))))</f>
        <v>&gt;91 and above</v>
      </c>
      <c r="AL1077" s="39">
        <f>WEEKNUM(Table1[[#This Row],[Created]])</f>
        <v>13</v>
      </c>
      <c r="AM1077" s="39">
        <f>WEEKNUM(Table1[[#This Row],[Resolved]])</f>
        <v>0</v>
      </c>
      <c r="AN1077" s="39">
        <f>WEEKNUM(Table1[[#This Row],[Closed]])</f>
        <v>13</v>
      </c>
      <c r="AO1077" s="39" t="str">
        <f>IFERROR(INDEX(GD_Resource[], MATCH(Table1[[#This Row],[Assigned to]], GD_Resource[SNOW ID Unique], 0), 2), "Not GD")</f>
        <v>WPP-US</v>
      </c>
      <c r="AP1077" s="39" t="str">
        <f t="shared" si="16"/>
        <v>GD</v>
      </c>
      <c r="AQ1077" s="39">
        <f>YEAR(Table1[[#This Row],[Closed]])</f>
        <v>2019</v>
      </c>
      <c r="AR1077" s="39">
        <f>YEAR(Table1[[#This Row],[Resolved]])</f>
        <v>1900</v>
      </c>
      <c r="AS1077" s="39">
        <f>YEAR(Table1[[#This Row],[Created]])</f>
        <v>2019</v>
      </c>
      <c r="AT1077" s="39">
        <f>DAY(Table1[[#This Row],[Resolved]])</f>
        <v>0</v>
      </c>
      <c r="AU1077" s="39" t="str">
        <f>TEXT(Table1[[#This Row],[Resolved]],"MMM")</f>
        <v>Jan</v>
      </c>
      <c r="AV1077" s="39">
        <f>DAY(Table1[[#This Row],[Created]])</f>
        <v>26</v>
      </c>
      <c r="AW1077" s="39" t="str">
        <f>TEXT(Table1[[#This Row],[Created]],"MMM")</f>
        <v>Mar</v>
      </c>
      <c r="AX1077" s="40">
        <f>VLOOKUP(Table1[[#This Row],[Assigned to]],GD_Resource[[#All],[SNOW ID Unique]:[Team]],4,0)</f>
        <v>0</v>
      </c>
    </row>
    <row r="1078" spans="1:50" ht="100.2" customHeight="1" x14ac:dyDescent="0.25">
      <c r="A1078" s="37" t="s">
        <v>4200</v>
      </c>
      <c r="B1078" s="37" t="s">
        <v>142</v>
      </c>
      <c r="C1078" s="37" t="s">
        <v>242</v>
      </c>
      <c r="D1078" s="37" t="s">
        <v>243</v>
      </c>
      <c r="E1078" s="37" t="s">
        <v>13</v>
      </c>
      <c r="F1078" s="37" t="s">
        <v>1564</v>
      </c>
      <c r="G1078" s="60">
        <v>43550.528865740736</v>
      </c>
      <c r="H1078" s="37" t="s">
        <v>71</v>
      </c>
      <c r="I1078" s="60"/>
      <c r="J1078" s="37" t="s">
        <v>134</v>
      </c>
      <c r="K1078" s="37" t="s">
        <v>4201</v>
      </c>
      <c r="L1078" s="60">
        <v>43550.528865740736</v>
      </c>
      <c r="M1078" s="37" t="s">
        <v>71</v>
      </c>
      <c r="N1078" s="60">
        <v>43550.397604166668</v>
      </c>
      <c r="O1078" s="37" t="s">
        <v>4202</v>
      </c>
      <c r="P1078" s="38" t="b">
        <v>0</v>
      </c>
      <c r="Q1078" s="37"/>
      <c r="R1078" s="37" t="s">
        <v>150</v>
      </c>
      <c r="S1078" s="38">
        <v>0</v>
      </c>
      <c r="T1078" s="37" t="s">
        <v>128</v>
      </c>
      <c r="U1078" s="37" t="s">
        <v>124</v>
      </c>
      <c r="V1078" s="60"/>
      <c r="W1078" s="38">
        <v>11341</v>
      </c>
      <c r="X1078" s="37" t="s">
        <v>4203</v>
      </c>
      <c r="Y1078" s="38">
        <v>0</v>
      </c>
      <c r="Z1078" s="38" t="b">
        <v>0</v>
      </c>
      <c r="AA1078" s="60">
        <v>43550.519143518519</v>
      </c>
      <c r="AB1078" s="60">
        <v>43550.397604166668</v>
      </c>
      <c r="AC1078" s="38">
        <v>1</v>
      </c>
      <c r="AD1078" s="60">
        <v>43550.4453587963</v>
      </c>
      <c r="AE1078" s="60">
        <v>43550.519143518519</v>
      </c>
      <c r="AF1078" s="60">
        <v>43550.4453587963</v>
      </c>
      <c r="AG1078" s="37"/>
      <c r="AH1078" s="37"/>
      <c r="AI1078" s="37"/>
      <c r="AJ1078" s="16">
        <f ca="1">IF(Table1[[#This Row],[State]]="Closed","Zero",IF(Table1[[#This Row],[State]]="Resolved","Zero",TODAY()-Table1[[#This Row],[First Assigned to Osprey-Resolver]]))</f>
        <v>1157.4808564814812</v>
      </c>
      <c r="AK1078" s="16" t="str">
        <f ca="1">IF(Table1[[#This Row],[Days Open]]&lt;=5,"00 - 05",IF(Table1[[#This Row],[Days Open]]&lt;=15,"06 - 15",IF(Table1[[#This Row],[Days Open]]&lt;=30,"16 - 30", IF(Table1[[#This Row],[Days Open]]&lt;=60,"31 - 60",IF(Table1[[#This Row],[Days Open]]&lt;=90,"61 - 90",IF(Table1[[#This Row],[Days Open]]="Zero","Closed","&gt;91 and above"))))))</f>
        <v>&gt;91 and above</v>
      </c>
      <c r="AL1078" s="39">
        <f>WEEKNUM(Table1[[#This Row],[Created]])</f>
        <v>13</v>
      </c>
      <c r="AM1078" s="39">
        <f>WEEKNUM(Table1[[#This Row],[Resolved]])</f>
        <v>0</v>
      </c>
      <c r="AN1078" s="39">
        <f>WEEKNUM(Table1[[#This Row],[Closed]])</f>
        <v>13</v>
      </c>
      <c r="AO1078" s="39" t="str">
        <f>IFERROR(INDEX(GD_Resource[], MATCH(Table1[[#This Row],[Assigned to]], GD_Resource[SNOW ID Unique], 0), 2), "Not GD")</f>
        <v>WPP-US</v>
      </c>
      <c r="AP1078" s="39" t="str">
        <f t="shared" si="16"/>
        <v>GD</v>
      </c>
      <c r="AQ1078" s="39">
        <f>YEAR(Table1[[#This Row],[Closed]])</f>
        <v>2019</v>
      </c>
      <c r="AR1078" s="39">
        <f>YEAR(Table1[[#This Row],[Resolved]])</f>
        <v>1900</v>
      </c>
      <c r="AS1078" s="39">
        <f>YEAR(Table1[[#This Row],[Created]])</f>
        <v>2019</v>
      </c>
      <c r="AT1078" s="39">
        <f>DAY(Table1[[#This Row],[Resolved]])</f>
        <v>0</v>
      </c>
      <c r="AU1078" s="39" t="str">
        <f>TEXT(Table1[[#This Row],[Resolved]],"MMM")</f>
        <v>Jan</v>
      </c>
      <c r="AV1078" s="39">
        <f>DAY(Table1[[#This Row],[Created]])</f>
        <v>26</v>
      </c>
      <c r="AW1078" s="39" t="str">
        <f>TEXT(Table1[[#This Row],[Created]],"MMM")</f>
        <v>Mar</v>
      </c>
      <c r="AX1078" s="40">
        <f>VLOOKUP(Table1[[#This Row],[Assigned to]],GD_Resource[[#All],[SNOW ID Unique]:[Team]],4,0)</f>
        <v>0</v>
      </c>
    </row>
    <row r="1079" spans="1:50" ht="75" customHeight="1" x14ac:dyDescent="0.25">
      <c r="A1079" s="37" t="s">
        <v>4204</v>
      </c>
      <c r="B1079" s="37" t="s">
        <v>142</v>
      </c>
      <c r="C1079" s="37" t="s">
        <v>253</v>
      </c>
      <c r="D1079" s="37" t="s">
        <v>259</v>
      </c>
      <c r="E1079" s="37" t="s">
        <v>13</v>
      </c>
      <c r="F1079" s="37" t="s">
        <v>4205</v>
      </c>
      <c r="G1079" s="60">
        <v>43550.95521990741</v>
      </c>
      <c r="H1079" s="37" t="s">
        <v>39</v>
      </c>
      <c r="I1079" s="60"/>
      <c r="J1079" s="37" t="s">
        <v>124</v>
      </c>
      <c r="K1079" s="37" t="s">
        <v>4206</v>
      </c>
      <c r="L1079" s="60">
        <v>43550.95521990741</v>
      </c>
      <c r="M1079" s="37" t="s">
        <v>39</v>
      </c>
      <c r="N1079" s="60">
        <v>43550.826678240737</v>
      </c>
      <c r="O1079" s="37" t="s">
        <v>4207</v>
      </c>
      <c r="P1079" s="38" t="b">
        <v>0</v>
      </c>
      <c r="Q1079" s="37"/>
      <c r="R1079" s="37" t="s">
        <v>150</v>
      </c>
      <c r="S1079" s="38">
        <v>0</v>
      </c>
      <c r="T1079" s="37" t="s">
        <v>128</v>
      </c>
      <c r="U1079" s="37" t="s">
        <v>124</v>
      </c>
      <c r="V1079" s="60"/>
      <c r="W1079" s="38">
        <v>11106</v>
      </c>
      <c r="X1079" s="37" t="s">
        <v>4208</v>
      </c>
      <c r="Y1079" s="38">
        <v>0</v>
      </c>
      <c r="Z1079" s="38" t="b">
        <v>0</v>
      </c>
      <c r="AA1079" s="60">
        <v>43550.883622685193</v>
      </c>
      <c r="AB1079" s="60">
        <v>43550.83353009259</v>
      </c>
      <c r="AC1079" s="38">
        <v>1</v>
      </c>
      <c r="AD1079" s="60">
        <v>43550.902604166673</v>
      </c>
      <c r="AE1079" s="60">
        <v>43550.95521990741</v>
      </c>
      <c r="AF1079" s="60">
        <v>43550.902604166673</v>
      </c>
      <c r="AG1079" s="37"/>
      <c r="AH1079" s="37"/>
      <c r="AI1079" s="37"/>
      <c r="AJ1079" s="16">
        <f ca="1">IF(Table1[[#This Row],[State]]="Closed","Zero",IF(Table1[[#This Row],[State]]="Resolved","Zero",TODAY()-Table1[[#This Row],[First Assigned to Osprey-Resolver]]))</f>
        <v>1157.0447800925904</v>
      </c>
      <c r="AK1079" s="16" t="str">
        <f ca="1">IF(Table1[[#This Row],[Days Open]]&lt;=5,"00 - 05",IF(Table1[[#This Row],[Days Open]]&lt;=15,"06 - 15",IF(Table1[[#This Row],[Days Open]]&lt;=30,"16 - 30", IF(Table1[[#This Row],[Days Open]]&lt;=60,"31 - 60",IF(Table1[[#This Row],[Days Open]]&lt;=90,"61 - 90",IF(Table1[[#This Row],[Days Open]]="Zero","Closed","&gt;91 and above"))))))</f>
        <v>&gt;91 and above</v>
      </c>
      <c r="AL1079" s="39">
        <f>WEEKNUM(Table1[[#This Row],[Created]])</f>
        <v>13</v>
      </c>
      <c r="AM1079" s="39">
        <f>WEEKNUM(Table1[[#This Row],[Resolved]])</f>
        <v>0</v>
      </c>
      <c r="AN1079" s="39">
        <f>WEEKNUM(Table1[[#This Row],[Closed]])</f>
        <v>13</v>
      </c>
      <c r="AO1079" s="39" t="str">
        <f>IFERROR(INDEX(GD_Resource[], MATCH(Table1[[#This Row],[Assigned to]], GD_Resource[SNOW ID Unique], 0), 2), "Not GD")</f>
        <v>Not GD</v>
      </c>
      <c r="AP1079" s="39" t="str">
        <f t="shared" si="16"/>
        <v>Geo</v>
      </c>
      <c r="AQ1079" s="39">
        <f>YEAR(Table1[[#This Row],[Closed]])</f>
        <v>2019</v>
      </c>
      <c r="AR1079" s="39">
        <f>YEAR(Table1[[#This Row],[Resolved]])</f>
        <v>1900</v>
      </c>
      <c r="AS1079" s="39">
        <f>YEAR(Table1[[#This Row],[Created]])</f>
        <v>2019</v>
      </c>
      <c r="AT1079" s="39">
        <f>DAY(Table1[[#This Row],[Resolved]])</f>
        <v>0</v>
      </c>
      <c r="AU1079" s="39" t="str">
        <f>TEXT(Table1[[#This Row],[Resolved]],"MMM")</f>
        <v>Jan</v>
      </c>
      <c r="AV1079" s="39">
        <f>DAY(Table1[[#This Row],[Created]])</f>
        <v>26</v>
      </c>
      <c r="AW1079" s="39" t="str">
        <f>TEXT(Table1[[#This Row],[Created]],"MMM")</f>
        <v>Mar</v>
      </c>
      <c r="AX1079" s="40" t="e">
        <f>VLOOKUP(Table1[[#This Row],[Assigned to]],GD_Resource[[#All],[SNOW ID Unique]:[Team]],4,0)</f>
        <v>#N/A</v>
      </c>
    </row>
    <row r="1080" spans="1:50" ht="100.2" customHeight="1" x14ac:dyDescent="0.25">
      <c r="A1080" s="37" t="s">
        <v>4209</v>
      </c>
      <c r="B1080" s="37" t="s">
        <v>142</v>
      </c>
      <c r="C1080" s="37" t="s">
        <v>242</v>
      </c>
      <c r="D1080" s="37" t="s">
        <v>243</v>
      </c>
      <c r="E1080" s="37" t="s">
        <v>13</v>
      </c>
      <c r="F1080" s="37" t="s">
        <v>4210</v>
      </c>
      <c r="G1080" s="60">
        <v>43553.433136574073</v>
      </c>
      <c r="H1080" s="37" t="s">
        <v>71</v>
      </c>
      <c r="I1080" s="60"/>
      <c r="J1080" s="37" t="s">
        <v>134</v>
      </c>
      <c r="K1080" s="37" t="s">
        <v>4211</v>
      </c>
      <c r="L1080" s="60">
        <v>43553.433148148149</v>
      </c>
      <c r="M1080" s="37" t="s">
        <v>71</v>
      </c>
      <c r="N1080" s="60">
        <v>43550.851898148147</v>
      </c>
      <c r="O1080" s="37" t="s">
        <v>4212</v>
      </c>
      <c r="P1080" s="38" t="b">
        <v>0</v>
      </c>
      <c r="Q1080" s="37"/>
      <c r="R1080" s="37" t="s">
        <v>150</v>
      </c>
      <c r="S1080" s="38">
        <v>0</v>
      </c>
      <c r="T1080" s="37" t="s">
        <v>128</v>
      </c>
      <c r="U1080" s="37" t="s">
        <v>124</v>
      </c>
      <c r="V1080" s="60"/>
      <c r="W1080" s="38">
        <v>223020</v>
      </c>
      <c r="X1080" s="37" t="s">
        <v>3532</v>
      </c>
      <c r="Y1080" s="38">
        <v>0</v>
      </c>
      <c r="Z1080" s="38" t="b">
        <v>0</v>
      </c>
      <c r="AA1080" s="60">
        <v>43550.93949074074</v>
      </c>
      <c r="AB1080" s="60">
        <v>43550.874930555547</v>
      </c>
      <c r="AC1080" s="38">
        <v>1</v>
      </c>
      <c r="AD1080" s="60">
        <v>43551.097187500003</v>
      </c>
      <c r="AE1080" s="60">
        <v>43551.545347222222</v>
      </c>
      <c r="AF1080" s="60">
        <v>43551.097187500003</v>
      </c>
      <c r="AG1080" s="37"/>
      <c r="AH1080" s="37"/>
      <c r="AI1080" s="37"/>
      <c r="AJ1080" s="16">
        <f ca="1">IF(Table1[[#This Row],[State]]="Closed","Zero",IF(Table1[[#This Row],[State]]="Resolved","Zero",TODAY()-Table1[[#This Row],[First Assigned to Osprey-Resolver]]))</f>
        <v>1156.4546527777784</v>
      </c>
      <c r="AK1080" s="16" t="str">
        <f ca="1">IF(Table1[[#This Row],[Days Open]]&lt;=5,"00 - 05",IF(Table1[[#This Row],[Days Open]]&lt;=15,"06 - 15",IF(Table1[[#This Row],[Days Open]]&lt;=30,"16 - 30", IF(Table1[[#This Row],[Days Open]]&lt;=60,"31 - 60",IF(Table1[[#This Row],[Days Open]]&lt;=90,"61 - 90",IF(Table1[[#This Row],[Days Open]]="Zero","Closed","&gt;91 and above"))))))</f>
        <v>&gt;91 and above</v>
      </c>
      <c r="AL1080" s="39">
        <f>WEEKNUM(Table1[[#This Row],[Created]])</f>
        <v>13</v>
      </c>
      <c r="AM1080" s="39">
        <f>WEEKNUM(Table1[[#This Row],[Resolved]])</f>
        <v>0</v>
      </c>
      <c r="AN1080" s="39">
        <f>WEEKNUM(Table1[[#This Row],[Closed]])</f>
        <v>13</v>
      </c>
      <c r="AO1080" s="39" t="str">
        <f>IFERROR(INDEX(GD_Resource[], MATCH(Table1[[#This Row],[Assigned to]], GD_Resource[SNOW ID Unique], 0), 2), "Not GD")</f>
        <v>WPP-US</v>
      </c>
      <c r="AP1080" s="39" t="str">
        <f t="shared" si="16"/>
        <v>GD</v>
      </c>
      <c r="AQ1080" s="39">
        <f>YEAR(Table1[[#This Row],[Closed]])</f>
        <v>2019</v>
      </c>
      <c r="AR1080" s="39">
        <f>YEAR(Table1[[#This Row],[Resolved]])</f>
        <v>1900</v>
      </c>
      <c r="AS1080" s="39">
        <f>YEAR(Table1[[#This Row],[Created]])</f>
        <v>2019</v>
      </c>
      <c r="AT1080" s="39">
        <f>DAY(Table1[[#This Row],[Resolved]])</f>
        <v>0</v>
      </c>
      <c r="AU1080" s="39" t="str">
        <f>TEXT(Table1[[#This Row],[Resolved]],"MMM")</f>
        <v>Jan</v>
      </c>
      <c r="AV1080" s="39">
        <f>DAY(Table1[[#This Row],[Created]])</f>
        <v>26</v>
      </c>
      <c r="AW1080" s="39" t="str">
        <f>TEXT(Table1[[#This Row],[Created]],"MMM")</f>
        <v>Mar</v>
      </c>
      <c r="AX1080" s="40">
        <f>VLOOKUP(Table1[[#This Row],[Assigned to]],GD_Resource[[#All],[SNOW ID Unique]:[Team]],4,0)</f>
        <v>0</v>
      </c>
    </row>
    <row r="1081" spans="1:50" ht="49.95" customHeight="1" x14ac:dyDescent="0.25">
      <c r="A1081" s="37" t="s">
        <v>4213</v>
      </c>
      <c r="B1081" s="37" t="s">
        <v>119</v>
      </c>
      <c r="C1081" s="37" t="s">
        <v>253</v>
      </c>
      <c r="D1081" s="37" t="s">
        <v>132</v>
      </c>
      <c r="E1081" s="37" t="s">
        <v>145</v>
      </c>
      <c r="F1081" s="37" t="s">
        <v>4214</v>
      </c>
      <c r="G1081" s="60">
        <v>44425.007974537039</v>
      </c>
      <c r="H1081" s="37" t="s">
        <v>42</v>
      </c>
      <c r="I1081" s="60"/>
      <c r="J1081" s="37" t="s">
        <v>124</v>
      </c>
      <c r="K1081" s="37" t="s">
        <v>3063</v>
      </c>
      <c r="L1081" s="60">
        <v>44425.007986111108</v>
      </c>
      <c r="M1081" s="37" t="s">
        <v>42</v>
      </c>
      <c r="N1081" s="60">
        <v>43552.099016203712</v>
      </c>
      <c r="O1081" s="37" t="s">
        <v>2306</v>
      </c>
      <c r="P1081" s="38" t="b">
        <v>0</v>
      </c>
      <c r="Q1081" s="37"/>
      <c r="R1081" s="37" t="s">
        <v>150</v>
      </c>
      <c r="S1081" s="38">
        <v>0</v>
      </c>
      <c r="T1081" s="37" t="s">
        <v>128</v>
      </c>
      <c r="U1081" s="37" t="s">
        <v>124</v>
      </c>
      <c r="V1081" s="60"/>
      <c r="W1081" s="38">
        <v>75419724</v>
      </c>
      <c r="X1081" s="37" t="s">
        <v>1861</v>
      </c>
      <c r="Y1081" s="38">
        <v>0</v>
      </c>
      <c r="Z1081" s="38" t="b">
        <v>0</v>
      </c>
      <c r="AA1081" s="60">
        <v>43552.099016203712</v>
      </c>
      <c r="AB1081" s="60"/>
      <c r="AC1081" s="38">
        <v>0</v>
      </c>
      <c r="AD1081" s="60"/>
      <c r="AE1081" s="60">
        <v>43552.099016203712</v>
      </c>
      <c r="AF1081" s="60">
        <v>43552.099016203712</v>
      </c>
      <c r="AG1081" s="37"/>
      <c r="AH1081" s="37"/>
      <c r="AI1081" s="37" t="s">
        <v>257</v>
      </c>
      <c r="AJ1081" s="16">
        <f ca="1">IF(Table1[[#This Row],[State]]="Closed","Zero",IF(Table1[[#This Row],[State]]="Resolved","Zero",TODAY()-Table1[[#This Row],[First Assigned to Osprey-Resolver]]))</f>
        <v>1155.9009837962876</v>
      </c>
      <c r="AK1081" s="16" t="str">
        <f ca="1">IF(Table1[[#This Row],[Days Open]]&lt;=5,"00 - 05",IF(Table1[[#This Row],[Days Open]]&lt;=15,"06 - 15",IF(Table1[[#This Row],[Days Open]]&lt;=30,"16 - 30", IF(Table1[[#This Row],[Days Open]]&lt;=60,"31 - 60",IF(Table1[[#This Row],[Days Open]]&lt;=90,"61 - 90",IF(Table1[[#This Row],[Days Open]]="Zero","Closed","&gt;91 and above"))))))</f>
        <v>&gt;91 and above</v>
      </c>
      <c r="AL1081" s="39">
        <f>WEEKNUM(Table1[[#This Row],[Created]])</f>
        <v>13</v>
      </c>
      <c r="AM1081" s="39">
        <f>WEEKNUM(Table1[[#This Row],[Resolved]])</f>
        <v>0</v>
      </c>
      <c r="AN1081" s="39">
        <f>WEEKNUM(Table1[[#This Row],[Closed]])</f>
        <v>34</v>
      </c>
      <c r="AO1081" s="39" t="str">
        <f>IFERROR(INDEX(GD_Resource[], MATCH(Table1[[#This Row],[Assigned to]], GD_Resource[SNOW ID Unique], 0), 2), "Not GD")</f>
        <v>Not GD</v>
      </c>
      <c r="AP1081" s="39" t="str">
        <f t="shared" si="16"/>
        <v>Geo</v>
      </c>
      <c r="AQ1081" s="39">
        <f>YEAR(Table1[[#This Row],[Closed]])</f>
        <v>2021</v>
      </c>
      <c r="AR1081" s="39">
        <f>YEAR(Table1[[#This Row],[Resolved]])</f>
        <v>1900</v>
      </c>
      <c r="AS1081" s="39">
        <f>YEAR(Table1[[#This Row],[Created]])</f>
        <v>2019</v>
      </c>
      <c r="AT1081" s="39">
        <f>DAY(Table1[[#This Row],[Resolved]])</f>
        <v>0</v>
      </c>
      <c r="AU1081" s="39" t="str">
        <f>TEXT(Table1[[#This Row],[Resolved]],"MMM")</f>
        <v>Jan</v>
      </c>
      <c r="AV1081" s="39">
        <f>DAY(Table1[[#This Row],[Created]])</f>
        <v>28</v>
      </c>
      <c r="AW1081" s="39" t="str">
        <f>TEXT(Table1[[#This Row],[Created]],"MMM")</f>
        <v>Mar</v>
      </c>
      <c r="AX1081" s="40" t="e">
        <f>VLOOKUP(Table1[[#This Row],[Assigned to]],GD_Resource[[#All],[SNOW ID Unique]:[Team]],4,0)</f>
        <v>#N/A</v>
      </c>
    </row>
    <row r="1082" spans="1:50" ht="49.95" customHeight="1" x14ac:dyDescent="0.25">
      <c r="A1082" s="37" t="s">
        <v>4215</v>
      </c>
      <c r="B1082" s="37" t="s">
        <v>119</v>
      </c>
      <c r="C1082" s="37" t="s">
        <v>633</v>
      </c>
      <c r="D1082" s="37" t="s">
        <v>309</v>
      </c>
      <c r="E1082" s="37" t="s">
        <v>13</v>
      </c>
      <c r="F1082" s="37" t="s">
        <v>4216</v>
      </c>
      <c r="G1082" s="60">
        <v>43622.862303240741</v>
      </c>
      <c r="H1082" s="37" t="s">
        <v>248</v>
      </c>
      <c r="I1082" s="60"/>
      <c r="J1082" s="37" t="s">
        <v>124</v>
      </c>
      <c r="K1082" s="37" t="s">
        <v>4217</v>
      </c>
      <c r="L1082" s="60">
        <v>43622.862303240741</v>
      </c>
      <c r="M1082" s="37" t="s">
        <v>248</v>
      </c>
      <c r="N1082" s="60">
        <v>43557.006215277783</v>
      </c>
      <c r="O1082" s="37" t="s">
        <v>4218</v>
      </c>
      <c r="P1082" s="38" t="b">
        <v>0</v>
      </c>
      <c r="Q1082" s="37"/>
      <c r="R1082" s="37" t="s">
        <v>137</v>
      </c>
      <c r="S1082" s="38">
        <v>0</v>
      </c>
      <c r="T1082" s="37" t="s">
        <v>128</v>
      </c>
      <c r="U1082" s="37" t="s">
        <v>124</v>
      </c>
      <c r="V1082" s="60"/>
      <c r="W1082" s="38">
        <v>5689966</v>
      </c>
      <c r="X1082" s="37" t="s">
        <v>4219</v>
      </c>
      <c r="Y1082" s="38">
        <v>0</v>
      </c>
      <c r="Z1082" s="38" t="b">
        <v>0</v>
      </c>
      <c r="AA1082" s="60">
        <v>43557.427569444437</v>
      </c>
      <c r="AB1082" s="60">
        <v>43557.007303240738</v>
      </c>
      <c r="AC1082" s="38">
        <v>1</v>
      </c>
      <c r="AD1082" s="60">
        <v>43557.912812499999</v>
      </c>
      <c r="AE1082" s="60">
        <v>43558.36923611111</v>
      </c>
      <c r="AF1082" s="60">
        <v>43557.912812499999</v>
      </c>
      <c r="AG1082" s="37"/>
      <c r="AH1082" s="37"/>
      <c r="AI1082" s="37"/>
      <c r="AJ1082" s="16">
        <f ca="1">IF(Table1[[#This Row],[State]]="Closed","Zero",IF(Table1[[#This Row],[State]]="Resolved","Zero",TODAY()-Table1[[#This Row],[First Assigned to Osprey-Resolver]]))</f>
        <v>1149.6307638888902</v>
      </c>
      <c r="AK1082" s="16" t="str">
        <f ca="1">IF(Table1[[#This Row],[Days Open]]&lt;=5,"00 - 05",IF(Table1[[#This Row],[Days Open]]&lt;=15,"06 - 15",IF(Table1[[#This Row],[Days Open]]&lt;=30,"16 - 30", IF(Table1[[#This Row],[Days Open]]&lt;=60,"31 - 60",IF(Table1[[#This Row],[Days Open]]&lt;=90,"61 - 90",IF(Table1[[#This Row],[Days Open]]="Zero","Closed","&gt;91 and above"))))))</f>
        <v>&gt;91 and above</v>
      </c>
      <c r="AL1082" s="39">
        <f>WEEKNUM(Table1[[#This Row],[Created]])</f>
        <v>14</v>
      </c>
      <c r="AM1082" s="39">
        <f>WEEKNUM(Table1[[#This Row],[Resolved]])</f>
        <v>0</v>
      </c>
      <c r="AN1082" s="39">
        <f>WEEKNUM(Table1[[#This Row],[Closed]])</f>
        <v>23</v>
      </c>
      <c r="AO1082" s="39" t="str">
        <f>IFERROR(INDEX(GD_Resource[], MATCH(Table1[[#This Row],[Assigned to]], GD_Resource[SNOW ID Unique], 0), 2), "Not GD")</f>
        <v>Not GD</v>
      </c>
      <c r="AP1082" s="39" t="str">
        <f t="shared" si="16"/>
        <v>Geo</v>
      </c>
      <c r="AQ1082" s="39">
        <f>YEAR(Table1[[#This Row],[Closed]])</f>
        <v>2019</v>
      </c>
      <c r="AR1082" s="39">
        <f>YEAR(Table1[[#This Row],[Resolved]])</f>
        <v>1900</v>
      </c>
      <c r="AS1082" s="39">
        <f>YEAR(Table1[[#This Row],[Created]])</f>
        <v>2019</v>
      </c>
      <c r="AT1082" s="39">
        <f>DAY(Table1[[#This Row],[Resolved]])</f>
        <v>0</v>
      </c>
      <c r="AU1082" s="39" t="str">
        <f>TEXT(Table1[[#This Row],[Resolved]],"MMM")</f>
        <v>Jan</v>
      </c>
      <c r="AV1082" s="39">
        <f>DAY(Table1[[#This Row],[Created]])</f>
        <v>2</v>
      </c>
      <c r="AW1082" s="39" t="str">
        <f>TEXT(Table1[[#This Row],[Created]],"MMM")</f>
        <v>Apr</v>
      </c>
      <c r="AX1082" s="40" t="e">
        <f>VLOOKUP(Table1[[#This Row],[Assigned to]],GD_Resource[[#All],[SNOW ID Unique]:[Team]],4,0)</f>
        <v>#N/A</v>
      </c>
    </row>
    <row r="1083" spans="1:50" ht="112.5" customHeight="1" x14ac:dyDescent="0.25">
      <c r="A1083" s="37" t="s">
        <v>4220</v>
      </c>
      <c r="B1083" s="37" t="s">
        <v>142</v>
      </c>
      <c r="C1083" s="37" t="s">
        <v>120</v>
      </c>
      <c r="D1083" s="37" t="s">
        <v>206</v>
      </c>
      <c r="E1083" s="37" t="s">
        <v>145</v>
      </c>
      <c r="F1083" s="37" t="s">
        <v>4221</v>
      </c>
      <c r="G1083" s="60">
        <v>43641.962407407409</v>
      </c>
      <c r="H1083" s="37" t="s">
        <v>48</v>
      </c>
      <c r="I1083" s="60"/>
      <c r="J1083" s="37" t="s">
        <v>124</v>
      </c>
      <c r="K1083" s="37" t="s">
        <v>4222</v>
      </c>
      <c r="L1083" s="60">
        <v>43641.962407407409</v>
      </c>
      <c r="M1083" s="37" t="s">
        <v>48</v>
      </c>
      <c r="N1083" s="60">
        <v>43557.019212962958</v>
      </c>
      <c r="O1083" s="37" t="s">
        <v>4223</v>
      </c>
      <c r="P1083" s="38" t="b">
        <v>0</v>
      </c>
      <c r="Q1083" s="37"/>
      <c r="R1083" s="37" t="s">
        <v>127</v>
      </c>
      <c r="S1083" s="38">
        <v>0</v>
      </c>
      <c r="T1083" s="37" t="s">
        <v>128</v>
      </c>
      <c r="U1083" s="37" t="s">
        <v>124</v>
      </c>
      <c r="V1083" s="60"/>
      <c r="W1083" s="38">
        <v>328</v>
      </c>
      <c r="X1083" s="37" t="s">
        <v>4224</v>
      </c>
      <c r="Y1083" s="38">
        <v>1</v>
      </c>
      <c r="Z1083" s="38" t="b">
        <v>0</v>
      </c>
      <c r="AA1083" s="60">
        <v>43557.019212962958</v>
      </c>
      <c r="AB1083" s="60">
        <v>43557.019212962958</v>
      </c>
      <c r="AC1083" s="38">
        <v>1</v>
      </c>
      <c r="AD1083" s="60">
        <v>43557.050729166673</v>
      </c>
      <c r="AE1083" s="60">
        <v>43557.373020833344</v>
      </c>
      <c r="AF1083" s="60">
        <v>43557.050729166673</v>
      </c>
      <c r="AG1083" s="37" t="s">
        <v>200</v>
      </c>
      <c r="AH1083" s="37"/>
      <c r="AI1083" s="37" t="s">
        <v>4225</v>
      </c>
      <c r="AJ1083" s="16">
        <f ca="1">IF(Table1[[#This Row],[State]]="Closed","Zero",IF(Table1[[#This Row],[State]]="Resolved","Zero",TODAY()-Table1[[#This Row],[First Assigned to Osprey-Resolver]]))</f>
        <v>1150.6269791666564</v>
      </c>
      <c r="AK1083" s="16" t="str">
        <f ca="1">IF(Table1[[#This Row],[Days Open]]&lt;=5,"00 - 05",IF(Table1[[#This Row],[Days Open]]&lt;=15,"06 - 15",IF(Table1[[#This Row],[Days Open]]&lt;=30,"16 - 30", IF(Table1[[#This Row],[Days Open]]&lt;=60,"31 - 60",IF(Table1[[#This Row],[Days Open]]&lt;=90,"61 - 90",IF(Table1[[#This Row],[Days Open]]="Zero","Closed","&gt;91 and above"))))))</f>
        <v>&gt;91 and above</v>
      </c>
      <c r="AL1083" s="39">
        <f>WEEKNUM(Table1[[#This Row],[Created]])</f>
        <v>14</v>
      </c>
      <c r="AM1083" s="39">
        <f>WEEKNUM(Table1[[#This Row],[Resolved]])</f>
        <v>0</v>
      </c>
      <c r="AN1083" s="39">
        <f>WEEKNUM(Table1[[#This Row],[Closed]])</f>
        <v>26</v>
      </c>
      <c r="AO1083" s="39" t="str">
        <f>IFERROR(INDEX(GD_Resource[], MATCH(Table1[[#This Row],[Assigned to]], GD_Resource[SNOW ID Unique], 0), 2), "Not GD")</f>
        <v>Not GD</v>
      </c>
      <c r="AP1083" s="39" t="str">
        <f t="shared" si="16"/>
        <v>Geo</v>
      </c>
      <c r="AQ1083" s="39">
        <f>YEAR(Table1[[#This Row],[Closed]])</f>
        <v>2019</v>
      </c>
      <c r="AR1083" s="39">
        <f>YEAR(Table1[[#This Row],[Resolved]])</f>
        <v>1900</v>
      </c>
      <c r="AS1083" s="39">
        <f>YEAR(Table1[[#This Row],[Created]])</f>
        <v>2019</v>
      </c>
      <c r="AT1083" s="39">
        <f>DAY(Table1[[#This Row],[Resolved]])</f>
        <v>0</v>
      </c>
      <c r="AU1083" s="39" t="str">
        <f>TEXT(Table1[[#This Row],[Resolved]],"MMM")</f>
        <v>Jan</v>
      </c>
      <c r="AV1083" s="39">
        <f>DAY(Table1[[#This Row],[Created]])</f>
        <v>2</v>
      </c>
      <c r="AW1083" s="39" t="str">
        <f>TEXT(Table1[[#This Row],[Created]],"MMM")</f>
        <v>Apr</v>
      </c>
      <c r="AX1083" s="40" t="e">
        <f>VLOOKUP(Table1[[#This Row],[Assigned to]],GD_Resource[[#All],[SNOW ID Unique]:[Team]],4,0)</f>
        <v>#N/A</v>
      </c>
    </row>
    <row r="1084" spans="1:50" ht="75" customHeight="1" x14ac:dyDescent="0.25">
      <c r="A1084" s="37" t="s">
        <v>4226</v>
      </c>
      <c r="B1084" s="37" t="s">
        <v>119</v>
      </c>
      <c r="C1084" s="37" t="s">
        <v>185</v>
      </c>
      <c r="D1084" s="37" t="s">
        <v>3930</v>
      </c>
      <c r="E1084" s="37" t="s">
        <v>13</v>
      </c>
      <c r="F1084" s="37" t="s">
        <v>4227</v>
      </c>
      <c r="G1084" s="60">
        <v>43572.532673611109</v>
      </c>
      <c r="H1084" s="37" t="s">
        <v>188</v>
      </c>
      <c r="I1084" s="60"/>
      <c r="J1084" s="37" t="s">
        <v>124</v>
      </c>
      <c r="K1084" s="37" t="s">
        <v>4228</v>
      </c>
      <c r="L1084" s="60">
        <v>43572.532673611109</v>
      </c>
      <c r="M1084" s="37" t="s">
        <v>188</v>
      </c>
      <c r="N1084" s="60">
        <v>43557.790393518517</v>
      </c>
      <c r="O1084" s="37" t="s">
        <v>4229</v>
      </c>
      <c r="P1084" s="38" t="b">
        <v>0</v>
      </c>
      <c r="Q1084" s="37"/>
      <c r="R1084" s="37" t="s">
        <v>191</v>
      </c>
      <c r="S1084" s="38">
        <v>0</v>
      </c>
      <c r="T1084" s="37" t="s">
        <v>128</v>
      </c>
      <c r="U1084" s="37" t="s">
        <v>124</v>
      </c>
      <c r="V1084" s="60"/>
      <c r="W1084" s="38">
        <v>1273733</v>
      </c>
      <c r="X1084" s="37" t="s">
        <v>4230</v>
      </c>
      <c r="Y1084" s="38">
        <v>0</v>
      </c>
      <c r="Z1084" s="38" t="b">
        <v>0</v>
      </c>
      <c r="AA1084" s="60">
        <v>43557.988043981481</v>
      </c>
      <c r="AB1084" s="60">
        <v>43557.811793981477</v>
      </c>
      <c r="AC1084" s="38">
        <v>1</v>
      </c>
      <c r="AD1084" s="60">
        <v>43559.048900462964</v>
      </c>
      <c r="AE1084" s="60">
        <v>43559.583553240736</v>
      </c>
      <c r="AF1084" s="60">
        <v>43559.048900462964</v>
      </c>
      <c r="AG1084" s="37"/>
      <c r="AH1084" s="37"/>
      <c r="AI1084" s="37"/>
      <c r="AJ1084" s="16">
        <f ca="1">IF(Table1[[#This Row],[State]]="Closed","Zero",IF(Table1[[#This Row],[State]]="Resolved","Zero",TODAY()-Table1[[#This Row],[First Assigned to Osprey-Resolver]]))</f>
        <v>1148.4164467592636</v>
      </c>
      <c r="AK1084" s="16" t="str">
        <f ca="1">IF(Table1[[#This Row],[Days Open]]&lt;=5,"00 - 05",IF(Table1[[#This Row],[Days Open]]&lt;=15,"06 - 15",IF(Table1[[#This Row],[Days Open]]&lt;=30,"16 - 30", IF(Table1[[#This Row],[Days Open]]&lt;=60,"31 - 60",IF(Table1[[#This Row],[Days Open]]&lt;=90,"61 - 90",IF(Table1[[#This Row],[Days Open]]="Zero","Closed","&gt;91 and above"))))))</f>
        <v>&gt;91 and above</v>
      </c>
      <c r="AL1084" s="39">
        <f>WEEKNUM(Table1[[#This Row],[Created]])</f>
        <v>14</v>
      </c>
      <c r="AM1084" s="39">
        <f>WEEKNUM(Table1[[#This Row],[Resolved]])</f>
        <v>0</v>
      </c>
      <c r="AN1084" s="39">
        <f>WEEKNUM(Table1[[#This Row],[Closed]])</f>
        <v>16</v>
      </c>
      <c r="AO1084" s="39" t="str">
        <f>IFERROR(INDEX(GD_Resource[], MATCH(Table1[[#This Row],[Assigned to]], GD_Resource[SNOW ID Unique], 0), 2), "Not GD")</f>
        <v>WPP-UK</v>
      </c>
      <c r="AP1084" s="39" t="str">
        <f t="shared" si="16"/>
        <v>GD</v>
      </c>
      <c r="AQ1084" s="39">
        <f>YEAR(Table1[[#This Row],[Closed]])</f>
        <v>2019</v>
      </c>
      <c r="AR1084" s="39">
        <f>YEAR(Table1[[#This Row],[Resolved]])</f>
        <v>1900</v>
      </c>
      <c r="AS1084" s="39">
        <f>YEAR(Table1[[#This Row],[Created]])</f>
        <v>2019</v>
      </c>
      <c r="AT1084" s="39">
        <f>DAY(Table1[[#This Row],[Resolved]])</f>
        <v>0</v>
      </c>
      <c r="AU1084" s="39" t="str">
        <f>TEXT(Table1[[#This Row],[Resolved]],"MMM")</f>
        <v>Jan</v>
      </c>
      <c r="AV1084" s="39">
        <f>DAY(Table1[[#This Row],[Created]])</f>
        <v>2</v>
      </c>
      <c r="AW1084" s="39" t="str">
        <f>TEXT(Table1[[#This Row],[Created]],"MMM")</f>
        <v>Apr</v>
      </c>
      <c r="AX1084" s="40">
        <f>VLOOKUP(Table1[[#This Row],[Assigned to]],GD_Resource[[#All],[SNOW ID Unique]:[Team]],4,0)</f>
        <v>0</v>
      </c>
    </row>
    <row r="1085" spans="1:50" ht="49.95" customHeight="1" x14ac:dyDescent="0.25">
      <c r="A1085" s="37" t="s">
        <v>4231</v>
      </c>
      <c r="B1085" s="37" t="s">
        <v>119</v>
      </c>
      <c r="C1085" s="37" t="s">
        <v>120</v>
      </c>
      <c r="D1085" s="37" t="s">
        <v>206</v>
      </c>
      <c r="E1085" s="37" t="s">
        <v>145</v>
      </c>
      <c r="F1085" s="37" t="s">
        <v>4232</v>
      </c>
      <c r="G1085" s="60">
        <v>43952.083518518521</v>
      </c>
      <c r="H1085" s="37" t="s">
        <v>48</v>
      </c>
      <c r="I1085" s="60"/>
      <c r="J1085" s="37" t="s">
        <v>124</v>
      </c>
      <c r="K1085" s="37" t="s">
        <v>4233</v>
      </c>
      <c r="L1085" s="60">
        <v>43952.083518518521</v>
      </c>
      <c r="M1085" s="37" t="s">
        <v>48</v>
      </c>
      <c r="N1085" s="60">
        <v>43561.022777777784</v>
      </c>
      <c r="O1085" s="37" t="s">
        <v>675</v>
      </c>
      <c r="P1085" s="38" t="b">
        <v>0</v>
      </c>
      <c r="Q1085" s="37"/>
      <c r="R1085" s="37" t="s">
        <v>127</v>
      </c>
      <c r="S1085" s="38">
        <v>0</v>
      </c>
      <c r="T1085" s="37" t="s">
        <v>128</v>
      </c>
      <c r="U1085" s="37" t="s">
        <v>124</v>
      </c>
      <c r="V1085" s="60"/>
      <c r="W1085" s="38">
        <v>33787648</v>
      </c>
      <c r="X1085" s="37" t="s">
        <v>676</v>
      </c>
      <c r="Y1085" s="38">
        <v>0</v>
      </c>
      <c r="Z1085" s="38" t="b">
        <v>0</v>
      </c>
      <c r="AA1085" s="60">
        <v>43563.387025462973</v>
      </c>
      <c r="AB1085" s="60">
        <v>43561.022777777784</v>
      </c>
      <c r="AC1085" s="38">
        <v>1</v>
      </c>
      <c r="AD1085" s="60">
        <v>43561.034456018519</v>
      </c>
      <c r="AE1085" s="60">
        <v>43563.387025462973</v>
      </c>
      <c r="AF1085" s="60">
        <v>43561.034456018519</v>
      </c>
      <c r="AG1085" s="37"/>
      <c r="AH1085" s="37"/>
      <c r="AI1085" s="37"/>
      <c r="AJ1085" s="16">
        <f ca="1">IF(Table1[[#This Row],[State]]="Closed","Zero",IF(Table1[[#This Row],[State]]="Resolved","Zero",TODAY()-Table1[[#This Row],[First Assigned to Osprey-Resolver]]))</f>
        <v>1144.6129745370272</v>
      </c>
      <c r="AK1085" s="16" t="str">
        <f ca="1">IF(Table1[[#This Row],[Days Open]]&lt;=5,"00 - 05",IF(Table1[[#This Row],[Days Open]]&lt;=15,"06 - 15",IF(Table1[[#This Row],[Days Open]]&lt;=30,"16 - 30", IF(Table1[[#This Row],[Days Open]]&lt;=60,"31 - 60",IF(Table1[[#This Row],[Days Open]]&lt;=90,"61 - 90",IF(Table1[[#This Row],[Days Open]]="Zero","Closed","&gt;91 and above"))))))</f>
        <v>&gt;91 and above</v>
      </c>
      <c r="AL1085" s="39">
        <f>WEEKNUM(Table1[[#This Row],[Created]])</f>
        <v>14</v>
      </c>
      <c r="AM1085" s="39">
        <f>WEEKNUM(Table1[[#This Row],[Resolved]])</f>
        <v>0</v>
      </c>
      <c r="AN1085" s="39">
        <f>WEEKNUM(Table1[[#This Row],[Closed]])</f>
        <v>18</v>
      </c>
      <c r="AO1085" s="39" t="str">
        <f>IFERROR(INDEX(GD_Resource[], MATCH(Table1[[#This Row],[Assigned to]], GD_Resource[SNOW ID Unique], 0), 2), "Not GD")</f>
        <v>Not GD</v>
      </c>
      <c r="AP1085" s="39" t="str">
        <f t="shared" si="16"/>
        <v>Geo</v>
      </c>
      <c r="AQ1085" s="39">
        <f>YEAR(Table1[[#This Row],[Closed]])</f>
        <v>2020</v>
      </c>
      <c r="AR1085" s="39">
        <f>YEAR(Table1[[#This Row],[Resolved]])</f>
        <v>1900</v>
      </c>
      <c r="AS1085" s="39">
        <f>YEAR(Table1[[#This Row],[Created]])</f>
        <v>2019</v>
      </c>
      <c r="AT1085" s="39">
        <f>DAY(Table1[[#This Row],[Resolved]])</f>
        <v>0</v>
      </c>
      <c r="AU1085" s="39" t="str">
        <f>TEXT(Table1[[#This Row],[Resolved]],"MMM")</f>
        <v>Jan</v>
      </c>
      <c r="AV1085" s="39">
        <f>DAY(Table1[[#This Row],[Created]])</f>
        <v>6</v>
      </c>
      <c r="AW1085" s="39" t="str">
        <f>TEXT(Table1[[#This Row],[Created]],"MMM")</f>
        <v>Apr</v>
      </c>
      <c r="AX1085" s="40" t="e">
        <f>VLOOKUP(Table1[[#This Row],[Assigned to]],GD_Resource[[#All],[SNOW ID Unique]:[Team]],4,0)</f>
        <v>#N/A</v>
      </c>
    </row>
    <row r="1086" spans="1:50" ht="37.5" customHeight="1" x14ac:dyDescent="0.25">
      <c r="A1086" s="37" t="s">
        <v>4234</v>
      </c>
      <c r="B1086" s="37" t="s">
        <v>142</v>
      </c>
      <c r="C1086" s="37" t="s">
        <v>296</v>
      </c>
      <c r="D1086" s="37" t="s">
        <v>144</v>
      </c>
      <c r="E1086" s="37" t="s">
        <v>145</v>
      </c>
      <c r="F1086" s="37" t="s">
        <v>4235</v>
      </c>
      <c r="G1086" s="60">
        <v>44610.017905092587</v>
      </c>
      <c r="H1086" s="37"/>
      <c r="I1086" s="60"/>
      <c r="J1086" s="37" t="s">
        <v>124</v>
      </c>
      <c r="K1086" s="37" t="s">
        <v>392</v>
      </c>
      <c r="L1086" s="60">
        <v>44610.017905092587</v>
      </c>
      <c r="M1086" s="37" t="s">
        <v>148</v>
      </c>
      <c r="N1086" s="60">
        <v>43563.303738425922</v>
      </c>
      <c r="O1086" s="37" t="s">
        <v>282</v>
      </c>
      <c r="P1086" s="38" t="b">
        <v>0</v>
      </c>
      <c r="Q1086" s="37"/>
      <c r="R1086" s="37" t="s">
        <v>150</v>
      </c>
      <c r="S1086" s="38">
        <v>0</v>
      </c>
      <c r="T1086" s="37" t="s">
        <v>128</v>
      </c>
      <c r="U1086" s="37" t="s">
        <v>124</v>
      </c>
      <c r="V1086" s="60"/>
      <c r="W1086" s="38">
        <v>90436104</v>
      </c>
      <c r="X1086" s="37" t="s">
        <v>283</v>
      </c>
      <c r="Y1086" s="38">
        <v>0</v>
      </c>
      <c r="Z1086" s="38" t="b">
        <v>0</v>
      </c>
      <c r="AA1086" s="60"/>
      <c r="AB1086" s="60">
        <v>43563.331064814818</v>
      </c>
      <c r="AC1086" s="38">
        <v>1</v>
      </c>
      <c r="AD1086" s="60">
        <v>43563.366990740738</v>
      </c>
      <c r="AE1086" s="60"/>
      <c r="AF1086" s="60">
        <v>43563.366990740738</v>
      </c>
      <c r="AG1086" s="37"/>
      <c r="AH1086" s="37"/>
      <c r="AI1086" s="37"/>
      <c r="AJ1086" s="16">
        <f ca="1">IF(Table1[[#This Row],[State]]="Closed","Zero",IF(Table1[[#This Row],[State]]="Resolved","Zero",TODAY()-Table1[[#This Row],[First Assigned to Osprey-Resolver]]))</f>
        <v>44708</v>
      </c>
      <c r="AK1086" s="16" t="str">
        <f ca="1">IF(Table1[[#This Row],[Days Open]]&lt;=5,"00 - 05",IF(Table1[[#This Row],[Days Open]]&lt;=15,"06 - 15",IF(Table1[[#This Row],[Days Open]]&lt;=30,"16 - 30", IF(Table1[[#This Row],[Days Open]]&lt;=60,"31 - 60",IF(Table1[[#This Row],[Days Open]]&lt;=90,"61 - 90",IF(Table1[[#This Row],[Days Open]]="Zero","Closed","&gt;91 and above"))))))</f>
        <v>&gt;91 and above</v>
      </c>
      <c r="AL1086" s="39">
        <f>WEEKNUM(Table1[[#This Row],[Created]])</f>
        <v>15</v>
      </c>
      <c r="AM1086" s="39">
        <f>WEEKNUM(Table1[[#This Row],[Resolved]])</f>
        <v>0</v>
      </c>
      <c r="AN1086" s="39">
        <f>WEEKNUM(Table1[[#This Row],[Closed]])</f>
        <v>8</v>
      </c>
      <c r="AO1086" s="39" t="str">
        <f>IFERROR(INDEX(GD_Resource[], MATCH(Table1[[#This Row],[Assigned to]], GD_Resource[SNOW ID Unique], 0), 2), "Not GD")</f>
        <v>Not GD</v>
      </c>
      <c r="AP1086" s="39" t="str">
        <f t="shared" si="16"/>
        <v>Geo</v>
      </c>
      <c r="AQ1086" s="39">
        <f>YEAR(Table1[[#This Row],[Closed]])</f>
        <v>2022</v>
      </c>
      <c r="AR1086" s="39">
        <f>YEAR(Table1[[#This Row],[Resolved]])</f>
        <v>1900</v>
      </c>
      <c r="AS1086" s="39">
        <f>YEAR(Table1[[#This Row],[Created]])</f>
        <v>2019</v>
      </c>
      <c r="AT1086" s="39">
        <f>DAY(Table1[[#This Row],[Resolved]])</f>
        <v>0</v>
      </c>
      <c r="AU1086" s="39" t="str">
        <f>TEXT(Table1[[#This Row],[Resolved]],"MMM")</f>
        <v>Jan</v>
      </c>
      <c r="AV1086" s="39">
        <f>DAY(Table1[[#This Row],[Created]])</f>
        <v>8</v>
      </c>
      <c r="AW1086" s="39" t="str">
        <f>TEXT(Table1[[#This Row],[Created]],"MMM")</f>
        <v>Apr</v>
      </c>
      <c r="AX1086" s="40" t="e">
        <f>VLOOKUP(Table1[[#This Row],[Assigned to]],GD_Resource[[#All],[SNOW ID Unique]:[Team]],4,0)</f>
        <v>#N/A</v>
      </c>
    </row>
    <row r="1087" spans="1:50" ht="87.45" customHeight="1" x14ac:dyDescent="0.25">
      <c r="A1087" s="37" t="s">
        <v>4236</v>
      </c>
      <c r="B1087" s="37" t="s">
        <v>142</v>
      </c>
      <c r="C1087" s="37" t="s">
        <v>2780</v>
      </c>
      <c r="D1087" s="37" t="s">
        <v>2365</v>
      </c>
      <c r="E1087" s="37" t="s">
        <v>145</v>
      </c>
      <c r="F1087" s="37" t="s">
        <v>4237</v>
      </c>
      <c r="G1087" s="60">
        <v>43605.703229166669</v>
      </c>
      <c r="H1087" s="37" t="s">
        <v>3096</v>
      </c>
      <c r="I1087" s="60"/>
      <c r="J1087" s="37" t="s">
        <v>124</v>
      </c>
      <c r="K1087" s="37" t="s">
        <v>4238</v>
      </c>
      <c r="L1087" s="60">
        <v>43601.913321759261</v>
      </c>
      <c r="M1087" s="37" t="s">
        <v>3096</v>
      </c>
      <c r="N1087" s="60">
        <v>43563.818437499998</v>
      </c>
      <c r="O1087" s="37" t="s">
        <v>2785</v>
      </c>
      <c r="P1087" s="38" t="b">
        <v>0</v>
      </c>
      <c r="Q1087" s="37"/>
      <c r="R1087" s="37" t="s">
        <v>150</v>
      </c>
      <c r="S1087" s="38">
        <v>0</v>
      </c>
      <c r="T1087" s="37" t="s">
        <v>128</v>
      </c>
      <c r="U1087" s="37" t="s">
        <v>124</v>
      </c>
      <c r="V1087" s="60"/>
      <c r="W1087" s="38">
        <v>3291399</v>
      </c>
      <c r="X1087" s="37" t="s">
        <v>2786</v>
      </c>
      <c r="Y1087" s="38">
        <v>0</v>
      </c>
      <c r="Z1087" s="38" t="b">
        <v>0</v>
      </c>
      <c r="AA1087" s="60">
        <v>43563.843553240738</v>
      </c>
      <c r="AB1087" s="60">
        <v>43563.835833333331</v>
      </c>
      <c r="AC1087" s="38">
        <v>1</v>
      </c>
      <c r="AD1087" s="60">
        <v>43563.943831018521</v>
      </c>
      <c r="AE1087" s="60">
        <v>43564.257245370369</v>
      </c>
      <c r="AF1087" s="60">
        <v>43563.943831018521</v>
      </c>
      <c r="AG1087" s="37"/>
      <c r="AH1087" s="37"/>
      <c r="AI1087" s="37"/>
      <c r="AJ1087" s="16">
        <f ca="1">IF(Table1[[#This Row],[State]]="Closed","Zero",IF(Table1[[#This Row],[State]]="Resolved","Zero",TODAY()-Table1[[#This Row],[First Assigned to Osprey-Resolver]]))</f>
        <v>1143.7427546296312</v>
      </c>
      <c r="AK1087" s="16" t="str">
        <f ca="1">IF(Table1[[#This Row],[Days Open]]&lt;=5,"00 - 05",IF(Table1[[#This Row],[Days Open]]&lt;=15,"06 - 15",IF(Table1[[#This Row],[Days Open]]&lt;=30,"16 - 30", IF(Table1[[#This Row],[Days Open]]&lt;=60,"31 - 60",IF(Table1[[#This Row],[Days Open]]&lt;=90,"61 - 90",IF(Table1[[#This Row],[Days Open]]="Zero","Closed","&gt;91 and above"))))))</f>
        <v>&gt;91 and above</v>
      </c>
      <c r="AL1087" s="39">
        <f>WEEKNUM(Table1[[#This Row],[Created]])</f>
        <v>15</v>
      </c>
      <c r="AM1087" s="39">
        <f>WEEKNUM(Table1[[#This Row],[Resolved]])</f>
        <v>0</v>
      </c>
      <c r="AN1087" s="39">
        <f>WEEKNUM(Table1[[#This Row],[Closed]])</f>
        <v>20</v>
      </c>
      <c r="AO1087" s="39" t="str">
        <f>IFERROR(INDEX(GD_Resource[], MATCH(Table1[[#This Row],[Assigned to]], GD_Resource[SNOW ID Unique], 0), 2), "Not GD")</f>
        <v>WPP-US</v>
      </c>
      <c r="AP1087" s="39" t="str">
        <f t="shared" si="16"/>
        <v>GD</v>
      </c>
      <c r="AQ1087" s="39">
        <f>YEAR(Table1[[#This Row],[Closed]])</f>
        <v>2019</v>
      </c>
      <c r="AR1087" s="39">
        <f>YEAR(Table1[[#This Row],[Resolved]])</f>
        <v>1900</v>
      </c>
      <c r="AS1087" s="39">
        <f>YEAR(Table1[[#This Row],[Created]])</f>
        <v>2019</v>
      </c>
      <c r="AT1087" s="39">
        <f>DAY(Table1[[#This Row],[Resolved]])</f>
        <v>0</v>
      </c>
      <c r="AU1087" s="39" t="str">
        <f>TEXT(Table1[[#This Row],[Resolved]],"MMM")</f>
        <v>Jan</v>
      </c>
      <c r="AV1087" s="39">
        <f>DAY(Table1[[#This Row],[Created]])</f>
        <v>8</v>
      </c>
      <c r="AW1087" s="39" t="str">
        <f>TEXT(Table1[[#This Row],[Created]],"MMM")</f>
        <v>Apr</v>
      </c>
      <c r="AX1087" s="40">
        <f>VLOOKUP(Table1[[#This Row],[Assigned to]],GD_Resource[[#All],[SNOW ID Unique]:[Team]],4,0)</f>
        <v>0</v>
      </c>
    </row>
    <row r="1088" spans="1:50" ht="62.7" customHeight="1" x14ac:dyDescent="0.25">
      <c r="A1088" s="37" t="s">
        <v>4239</v>
      </c>
      <c r="B1088" s="37" t="s">
        <v>119</v>
      </c>
      <c r="C1088" s="37" t="s">
        <v>2780</v>
      </c>
      <c r="D1088" s="37" t="s">
        <v>3094</v>
      </c>
      <c r="E1088" s="37" t="s">
        <v>145</v>
      </c>
      <c r="F1088" s="37" t="s">
        <v>4240</v>
      </c>
      <c r="G1088" s="60">
        <v>43601.914571759262</v>
      </c>
      <c r="H1088" s="37" t="s">
        <v>3096</v>
      </c>
      <c r="I1088" s="60"/>
      <c r="J1088" s="37" t="s">
        <v>124</v>
      </c>
      <c r="K1088" s="37" t="s">
        <v>4238</v>
      </c>
      <c r="L1088" s="60">
        <v>43601.914571759262</v>
      </c>
      <c r="M1088" s="37" t="s">
        <v>3096</v>
      </c>
      <c r="N1088" s="60">
        <v>43563.819537037038</v>
      </c>
      <c r="O1088" s="37" t="s">
        <v>2785</v>
      </c>
      <c r="P1088" s="38" t="b">
        <v>0</v>
      </c>
      <c r="Q1088" s="37"/>
      <c r="R1088" s="37" t="s">
        <v>150</v>
      </c>
      <c r="S1088" s="38">
        <v>0</v>
      </c>
      <c r="T1088" s="37" t="s">
        <v>128</v>
      </c>
      <c r="U1088" s="37" t="s">
        <v>124</v>
      </c>
      <c r="V1088" s="60"/>
      <c r="W1088" s="38">
        <v>3291411</v>
      </c>
      <c r="X1088" s="37" t="s">
        <v>2786</v>
      </c>
      <c r="Y1088" s="38">
        <v>0</v>
      </c>
      <c r="Z1088" s="38" t="b">
        <v>0</v>
      </c>
      <c r="AA1088" s="60">
        <v>43563.868564814817</v>
      </c>
      <c r="AB1088" s="60">
        <v>43563.853125000001</v>
      </c>
      <c r="AC1088" s="38">
        <v>1</v>
      </c>
      <c r="AD1088" s="60">
        <v>43563.920162037037</v>
      </c>
      <c r="AE1088" s="60">
        <v>43563.929409722223</v>
      </c>
      <c r="AF1088" s="60">
        <v>43563.920162037037</v>
      </c>
      <c r="AG1088" s="37"/>
      <c r="AH1088" s="37"/>
      <c r="AI1088" s="37"/>
      <c r="AJ1088" s="16">
        <f ca="1">IF(Table1[[#This Row],[State]]="Closed","Zero",IF(Table1[[#This Row],[State]]="Resolved","Zero",TODAY()-Table1[[#This Row],[First Assigned to Osprey-Resolver]]))</f>
        <v>1144.0705902777772</v>
      </c>
      <c r="AK1088" s="16" t="str">
        <f ca="1">IF(Table1[[#This Row],[Days Open]]&lt;=5,"00 - 05",IF(Table1[[#This Row],[Days Open]]&lt;=15,"06 - 15",IF(Table1[[#This Row],[Days Open]]&lt;=30,"16 - 30", IF(Table1[[#This Row],[Days Open]]&lt;=60,"31 - 60",IF(Table1[[#This Row],[Days Open]]&lt;=90,"61 - 90",IF(Table1[[#This Row],[Days Open]]="Zero","Closed","&gt;91 and above"))))))</f>
        <v>&gt;91 and above</v>
      </c>
      <c r="AL1088" s="39">
        <f>WEEKNUM(Table1[[#This Row],[Created]])</f>
        <v>15</v>
      </c>
      <c r="AM1088" s="39">
        <f>WEEKNUM(Table1[[#This Row],[Resolved]])</f>
        <v>0</v>
      </c>
      <c r="AN1088" s="39">
        <f>WEEKNUM(Table1[[#This Row],[Closed]])</f>
        <v>20</v>
      </c>
      <c r="AO1088" s="39" t="str">
        <f>IFERROR(INDEX(GD_Resource[], MATCH(Table1[[#This Row],[Assigned to]], GD_Resource[SNOW ID Unique], 0), 2), "Not GD")</f>
        <v>WPP-US</v>
      </c>
      <c r="AP1088" s="39" t="str">
        <f t="shared" si="16"/>
        <v>GD</v>
      </c>
      <c r="AQ1088" s="39">
        <f>YEAR(Table1[[#This Row],[Closed]])</f>
        <v>2019</v>
      </c>
      <c r="AR1088" s="39">
        <f>YEAR(Table1[[#This Row],[Resolved]])</f>
        <v>1900</v>
      </c>
      <c r="AS1088" s="39">
        <f>YEAR(Table1[[#This Row],[Created]])</f>
        <v>2019</v>
      </c>
      <c r="AT1088" s="39">
        <f>DAY(Table1[[#This Row],[Resolved]])</f>
        <v>0</v>
      </c>
      <c r="AU1088" s="39" t="str">
        <f>TEXT(Table1[[#This Row],[Resolved]],"MMM")</f>
        <v>Jan</v>
      </c>
      <c r="AV1088" s="39">
        <f>DAY(Table1[[#This Row],[Created]])</f>
        <v>8</v>
      </c>
      <c r="AW1088" s="39" t="str">
        <f>TEXT(Table1[[#This Row],[Created]],"MMM")</f>
        <v>Apr</v>
      </c>
      <c r="AX1088" s="40">
        <f>VLOOKUP(Table1[[#This Row],[Assigned to]],GD_Resource[[#All],[SNOW ID Unique]:[Team]],4,0)</f>
        <v>0</v>
      </c>
    </row>
    <row r="1089" spans="1:50" ht="100.2" customHeight="1" x14ac:dyDescent="0.25">
      <c r="A1089" s="37" t="s">
        <v>4241</v>
      </c>
      <c r="B1089" s="37" t="s">
        <v>119</v>
      </c>
      <c r="C1089" s="37" t="s">
        <v>379</v>
      </c>
      <c r="D1089" s="37" t="s">
        <v>3902</v>
      </c>
      <c r="E1089" s="37" t="s">
        <v>13</v>
      </c>
      <c r="F1089" s="37" t="s">
        <v>4242</v>
      </c>
      <c r="G1089" s="60">
        <v>43564.919374999998</v>
      </c>
      <c r="H1089" s="37" t="s">
        <v>34</v>
      </c>
      <c r="I1089" s="60"/>
      <c r="J1089" s="37" t="s">
        <v>124</v>
      </c>
      <c r="K1089" s="37" t="s">
        <v>4243</v>
      </c>
      <c r="L1089" s="60">
        <v>43564.919374999998</v>
      </c>
      <c r="M1089" s="37" t="s">
        <v>2817</v>
      </c>
      <c r="N1089" s="60">
        <v>43564.839375000003</v>
      </c>
      <c r="O1089" s="37" t="s">
        <v>4244</v>
      </c>
      <c r="P1089" s="38" t="b">
        <v>0</v>
      </c>
      <c r="Q1089" s="37"/>
      <c r="R1089" s="37" t="s">
        <v>137</v>
      </c>
      <c r="S1089" s="38">
        <v>0</v>
      </c>
      <c r="T1089" s="37" t="s">
        <v>128</v>
      </c>
      <c r="U1089" s="37" t="s">
        <v>124</v>
      </c>
      <c r="V1089" s="60"/>
      <c r="W1089" s="38">
        <v>6912</v>
      </c>
      <c r="X1089" s="37" t="s">
        <v>4245</v>
      </c>
      <c r="Y1089" s="38">
        <v>0</v>
      </c>
      <c r="Z1089" s="38" t="b">
        <v>0</v>
      </c>
      <c r="AA1089" s="60">
        <v>43564.883923611109</v>
      </c>
      <c r="AB1089" s="60">
        <v>43564.839548611111</v>
      </c>
      <c r="AC1089" s="38">
        <v>2</v>
      </c>
      <c r="AD1089" s="60">
        <v>43564.878298611111</v>
      </c>
      <c r="AE1089" s="60">
        <v>43564.883923611109</v>
      </c>
      <c r="AF1089" s="60">
        <v>43564.878298611111</v>
      </c>
      <c r="AG1089" s="37"/>
      <c r="AH1089" s="37"/>
      <c r="AI1089" s="37"/>
      <c r="AJ1089" s="16">
        <f ca="1">IF(Table1[[#This Row],[State]]="Closed","Zero",IF(Table1[[#This Row],[State]]="Resolved","Zero",TODAY()-Table1[[#This Row],[First Assigned to Osprey-Resolver]]))</f>
        <v>1143.1160763888911</v>
      </c>
      <c r="AK1089" s="16" t="str">
        <f ca="1">IF(Table1[[#This Row],[Days Open]]&lt;=5,"00 - 05",IF(Table1[[#This Row],[Days Open]]&lt;=15,"06 - 15",IF(Table1[[#This Row],[Days Open]]&lt;=30,"16 - 30", IF(Table1[[#This Row],[Days Open]]&lt;=60,"31 - 60",IF(Table1[[#This Row],[Days Open]]&lt;=90,"61 - 90",IF(Table1[[#This Row],[Days Open]]="Zero","Closed","&gt;91 and above"))))))</f>
        <v>&gt;91 and above</v>
      </c>
      <c r="AL1089" s="39">
        <f>WEEKNUM(Table1[[#This Row],[Created]])</f>
        <v>15</v>
      </c>
      <c r="AM1089" s="39">
        <f>WEEKNUM(Table1[[#This Row],[Resolved]])</f>
        <v>0</v>
      </c>
      <c r="AN1089" s="39">
        <f>WEEKNUM(Table1[[#This Row],[Closed]])</f>
        <v>15</v>
      </c>
      <c r="AO1089" s="39" t="str">
        <f>IFERROR(INDEX(GD_Resource[], MATCH(Table1[[#This Row],[Assigned to]], GD_Resource[SNOW ID Unique], 0), 2), "Not GD")</f>
        <v>WPP-US</v>
      </c>
      <c r="AP1089" s="39" t="str">
        <f t="shared" si="16"/>
        <v>GD</v>
      </c>
      <c r="AQ1089" s="39">
        <f>YEAR(Table1[[#This Row],[Closed]])</f>
        <v>2019</v>
      </c>
      <c r="AR1089" s="39">
        <f>YEAR(Table1[[#This Row],[Resolved]])</f>
        <v>1900</v>
      </c>
      <c r="AS1089" s="39">
        <f>YEAR(Table1[[#This Row],[Created]])</f>
        <v>2019</v>
      </c>
      <c r="AT1089" s="39">
        <f>DAY(Table1[[#This Row],[Resolved]])</f>
        <v>0</v>
      </c>
      <c r="AU1089" s="39" t="str">
        <f>TEXT(Table1[[#This Row],[Resolved]],"MMM")</f>
        <v>Jan</v>
      </c>
      <c r="AV1089" s="39">
        <f>DAY(Table1[[#This Row],[Created]])</f>
        <v>9</v>
      </c>
      <c r="AW1089" s="39" t="str">
        <f>TEXT(Table1[[#This Row],[Created]],"MMM")</f>
        <v>Apr</v>
      </c>
      <c r="AX1089" s="40">
        <f>VLOOKUP(Table1[[#This Row],[Assigned to]],GD_Resource[[#All],[SNOW ID Unique]:[Team]],4,0)</f>
        <v>0</v>
      </c>
    </row>
    <row r="1090" spans="1:50" ht="75" customHeight="1" x14ac:dyDescent="0.25">
      <c r="A1090" s="37" t="s">
        <v>4246</v>
      </c>
      <c r="B1090" s="37" t="s">
        <v>119</v>
      </c>
      <c r="C1090" s="37" t="s">
        <v>253</v>
      </c>
      <c r="D1090" s="37" t="s">
        <v>132</v>
      </c>
      <c r="E1090" s="37" t="s">
        <v>145</v>
      </c>
      <c r="F1090" s="37" t="s">
        <v>4247</v>
      </c>
      <c r="G1090" s="60">
        <v>44433.975624999999</v>
      </c>
      <c r="H1090" s="37" t="s">
        <v>287</v>
      </c>
      <c r="I1090" s="60"/>
      <c r="J1090" s="37" t="s">
        <v>124</v>
      </c>
      <c r="K1090" s="37" t="s">
        <v>3063</v>
      </c>
      <c r="L1090" s="60">
        <v>44433.975624999999</v>
      </c>
      <c r="M1090" s="37" t="s">
        <v>42</v>
      </c>
      <c r="N1090" s="60">
        <v>43566.168333333328</v>
      </c>
      <c r="O1090" s="37" t="s">
        <v>2306</v>
      </c>
      <c r="P1090" s="38" t="b">
        <v>0</v>
      </c>
      <c r="Q1090" s="37"/>
      <c r="R1090" s="37" t="s">
        <v>150</v>
      </c>
      <c r="S1090" s="38">
        <v>0</v>
      </c>
      <c r="T1090" s="37" t="s">
        <v>128</v>
      </c>
      <c r="U1090" s="37" t="s">
        <v>124</v>
      </c>
      <c r="V1090" s="60"/>
      <c r="W1090" s="38">
        <v>74978940</v>
      </c>
      <c r="X1090" s="37" t="s">
        <v>1861</v>
      </c>
      <c r="Y1090" s="38">
        <v>0</v>
      </c>
      <c r="Z1090" s="38" t="b">
        <v>0</v>
      </c>
      <c r="AA1090" s="60">
        <v>43566.168333333328</v>
      </c>
      <c r="AB1090" s="60"/>
      <c r="AC1090" s="38">
        <v>0</v>
      </c>
      <c r="AD1090" s="60"/>
      <c r="AE1090" s="60">
        <v>43566.168333333328</v>
      </c>
      <c r="AF1090" s="60">
        <v>43566.168333333328</v>
      </c>
      <c r="AG1090" s="37"/>
      <c r="AH1090" s="37"/>
      <c r="AI1090" s="37" t="s">
        <v>257</v>
      </c>
      <c r="AJ1090" s="16">
        <f ca="1">IF(Table1[[#This Row],[State]]="Closed","Zero",IF(Table1[[#This Row],[State]]="Resolved","Zero",TODAY()-Table1[[#This Row],[First Assigned to Osprey-Resolver]]))</f>
        <v>1141.8316666666724</v>
      </c>
      <c r="AK1090" s="16" t="str">
        <f ca="1">IF(Table1[[#This Row],[Days Open]]&lt;=5,"00 - 05",IF(Table1[[#This Row],[Days Open]]&lt;=15,"06 - 15",IF(Table1[[#This Row],[Days Open]]&lt;=30,"16 - 30", IF(Table1[[#This Row],[Days Open]]&lt;=60,"31 - 60",IF(Table1[[#This Row],[Days Open]]&lt;=90,"61 - 90",IF(Table1[[#This Row],[Days Open]]="Zero","Closed","&gt;91 and above"))))))</f>
        <v>&gt;91 and above</v>
      </c>
      <c r="AL1090" s="39">
        <f>WEEKNUM(Table1[[#This Row],[Created]])</f>
        <v>15</v>
      </c>
      <c r="AM1090" s="39">
        <f>WEEKNUM(Table1[[#This Row],[Resolved]])</f>
        <v>0</v>
      </c>
      <c r="AN1090" s="39">
        <f>WEEKNUM(Table1[[#This Row],[Closed]])</f>
        <v>35</v>
      </c>
      <c r="AO1090" s="39" t="str">
        <f>IFERROR(INDEX(GD_Resource[], MATCH(Table1[[#This Row],[Assigned to]], GD_Resource[SNOW ID Unique], 0), 2), "Not GD")</f>
        <v>WPP-US</v>
      </c>
      <c r="AP1090" s="39" t="str">
        <f t="shared" ref="AP1090:AP1153" si="17">IF(AO1090="Not GD","Geo","GD")</f>
        <v>GD</v>
      </c>
      <c r="AQ1090" s="39">
        <f>YEAR(Table1[[#This Row],[Closed]])</f>
        <v>2021</v>
      </c>
      <c r="AR1090" s="39">
        <f>YEAR(Table1[[#This Row],[Resolved]])</f>
        <v>1900</v>
      </c>
      <c r="AS1090" s="39">
        <f>YEAR(Table1[[#This Row],[Created]])</f>
        <v>2019</v>
      </c>
      <c r="AT1090" s="39">
        <f>DAY(Table1[[#This Row],[Resolved]])</f>
        <v>0</v>
      </c>
      <c r="AU1090" s="39" t="str">
        <f>TEXT(Table1[[#This Row],[Resolved]],"MMM")</f>
        <v>Jan</v>
      </c>
      <c r="AV1090" s="39">
        <f>DAY(Table1[[#This Row],[Created]])</f>
        <v>11</v>
      </c>
      <c r="AW1090" s="39" t="str">
        <f>TEXT(Table1[[#This Row],[Created]],"MMM")</f>
        <v>Apr</v>
      </c>
      <c r="AX1090" s="40">
        <f>VLOOKUP(Table1[[#This Row],[Assigned to]],GD_Resource[[#All],[SNOW ID Unique]:[Team]],4,0)</f>
        <v>0</v>
      </c>
    </row>
    <row r="1091" spans="1:50" ht="37.5" customHeight="1" x14ac:dyDescent="0.25">
      <c r="A1091" s="37" t="s">
        <v>4248</v>
      </c>
      <c r="B1091" s="37" t="s">
        <v>119</v>
      </c>
      <c r="C1091" s="37" t="s">
        <v>253</v>
      </c>
      <c r="D1091" s="37" t="s">
        <v>132</v>
      </c>
      <c r="E1091" s="37" t="s">
        <v>145</v>
      </c>
      <c r="F1091" s="37" t="s">
        <v>4249</v>
      </c>
      <c r="G1091" s="60">
        <v>44443.022627314807</v>
      </c>
      <c r="H1091" s="37" t="s">
        <v>8</v>
      </c>
      <c r="I1091" s="60"/>
      <c r="J1091" s="37" t="s">
        <v>124</v>
      </c>
      <c r="K1091" s="37" t="s">
        <v>2818</v>
      </c>
      <c r="L1091" s="60">
        <v>44443.022627314807</v>
      </c>
      <c r="M1091" s="37" t="s">
        <v>42</v>
      </c>
      <c r="N1091" s="60">
        <v>43570.822395833333</v>
      </c>
      <c r="O1091" s="37" t="s">
        <v>3371</v>
      </c>
      <c r="P1091" s="38" t="b">
        <v>0</v>
      </c>
      <c r="Q1091" s="37"/>
      <c r="R1091" s="37" t="s">
        <v>150</v>
      </c>
      <c r="S1091" s="38">
        <v>0</v>
      </c>
      <c r="T1091" s="37" t="s">
        <v>128</v>
      </c>
      <c r="U1091" s="37" t="s">
        <v>124</v>
      </c>
      <c r="V1091" s="60"/>
      <c r="W1091" s="38">
        <v>75358100</v>
      </c>
      <c r="X1091" s="37" t="s">
        <v>1237</v>
      </c>
      <c r="Y1091" s="38">
        <v>0</v>
      </c>
      <c r="Z1091" s="38" t="b">
        <v>0</v>
      </c>
      <c r="AA1091" s="60">
        <v>43570.860011574077</v>
      </c>
      <c r="AB1091" s="60">
        <v>43570.860011574077</v>
      </c>
      <c r="AC1091" s="38">
        <v>1</v>
      </c>
      <c r="AD1091" s="60">
        <v>43570.860729166663</v>
      </c>
      <c r="AE1091" s="60">
        <v>43570.882245370369</v>
      </c>
      <c r="AF1091" s="60">
        <v>43570.860729166663</v>
      </c>
      <c r="AG1091" s="37" t="s">
        <v>139</v>
      </c>
      <c r="AH1091" s="37"/>
      <c r="AI1091" s="37" t="s">
        <v>1238</v>
      </c>
      <c r="AJ1091" s="16">
        <f ca="1">IF(Table1[[#This Row],[State]]="Closed","Zero",IF(Table1[[#This Row],[State]]="Resolved","Zero",TODAY()-Table1[[#This Row],[First Assigned to Osprey-Resolver]]))</f>
        <v>1137.1177546296312</v>
      </c>
      <c r="AK1091" s="16" t="str">
        <f ca="1">IF(Table1[[#This Row],[Days Open]]&lt;=5,"00 - 05",IF(Table1[[#This Row],[Days Open]]&lt;=15,"06 - 15",IF(Table1[[#This Row],[Days Open]]&lt;=30,"16 - 30", IF(Table1[[#This Row],[Days Open]]&lt;=60,"31 - 60",IF(Table1[[#This Row],[Days Open]]&lt;=90,"61 - 90",IF(Table1[[#This Row],[Days Open]]="Zero","Closed","&gt;91 and above"))))))</f>
        <v>&gt;91 and above</v>
      </c>
      <c r="AL1091" s="39">
        <f>WEEKNUM(Table1[[#This Row],[Created]])</f>
        <v>16</v>
      </c>
      <c r="AM1091" s="39">
        <f>WEEKNUM(Table1[[#This Row],[Resolved]])</f>
        <v>0</v>
      </c>
      <c r="AN1091" s="39">
        <f>WEEKNUM(Table1[[#This Row],[Closed]])</f>
        <v>36</v>
      </c>
      <c r="AO1091" s="39" t="str">
        <f>IFERROR(INDEX(GD_Resource[], MATCH(Table1[[#This Row],[Assigned to]], GD_Resource[SNOW ID Unique], 0), 2), "Not GD")</f>
        <v>WPP-US</v>
      </c>
      <c r="AP1091" s="39" t="str">
        <f t="shared" si="17"/>
        <v>GD</v>
      </c>
      <c r="AQ1091" s="39">
        <f>YEAR(Table1[[#This Row],[Closed]])</f>
        <v>2021</v>
      </c>
      <c r="AR1091" s="39">
        <f>YEAR(Table1[[#This Row],[Resolved]])</f>
        <v>1900</v>
      </c>
      <c r="AS1091" s="39">
        <f>YEAR(Table1[[#This Row],[Created]])</f>
        <v>2019</v>
      </c>
      <c r="AT1091" s="39">
        <f>DAY(Table1[[#This Row],[Resolved]])</f>
        <v>0</v>
      </c>
      <c r="AU1091" s="39" t="str">
        <f>TEXT(Table1[[#This Row],[Resolved]],"MMM")</f>
        <v>Jan</v>
      </c>
      <c r="AV1091" s="39">
        <f>DAY(Table1[[#This Row],[Created]])</f>
        <v>15</v>
      </c>
      <c r="AW1091" s="39" t="str">
        <f>TEXT(Table1[[#This Row],[Created]],"MMM")</f>
        <v>Apr</v>
      </c>
      <c r="AX1091" s="40">
        <f>VLOOKUP(Table1[[#This Row],[Assigned to]],GD_Resource[[#All],[SNOW ID Unique]:[Team]],4,0)</f>
        <v>0</v>
      </c>
    </row>
    <row r="1092" spans="1:50" ht="37.5" customHeight="1" x14ac:dyDescent="0.25">
      <c r="A1092" s="37" t="s">
        <v>4250</v>
      </c>
      <c r="B1092" s="37" t="s">
        <v>119</v>
      </c>
      <c r="C1092" s="37" t="s">
        <v>253</v>
      </c>
      <c r="D1092" s="37" t="s">
        <v>132</v>
      </c>
      <c r="E1092" s="37" t="s">
        <v>145</v>
      </c>
      <c r="F1092" s="37" t="s">
        <v>4251</v>
      </c>
      <c r="G1092" s="60">
        <v>44424.978564814817</v>
      </c>
      <c r="H1092" s="37" t="s">
        <v>8</v>
      </c>
      <c r="I1092" s="60"/>
      <c r="J1092" s="37" t="s">
        <v>124</v>
      </c>
      <c r="K1092" s="37" t="s">
        <v>4252</v>
      </c>
      <c r="L1092" s="60">
        <v>44424.978564814817</v>
      </c>
      <c r="M1092" s="37" t="s">
        <v>42</v>
      </c>
      <c r="N1092" s="60">
        <v>43570.828622685192</v>
      </c>
      <c r="O1092" s="37" t="s">
        <v>3371</v>
      </c>
      <c r="P1092" s="38" t="b">
        <v>0</v>
      </c>
      <c r="Q1092" s="37"/>
      <c r="R1092" s="37" t="s">
        <v>150</v>
      </c>
      <c r="S1092" s="38">
        <v>0</v>
      </c>
      <c r="T1092" s="37" t="s">
        <v>128</v>
      </c>
      <c r="U1092" s="37" t="s">
        <v>124</v>
      </c>
      <c r="V1092" s="60"/>
      <c r="W1092" s="38">
        <v>73798555</v>
      </c>
      <c r="X1092" s="37" t="s">
        <v>1237</v>
      </c>
      <c r="Y1092" s="38">
        <v>0</v>
      </c>
      <c r="Z1092" s="38" t="b">
        <v>0</v>
      </c>
      <c r="AA1092" s="60">
        <v>43570.88077546296</v>
      </c>
      <c r="AB1092" s="60"/>
      <c r="AC1092" s="38">
        <v>1</v>
      </c>
      <c r="AD1092" s="60"/>
      <c r="AE1092" s="60">
        <v>43570.88077546296</v>
      </c>
      <c r="AF1092" s="60">
        <v>43570.870150462957</v>
      </c>
      <c r="AG1092" s="37" t="s">
        <v>139</v>
      </c>
      <c r="AH1092" s="37"/>
      <c r="AI1092" s="37" t="s">
        <v>1238</v>
      </c>
      <c r="AJ1092" s="16">
        <f ca="1">IF(Table1[[#This Row],[State]]="Closed","Zero",IF(Table1[[#This Row],[State]]="Resolved","Zero",TODAY()-Table1[[#This Row],[First Assigned to Osprey-Resolver]]))</f>
        <v>1137.1192245370403</v>
      </c>
      <c r="AK1092" s="16" t="str">
        <f ca="1">IF(Table1[[#This Row],[Days Open]]&lt;=5,"00 - 05",IF(Table1[[#This Row],[Days Open]]&lt;=15,"06 - 15",IF(Table1[[#This Row],[Days Open]]&lt;=30,"16 - 30", IF(Table1[[#This Row],[Days Open]]&lt;=60,"31 - 60",IF(Table1[[#This Row],[Days Open]]&lt;=90,"61 - 90",IF(Table1[[#This Row],[Days Open]]="Zero","Closed","&gt;91 and above"))))))</f>
        <v>&gt;91 and above</v>
      </c>
      <c r="AL1092" s="39">
        <f>WEEKNUM(Table1[[#This Row],[Created]])</f>
        <v>16</v>
      </c>
      <c r="AM1092" s="39">
        <f>WEEKNUM(Table1[[#This Row],[Resolved]])</f>
        <v>0</v>
      </c>
      <c r="AN1092" s="39">
        <f>WEEKNUM(Table1[[#This Row],[Closed]])</f>
        <v>34</v>
      </c>
      <c r="AO1092" s="39" t="str">
        <f>IFERROR(INDEX(GD_Resource[], MATCH(Table1[[#This Row],[Assigned to]], GD_Resource[SNOW ID Unique], 0), 2), "Not GD")</f>
        <v>WPP-US</v>
      </c>
      <c r="AP1092" s="39" t="str">
        <f t="shared" si="17"/>
        <v>GD</v>
      </c>
      <c r="AQ1092" s="39">
        <f>YEAR(Table1[[#This Row],[Closed]])</f>
        <v>2021</v>
      </c>
      <c r="AR1092" s="39">
        <f>YEAR(Table1[[#This Row],[Resolved]])</f>
        <v>1900</v>
      </c>
      <c r="AS1092" s="39">
        <f>YEAR(Table1[[#This Row],[Created]])</f>
        <v>2019</v>
      </c>
      <c r="AT1092" s="39">
        <f>DAY(Table1[[#This Row],[Resolved]])</f>
        <v>0</v>
      </c>
      <c r="AU1092" s="39" t="str">
        <f>TEXT(Table1[[#This Row],[Resolved]],"MMM")</f>
        <v>Jan</v>
      </c>
      <c r="AV1092" s="39">
        <f>DAY(Table1[[#This Row],[Created]])</f>
        <v>15</v>
      </c>
      <c r="AW1092" s="39" t="str">
        <f>TEXT(Table1[[#This Row],[Created]],"MMM")</f>
        <v>Apr</v>
      </c>
      <c r="AX1092" s="40">
        <f>VLOOKUP(Table1[[#This Row],[Assigned to]],GD_Resource[[#All],[SNOW ID Unique]:[Team]],4,0)</f>
        <v>0</v>
      </c>
    </row>
    <row r="1093" spans="1:50" ht="37.5" customHeight="1" x14ac:dyDescent="0.25">
      <c r="A1093" s="37" t="s">
        <v>4253</v>
      </c>
      <c r="B1093" s="37" t="s">
        <v>119</v>
      </c>
      <c r="C1093" s="37" t="s">
        <v>361</v>
      </c>
      <c r="D1093" s="37" t="s">
        <v>4254</v>
      </c>
      <c r="E1093" s="37" t="s">
        <v>145</v>
      </c>
      <c r="F1093" s="37" t="s">
        <v>4255</v>
      </c>
      <c r="G1093" s="60">
        <v>43644.896249999998</v>
      </c>
      <c r="H1093" s="37" t="s">
        <v>4256</v>
      </c>
      <c r="I1093" s="60"/>
      <c r="J1093" s="37" t="s">
        <v>124</v>
      </c>
      <c r="K1093" s="37" t="s">
        <v>4257</v>
      </c>
      <c r="L1093" s="60">
        <v>43644.896249999998</v>
      </c>
      <c r="M1093" s="37" t="s">
        <v>4256</v>
      </c>
      <c r="N1093" s="60">
        <v>43570.922546296293</v>
      </c>
      <c r="O1093" s="37" t="s">
        <v>1016</v>
      </c>
      <c r="P1093" s="38" t="b">
        <v>0</v>
      </c>
      <c r="Q1093" s="37"/>
      <c r="R1093" s="37" t="s">
        <v>127</v>
      </c>
      <c r="S1093" s="38">
        <v>0</v>
      </c>
      <c r="T1093" s="37" t="s">
        <v>128</v>
      </c>
      <c r="U1093" s="37" t="s">
        <v>124</v>
      </c>
      <c r="V1093" s="60"/>
      <c r="W1093" s="38">
        <v>6391328</v>
      </c>
      <c r="X1093" s="37" t="s">
        <v>873</v>
      </c>
      <c r="Y1093" s="38">
        <v>0</v>
      </c>
      <c r="Z1093" s="38" t="b">
        <v>0</v>
      </c>
      <c r="AA1093" s="60">
        <v>43571.036643518521</v>
      </c>
      <c r="AB1093" s="60">
        <v>43570.933761574073</v>
      </c>
      <c r="AC1093" s="38">
        <v>1</v>
      </c>
      <c r="AD1093" s="60">
        <v>43571.069525462961</v>
      </c>
      <c r="AE1093" s="60">
        <v>43571.08090277778</v>
      </c>
      <c r="AF1093" s="60">
        <v>43571.069525462961</v>
      </c>
      <c r="AG1093" s="37"/>
      <c r="AH1093" s="37"/>
      <c r="AI1093" s="37"/>
      <c r="AJ1093" s="16">
        <f ca="1">IF(Table1[[#This Row],[State]]="Closed","Zero",IF(Table1[[#This Row],[State]]="Resolved","Zero",TODAY()-Table1[[#This Row],[First Assigned to Osprey-Resolver]]))</f>
        <v>1136.9190972222204</v>
      </c>
      <c r="AK1093" s="16" t="str">
        <f ca="1">IF(Table1[[#This Row],[Days Open]]&lt;=5,"00 - 05",IF(Table1[[#This Row],[Days Open]]&lt;=15,"06 - 15",IF(Table1[[#This Row],[Days Open]]&lt;=30,"16 - 30", IF(Table1[[#This Row],[Days Open]]&lt;=60,"31 - 60",IF(Table1[[#This Row],[Days Open]]&lt;=90,"61 - 90",IF(Table1[[#This Row],[Days Open]]="Zero","Closed","&gt;91 and above"))))))</f>
        <v>&gt;91 and above</v>
      </c>
      <c r="AL1093" s="39">
        <f>WEEKNUM(Table1[[#This Row],[Created]])</f>
        <v>16</v>
      </c>
      <c r="AM1093" s="39">
        <f>WEEKNUM(Table1[[#This Row],[Resolved]])</f>
        <v>0</v>
      </c>
      <c r="AN1093" s="39">
        <f>WEEKNUM(Table1[[#This Row],[Closed]])</f>
        <v>26</v>
      </c>
      <c r="AO1093" s="39" t="str">
        <f>IFERROR(INDEX(GD_Resource[], MATCH(Table1[[#This Row],[Assigned to]], GD_Resource[SNOW ID Unique], 0), 2), "Not GD")</f>
        <v>WPP-US</v>
      </c>
      <c r="AP1093" s="39" t="str">
        <f t="shared" si="17"/>
        <v>GD</v>
      </c>
      <c r="AQ1093" s="39">
        <f>YEAR(Table1[[#This Row],[Closed]])</f>
        <v>2019</v>
      </c>
      <c r="AR1093" s="39">
        <f>YEAR(Table1[[#This Row],[Resolved]])</f>
        <v>1900</v>
      </c>
      <c r="AS1093" s="39">
        <f>YEAR(Table1[[#This Row],[Created]])</f>
        <v>2019</v>
      </c>
      <c r="AT1093" s="39">
        <f>DAY(Table1[[#This Row],[Resolved]])</f>
        <v>0</v>
      </c>
      <c r="AU1093" s="39" t="str">
        <f>TEXT(Table1[[#This Row],[Resolved]],"MMM")</f>
        <v>Jan</v>
      </c>
      <c r="AV1093" s="39">
        <f>DAY(Table1[[#This Row],[Created]])</f>
        <v>15</v>
      </c>
      <c r="AW1093" s="39" t="str">
        <f>TEXT(Table1[[#This Row],[Created]],"MMM")</f>
        <v>Apr</v>
      </c>
      <c r="AX1093" s="40">
        <f>VLOOKUP(Table1[[#This Row],[Assigned to]],GD_Resource[[#All],[SNOW ID Unique]:[Team]],4,0)</f>
        <v>0</v>
      </c>
    </row>
    <row r="1094" spans="1:50" ht="49.95" customHeight="1" x14ac:dyDescent="0.25">
      <c r="A1094" s="37" t="s">
        <v>4258</v>
      </c>
      <c r="B1094" s="37" t="s">
        <v>119</v>
      </c>
      <c r="C1094" s="37" t="s">
        <v>253</v>
      </c>
      <c r="D1094" s="37" t="s">
        <v>132</v>
      </c>
      <c r="E1094" s="37" t="s">
        <v>145</v>
      </c>
      <c r="F1094" s="37" t="s">
        <v>4259</v>
      </c>
      <c r="G1094" s="60">
        <v>44439.039594907408</v>
      </c>
      <c r="H1094" s="37" t="s">
        <v>8</v>
      </c>
      <c r="I1094" s="60"/>
      <c r="J1094" s="37" t="s">
        <v>124</v>
      </c>
      <c r="K1094" s="37" t="s">
        <v>2818</v>
      </c>
      <c r="L1094" s="60">
        <v>44439.039594907408</v>
      </c>
      <c r="M1094" s="37" t="s">
        <v>42</v>
      </c>
      <c r="N1094" s="60">
        <v>43570.924791666657</v>
      </c>
      <c r="O1094" s="37" t="s">
        <v>3673</v>
      </c>
      <c r="P1094" s="38" t="b">
        <v>0</v>
      </c>
      <c r="Q1094" s="37"/>
      <c r="R1094" s="37" t="s">
        <v>150</v>
      </c>
      <c r="S1094" s="38">
        <v>0</v>
      </c>
      <c r="T1094" s="37" t="s">
        <v>128</v>
      </c>
      <c r="U1094" s="37" t="s">
        <v>124</v>
      </c>
      <c r="V1094" s="60"/>
      <c r="W1094" s="38">
        <v>75005119</v>
      </c>
      <c r="X1094" s="37" t="s">
        <v>2548</v>
      </c>
      <c r="Y1094" s="38">
        <v>0</v>
      </c>
      <c r="Z1094" s="38" t="b">
        <v>0</v>
      </c>
      <c r="AA1094" s="60">
        <v>43571.969004629631</v>
      </c>
      <c r="AB1094" s="60">
        <v>43570.937638888892</v>
      </c>
      <c r="AC1094" s="38">
        <v>1</v>
      </c>
      <c r="AD1094" s="60">
        <v>43572.086585648147</v>
      </c>
      <c r="AE1094" s="60">
        <v>43572.378310185188</v>
      </c>
      <c r="AF1094" s="60">
        <v>43572.086585648147</v>
      </c>
      <c r="AG1094" s="37"/>
      <c r="AH1094" s="37"/>
      <c r="AI1094" s="37" t="s">
        <v>257</v>
      </c>
      <c r="AJ1094" s="16">
        <f ca="1">IF(Table1[[#This Row],[State]]="Closed","Zero",IF(Table1[[#This Row],[State]]="Resolved","Zero",TODAY()-Table1[[#This Row],[First Assigned to Osprey-Resolver]]))</f>
        <v>1135.6216898148123</v>
      </c>
      <c r="AK1094" s="16" t="str">
        <f ca="1">IF(Table1[[#This Row],[Days Open]]&lt;=5,"00 - 05",IF(Table1[[#This Row],[Days Open]]&lt;=15,"06 - 15",IF(Table1[[#This Row],[Days Open]]&lt;=30,"16 - 30", IF(Table1[[#This Row],[Days Open]]&lt;=60,"31 - 60",IF(Table1[[#This Row],[Days Open]]&lt;=90,"61 - 90",IF(Table1[[#This Row],[Days Open]]="Zero","Closed","&gt;91 and above"))))))</f>
        <v>&gt;91 and above</v>
      </c>
      <c r="AL1094" s="39">
        <f>WEEKNUM(Table1[[#This Row],[Created]])</f>
        <v>16</v>
      </c>
      <c r="AM1094" s="39">
        <f>WEEKNUM(Table1[[#This Row],[Resolved]])</f>
        <v>0</v>
      </c>
      <c r="AN1094" s="39">
        <f>WEEKNUM(Table1[[#This Row],[Closed]])</f>
        <v>36</v>
      </c>
      <c r="AO1094" s="39" t="str">
        <f>IFERROR(INDEX(GD_Resource[], MATCH(Table1[[#This Row],[Assigned to]], GD_Resource[SNOW ID Unique], 0), 2), "Not GD")</f>
        <v>WPP-US</v>
      </c>
      <c r="AP1094" s="39" t="str">
        <f t="shared" si="17"/>
        <v>GD</v>
      </c>
      <c r="AQ1094" s="39">
        <f>YEAR(Table1[[#This Row],[Closed]])</f>
        <v>2021</v>
      </c>
      <c r="AR1094" s="39">
        <f>YEAR(Table1[[#This Row],[Resolved]])</f>
        <v>1900</v>
      </c>
      <c r="AS1094" s="39">
        <f>YEAR(Table1[[#This Row],[Created]])</f>
        <v>2019</v>
      </c>
      <c r="AT1094" s="39">
        <f>DAY(Table1[[#This Row],[Resolved]])</f>
        <v>0</v>
      </c>
      <c r="AU1094" s="39" t="str">
        <f>TEXT(Table1[[#This Row],[Resolved]],"MMM")</f>
        <v>Jan</v>
      </c>
      <c r="AV1094" s="39">
        <f>DAY(Table1[[#This Row],[Created]])</f>
        <v>15</v>
      </c>
      <c r="AW1094" s="39" t="str">
        <f>TEXT(Table1[[#This Row],[Created]],"MMM")</f>
        <v>Apr</v>
      </c>
      <c r="AX1094" s="40">
        <f>VLOOKUP(Table1[[#This Row],[Assigned to]],GD_Resource[[#All],[SNOW ID Unique]:[Team]],4,0)</f>
        <v>0</v>
      </c>
    </row>
    <row r="1095" spans="1:50" ht="75" customHeight="1" x14ac:dyDescent="0.25">
      <c r="A1095" s="37" t="s">
        <v>4260</v>
      </c>
      <c r="B1095" s="37" t="s">
        <v>119</v>
      </c>
      <c r="C1095" s="37" t="s">
        <v>1066</v>
      </c>
      <c r="D1095" s="37" t="s">
        <v>4261</v>
      </c>
      <c r="E1095" s="37" t="s">
        <v>13</v>
      </c>
      <c r="F1095" s="37" t="s">
        <v>4262</v>
      </c>
      <c r="G1095" s="60">
        <v>43580.553715277783</v>
      </c>
      <c r="H1095" s="37" t="s">
        <v>3520</v>
      </c>
      <c r="I1095" s="60"/>
      <c r="J1095" s="37" t="s">
        <v>329</v>
      </c>
      <c r="K1095" s="37" t="s">
        <v>4263</v>
      </c>
      <c r="L1095" s="60">
        <v>43580.553726851853</v>
      </c>
      <c r="M1095" s="37" t="s">
        <v>3520</v>
      </c>
      <c r="N1095" s="60">
        <v>43571.915636574071</v>
      </c>
      <c r="O1095" s="37" t="s">
        <v>4264</v>
      </c>
      <c r="P1095" s="38" t="b">
        <v>0</v>
      </c>
      <c r="Q1095" s="37"/>
      <c r="R1095" s="37" t="s">
        <v>137</v>
      </c>
      <c r="S1095" s="38">
        <v>0</v>
      </c>
      <c r="T1095" s="37" t="s">
        <v>128</v>
      </c>
      <c r="U1095" s="37" t="s">
        <v>124</v>
      </c>
      <c r="V1095" s="60"/>
      <c r="W1095" s="38">
        <v>746332</v>
      </c>
      <c r="X1095" s="37" t="s">
        <v>4265</v>
      </c>
      <c r="Y1095" s="38">
        <v>0</v>
      </c>
      <c r="Z1095" s="38" t="b">
        <v>0</v>
      </c>
      <c r="AA1095" s="60">
        <v>43571.927407407413</v>
      </c>
      <c r="AB1095" s="60">
        <v>43571.91915509259</v>
      </c>
      <c r="AC1095" s="38">
        <v>1</v>
      </c>
      <c r="AD1095" s="60">
        <v>43571.927407407413</v>
      </c>
      <c r="AE1095" s="60">
        <v>43571.927407407413</v>
      </c>
      <c r="AF1095" s="60">
        <v>43571.927407407413</v>
      </c>
      <c r="AG1095" s="37"/>
      <c r="AH1095" s="37"/>
      <c r="AI1095" s="37"/>
      <c r="AJ1095" s="16">
        <f ca="1">IF(Table1[[#This Row],[State]]="Closed","Zero",IF(Table1[[#This Row],[State]]="Resolved","Zero",TODAY()-Table1[[#This Row],[First Assigned to Osprey-Resolver]]))</f>
        <v>1136.0725925925872</v>
      </c>
      <c r="AK1095" s="16" t="str">
        <f ca="1">IF(Table1[[#This Row],[Days Open]]&lt;=5,"00 - 05",IF(Table1[[#This Row],[Days Open]]&lt;=15,"06 - 15",IF(Table1[[#This Row],[Days Open]]&lt;=30,"16 - 30", IF(Table1[[#This Row],[Days Open]]&lt;=60,"31 - 60",IF(Table1[[#This Row],[Days Open]]&lt;=90,"61 - 90",IF(Table1[[#This Row],[Days Open]]="Zero","Closed","&gt;91 and above"))))))</f>
        <v>&gt;91 and above</v>
      </c>
      <c r="AL1095" s="39">
        <f>WEEKNUM(Table1[[#This Row],[Created]])</f>
        <v>16</v>
      </c>
      <c r="AM1095" s="39">
        <f>WEEKNUM(Table1[[#This Row],[Resolved]])</f>
        <v>0</v>
      </c>
      <c r="AN1095" s="39">
        <f>WEEKNUM(Table1[[#This Row],[Closed]])</f>
        <v>17</v>
      </c>
      <c r="AO1095" s="39" t="str">
        <f>IFERROR(INDEX(GD_Resource[], MATCH(Table1[[#This Row],[Assigned to]], GD_Resource[SNOW ID Unique], 0), 2), "Not GD")</f>
        <v>WPP-US</v>
      </c>
      <c r="AP1095" s="39" t="str">
        <f t="shared" si="17"/>
        <v>GD</v>
      </c>
      <c r="AQ1095" s="39">
        <f>YEAR(Table1[[#This Row],[Closed]])</f>
        <v>2019</v>
      </c>
      <c r="AR1095" s="39">
        <f>YEAR(Table1[[#This Row],[Resolved]])</f>
        <v>1900</v>
      </c>
      <c r="AS1095" s="39">
        <f>YEAR(Table1[[#This Row],[Created]])</f>
        <v>2019</v>
      </c>
      <c r="AT1095" s="39">
        <f>DAY(Table1[[#This Row],[Resolved]])</f>
        <v>0</v>
      </c>
      <c r="AU1095" s="39" t="str">
        <f>TEXT(Table1[[#This Row],[Resolved]],"MMM")</f>
        <v>Jan</v>
      </c>
      <c r="AV1095" s="39">
        <f>DAY(Table1[[#This Row],[Created]])</f>
        <v>16</v>
      </c>
      <c r="AW1095" s="39" t="str">
        <f>TEXT(Table1[[#This Row],[Created]],"MMM")</f>
        <v>Apr</v>
      </c>
      <c r="AX1095" s="40">
        <f>VLOOKUP(Table1[[#This Row],[Assigned to]],GD_Resource[[#All],[SNOW ID Unique]:[Team]],4,0)</f>
        <v>0</v>
      </c>
    </row>
    <row r="1096" spans="1:50" ht="124.95" customHeight="1" x14ac:dyDescent="0.25">
      <c r="A1096" s="37" t="s">
        <v>4266</v>
      </c>
      <c r="B1096" s="37" t="s">
        <v>119</v>
      </c>
      <c r="C1096" s="37" t="s">
        <v>242</v>
      </c>
      <c r="D1096" s="37" t="s">
        <v>243</v>
      </c>
      <c r="E1096" s="37" t="s">
        <v>13</v>
      </c>
      <c r="F1096" s="37" t="s">
        <v>4267</v>
      </c>
      <c r="G1096" s="60">
        <v>43572.997696759259</v>
      </c>
      <c r="H1096" s="37"/>
      <c r="I1096" s="60"/>
      <c r="J1096" s="37" t="s">
        <v>180</v>
      </c>
      <c r="K1096" s="37" t="s">
        <v>4268</v>
      </c>
      <c r="L1096" s="60">
        <v>43572.997696759259</v>
      </c>
      <c r="M1096" s="37" t="s">
        <v>71</v>
      </c>
      <c r="N1096" s="60">
        <v>43571.962962962964</v>
      </c>
      <c r="O1096" s="37" t="s">
        <v>4269</v>
      </c>
      <c r="P1096" s="38" t="b">
        <v>0</v>
      </c>
      <c r="Q1096" s="37"/>
      <c r="R1096" s="37" t="s">
        <v>150</v>
      </c>
      <c r="S1096" s="38">
        <v>0</v>
      </c>
      <c r="T1096" s="37" t="s">
        <v>128</v>
      </c>
      <c r="U1096" s="37" t="s">
        <v>124</v>
      </c>
      <c r="V1096" s="60"/>
      <c r="W1096" s="38">
        <v>89401</v>
      </c>
      <c r="X1096" s="37" t="s">
        <v>3206</v>
      </c>
      <c r="Y1096" s="38">
        <v>0</v>
      </c>
      <c r="Z1096" s="38" t="b">
        <v>0</v>
      </c>
      <c r="AA1096" s="60"/>
      <c r="AB1096" s="60">
        <v>43571.977951388893</v>
      </c>
      <c r="AC1096" s="38">
        <v>1</v>
      </c>
      <c r="AD1096" s="60">
        <v>43572.544351851851</v>
      </c>
      <c r="AE1096" s="60"/>
      <c r="AF1096" s="60">
        <v>43572.544351851851</v>
      </c>
      <c r="AG1096" s="37"/>
      <c r="AH1096" s="37"/>
      <c r="AI1096" s="37"/>
      <c r="AJ1096" s="16">
        <f ca="1">IF(Table1[[#This Row],[State]]="Closed","Zero",IF(Table1[[#This Row],[State]]="Resolved","Zero",TODAY()-Table1[[#This Row],[First Assigned to Osprey-Resolver]]))</f>
        <v>44708</v>
      </c>
      <c r="AK1096" s="16" t="str">
        <f ca="1">IF(Table1[[#This Row],[Days Open]]&lt;=5,"00 - 05",IF(Table1[[#This Row],[Days Open]]&lt;=15,"06 - 15",IF(Table1[[#This Row],[Days Open]]&lt;=30,"16 - 30", IF(Table1[[#This Row],[Days Open]]&lt;=60,"31 - 60",IF(Table1[[#This Row],[Days Open]]&lt;=90,"61 - 90",IF(Table1[[#This Row],[Days Open]]="Zero","Closed","&gt;91 and above"))))))</f>
        <v>&gt;91 and above</v>
      </c>
      <c r="AL1096" s="39">
        <f>WEEKNUM(Table1[[#This Row],[Created]])</f>
        <v>16</v>
      </c>
      <c r="AM1096" s="39">
        <f>WEEKNUM(Table1[[#This Row],[Resolved]])</f>
        <v>0</v>
      </c>
      <c r="AN1096" s="39">
        <f>WEEKNUM(Table1[[#This Row],[Closed]])</f>
        <v>16</v>
      </c>
      <c r="AO1096" s="39" t="str">
        <f>IFERROR(INDEX(GD_Resource[], MATCH(Table1[[#This Row],[Assigned to]], GD_Resource[SNOW ID Unique], 0), 2), "Not GD")</f>
        <v>Not GD</v>
      </c>
      <c r="AP1096" s="39" t="str">
        <f t="shared" si="17"/>
        <v>Geo</v>
      </c>
      <c r="AQ1096" s="39">
        <f>YEAR(Table1[[#This Row],[Closed]])</f>
        <v>2019</v>
      </c>
      <c r="AR1096" s="39">
        <f>YEAR(Table1[[#This Row],[Resolved]])</f>
        <v>1900</v>
      </c>
      <c r="AS1096" s="39">
        <f>YEAR(Table1[[#This Row],[Created]])</f>
        <v>2019</v>
      </c>
      <c r="AT1096" s="39">
        <f>DAY(Table1[[#This Row],[Resolved]])</f>
        <v>0</v>
      </c>
      <c r="AU1096" s="39" t="str">
        <f>TEXT(Table1[[#This Row],[Resolved]],"MMM")</f>
        <v>Jan</v>
      </c>
      <c r="AV1096" s="39">
        <f>DAY(Table1[[#This Row],[Created]])</f>
        <v>16</v>
      </c>
      <c r="AW1096" s="39" t="str">
        <f>TEXT(Table1[[#This Row],[Created]],"MMM")</f>
        <v>Apr</v>
      </c>
      <c r="AX1096" s="40" t="e">
        <f>VLOOKUP(Table1[[#This Row],[Assigned to]],GD_Resource[[#All],[SNOW ID Unique]:[Team]],4,0)</f>
        <v>#N/A</v>
      </c>
    </row>
    <row r="1097" spans="1:50" ht="49.95" customHeight="1" x14ac:dyDescent="0.25">
      <c r="A1097" s="37" t="s">
        <v>4270</v>
      </c>
      <c r="B1097" s="37" t="s">
        <v>142</v>
      </c>
      <c r="C1097" s="37" t="s">
        <v>120</v>
      </c>
      <c r="D1097" s="37" t="s">
        <v>206</v>
      </c>
      <c r="E1097" s="37" t="s">
        <v>13</v>
      </c>
      <c r="F1097" s="37" t="s">
        <v>4271</v>
      </c>
      <c r="G1097" s="60">
        <v>43595.102870370371</v>
      </c>
      <c r="H1097" s="37" t="s">
        <v>48</v>
      </c>
      <c r="I1097" s="60"/>
      <c r="J1097" s="37" t="s">
        <v>124</v>
      </c>
      <c r="K1097" s="37" t="s">
        <v>4272</v>
      </c>
      <c r="L1097" s="60">
        <v>43595.102870370371</v>
      </c>
      <c r="M1097" s="37" t="s">
        <v>48</v>
      </c>
      <c r="N1097" s="60">
        <v>43573.956238425933</v>
      </c>
      <c r="O1097" s="37" t="s">
        <v>4273</v>
      </c>
      <c r="P1097" s="38" t="b">
        <v>0</v>
      </c>
      <c r="Q1097" s="37"/>
      <c r="R1097" s="37" t="s">
        <v>127</v>
      </c>
      <c r="S1097" s="38">
        <v>0</v>
      </c>
      <c r="T1097" s="37" t="s">
        <v>128</v>
      </c>
      <c r="U1097" s="37" t="s">
        <v>124</v>
      </c>
      <c r="V1097" s="60"/>
      <c r="W1097" s="38">
        <v>1040742</v>
      </c>
      <c r="X1097" s="37" t="s">
        <v>4274</v>
      </c>
      <c r="Y1097" s="38">
        <v>1</v>
      </c>
      <c r="Z1097" s="38" t="b">
        <v>0</v>
      </c>
      <c r="AA1097" s="60">
        <v>43573.956238425933</v>
      </c>
      <c r="AB1097" s="60">
        <v>43573.956238425933</v>
      </c>
      <c r="AC1097" s="38">
        <v>2</v>
      </c>
      <c r="AD1097" s="60">
        <v>43573.965428240743</v>
      </c>
      <c r="AE1097" s="60">
        <v>43582.052800925929</v>
      </c>
      <c r="AF1097" s="60">
        <v>43573.965428240743</v>
      </c>
      <c r="AG1097" s="37" t="s">
        <v>200</v>
      </c>
      <c r="AH1097" s="37"/>
      <c r="AI1097" s="37" t="s">
        <v>201</v>
      </c>
      <c r="AJ1097" s="16">
        <f ca="1">IF(Table1[[#This Row],[State]]="Closed","Zero",IF(Table1[[#This Row],[State]]="Resolved","Zero",TODAY()-Table1[[#This Row],[First Assigned to Osprey-Resolver]]))</f>
        <v>1125.9471990740712</v>
      </c>
      <c r="AK1097" s="16" t="str">
        <f ca="1">IF(Table1[[#This Row],[Days Open]]&lt;=5,"00 - 05",IF(Table1[[#This Row],[Days Open]]&lt;=15,"06 - 15",IF(Table1[[#This Row],[Days Open]]&lt;=30,"16 - 30", IF(Table1[[#This Row],[Days Open]]&lt;=60,"31 - 60",IF(Table1[[#This Row],[Days Open]]&lt;=90,"61 - 90",IF(Table1[[#This Row],[Days Open]]="Zero","Closed","&gt;91 and above"))))))</f>
        <v>&gt;91 and above</v>
      </c>
      <c r="AL1097" s="39">
        <f>WEEKNUM(Table1[[#This Row],[Created]])</f>
        <v>16</v>
      </c>
      <c r="AM1097" s="39">
        <f>WEEKNUM(Table1[[#This Row],[Resolved]])</f>
        <v>0</v>
      </c>
      <c r="AN1097" s="39">
        <f>WEEKNUM(Table1[[#This Row],[Closed]])</f>
        <v>19</v>
      </c>
      <c r="AO1097" s="39" t="str">
        <f>IFERROR(INDEX(GD_Resource[], MATCH(Table1[[#This Row],[Assigned to]], GD_Resource[SNOW ID Unique], 0), 2), "Not GD")</f>
        <v>Not GD</v>
      </c>
      <c r="AP1097" s="39" t="str">
        <f t="shared" si="17"/>
        <v>Geo</v>
      </c>
      <c r="AQ1097" s="39">
        <f>YEAR(Table1[[#This Row],[Closed]])</f>
        <v>2019</v>
      </c>
      <c r="AR1097" s="39">
        <f>YEAR(Table1[[#This Row],[Resolved]])</f>
        <v>1900</v>
      </c>
      <c r="AS1097" s="39">
        <f>YEAR(Table1[[#This Row],[Created]])</f>
        <v>2019</v>
      </c>
      <c r="AT1097" s="39">
        <f>DAY(Table1[[#This Row],[Resolved]])</f>
        <v>0</v>
      </c>
      <c r="AU1097" s="39" t="str">
        <f>TEXT(Table1[[#This Row],[Resolved]],"MMM")</f>
        <v>Jan</v>
      </c>
      <c r="AV1097" s="39">
        <f>DAY(Table1[[#This Row],[Created]])</f>
        <v>18</v>
      </c>
      <c r="AW1097" s="39" t="str">
        <f>TEXT(Table1[[#This Row],[Created]],"MMM")</f>
        <v>Apr</v>
      </c>
      <c r="AX1097" s="40" t="e">
        <f>VLOOKUP(Table1[[#This Row],[Assigned to]],GD_Resource[[#All],[SNOW ID Unique]:[Team]],4,0)</f>
        <v>#N/A</v>
      </c>
    </row>
    <row r="1098" spans="1:50" ht="37.5" customHeight="1" x14ac:dyDescent="0.25">
      <c r="A1098" s="37" t="s">
        <v>4275</v>
      </c>
      <c r="B1098" s="37" t="s">
        <v>119</v>
      </c>
      <c r="C1098" s="37" t="s">
        <v>120</v>
      </c>
      <c r="D1098" s="37" t="s">
        <v>206</v>
      </c>
      <c r="E1098" s="37" t="s">
        <v>13</v>
      </c>
      <c r="F1098" s="37" t="s">
        <v>4276</v>
      </c>
      <c r="G1098" s="60">
        <v>43580.133923611109</v>
      </c>
      <c r="H1098" s="37" t="s">
        <v>196</v>
      </c>
      <c r="I1098" s="60"/>
      <c r="J1098" s="37" t="s">
        <v>124</v>
      </c>
      <c r="K1098" s="37" t="s">
        <v>4277</v>
      </c>
      <c r="L1098" s="60">
        <v>43580.133923611109</v>
      </c>
      <c r="M1098" s="37" t="s">
        <v>48</v>
      </c>
      <c r="N1098" s="60">
        <v>43578.61347222222</v>
      </c>
      <c r="O1098" s="37" t="s">
        <v>4278</v>
      </c>
      <c r="P1098" s="38" t="b">
        <v>0</v>
      </c>
      <c r="Q1098" s="37"/>
      <c r="R1098" s="37" t="s">
        <v>127</v>
      </c>
      <c r="S1098" s="38">
        <v>0</v>
      </c>
      <c r="T1098" s="37" t="s">
        <v>128</v>
      </c>
      <c r="U1098" s="37" t="s">
        <v>124</v>
      </c>
      <c r="V1098" s="60"/>
      <c r="W1098" s="38">
        <v>131969</v>
      </c>
      <c r="X1098" s="37" t="s">
        <v>4279</v>
      </c>
      <c r="Y1098" s="38">
        <v>0</v>
      </c>
      <c r="Z1098" s="38" t="b">
        <v>0</v>
      </c>
      <c r="AA1098" s="60">
        <v>43579.758125</v>
      </c>
      <c r="AB1098" s="60"/>
      <c r="AC1098" s="38">
        <v>1</v>
      </c>
      <c r="AD1098" s="60"/>
      <c r="AE1098" s="60">
        <v>43579.758125</v>
      </c>
      <c r="AF1098" s="60">
        <v>43579.754884259259</v>
      </c>
      <c r="AG1098" s="37"/>
      <c r="AH1098" s="37"/>
      <c r="AI1098" s="37"/>
      <c r="AJ1098" s="16">
        <f ca="1">IF(Table1[[#This Row],[State]]="Closed","Zero",IF(Table1[[#This Row],[State]]="Resolved","Zero",TODAY()-Table1[[#This Row],[First Assigned to Osprey-Resolver]]))</f>
        <v>1128.2418749999997</v>
      </c>
      <c r="AK1098" s="16" t="str">
        <f ca="1">IF(Table1[[#This Row],[Days Open]]&lt;=5,"00 - 05",IF(Table1[[#This Row],[Days Open]]&lt;=15,"06 - 15",IF(Table1[[#This Row],[Days Open]]&lt;=30,"16 - 30", IF(Table1[[#This Row],[Days Open]]&lt;=60,"31 - 60",IF(Table1[[#This Row],[Days Open]]&lt;=90,"61 - 90",IF(Table1[[#This Row],[Days Open]]="Zero","Closed","&gt;91 and above"))))))</f>
        <v>&gt;91 and above</v>
      </c>
      <c r="AL1098" s="39">
        <f>WEEKNUM(Table1[[#This Row],[Created]])</f>
        <v>17</v>
      </c>
      <c r="AM1098" s="39">
        <f>WEEKNUM(Table1[[#This Row],[Resolved]])</f>
        <v>0</v>
      </c>
      <c r="AN1098" s="39">
        <f>WEEKNUM(Table1[[#This Row],[Closed]])</f>
        <v>17</v>
      </c>
      <c r="AO1098" s="39" t="str">
        <f>IFERROR(INDEX(GD_Resource[], MATCH(Table1[[#This Row],[Assigned to]], GD_Resource[SNOW ID Unique], 0), 2), "Not GD")</f>
        <v>WPP-US</v>
      </c>
      <c r="AP1098" s="39" t="str">
        <f t="shared" si="17"/>
        <v>GD</v>
      </c>
      <c r="AQ1098" s="39">
        <f>YEAR(Table1[[#This Row],[Closed]])</f>
        <v>2019</v>
      </c>
      <c r="AR1098" s="39">
        <f>YEAR(Table1[[#This Row],[Resolved]])</f>
        <v>1900</v>
      </c>
      <c r="AS1098" s="39">
        <f>YEAR(Table1[[#This Row],[Created]])</f>
        <v>2019</v>
      </c>
      <c r="AT1098" s="39">
        <f>DAY(Table1[[#This Row],[Resolved]])</f>
        <v>0</v>
      </c>
      <c r="AU1098" s="39" t="str">
        <f>TEXT(Table1[[#This Row],[Resolved]],"MMM")</f>
        <v>Jan</v>
      </c>
      <c r="AV1098" s="39">
        <f>DAY(Table1[[#This Row],[Created]])</f>
        <v>23</v>
      </c>
      <c r="AW1098" s="39" t="str">
        <f>TEXT(Table1[[#This Row],[Created]],"MMM")</f>
        <v>Apr</v>
      </c>
      <c r="AX1098" s="40">
        <f>VLOOKUP(Table1[[#This Row],[Assigned to]],GD_Resource[[#All],[SNOW ID Unique]:[Team]],4,0)</f>
        <v>0</v>
      </c>
    </row>
    <row r="1099" spans="1:50" ht="37.5" customHeight="1" x14ac:dyDescent="0.25">
      <c r="A1099" s="37" t="s">
        <v>4280</v>
      </c>
      <c r="B1099" s="37" t="s">
        <v>142</v>
      </c>
      <c r="C1099" s="37" t="s">
        <v>120</v>
      </c>
      <c r="D1099" s="37" t="s">
        <v>3959</v>
      </c>
      <c r="E1099" s="37" t="s">
        <v>13</v>
      </c>
      <c r="F1099" s="37" t="s">
        <v>4281</v>
      </c>
      <c r="G1099" s="60">
        <v>43580.456655092603</v>
      </c>
      <c r="H1099" s="37"/>
      <c r="I1099" s="60"/>
      <c r="J1099" s="37" t="s">
        <v>2212</v>
      </c>
      <c r="K1099" s="37" t="s">
        <v>4282</v>
      </c>
      <c r="L1099" s="60">
        <v>43580.456655092603</v>
      </c>
      <c r="M1099" s="37" t="s">
        <v>3267</v>
      </c>
      <c r="N1099" s="60">
        <v>43578.814780092587</v>
      </c>
      <c r="O1099" s="37" t="s">
        <v>3938</v>
      </c>
      <c r="P1099" s="38" t="b">
        <v>0</v>
      </c>
      <c r="Q1099" s="37"/>
      <c r="R1099" s="37" t="s">
        <v>127</v>
      </c>
      <c r="S1099" s="38">
        <v>0</v>
      </c>
      <c r="T1099" s="37" t="s">
        <v>128</v>
      </c>
      <c r="U1099" s="37" t="s">
        <v>124</v>
      </c>
      <c r="V1099" s="60"/>
      <c r="W1099" s="38">
        <v>95494</v>
      </c>
      <c r="X1099" s="37" t="s">
        <v>3940</v>
      </c>
      <c r="Y1099" s="38">
        <v>0</v>
      </c>
      <c r="Z1099" s="38" t="b">
        <v>0</v>
      </c>
      <c r="AA1099" s="60">
        <v>43578.814780092587</v>
      </c>
      <c r="AB1099" s="60"/>
      <c r="AC1099" s="38">
        <v>1</v>
      </c>
      <c r="AD1099" s="60"/>
      <c r="AE1099" s="60">
        <v>43578.814780092587</v>
      </c>
      <c r="AF1099" s="60">
        <v>43578.814780092587</v>
      </c>
      <c r="AG1099" s="37"/>
      <c r="AH1099" s="37"/>
      <c r="AI1099" s="37"/>
      <c r="AJ1099" s="16">
        <f ca="1">IF(Table1[[#This Row],[State]]="Closed","Zero",IF(Table1[[#This Row],[State]]="Resolved","Zero",TODAY()-Table1[[#This Row],[First Assigned to Osprey-Resolver]]))</f>
        <v>1129.1852199074128</v>
      </c>
      <c r="AK1099" s="16" t="str">
        <f ca="1">IF(Table1[[#This Row],[Days Open]]&lt;=5,"00 - 05",IF(Table1[[#This Row],[Days Open]]&lt;=15,"06 - 15",IF(Table1[[#This Row],[Days Open]]&lt;=30,"16 - 30", IF(Table1[[#This Row],[Days Open]]&lt;=60,"31 - 60",IF(Table1[[#This Row],[Days Open]]&lt;=90,"61 - 90",IF(Table1[[#This Row],[Days Open]]="Zero","Closed","&gt;91 and above"))))))</f>
        <v>&gt;91 and above</v>
      </c>
      <c r="AL1099" s="39">
        <f>WEEKNUM(Table1[[#This Row],[Created]])</f>
        <v>17</v>
      </c>
      <c r="AM1099" s="39">
        <f>WEEKNUM(Table1[[#This Row],[Resolved]])</f>
        <v>0</v>
      </c>
      <c r="AN1099" s="39">
        <f>WEEKNUM(Table1[[#This Row],[Closed]])</f>
        <v>17</v>
      </c>
      <c r="AO1099" s="39" t="str">
        <f>IFERROR(INDEX(GD_Resource[], MATCH(Table1[[#This Row],[Assigned to]], GD_Resource[SNOW ID Unique], 0), 2), "Not GD")</f>
        <v>Not GD</v>
      </c>
      <c r="AP1099" s="39" t="str">
        <f t="shared" si="17"/>
        <v>Geo</v>
      </c>
      <c r="AQ1099" s="39">
        <f>YEAR(Table1[[#This Row],[Closed]])</f>
        <v>2019</v>
      </c>
      <c r="AR1099" s="39">
        <f>YEAR(Table1[[#This Row],[Resolved]])</f>
        <v>1900</v>
      </c>
      <c r="AS1099" s="39">
        <f>YEAR(Table1[[#This Row],[Created]])</f>
        <v>2019</v>
      </c>
      <c r="AT1099" s="39">
        <f>DAY(Table1[[#This Row],[Resolved]])</f>
        <v>0</v>
      </c>
      <c r="AU1099" s="39" t="str">
        <f>TEXT(Table1[[#This Row],[Resolved]],"MMM")</f>
        <v>Jan</v>
      </c>
      <c r="AV1099" s="39">
        <f>DAY(Table1[[#This Row],[Created]])</f>
        <v>23</v>
      </c>
      <c r="AW1099" s="39" t="str">
        <f>TEXT(Table1[[#This Row],[Created]],"MMM")</f>
        <v>Apr</v>
      </c>
      <c r="AX1099" s="40" t="e">
        <f>VLOOKUP(Table1[[#This Row],[Assigned to]],GD_Resource[[#All],[SNOW ID Unique]:[Team]],4,0)</f>
        <v>#N/A</v>
      </c>
    </row>
    <row r="1100" spans="1:50" ht="37.5" customHeight="1" x14ac:dyDescent="0.25">
      <c r="A1100" s="37" t="s">
        <v>4283</v>
      </c>
      <c r="B1100" s="37" t="s">
        <v>119</v>
      </c>
      <c r="C1100" s="37" t="s">
        <v>379</v>
      </c>
      <c r="D1100" s="37" t="s">
        <v>380</v>
      </c>
      <c r="E1100" s="37" t="s">
        <v>7</v>
      </c>
      <c r="F1100" s="37" t="s">
        <v>4284</v>
      </c>
      <c r="G1100" s="60">
        <v>43584.640682870369</v>
      </c>
      <c r="H1100" s="37" t="s">
        <v>34</v>
      </c>
      <c r="I1100" s="60"/>
      <c r="J1100" s="37" t="s">
        <v>124</v>
      </c>
      <c r="K1100" s="37" t="s">
        <v>4285</v>
      </c>
      <c r="L1100" s="60">
        <v>43584.640682870369</v>
      </c>
      <c r="M1100" s="37" t="s">
        <v>34</v>
      </c>
      <c r="N1100" s="60">
        <v>43584.56826388889</v>
      </c>
      <c r="O1100" s="37" t="s">
        <v>4286</v>
      </c>
      <c r="P1100" s="38" t="b">
        <v>0</v>
      </c>
      <c r="Q1100" s="37"/>
      <c r="R1100" s="37" t="s">
        <v>137</v>
      </c>
      <c r="S1100" s="38">
        <v>0</v>
      </c>
      <c r="T1100" s="37" t="s">
        <v>128</v>
      </c>
      <c r="U1100" s="37" t="s">
        <v>124</v>
      </c>
      <c r="V1100" s="60"/>
      <c r="W1100" s="38">
        <v>6257</v>
      </c>
      <c r="X1100" s="37" t="s">
        <v>4287</v>
      </c>
      <c r="Y1100" s="38">
        <v>0</v>
      </c>
      <c r="Z1100" s="38" t="b">
        <v>0</v>
      </c>
      <c r="AA1100" s="60">
        <v>43584.60601851852</v>
      </c>
      <c r="AB1100" s="60">
        <v>43584.582719907397</v>
      </c>
      <c r="AC1100" s="38">
        <v>1</v>
      </c>
      <c r="AD1100" s="60">
        <v>43584.626863425918</v>
      </c>
      <c r="AE1100" s="60">
        <v>43584.631099537037</v>
      </c>
      <c r="AF1100" s="60">
        <v>43584.626863425918</v>
      </c>
      <c r="AG1100" s="37"/>
      <c r="AH1100" s="37"/>
      <c r="AI1100" s="37"/>
      <c r="AJ1100" s="16">
        <f ca="1">IF(Table1[[#This Row],[State]]="Closed","Zero",IF(Table1[[#This Row],[State]]="Resolved","Zero",TODAY()-Table1[[#This Row],[First Assigned to Osprey-Resolver]]))</f>
        <v>1123.3689004629632</v>
      </c>
      <c r="AK1100" s="16" t="str">
        <f ca="1">IF(Table1[[#This Row],[Days Open]]&lt;=5,"00 - 05",IF(Table1[[#This Row],[Days Open]]&lt;=15,"06 - 15",IF(Table1[[#This Row],[Days Open]]&lt;=30,"16 - 30", IF(Table1[[#This Row],[Days Open]]&lt;=60,"31 - 60",IF(Table1[[#This Row],[Days Open]]&lt;=90,"61 - 90",IF(Table1[[#This Row],[Days Open]]="Zero","Closed","&gt;91 and above"))))))</f>
        <v>&gt;91 and above</v>
      </c>
      <c r="AL1100" s="39">
        <f>WEEKNUM(Table1[[#This Row],[Created]])</f>
        <v>18</v>
      </c>
      <c r="AM1100" s="39">
        <f>WEEKNUM(Table1[[#This Row],[Resolved]])</f>
        <v>0</v>
      </c>
      <c r="AN1100" s="39">
        <f>WEEKNUM(Table1[[#This Row],[Closed]])</f>
        <v>18</v>
      </c>
      <c r="AO1100" s="39" t="str">
        <f>IFERROR(INDEX(GD_Resource[], MATCH(Table1[[#This Row],[Assigned to]], GD_Resource[SNOW ID Unique], 0), 2), "Not GD")</f>
        <v>WPP-US</v>
      </c>
      <c r="AP1100" s="39" t="str">
        <f t="shared" si="17"/>
        <v>GD</v>
      </c>
      <c r="AQ1100" s="39">
        <f>YEAR(Table1[[#This Row],[Closed]])</f>
        <v>2019</v>
      </c>
      <c r="AR1100" s="39">
        <f>YEAR(Table1[[#This Row],[Resolved]])</f>
        <v>1900</v>
      </c>
      <c r="AS1100" s="39">
        <f>YEAR(Table1[[#This Row],[Created]])</f>
        <v>2019</v>
      </c>
      <c r="AT1100" s="39">
        <f>DAY(Table1[[#This Row],[Resolved]])</f>
        <v>0</v>
      </c>
      <c r="AU1100" s="39" t="str">
        <f>TEXT(Table1[[#This Row],[Resolved]],"MMM")</f>
        <v>Jan</v>
      </c>
      <c r="AV1100" s="39">
        <f>DAY(Table1[[#This Row],[Created]])</f>
        <v>29</v>
      </c>
      <c r="AW1100" s="39" t="str">
        <f>TEXT(Table1[[#This Row],[Created]],"MMM")</f>
        <v>Apr</v>
      </c>
      <c r="AX1100" s="40">
        <f>VLOOKUP(Table1[[#This Row],[Assigned to]],GD_Resource[[#All],[SNOW ID Unique]:[Team]],4,0)</f>
        <v>0</v>
      </c>
    </row>
    <row r="1101" spans="1:50" ht="150" customHeight="1" x14ac:dyDescent="0.25">
      <c r="A1101" s="37" t="s">
        <v>4288</v>
      </c>
      <c r="B1101" s="37" t="s">
        <v>119</v>
      </c>
      <c r="C1101" s="37" t="s">
        <v>161</v>
      </c>
      <c r="D1101" s="37" t="s">
        <v>4289</v>
      </c>
      <c r="E1101" s="37" t="s">
        <v>13</v>
      </c>
      <c r="F1101" s="37" t="s">
        <v>4290</v>
      </c>
      <c r="G1101" s="60">
        <v>43634.806898148148</v>
      </c>
      <c r="H1101" s="37" t="s">
        <v>4291</v>
      </c>
      <c r="I1101" s="60"/>
      <c r="J1101" s="37" t="s">
        <v>124</v>
      </c>
      <c r="K1101" s="37" t="s">
        <v>4292</v>
      </c>
      <c r="L1101" s="60">
        <v>43634.806898148148</v>
      </c>
      <c r="M1101" s="37" t="s">
        <v>4291</v>
      </c>
      <c r="N1101" s="60">
        <v>43585.913668981477</v>
      </c>
      <c r="O1101" s="37" t="s">
        <v>356</v>
      </c>
      <c r="P1101" s="38" t="b">
        <v>0</v>
      </c>
      <c r="Q1101" s="37"/>
      <c r="R1101" s="37" t="s">
        <v>127</v>
      </c>
      <c r="S1101" s="38">
        <v>0</v>
      </c>
      <c r="T1101" s="37" t="s">
        <v>128</v>
      </c>
      <c r="U1101" s="37" t="s">
        <v>124</v>
      </c>
      <c r="V1101" s="60"/>
      <c r="W1101" s="38">
        <v>4224559</v>
      </c>
      <c r="X1101" s="37" t="s">
        <v>892</v>
      </c>
      <c r="Y1101" s="38">
        <v>0</v>
      </c>
      <c r="Z1101" s="38" t="b">
        <v>0</v>
      </c>
      <c r="AA1101" s="60">
        <v>43585.913668981477</v>
      </c>
      <c r="AB1101" s="60"/>
      <c r="AC1101" s="38">
        <v>0</v>
      </c>
      <c r="AD1101" s="60">
        <v>43620.90053240741</v>
      </c>
      <c r="AE1101" s="60">
        <v>43585.913668981477</v>
      </c>
      <c r="AF1101" s="60">
        <v>43585.913668981477</v>
      </c>
      <c r="AG1101" s="37"/>
      <c r="AH1101" s="37"/>
      <c r="AI1101" s="37"/>
      <c r="AJ1101" s="16">
        <f ca="1">IF(Table1[[#This Row],[State]]="Closed","Zero",IF(Table1[[#This Row],[State]]="Resolved","Zero",TODAY()-Table1[[#This Row],[First Assigned to Osprey-Resolver]]))</f>
        <v>1122.0863310185232</v>
      </c>
      <c r="AK1101" s="16" t="str">
        <f ca="1">IF(Table1[[#This Row],[Days Open]]&lt;=5,"00 - 05",IF(Table1[[#This Row],[Days Open]]&lt;=15,"06 - 15",IF(Table1[[#This Row],[Days Open]]&lt;=30,"16 - 30", IF(Table1[[#This Row],[Days Open]]&lt;=60,"31 - 60",IF(Table1[[#This Row],[Days Open]]&lt;=90,"61 - 90",IF(Table1[[#This Row],[Days Open]]="Zero","Closed","&gt;91 and above"))))))</f>
        <v>&gt;91 and above</v>
      </c>
      <c r="AL1101" s="39">
        <f>WEEKNUM(Table1[[#This Row],[Created]])</f>
        <v>18</v>
      </c>
      <c r="AM1101" s="39">
        <f>WEEKNUM(Table1[[#This Row],[Resolved]])</f>
        <v>0</v>
      </c>
      <c r="AN1101" s="39">
        <f>WEEKNUM(Table1[[#This Row],[Closed]])</f>
        <v>25</v>
      </c>
      <c r="AO1101" s="39" t="str">
        <f>IFERROR(INDEX(GD_Resource[], MATCH(Table1[[#This Row],[Assigned to]], GD_Resource[SNOW ID Unique], 0), 2), "Not GD")</f>
        <v>WPP-US</v>
      </c>
      <c r="AP1101" s="39" t="str">
        <f t="shared" si="17"/>
        <v>GD</v>
      </c>
      <c r="AQ1101" s="39">
        <f>YEAR(Table1[[#This Row],[Closed]])</f>
        <v>2019</v>
      </c>
      <c r="AR1101" s="39">
        <f>YEAR(Table1[[#This Row],[Resolved]])</f>
        <v>1900</v>
      </c>
      <c r="AS1101" s="39">
        <f>YEAR(Table1[[#This Row],[Created]])</f>
        <v>2019</v>
      </c>
      <c r="AT1101" s="39">
        <f>DAY(Table1[[#This Row],[Resolved]])</f>
        <v>0</v>
      </c>
      <c r="AU1101" s="39" t="str">
        <f>TEXT(Table1[[#This Row],[Resolved]],"MMM")</f>
        <v>Jan</v>
      </c>
      <c r="AV1101" s="39">
        <f>DAY(Table1[[#This Row],[Created]])</f>
        <v>30</v>
      </c>
      <c r="AW1101" s="39" t="str">
        <f>TEXT(Table1[[#This Row],[Created]],"MMM")</f>
        <v>Apr</v>
      </c>
      <c r="AX1101" s="40">
        <f>VLOOKUP(Table1[[#This Row],[Assigned to]],GD_Resource[[#All],[SNOW ID Unique]:[Team]],4,0)</f>
        <v>0</v>
      </c>
    </row>
    <row r="1102" spans="1:50" ht="49.95" customHeight="1" x14ac:dyDescent="0.25">
      <c r="A1102" s="37" t="s">
        <v>4293</v>
      </c>
      <c r="B1102" s="37" t="s">
        <v>119</v>
      </c>
      <c r="C1102" s="37" t="s">
        <v>153</v>
      </c>
      <c r="D1102" s="37" t="s">
        <v>156</v>
      </c>
      <c r="E1102" s="37" t="s">
        <v>13</v>
      </c>
      <c r="F1102" s="37" t="s">
        <v>4294</v>
      </c>
      <c r="G1102" s="60">
        <v>43589.016053240739</v>
      </c>
      <c r="H1102" s="37" t="s">
        <v>3607</v>
      </c>
      <c r="I1102" s="60"/>
      <c r="J1102" s="37" t="s">
        <v>124</v>
      </c>
      <c r="K1102" s="37" t="s">
        <v>4295</v>
      </c>
      <c r="L1102" s="60">
        <v>43589.016064814823</v>
      </c>
      <c r="M1102" s="37" t="s">
        <v>157</v>
      </c>
      <c r="N1102" s="60">
        <v>43585.993287037039</v>
      </c>
      <c r="O1102" s="37" t="s">
        <v>4296</v>
      </c>
      <c r="P1102" s="38" t="b">
        <v>0</v>
      </c>
      <c r="Q1102" s="37"/>
      <c r="R1102" s="37" t="s">
        <v>150</v>
      </c>
      <c r="S1102" s="38">
        <v>0</v>
      </c>
      <c r="T1102" s="37" t="s">
        <v>128</v>
      </c>
      <c r="U1102" s="37" t="s">
        <v>124</v>
      </c>
      <c r="V1102" s="60"/>
      <c r="W1102" s="38">
        <v>261168</v>
      </c>
      <c r="X1102" s="37" t="s">
        <v>4297</v>
      </c>
      <c r="Y1102" s="38">
        <v>0</v>
      </c>
      <c r="Z1102" s="38" t="b">
        <v>0</v>
      </c>
      <c r="AA1102" s="60">
        <v>43586.998402777783</v>
      </c>
      <c r="AB1102" s="60">
        <v>43586.019907407397</v>
      </c>
      <c r="AC1102" s="38">
        <v>1</v>
      </c>
      <c r="AD1102" s="60">
        <v>43587.027442129627</v>
      </c>
      <c r="AE1102" s="60">
        <v>43587.371342592603</v>
      </c>
      <c r="AF1102" s="60">
        <v>43587.027442129627</v>
      </c>
      <c r="AG1102" s="37" t="s">
        <v>139</v>
      </c>
      <c r="AH1102" s="37"/>
      <c r="AI1102" s="37"/>
      <c r="AJ1102" s="16">
        <f ca="1">IF(Table1[[#This Row],[State]]="Closed","Zero",IF(Table1[[#This Row],[State]]="Resolved","Zero",TODAY()-Table1[[#This Row],[First Assigned to Osprey-Resolver]]))</f>
        <v>1120.6286574073965</v>
      </c>
      <c r="AK1102" s="16" t="str">
        <f ca="1">IF(Table1[[#This Row],[Days Open]]&lt;=5,"00 - 05",IF(Table1[[#This Row],[Days Open]]&lt;=15,"06 - 15",IF(Table1[[#This Row],[Days Open]]&lt;=30,"16 - 30", IF(Table1[[#This Row],[Days Open]]&lt;=60,"31 - 60",IF(Table1[[#This Row],[Days Open]]&lt;=90,"61 - 90",IF(Table1[[#This Row],[Days Open]]="Zero","Closed","&gt;91 and above"))))))</f>
        <v>&gt;91 and above</v>
      </c>
      <c r="AL1102" s="39">
        <f>WEEKNUM(Table1[[#This Row],[Created]])</f>
        <v>18</v>
      </c>
      <c r="AM1102" s="39">
        <f>WEEKNUM(Table1[[#This Row],[Resolved]])</f>
        <v>0</v>
      </c>
      <c r="AN1102" s="39">
        <f>WEEKNUM(Table1[[#This Row],[Closed]])</f>
        <v>18</v>
      </c>
      <c r="AO1102" s="39" t="str">
        <f>IFERROR(INDEX(GD_Resource[], MATCH(Table1[[#This Row],[Assigned to]], GD_Resource[SNOW ID Unique], 0), 2), "Not GD")</f>
        <v>Not GD</v>
      </c>
      <c r="AP1102" s="39" t="str">
        <f t="shared" si="17"/>
        <v>Geo</v>
      </c>
      <c r="AQ1102" s="39">
        <f>YEAR(Table1[[#This Row],[Closed]])</f>
        <v>2019</v>
      </c>
      <c r="AR1102" s="39">
        <f>YEAR(Table1[[#This Row],[Resolved]])</f>
        <v>1900</v>
      </c>
      <c r="AS1102" s="39">
        <f>YEAR(Table1[[#This Row],[Created]])</f>
        <v>2019</v>
      </c>
      <c r="AT1102" s="39">
        <f>DAY(Table1[[#This Row],[Resolved]])</f>
        <v>0</v>
      </c>
      <c r="AU1102" s="39" t="str">
        <f>TEXT(Table1[[#This Row],[Resolved]],"MMM")</f>
        <v>Jan</v>
      </c>
      <c r="AV1102" s="39">
        <f>DAY(Table1[[#This Row],[Created]])</f>
        <v>30</v>
      </c>
      <c r="AW1102" s="39" t="str">
        <f>TEXT(Table1[[#This Row],[Created]],"MMM")</f>
        <v>Apr</v>
      </c>
      <c r="AX1102" s="40" t="e">
        <f>VLOOKUP(Table1[[#This Row],[Assigned to]],GD_Resource[[#All],[SNOW ID Unique]:[Team]],4,0)</f>
        <v>#N/A</v>
      </c>
    </row>
    <row r="1103" spans="1:50" ht="49.95" customHeight="1" x14ac:dyDescent="0.25">
      <c r="A1103" s="37" t="s">
        <v>4298</v>
      </c>
      <c r="B1103" s="37" t="s">
        <v>142</v>
      </c>
      <c r="C1103" s="37" t="s">
        <v>143</v>
      </c>
      <c r="D1103" s="37" t="s">
        <v>213</v>
      </c>
      <c r="E1103" s="37" t="s">
        <v>13</v>
      </c>
      <c r="F1103" s="37" t="s">
        <v>4299</v>
      </c>
      <c r="G1103" s="60">
        <v>43587.864988425928</v>
      </c>
      <c r="H1103" s="37" t="s">
        <v>4300</v>
      </c>
      <c r="I1103" s="60"/>
      <c r="J1103" s="37" t="s">
        <v>134</v>
      </c>
      <c r="K1103" s="37" t="s">
        <v>4301</v>
      </c>
      <c r="L1103" s="60">
        <v>43587.864988425928</v>
      </c>
      <c r="M1103" s="37" t="s">
        <v>40</v>
      </c>
      <c r="N1103" s="60">
        <v>43586.81050925926</v>
      </c>
      <c r="O1103" s="37" t="s">
        <v>4302</v>
      </c>
      <c r="P1103" s="38" t="b">
        <v>0</v>
      </c>
      <c r="Q1103" s="37"/>
      <c r="R1103" s="37" t="s">
        <v>150</v>
      </c>
      <c r="S1103" s="38">
        <v>0</v>
      </c>
      <c r="T1103" s="37" t="s">
        <v>128</v>
      </c>
      <c r="U1103" s="37" t="s">
        <v>124</v>
      </c>
      <c r="V1103" s="60"/>
      <c r="W1103" s="38">
        <v>91107</v>
      </c>
      <c r="X1103" s="37" t="s">
        <v>4303</v>
      </c>
      <c r="Y1103" s="38">
        <v>0</v>
      </c>
      <c r="Z1103" s="38" t="b">
        <v>0</v>
      </c>
      <c r="AA1103" s="60">
        <v>43587.07644675926</v>
      </c>
      <c r="AB1103" s="60">
        <v>43586.834293981483</v>
      </c>
      <c r="AC1103" s="38">
        <v>1</v>
      </c>
      <c r="AD1103" s="60">
        <v>43587.136481481481</v>
      </c>
      <c r="AE1103" s="60">
        <v>43587.635208333333</v>
      </c>
      <c r="AF1103" s="60">
        <v>43587.136481481481</v>
      </c>
      <c r="AG1103" s="37"/>
      <c r="AH1103" s="37"/>
      <c r="AI1103" s="37"/>
      <c r="AJ1103" s="16">
        <f ca="1">IF(Table1[[#This Row],[State]]="Closed","Zero",IF(Table1[[#This Row],[State]]="Resolved","Zero",TODAY()-Table1[[#This Row],[First Assigned to Osprey-Resolver]]))</f>
        <v>1120.3647916666669</v>
      </c>
      <c r="AK1103" s="16" t="str">
        <f ca="1">IF(Table1[[#This Row],[Days Open]]&lt;=5,"00 - 05",IF(Table1[[#This Row],[Days Open]]&lt;=15,"06 - 15",IF(Table1[[#This Row],[Days Open]]&lt;=30,"16 - 30", IF(Table1[[#This Row],[Days Open]]&lt;=60,"31 - 60",IF(Table1[[#This Row],[Days Open]]&lt;=90,"61 - 90",IF(Table1[[#This Row],[Days Open]]="Zero","Closed","&gt;91 and above"))))))</f>
        <v>&gt;91 and above</v>
      </c>
      <c r="AL1103" s="39">
        <f>WEEKNUM(Table1[[#This Row],[Created]])</f>
        <v>18</v>
      </c>
      <c r="AM1103" s="39">
        <f>WEEKNUM(Table1[[#This Row],[Resolved]])</f>
        <v>0</v>
      </c>
      <c r="AN1103" s="39">
        <f>WEEKNUM(Table1[[#This Row],[Closed]])</f>
        <v>18</v>
      </c>
      <c r="AO1103" s="39" t="str">
        <f>IFERROR(INDEX(GD_Resource[], MATCH(Table1[[#This Row],[Assigned to]], GD_Resource[SNOW ID Unique], 0), 2), "Not GD")</f>
        <v>WPP-US</v>
      </c>
      <c r="AP1103" s="39" t="str">
        <f t="shared" si="17"/>
        <v>GD</v>
      </c>
      <c r="AQ1103" s="39">
        <f>YEAR(Table1[[#This Row],[Closed]])</f>
        <v>2019</v>
      </c>
      <c r="AR1103" s="39">
        <f>YEAR(Table1[[#This Row],[Resolved]])</f>
        <v>1900</v>
      </c>
      <c r="AS1103" s="39">
        <f>YEAR(Table1[[#This Row],[Created]])</f>
        <v>2019</v>
      </c>
      <c r="AT1103" s="39">
        <f>DAY(Table1[[#This Row],[Resolved]])</f>
        <v>0</v>
      </c>
      <c r="AU1103" s="39" t="str">
        <f>TEXT(Table1[[#This Row],[Resolved]],"MMM")</f>
        <v>Jan</v>
      </c>
      <c r="AV1103" s="39">
        <f>DAY(Table1[[#This Row],[Created]])</f>
        <v>1</v>
      </c>
      <c r="AW1103" s="39" t="str">
        <f>TEXT(Table1[[#This Row],[Created]],"MMM")</f>
        <v>May</v>
      </c>
      <c r="AX1103" s="40">
        <f>VLOOKUP(Table1[[#This Row],[Assigned to]],GD_Resource[[#All],[SNOW ID Unique]:[Team]],4,0)</f>
        <v>0</v>
      </c>
    </row>
    <row r="1104" spans="1:50" ht="37.5" customHeight="1" x14ac:dyDescent="0.25">
      <c r="A1104" s="37" t="s">
        <v>4304</v>
      </c>
      <c r="B1104" s="37" t="s">
        <v>119</v>
      </c>
      <c r="C1104" s="37" t="s">
        <v>339</v>
      </c>
      <c r="D1104" s="37" t="s">
        <v>428</v>
      </c>
      <c r="E1104" s="37" t="s">
        <v>13</v>
      </c>
      <c r="F1104" s="37" t="s">
        <v>4305</v>
      </c>
      <c r="G1104" s="60">
        <v>43587.81753472222</v>
      </c>
      <c r="H1104" s="37" t="s">
        <v>430</v>
      </c>
      <c r="I1104" s="60"/>
      <c r="J1104" s="37" t="s">
        <v>180</v>
      </c>
      <c r="K1104" s="37" t="s">
        <v>4306</v>
      </c>
      <c r="L1104" s="60">
        <v>43587.817546296297</v>
      </c>
      <c r="M1104" s="37" t="s">
        <v>430</v>
      </c>
      <c r="N1104" s="60">
        <v>43586.83315972222</v>
      </c>
      <c r="O1104" s="37" t="s">
        <v>428</v>
      </c>
      <c r="P1104" s="38" t="b">
        <v>0</v>
      </c>
      <c r="Q1104" s="37"/>
      <c r="R1104" s="37" t="s">
        <v>217</v>
      </c>
      <c r="S1104" s="38">
        <v>0</v>
      </c>
      <c r="T1104" s="37" t="s">
        <v>128</v>
      </c>
      <c r="U1104" s="37" t="s">
        <v>124</v>
      </c>
      <c r="V1104" s="60"/>
      <c r="W1104" s="38">
        <v>85185</v>
      </c>
      <c r="X1104" s="37" t="s">
        <v>430</v>
      </c>
      <c r="Y1104" s="38">
        <v>0</v>
      </c>
      <c r="Z1104" s="38" t="b">
        <v>0</v>
      </c>
      <c r="AA1104" s="60">
        <v>43586.833298611113</v>
      </c>
      <c r="AB1104" s="60"/>
      <c r="AC1104" s="38">
        <v>0</v>
      </c>
      <c r="AD1104" s="60"/>
      <c r="AE1104" s="60">
        <v>43586.833298611113</v>
      </c>
      <c r="AF1104" s="60">
        <v>43586.83315972222</v>
      </c>
      <c r="AG1104" s="37"/>
      <c r="AH1104" s="37"/>
      <c r="AI1104" s="37"/>
      <c r="AJ1104" s="16">
        <f ca="1">IF(Table1[[#This Row],[State]]="Closed","Zero",IF(Table1[[#This Row],[State]]="Resolved","Zero",TODAY()-Table1[[#This Row],[First Assigned to Osprey-Resolver]]))</f>
        <v>1121.1667013888873</v>
      </c>
      <c r="AK1104" s="16" t="str">
        <f ca="1">IF(Table1[[#This Row],[Days Open]]&lt;=5,"00 - 05",IF(Table1[[#This Row],[Days Open]]&lt;=15,"06 - 15",IF(Table1[[#This Row],[Days Open]]&lt;=30,"16 - 30", IF(Table1[[#This Row],[Days Open]]&lt;=60,"31 - 60",IF(Table1[[#This Row],[Days Open]]&lt;=90,"61 - 90",IF(Table1[[#This Row],[Days Open]]="Zero","Closed","&gt;91 and above"))))))</f>
        <v>&gt;91 and above</v>
      </c>
      <c r="AL1104" s="39">
        <f>WEEKNUM(Table1[[#This Row],[Created]])</f>
        <v>18</v>
      </c>
      <c r="AM1104" s="39">
        <f>WEEKNUM(Table1[[#This Row],[Resolved]])</f>
        <v>0</v>
      </c>
      <c r="AN1104" s="39">
        <f>WEEKNUM(Table1[[#This Row],[Closed]])</f>
        <v>18</v>
      </c>
      <c r="AO1104" s="39" t="str">
        <f>IFERROR(INDEX(GD_Resource[], MATCH(Table1[[#This Row],[Assigned to]], GD_Resource[SNOW ID Unique], 0), 2), "Not GD")</f>
        <v>Not GD</v>
      </c>
      <c r="AP1104" s="39" t="str">
        <f t="shared" si="17"/>
        <v>Geo</v>
      </c>
      <c r="AQ1104" s="39">
        <f>YEAR(Table1[[#This Row],[Closed]])</f>
        <v>2019</v>
      </c>
      <c r="AR1104" s="39">
        <f>YEAR(Table1[[#This Row],[Resolved]])</f>
        <v>1900</v>
      </c>
      <c r="AS1104" s="39">
        <f>YEAR(Table1[[#This Row],[Created]])</f>
        <v>2019</v>
      </c>
      <c r="AT1104" s="39">
        <f>DAY(Table1[[#This Row],[Resolved]])</f>
        <v>0</v>
      </c>
      <c r="AU1104" s="39" t="str">
        <f>TEXT(Table1[[#This Row],[Resolved]],"MMM")</f>
        <v>Jan</v>
      </c>
      <c r="AV1104" s="39">
        <f>DAY(Table1[[#This Row],[Created]])</f>
        <v>1</v>
      </c>
      <c r="AW1104" s="39" t="str">
        <f>TEXT(Table1[[#This Row],[Created]],"MMM")</f>
        <v>May</v>
      </c>
      <c r="AX1104" s="40" t="e">
        <f>VLOOKUP(Table1[[#This Row],[Assigned to]],GD_Resource[[#All],[SNOW ID Unique]:[Team]],4,0)</f>
        <v>#N/A</v>
      </c>
    </row>
    <row r="1105" spans="1:50" ht="49.95" customHeight="1" x14ac:dyDescent="0.25">
      <c r="A1105" s="37" t="s">
        <v>4307</v>
      </c>
      <c r="B1105" s="37" t="s">
        <v>119</v>
      </c>
      <c r="C1105" s="37" t="s">
        <v>339</v>
      </c>
      <c r="D1105" s="37" t="s">
        <v>428</v>
      </c>
      <c r="E1105" s="37" t="s">
        <v>13</v>
      </c>
      <c r="F1105" s="37" t="s">
        <v>4308</v>
      </c>
      <c r="G1105" s="60">
        <v>43587.816840277781</v>
      </c>
      <c r="H1105" s="37" t="s">
        <v>430</v>
      </c>
      <c r="I1105" s="60"/>
      <c r="J1105" s="37" t="s">
        <v>124</v>
      </c>
      <c r="K1105" s="37" t="s">
        <v>4309</v>
      </c>
      <c r="L1105" s="60">
        <v>43587.816840277781</v>
      </c>
      <c r="M1105" s="37" t="s">
        <v>430</v>
      </c>
      <c r="N1105" s="60">
        <v>43586.985393518517</v>
      </c>
      <c r="O1105" s="37" t="s">
        <v>428</v>
      </c>
      <c r="P1105" s="38" t="b">
        <v>0</v>
      </c>
      <c r="Q1105" s="37"/>
      <c r="R1105" s="37" t="s">
        <v>217</v>
      </c>
      <c r="S1105" s="38">
        <v>0</v>
      </c>
      <c r="T1105" s="37" t="s">
        <v>128</v>
      </c>
      <c r="U1105" s="37" t="s">
        <v>124</v>
      </c>
      <c r="V1105" s="60"/>
      <c r="W1105" s="38">
        <v>72009</v>
      </c>
      <c r="X1105" s="37" t="s">
        <v>430</v>
      </c>
      <c r="Y1105" s="38">
        <v>0</v>
      </c>
      <c r="Z1105" s="38" t="b">
        <v>0</v>
      </c>
      <c r="AA1105" s="60">
        <v>43586.985393518517</v>
      </c>
      <c r="AB1105" s="60"/>
      <c r="AC1105" s="38">
        <v>0</v>
      </c>
      <c r="AD1105" s="60"/>
      <c r="AE1105" s="60">
        <v>43586.985393518517</v>
      </c>
      <c r="AF1105" s="60">
        <v>43586.985393518517</v>
      </c>
      <c r="AG1105" s="37"/>
      <c r="AH1105" s="37"/>
      <c r="AI1105" s="37"/>
      <c r="AJ1105" s="16">
        <f ca="1">IF(Table1[[#This Row],[State]]="Closed","Zero",IF(Table1[[#This Row],[State]]="Resolved","Zero",TODAY()-Table1[[#This Row],[First Assigned to Osprey-Resolver]]))</f>
        <v>1121.0146064814835</v>
      </c>
      <c r="AK1105" s="16" t="str">
        <f ca="1">IF(Table1[[#This Row],[Days Open]]&lt;=5,"00 - 05",IF(Table1[[#This Row],[Days Open]]&lt;=15,"06 - 15",IF(Table1[[#This Row],[Days Open]]&lt;=30,"16 - 30", IF(Table1[[#This Row],[Days Open]]&lt;=60,"31 - 60",IF(Table1[[#This Row],[Days Open]]&lt;=90,"61 - 90",IF(Table1[[#This Row],[Days Open]]="Zero","Closed","&gt;91 and above"))))))</f>
        <v>&gt;91 and above</v>
      </c>
      <c r="AL1105" s="39">
        <f>WEEKNUM(Table1[[#This Row],[Created]])</f>
        <v>18</v>
      </c>
      <c r="AM1105" s="39">
        <f>WEEKNUM(Table1[[#This Row],[Resolved]])</f>
        <v>0</v>
      </c>
      <c r="AN1105" s="39">
        <f>WEEKNUM(Table1[[#This Row],[Closed]])</f>
        <v>18</v>
      </c>
      <c r="AO1105" s="39" t="str">
        <f>IFERROR(INDEX(GD_Resource[], MATCH(Table1[[#This Row],[Assigned to]], GD_Resource[SNOW ID Unique], 0), 2), "Not GD")</f>
        <v>Not GD</v>
      </c>
      <c r="AP1105" s="39" t="str">
        <f t="shared" si="17"/>
        <v>Geo</v>
      </c>
      <c r="AQ1105" s="39">
        <f>YEAR(Table1[[#This Row],[Closed]])</f>
        <v>2019</v>
      </c>
      <c r="AR1105" s="39">
        <f>YEAR(Table1[[#This Row],[Resolved]])</f>
        <v>1900</v>
      </c>
      <c r="AS1105" s="39">
        <f>YEAR(Table1[[#This Row],[Created]])</f>
        <v>2019</v>
      </c>
      <c r="AT1105" s="39">
        <f>DAY(Table1[[#This Row],[Resolved]])</f>
        <v>0</v>
      </c>
      <c r="AU1105" s="39" t="str">
        <f>TEXT(Table1[[#This Row],[Resolved]],"MMM")</f>
        <v>Jan</v>
      </c>
      <c r="AV1105" s="39">
        <f>DAY(Table1[[#This Row],[Created]])</f>
        <v>1</v>
      </c>
      <c r="AW1105" s="39" t="str">
        <f>TEXT(Table1[[#This Row],[Created]],"MMM")</f>
        <v>May</v>
      </c>
      <c r="AX1105" s="40" t="e">
        <f>VLOOKUP(Table1[[#This Row],[Assigned to]],GD_Resource[[#All],[SNOW ID Unique]:[Team]],4,0)</f>
        <v>#N/A</v>
      </c>
    </row>
    <row r="1106" spans="1:50" ht="49.95" customHeight="1" x14ac:dyDescent="0.25">
      <c r="A1106" s="37" t="s">
        <v>4310</v>
      </c>
      <c r="B1106" s="37" t="s">
        <v>119</v>
      </c>
      <c r="C1106" s="37" t="s">
        <v>296</v>
      </c>
      <c r="D1106" s="37" t="s">
        <v>2533</v>
      </c>
      <c r="E1106" s="37" t="s">
        <v>145</v>
      </c>
      <c r="F1106" s="37" t="s">
        <v>4311</v>
      </c>
      <c r="G1106" s="60">
        <v>43693.951354166667</v>
      </c>
      <c r="H1106" s="37" t="s">
        <v>2653</v>
      </c>
      <c r="I1106" s="60"/>
      <c r="J1106" s="37" t="s">
        <v>124</v>
      </c>
      <c r="K1106" s="37" t="s">
        <v>4312</v>
      </c>
      <c r="L1106" s="60">
        <v>43693.951354166667</v>
      </c>
      <c r="M1106" s="37" t="s">
        <v>2653</v>
      </c>
      <c r="N1106" s="60">
        <v>43588.726504629631</v>
      </c>
      <c r="O1106" s="37" t="s">
        <v>282</v>
      </c>
      <c r="P1106" s="38" t="b">
        <v>0</v>
      </c>
      <c r="Q1106" s="37"/>
      <c r="R1106" s="37" t="s">
        <v>150</v>
      </c>
      <c r="S1106" s="38">
        <v>0</v>
      </c>
      <c r="T1106" s="37" t="s">
        <v>128</v>
      </c>
      <c r="U1106" s="37" t="s">
        <v>124</v>
      </c>
      <c r="V1106" s="60"/>
      <c r="W1106" s="38">
        <v>9091427</v>
      </c>
      <c r="X1106" s="37" t="s">
        <v>151</v>
      </c>
      <c r="Y1106" s="38">
        <v>0</v>
      </c>
      <c r="Z1106" s="38" t="b">
        <v>0</v>
      </c>
      <c r="AA1106" s="60">
        <v>43588.990347222221</v>
      </c>
      <c r="AB1106" s="60">
        <v>43588.749155092592</v>
      </c>
      <c r="AC1106" s="38">
        <v>1</v>
      </c>
      <c r="AD1106" s="60">
        <v>43589.113032407397</v>
      </c>
      <c r="AE1106" s="60">
        <v>43589.113032407397</v>
      </c>
      <c r="AF1106" s="60">
        <v>43589.113032407397</v>
      </c>
      <c r="AG1106" s="37"/>
      <c r="AH1106" s="37"/>
      <c r="AI1106" s="37"/>
      <c r="AJ1106" s="16">
        <f ca="1">IF(Table1[[#This Row],[State]]="Closed","Zero",IF(Table1[[#This Row],[State]]="Resolved","Zero",TODAY()-Table1[[#This Row],[First Assigned to Osprey-Resolver]]))</f>
        <v>1118.8869675926035</v>
      </c>
      <c r="AK1106" s="16" t="str">
        <f ca="1">IF(Table1[[#This Row],[Days Open]]&lt;=5,"00 - 05",IF(Table1[[#This Row],[Days Open]]&lt;=15,"06 - 15",IF(Table1[[#This Row],[Days Open]]&lt;=30,"16 - 30", IF(Table1[[#This Row],[Days Open]]&lt;=60,"31 - 60",IF(Table1[[#This Row],[Days Open]]&lt;=90,"61 - 90",IF(Table1[[#This Row],[Days Open]]="Zero","Closed","&gt;91 and above"))))))</f>
        <v>&gt;91 and above</v>
      </c>
      <c r="AL1106" s="39">
        <f>WEEKNUM(Table1[[#This Row],[Created]])</f>
        <v>18</v>
      </c>
      <c r="AM1106" s="39">
        <f>WEEKNUM(Table1[[#This Row],[Resolved]])</f>
        <v>0</v>
      </c>
      <c r="AN1106" s="39">
        <f>WEEKNUM(Table1[[#This Row],[Closed]])</f>
        <v>33</v>
      </c>
      <c r="AO1106" s="39" t="str">
        <f>IFERROR(INDEX(GD_Resource[], MATCH(Table1[[#This Row],[Assigned to]], GD_Resource[SNOW ID Unique], 0), 2), "Not GD")</f>
        <v>Not GD</v>
      </c>
      <c r="AP1106" s="39" t="str">
        <f t="shared" si="17"/>
        <v>Geo</v>
      </c>
      <c r="AQ1106" s="39">
        <f>YEAR(Table1[[#This Row],[Closed]])</f>
        <v>2019</v>
      </c>
      <c r="AR1106" s="39">
        <f>YEAR(Table1[[#This Row],[Resolved]])</f>
        <v>1900</v>
      </c>
      <c r="AS1106" s="39">
        <f>YEAR(Table1[[#This Row],[Created]])</f>
        <v>2019</v>
      </c>
      <c r="AT1106" s="39">
        <f>DAY(Table1[[#This Row],[Resolved]])</f>
        <v>0</v>
      </c>
      <c r="AU1106" s="39" t="str">
        <f>TEXT(Table1[[#This Row],[Resolved]],"MMM")</f>
        <v>Jan</v>
      </c>
      <c r="AV1106" s="39">
        <f>DAY(Table1[[#This Row],[Created]])</f>
        <v>3</v>
      </c>
      <c r="AW1106" s="39" t="str">
        <f>TEXT(Table1[[#This Row],[Created]],"MMM")</f>
        <v>May</v>
      </c>
      <c r="AX1106" s="40" t="e">
        <f>VLOOKUP(Table1[[#This Row],[Assigned to]],GD_Resource[[#All],[SNOW ID Unique]:[Team]],4,0)</f>
        <v>#N/A</v>
      </c>
    </row>
    <row r="1107" spans="1:50" ht="49.95" customHeight="1" x14ac:dyDescent="0.25">
      <c r="A1107" s="37" t="s">
        <v>4313</v>
      </c>
      <c r="B1107" s="37" t="s">
        <v>119</v>
      </c>
      <c r="C1107" s="37" t="s">
        <v>185</v>
      </c>
      <c r="D1107" s="37" t="s">
        <v>206</v>
      </c>
      <c r="E1107" s="37" t="s">
        <v>13</v>
      </c>
      <c r="F1107" s="37" t="s">
        <v>4314</v>
      </c>
      <c r="G1107" s="60">
        <v>43591.835347222222</v>
      </c>
      <c r="H1107" s="37" t="s">
        <v>3870</v>
      </c>
      <c r="I1107" s="60"/>
      <c r="J1107" s="37" t="s">
        <v>124</v>
      </c>
      <c r="K1107" s="37" t="s">
        <v>4315</v>
      </c>
      <c r="L1107" s="60">
        <v>43591.835347222222</v>
      </c>
      <c r="M1107" s="37" t="s">
        <v>48</v>
      </c>
      <c r="N1107" s="60">
        <v>43591.505208333343</v>
      </c>
      <c r="O1107" s="37" t="s">
        <v>822</v>
      </c>
      <c r="P1107" s="38" t="b">
        <v>0</v>
      </c>
      <c r="Q1107" s="37"/>
      <c r="R1107" s="37" t="s">
        <v>191</v>
      </c>
      <c r="S1107" s="38">
        <v>0</v>
      </c>
      <c r="T1107" s="37" t="s">
        <v>128</v>
      </c>
      <c r="U1107" s="37" t="s">
        <v>124</v>
      </c>
      <c r="V1107" s="60"/>
      <c r="W1107" s="38">
        <v>28524</v>
      </c>
      <c r="X1107" s="37" t="s">
        <v>1511</v>
      </c>
      <c r="Y1107" s="38">
        <v>0</v>
      </c>
      <c r="Z1107" s="38" t="b">
        <v>0</v>
      </c>
      <c r="AA1107" s="60">
        <v>43591.515706018523</v>
      </c>
      <c r="AB1107" s="60"/>
      <c r="AC1107" s="38">
        <v>2</v>
      </c>
      <c r="AD1107" s="60"/>
      <c r="AE1107" s="60">
        <v>43591.515706018523</v>
      </c>
      <c r="AF1107" s="60">
        <v>43591.511574074073</v>
      </c>
      <c r="AG1107" s="37" t="s">
        <v>332</v>
      </c>
      <c r="AH1107" s="37"/>
      <c r="AI1107" s="37" t="s">
        <v>3693</v>
      </c>
      <c r="AJ1107" s="16">
        <f ca="1">IF(Table1[[#This Row],[State]]="Closed","Zero",IF(Table1[[#This Row],[State]]="Resolved","Zero",TODAY()-Table1[[#This Row],[First Assigned to Osprey-Resolver]]))</f>
        <v>1116.4842939814771</v>
      </c>
      <c r="AK1107" s="16" t="str">
        <f ca="1">IF(Table1[[#This Row],[Days Open]]&lt;=5,"00 - 05",IF(Table1[[#This Row],[Days Open]]&lt;=15,"06 - 15",IF(Table1[[#This Row],[Days Open]]&lt;=30,"16 - 30", IF(Table1[[#This Row],[Days Open]]&lt;=60,"31 - 60",IF(Table1[[#This Row],[Days Open]]&lt;=90,"61 - 90",IF(Table1[[#This Row],[Days Open]]="Zero","Closed","&gt;91 and above"))))))</f>
        <v>&gt;91 and above</v>
      </c>
      <c r="AL1107" s="39">
        <f>WEEKNUM(Table1[[#This Row],[Created]])</f>
        <v>19</v>
      </c>
      <c r="AM1107" s="39">
        <f>WEEKNUM(Table1[[#This Row],[Resolved]])</f>
        <v>0</v>
      </c>
      <c r="AN1107" s="39">
        <f>WEEKNUM(Table1[[#This Row],[Closed]])</f>
        <v>19</v>
      </c>
      <c r="AO1107" s="39" t="str">
        <f>IFERROR(INDEX(GD_Resource[], MATCH(Table1[[#This Row],[Assigned to]], GD_Resource[SNOW ID Unique], 0), 2), "Not GD")</f>
        <v>WPP-US</v>
      </c>
      <c r="AP1107" s="39" t="str">
        <f t="shared" si="17"/>
        <v>GD</v>
      </c>
      <c r="AQ1107" s="39">
        <f>YEAR(Table1[[#This Row],[Closed]])</f>
        <v>2019</v>
      </c>
      <c r="AR1107" s="39">
        <f>YEAR(Table1[[#This Row],[Resolved]])</f>
        <v>1900</v>
      </c>
      <c r="AS1107" s="39">
        <f>YEAR(Table1[[#This Row],[Created]])</f>
        <v>2019</v>
      </c>
      <c r="AT1107" s="39">
        <f>DAY(Table1[[#This Row],[Resolved]])</f>
        <v>0</v>
      </c>
      <c r="AU1107" s="39" t="str">
        <f>TEXT(Table1[[#This Row],[Resolved]],"MMM")</f>
        <v>Jan</v>
      </c>
      <c r="AV1107" s="39">
        <f>DAY(Table1[[#This Row],[Created]])</f>
        <v>6</v>
      </c>
      <c r="AW1107" s="39" t="str">
        <f>TEXT(Table1[[#This Row],[Created]],"MMM")</f>
        <v>May</v>
      </c>
      <c r="AX1107" s="40">
        <f>VLOOKUP(Table1[[#This Row],[Assigned to]],GD_Resource[[#All],[SNOW ID Unique]:[Team]],4,0)</f>
        <v>0</v>
      </c>
    </row>
    <row r="1108" spans="1:50" ht="112.5" customHeight="1" x14ac:dyDescent="0.25">
      <c r="A1108" s="37" t="s">
        <v>4316</v>
      </c>
      <c r="B1108" s="37" t="s">
        <v>119</v>
      </c>
      <c r="C1108" s="37" t="s">
        <v>161</v>
      </c>
      <c r="D1108" s="37" t="s">
        <v>2668</v>
      </c>
      <c r="E1108" s="37" t="s">
        <v>145</v>
      </c>
      <c r="F1108" s="37" t="s">
        <v>4317</v>
      </c>
      <c r="G1108" s="60">
        <v>43593.890509259261</v>
      </c>
      <c r="H1108" s="37"/>
      <c r="I1108" s="60"/>
      <c r="J1108" s="37" t="s">
        <v>124</v>
      </c>
      <c r="K1108" s="37" t="s">
        <v>4318</v>
      </c>
      <c r="L1108" s="60">
        <v>43593.890520833331</v>
      </c>
      <c r="M1108" s="37" t="s">
        <v>2970</v>
      </c>
      <c r="N1108" s="60">
        <v>43591.790775462963</v>
      </c>
      <c r="O1108" s="37" t="s">
        <v>2668</v>
      </c>
      <c r="P1108" s="38" t="b">
        <v>0</v>
      </c>
      <c r="Q1108" s="37"/>
      <c r="R1108" s="37" t="s">
        <v>127</v>
      </c>
      <c r="S1108" s="38">
        <v>0</v>
      </c>
      <c r="T1108" s="37" t="s">
        <v>128</v>
      </c>
      <c r="U1108" s="37" t="s">
        <v>124</v>
      </c>
      <c r="V1108" s="60"/>
      <c r="W1108" s="38">
        <v>181617</v>
      </c>
      <c r="X1108" s="37" t="s">
        <v>892</v>
      </c>
      <c r="Y1108" s="38">
        <v>0</v>
      </c>
      <c r="Z1108" s="38" t="b">
        <v>0</v>
      </c>
      <c r="AA1108" s="60"/>
      <c r="AB1108" s="60"/>
      <c r="AC1108" s="38">
        <v>0</v>
      </c>
      <c r="AD1108" s="60"/>
      <c r="AE1108" s="60"/>
      <c r="AF1108" s="60">
        <v>43591.790775462963</v>
      </c>
      <c r="AG1108" s="37"/>
      <c r="AH1108" s="37"/>
      <c r="AI1108" s="37"/>
      <c r="AJ1108" s="16">
        <f ca="1">IF(Table1[[#This Row],[State]]="Closed","Zero",IF(Table1[[#This Row],[State]]="Resolved","Zero",TODAY()-Table1[[#This Row],[First Assigned to Osprey-Resolver]]))</f>
        <v>44708</v>
      </c>
      <c r="AK1108" s="16" t="str">
        <f ca="1">IF(Table1[[#This Row],[Days Open]]&lt;=5,"00 - 05",IF(Table1[[#This Row],[Days Open]]&lt;=15,"06 - 15",IF(Table1[[#This Row],[Days Open]]&lt;=30,"16 - 30", IF(Table1[[#This Row],[Days Open]]&lt;=60,"31 - 60",IF(Table1[[#This Row],[Days Open]]&lt;=90,"61 - 90",IF(Table1[[#This Row],[Days Open]]="Zero","Closed","&gt;91 and above"))))))</f>
        <v>&gt;91 and above</v>
      </c>
      <c r="AL1108" s="39">
        <f>WEEKNUM(Table1[[#This Row],[Created]])</f>
        <v>19</v>
      </c>
      <c r="AM1108" s="39">
        <f>WEEKNUM(Table1[[#This Row],[Resolved]])</f>
        <v>0</v>
      </c>
      <c r="AN1108" s="39">
        <f>WEEKNUM(Table1[[#This Row],[Closed]])</f>
        <v>19</v>
      </c>
      <c r="AO1108" s="39" t="str">
        <f>IFERROR(INDEX(GD_Resource[], MATCH(Table1[[#This Row],[Assigned to]], GD_Resource[SNOW ID Unique], 0), 2), "Not GD")</f>
        <v>Not GD</v>
      </c>
      <c r="AP1108" s="39" t="str">
        <f t="shared" si="17"/>
        <v>Geo</v>
      </c>
      <c r="AQ1108" s="39">
        <f>YEAR(Table1[[#This Row],[Closed]])</f>
        <v>2019</v>
      </c>
      <c r="AR1108" s="39">
        <f>YEAR(Table1[[#This Row],[Resolved]])</f>
        <v>1900</v>
      </c>
      <c r="AS1108" s="39">
        <f>YEAR(Table1[[#This Row],[Created]])</f>
        <v>2019</v>
      </c>
      <c r="AT1108" s="39">
        <f>DAY(Table1[[#This Row],[Resolved]])</f>
        <v>0</v>
      </c>
      <c r="AU1108" s="39" t="str">
        <f>TEXT(Table1[[#This Row],[Resolved]],"MMM")</f>
        <v>Jan</v>
      </c>
      <c r="AV1108" s="39">
        <f>DAY(Table1[[#This Row],[Created]])</f>
        <v>6</v>
      </c>
      <c r="AW1108" s="39" t="str">
        <f>TEXT(Table1[[#This Row],[Created]],"MMM")</f>
        <v>May</v>
      </c>
      <c r="AX1108" s="40" t="e">
        <f>VLOOKUP(Table1[[#This Row],[Assigned to]],GD_Resource[[#All],[SNOW ID Unique]:[Team]],4,0)</f>
        <v>#N/A</v>
      </c>
    </row>
    <row r="1109" spans="1:50" ht="49.95" customHeight="1" x14ac:dyDescent="0.25">
      <c r="A1109" s="37" t="s">
        <v>4319</v>
      </c>
      <c r="B1109" s="37" t="s">
        <v>119</v>
      </c>
      <c r="C1109" s="37" t="s">
        <v>433</v>
      </c>
      <c r="D1109" s="37" t="s">
        <v>434</v>
      </c>
      <c r="E1109" s="37" t="s">
        <v>7</v>
      </c>
      <c r="F1109" s="37" t="s">
        <v>4320</v>
      </c>
      <c r="G1109" s="60">
        <v>43592.741354166668</v>
      </c>
      <c r="H1109" s="37" t="s">
        <v>436</v>
      </c>
      <c r="I1109" s="60"/>
      <c r="J1109" s="37" t="s">
        <v>124</v>
      </c>
      <c r="K1109" s="37" t="s">
        <v>4321</v>
      </c>
      <c r="L1109" s="60">
        <v>43592.741354166668</v>
      </c>
      <c r="M1109" s="37" t="s">
        <v>436</v>
      </c>
      <c r="N1109" s="60">
        <v>43592.058194444442</v>
      </c>
      <c r="O1109" s="37" t="s">
        <v>4322</v>
      </c>
      <c r="P1109" s="38" t="b">
        <v>0</v>
      </c>
      <c r="Q1109" s="37"/>
      <c r="R1109" s="37" t="s">
        <v>217</v>
      </c>
      <c r="S1109" s="38">
        <v>0</v>
      </c>
      <c r="T1109" s="37" t="s">
        <v>128</v>
      </c>
      <c r="U1109" s="37" t="s">
        <v>124</v>
      </c>
      <c r="V1109" s="60"/>
      <c r="W1109" s="38">
        <v>59026</v>
      </c>
      <c r="X1109" s="37" t="s">
        <v>4323</v>
      </c>
      <c r="Y1109" s="38">
        <v>0</v>
      </c>
      <c r="Z1109" s="38" t="b">
        <v>0</v>
      </c>
      <c r="AA1109" s="60">
        <v>43592.07136574074</v>
      </c>
      <c r="AB1109" s="60">
        <v>43592.07136574074</v>
      </c>
      <c r="AC1109" s="38">
        <v>1</v>
      </c>
      <c r="AD1109" s="60">
        <v>43592.071979166663</v>
      </c>
      <c r="AE1109" s="60">
        <v>43592.374201388891</v>
      </c>
      <c r="AF1109" s="60">
        <v>43592.071979166663</v>
      </c>
      <c r="AG1109" s="37" t="s">
        <v>139</v>
      </c>
      <c r="AH1109" s="37"/>
      <c r="AI1109" s="37" t="s">
        <v>140</v>
      </c>
      <c r="AJ1109" s="16">
        <f ca="1">IF(Table1[[#This Row],[State]]="Closed","Zero",IF(Table1[[#This Row],[State]]="Resolved","Zero",TODAY()-Table1[[#This Row],[First Assigned to Osprey-Resolver]]))</f>
        <v>1115.6257986111086</v>
      </c>
      <c r="AK1109" s="16" t="str">
        <f ca="1">IF(Table1[[#This Row],[Days Open]]&lt;=5,"00 - 05",IF(Table1[[#This Row],[Days Open]]&lt;=15,"06 - 15",IF(Table1[[#This Row],[Days Open]]&lt;=30,"16 - 30", IF(Table1[[#This Row],[Days Open]]&lt;=60,"31 - 60",IF(Table1[[#This Row],[Days Open]]&lt;=90,"61 - 90",IF(Table1[[#This Row],[Days Open]]="Zero","Closed","&gt;91 and above"))))))</f>
        <v>&gt;91 and above</v>
      </c>
      <c r="AL1109" s="39">
        <f>WEEKNUM(Table1[[#This Row],[Created]])</f>
        <v>19</v>
      </c>
      <c r="AM1109" s="39">
        <f>WEEKNUM(Table1[[#This Row],[Resolved]])</f>
        <v>0</v>
      </c>
      <c r="AN1109" s="39">
        <f>WEEKNUM(Table1[[#This Row],[Closed]])</f>
        <v>19</v>
      </c>
      <c r="AO1109" s="39" t="str">
        <f>IFERROR(INDEX(GD_Resource[], MATCH(Table1[[#This Row],[Assigned to]], GD_Resource[SNOW ID Unique], 0), 2), "Not GD")</f>
        <v>Not GD</v>
      </c>
      <c r="AP1109" s="39" t="str">
        <f t="shared" si="17"/>
        <v>Geo</v>
      </c>
      <c r="AQ1109" s="39">
        <f>YEAR(Table1[[#This Row],[Closed]])</f>
        <v>2019</v>
      </c>
      <c r="AR1109" s="39">
        <f>YEAR(Table1[[#This Row],[Resolved]])</f>
        <v>1900</v>
      </c>
      <c r="AS1109" s="39">
        <f>YEAR(Table1[[#This Row],[Created]])</f>
        <v>2019</v>
      </c>
      <c r="AT1109" s="39">
        <f>DAY(Table1[[#This Row],[Resolved]])</f>
        <v>0</v>
      </c>
      <c r="AU1109" s="39" t="str">
        <f>TEXT(Table1[[#This Row],[Resolved]],"MMM")</f>
        <v>Jan</v>
      </c>
      <c r="AV1109" s="39">
        <f>DAY(Table1[[#This Row],[Created]])</f>
        <v>7</v>
      </c>
      <c r="AW1109" s="39" t="str">
        <f>TEXT(Table1[[#This Row],[Created]],"MMM")</f>
        <v>May</v>
      </c>
      <c r="AX1109" s="40" t="e">
        <f>VLOOKUP(Table1[[#This Row],[Assigned to]],GD_Resource[[#All],[SNOW ID Unique]:[Team]],4,0)</f>
        <v>#N/A</v>
      </c>
    </row>
    <row r="1110" spans="1:50" ht="49.95" customHeight="1" x14ac:dyDescent="0.25">
      <c r="A1110" s="37" t="s">
        <v>4324</v>
      </c>
      <c r="B1110" s="37" t="s">
        <v>119</v>
      </c>
      <c r="C1110" s="37" t="s">
        <v>253</v>
      </c>
      <c r="D1110" s="37" t="s">
        <v>2690</v>
      </c>
      <c r="E1110" s="37" t="s">
        <v>7</v>
      </c>
      <c r="F1110" s="37" t="s">
        <v>4325</v>
      </c>
      <c r="G1110" s="60">
        <v>43594.994247685187</v>
      </c>
      <c r="H1110" s="37" t="s">
        <v>8</v>
      </c>
      <c r="I1110" s="60"/>
      <c r="J1110" s="37" t="s">
        <v>134</v>
      </c>
      <c r="K1110" s="37" t="s">
        <v>4326</v>
      </c>
      <c r="L1110" s="60">
        <v>43594.994247685187</v>
      </c>
      <c r="M1110" s="37" t="s">
        <v>2065</v>
      </c>
      <c r="N1110" s="60">
        <v>43594.811712962961</v>
      </c>
      <c r="O1110" s="37" t="s">
        <v>4327</v>
      </c>
      <c r="P1110" s="38" t="b">
        <v>0</v>
      </c>
      <c r="Q1110" s="37"/>
      <c r="R1110" s="37" t="s">
        <v>150</v>
      </c>
      <c r="S1110" s="38">
        <v>0</v>
      </c>
      <c r="T1110" s="37" t="s">
        <v>128</v>
      </c>
      <c r="U1110" s="37" t="s">
        <v>124</v>
      </c>
      <c r="V1110" s="60"/>
      <c r="W1110" s="38">
        <v>15771</v>
      </c>
      <c r="X1110" s="37" t="s">
        <v>1541</v>
      </c>
      <c r="Y1110" s="38">
        <v>0</v>
      </c>
      <c r="Z1110" s="38" t="b">
        <v>0</v>
      </c>
      <c r="AA1110" s="60">
        <v>43594.910034722219</v>
      </c>
      <c r="AB1110" s="60">
        <v>43594.83353009259</v>
      </c>
      <c r="AC1110" s="38">
        <v>1</v>
      </c>
      <c r="AD1110" s="60">
        <v>43594.935902777783</v>
      </c>
      <c r="AE1110" s="60">
        <v>43594.948622685188</v>
      </c>
      <c r="AF1110" s="60">
        <v>43594.935902777783</v>
      </c>
      <c r="AG1110" s="37"/>
      <c r="AH1110" s="37"/>
      <c r="AI1110" s="37"/>
      <c r="AJ1110" s="16">
        <f ca="1">IF(Table1[[#This Row],[State]]="Closed","Zero",IF(Table1[[#This Row],[State]]="Resolved","Zero",TODAY()-Table1[[#This Row],[First Assigned to Osprey-Resolver]]))</f>
        <v>1113.0513773148123</v>
      </c>
      <c r="AK1110" s="16" t="str">
        <f ca="1">IF(Table1[[#This Row],[Days Open]]&lt;=5,"00 - 05",IF(Table1[[#This Row],[Days Open]]&lt;=15,"06 - 15",IF(Table1[[#This Row],[Days Open]]&lt;=30,"16 - 30", IF(Table1[[#This Row],[Days Open]]&lt;=60,"31 - 60",IF(Table1[[#This Row],[Days Open]]&lt;=90,"61 - 90",IF(Table1[[#This Row],[Days Open]]="Zero","Closed","&gt;91 and above"))))))</f>
        <v>&gt;91 and above</v>
      </c>
      <c r="AL1110" s="39">
        <f>WEEKNUM(Table1[[#This Row],[Created]])</f>
        <v>19</v>
      </c>
      <c r="AM1110" s="39">
        <f>WEEKNUM(Table1[[#This Row],[Resolved]])</f>
        <v>0</v>
      </c>
      <c r="AN1110" s="39">
        <f>WEEKNUM(Table1[[#This Row],[Closed]])</f>
        <v>19</v>
      </c>
      <c r="AO1110" s="39" t="str">
        <f>IFERROR(INDEX(GD_Resource[], MATCH(Table1[[#This Row],[Assigned to]], GD_Resource[SNOW ID Unique], 0), 2), "Not GD")</f>
        <v>WPP-US</v>
      </c>
      <c r="AP1110" s="39" t="str">
        <f t="shared" si="17"/>
        <v>GD</v>
      </c>
      <c r="AQ1110" s="39">
        <f>YEAR(Table1[[#This Row],[Closed]])</f>
        <v>2019</v>
      </c>
      <c r="AR1110" s="39">
        <f>YEAR(Table1[[#This Row],[Resolved]])</f>
        <v>1900</v>
      </c>
      <c r="AS1110" s="39">
        <f>YEAR(Table1[[#This Row],[Created]])</f>
        <v>2019</v>
      </c>
      <c r="AT1110" s="39">
        <f>DAY(Table1[[#This Row],[Resolved]])</f>
        <v>0</v>
      </c>
      <c r="AU1110" s="39" t="str">
        <f>TEXT(Table1[[#This Row],[Resolved]],"MMM")</f>
        <v>Jan</v>
      </c>
      <c r="AV1110" s="39">
        <f>DAY(Table1[[#This Row],[Created]])</f>
        <v>9</v>
      </c>
      <c r="AW1110" s="39" t="str">
        <f>TEXT(Table1[[#This Row],[Created]],"MMM")</f>
        <v>May</v>
      </c>
      <c r="AX1110" s="40">
        <f>VLOOKUP(Table1[[#This Row],[Assigned to]],GD_Resource[[#All],[SNOW ID Unique]:[Team]],4,0)</f>
        <v>0</v>
      </c>
    </row>
    <row r="1111" spans="1:50" ht="37.5" customHeight="1" x14ac:dyDescent="0.25">
      <c r="A1111" s="37" t="s">
        <v>4328</v>
      </c>
      <c r="B1111" s="37" t="s">
        <v>142</v>
      </c>
      <c r="C1111" s="37" t="s">
        <v>242</v>
      </c>
      <c r="D1111" s="37" t="s">
        <v>243</v>
      </c>
      <c r="E1111" s="37" t="s">
        <v>13</v>
      </c>
      <c r="F1111" s="37" t="s">
        <v>4329</v>
      </c>
      <c r="G1111" s="60">
        <v>43600.984016203707</v>
      </c>
      <c r="H1111" s="37" t="s">
        <v>71</v>
      </c>
      <c r="I1111" s="60"/>
      <c r="J1111" s="37" t="s">
        <v>124</v>
      </c>
      <c r="K1111" s="37" t="s">
        <v>2540</v>
      </c>
      <c r="L1111" s="60">
        <v>43600.984016203707</v>
      </c>
      <c r="M1111" s="37" t="s">
        <v>71</v>
      </c>
      <c r="N1111" s="60">
        <v>43594.890949074077</v>
      </c>
      <c r="O1111" s="37" t="s">
        <v>1557</v>
      </c>
      <c r="P1111" s="38" t="b">
        <v>0</v>
      </c>
      <c r="Q1111" s="37"/>
      <c r="R1111" s="37" t="s">
        <v>150</v>
      </c>
      <c r="S1111" s="38">
        <v>0</v>
      </c>
      <c r="T1111" s="37" t="s">
        <v>128</v>
      </c>
      <c r="U1111" s="37" t="s">
        <v>124</v>
      </c>
      <c r="V1111" s="60"/>
      <c r="W1111" s="38">
        <v>526441</v>
      </c>
      <c r="X1111" s="37" t="s">
        <v>1558</v>
      </c>
      <c r="Y1111" s="38">
        <v>0</v>
      </c>
      <c r="Z1111" s="38" t="b">
        <v>0</v>
      </c>
      <c r="AA1111" s="60">
        <v>43594.918749999997</v>
      </c>
      <c r="AB1111" s="60">
        <v>43594.89565972222</v>
      </c>
      <c r="AC1111" s="38">
        <v>1</v>
      </c>
      <c r="AD1111" s="60">
        <v>43595.157152777778</v>
      </c>
      <c r="AE1111" s="60">
        <v>43595.508136574077</v>
      </c>
      <c r="AF1111" s="60">
        <v>43595.157152777778</v>
      </c>
      <c r="AG1111" s="37"/>
      <c r="AH1111" s="37"/>
      <c r="AI1111" s="37"/>
      <c r="AJ1111" s="16">
        <f ca="1">IF(Table1[[#This Row],[State]]="Closed","Zero",IF(Table1[[#This Row],[State]]="Resolved","Zero",TODAY()-Table1[[#This Row],[First Assigned to Osprey-Resolver]]))</f>
        <v>1112.4918634259229</v>
      </c>
      <c r="AK1111" s="16" t="str">
        <f ca="1">IF(Table1[[#This Row],[Days Open]]&lt;=5,"00 - 05",IF(Table1[[#This Row],[Days Open]]&lt;=15,"06 - 15",IF(Table1[[#This Row],[Days Open]]&lt;=30,"16 - 30", IF(Table1[[#This Row],[Days Open]]&lt;=60,"31 - 60",IF(Table1[[#This Row],[Days Open]]&lt;=90,"61 - 90",IF(Table1[[#This Row],[Days Open]]="Zero","Closed","&gt;91 and above"))))))</f>
        <v>&gt;91 and above</v>
      </c>
      <c r="AL1111" s="39">
        <f>WEEKNUM(Table1[[#This Row],[Created]])</f>
        <v>19</v>
      </c>
      <c r="AM1111" s="39">
        <f>WEEKNUM(Table1[[#This Row],[Resolved]])</f>
        <v>0</v>
      </c>
      <c r="AN1111" s="39">
        <f>WEEKNUM(Table1[[#This Row],[Closed]])</f>
        <v>20</v>
      </c>
      <c r="AO1111" s="39" t="str">
        <f>IFERROR(INDEX(GD_Resource[], MATCH(Table1[[#This Row],[Assigned to]], GD_Resource[SNOW ID Unique], 0), 2), "Not GD")</f>
        <v>WPP-US</v>
      </c>
      <c r="AP1111" s="39" t="str">
        <f t="shared" si="17"/>
        <v>GD</v>
      </c>
      <c r="AQ1111" s="39">
        <f>YEAR(Table1[[#This Row],[Closed]])</f>
        <v>2019</v>
      </c>
      <c r="AR1111" s="39">
        <f>YEAR(Table1[[#This Row],[Resolved]])</f>
        <v>1900</v>
      </c>
      <c r="AS1111" s="39">
        <f>YEAR(Table1[[#This Row],[Created]])</f>
        <v>2019</v>
      </c>
      <c r="AT1111" s="39">
        <f>DAY(Table1[[#This Row],[Resolved]])</f>
        <v>0</v>
      </c>
      <c r="AU1111" s="39" t="str">
        <f>TEXT(Table1[[#This Row],[Resolved]],"MMM")</f>
        <v>Jan</v>
      </c>
      <c r="AV1111" s="39">
        <f>DAY(Table1[[#This Row],[Created]])</f>
        <v>9</v>
      </c>
      <c r="AW1111" s="39" t="str">
        <f>TEXT(Table1[[#This Row],[Created]],"MMM")</f>
        <v>May</v>
      </c>
      <c r="AX1111" s="40">
        <f>VLOOKUP(Table1[[#This Row],[Assigned to]],GD_Resource[[#All],[SNOW ID Unique]:[Team]],4,0)</f>
        <v>0</v>
      </c>
    </row>
    <row r="1112" spans="1:50" ht="49.95" customHeight="1" x14ac:dyDescent="0.25">
      <c r="A1112" s="37" t="s">
        <v>4330</v>
      </c>
      <c r="B1112" s="37" t="s">
        <v>119</v>
      </c>
      <c r="C1112" s="37" t="s">
        <v>633</v>
      </c>
      <c r="D1112" s="37" t="s">
        <v>177</v>
      </c>
      <c r="E1112" s="37" t="s">
        <v>13</v>
      </c>
      <c r="F1112" s="37" t="s">
        <v>4331</v>
      </c>
      <c r="G1112" s="60">
        <v>43600.567488425928</v>
      </c>
      <c r="H1112" s="37" t="s">
        <v>179</v>
      </c>
      <c r="I1112" s="60"/>
      <c r="J1112" s="37" t="s">
        <v>134</v>
      </c>
      <c r="K1112" s="37" t="s">
        <v>3595</v>
      </c>
      <c r="L1112" s="60">
        <v>43600.567488425928</v>
      </c>
      <c r="M1112" s="37" t="s">
        <v>179</v>
      </c>
      <c r="N1112" s="60">
        <v>43595.562199074076</v>
      </c>
      <c r="O1112" s="37" t="s">
        <v>216</v>
      </c>
      <c r="P1112" s="38" t="b">
        <v>0</v>
      </c>
      <c r="Q1112" s="37"/>
      <c r="R1112" s="37" t="s">
        <v>191</v>
      </c>
      <c r="S1112" s="38">
        <v>0</v>
      </c>
      <c r="T1112" s="37" t="s">
        <v>128</v>
      </c>
      <c r="U1112" s="37" t="s">
        <v>124</v>
      </c>
      <c r="V1112" s="60"/>
      <c r="W1112" s="38">
        <v>432650</v>
      </c>
      <c r="X1112" s="37" t="s">
        <v>56</v>
      </c>
      <c r="Y1112" s="38">
        <v>0</v>
      </c>
      <c r="Z1112" s="38" t="b">
        <v>0</v>
      </c>
      <c r="AA1112" s="60">
        <v>43599.488287037027</v>
      </c>
      <c r="AB1112" s="60"/>
      <c r="AC1112" s="38">
        <v>0</v>
      </c>
      <c r="AD1112" s="60"/>
      <c r="AE1112" s="60">
        <v>43599.488287037027</v>
      </c>
      <c r="AF1112" s="60">
        <v>43595.562199074076</v>
      </c>
      <c r="AG1112" s="37"/>
      <c r="AH1112" s="37"/>
      <c r="AI1112" s="37"/>
      <c r="AJ1112" s="16">
        <f ca="1">IF(Table1[[#This Row],[State]]="Closed","Zero",IF(Table1[[#This Row],[State]]="Resolved","Zero",TODAY()-Table1[[#This Row],[First Assigned to Osprey-Resolver]]))</f>
        <v>1108.5117129629725</v>
      </c>
      <c r="AK1112" s="16" t="str">
        <f ca="1">IF(Table1[[#This Row],[Days Open]]&lt;=5,"00 - 05",IF(Table1[[#This Row],[Days Open]]&lt;=15,"06 - 15",IF(Table1[[#This Row],[Days Open]]&lt;=30,"16 - 30", IF(Table1[[#This Row],[Days Open]]&lt;=60,"31 - 60",IF(Table1[[#This Row],[Days Open]]&lt;=90,"61 - 90",IF(Table1[[#This Row],[Days Open]]="Zero","Closed","&gt;91 and above"))))))</f>
        <v>&gt;91 and above</v>
      </c>
      <c r="AL1112" s="39">
        <f>WEEKNUM(Table1[[#This Row],[Created]])</f>
        <v>19</v>
      </c>
      <c r="AM1112" s="39">
        <f>WEEKNUM(Table1[[#This Row],[Resolved]])</f>
        <v>0</v>
      </c>
      <c r="AN1112" s="39">
        <f>WEEKNUM(Table1[[#This Row],[Closed]])</f>
        <v>20</v>
      </c>
      <c r="AO1112" s="39" t="str">
        <f>IFERROR(INDEX(GD_Resource[], MATCH(Table1[[#This Row],[Assigned to]], GD_Resource[SNOW ID Unique], 0), 2), "Not GD")</f>
        <v>WPP-US</v>
      </c>
      <c r="AP1112" s="39" t="str">
        <f t="shared" si="17"/>
        <v>GD</v>
      </c>
      <c r="AQ1112" s="39">
        <f>YEAR(Table1[[#This Row],[Closed]])</f>
        <v>2019</v>
      </c>
      <c r="AR1112" s="39">
        <f>YEAR(Table1[[#This Row],[Resolved]])</f>
        <v>1900</v>
      </c>
      <c r="AS1112" s="39">
        <f>YEAR(Table1[[#This Row],[Created]])</f>
        <v>2019</v>
      </c>
      <c r="AT1112" s="39">
        <f>DAY(Table1[[#This Row],[Resolved]])</f>
        <v>0</v>
      </c>
      <c r="AU1112" s="39" t="str">
        <f>TEXT(Table1[[#This Row],[Resolved]],"MMM")</f>
        <v>Jan</v>
      </c>
      <c r="AV1112" s="39">
        <f>DAY(Table1[[#This Row],[Created]])</f>
        <v>10</v>
      </c>
      <c r="AW1112" s="39" t="str">
        <f>TEXT(Table1[[#This Row],[Created]],"MMM")</f>
        <v>May</v>
      </c>
      <c r="AX1112" s="40">
        <f>VLOOKUP(Table1[[#This Row],[Assigned to]],GD_Resource[[#All],[SNOW ID Unique]:[Team]],4,0)</f>
        <v>0</v>
      </c>
    </row>
    <row r="1113" spans="1:50" ht="49.95" customHeight="1" x14ac:dyDescent="0.25">
      <c r="A1113" s="37" t="s">
        <v>4332</v>
      </c>
      <c r="B1113" s="37" t="s">
        <v>142</v>
      </c>
      <c r="C1113" s="37" t="s">
        <v>3709</v>
      </c>
      <c r="D1113" s="37" t="s">
        <v>4333</v>
      </c>
      <c r="E1113" s="37" t="s">
        <v>145</v>
      </c>
      <c r="F1113" s="37" t="s">
        <v>4334</v>
      </c>
      <c r="G1113" s="60">
        <v>43808.663159722222</v>
      </c>
      <c r="H1113" s="37" t="s">
        <v>56</v>
      </c>
      <c r="I1113" s="60"/>
      <c r="J1113" s="37" t="s">
        <v>124</v>
      </c>
      <c r="K1113" s="37" t="s">
        <v>4335</v>
      </c>
      <c r="L1113" s="60">
        <v>43785.972881944443</v>
      </c>
      <c r="M1113" s="37" t="s">
        <v>42</v>
      </c>
      <c r="N1113" s="60">
        <v>43595.980405092603</v>
      </c>
      <c r="O1113" s="37" t="s">
        <v>3673</v>
      </c>
      <c r="P1113" s="38" t="b">
        <v>0</v>
      </c>
      <c r="Q1113" s="37"/>
      <c r="R1113" s="37" t="s">
        <v>150</v>
      </c>
      <c r="S1113" s="38">
        <v>0</v>
      </c>
      <c r="T1113" s="37" t="s">
        <v>128</v>
      </c>
      <c r="U1113" s="37" t="s">
        <v>124</v>
      </c>
      <c r="V1113" s="60"/>
      <c r="W1113" s="38">
        <v>16415350</v>
      </c>
      <c r="X1113" s="37" t="s">
        <v>2548</v>
      </c>
      <c r="Y1113" s="38">
        <v>0</v>
      </c>
      <c r="Z1113" s="38" t="b">
        <v>0</v>
      </c>
      <c r="AA1113" s="60">
        <v>43598.735023148147</v>
      </c>
      <c r="AB1113" s="60">
        <v>43595.998784722222</v>
      </c>
      <c r="AC1113" s="38">
        <v>5</v>
      </c>
      <c r="AD1113" s="60">
        <v>43597.002523148149</v>
      </c>
      <c r="AE1113" s="60">
        <v>43598.735023148147</v>
      </c>
      <c r="AF1113" s="60">
        <v>43597.002523148149</v>
      </c>
      <c r="AG1113" s="37"/>
      <c r="AH1113" s="37"/>
      <c r="AI1113" s="37"/>
      <c r="AJ1113" s="16">
        <f ca="1">IF(Table1[[#This Row],[State]]="Closed","Zero",IF(Table1[[#This Row],[State]]="Resolved","Zero",TODAY()-Table1[[#This Row],[First Assigned to Osprey-Resolver]]))</f>
        <v>1109.2649768518531</v>
      </c>
      <c r="AK1113" s="16" t="str">
        <f ca="1">IF(Table1[[#This Row],[Days Open]]&lt;=5,"00 - 05",IF(Table1[[#This Row],[Days Open]]&lt;=15,"06 - 15",IF(Table1[[#This Row],[Days Open]]&lt;=30,"16 - 30", IF(Table1[[#This Row],[Days Open]]&lt;=60,"31 - 60",IF(Table1[[#This Row],[Days Open]]&lt;=90,"61 - 90",IF(Table1[[#This Row],[Days Open]]="Zero","Closed","&gt;91 and above"))))))</f>
        <v>&gt;91 and above</v>
      </c>
      <c r="AL1113" s="39">
        <f>WEEKNUM(Table1[[#This Row],[Created]])</f>
        <v>19</v>
      </c>
      <c r="AM1113" s="39">
        <f>WEEKNUM(Table1[[#This Row],[Resolved]])</f>
        <v>0</v>
      </c>
      <c r="AN1113" s="39">
        <f>WEEKNUM(Table1[[#This Row],[Closed]])</f>
        <v>46</v>
      </c>
      <c r="AO1113" s="39" t="str">
        <f>IFERROR(INDEX(GD_Resource[], MATCH(Table1[[#This Row],[Assigned to]], GD_Resource[SNOW ID Unique], 0), 2), "Not GD")</f>
        <v>WPP-US</v>
      </c>
      <c r="AP1113" s="39" t="str">
        <f t="shared" si="17"/>
        <v>GD</v>
      </c>
      <c r="AQ1113" s="39">
        <f>YEAR(Table1[[#This Row],[Closed]])</f>
        <v>2019</v>
      </c>
      <c r="AR1113" s="39">
        <f>YEAR(Table1[[#This Row],[Resolved]])</f>
        <v>1900</v>
      </c>
      <c r="AS1113" s="39">
        <f>YEAR(Table1[[#This Row],[Created]])</f>
        <v>2019</v>
      </c>
      <c r="AT1113" s="39">
        <f>DAY(Table1[[#This Row],[Resolved]])</f>
        <v>0</v>
      </c>
      <c r="AU1113" s="39" t="str">
        <f>TEXT(Table1[[#This Row],[Resolved]],"MMM")</f>
        <v>Jan</v>
      </c>
      <c r="AV1113" s="39">
        <f>DAY(Table1[[#This Row],[Created]])</f>
        <v>10</v>
      </c>
      <c r="AW1113" s="39" t="str">
        <f>TEXT(Table1[[#This Row],[Created]],"MMM")</f>
        <v>May</v>
      </c>
      <c r="AX1113" s="40">
        <f>VLOOKUP(Table1[[#This Row],[Assigned to]],GD_Resource[[#All],[SNOW ID Unique]:[Team]],4,0)</f>
        <v>0</v>
      </c>
    </row>
    <row r="1114" spans="1:50" ht="37.5" customHeight="1" x14ac:dyDescent="0.25">
      <c r="A1114" s="37" t="s">
        <v>4336</v>
      </c>
      <c r="B1114" s="37" t="s">
        <v>119</v>
      </c>
      <c r="C1114" s="37" t="s">
        <v>120</v>
      </c>
      <c r="D1114" s="37" t="s">
        <v>206</v>
      </c>
      <c r="E1114" s="37" t="s">
        <v>145</v>
      </c>
      <c r="F1114" s="37" t="s">
        <v>4337</v>
      </c>
      <c r="G1114" s="60">
        <v>43627.311493055553</v>
      </c>
      <c r="H1114" s="37" t="s">
        <v>48</v>
      </c>
      <c r="I1114" s="60"/>
      <c r="J1114" s="37" t="s">
        <v>124</v>
      </c>
      <c r="K1114" s="37" t="s">
        <v>4338</v>
      </c>
      <c r="L1114" s="60">
        <v>43627.31150462963</v>
      </c>
      <c r="M1114" s="37" t="s">
        <v>48</v>
      </c>
      <c r="N1114" s="60">
        <v>43596.372812499998</v>
      </c>
      <c r="O1114" s="37" t="s">
        <v>267</v>
      </c>
      <c r="P1114" s="38" t="b">
        <v>0</v>
      </c>
      <c r="Q1114" s="37"/>
      <c r="R1114" s="37" t="s">
        <v>127</v>
      </c>
      <c r="S1114" s="38">
        <v>0</v>
      </c>
      <c r="T1114" s="37" t="s">
        <v>128</v>
      </c>
      <c r="U1114" s="37" t="s">
        <v>124</v>
      </c>
      <c r="V1114" s="60"/>
      <c r="W1114" s="38">
        <v>2673103</v>
      </c>
      <c r="X1114" s="37" t="s">
        <v>268</v>
      </c>
      <c r="Y1114" s="38">
        <v>0</v>
      </c>
      <c r="Z1114" s="38" t="b">
        <v>0</v>
      </c>
      <c r="AA1114" s="60">
        <v>43598.348553240743</v>
      </c>
      <c r="AB1114" s="60">
        <v>43596.382916666669</v>
      </c>
      <c r="AC1114" s="38">
        <v>1</v>
      </c>
      <c r="AD1114" s="60">
        <v>43596.38349537037</v>
      </c>
      <c r="AE1114" s="60">
        <v>43598.348553240743</v>
      </c>
      <c r="AF1114" s="60">
        <v>43596.38349537037</v>
      </c>
      <c r="AG1114" s="37"/>
      <c r="AH1114" s="37"/>
      <c r="AI1114" s="37"/>
      <c r="AJ1114" s="16">
        <f ca="1">IF(Table1[[#This Row],[State]]="Closed","Zero",IF(Table1[[#This Row],[State]]="Resolved","Zero",TODAY()-Table1[[#This Row],[First Assigned to Osprey-Resolver]]))</f>
        <v>1109.6514467592569</v>
      </c>
      <c r="AK1114" s="16" t="str">
        <f ca="1">IF(Table1[[#This Row],[Days Open]]&lt;=5,"00 - 05",IF(Table1[[#This Row],[Days Open]]&lt;=15,"06 - 15",IF(Table1[[#This Row],[Days Open]]&lt;=30,"16 - 30", IF(Table1[[#This Row],[Days Open]]&lt;=60,"31 - 60",IF(Table1[[#This Row],[Days Open]]&lt;=90,"61 - 90",IF(Table1[[#This Row],[Days Open]]="Zero","Closed","&gt;91 and above"))))))</f>
        <v>&gt;91 and above</v>
      </c>
      <c r="AL1114" s="39">
        <f>WEEKNUM(Table1[[#This Row],[Created]])</f>
        <v>19</v>
      </c>
      <c r="AM1114" s="39">
        <f>WEEKNUM(Table1[[#This Row],[Resolved]])</f>
        <v>0</v>
      </c>
      <c r="AN1114" s="39">
        <f>WEEKNUM(Table1[[#This Row],[Closed]])</f>
        <v>24</v>
      </c>
      <c r="AO1114" s="39" t="str">
        <f>IFERROR(INDEX(GD_Resource[], MATCH(Table1[[#This Row],[Assigned to]], GD_Resource[SNOW ID Unique], 0), 2), "Not GD")</f>
        <v>Not GD</v>
      </c>
      <c r="AP1114" s="39" t="str">
        <f t="shared" si="17"/>
        <v>Geo</v>
      </c>
      <c r="AQ1114" s="39">
        <f>YEAR(Table1[[#This Row],[Closed]])</f>
        <v>2019</v>
      </c>
      <c r="AR1114" s="39">
        <f>YEAR(Table1[[#This Row],[Resolved]])</f>
        <v>1900</v>
      </c>
      <c r="AS1114" s="39">
        <f>YEAR(Table1[[#This Row],[Created]])</f>
        <v>2019</v>
      </c>
      <c r="AT1114" s="39">
        <f>DAY(Table1[[#This Row],[Resolved]])</f>
        <v>0</v>
      </c>
      <c r="AU1114" s="39" t="str">
        <f>TEXT(Table1[[#This Row],[Resolved]],"MMM")</f>
        <v>Jan</v>
      </c>
      <c r="AV1114" s="39">
        <f>DAY(Table1[[#This Row],[Created]])</f>
        <v>11</v>
      </c>
      <c r="AW1114" s="39" t="str">
        <f>TEXT(Table1[[#This Row],[Created]],"MMM")</f>
        <v>May</v>
      </c>
      <c r="AX1114" s="40" t="e">
        <f>VLOOKUP(Table1[[#This Row],[Assigned to]],GD_Resource[[#All],[SNOW ID Unique]:[Team]],4,0)</f>
        <v>#N/A</v>
      </c>
    </row>
    <row r="1115" spans="1:50" ht="62.7" customHeight="1" x14ac:dyDescent="0.25">
      <c r="A1115" s="37" t="s">
        <v>4339</v>
      </c>
      <c r="B1115" s="37" t="s">
        <v>119</v>
      </c>
      <c r="C1115" s="37" t="s">
        <v>120</v>
      </c>
      <c r="D1115" s="37" t="s">
        <v>206</v>
      </c>
      <c r="E1115" s="37" t="s">
        <v>13</v>
      </c>
      <c r="F1115" s="37" t="s">
        <v>4340</v>
      </c>
      <c r="G1115" s="60">
        <v>43600.772569444453</v>
      </c>
      <c r="H1115" s="37" t="s">
        <v>48</v>
      </c>
      <c r="I1115" s="60"/>
      <c r="J1115" s="37" t="s">
        <v>124</v>
      </c>
      <c r="K1115" s="37" t="s">
        <v>4341</v>
      </c>
      <c r="L1115" s="60">
        <v>43600.772569444453</v>
      </c>
      <c r="M1115" s="37" t="s">
        <v>48</v>
      </c>
      <c r="N1115" s="60">
        <v>43598.605416666673</v>
      </c>
      <c r="O1115" s="37" t="s">
        <v>4342</v>
      </c>
      <c r="P1115" s="38" t="b">
        <v>0</v>
      </c>
      <c r="Q1115" s="37"/>
      <c r="R1115" s="37" t="s">
        <v>127</v>
      </c>
      <c r="S1115" s="38">
        <v>0</v>
      </c>
      <c r="T1115" s="37" t="s">
        <v>128</v>
      </c>
      <c r="U1115" s="37" t="s">
        <v>124</v>
      </c>
      <c r="V1115" s="60"/>
      <c r="W1115" s="38">
        <v>187242</v>
      </c>
      <c r="X1115" s="37" t="s">
        <v>4343</v>
      </c>
      <c r="Y1115" s="38">
        <v>0</v>
      </c>
      <c r="Z1115" s="38" t="b">
        <v>0</v>
      </c>
      <c r="AA1115" s="60">
        <v>43599.289398148147</v>
      </c>
      <c r="AB1115" s="60">
        <v>43598.605416666673</v>
      </c>
      <c r="AC1115" s="38">
        <v>1</v>
      </c>
      <c r="AD1115" s="60">
        <v>43599.155150462961</v>
      </c>
      <c r="AE1115" s="60">
        <v>43599.289398148147</v>
      </c>
      <c r="AF1115" s="60">
        <v>43599.155150462961</v>
      </c>
      <c r="AG1115" s="37"/>
      <c r="AH1115" s="37"/>
      <c r="AI1115" s="37"/>
      <c r="AJ1115" s="16">
        <f ca="1">IF(Table1[[#This Row],[State]]="Closed","Zero",IF(Table1[[#This Row],[State]]="Resolved","Zero",TODAY()-Table1[[#This Row],[First Assigned to Osprey-Resolver]]))</f>
        <v>1108.7106018518534</v>
      </c>
      <c r="AK1115" s="16" t="str">
        <f ca="1">IF(Table1[[#This Row],[Days Open]]&lt;=5,"00 - 05",IF(Table1[[#This Row],[Days Open]]&lt;=15,"06 - 15",IF(Table1[[#This Row],[Days Open]]&lt;=30,"16 - 30", IF(Table1[[#This Row],[Days Open]]&lt;=60,"31 - 60",IF(Table1[[#This Row],[Days Open]]&lt;=90,"61 - 90",IF(Table1[[#This Row],[Days Open]]="Zero","Closed","&gt;91 and above"))))))</f>
        <v>&gt;91 and above</v>
      </c>
      <c r="AL1115" s="39">
        <f>WEEKNUM(Table1[[#This Row],[Created]])</f>
        <v>20</v>
      </c>
      <c r="AM1115" s="39">
        <f>WEEKNUM(Table1[[#This Row],[Resolved]])</f>
        <v>0</v>
      </c>
      <c r="AN1115" s="39">
        <f>WEEKNUM(Table1[[#This Row],[Closed]])</f>
        <v>20</v>
      </c>
      <c r="AO1115" s="39" t="str">
        <f>IFERROR(INDEX(GD_Resource[], MATCH(Table1[[#This Row],[Assigned to]], GD_Resource[SNOW ID Unique], 0), 2), "Not GD")</f>
        <v>Not GD</v>
      </c>
      <c r="AP1115" s="39" t="str">
        <f t="shared" si="17"/>
        <v>Geo</v>
      </c>
      <c r="AQ1115" s="39">
        <f>YEAR(Table1[[#This Row],[Closed]])</f>
        <v>2019</v>
      </c>
      <c r="AR1115" s="39">
        <f>YEAR(Table1[[#This Row],[Resolved]])</f>
        <v>1900</v>
      </c>
      <c r="AS1115" s="39">
        <f>YEAR(Table1[[#This Row],[Created]])</f>
        <v>2019</v>
      </c>
      <c r="AT1115" s="39">
        <f>DAY(Table1[[#This Row],[Resolved]])</f>
        <v>0</v>
      </c>
      <c r="AU1115" s="39" t="str">
        <f>TEXT(Table1[[#This Row],[Resolved]],"MMM")</f>
        <v>Jan</v>
      </c>
      <c r="AV1115" s="39">
        <f>DAY(Table1[[#This Row],[Created]])</f>
        <v>13</v>
      </c>
      <c r="AW1115" s="39" t="str">
        <f>TEXT(Table1[[#This Row],[Created]],"MMM")</f>
        <v>May</v>
      </c>
      <c r="AX1115" s="40" t="e">
        <f>VLOOKUP(Table1[[#This Row],[Assigned to]],GD_Resource[[#All],[SNOW ID Unique]:[Team]],4,0)</f>
        <v>#N/A</v>
      </c>
    </row>
    <row r="1116" spans="1:50" ht="37.5" customHeight="1" x14ac:dyDescent="0.25">
      <c r="A1116" s="37" t="s">
        <v>4344</v>
      </c>
      <c r="B1116" s="37" t="s">
        <v>119</v>
      </c>
      <c r="C1116" s="37" t="s">
        <v>253</v>
      </c>
      <c r="D1116" s="37" t="s">
        <v>132</v>
      </c>
      <c r="E1116" s="37" t="s">
        <v>145</v>
      </c>
      <c r="F1116" s="37" t="s">
        <v>4345</v>
      </c>
      <c r="G1116" s="60">
        <v>44439.020451388889</v>
      </c>
      <c r="H1116" s="37" t="s">
        <v>8</v>
      </c>
      <c r="I1116" s="60"/>
      <c r="J1116" s="37" t="s">
        <v>124</v>
      </c>
      <c r="K1116" s="37" t="s">
        <v>2818</v>
      </c>
      <c r="L1116" s="60">
        <v>44439.020451388889</v>
      </c>
      <c r="M1116" s="37" t="s">
        <v>42</v>
      </c>
      <c r="N1116" s="60">
        <v>43599.070173611108</v>
      </c>
      <c r="O1116" s="37" t="s">
        <v>2306</v>
      </c>
      <c r="P1116" s="38" t="b">
        <v>0</v>
      </c>
      <c r="Q1116" s="37"/>
      <c r="R1116" s="37" t="s">
        <v>150</v>
      </c>
      <c r="S1116" s="38">
        <v>0</v>
      </c>
      <c r="T1116" s="37" t="s">
        <v>128</v>
      </c>
      <c r="U1116" s="37" t="s">
        <v>124</v>
      </c>
      <c r="V1116" s="60"/>
      <c r="W1116" s="38">
        <v>72571704</v>
      </c>
      <c r="X1116" s="37" t="s">
        <v>1861</v>
      </c>
      <c r="Y1116" s="38">
        <v>0</v>
      </c>
      <c r="Z1116" s="38" t="b">
        <v>0</v>
      </c>
      <c r="AA1116" s="60">
        <v>43600.003553240742</v>
      </c>
      <c r="AB1116" s="60">
        <v>43599.070601851847</v>
      </c>
      <c r="AC1116" s="38">
        <v>1</v>
      </c>
      <c r="AD1116" s="60">
        <v>43600.064328703702</v>
      </c>
      <c r="AE1116" s="60">
        <v>43600.090416666673</v>
      </c>
      <c r="AF1116" s="60">
        <v>43600.064328703702</v>
      </c>
      <c r="AG1116" s="37"/>
      <c r="AH1116" s="37"/>
      <c r="AI1116" s="37" t="s">
        <v>257</v>
      </c>
      <c r="AJ1116" s="16">
        <f ca="1">IF(Table1[[#This Row],[State]]="Closed","Zero",IF(Table1[[#This Row],[State]]="Resolved","Zero",TODAY()-Table1[[#This Row],[First Assigned to Osprey-Resolver]]))</f>
        <v>1107.9095833333267</v>
      </c>
      <c r="AK1116" s="16" t="str">
        <f ca="1">IF(Table1[[#This Row],[Days Open]]&lt;=5,"00 - 05",IF(Table1[[#This Row],[Days Open]]&lt;=15,"06 - 15",IF(Table1[[#This Row],[Days Open]]&lt;=30,"16 - 30", IF(Table1[[#This Row],[Days Open]]&lt;=60,"31 - 60",IF(Table1[[#This Row],[Days Open]]&lt;=90,"61 - 90",IF(Table1[[#This Row],[Days Open]]="Zero","Closed","&gt;91 and above"))))))</f>
        <v>&gt;91 and above</v>
      </c>
      <c r="AL1116" s="39">
        <f>WEEKNUM(Table1[[#This Row],[Created]])</f>
        <v>20</v>
      </c>
      <c r="AM1116" s="39">
        <f>WEEKNUM(Table1[[#This Row],[Resolved]])</f>
        <v>0</v>
      </c>
      <c r="AN1116" s="39">
        <f>WEEKNUM(Table1[[#This Row],[Closed]])</f>
        <v>36</v>
      </c>
      <c r="AO1116" s="39" t="str">
        <f>IFERROR(INDEX(GD_Resource[], MATCH(Table1[[#This Row],[Assigned to]], GD_Resource[SNOW ID Unique], 0), 2), "Not GD")</f>
        <v>WPP-US</v>
      </c>
      <c r="AP1116" s="39" t="str">
        <f t="shared" si="17"/>
        <v>GD</v>
      </c>
      <c r="AQ1116" s="39">
        <f>YEAR(Table1[[#This Row],[Closed]])</f>
        <v>2021</v>
      </c>
      <c r="AR1116" s="39">
        <f>YEAR(Table1[[#This Row],[Resolved]])</f>
        <v>1900</v>
      </c>
      <c r="AS1116" s="39">
        <f>YEAR(Table1[[#This Row],[Created]])</f>
        <v>2019</v>
      </c>
      <c r="AT1116" s="39">
        <f>DAY(Table1[[#This Row],[Resolved]])</f>
        <v>0</v>
      </c>
      <c r="AU1116" s="39" t="str">
        <f>TEXT(Table1[[#This Row],[Resolved]],"MMM")</f>
        <v>Jan</v>
      </c>
      <c r="AV1116" s="39">
        <f>DAY(Table1[[#This Row],[Created]])</f>
        <v>14</v>
      </c>
      <c r="AW1116" s="39" t="str">
        <f>TEXT(Table1[[#This Row],[Created]],"MMM")</f>
        <v>May</v>
      </c>
      <c r="AX1116" s="40">
        <f>VLOOKUP(Table1[[#This Row],[Assigned to]],GD_Resource[[#All],[SNOW ID Unique]:[Team]],4,0)</f>
        <v>0</v>
      </c>
    </row>
    <row r="1117" spans="1:50" ht="37.5" customHeight="1" x14ac:dyDescent="0.25">
      <c r="A1117" s="37" t="s">
        <v>4346</v>
      </c>
      <c r="B1117" s="37" t="s">
        <v>142</v>
      </c>
      <c r="C1117" s="37" t="s">
        <v>1519</v>
      </c>
      <c r="D1117" s="37" t="s">
        <v>2424</v>
      </c>
      <c r="E1117" s="37" t="s">
        <v>145</v>
      </c>
      <c r="F1117" s="37" t="s">
        <v>4347</v>
      </c>
      <c r="G1117" s="60">
        <v>43783.102581018517</v>
      </c>
      <c r="H1117" s="37"/>
      <c r="I1117" s="60"/>
      <c r="J1117" s="37" t="s">
        <v>124</v>
      </c>
      <c r="K1117" s="37" t="s">
        <v>4348</v>
      </c>
      <c r="L1117" s="60">
        <v>43783.102581018517</v>
      </c>
      <c r="M1117" s="37" t="s">
        <v>2427</v>
      </c>
      <c r="N1117" s="60">
        <v>43599.303113425929</v>
      </c>
      <c r="O1117" s="37" t="s">
        <v>282</v>
      </c>
      <c r="P1117" s="38" t="b">
        <v>0</v>
      </c>
      <c r="Q1117" s="37"/>
      <c r="R1117" s="37" t="s">
        <v>217</v>
      </c>
      <c r="S1117" s="38">
        <v>0</v>
      </c>
      <c r="T1117" s="37" t="s">
        <v>128</v>
      </c>
      <c r="U1117" s="37" t="s">
        <v>124</v>
      </c>
      <c r="V1117" s="60"/>
      <c r="W1117" s="38">
        <v>15880274</v>
      </c>
      <c r="X1117" s="37" t="s">
        <v>283</v>
      </c>
      <c r="Y1117" s="38">
        <v>0</v>
      </c>
      <c r="Z1117" s="38" t="b">
        <v>0</v>
      </c>
      <c r="AA1117" s="60">
        <v>43600.065694444442</v>
      </c>
      <c r="AB1117" s="60">
        <v>43599.309976851851</v>
      </c>
      <c r="AC1117" s="38">
        <v>3</v>
      </c>
      <c r="AD1117" s="60">
        <v>43600.150613425933</v>
      </c>
      <c r="AE1117" s="60"/>
      <c r="AF1117" s="60">
        <v>43601.138136574067</v>
      </c>
      <c r="AG1117" s="37"/>
      <c r="AH1117" s="37"/>
      <c r="AI1117" s="37"/>
      <c r="AJ1117" s="16">
        <f ca="1">IF(Table1[[#This Row],[State]]="Closed","Zero",IF(Table1[[#This Row],[State]]="Resolved","Zero",TODAY()-Table1[[#This Row],[First Assigned to Osprey-Resolver]]))</f>
        <v>44708</v>
      </c>
      <c r="AK1117" s="16" t="str">
        <f ca="1">IF(Table1[[#This Row],[Days Open]]&lt;=5,"00 - 05",IF(Table1[[#This Row],[Days Open]]&lt;=15,"06 - 15",IF(Table1[[#This Row],[Days Open]]&lt;=30,"16 - 30", IF(Table1[[#This Row],[Days Open]]&lt;=60,"31 - 60",IF(Table1[[#This Row],[Days Open]]&lt;=90,"61 - 90",IF(Table1[[#This Row],[Days Open]]="Zero","Closed","&gt;91 and above"))))))</f>
        <v>&gt;91 and above</v>
      </c>
      <c r="AL1117" s="39">
        <f>WEEKNUM(Table1[[#This Row],[Created]])</f>
        <v>20</v>
      </c>
      <c r="AM1117" s="39">
        <f>WEEKNUM(Table1[[#This Row],[Resolved]])</f>
        <v>0</v>
      </c>
      <c r="AN1117" s="39">
        <f>WEEKNUM(Table1[[#This Row],[Closed]])</f>
        <v>46</v>
      </c>
      <c r="AO1117" s="39" t="str">
        <f>IFERROR(INDEX(GD_Resource[], MATCH(Table1[[#This Row],[Assigned to]], GD_Resource[SNOW ID Unique], 0), 2), "Not GD")</f>
        <v>Not GD</v>
      </c>
      <c r="AP1117" s="39" t="str">
        <f t="shared" si="17"/>
        <v>Geo</v>
      </c>
      <c r="AQ1117" s="39">
        <f>YEAR(Table1[[#This Row],[Closed]])</f>
        <v>2019</v>
      </c>
      <c r="AR1117" s="39">
        <f>YEAR(Table1[[#This Row],[Resolved]])</f>
        <v>1900</v>
      </c>
      <c r="AS1117" s="39">
        <f>YEAR(Table1[[#This Row],[Created]])</f>
        <v>2019</v>
      </c>
      <c r="AT1117" s="39">
        <f>DAY(Table1[[#This Row],[Resolved]])</f>
        <v>0</v>
      </c>
      <c r="AU1117" s="39" t="str">
        <f>TEXT(Table1[[#This Row],[Resolved]],"MMM")</f>
        <v>Jan</v>
      </c>
      <c r="AV1117" s="39">
        <f>DAY(Table1[[#This Row],[Created]])</f>
        <v>14</v>
      </c>
      <c r="AW1117" s="39" t="str">
        <f>TEXT(Table1[[#This Row],[Created]],"MMM")</f>
        <v>May</v>
      </c>
      <c r="AX1117" s="40" t="e">
        <f>VLOOKUP(Table1[[#This Row],[Assigned to]],GD_Resource[[#All],[SNOW ID Unique]:[Team]],4,0)</f>
        <v>#N/A</v>
      </c>
    </row>
    <row r="1118" spans="1:50" ht="37.5" customHeight="1" x14ac:dyDescent="0.25">
      <c r="A1118" s="37" t="s">
        <v>4349</v>
      </c>
      <c r="B1118" s="37" t="s">
        <v>119</v>
      </c>
      <c r="C1118" s="37" t="s">
        <v>253</v>
      </c>
      <c r="D1118" s="37" t="s">
        <v>259</v>
      </c>
      <c r="E1118" s="37" t="s">
        <v>13</v>
      </c>
      <c r="F1118" s="37" t="s">
        <v>4350</v>
      </c>
      <c r="G1118" s="60">
        <v>43601.923032407409</v>
      </c>
      <c r="H1118" s="37"/>
      <c r="I1118" s="60"/>
      <c r="J1118" s="37" t="s">
        <v>124</v>
      </c>
      <c r="K1118" s="37" t="s">
        <v>4351</v>
      </c>
      <c r="L1118" s="60">
        <v>43601.923032407409</v>
      </c>
      <c r="M1118" s="37" t="s">
        <v>39</v>
      </c>
      <c r="N1118" s="60">
        <v>43599.871979166674</v>
      </c>
      <c r="O1118" s="37" t="s">
        <v>3021</v>
      </c>
      <c r="P1118" s="38" t="b">
        <v>0</v>
      </c>
      <c r="Q1118" s="37"/>
      <c r="R1118" s="37" t="s">
        <v>150</v>
      </c>
      <c r="S1118" s="38">
        <v>0</v>
      </c>
      <c r="T1118" s="37" t="s">
        <v>128</v>
      </c>
      <c r="U1118" s="37" t="s">
        <v>124</v>
      </c>
      <c r="V1118" s="60"/>
      <c r="W1118" s="38">
        <v>177211</v>
      </c>
      <c r="X1118" s="37" t="s">
        <v>3022</v>
      </c>
      <c r="Y1118" s="38">
        <v>0</v>
      </c>
      <c r="Z1118" s="38" t="b">
        <v>0</v>
      </c>
      <c r="AA1118" s="60">
        <v>43601.427916666667</v>
      </c>
      <c r="AB1118" s="60">
        <v>43599.872476851851</v>
      </c>
      <c r="AC1118" s="38">
        <v>1</v>
      </c>
      <c r="AD1118" s="60">
        <v>43601.917060185187</v>
      </c>
      <c r="AE1118" s="60"/>
      <c r="AF1118" s="60">
        <v>43601.917060185187</v>
      </c>
      <c r="AG1118" s="37"/>
      <c r="AH1118" s="37"/>
      <c r="AI1118" s="37"/>
      <c r="AJ1118" s="16">
        <f ca="1">IF(Table1[[#This Row],[State]]="Closed","Zero",IF(Table1[[#This Row],[State]]="Resolved","Zero",TODAY()-Table1[[#This Row],[First Assigned to Osprey-Resolver]]))</f>
        <v>44708</v>
      </c>
      <c r="AK1118" s="16" t="str">
        <f ca="1">IF(Table1[[#This Row],[Days Open]]&lt;=5,"00 - 05",IF(Table1[[#This Row],[Days Open]]&lt;=15,"06 - 15",IF(Table1[[#This Row],[Days Open]]&lt;=30,"16 - 30", IF(Table1[[#This Row],[Days Open]]&lt;=60,"31 - 60",IF(Table1[[#This Row],[Days Open]]&lt;=90,"61 - 90",IF(Table1[[#This Row],[Days Open]]="Zero","Closed","&gt;91 and above"))))))</f>
        <v>&gt;91 and above</v>
      </c>
      <c r="AL1118" s="39">
        <f>WEEKNUM(Table1[[#This Row],[Created]])</f>
        <v>20</v>
      </c>
      <c r="AM1118" s="39">
        <f>WEEKNUM(Table1[[#This Row],[Resolved]])</f>
        <v>0</v>
      </c>
      <c r="AN1118" s="39">
        <f>WEEKNUM(Table1[[#This Row],[Closed]])</f>
        <v>20</v>
      </c>
      <c r="AO1118" s="39" t="str">
        <f>IFERROR(INDEX(GD_Resource[], MATCH(Table1[[#This Row],[Assigned to]], GD_Resource[SNOW ID Unique], 0), 2), "Not GD")</f>
        <v>Not GD</v>
      </c>
      <c r="AP1118" s="39" t="str">
        <f t="shared" si="17"/>
        <v>Geo</v>
      </c>
      <c r="AQ1118" s="39">
        <f>YEAR(Table1[[#This Row],[Closed]])</f>
        <v>2019</v>
      </c>
      <c r="AR1118" s="39">
        <f>YEAR(Table1[[#This Row],[Resolved]])</f>
        <v>1900</v>
      </c>
      <c r="AS1118" s="39">
        <f>YEAR(Table1[[#This Row],[Created]])</f>
        <v>2019</v>
      </c>
      <c r="AT1118" s="39">
        <f>DAY(Table1[[#This Row],[Resolved]])</f>
        <v>0</v>
      </c>
      <c r="AU1118" s="39" t="str">
        <f>TEXT(Table1[[#This Row],[Resolved]],"MMM")</f>
        <v>Jan</v>
      </c>
      <c r="AV1118" s="39">
        <f>DAY(Table1[[#This Row],[Created]])</f>
        <v>14</v>
      </c>
      <c r="AW1118" s="39" t="str">
        <f>TEXT(Table1[[#This Row],[Created]],"MMM")</f>
        <v>May</v>
      </c>
      <c r="AX1118" s="40" t="e">
        <f>VLOOKUP(Table1[[#This Row],[Assigned to]],GD_Resource[[#All],[SNOW ID Unique]:[Team]],4,0)</f>
        <v>#N/A</v>
      </c>
    </row>
    <row r="1119" spans="1:50" ht="49.95" customHeight="1" x14ac:dyDescent="0.25">
      <c r="A1119" s="37" t="s">
        <v>4352</v>
      </c>
      <c r="B1119" s="37" t="s">
        <v>119</v>
      </c>
      <c r="C1119" s="37" t="s">
        <v>3709</v>
      </c>
      <c r="D1119" s="37" t="s">
        <v>132</v>
      </c>
      <c r="E1119" s="37" t="s">
        <v>145</v>
      </c>
      <c r="F1119" s="37" t="s">
        <v>4353</v>
      </c>
      <c r="G1119" s="60">
        <v>44429.072106481479</v>
      </c>
      <c r="H1119" s="37" t="s">
        <v>42</v>
      </c>
      <c r="I1119" s="60"/>
      <c r="J1119" s="37" t="s">
        <v>124</v>
      </c>
      <c r="K1119" s="37" t="s">
        <v>3063</v>
      </c>
      <c r="L1119" s="60">
        <v>44429.072106481479</v>
      </c>
      <c r="M1119" s="37" t="s">
        <v>42</v>
      </c>
      <c r="N1119" s="60">
        <v>43599.93109953704</v>
      </c>
      <c r="O1119" s="37" t="s">
        <v>3021</v>
      </c>
      <c r="P1119" s="38" t="b">
        <v>0</v>
      </c>
      <c r="Q1119" s="37"/>
      <c r="R1119" s="37" t="s">
        <v>150</v>
      </c>
      <c r="S1119" s="38">
        <v>0</v>
      </c>
      <c r="T1119" s="37" t="s">
        <v>128</v>
      </c>
      <c r="U1119" s="37" t="s">
        <v>124</v>
      </c>
      <c r="V1119" s="60"/>
      <c r="W1119" s="38">
        <v>71637783</v>
      </c>
      <c r="X1119" s="37" t="s">
        <v>3022</v>
      </c>
      <c r="Y1119" s="38">
        <v>0</v>
      </c>
      <c r="Z1119" s="38" t="b">
        <v>0</v>
      </c>
      <c r="AA1119" s="60">
        <v>43601.740995370368</v>
      </c>
      <c r="AB1119" s="60">
        <v>43599.931574074071</v>
      </c>
      <c r="AC1119" s="38">
        <v>2</v>
      </c>
      <c r="AD1119" s="60">
        <v>43601.425752314812</v>
      </c>
      <c r="AE1119" s="60">
        <v>43601.740995370368</v>
      </c>
      <c r="AF1119" s="60">
        <v>43601.425752314812</v>
      </c>
      <c r="AG1119" s="37"/>
      <c r="AH1119" s="37"/>
      <c r="AI1119" s="37" t="s">
        <v>257</v>
      </c>
      <c r="AJ1119" s="16">
        <f ca="1">IF(Table1[[#This Row],[State]]="Closed","Zero",IF(Table1[[#This Row],[State]]="Resolved","Zero",TODAY()-Table1[[#This Row],[First Assigned to Osprey-Resolver]]))</f>
        <v>1106.2590046296318</v>
      </c>
      <c r="AK1119" s="16" t="str">
        <f ca="1">IF(Table1[[#This Row],[Days Open]]&lt;=5,"00 - 05",IF(Table1[[#This Row],[Days Open]]&lt;=15,"06 - 15",IF(Table1[[#This Row],[Days Open]]&lt;=30,"16 - 30", IF(Table1[[#This Row],[Days Open]]&lt;=60,"31 - 60",IF(Table1[[#This Row],[Days Open]]&lt;=90,"61 - 90",IF(Table1[[#This Row],[Days Open]]="Zero","Closed","&gt;91 and above"))))))</f>
        <v>&gt;91 and above</v>
      </c>
      <c r="AL1119" s="39">
        <f>WEEKNUM(Table1[[#This Row],[Created]])</f>
        <v>20</v>
      </c>
      <c r="AM1119" s="39">
        <f>WEEKNUM(Table1[[#This Row],[Resolved]])</f>
        <v>0</v>
      </c>
      <c r="AN1119" s="39">
        <f>WEEKNUM(Table1[[#This Row],[Closed]])</f>
        <v>34</v>
      </c>
      <c r="AO1119" s="39" t="str">
        <f>IFERROR(INDEX(GD_Resource[], MATCH(Table1[[#This Row],[Assigned to]], GD_Resource[SNOW ID Unique], 0), 2), "Not GD")</f>
        <v>Not GD</v>
      </c>
      <c r="AP1119" s="39" t="str">
        <f t="shared" si="17"/>
        <v>Geo</v>
      </c>
      <c r="AQ1119" s="39">
        <f>YEAR(Table1[[#This Row],[Closed]])</f>
        <v>2021</v>
      </c>
      <c r="AR1119" s="39">
        <f>YEAR(Table1[[#This Row],[Resolved]])</f>
        <v>1900</v>
      </c>
      <c r="AS1119" s="39">
        <f>YEAR(Table1[[#This Row],[Created]])</f>
        <v>2019</v>
      </c>
      <c r="AT1119" s="39">
        <f>DAY(Table1[[#This Row],[Resolved]])</f>
        <v>0</v>
      </c>
      <c r="AU1119" s="39" t="str">
        <f>TEXT(Table1[[#This Row],[Resolved]],"MMM")</f>
        <v>Jan</v>
      </c>
      <c r="AV1119" s="39">
        <f>DAY(Table1[[#This Row],[Created]])</f>
        <v>14</v>
      </c>
      <c r="AW1119" s="39" t="str">
        <f>TEXT(Table1[[#This Row],[Created]],"MMM")</f>
        <v>May</v>
      </c>
      <c r="AX1119" s="40" t="e">
        <f>VLOOKUP(Table1[[#This Row],[Assigned to]],GD_Resource[[#All],[SNOW ID Unique]:[Team]],4,0)</f>
        <v>#N/A</v>
      </c>
    </row>
    <row r="1120" spans="1:50" ht="37.5" customHeight="1" x14ac:dyDescent="0.25">
      <c r="A1120" s="37" t="s">
        <v>4354</v>
      </c>
      <c r="B1120" s="37" t="s">
        <v>119</v>
      </c>
      <c r="C1120" s="37" t="s">
        <v>120</v>
      </c>
      <c r="D1120" s="37" t="s">
        <v>206</v>
      </c>
      <c r="E1120" s="37" t="s">
        <v>13</v>
      </c>
      <c r="F1120" s="37" t="s">
        <v>4355</v>
      </c>
      <c r="G1120" s="60">
        <v>43600.958275462966</v>
      </c>
      <c r="H1120" s="37" t="s">
        <v>48</v>
      </c>
      <c r="I1120" s="60"/>
      <c r="J1120" s="37" t="s">
        <v>542</v>
      </c>
      <c r="K1120" s="37" t="s">
        <v>4356</v>
      </c>
      <c r="L1120" s="60">
        <v>43600.958275462966</v>
      </c>
      <c r="M1120" s="37" t="s">
        <v>48</v>
      </c>
      <c r="N1120" s="60">
        <v>43600.813622685193</v>
      </c>
      <c r="O1120" s="37" t="s">
        <v>934</v>
      </c>
      <c r="P1120" s="38" t="b">
        <v>0</v>
      </c>
      <c r="Q1120" s="37"/>
      <c r="R1120" s="37" t="s">
        <v>127</v>
      </c>
      <c r="S1120" s="38">
        <v>0</v>
      </c>
      <c r="T1120" s="37" t="s">
        <v>128</v>
      </c>
      <c r="U1120" s="37" t="s">
        <v>124</v>
      </c>
      <c r="V1120" s="60"/>
      <c r="W1120" s="38">
        <v>12498</v>
      </c>
      <c r="X1120" s="37" t="s">
        <v>935</v>
      </c>
      <c r="Y1120" s="38">
        <v>0</v>
      </c>
      <c r="Z1120" s="38" t="b">
        <v>0</v>
      </c>
      <c r="AA1120" s="60">
        <v>43600.821423611109</v>
      </c>
      <c r="AB1120" s="60">
        <v>43600.813819444447</v>
      </c>
      <c r="AC1120" s="38">
        <v>1</v>
      </c>
      <c r="AD1120" s="60">
        <v>43600.820520833331</v>
      </c>
      <c r="AE1120" s="60">
        <v>43600.821423611109</v>
      </c>
      <c r="AF1120" s="60">
        <v>43600.820520833331</v>
      </c>
      <c r="AG1120" s="37"/>
      <c r="AH1120" s="37"/>
      <c r="AI1120" s="37"/>
      <c r="AJ1120" s="16">
        <f ca="1">IF(Table1[[#This Row],[State]]="Closed","Zero",IF(Table1[[#This Row],[State]]="Resolved","Zero",TODAY()-Table1[[#This Row],[First Assigned to Osprey-Resolver]]))</f>
        <v>1107.1785763888911</v>
      </c>
      <c r="AK1120" s="16" t="str">
        <f ca="1">IF(Table1[[#This Row],[Days Open]]&lt;=5,"00 - 05",IF(Table1[[#This Row],[Days Open]]&lt;=15,"06 - 15",IF(Table1[[#This Row],[Days Open]]&lt;=30,"16 - 30", IF(Table1[[#This Row],[Days Open]]&lt;=60,"31 - 60",IF(Table1[[#This Row],[Days Open]]&lt;=90,"61 - 90",IF(Table1[[#This Row],[Days Open]]="Zero","Closed","&gt;91 and above"))))))</f>
        <v>&gt;91 and above</v>
      </c>
      <c r="AL1120" s="39">
        <f>WEEKNUM(Table1[[#This Row],[Created]])</f>
        <v>20</v>
      </c>
      <c r="AM1120" s="39">
        <f>WEEKNUM(Table1[[#This Row],[Resolved]])</f>
        <v>0</v>
      </c>
      <c r="AN1120" s="39">
        <f>WEEKNUM(Table1[[#This Row],[Closed]])</f>
        <v>20</v>
      </c>
      <c r="AO1120" s="39" t="str">
        <f>IFERROR(INDEX(GD_Resource[], MATCH(Table1[[#This Row],[Assigned to]], GD_Resource[SNOW ID Unique], 0), 2), "Not GD")</f>
        <v>Not GD</v>
      </c>
      <c r="AP1120" s="39" t="str">
        <f t="shared" si="17"/>
        <v>Geo</v>
      </c>
      <c r="AQ1120" s="39">
        <f>YEAR(Table1[[#This Row],[Closed]])</f>
        <v>2019</v>
      </c>
      <c r="AR1120" s="39">
        <f>YEAR(Table1[[#This Row],[Resolved]])</f>
        <v>1900</v>
      </c>
      <c r="AS1120" s="39">
        <f>YEAR(Table1[[#This Row],[Created]])</f>
        <v>2019</v>
      </c>
      <c r="AT1120" s="39">
        <f>DAY(Table1[[#This Row],[Resolved]])</f>
        <v>0</v>
      </c>
      <c r="AU1120" s="39" t="str">
        <f>TEXT(Table1[[#This Row],[Resolved]],"MMM")</f>
        <v>Jan</v>
      </c>
      <c r="AV1120" s="39">
        <f>DAY(Table1[[#This Row],[Created]])</f>
        <v>15</v>
      </c>
      <c r="AW1120" s="39" t="str">
        <f>TEXT(Table1[[#This Row],[Created]],"MMM")</f>
        <v>May</v>
      </c>
      <c r="AX1120" s="40" t="e">
        <f>VLOOKUP(Table1[[#This Row],[Assigned to]],GD_Resource[[#All],[SNOW ID Unique]:[Team]],4,0)</f>
        <v>#N/A</v>
      </c>
    </row>
    <row r="1121" spans="1:50" ht="37.5" customHeight="1" x14ac:dyDescent="0.25">
      <c r="A1121" s="37" t="s">
        <v>4357</v>
      </c>
      <c r="B1121" s="37" t="s">
        <v>142</v>
      </c>
      <c r="C1121" s="37" t="s">
        <v>633</v>
      </c>
      <c r="D1121" s="37" t="s">
        <v>213</v>
      </c>
      <c r="E1121" s="37" t="s">
        <v>145</v>
      </c>
      <c r="F1121" s="37" t="s">
        <v>4358</v>
      </c>
      <c r="G1121" s="60">
        <v>43633.795659722222</v>
      </c>
      <c r="H1121" s="37" t="s">
        <v>248</v>
      </c>
      <c r="I1121" s="60"/>
      <c r="J1121" s="37" t="s">
        <v>124</v>
      </c>
      <c r="K1121" s="37" t="s">
        <v>4359</v>
      </c>
      <c r="L1121" s="60">
        <v>43633.795671296299</v>
      </c>
      <c r="M1121" s="37" t="s">
        <v>40</v>
      </c>
      <c r="N1121" s="60">
        <v>43601.858854166669</v>
      </c>
      <c r="O1121" s="37" t="s">
        <v>3383</v>
      </c>
      <c r="P1121" s="38" t="b">
        <v>0</v>
      </c>
      <c r="Q1121" s="37"/>
      <c r="R1121" s="37" t="s">
        <v>137</v>
      </c>
      <c r="S1121" s="38">
        <v>0</v>
      </c>
      <c r="T1121" s="37" t="s">
        <v>128</v>
      </c>
      <c r="U1121" s="37" t="s">
        <v>124</v>
      </c>
      <c r="V1121" s="60"/>
      <c r="W1121" s="38">
        <v>2759341</v>
      </c>
      <c r="X1121" s="37" t="s">
        <v>249</v>
      </c>
      <c r="Y1121" s="38">
        <v>0</v>
      </c>
      <c r="Z1121" s="38" t="b">
        <v>0</v>
      </c>
      <c r="AA1121" s="60">
        <v>43606.073368055557</v>
      </c>
      <c r="AB1121" s="60">
        <v>43601.8747337963</v>
      </c>
      <c r="AC1121" s="38">
        <v>1</v>
      </c>
      <c r="AD1121" s="60">
        <v>43606.200752314813</v>
      </c>
      <c r="AE1121" s="60">
        <v>43606.537164351852</v>
      </c>
      <c r="AF1121" s="60">
        <v>43606.200752314813</v>
      </c>
      <c r="AG1121" s="37"/>
      <c r="AH1121" s="37"/>
      <c r="AI1121" s="37"/>
      <c r="AJ1121" s="16">
        <f ca="1">IF(Table1[[#This Row],[State]]="Closed","Zero",IF(Table1[[#This Row],[State]]="Resolved","Zero",TODAY()-Table1[[#This Row],[First Assigned to Osprey-Resolver]]))</f>
        <v>1101.462835648148</v>
      </c>
      <c r="AK1121" s="16" t="str">
        <f ca="1">IF(Table1[[#This Row],[Days Open]]&lt;=5,"00 - 05",IF(Table1[[#This Row],[Days Open]]&lt;=15,"06 - 15",IF(Table1[[#This Row],[Days Open]]&lt;=30,"16 - 30", IF(Table1[[#This Row],[Days Open]]&lt;=60,"31 - 60",IF(Table1[[#This Row],[Days Open]]&lt;=90,"61 - 90",IF(Table1[[#This Row],[Days Open]]="Zero","Closed","&gt;91 and above"))))))</f>
        <v>&gt;91 and above</v>
      </c>
      <c r="AL1121" s="39">
        <f>WEEKNUM(Table1[[#This Row],[Created]])</f>
        <v>20</v>
      </c>
      <c r="AM1121" s="39">
        <f>WEEKNUM(Table1[[#This Row],[Resolved]])</f>
        <v>0</v>
      </c>
      <c r="AN1121" s="39">
        <f>WEEKNUM(Table1[[#This Row],[Closed]])</f>
        <v>25</v>
      </c>
      <c r="AO1121" s="39" t="str">
        <f>IFERROR(INDEX(GD_Resource[], MATCH(Table1[[#This Row],[Assigned to]], GD_Resource[SNOW ID Unique], 0), 2), "Not GD")</f>
        <v>Not GD</v>
      </c>
      <c r="AP1121" s="39" t="str">
        <f t="shared" si="17"/>
        <v>Geo</v>
      </c>
      <c r="AQ1121" s="39">
        <f>YEAR(Table1[[#This Row],[Closed]])</f>
        <v>2019</v>
      </c>
      <c r="AR1121" s="39">
        <f>YEAR(Table1[[#This Row],[Resolved]])</f>
        <v>1900</v>
      </c>
      <c r="AS1121" s="39">
        <f>YEAR(Table1[[#This Row],[Created]])</f>
        <v>2019</v>
      </c>
      <c r="AT1121" s="39">
        <f>DAY(Table1[[#This Row],[Resolved]])</f>
        <v>0</v>
      </c>
      <c r="AU1121" s="39" t="str">
        <f>TEXT(Table1[[#This Row],[Resolved]],"MMM")</f>
        <v>Jan</v>
      </c>
      <c r="AV1121" s="39">
        <f>DAY(Table1[[#This Row],[Created]])</f>
        <v>16</v>
      </c>
      <c r="AW1121" s="39" t="str">
        <f>TEXT(Table1[[#This Row],[Created]],"MMM")</f>
        <v>May</v>
      </c>
      <c r="AX1121" s="40" t="e">
        <f>VLOOKUP(Table1[[#This Row],[Assigned to]],GD_Resource[[#All],[SNOW ID Unique]:[Team]],4,0)</f>
        <v>#N/A</v>
      </c>
    </row>
    <row r="1122" spans="1:50" ht="49.95" customHeight="1" x14ac:dyDescent="0.25">
      <c r="A1122" s="37" t="s">
        <v>4360</v>
      </c>
      <c r="B1122" s="37" t="s">
        <v>119</v>
      </c>
      <c r="C1122" s="37" t="s">
        <v>633</v>
      </c>
      <c r="D1122" s="37" t="s">
        <v>309</v>
      </c>
      <c r="E1122" s="37" t="s">
        <v>145</v>
      </c>
      <c r="F1122" s="37" t="s">
        <v>4361</v>
      </c>
      <c r="G1122" s="60">
        <v>43669.815486111111</v>
      </c>
      <c r="H1122" s="37" t="s">
        <v>248</v>
      </c>
      <c r="I1122" s="60"/>
      <c r="J1122" s="37" t="s">
        <v>124</v>
      </c>
      <c r="K1122" s="37" t="s">
        <v>4362</v>
      </c>
      <c r="L1122" s="60">
        <v>43669.815486111111</v>
      </c>
      <c r="M1122" s="37" t="s">
        <v>248</v>
      </c>
      <c r="N1122" s="60">
        <v>43601.900729166657</v>
      </c>
      <c r="O1122" s="37" t="s">
        <v>3383</v>
      </c>
      <c r="P1122" s="38" t="b">
        <v>0</v>
      </c>
      <c r="Q1122" s="37"/>
      <c r="R1122" s="37" t="s">
        <v>150</v>
      </c>
      <c r="S1122" s="38">
        <v>0</v>
      </c>
      <c r="T1122" s="37" t="s">
        <v>128</v>
      </c>
      <c r="U1122" s="37" t="s">
        <v>124</v>
      </c>
      <c r="V1122" s="60"/>
      <c r="W1122" s="38">
        <v>5867836</v>
      </c>
      <c r="X1122" s="37" t="s">
        <v>249</v>
      </c>
      <c r="Y1122" s="38">
        <v>0</v>
      </c>
      <c r="Z1122" s="38" t="b">
        <v>0</v>
      </c>
      <c r="AA1122" s="60">
        <v>43606.07739583333</v>
      </c>
      <c r="AB1122" s="60">
        <v>43601.916134259263</v>
      </c>
      <c r="AC1122" s="38">
        <v>1</v>
      </c>
      <c r="AD1122" s="60">
        <v>43606.11891203704</v>
      </c>
      <c r="AE1122" s="60">
        <v>43606.371944444443</v>
      </c>
      <c r="AF1122" s="60">
        <v>43606.11891203704</v>
      </c>
      <c r="AG1122" s="37"/>
      <c r="AH1122" s="37"/>
      <c r="AI1122" s="37"/>
      <c r="AJ1122" s="16">
        <f ca="1">IF(Table1[[#This Row],[State]]="Closed","Zero",IF(Table1[[#This Row],[State]]="Resolved","Zero",TODAY()-Table1[[#This Row],[First Assigned to Osprey-Resolver]]))</f>
        <v>1101.6280555555568</v>
      </c>
      <c r="AK1122" s="16" t="str">
        <f ca="1">IF(Table1[[#This Row],[Days Open]]&lt;=5,"00 - 05",IF(Table1[[#This Row],[Days Open]]&lt;=15,"06 - 15",IF(Table1[[#This Row],[Days Open]]&lt;=30,"16 - 30", IF(Table1[[#This Row],[Days Open]]&lt;=60,"31 - 60",IF(Table1[[#This Row],[Days Open]]&lt;=90,"61 - 90",IF(Table1[[#This Row],[Days Open]]="Zero","Closed","&gt;91 and above"))))))</f>
        <v>&gt;91 and above</v>
      </c>
      <c r="AL1122" s="39">
        <f>WEEKNUM(Table1[[#This Row],[Created]])</f>
        <v>20</v>
      </c>
      <c r="AM1122" s="39">
        <f>WEEKNUM(Table1[[#This Row],[Resolved]])</f>
        <v>0</v>
      </c>
      <c r="AN1122" s="39">
        <f>WEEKNUM(Table1[[#This Row],[Closed]])</f>
        <v>30</v>
      </c>
      <c r="AO1122" s="39" t="str">
        <f>IFERROR(INDEX(GD_Resource[], MATCH(Table1[[#This Row],[Assigned to]], GD_Resource[SNOW ID Unique], 0), 2), "Not GD")</f>
        <v>Not GD</v>
      </c>
      <c r="AP1122" s="39" t="str">
        <f t="shared" si="17"/>
        <v>Geo</v>
      </c>
      <c r="AQ1122" s="39">
        <f>YEAR(Table1[[#This Row],[Closed]])</f>
        <v>2019</v>
      </c>
      <c r="AR1122" s="39">
        <f>YEAR(Table1[[#This Row],[Resolved]])</f>
        <v>1900</v>
      </c>
      <c r="AS1122" s="39">
        <f>YEAR(Table1[[#This Row],[Created]])</f>
        <v>2019</v>
      </c>
      <c r="AT1122" s="39">
        <f>DAY(Table1[[#This Row],[Resolved]])</f>
        <v>0</v>
      </c>
      <c r="AU1122" s="39" t="str">
        <f>TEXT(Table1[[#This Row],[Resolved]],"MMM")</f>
        <v>Jan</v>
      </c>
      <c r="AV1122" s="39">
        <f>DAY(Table1[[#This Row],[Created]])</f>
        <v>16</v>
      </c>
      <c r="AW1122" s="39" t="str">
        <f>TEXT(Table1[[#This Row],[Created]],"MMM")</f>
        <v>May</v>
      </c>
      <c r="AX1122" s="40" t="e">
        <f>VLOOKUP(Table1[[#This Row],[Assigned to]],GD_Resource[[#All],[SNOW ID Unique]:[Team]],4,0)</f>
        <v>#N/A</v>
      </c>
    </row>
    <row r="1123" spans="1:50" ht="37.5" customHeight="1" x14ac:dyDescent="0.25">
      <c r="A1123" s="37" t="s">
        <v>4363</v>
      </c>
      <c r="B1123" s="37" t="s">
        <v>119</v>
      </c>
      <c r="C1123" s="37" t="s">
        <v>361</v>
      </c>
      <c r="D1123" s="37" t="s">
        <v>206</v>
      </c>
      <c r="E1123" s="37" t="s">
        <v>145</v>
      </c>
      <c r="F1123" s="37" t="s">
        <v>4364</v>
      </c>
      <c r="G1123" s="60">
        <v>43949.258391203701</v>
      </c>
      <c r="H1123" s="37" t="s">
        <v>48</v>
      </c>
      <c r="I1123" s="60"/>
      <c r="J1123" s="37" t="s">
        <v>124</v>
      </c>
      <c r="K1123" s="37" t="s">
        <v>4365</v>
      </c>
      <c r="L1123" s="60">
        <v>43949.258391203701</v>
      </c>
      <c r="M1123" s="37" t="s">
        <v>48</v>
      </c>
      <c r="N1123" s="60">
        <v>43602.903738425928</v>
      </c>
      <c r="O1123" s="37" t="s">
        <v>1016</v>
      </c>
      <c r="P1123" s="38" t="b">
        <v>0</v>
      </c>
      <c r="Q1123" s="37"/>
      <c r="R1123" s="37" t="s">
        <v>127</v>
      </c>
      <c r="S1123" s="38">
        <v>0</v>
      </c>
      <c r="T1123" s="37" t="s">
        <v>128</v>
      </c>
      <c r="U1123" s="37" t="s">
        <v>124</v>
      </c>
      <c r="V1123" s="60"/>
      <c r="W1123" s="38">
        <v>29925042</v>
      </c>
      <c r="X1123" s="37" t="s">
        <v>873</v>
      </c>
      <c r="Y1123" s="38">
        <v>0</v>
      </c>
      <c r="Z1123" s="38" t="b">
        <v>0</v>
      </c>
      <c r="AA1123" s="60">
        <v>43615.940150462957</v>
      </c>
      <c r="AB1123" s="60">
        <v>43602.904004629629</v>
      </c>
      <c r="AC1123" s="38">
        <v>7</v>
      </c>
      <c r="AD1123" s="60">
        <v>43615.999699074076</v>
      </c>
      <c r="AE1123" s="60">
        <v>43624.076747685183</v>
      </c>
      <c r="AF1123" s="60">
        <v>43624.061574074083</v>
      </c>
      <c r="AG1123" s="37" t="s">
        <v>139</v>
      </c>
      <c r="AH1123" s="37"/>
      <c r="AI1123" s="37"/>
      <c r="AJ1123" s="16">
        <f ca="1">IF(Table1[[#This Row],[State]]="Closed","Zero",IF(Table1[[#This Row],[State]]="Resolved","Zero",TODAY()-Table1[[#This Row],[First Assigned to Osprey-Resolver]]))</f>
        <v>1083.9232523148166</v>
      </c>
      <c r="AK1123" s="16" t="str">
        <f ca="1">IF(Table1[[#This Row],[Days Open]]&lt;=5,"00 - 05",IF(Table1[[#This Row],[Days Open]]&lt;=15,"06 - 15",IF(Table1[[#This Row],[Days Open]]&lt;=30,"16 - 30", IF(Table1[[#This Row],[Days Open]]&lt;=60,"31 - 60",IF(Table1[[#This Row],[Days Open]]&lt;=90,"61 - 90",IF(Table1[[#This Row],[Days Open]]="Zero","Closed","&gt;91 and above"))))))</f>
        <v>&gt;91 and above</v>
      </c>
      <c r="AL1123" s="39">
        <f>WEEKNUM(Table1[[#This Row],[Created]])</f>
        <v>20</v>
      </c>
      <c r="AM1123" s="39">
        <f>WEEKNUM(Table1[[#This Row],[Resolved]])</f>
        <v>0</v>
      </c>
      <c r="AN1123" s="39">
        <f>WEEKNUM(Table1[[#This Row],[Closed]])</f>
        <v>18</v>
      </c>
      <c r="AO1123" s="39" t="str">
        <f>IFERROR(INDEX(GD_Resource[], MATCH(Table1[[#This Row],[Assigned to]], GD_Resource[SNOW ID Unique], 0), 2), "Not GD")</f>
        <v>Not GD</v>
      </c>
      <c r="AP1123" s="39" t="str">
        <f t="shared" si="17"/>
        <v>Geo</v>
      </c>
      <c r="AQ1123" s="39">
        <f>YEAR(Table1[[#This Row],[Closed]])</f>
        <v>2020</v>
      </c>
      <c r="AR1123" s="39">
        <f>YEAR(Table1[[#This Row],[Resolved]])</f>
        <v>1900</v>
      </c>
      <c r="AS1123" s="39">
        <f>YEAR(Table1[[#This Row],[Created]])</f>
        <v>2019</v>
      </c>
      <c r="AT1123" s="39">
        <f>DAY(Table1[[#This Row],[Resolved]])</f>
        <v>0</v>
      </c>
      <c r="AU1123" s="39" t="str">
        <f>TEXT(Table1[[#This Row],[Resolved]],"MMM")</f>
        <v>Jan</v>
      </c>
      <c r="AV1123" s="39">
        <f>DAY(Table1[[#This Row],[Created]])</f>
        <v>17</v>
      </c>
      <c r="AW1123" s="39" t="str">
        <f>TEXT(Table1[[#This Row],[Created]],"MMM")</f>
        <v>May</v>
      </c>
      <c r="AX1123" s="40" t="e">
        <f>VLOOKUP(Table1[[#This Row],[Assigned to]],GD_Resource[[#All],[SNOW ID Unique]:[Team]],4,0)</f>
        <v>#N/A</v>
      </c>
    </row>
    <row r="1124" spans="1:50" ht="49.95" customHeight="1" x14ac:dyDescent="0.25">
      <c r="A1124" s="37" t="s">
        <v>4366</v>
      </c>
      <c r="B1124" s="37" t="s">
        <v>119</v>
      </c>
      <c r="C1124" s="37" t="s">
        <v>2374</v>
      </c>
      <c r="D1124" s="37" t="s">
        <v>4261</v>
      </c>
      <c r="E1124" s="37" t="s">
        <v>13</v>
      </c>
      <c r="F1124" s="37" t="s">
        <v>4367</v>
      </c>
      <c r="G1124" s="60">
        <v>43607.971192129633</v>
      </c>
      <c r="H1124" s="37" t="s">
        <v>3520</v>
      </c>
      <c r="I1124" s="60"/>
      <c r="J1124" s="37" t="s">
        <v>124</v>
      </c>
      <c r="K1124" s="37" t="s">
        <v>124</v>
      </c>
      <c r="L1124" s="60">
        <v>43607.971192129633</v>
      </c>
      <c r="M1124" s="37" t="s">
        <v>3520</v>
      </c>
      <c r="N1124" s="60">
        <v>43607.967685185176</v>
      </c>
      <c r="O1124" s="37" t="s">
        <v>4261</v>
      </c>
      <c r="P1124" s="38" t="b">
        <v>0</v>
      </c>
      <c r="Q1124" s="37"/>
      <c r="R1124" s="37" t="s">
        <v>127</v>
      </c>
      <c r="S1124" s="38">
        <v>0</v>
      </c>
      <c r="T1124" s="37" t="s">
        <v>128</v>
      </c>
      <c r="U1124" s="37" t="s">
        <v>124</v>
      </c>
      <c r="V1124" s="60"/>
      <c r="W1124" s="38">
        <v>630</v>
      </c>
      <c r="X1124" s="37" t="s">
        <v>4368</v>
      </c>
      <c r="Y1124" s="38">
        <v>0</v>
      </c>
      <c r="Z1124" s="38" t="b">
        <v>0</v>
      </c>
      <c r="AA1124" s="60">
        <v>43607.967685185176</v>
      </c>
      <c r="AB1124" s="60"/>
      <c r="AC1124" s="38">
        <v>0</v>
      </c>
      <c r="AD1124" s="60"/>
      <c r="AE1124" s="60">
        <v>43607.967685185176</v>
      </c>
      <c r="AF1124" s="60">
        <v>43607.967685185176</v>
      </c>
      <c r="AG1124" s="37"/>
      <c r="AH1124" s="37"/>
      <c r="AI1124" s="37"/>
      <c r="AJ1124" s="16">
        <f ca="1">IF(Table1[[#This Row],[State]]="Closed","Zero",IF(Table1[[#This Row],[State]]="Resolved","Zero",TODAY()-Table1[[#This Row],[First Assigned to Osprey-Resolver]]))</f>
        <v>1100.0323148148236</v>
      </c>
      <c r="AK1124" s="16" t="str">
        <f ca="1">IF(Table1[[#This Row],[Days Open]]&lt;=5,"00 - 05",IF(Table1[[#This Row],[Days Open]]&lt;=15,"06 - 15",IF(Table1[[#This Row],[Days Open]]&lt;=30,"16 - 30", IF(Table1[[#This Row],[Days Open]]&lt;=60,"31 - 60",IF(Table1[[#This Row],[Days Open]]&lt;=90,"61 - 90",IF(Table1[[#This Row],[Days Open]]="Zero","Closed","&gt;91 and above"))))))</f>
        <v>&gt;91 and above</v>
      </c>
      <c r="AL1124" s="39">
        <f>WEEKNUM(Table1[[#This Row],[Created]])</f>
        <v>21</v>
      </c>
      <c r="AM1124" s="39">
        <f>WEEKNUM(Table1[[#This Row],[Resolved]])</f>
        <v>0</v>
      </c>
      <c r="AN1124" s="39">
        <f>WEEKNUM(Table1[[#This Row],[Closed]])</f>
        <v>21</v>
      </c>
      <c r="AO1124" s="39" t="str">
        <f>IFERROR(INDEX(GD_Resource[], MATCH(Table1[[#This Row],[Assigned to]], GD_Resource[SNOW ID Unique], 0), 2), "Not GD")</f>
        <v>WPP-US</v>
      </c>
      <c r="AP1124" s="39" t="str">
        <f t="shared" si="17"/>
        <v>GD</v>
      </c>
      <c r="AQ1124" s="39">
        <f>YEAR(Table1[[#This Row],[Closed]])</f>
        <v>2019</v>
      </c>
      <c r="AR1124" s="39">
        <f>YEAR(Table1[[#This Row],[Resolved]])</f>
        <v>1900</v>
      </c>
      <c r="AS1124" s="39">
        <f>YEAR(Table1[[#This Row],[Created]])</f>
        <v>2019</v>
      </c>
      <c r="AT1124" s="39">
        <f>DAY(Table1[[#This Row],[Resolved]])</f>
        <v>0</v>
      </c>
      <c r="AU1124" s="39" t="str">
        <f>TEXT(Table1[[#This Row],[Resolved]],"MMM")</f>
        <v>Jan</v>
      </c>
      <c r="AV1124" s="39">
        <f>DAY(Table1[[#This Row],[Created]])</f>
        <v>22</v>
      </c>
      <c r="AW1124" s="39" t="str">
        <f>TEXT(Table1[[#This Row],[Created]],"MMM")</f>
        <v>May</v>
      </c>
      <c r="AX1124" s="40">
        <f>VLOOKUP(Table1[[#This Row],[Assigned to]],GD_Resource[[#All],[SNOW ID Unique]:[Team]],4,0)</f>
        <v>0</v>
      </c>
    </row>
    <row r="1125" spans="1:50" ht="49.95" customHeight="1" x14ac:dyDescent="0.25">
      <c r="A1125" s="37" t="s">
        <v>4369</v>
      </c>
      <c r="B1125" s="37" t="s">
        <v>119</v>
      </c>
      <c r="C1125" s="37" t="s">
        <v>433</v>
      </c>
      <c r="D1125" s="37" t="s">
        <v>434</v>
      </c>
      <c r="E1125" s="37" t="s">
        <v>13</v>
      </c>
      <c r="F1125" s="37" t="s">
        <v>4370</v>
      </c>
      <c r="G1125" s="60">
        <v>43619.781608796293</v>
      </c>
      <c r="H1125" s="37" t="s">
        <v>436</v>
      </c>
      <c r="I1125" s="60"/>
      <c r="J1125" s="37" t="s">
        <v>124</v>
      </c>
      <c r="K1125" s="37" t="s">
        <v>4371</v>
      </c>
      <c r="L1125" s="60">
        <v>43619.781608796293</v>
      </c>
      <c r="M1125" s="37" t="s">
        <v>436</v>
      </c>
      <c r="N1125" s="60">
        <v>43608.778067129628</v>
      </c>
      <c r="O1125" s="37" t="s">
        <v>4372</v>
      </c>
      <c r="P1125" s="38" t="b">
        <v>0</v>
      </c>
      <c r="Q1125" s="37"/>
      <c r="R1125" s="37" t="s">
        <v>217</v>
      </c>
      <c r="S1125" s="38">
        <v>0</v>
      </c>
      <c r="T1125" s="37" t="s">
        <v>128</v>
      </c>
      <c r="U1125" s="37" t="s">
        <v>124</v>
      </c>
      <c r="V1125" s="60"/>
      <c r="W1125" s="38">
        <v>950706</v>
      </c>
      <c r="X1125" s="37" t="s">
        <v>4373</v>
      </c>
      <c r="Y1125" s="38">
        <v>0</v>
      </c>
      <c r="Z1125" s="38" t="b">
        <v>0</v>
      </c>
      <c r="AA1125" s="60">
        <v>43617.110196759262</v>
      </c>
      <c r="AB1125" s="60">
        <v>43608.790659722217</v>
      </c>
      <c r="AC1125" s="38">
        <v>1</v>
      </c>
      <c r="AD1125" s="60">
        <v>43617.125</v>
      </c>
      <c r="AE1125" s="60">
        <v>43619.780949074076</v>
      </c>
      <c r="AF1125" s="60">
        <v>43617.125</v>
      </c>
      <c r="AG1125" s="37"/>
      <c r="AH1125" s="37"/>
      <c r="AI1125" s="37"/>
      <c r="AJ1125" s="16">
        <f ca="1">IF(Table1[[#This Row],[State]]="Closed","Zero",IF(Table1[[#This Row],[State]]="Resolved","Zero",TODAY()-Table1[[#This Row],[First Assigned to Osprey-Resolver]]))</f>
        <v>1088.2190509259235</v>
      </c>
      <c r="AK1125" s="16" t="str">
        <f ca="1">IF(Table1[[#This Row],[Days Open]]&lt;=5,"00 - 05",IF(Table1[[#This Row],[Days Open]]&lt;=15,"06 - 15",IF(Table1[[#This Row],[Days Open]]&lt;=30,"16 - 30", IF(Table1[[#This Row],[Days Open]]&lt;=60,"31 - 60",IF(Table1[[#This Row],[Days Open]]&lt;=90,"61 - 90",IF(Table1[[#This Row],[Days Open]]="Zero","Closed","&gt;91 and above"))))))</f>
        <v>&gt;91 and above</v>
      </c>
      <c r="AL1125" s="39">
        <f>WEEKNUM(Table1[[#This Row],[Created]])</f>
        <v>21</v>
      </c>
      <c r="AM1125" s="39">
        <f>WEEKNUM(Table1[[#This Row],[Resolved]])</f>
        <v>0</v>
      </c>
      <c r="AN1125" s="39">
        <f>WEEKNUM(Table1[[#This Row],[Closed]])</f>
        <v>23</v>
      </c>
      <c r="AO1125" s="39" t="str">
        <f>IFERROR(INDEX(GD_Resource[], MATCH(Table1[[#This Row],[Assigned to]], GD_Resource[SNOW ID Unique], 0), 2), "Not GD")</f>
        <v>Not GD</v>
      </c>
      <c r="AP1125" s="39" t="str">
        <f t="shared" si="17"/>
        <v>Geo</v>
      </c>
      <c r="AQ1125" s="39">
        <f>YEAR(Table1[[#This Row],[Closed]])</f>
        <v>2019</v>
      </c>
      <c r="AR1125" s="39">
        <f>YEAR(Table1[[#This Row],[Resolved]])</f>
        <v>1900</v>
      </c>
      <c r="AS1125" s="39">
        <f>YEAR(Table1[[#This Row],[Created]])</f>
        <v>2019</v>
      </c>
      <c r="AT1125" s="39">
        <f>DAY(Table1[[#This Row],[Resolved]])</f>
        <v>0</v>
      </c>
      <c r="AU1125" s="39" t="str">
        <f>TEXT(Table1[[#This Row],[Resolved]],"MMM")</f>
        <v>Jan</v>
      </c>
      <c r="AV1125" s="39">
        <f>DAY(Table1[[#This Row],[Created]])</f>
        <v>23</v>
      </c>
      <c r="AW1125" s="39" t="str">
        <f>TEXT(Table1[[#This Row],[Created]],"MMM")</f>
        <v>May</v>
      </c>
      <c r="AX1125" s="40" t="e">
        <f>VLOOKUP(Table1[[#This Row],[Assigned to]],GD_Resource[[#All],[SNOW ID Unique]:[Team]],4,0)</f>
        <v>#N/A</v>
      </c>
    </row>
    <row r="1126" spans="1:50" ht="49.95" customHeight="1" x14ac:dyDescent="0.25">
      <c r="A1126" s="37" t="s">
        <v>4374</v>
      </c>
      <c r="B1126" s="37" t="s">
        <v>119</v>
      </c>
      <c r="C1126" s="37" t="s">
        <v>153</v>
      </c>
      <c r="D1126" s="37" t="s">
        <v>3605</v>
      </c>
      <c r="E1126" s="37" t="s">
        <v>13</v>
      </c>
      <c r="F1126" s="37" t="s">
        <v>4375</v>
      </c>
      <c r="G1126" s="60">
        <v>43621.951562499999</v>
      </c>
      <c r="H1126" s="37" t="s">
        <v>3607</v>
      </c>
      <c r="I1126" s="60"/>
      <c r="J1126" s="37" t="s">
        <v>124</v>
      </c>
      <c r="K1126" s="37" t="s">
        <v>4376</v>
      </c>
      <c r="L1126" s="60">
        <v>43621.951562499999</v>
      </c>
      <c r="M1126" s="37" t="s">
        <v>3607</v>
      </c>
      <c r="N1126" s="60">
        <v>43609.044907407413</v>
      </c>
      <c r="O1126" s="37" t="s">
        <v>3609</v>
      </c>
      <c r="P1126" s="38" t="b">
        <v>0</v>
      </c>
      <c r="Q1126" s="37"/>
      <c r="R1126" s="37" t="s">
        <v>150</v>
      </c>
      <c r="S1126" s="38">
        <v>0</v>
      </c>
      <c r="T1126" s="37" t="s">
        <v>128</v>
      </c>
      <c r="U1126" s="37" t="s">
        <v>124</v>
      </c>
      <c r="V1126" s="60"/>
      <c r="W1126" s="38">
        <v>1115135</v>
      </c>
      <c r="X1126" s="37" t="s">
        <v>3610</v>
      </c>
      <c r="Y1126" s="38">
        <v>0</v>
      </c>
      <c r="Z1126" s="38" t="b">
        <v>0</v>
      </c>
      <c r="AA1126" s="60">
        <v>43619.960740740738</v>
      </c>
      <c r="AB1126" s="60">
        <v>43609.060752314806</v>
      </c>
      <c r="AC1126" s="38">
        <v>2</v>
      </c>
      <c r="AD1126" s="60">
        <v>43620.059861111113</v>
      </c>
      <c r="AE1126" s="60">
        <v>43620.676666666674</v>
      </c>
      <c r="AF1126" s="60">
        <v>43620.059861111113</v>
      </c>
      <c r="AG1126" s="37"/>
      <c r="AH1126" s="37"/>
      <c r="AI1126" s="37"/>
      <c r="AJ1126" s="16">
        <f ca="1">IF(Table1[[#This Row],[State]]="Closed","Zero",IF(Table1[[#This Row],[State]]="Resolved","Zero",TODAY()-Table1[[#This Row],[First Assigned to Osprey-Resolver]]))</f>
        <v>1087.3233333333264</v>
      </c>
      <c r="AK1126" s="16" t="str">
        <f ca="1">IF(Table1[[#This Row],[Days Open]]&lt;=5,"00 - 05",IF(Table1[[#This Row],[Days Open]]&lt;=15,"06 - 15",IF(Table1[[#This Row],[Days Open]]&lt;=30,"16 - 30", IF(Table1[[#This Row],[Days Open]]&lt;=60,"31 - 60",IF(Table1[[#This Row],[Days Open]]&lt;=90,"61 - 90",IF(Table1[[#This Row],[Days Open]]="Zero","Closed","&gt;91 and above"))))))</f>
        <v>&gt;91 and above</v>
      </c>
      <c r="AL1126" s="39">
        <f>WEEKNUM(Table1[[#This Row],[Created]])</f>
        <v>21</v>
      </c>
      <c r="AM1126" s="39">
        <f>WEEKNUM(Table1[[#This Row],[Resolved]])</f>
        <v>0</v>
      </c>
      <c r="AN1126" s="39">
        <f>WEEKNUM(Table1[[#This Row],[Closed]])</f>
        <v>23</v>
      </c>
      <c r="AO1126" s="39" t="str">
        <f>IFERROR(INDEX(GD_Resource[], MATCH(Table1[[#This Row],[Assigned to]], GD_Resource[SNOW ID Unique], 0), 2), "Not GD")</f>
        <v>Not GD</v>
      </c>
      <c r="AP1126" s="39" t="str">
        <f t="shared" si="17"/>
        <v>Geo</v>
      </c>
      <c r="AQ1126" s="39">
        <f>YEAR(Table1[[#This Row],[Closed]])</f>
        <v>2019</v>
      </c>
      <c r="AR1126" s="39">
        <f>YEAR(Table1[[#This Row],[Resolved]])</f>
        <v>1900</v>
      </c>
      <c r="AS1126" s="39">
        <f>YEAR(Table1[[#This Row],[Created]])</f>
        <v>2019</v>
      </c>
      <c r="AT1126" s="39">
        <f>DAY(Table1[[#This Row],[Resolved]])</f>
        <v>0</v>
      </c>
      <c r="AU1126" s="39" t="str">
        <f>TEXT(Table1[[#This Row],[Resolved]],"MMM")</f>
        <v>Jan</v>
      </c>
      <c r="AV1126" s="39">
        <f>DAY(Table1[[#This Row],[Created]])</f>
        <v>24</v>
      </c>
      <c r="AW1126" s="39" t="str">
        <f>TEXT(Table1[[#This Row],[Created]],"MMM")</f>
        <v>May</v>
      </c>
      <c r="AX1126" s="40" t="e">
        <f>VLOOKUP(Table1[[#This Row],[Assigned to]],GD_Resource[[#All],[SNOW ID Unique]:[Team]],4,0)</f>
        <v>#N/A</v>
      </c>
    </row>
    <row r="1127" spans="1:50" ht="37.5" customHeight="1" x14ac:dyDescent="0.25">
      <c r="A1127" s="37" t="s">
        <v>4377</v>
      </c>
      <c r="B1127" s="37" t="s">
        <v>119</v>
      </c>
      <c r="C1127" s="37" t="s">
        <v>153</v>
      </c>
      <c r="D1127" s="37" t="s">
        <v>3605</v>
      </c>
      <c r="E1127" s="37" t="s">
        <v>13</v>
      </c>
      <c r="F1127" s="37" t="s">
        <v>4378</v>
      </c>
      <c r="G1127" s="60">
        <v>43621.948460648149</v>
      </c>
      <c r="H1127" s="37" t="s">
        <v>3607</v>
      </c>
      <c r="I1127" s="60"/>
      <c r="J1127" s="37" t="s">
        <v>329</v>
      </c>
      <c r="K1127" s="37" t="s">
        <v>4379</v>
      </c>
      <c r="L1127" s="60">
        <v>43621.948460648149</v>
      </c>
      <c r="M1127" s="37" t="s">
        <v>3607</v>
      </c>
      <c r="N1127" s="60">
        <v>43609.6721875</v>
      </c>
      <c r="O1127" s="37" t="s">
        <v>3605</v>
      </c>
      <c r="P1127" s="38" t="b">
        <v>0</v>
      </c>
      <c r="Q1127" s="37"/>
      <c r="R1127" s="37" t="s">
        <v>150</v>
      </c>
      <c r="S1127" s="38">
        <v>0</v>
      </c>
      <c r="T1127" s="37" t="s">
        <v>128</v>
      </c>
      <c r="U1127" s="37" t="s">
        <v>124</v>
      </c>
      <c r="V1127" s="60"/>
      <c r="W1127" s="38">
        <v>1060988</v>
      </c>
      <c r="X1127" s="37" t="s">
        <v>3607</v>
      </c>
      <c r="Y1127" s="38">
        <v>0</v>
      </c>
      <c r="Z1127" s="38" t="b">
        <v>0</v>
      </c>
      <c r="AA1127" s="60">
        <v>43609.799675925933</v>
      </c>
      <c r="AB1127" s="60">
        <v>43615.444826388892</v>
      </c>
      <c r="AC1127" s="38">
        <v>6</v>
      </c>
      <c r="AD1127" s="60">
        <v>43615.464780092603</v>
      </c>
      <c r="AE1127" s="60">
        <v>43621.947951388887</v>
      </c>
      <c r="AF1127" s="60">
        <v>43621.692199074067</v>
      </c>
      <c r="AG1127" s="37" t="s">
        <v>139</v>
      </c>
      <c r="AH1127" s="37"/>
      <c r="AI1127" s="37"/>
      <c r="AJ1127" s="16">
        <f ca="1">IF(Table1[[#This Row],[State]]="Closed","Zero",IF(Table1[[#This Row],[State]]="Resolved","Zero",TODAY()-Table1[[#This Row],[First Assigned to Osprey-Resolver]]))</f>
        <v>1086.0520486111127</v>
      </c>
      <c r="AK1127" s="16" t="str">
        <f ca="1">IF(Table1[[#This Row],[Days Open]]&lt;=5,"00 - 05",IF(Table1[[#This Row],[Days Open]]&lt;=15,"06 - 15",IF(Table1[[#This Row],[Days Open]]&lt;=30,"16 - 30", IF(Table1[[#This Row],[Days Open]]&lt;=60,"31 - 60",IF(Table1[[#This Row],[Days Open]]&lt;=90,"61 - 90",IF(Table1[[#This Row],[Days Open]]="Zero","Closed","&gt;91 and above"))))))</f>
        <v>&gt;91 and above</v>
      </c>
      <c r="AL1127" s="39">
        <f>WEEKNUM(Table1[[#This Row],[Created]])</f>
        <v>21</v>
      </c>
      <c r="AM1127" s="39">
        <f>WEEKNUM(Table1[[#This Row],[Resolved]])</f>
        <v>0</v>
      </c>
      <c r="AN1127" s="39">
        <f>WEEKNUM(Table1[[#This Row],[Closed]])</f>
        <v>23</v>
      </c>
      <c r="AO1127" s="39" t="str">
        <f>IFERROR(INDEX(GD_Resource[], MATCH(Table1[[#This Row],[Assigned to]], GD_Resource[SNOW ID Unique], 0), 2), "Not GD")</f>
        <v>Not GD</v>
      </c>
      <c r="AP1127" s="39" t="str">
        <f t="shared" si="17"/>
        <v>Geo</v>
      </c>
      <c r="AQ1127" s="39">
        <f>YEAR(Table1[[#This Row],[Closed]])</f>
        <v>2019</v>
      </c>
      <c r="AR1127" s="39">
        <f>YEAR(Table1[[#This Row],[Resolved]])</f>
        <v>1900</v>
      </c>
      <c r="AS1127" s="39">
        <f>YEAR(Table1[[#This Row],[Created]])</f>
        <v>2019</v>
      </c>
      <c r="AT1127" s="39">
        <f>DAY(Table1[[#This Row],[Resolved]])</f>
        <v>0</v>
      </c>
      <c r="AU1127" s="39" t="str">
        <f>TEXT(Table1[[#This Row],[Resolved]],"MMM")</f>
        <v>Jan</v>
      </c>
      <c r="AV1127" s="39">
        <f>DAY(Table1[[#This Row],[Created]])</f>
        <v>24</v>
      </c>
      <c r="AW1127" s="39" t="str">
        <f>TEXT(Table1[[#This Row],[Created]],"MMM")</f>
        <v>May</v>
      </c>
      <c r="AX1127" s="40" t="e">
        <f>VLOOKUP(Table1[[#This Row],[Assigned to]],GD_Resource[[#All],[SNOW ID Unique]:[Team]],4,0)</f>
        <v>#N/A</v>
      </c>
    </row>
    <row r="1128" spans="1:50" ht="37.5" customHeight="1" x14ac:dyDescent="0.25">
      <c r="A1128" s="37" t="s">
        <v>4380</v>
      </c>
      <c r="B1128" s="37" t="s">
        <v>142</v>
      </c>
      <c r="C1128" s="37" t="s">
        <v>120</v>
      </c>
      <c r="D1128" s="37" t="s">
        <v>206</v>
      </c>
      <c r="E1128" s="37" t="s">
        <v>13</v>
      </c>
      <c r="F1128" s="37" t="s">
        <v>4381</v>
      </c>
      <c r="G1128" s="60">
        <v>43615.309328703697</v>
      </c>
      <c r="H1128" s="37" t="s">
        <v>48</v>
      </c>
      <c r="I1128" s="60"/>
      <c r="J1128" s="37" t="s">
        <v>124</v>
      </c>
      <c r="K1128" s="37" t="s">
        <v>4382</v>
      </c>
      <c r="L1128" s="60">
        <v>43615.309328703697</v>
      </c>
      <c r="M1128" s="37" t="s">
        <v>48</v>
      </c>
      <c r="N1128" s="60">
        <v>43609.891956018517</v>
      </c>
      <c r="O1128" s="37" t="s">
        <v>4383</v>
      </c>
      <c r="P1128" s="38" t="b">
        <v>0</v>
      </c>
      <c r="Q1128" s="37"/>
      <c r="R1128" s="37" t="s">
        <v>127</v>
      </c>
      <c r="S1128" s="38">
        <v>0</v>
      </c>
      <c r="T1128" s="37" t="s">
        <v>128</v>
      </c>
      <c r="U1128" s="37" t="s">
        <v>124</v>
      </c>
      <c r="V1128" s="60"/>
      <c r="W1128" s="38">
        <v>255505</v>
      </c>
      <c r="X1128" s="37" t="s">
        <v>4384</v>
      </c>
      <c r="Y1128" s="38">
        <v>1</v>
      </c>
      <c r="Z1128" s="38" t="b">
        <v>0</v>
      </c>
      <c r="AA1128" s="60">
        <v>43609.897557870368</v>
      </c>
      <c r="AB1128" s="60">
        <v>43609.897557870368</v>
      </c>
      <c r="AC1128" s="38">
        <v>4</v>
      </c>
      <c r="AD1128" s="60">
        <v>43609.92832175926</v>
      </c>
      <c r="AE1128" s="60">
        <v>43609.934155092589</v>
      </c>
      <c r="AF1128" s="60">
        <v>43609.92832175926</v>
      </c>
      <c r="AG1128" s="37" t="s">
        <v>200</v>
      </c>
      <c r="AH1128" s="37"/>
      <c r="AI1128" s="37" t="s">
        <v>1924</v>
      </c>
      <c r="AJ1128" s="16">
        <f ca="1">IF(Table1[[#This Row],[State]]="Closed","Zero",IF(Table1[[#This Row],[State]]="Resolved","Zero",TODAY()-Table1[[#This Row],[First Assigned to Osprey-Resolver]]))</f>
        <v>1098.0658449074108</v>
      </c>
      <c r="AK1128" s="16" t="str">
        <f ca="1">IF(Table1[[#This Row],[Days Open]]&lt;=5,"00 - 05",IF(Table1[[#This Row],[Days Open]]&lt;=15,"06 - 15",IF(Table1[[#This Row],[Days Open]]&lt;=30,"16 - 30", IF(Table1[[#This Row],[Days Open]]&lt;=60,"31 - 60",IF(Table1[[#This Row],[Days Open]]&lt;=90,"61 - 90",IF(Table1[[#This Row],[Days Open]]="Zero","Closed","&gt;91 and above"))))))</f>
        <v>&gt;91 and above</v>
      </c>
      <c r="AL1128" s="39">
        <f>WEEKNUM(Table1[[#This Row],[Created]])</f>
        <v>21</v>
      </c>
      <c r="AM1128" s="39">
        <f>WEEKNUM(Table1[[#This Row],[Resolved]])</f>
        <v>0</v>
      </c>
      <c r="AN1128" s="39">
        <f>WEEKNUM(Table1[[#This Row],[Closed]])</f>
        <v>22</v>
      </c>
      <c r="AO1128" s="39" t="str">
        <f>IFERROR(INDEX(GD_Resource[], MATCH(Table1[[#This Row],[Assigned to]], GD_Resource[SNOW ID Unique], 0), 2), "Not GD")</f>
        <v>Not GD</v>
      </c>
      <c r="AP1128" s="39" t="str">
        <f t="shared" si="17"/>
        <v>Geo</v>
      </c>
      <c r="AQ1128" s="39">
        <f>YEAR(Table1[[#This Row],[Closed]])</f>
        <v>2019</v>
      </c>
      <c r="AR1128" s="39">
        <f>YEAR(Table1[[#This Row],[Resolved]])</f>
        <v>1900</v>
      </c>
      <c r="AS1128" s="39">
        <f>YEAR(Table1[[#This Row],[Created]])</f>
        <v>2019</v>
      </c>
      <c r="AT1128" s="39">
        <f>DAY(Table1[[#This Row],[Resolved]])</f>
        <v>0</v>
      </c>
      <c r="AU1128" s="39" t="str">
        <f>TEXT(Table1[[#This Row],[Resolved]],"MMM")</f>
        <v>Jan</v>
      </c>
      <c r="AV1128" s="39">
        <f>DAY(Table1[[#This Row],[Created]])</f>
        <v>24</v>
      </c>
      <c r="AW1128" s="39" t="str">
        <f>TEXT(Table1[[#This Row],[Created]],"MMM")</f>
        <v>May</v>
      </c>
      <c r="AX1128" s="40" t="e">
        <f>VLOOKUP(Table1[[#This Row],[Assigned to]],GD_Resource[[#All],[SNOW ID Unique]:[Team]],4,0)</f>
        <v>#N/A</v>
      </c>
    </row>
    <row r="1129" spans="1:50" ht="37.5" customHeight="1" x14ac:dyDescent="0.25">
      <c r="A1129" s="37" t="s">
        <v>4385</v>
      </c>
      <c r="B1129" s="37" t="s">
        <v>119</v>
      </c>
      <c r="C1129" s="37" t="s">
        <v>120</v>
      </c>
      <c r="D1129" s="37" t="s">
        <v>206</v>
      </c>
      <c r="E1129" s="37" t="s">
        <v>13</v>
      </c>
      <c r="F1129" s="37" t="s">
        <v>4386</v>
      </c>
      <c r="G1129" s="60">
        <v>43621.119166666656</v>
      </c>
      <c r="H1129" s="37" t="s">
        <v>48</v>
      </c>
      <c r="I1129" s="60"/>
      <c r="J1129" s="37" t="s">
        <v>124</v>
      </c>
      <c r="K1129" s="37" t="s">
        <v>4387</v>
      </c>
      <c r="L1129" s="60">
        <v>43621.119166666656</v>
      </c>
      <c r="M1129" s="37" t="s">
        <v>48</v>
      </c>
      <c r="N1129" s="60">
        <v>43613.456261574072</v>
      </c>
      <c r="O1129" s="37" t="s">
        <v>4388</v>
      </c>
      <c r="P1129" s="38" t="b">
        <v>0</v>
      </c>
      <c r="Q1129" s="37"/>
      <c r="R1129" s="37" t="s">
        <v>127</v>
      </c>
      <c r="S1129" s="38">
        <v>0</v>
      </c>
      <c r="T1129" s="37" t="s">
        <v>128</v>
      </c>
      <c r="U1129" s="37" t="s">
        <v>124</v>
      </c>
      <c r="V1129" s="60"/>
      <c r="W1129" s="38">
        <v>662075</v>
      </c>
      <c r="X1129" s="37" t="s">
        <v>4389</v>
      </c>
      <c r="Y1129" s="38">
        <v>0</v>
      </c>
      <c r="Z1129" s="38" t="b">
        <v>0</v>
      </c>
      <c r="AA1129" s="60">
        <v>43613.484398148154</v>
      </c>
      <c r="AB1129" s="60">
        <v>43613.456689814811</v>
      </c>
      <c r="AC1129" s="38">
        <v>1</v>
      </c>
      <c r="AD1129" s="60">
        <v>43613.479479166657</v>
      </c>
      <c r="AE1129" s="60">
        <v>43613.484398148154</v>
      </c>
      <c r="AF1129" s="60">
        <v>43613.479479166657</v>
      </c>
      <c r="AG1129" s="37"/>
      <c r="AH1129" s="37"/>
      <c r="AI1129" s="37"/>
      <c r="AJ1129" s="16">
        <f ca="1">IF(Table1[[#This Row],[State]]="Closed","Zero",IF(Table1[[#This Row],[State]]="Resolved","Zero",TODAY()-Table1[[#This Row],[First Assigned to Osprey-Resolver]]))</f>
        <v>1094.5156018518464</v>
      </c>
      <c r="AK1129" s="16" t="str">
        <f ca="1">IF(Table1[[#This Row],[Days Open]]&lt;=5,"00 - 05",IF(Table1[[#This Row],[Days Open]]&lt;=15,"06 - 15",IF(Table1[[#This Row],[Days Open]]&lt;=30,"16 - 30", IF(Table1[[#This Row],[Days Open]]&lt;=60,"31 - 60",IF(Table1[[#This Row],[Days Open]]&lt;=90,"61 - 90",IF(Table1[[#This Row],[Days Open]]="Zero","Closed","&gt;91 and above"))))))</f>
        <v>&gt;91 and above</v>
      </c>
      <c r="AL1129" s="39">
        <f>WEEKNUM(Table1[[#This Row],[Created]])</f>
        <v>22</v>
      </c>
      <c r="AM1129" s="39">
        <f>WEEKNUM(Table1[[#This Row],[Resolved]])</f>
        <v>0</v>
      </c>
      <c r="AN1129" s="39">
        <f>WEEKNUM(Table1[[#This Row],[Closed]])</f>
        <v>23</v>
      </c>
      <c r="AO1129" s="39" t="str">
        <f>IFERROR(INDEX(GD_Resource[], MATCH(Table1[[#This Row],[Assigned to]], GD_Resource[SNOW ID Unique], 0), 2), "Not GD")</f>
        <v>Not GD</v>
      </c>
      <c r="AP1129" s="39" t="str">
        <f t="shared" si="17"/>
        <v>Geo</v>
      </c>
      <c r="AQ1129" s="39">
        <f>YEAR(Table1[[#This Row],[Closed]])</f>
        <v>2019</v>
      </c>
      <c r="AR1129" s="39">
        <f>YEAR(Table1[[#This Row],[Resolved]])</f>
        <v>1900</v>
      </c>
      <c r="AS1129" s="39">
        <f>YEAR(Table1[[#This Row],[Created]])</f>
        <v>2019</v>
      </c>
      <c r="AT1129" s="39">
        <f>DAY(Table1[[#This Row],[Resolved]])</f>
        <v>0</v>
      </c>
      <c r="AU1129" s="39" t="str">
        <f>TEXT(Table1[[#This Row],[Resolved]],"MMM")</f>
        <v>Jan</v>
      </c>
      <c r="AV1129" s="39">
        <f>DAY(Table1[[#This Row],[Created]])</f>
        <v>28</v>
      </c>
      <c r="AW1129" s="39" t="str">
        <f>TEXT(Table1[[#This Row],[Created]],"MMM")</f>
        <v>May</v>
      </c>
      <c r="AX1129" s="40" t="e">
        <f>VLOOKUP(Table1[[#This Row],[Assigned to]],GD_Resource[[#All],[SNOW ID Unique]:[Team]],4,0)</f>
        <v>#N/A</v>
      </c>
    </row>
    <row r="1130" spans="1:50" ht="137.69999999999999" customHeight="1" x14ac:dyDescent="0.25">
      <c r="A1130" s="37" t="s">
        <v>4390</v>
      </c>
      <c r="B1130" s="37" t="s">
        <v>119</v>
      </c>
      <c r="C1130" s="37" t="s">
        <v>161</v>
      </c>
      <c r="D1130" s="37" t="s">
        <v>356</v>
      </c>
      <c r="E1130" s="37" t="s">
        <v>7</v>
      </c>
      <c r="F1130" s="37" t="s">
        <v>4391</v>
      </c>
      <c r="G1130" s="60">
        <v>43615.926724537043</v>
      </c>
      <c r="H1130" s="37"/>
      <c r="I1130" s="60"/>
      <c r="J1130" s="37" t="s">
        <v>134</v>
      </c>
      <c r="K1130" s="37" t="s">
        <v>4392</v>
      </c>
      <c r="L1130" s="60">
        <v>43615.926724537043</v>
      </c>
      <c r="M1130" s="37" t="s">
        <v>11</v>
      </c>
      <c r="N1130" s="60">
        <v>43615.871967592589</v>
      </c>
      <c r="O1130" s="37" t="s">
        <v>4393</v>
      </c>
      <c r="P1130" s="38" t="b">
        <v>0</v>
      </c>
      <c r="Q1130" s="37"/>
      <c r="R1130" s="37" t="s">
        <v>150</v>
      </c>
      <c r="S1130" s="38">
        <v>0</v>
      </c>
      <c r="T1130" s="37" t="s">
        <v>128</v>
      </c>
      <c r="U1130" s="37" t="s">
        <v>124</v>
      </c>
      <c r="V1130" s="60"/>
      <c r="W1130" s="38">
        <v>4804</v>
      </c>
      <c r="X1130" s="37" t="s">
        <v>11</v>
      </c>
      <c r="Y1130" s="38">
        <v>0</v>
      </c>
      <c r="Z1130" s="38" t="b">
        <v>0</v>
      </c>
      <c r="AA1130" s="60"/>
      <c r="AB1130" s="60"/>
      <c r="AC1130" s="38">
        <v>0</v>
      </c>
      <c r="AD1130" s="60"/>
      <c r="AE1130" s="60"/>
      <c r="AF1130" s="60">
        <v>43615.871967592589</v>
      </c>
      <c r="AG1130" s="37" t="s">
        <v>139</v>
      </c>
      <c r="AH1130" s="37"/>
      <c r="AI1130" s="37"/>
      <c r="AJ1130" s="16">
        <f ca="1">IF(Table1[[#This Row],[State]]="Closed","Zero",IF(Table1[[#This Row],[State]]="Resolved","Zero",TODAY()-Table1[[#This Row],[First Assigned to Osprey-Resolver]]))</f>
        <v>44708</v>
      </c>
      <c r="AK1130" s="16" t="str">
        <f ca="1">IF(Table1[[#This Row],[Days Open]]&lt;=5,"00 - 05",IF(Table1[[#This Row],[Days Open]]&lt;=15,"06 - 15",IF(Table1[[#This Row],[Days Open]]&lt;=30,"16 - 30", IF(Table1[[#This Row],[Days Open]]&lt;=60,"31 - 60",IF(Table1[[#This Row],[Days Open]]&lt;=90,"61 - 90",IF(Table1[[#This Row],[Days Open]]="Zero","Closed","&gt;91 and above"))))))</f>
        <v>&gt;91 and above</v>
      </c>
      <c r="AL1130" s="39">
        <f>WEEKNUM(Table1[[#This Row],[Created]])</f>
        <v>22</v>
      </c>
      <c r="AM1130" s="39">
        <f>WEEKNUM(Table1[[#This Row],[Resolved]])</f>
        <v>0</v>
      </c>
      <c r="AN1130" s="39">
        <f>WEEKNUM(Table1[[#This Row],[Closed]])</f>
        <v>22</v>
      </c>
      <c r="AO1130" s="39" t="str">
        <f>IFERROR(INDEX(GD_Resource[], MATCH(Table1[[#This Row],[Assigned to]], GD_Resource[SNOW ID Unique], 0), 2), "Not GD")</f>
        <v>Not GD</v>
      </c>
      <c r="AP1130" s="39" t="str">
        <f t="shared" si="17"/>
        <v>Geo</v>
      </c>
      <c r="AQ1130" s="39">
        <f>YEAR(Table1[[#This Row],[Closed]])</f>
        <v>2019</v>
      </c>
      <c r="AR1130" s="39">
        <f>YEAR(Table1[[#This Row],[Resolved]])</f>
        <v>1900</v>
      </c>
      <c r="AS1130" s="39">
        <f>YEAR(Table1[[#This Row],[Created]])</f>
        <v>2019</v>
      </c>
      <c r="AT1130" s="39">
        <f>DAY(Table1[[#This Row],[Resolved]])</f>
        <v>0</v>
      </c>
      <c r="AU1130" s="39" t="str">
        <f>TEXT(Table1[[#This Row],[Resolved]],"MMM")</f>
        <v>Jan</v>
      </c>
      <c r="AV1130" s="39">
        <f>DAY(Table1[[#This Row],[Created]])</f>
        <v>30</v>
      </c>
      <c r="AW1130" s="39" t="str">
        <f>TEXT(Table1[[#This Row],[Created]],"MMM")</f>
        <v>May</v>
      </c>
      <c r="AX1130" s="40" t="e">
        <f>VLOOKUP(Table1[[#This Row],[Assigned to]],GD_Resource[[#All],[SNOW ID Unique]:[Team]],4,0)</f>
        <v>#N/A</v>
      </c>
    </row>
    <row r="1131" spans="1:50" ht="37.5" customHeight="1" x14ac:dyDescent="0.25">
      <c r="A1131" s="37" t="s">
        <v>4394</v>
      </c>
      <c r="B1131" s="37" t="s">
        <v>142</v>
      </c>
      <c r="C1131" s="37" t="s">
        <v>242</v>
      </c>
      <c r="D1131" s="37" t="s">
        <v>243</v>
      </c>
      <c r="E1131" s="37" t="s">
        <v>13</v>
      </c>
      <c r="F1131" s="37" t="s">
        <v>4395</v>
      </c>
      <c r="G1131" s="60">
        <v>43628.139178240737</v>
      </c>
      <c r="H1131" s="37" t="s">
        <v>71</v>
      </c>
      <c r="I1131" s="60"/>
      <c r="J1131" s="37" t="s">
        <v>124</v>
      </c>
      <c r="K1131" s="37" t="s">
        <v>2540</v>
      </c>
      <c r="L1131" s="60">
        <v>43628.139178240737</v>
      </c>
      <c r="M1131" s="37" t="s">
        <v>71</v>
      </c>
      <c r="N1131" s="60">
        <v>43619.860648148147</v>
      </c>
      <c r="O1131" s="37" t="s">
        <v>4396</v>
      </c>
      <c r="P1131" s="38" t="b">
        <v>0</v>
      </c>
      <c r="Q1131" s="37"/>
      <c r="R1131" s="37" t="s">
        <v>150</v>
      </c>
      <c r="S1131" s="38">
        <v>0</v>
      </c>
      <c r="T1131" s="37" t="s">
        <v>128</v>
      </c>
      <c r="U1131" s="37" t="s">
        <v>124</v>
      </c>
      <c r="V1131" s="60"/>
      <c r="W1131" s="38">
        <v>715265</v>
      </c>
      <c r="X1131" s="37" t="s">
        <v>4051</v>
      </c>
      <c r="Y1131" s="38">
        <v>0</v>
      </c>
      <c r="Z1131" s="38" t="b">
        <v>0</v>
      </c>
      <c r="AA1131" s="60">
        <v>43622.710046296299</v>
      </c>
      <c r="AB1131" s="60">
        <v>43619.881747685176</v>
      </c>
      <c r="AC1131" s="38">
        <v>1</v>
      </c>
      <c r="AD1131" s="60">
        <v>43627.201666666668</v>
      </c>
      <c r="AE1131" s="60">
        <v>43627.965833333343</v>
      </c>
      <c r="AF1131" s="60">
        <v>43627.201666666668</v>
      </c>
      <c r="AG1131" s="37"/>
      <c r="AH1131" s="37"/>
      <c r="AI1131" s="37"/>
      <c r="AJ1131" s="16">
        <f ca="1">IF(Table1[[#This Row],[State]]="Closed","Zero",IF(Table1[[#This Row],[State]]="Resolved","Zero",TODAY()-Table1[[#This Row],[First Assigned to Osprey-Resolver]]))</f>
        <v>1080.0341666666573</v>
      </c>
      <c r="AK1131" s="16" t="str">
        <f ca="1">IF(Table1[[#This Row],[Days Open]]&lt;=5,"00 - 05",IF(Table1[[#This Row],[Days Open]]&lt;=15,"06 - 15",IF(Table1[[#This Row],[Days Open]]&lt;=30,"16 - 30", IF(Table1[[#This Row],[Days Open]]&lt;=60,"31 - 60",IF(Table1[[#This Row],[Days Open]]&lt;=90,"61 - 90",IF(Table1[[#This Row],[Days Open]]="Zero","Closed","&gt;91 and above"))))))</f>
        <v>&gt;91 and above</v>
      </c>
      <c r="AL1131" s="39">
        <f>WEEKNUM(Table1[[#This Row],[Created]])</f>
        <v>23</v>
      </c>
      <c r="AM1131" s="39">
        <f>WEEKNUM(Table1[[#This Row],[Resolved]])</f>
        <v>0</v>
      </c>
      <c r="AN1131" s="39">
        <f>WEEKNUM(Table1[[#This Row],[Closed]])</f>
        <v>24</v>
      </c>
      <c r="AO1131" s="39" t="str">
        <f>IFERROR(INDEX(GD_Resource[], MATCH(Table1[[#This Row],[Assigned to]], GD_Resource[SNOW ID Unique], 0), 2), "Not GD")</f>
        <v>WPP-US</v>
      </c>
      <c r="AP1131" s="39" t="str">
        <f t="shared" si="17"/>
        <v>GD</v>
      </c>
      <c r="AQ1131" s="39">
        <f>YEAR(Table1[[#This Row],[Closed]])</f>
        <v>2019</v>
      </c>
      <c r="AR1131" s="39">
        <f>YEAR(Table1[[#This Row],[Resolved]])</f>
        <v>1900</v>
      </c>
      <c r="AS1131" s="39">
        <f>YEAR(Table1[[#This Row],[Created]])</f>
        <v>2019</v>
      </c>
      <c r="AT1131" s="39">
        <f>DAY(Table1[[#This Row],[Resolved]])</f>
        <v>0</v>
      </c>
      <c r="AU1131" s="39" t="str">
        <f>TEXT(Table1[[#This Row],[Resolved]],"MMM")</f>
        <v>Jan</v>
      </c>
      <c r="AV1131" s="39">
        <f>DAY(Table1[[#This Row],[Created]])</f>
        <v>3</v>
      </c>
      <c r="AW1131" s="39" t="str">
        <f>TEXT(Table1[[#This Row],[Created]],"MMM")</f>
        <v>Jun</v>
      </c>
      <c r="AX1131" s="40">
        <f>VLOOKUP(Table1[[#This Row],[Assigned to]],GD_Resource[[#All],[SNOW ID Unique]:[Team]],4,0)</f>
        <v>0</v>
      </c>
    </row>
    <row r="1132" spans="1:50" ht="124.95" customHeight="1" x14ac:dyDescent="0.25">
      <c r="A1132" s="37" t="s">
        <v>4397</v>
      </c>
      <c r="B1132" s="37" t="s">
        <v>119</v>
      </c>
      <c r="C1132" s="37" t="s">
        <v>161</v>
      </c>
      <c r="D1132" s="37" t="s">
        <v>356</v>
      </c>
      <c r="E1132" s="37" t="s">
        <v>13</v>
      </c>
      <c r="F1132" s="37" t="s">
        <v>4398</v>
      </c>
      <c r="G1132" s="60">
        <v>43621.8515625</v>
      </c>
      <c r="H1132" s="37" t="s">
        <v>11</v>
      </c>
      <c r="I1132" s="60"/>
      <c r="J1132" s="37" t="s">
        <v>124</v>
      </c>
      <c r="K1132" s="37" t="s">
        <v>4399</v>
      </c>
      <c r="L1132" s="60">
        <v>43621.8515625</v>
      </c>
      <c r="M1132" s="37" t="s">
        <v>11</v>
      </c>
      <c r="N1132" s="60">
        <v>43621.820011574076</v>
      </c>
      <c r="O1132" s="37" t="s">
        <v>356</v>
      </c>
      <c r="P1132" s="38" t="b">
        <v>0</v>
      </c>
      <c r="Q1132" s="37"/>
      <c r="R1132" s="37" t="s">
        <v>127</v>
      </c>
      <c r="S1132" s="38">
        <v>0</v>
      </c>
      <c r="T1132" s="37" t="s">
        <v>128</v>
      </c>
      <c r="U1132" s="37" t="s">
        <v>124</v>
      </c>
      <c r="V1132" s="60"/>
      <c r="W1132" s="38">
        <v>2984</v>
      </c>
      <c r="X1132" s="37" t="s">
        <v>4400</v>
      </c>
      <c r="Y1132" s="38">
        <v>0</v>
      </c>
      <c r="Z1132" s="38" t="b">
        <v>0</v>
      </c>
      <c r="AA1132" s="60">
        <v>43621.820011574076</v>
      </c>
      <c r="AB1132" s="60"/>
      <c r="AC1132" s="38">
        <v>0</v>
      </c>
      <c r="AD1132" s="60"/>
      <c r="AE1132" s="60">
        <v>43621.820011574076</v>
      </c>
      <c r="AF1132" s="60">
        <v>43621.820011574076</v>
      </c>
      <c r="AG1132" s="37"/>
      <c r="AH1132" s="37"/>
      <c r="AI1132" s="37"/>
      <c r="AJ1132" s="16">
        <f ca="1">IF(Table1[[#This Row],[State]]="Closed","Zero",IF(Table1[[#This Row],[State]]="Resolved","Zero",TODAY()-Table1[[#This Row],[First Assigned to Osprey-Resolver]]))</f>
        <v>1086.1799884259235</v>
      </c>
      <c r="AK1132" s="16" t="str">
        <f ca="1">IF(Table1[[#This Row],[Days Open]]&lt;=5,"00 - 05",IF(Table1[[#This Row],[Days Open]]&lt;=15,"06 - 15",IF(Table1[[#This Row],[Days Open]]&lt;=30,"16 - 30", IF(Table1[[#This Row],[Days Open]]&lt;=60,"31 - 60",IF(Table1[[#This Row],[Days Open]]&lt;=90,"61 - 90",IF(Table1[[#This Row],[Days Open]]="Zero","Closed","&gt;91 and above"))))))</f>
        <v>&gt;91 and above</v>
      </c>
      <c r="AL1132" s="39">
        <f>WEEKNUM(Table1[[#This Row],[Created]])</f>
        <v>23</v>
      </c>
      <c r="AM1132" s="39">
        <f>WEEKNUM(Table1[[#This Row],[Resolved]])</f>
        <v>0</v>
      </c>
      <c r="AN1132" s="39">
        <f>WEEKNUM(Table1[[#This Row],[Closed]])</f>
        <v>23</v>
      </c>
      <c r="AO1132" s="39" t="str">
        <f>IFERROR(INDEX(GD_Resource[], MATCH(Table1[[#This Row],[Assigned to]], GD_Resource[SNOW ID Unique], 0), 2), "Not GD")</f>
        <v>Not GD</v>
      </c>
      <c r="AP1132" s="39" t="str">
        <f t="shared" si="17"/>
        <v>Geo</v>
      </c>
      <c r="AQ1132" s="39">
        <f>YEAR(Table1[[#This Row],[Closed]])</f>
        <v>2019</v>
      </c>
      <c r="AR1132" s="39">
        <f>YEAR(Table1[[#This Row],[Resolved]])</f>
        <v>1900</v>
      </c>
      <c r="AS1132" s="39">
        <f>YEAR(Table1[[#This Row],[Created]])</f>
        <v>2019</v>
      </c>
      <c r="AT1132" s="39">
        <f>DAY(Table1[[#This Row],[Resolved]])</f>
        <v>0</v>
      </c>
      <c r="AU1132" s="39" t="str">
        <f>TEXT(Table1[[#This Row],[Resolved]],"MMM")</f>
        <v>Jan</v>
      </c>
      <c r="AV1132" s="39">
        <f>DAY(Table1[[#This Row],[Created]])</f>
        <v>5</v>
      </c>
      <c r="AW1132" s="39" t="str">
        <f>TEXT(Table1[[#This Row],[Created]],"MMM")</f>
        <v>Jun</v>
      </c>
      <c r="AX1132" s="40" t="e">
        <f>VLOOKUP(Table1[[#This Row],[Assigned to]],GD_Resource[[#All],[SNOW ID Unique]:[Team]],4,0)</f>
        <v>#N/A</v>
      </c>
    </row>
    <row r="1133" spans="1:50" ht="37.5" customHeight="1" x14ac:dyDescent="0.25">
      <c r="A1133" s="37" t="s">
        <v>4401</v>
      </c>
      <c r="B1133" s="37" t="s">
        <v>119</v>
      </c>
      <c r="C1133" s="37" t="s">
        <v>242</v>
      </c>
      <c r="D1133" s="37" t="s">
        <v>213</v>
      </c>
      <c r="E1133" s="37" t="s">
        <v>13</v>
      </c>
      <c r="F1133" s="37" t="s">
        <v>4402</v>
      </c>
      <c r="G1133" s="60">
        <v>43669.95616898148</v>
      </c>
      <c r="H1133" s="37" t="s">
        <v>40</v>
      </c>
      <c r="I1133" s="60"/>
      <c r="J1133" s="37" t="s">
        <v>124</v>
      </c>
      <c r="K1133" s="37" t="s">
        <v>4403</v>
      </c>
      <c r="L1133" s="60">
        <v>43669.95616898148</v>
      </c>
      <c r="M1133" s="37" t="s">
        <v>40</v>
      </c>
      <c r="N1133" s="60">
        <v>43622.118750000001</v>
      </c>
      <c r="O1133" s="37" t="s">
        <v>243</v>
      </c>
      <c r="P1133" s="38" t="b">
        <v>0</v>
      </c>
      <c r="Q1133" s="37"/>
      <c r="R1133" s="37" t="s">
        <v>150</v>
      </c>
      <c r="S1133" s="38">
        <v>0</v>
      </c>
      <c r="T1133" s="37" t="s">
        <v>128</v>
      </c>
      <c r="U1133" s="37" t="s">
        <v>124</v>
      </c>
      <c r="V1133" s="60"/>
      <c r="W1133" s="38">
        <v>4135105</v>
      </c>
      <c r="X1133" s="37" t="s">
        <v>71</v>
      </c>
      <c r="Y1133" s="38">
        <v>0</v>
      </c>
      <c r="Z1133" s="38" t="b">
        <v>0</v>
      </c>
      <c r="AA1133" s="60">
        <v>43634.670208333337</v>
      </c>
      <c r="AB1133" s="60">
        <v>43622.118750000001</v>
      </c>
      <c r="AC1133" s="38">
        <v>8</v>
      </c>
      <c r="AD1133" s="60">
        <v>43633.630335648151</v>
      </c>
      <c r="AE1133" s="60">
        <v>43641.33625</v>
      </c>
      <c r="AF1133" s="60">
        <v>43640.361261574071</v>
      </c>
      <c r="AG1133" s="37"/>
      <c r="AH1133" s="37"/>
      <c r="AI1133" s="37"/>
      <c r="AJ1133" s="16">
        <f ca="1">IF(Table1[[#This Row],[State]]="Closed","Zero",IF(Table1[[#This Row],[State]]="Resolved","Zero",TODAY()-Table1[[#This Row],[First Assigned to Osprey-Resolver]]))</f>
        <v>1066.6637499999997</v>
      </c>
      <c r="AK1133" s="16" t="str">
        <f ca="1">IF(Table1[[#This Row],[Days Open]]&lt;=5,"00 - 05",IF(Table1[[#This Row],[Days Open]]&lt;=15,"06 - 15",IF(Table1[[#This Row],[Days Open]]&lt;=30,"16 - 30", IF(Table1[[#This Row],[Days Open]]&lt;=60,"31 - 60",IF(Table1[[#This Row],[Days Open]]&lt;=90,"61 - 90",IF(Table1[[#This Row],[Days Open]]="Zero","Closed","&gt;91 and above"))))))</f>
        <v>&gt;91 and above</v>
      </c>
      <c r="AL1133" s="39">
        <f>WEEKNUM(Table1[[#This Row],[Created]])</f>
        <v>23</v>
      </c>
      <c r="AM1133" s="39">
        <f>WEEKNUM(Table1[[#This Row],[Resolved]])</f>
        <v>0</v>
      </c>
      <c r="AN1133" s="39">
        <f>WEEKNUM(Table1[[#This Row],[Closed]])</f>
        <v>30</v>
      </c>
      <c r="AO1133" s="39" t="str">
        <f>IFERROR(INDEX(GD_Resource[], MATCH(Table1[[#This Row],[Assigned to]], GD_Resource[SNOW ID Unique], 0), 2), "Not GD")</f>
        <v>Not GD</v>
      </c>
      <c r="AP1133" s="39" t="str">
        <f t="shared" si="17"/>
        <v>Geo</v>
      </c>
      <c r="AQ1133" s="39">
        <f>YEAR(Table1[[#This Row],[Closed]])</f>
        <v>2019</v>
      </c>
      <c r="AR1133" s="39">
        <f>YEAR(Table1[[#This Row],[Resolved]])</f>
        <v>1900</v>
      </c>
      <c r="AS1133" s="39">
        <f>YEAR(Table1[[#This Row],[Created]])</f>
        <v>2019</v>
      </c>
      <c r="AT1133" s="39">
        <f>DAY(Table1[[#This Row],[Resolved]])</f>
        <v>0</v>
      </c>
      <c r="AU1133" s="39" t="str">
        <f>TEXT(Table1[[#This Row],[Resolved]],"MMM")</f>
        <v>Jan</v>
      </c>
      <c r="AV1133" s="39">
        <f>DAY(Table1[[#This Row],[Created]])</f>
        <v>6</v>
      </c>
      <c r="AW1133" s="39" t="str">
        <f>TEXT(Table1[[#This Row],[Created]],"MMM")</f>
        <v>Jun</v>
      </c>
      <c r="AX1133" s="40" t="e">
        <f>VLOOKUP(Table1[[#This Row],[Assigned to]],GD_Resource[[#All],[SNOW ID Unique]:[Team]],4,0)</f>
        <v>#N/A</v>
      </c>
    </row>
    <row r="1134" spans="1:50" ht="49.95" customHeight="1" x14ac:dyDescent="0.25">
      <c r="A1134" s="37" t="s">
        <v>4404</v>
      </c>
      <c r="B1134" s="37" t="s">
        <v>142</v>
      </c>
      <c r="C1134" s="37" t="s">
        <v>161</v>
      </c>
      <c r="D1134" s="37" t="s">
        <v>162</v>
      </c>
      <c r="E1134" s="37" t="s">
        <v>13</v>
      </c>
      <c r="F1134" s="37" t="s">
        <v>4405</v>
      </c>
      <c r="G1134" s="60">
        <v>43633.983055555553</v>
      </c>
      <c r="H1134" s="37" t="s">
        <v>12</v>
      </c>
      <c r="I1134" s="60"/>
      <c r="J1134" s="37" t="s">
        <v>134</v>
      </c>
      <c r="K1134" s="37" t="s">
        <v>4406</v>
      </c>
      <c r="L1134" s="60">
        <v>43633.983055555553</v>
      </c>
      <c r="M1134" s="37" t="s">
        <v>12</v>
      </c>
      <c r="N1134" s="60">
        <v>43624.048101851848</v>
      </c>
      <c r="O1134" s="37" t="s">
        <v>2089</v>
      </c>
      <c r="P1134" s="38" t="b">
        <v>0</v>
      </c>
      <c r="Q1134" s="37"/>
      <c r="R1134" s="37" t="s">
        <v>127</v>
      </c>
      <c r="S1134" s="38">
        <v>0</v>
      </c>
      <c r="T1134" s="37" t="s">
        <v>128</v>
      </c>
      <c r="U1134" s="37" t="s">
        <v>124</v>
      </c>
      <c r="V1134" s="60"/>
      <c r="W1134" s="38">
        <v>858381</v>
      </c>
      <c r="X1134" s="37" t="s">
        <v>2090</v>
      </c>
      <c r="Y1134" s="38">
        <v>0</v>
      </c>
      <c r="Z1134" s="38" t="b">
        <v>0</v>
      </c>
      <c r="AA1134" s="60">
        <v>43625.927488425928</v>
      </c>
      <c r="AB1134" s="60">
        <v>43624.061886574083</v>
      </c>
      <c r="AC1134" s="38">
        <v>1</v>
      </c>
      <c r="AD1134" s="60">
        <v>43624.565960648149</v>
      </c>
      <c r="AE1134" s="60">
        <v>43625.927488425928</v>
      </c>
      <c r="AF1134" s="60">
        <v>43624.565960648149</v>
      </c>
      <c r="AG1134" s="37"/>
      <c r="AH1134" s="37"/>
      <c r="AI1134" s="37"/>
      <c r="AJ1134" s="16">
        <f ca="1">IF(Table1[[#This Row],[State]]="Closed","Zero",IF(Table1[[#This Row],[State]]="Resolved","Zero",TODAY()-Table1[[#This Row],[First Assigned to Osprey-Resolver]]))</f>
        <v>1082.0725115740715</v>
      </c>
      <c r="AK1134" s="16" t="str">
        <f ca="1">IF(Table1[[#This Row],[Days Open]]&lt;=5,"00 - 05",IF(Table1[[#This Row],[Days Open]]&lt;=15,"06 - 15",IF(Table1[[#This Row],[Days Open]]&lt;=30,"16 - 30", IF(Table1[[#This Row],[Days Open]]&lt;=60,"31 - 60",IF(Table1[[#This Row],[Days Open]]&lt;=90,"61 - 90",IF(Table1[[#This Row],[Days Open]]="Zero","Closed","&gt;91 and above"))))))</f>
        <v>&gt;91 and above</v>
      </c>
      <c r="AL1134" s="39">
        <f>WEEKNUM(Table1[[#This Row],[Created]])</f>
        <v>23</v>
      </c>
      <c r="AM1134" s="39">
        <f>WEEKNUM(Table1[[#This Row],[Resolved]])</f>
        <v>0</v>
      </c>
      <c r="AN1134" s="39">
        <f>WEEKNUM(Table1[[#This Row],[Closed]])</f>
        <v>25</v>
      </c>
      <c r="AO1134" s="39" t="str">
        <f>IFERROR(INDEX(GD_Resource[], MATCH(Table1[[#This Row],[Assigned to]], GD_Resource[SNOW ID Unique], 0), 2), "Not GD")</f>
        <v>Not GD</v>
      </c>
      <c r="AP1134" s="39" t="str">
        <f t="shared" si="17"/>
        <v>Geo</v>
      </c>
      <c r="AQ1134" s="39">
        <f>YEAR(Table1[[#This Row],[Closed]])</f>
        <v>2019</v>
      </c>
      <c r="AR1134" s="39">
        <f>YEAR(Table1[[#This Row],[Resolved]])</f>
        <v>1900</v>
      </c>
      <c r="AS1134" s="39">
        <f>YEAR(Table1[[#This Row],[Created]])</f>
        <v>2019</v>
      </c>
      <c r="AT1134" s="39">
        <f>DAY(Table1[[#This Row],[Resolved]])</f>
        <v>0</v>
      </c>
      <c r="AU1134" s="39" t="str">
        <f>TEXT(Table1[[#This Row],[Resolved]],"MMM")</f>
        <v>Jan</v>
      </c>
      <c r="AV1134" s="39">
        <f>DAY(Table1[[#This Row],[Created]])</f>
        <v>8</v>
      </c>
      <c r="AW1134" s="39" t="str">
        <f>TEXT(Table1[[#This Row],[Created]],"MMM")</f>
        <v>Jun</v>
      </c>
      <c r="AX1134" s="40" t="e">
        <f>VLOOKUP(Table1[[#This Row],[Assigned to]],GD_Resource[[#All],[SNOW ID Unique]:[Team]],4,0)</f>
        <v>#N/A</v>
      </c>
    </row>
    <row r="1135" spans="1:50" ht="49.95" customHeight="1" x14ac:dyDescent="0.25">
      <c r="A1135" s="37" t="s">
        <v>4407</v>
      </c>
      <c r="B1135" s="37" t="s">
        <v>142</v>
      </c>
      <c r="C1135" s="37" t="s">
        <v>242</v>
      </c>
      <c r="D1135" s="37" t="s">
        <v>243</v>
      </c>
      <c r="E1135" s="37" t="s">
        <v>13</v>
      </c>
      <c r="F1135" s="37" t="s">
        <v>4408</v>
      </c>
      <c r="G1135" s="60">
        <v>43634.959803240738</v>
      </c>
      <c r="H1135" s="37" t="s">
        <v>71</v>
      </c>
      <c r="I1135" s="60"/>
      <c r="J1135" s="37" t="s">
        <v>124</v>
      </c>
      <c r="K1135" s="37" t="s">
        <v>2399</v>
      </c>
      <c r="L1135" s="60">
        <v>43634.959803240738</v>
      </c>
      <c r="M1135" s="37" t="s">
        <v>71</v>
      </c>
      <c r="N1135" s="60">
        <v>43628.985185185193</v>
      </c>
      <c r="O1135" s="37" t="s">
        <v>4202</v>
      </c>
      <c r="P1135" s="38" t="b">
        <v>0</v>
      </c>
      <c r="Q1135" s="37"/>
      <c r="R1135" s="37" t="s">
        <v>150</v>
      </c>
      <c r="S1135" s="38">
        <v>0</v>
      </c>
      <c r="T1135" s="37" t="s">
        <v>128</v>
      </c>
      <c r="U1135" s="37" t="s">
        <v>124</v>
      </c>
      <c r="V1135" s="60"/>
      <c r="W1135" s="38">
        <v>516207</v>
      </c>
      <c r="X1135" s="37" t="s">
        <v>4203</v>
      </c>
      <c r="Y1135" s="38">
        <v>0</v>
      </c>
      <c r="Z1135" s="38" t="b">
        <v>0</v>
      </c>
      <c r="AA1135" s="60">
        <v>43630.956782407397</v>
      </c>
      <c r="AB1135" s="60">
        <v>43628.985185185193</v>
      </c>
      <c r="AC1135" s="38">
        <v>1</v>
      </c>
      <c r="AD1135" s="60">
        <v>43630.186342592591</v>
      </c>
      <c r="AE1135" s="60">
        <v>43630.956782407397</v>
      </c>
      <c r="AF1135" s="60">
        <v>43630.186342592591</v>
      </c>
      <c r="AG1135" s="37"/>
      <c r="AH1135" s="37"/>
      <c r="AI1135" s="37"/>
      <c r="AJ1135" s="16">
        <f ca="1">IF(Table1[[#This Row],[State]]="Closed","Zero",IF(Table1[[#This Row],[State]]="Resolved","Zero",TODAY()-Table1[[#This Row],[First Assigned to Osprey-Resolver]]))</f>
        <v>1077.0432175926035</v>
      </c>
      <c r="AK1135" s="16" t="str">
        <f ca="1">IF(Table1[[#This Row],[Days Open]]&lt;=5,"00 - 05",IF(Table1[[#This Row],[Days Open]]&lt;=15,"06 - 15",IF(Table1[[#This Row],[Days Open]]&lt;=30,"16 - 30", IF(Table1[[#This Row],[Days Open]]&lt;=60,"31 - 60",IF(Table1[[#This Row],[Days Open]]&lt;=90,"61 - 90",IF(Table1[[#This Row],[Days Open]]="Zero","Closed","&gt;91 and above"))))))</f>
        <v>&gt;91 and above</v>
      </c>
      <c r="AL1135" s="39">
        <f>WEEKNUM(Table1[[#This Row],[Created]])</f>
        <v>24</v>
      </c>
      <c r="AM1135" s="39">
        <f>WEEKNUM(Table1[[#This Row],[Resolved]])</f>
        <v>0</v>
      </c>
      <c r="AN1135" s="39">
        <f>WEEKNUM(Table1[[#This Row],[Closed]])</f>
        <v>25</v>
      </c>
      <c r="AO1135" s="39" t="str">
        <f>IFERROR(INDEX(GD_Resource[], MATCH(Table1[[#This Row],[Assigned to]], GD_Resource[SNOW ID Unique], 0), 2), "Not GD")</f>
        <v>WPP-US</v>
      </c>
      <c r="AP1135" s="39" t="str">
        <f t="shared" si="17"/>
        <v>GD</v>
      </c>
      <c r="AQ1135" s="39">
        <f>YEAR(Table1[[#This Row],[Closed]])</f>
        <v>2019</v>
      </c>
      <c r="AR1135" s="39">
        <f>YEAR(Table1[[#This Row],[Resolved]])</f>
        <v>1900</v>
      </c>
      <c r="AS1135" s="39">
        <f>YEAR(Table1[[#This Row],[Created]])</f>
        <v>2019</v>
      </c>
      <c r="AT1135" s="39">
        <f>DAY(Table1[[#This Row],[Resolved]])</f>
        <v>0</v>
      </c>
      <c r="AU1135" s="39" t="str">
        <f>TEXT(Table1[[#This Row],[Resolved]],"MMM")</f>
        <v>Jan</v>
      </c>
      <c r="AV1135" s="39">
        <f>DAY(Table1[[#This Row],[Created]])</f>
        <v>12</v>
      </c>
      <c r="AW1135" s="39" t="str">
        <f>TEXT(Table1[[#This Row],[Created]],"MMM")</f>
        <v>Jun</v>
      </c>
      <c r="AX1135" s="40">
        <f>VLOOKUP(Table1[[#This Row],[Assigned to]],GD_Resource[[#All],[SNOW ID Unique]:[Team]],4,0)</f>
        <v>0</v>
      </c>
    </row>
    <row r="1136" spans="1:50" ht="49.95" customHeight="1" x14ac:dyDescent="0.25">
      <c r="A1136" s="37" t="s">
        <v>4409</v>
      </c>
      <c r="B1136" s="37" t="s">
        <v>119</v>
      </c>
      <c r="C1136" s="37" t="s">
        <v>120</v>
      </c>
      <c r="D1136" s="37" t="s">
        <v>206</v>
      </c>
      <c r="E1136" s="37" t="s">
        <v>145</v>
      </c>
      <c r="F1136" s="37" t="s">
        <v>4410</v>
      </c>
      <c r="G1136" s="60">
        <v>43858.984675925924</v>
      </c>
      <c r="H1136" s="37" t="s">
        <v>48</v>
      </c>
      <c r="I1136" s="60"/>
      <c r="J1136" s="37" t="s">
        <v>124</v>
      </c>
      <c r="K1136" s="37" t="s">
        <v>4411</v>
      </c>
      <c r="L1136" s="60">
        <v>43858.984675925924</v>
      </c>
      <c r="M1136" s="37" t="s">
        <v>48</v>
      </c>
      <c r="N1136" s="60">
        <v>43629.919062499997</v>
      </c>
      <c r="O1136" s="37" t="s">
        <v>3912</v>
      </c>
      <c r="P1136" s="38" t="b">
        <v>0</v>
      </c>
      <c r="Q1136" s="37"/>
      <c r="R1136" s="37" t="s">
        <v>127</v>
      </c>
      <c r="S1136" s="38">
        <v>0</v>
      </c>
      <c r="T1136" s="37" t="s">
        <v>128</v>
      </c>
      <c r="U1136" s="37" t="s">
        <v>124</v>
      </c>
      <c r="V1136" s="60"/>
      <c r="W1136" s="38">
        <v>19791333</v>
      </c>
      <c r="X1136" s="37" t="s">
        <v>210</v>
      </c>
      <c r="Y1136" s="38">
        <v>0</v>
      </c>
      <c r="Z1136" s="38" t="b">
        <v>0</v>
      </c>
      <c r="AA1136" s="60">
        <v>43629.919062499997</v>
      </c>
      <c r="AB1136" s="60"/>
      <c r="AC1136" s="38">
        <v>0</v>
      </c>
      <c r="AD1136" s="60"/>
      <c r="AE1136" s="60">
        <v>43629.919062499997</v>
      </c>
      <c r="AF1136" s="60">
        <v>43629.919062499997</v>
      </c>
      <c r="AG1136" s="37"/>
      <c r="AH1136" s="37"/>
      <c r="AI1136" s="37"/>
      <c r="AJ1136" s="16">
        <f ca="1">IF(Table1[[#This Row],[State]]="Closed","Zero",IF(Table1[[#This Row],[State]]="Resolved","Zero",TODAY()-Table1[[#This Row],[First Assigned to Osprey-Resolver]]))</f>
        <v>1078.0809375000026</v>
      </c>
      <c r="AK1136" s="16" t="str">
        <f ca="1">IF(Table1[[#This Row],[Days Open]]&lt;=5,"00 - 05",IF(Table1[[#This Row],[Days Open]]&lt;=15,"06 - 15",IF(Table1[[#This Row],[Days Open]]&lt;=30,"16 - 30", IF(Table1[[#This Row],[Days Open]]&lt;=60,"31 - 60",IF(Table1[[#This Row],[Days Open]]&lt;=90,"61 - 90",IF(Table1[[#This Row],[Days Open]]="Zero","Closed","&gt;91 and above"))))))</f>
        <v>&gt;91 and above</v>
      </c>
      <c r="AL1136" s="39">
        <f>WEEKNUM(Table1[[#This Row],[Created]])</f>
        <v>24</v>
      </c>
      <c r="AM1136" s="39">
        <f>WEEKNUM(Table1[[#This Row],[Resolved]])</f>
        <v>0</v>
      </c>
      <c r="AN1136" s="39">
        <f>WEEKNUM(Table1[[#This Row],[Closed]])</f>
        <v>5</v>
      </c>
      <c r="AO1136" s="39" t="str">
        <f>IFERROR(INDEX(GD_Resource[], MATCH(Table1[[#This Row],[Assigned to]], GD_Resource[SNOW ID Unique], 0), 2), "Not GD")</f>
        <v>Not GD</v>
      </c>
      <c r="AP1136" s="39" t="str">
        <f t="shared" si="17"/>
        <v>Geo</v>
      </c>
      <c r="AQ1136" s="39">
        <f>YEAR(Table1[[#This Row],[Closed]])</f>
        <v>2020</v>
      </c>
      <c r="AR1136" s="39">
        <f>YEAR(Table1[[#This Row],[Resolved]])</f>
        <v>1900</v>
      </c>
      <c r="AS1136" s="39">
        <f>YEAR(Table1[[#This Row],[Created]])</f>
        <v>2019</v>
      </c>
      <c r="AT1136" s="39">
        <f>DAY(Table1[[#This Row],[Resolved]])</f>
        <v>0</v>
      </c>
      <c r="AU1136" s="39" t="str">
        <f>TEXT(Table1[[#This Row],[Resolved]],"MMM")</f>
        <v>Jan</v>
      </c>
      <c r="AV1136" s="39">
        <f>DAY(Table1[[#This Row],[Created]])</f>
        <v>13</v>
      </c>
      <c r="AW1136" s="39" t="str">
        <f>TEXT(Table1[[#This Row],[Created]],"MMM")</f>
        <v>Jun</v>
      </c>
      <c r="AX1136" s="40" t="e">
        <f>VLOOKUP(Table1[[#This Row],[Assigned to]],GD_Resource[[#All],[SNOW ID Unique]:[Team]],4,0)</f>
        <v>#N/A</v>
      </c>
    </row>
    <row r="1137" spans="1:50" ht="150" customHeight="1" x14ac:dyDescent="0.25">
      <c r="A1137" s="37" t="s">
        <v>4412</v>
      </c>
      <c r="B1137" s="37" t="s">
        <v>142</v>
      </c>
      <c r="C1137" s="37" t="s">
        <v>296</v>
      </c>
      <c r="D1137" s="37" t="s">
        <v>686</v>
      </c>
      <c r="E1137" s="37" t="s">
        <v>145</v>
      </c>
      <c r="F1137" s="37" t="s">
        <v>4413</v>
      </c>
      <c r="G1137" s="60">
        <v>44160.912557870368</v>
      </c>
      <c r="H1137" s="37"/>
      <c r="I1137" s="60"/>
      <c r="J1137" s="37" t="s">
        <v>124</v>
      </c>
      <c r="K1137" s="37" t="s">
        <v>4414</v>
      </c>
      <c r="L1137" s="60">
        <v>44160.912557870368</v>
      </c>
      <c r="M1137" s="37" t="s">
        <v>2532</v>
      </c>
      <c r="N1137" s="60">
        <v>43635.844780092593</v>
      </c>
      <c r="O1137" s="37" t="s">
        <v>3383</v>
      </c>
      <c r="P1137" s="38" t="b">
        <v>0</v>
      </c>
      <c r="Q1137" s="37"/>
      <c r="R1137" s="37" t="s">
        <v>150</v>
      </c>
      <c r="S1137" s="38">
        <v>0</v>
      </c>
      <c r="T1137" s="37" t="s">
        <v>128</v>
      </c>
      <c r="U1137" s="37" t="s">
        <v>124</v>
      </c>
      <c r="V1137" s="60"/>
      <c r="W1137" s="38">
        <v>45365857</v>
      </c>
      <c r="X1137" s="37" t="s">
        <v>249</v>
      </c>
      <c r="Y1137" s="38">
        <v>0</v>
      </c>
      <c r="Z1137" s="38" t="b">
        <v>0</v>
      </c>
      <c r="AA1137" s="60">
        <v>43635.957743055558</v>
      </c>
      <c r="AB1137" s="60">
        <v>43635.855451388888</v>
      </c>
      <c r="AC1137" s="38">
        <v>1</v>
      </c>
      <c r="AD1137" s="60">
        <v>43636.067858796298</v>
      </c>
      <c r="AE1137" s="60"/>
      <c r="AF1137" s="60">
        <v>43636.067858796298</v>
      </c>
      <c r="AG1137" s="37"/>
      <c r="AH1137" s="37"/>
      <c r="AI1137" s="37" t="s">
        <v>166</v>
      </c>
      <c r="AJ1137" s="16">
        <f ca="1">IF(Table1[[#This Row],[State]]="Closed","Zero",IF(Table1[[#This Row],[State]]="Resolved","Zero",TODAY()-Table1[[#This Row],[First Assigned to Osprey-Resolver]]))</f>
        <v>44708</v>
      </c>
      <c r="AK1137" s="16" t="str">
        <f ca="1">IF(Table1[[#This Row],[Days Open]]&lt;=5,"00 - 05",IF(Table1[[#This Row],[Days Open]]&lt;=15,"06 - 15",IF(Table1[[#This Row],[Days Open]]&lt;=30,"16 - 30", IF(Table1[[#This Row],[Days Open]]&lt;=60,"31 - 60",IF(Table1[[#This Row],[Days Open]]&lt;=90,"61 - 90",IF(Table1[[#This Row],[Days Open]]="Zero","Closed","&gt;91 and above"))))))</f>
        <v>&gt;91 and above</v>
      </c>
      <c r="AL1137" s="39">
        <f>WEEKNUM(Table1[[#This Row],[Created]])</f>
        <v>25</v>
      </c>
      <c r="AM1137" s="39">
        <f>WEEKNUM(Table1[[#This Row],[Resolved]])</f>
        <v>0</v>
      </c>
      <c r="AN1137" s="39">
        <f>WEEKNUM(Table1[[#This Row],[Closed]])</f>
        <v>48</v>
      </c>
      <c r="AO1137" s="39" t="str">
        <f>IFERROR(INDEX(GD_Resource[], MATCH(Table1[[#This Row],[Assigned to]], GD_Resource[SNOW ID Unique], 0), 2), "Not GD")</f>
        <v>Not GD</v>
      </c>
      <c r="AP1137" s="39" t="str">
        <f t="shared" si="17"/>
        <v>Geo</v>
      </c>
      <c r="AQ1137" s="39">
        <f>YEAR(Table1[[#This Row],[Closed]])</f>
        <v>2020</v>
      </c>
      <c r="AR1137" s="39">
        <f>YEAR(Table1[[#This Row],[Resolved]])</f>
        <v>1900</v>
      </c>
      <c r="AS1137" s="39">
        <f>YEAR(Table1[[#This Row],[Created]])</f>
        <v>2019</v>
      </c>
      <c r="AT1137" s="39">
        <f>DAY(Table1[[#This Row],[Resolved]])</f>
        <v>0</v>
      </c>
      <c r="AU1137" s="39" t="str">
        <f>TEXT(Table1[[#This Row],[Resolved]],"MMM")</f>
        <v>Jan</v>
      </c>
      <c r="AV1137" s="39">
        <f>DAY(Table1[[#This Row],[Created]])</f>
        <v>19</v>
      </c>
      <c r="AW1137" s="39" t="str">
        <f>TEXT(Table1[[#This Row],[Created]],"MMM")</f>
        <v>Jun</v>
      </c>
      <c r="AX1137" s="40" t="e">
        <f>VLOOKUP(Table1[[#This Row],[Assigned to]],GD_Resource[[#All],[SNOW ID Unique]:[Team]],4,0)</f>
        <v>#N/A</v>
      </c>
    </row>
    <row r="1138" spans="1:50" ht="37.5" customHeight="1" x14ac:dyDescent="0.25">
      <c r="A1138" s="37" t="s">
        <v>4415</v>
      </c>
      <c r="B1138" s="37" t="s">
        <v>119</v>
      </c>
      <c r="C1138" s="37" t="s">
        <v>296</v>
      </c>
      <c r="D1138" s="37" t="s">
        <v>2533</v>
      </c>
      <c r="E1138" s="37" t="s">
        <v>13</v>
      </c>
      <c r="F1138" s="37" t="s">
        <v>4416</v>
      </c>
      <c r="G1138" s="60">
        <v>43753.812743055547</v>
      </c>
      <c r="H1138" s="37"/>
      <c r="I1138" s="60"/>
      <c r="J1138" s="37" t="s">
        <v>124</v>
      </c>
      <c r="K1138" s="37" t="s">
        <v>4417</v>
      </c>
      <c r="L1138" s="60">
        <v>43753.812743055547</v>
      </c>
      <c r="M1138" s="37" t="s">
        <v>2653</v>
      </c>
      <c r="N1138" s="60">
        <v>43643.010520833333</v>
      </c>
      <c r="O1138" s="37" t="s">
        <v>2533</v>
      </c>
      <c r="P1138" s="38" t="b">
        <v>0</v>
      </c>
      <c r="Q1138" s="37"/>
      <c r="R1138" s="37" t="s">
        <v>150</v>
      </c>
      <c r="S1138" s="38">
        <v>0</v>
      </c>
      <c r="T1138" s="37" t="s">
        <v>128</v>
      </c>
      <c r="U1138" s="37" t="s">
        <v>124</v>
      </c>
      <c r="V1138" s="60"/>
      <c r="W1138" s="38">
        <v>9573507</v>
      </c>
      <c r="X1138" s="37" t="s">
        <v>2653</v>
      </c>
      <c r="Y1138" s="38">
        <v>0</v>
      </c>
      <c r="Z1138" s="38" t="b">
        <v>0</v>
      </c>
      <c r="AA1138" s="60">
        <v>43643.010520833333</v>
      </c>
      <c r="AB1138" s="60"/>
      <c r="AC1138" s="38">
        <v>3</v>
      </c>
      <c r="AD1138" s="60"/>
      <c r="AE1138" s="60"/>
      <c r="AF1138" s="60">
        <v>43657.005659722221</v>
      </c>
      <c r="AG1138" s="37"/>
      <c r="AH1138" s="37"/>
      <c r="AI1138" s="37"/>
      <c r="AJ1138" s="16">
        <f ca="1">IF(Table1[[#This Row],[State]]="Closed","Zero",IF(Table1[[#This Row],[State]]="Resolved","Zero",TODAY()-Table1[[#This Row],[First Assigned to Osprey-Resolver]]))</f>
        <v>44708</v>
      </c>
      <c r="AK1138" s="16" t="str">
        <f ca="1">IF(Table1[[#This Row],[Days Open]]&lt;=5,"00 - 05",IF(Table1[[#This Row],[Days Open]]&lt;=15,"06 - 15",IF(Table1[[#This Row],[Days Open]]&lt;=30,"16 - 30", IF(Table1[[#This Row],[Days Open]]&lt;=60,"31 - 60",IF(Table1[[#This Row],[Days Open]]&lt;=90,"61 - 90",IF(Table1[[#This Row],[Days Open]]="Zero","Closed","&gt;91 and above"))))))</f>
        <v>&gt;91 and above</v>
      </c>
      <c r="AL1138" s="39">
        <f>WEEKNUM(Table1[[#This Row],[Created]])</f>
        <v>26</v>
      </c>
      <c r="AM1138" s="39">
        <f>WEEKNUM(Table1[[#This Row],[Resolved]])</f>
        <v>0</v>
      </c>
      <c r="AN1138" s="39">
        <f>WEEKNUM(Table1[[#This Row],[Closed]])</f>
        <v>42</v>
      </c>
      <c r="AO1138" s="39" t="str">
        <f>IFERROR(INDEX(GD_Resource[], MATCH(Table1[[#This Row],[Assigned to]], GD_Resource[SNOW ID Unique], 0), 2), "Not GD")</f>
        <v>Not GD</v>
      </c>
      <c r="AP1138" s="39" t="str">
        <f t="shared" si="17"/>
        <v>Geo</v>
      </c>
      <c r="AQ1138" s="39">
        <f>YEAR(Table1[[#This Row],[Closed]])</f>
        <v>2019</v>
      </c>
      <c r="AR1138" s="39">
        <f>YEAR(Table1[[#This Row],[Resolved]])</f>
        <v>1900</v>
      </c>
      <c r="AS1138" s="39">
        <f>YEAR(Table1[[#This Row],[Created]])</f>
        <v>2019</v>
      </c>
      <c r="AT1138" s="39">
        <f>DAY(Table1[[#This Row],[Resolved]])</f>
        <v>0</v>
      </c>
      <c r="AU1138" s="39" t="str">
        <f>TEXT(Table1[[#This Row],[Resolved]],"MMM")</f>
        <v>Jan</v>
      </c>
      <c r="AV1138" s="39">
        <f>DAY(Table1[[#This Row],[Created]])</f>
        <v>27</v>
      </c>
      <c r="AW1138" s="39" t="str">
        <f>TEXT(Table1[[#This Row],[Created]],"MMM")</f>
        <v>Jun</v>
      </c>
      <c r="AX1138" s="40" t="e">
        <f>VLOOKUP(Table1[[#This Row],[Assigned to]],GD_Resource[[#All],[SNOW ID Unique]:[Team]],4,0)</f>
        <v>#N/A</v>
      </c>
    </row>
    <row r="1139" spans="1:50" ht="49.95" customHeight="1" x14ac:dyDescent="0.25">
      <c r="A1139" s="37" t="s">
        <v>4418</v>
      </c>
      <c r="B1139" s="37" t="s">
        <v>119</v>
      </c>
      <c r="C1139" s="37" t="s">
        <v>161</v>
      </c>
      <c r="D1139" s="37" t="s">
        <v>4419</v>
      </c>
      <c r="E1139" s="37" t="s">
        <v>7</v>
      </c>
      <c r="F1139" s="37" t="s">
        <v>4420</v>
      </c>
      <c r="G1139" s="60">
        <v>43644.077476851853</v>
      </c>
      <c r="H1139" s="37" t="s">
        <v>32</v>
      </c>
      <c r="I1139" s="60"/>
      <c r="J1139" s="37" t="s">
        <v>134</v>
      </c>
      <c r="K1139" s="37" t="s">
        <v>4421</v>
      </c>
      <c r="L1139" s="60">
        <v>43644.077488425923</v>
      </c>
      <c r="M1139" s="37" t="s">
        <v>4422</v>
      </c>
      <c r="N1139" s="60">
        <v>43643.915925925918</v>
      </c>
      <c r="O1139" s="37" t="s">
        <v>4423</v>
      </c>
      <c r="P1139" s="38" t="b">
        <v>0</v>
      </c>
      <c r="Q1139" s="37"/>
      <c r="R1139" s="37" t="s">
        <v>127</v>
      </c>
      <c r="S1139" s="38">
        <v>0</v>
      </c>
      <c r="T1139" s="37" t="s">
        <v>128</v>
      </c>
      <c r="U1139" s="37" t="s">
        <v>124</v>
      </c>
      <c r="V1139" s="60"/>
      <c r="W1139" s="38">
        <v>13986</v>
      </c>
      <c r="X1139" s="37" t="s">
        <v>4424</v>
      </c>
      <c r="Y1139" s="38">
        <v>0</v>
      </c>
      <c r="Z1139" s="38" t="b">
        <v>0</v>
      </c>
      <c r="AA1139" s="60">
        <v>43643.915925925918</v>
      </c>
      <c r="AB1139" s="60">
        <v>43643.915925925918</v>
      </c>
      <c r="AC1139" s="38">
        <v>1</v>
      </c>
      <c r="AD1139" s="60">
        <v>43643.916828703703</v>
      </c>
      <c r="AE1139" s="60">
        <v>43643.919918981483</v>
      </c>
      <c r="AF1139" s="60">
        <v>43643.916828703703</v>
      </c>
      <c r="AG1139" s="37" t="s">
        <v>139</v>
      </c>
      <c r="AH1139" s="37"/>
      <c r="AI1139" s="37" t="s">
        <v>528</v>
      </c>
      <c r="AJ1139" s="16">
        <f ca="1">IF(Table1[[#This Row],[State]]="Closed","Zero",IF(Table1[[#This Row],[State]]="Resolved","Zero",TODAY()-Table1[[#This Row],[First Assigned to Osprey-Resolver]]))</f>
        <v>1064.0800810185174</v>
      </c>
      <c r="AK1139" s="16" t="str">
        <f ca="1">IF(Table1[[#This Row],[Days Open]]&lt;=5,"00 - 05",IF(Table1[[#This Row],[Days Open]]&lt;=15,"06 - 15",IF(Table1[[#This Row],[Days Open]]&lt;=30,"16 - 30", IF(Table1[[#This Row],[Days Open]]&lt;=60,"31 - 60",IF(Table1[[#This Row],[Days Open]]&lt;=90,"61 - 90",IF(Table1[[#This Row],[Days Open]]="Zero","Closed","&gt;91 and above"))))))</f>
        <v>&gt;91 and above</v>
      </c>
      <c r="AL1139" s="39">
        <f>WEEKNUM(Table1[[#This Row],[Created]])</f>
        <v>26</v>
      </c>
      <c r="AM1139" s="39">
        <f>WEEKNUM(Table1[[#This Row],[Resolved]])</f>
        <v>0</v>
      </c>
      <c r="AN1139" s="39">
        <f>WEEKNUM(Table1[[#This Row],[Closed]])</f>
        <v>26</v>
      </c>
      <c r="AO1139" s="39" t="str">
        <f>IFERROR(INDEX(GD_Resource[], MATCH(Table1[[#This Row],[Assigned to]], GD_Resource[SNOW ID Unique], 0), 2), "Not GD")</f>
        <v>WPP-US</v>
      </c>
      <c r="AP1139" s="39" t="str">
        <f t="shared" si="17"/>
        <v>GD</v>
      </c>
      <c r="AQ1139" s="39">
        <f>YEAR(Table1[[#This Row],[Closed]])</f>
        <v>2019</v>
      </c>
      <c r="AR1139" s="39">
        <f>YEAR(Table1[[#This Row],[Resolved]])</f>
        <v>1900</v>
      </c>
      <c r="AS1139" s="39">
        <f>YEAR(Table1[[#This Row],[Created]])</f>
        <v>2019</v>
      </c>
      <c r="AT1139" s="39">
        <f>DAY(Table1[[#This Row],[Resolved]])</f>
        <v>0</v>
      </c>
      <c r="AU1139" s="39" t="str">
        <f>TEXT(Table1[[#This Row],[Resolved]],"MMM")</f>
        <v>Jan</v>
      </c>
      <c r="AV1139" s="39">
        <f>DAY(Table1[[#This Row],[Created]])</f>
        <v>27</v>
      </c>
      <c r="AW1139" s="39" t="str">
        <f>TEXT(Table1[[#This Row],[Created]],"MMM")</f>
        <v>Jun</v>
      </c>
      <c r="AX1139" s="40">
        <f>VLOOKUP(Table1[[#This Row],[Assigned to]],GD_Resource[[#All],[SNOW ID Unique]:[Team]],4,0)</f>
        <v>0</v>
      </c>
    </row>
    <row r="1140" spans="1:50" ht="112.5" customHeight="1" x14ac:dyDescent="0.25">
      <c r="A1140" s="37" t="s">
        <v>4425</v>
      </c>
      <c r="B1140" s="37" t="s">
        <v>119</v>
      </c>
      <c r="C1140" s="37" t="s">
        <v>185</v>
      </c>
      <c r="D1140" s="37" t="s">
        <v>206</v>
      </c>
      <c r="E1140" s="37" t="s">
        <v>145</v>
      </c>
      <c r="F1140" s="37" t="s">
        <v>4426</v>
      </c>
      <c r="G1140" s="60">
        <v>43698.294571759259</v>
      </c>
      <c r="H1140" s="37" t="s">
        <v>3520</v>
      </c>
      <c r="I1140" s="60"/>
      <c r="J1140" s="37" t="s">
        <v>124</v>
      </c>
      <c r="K1140" s="37" t="s">
        <v>4427</v>
      </c>
      <c r="L1140" s="60">
        <v>43698.294571759259</v>
      </c>
      <c r="M1140" s="37" t="s">
        <v>48</v>
      </c>
      <c r="N1140" s="60">
        <v>43648.513969907413</v>
      </c>
      <c r="O1140" s="37" t="s">
        <v>3599</v>
      </c>
      <c r="P1140" s="38" t="b">
        <v>0</v>
      </c>
      <c r="Q1140" s="37"/>
      <c r="R1140" s="37" t="s">
        <v>191</v>
      </c>
      <c r="S1140" s="38">
        <v>0</v>
      </c>
      <c r="T1140" s="37" t="s">
        <v>128</v>
      </c>
      <c r="U1140" s="37" t="s">
        <v>124</v>
      </c>
      <c r="V1140" s="60"/>
      <c r="W1140" s="38">
        <v>3720776</v>
      </c>
      <c r="X1140" s="37" t="s">
        <v>3600</v>
      </c>
      <c r="Y1140" s="38">
        <v>1</v>
      </c>
      <c r="Z1140" s="38" t="b">
        <v>0</v>
      </c>
      <c r="AA1140" s="60">
        <v>43648.538865740738</v>
      </c>
      <c r="AB1140" s="60">
        <v>43648.513969907413</v>
      </c>
      <c r="AC1140" s="38">
        <v>1</v>
      </c>
      <c r="AD1140" s="60">
        <v>43648.530659722222</v>
      </c>
      <c r="AE1140" s="60">
        <v>43648.538865740738</v>
      </c>
      <c r="AF1140" s="60">
        <v>43648.530659722222</v>
      </c>
      <c r="AG1140" s="37"/>
      <c r="AH1140" s="37"/>
      <c r="AI1140" s="37"/>
      <c r="AJ1140" s="16">
        <f ca="1">IF(Table1[[#This Row],[State]]="Closed","Zero",IF(Table1[[#This Row],[State]]="Resolved","Zero",TODAY()-Table1[[#This Row],[First Assigned to Osprey-Resolver]]))</f>
        <v>1059.4611342592616</v>
      </c>
      <c r="AK1140" s="16" t="str">
        <f ca="1">IF(Table1[[#This Row],[Days Open]]&lt;=5,"00 - 05",IF(Table1[[#This Row],[Days Open]]&lt;=15,"06 - 15",IF(Table1[[#This Row],[Days Open]]&lt;=30,"16 - 30", IF(Table1[[#This Row],[Days Open]]&lt;=60,"31 - 60",IF(Table1[[#This Row],[Days Open]]&lt;=90,"61 - 90",IF(Table1[[#This Row],[Days Open]]="Zero","Closed","&gt;91 and above"))))))</f>
        <v>&gt;91 and above</v>
      </c>
      <c r="AL1140" s="39">
        <f>WEEKNUM(Table1[[#This Row],[Created]])</f>
        <v>27</v>
      </c>
      <c r="AM1140" s="39">
        <f>WEEKNUM(Table1[[#This Row],[Resolved]])</f>
        <v>0</v>
      </c>
      <c r="AN1140" s="39">
        <f>WEEKNUM(Table1[[#This Row],[Closed]])</f>
        <v>34</v>
      </c>
      <c r="AO1140" s="39" t="str">
        <f>IFERROR(INDEX(GD_Resource[], MATCH(Table1[[#This Row],[Assigned to]], GD_Resource[SNOW ID Unique], 0), 2), "Not GD")</f>
        <v>WPP-US</v>
      </c>
      <c r="AP1140" s="39" t="str">
        <f t="shared" si="17"/>
        <v>GD</v>
      </c>
      <c r="AQ1140" s="39">
        <f>YEAR(Table1[[#This Row],[Closed]])</f>
        <v>2019</v>
      </c>
      <c r="AR1140" s="39">
        <f>YEAR(Table1[[#This Row],[Resolved]])</f>
        <v>1900</v>
      </c>
      <c r="AS1140" s="39">
        <f>YEAR(Table1[[#This Row],[Created]])</f>
        <v>2019</v>
      </c>
      <c r="AT1140" s="39">
        <f>DAY(Table1[[#This Row],[Resolved]])</f>
        <v>0</v>
      </c>
      <c r="AU1140" s="39" t="str">
        <f>TEXT(Table1[[#This Row],[Resolved]],"MMM")</f>
        <v>Jan</v>
      </c>
      <c r="AV1140" s="39">
        <f>DAY(Table1[[#This Row],[Created]])</f>
        <v>2</v>
      </c>
      <c r="AW1140" s="39" t="str">
        <f>TEXT(Table1[[#This Row],[Created]],"MMM")</f>
        <v>Jul</v>
      </c>
      <c r="AX1140" s="40">
        <f>VLOOKUP(Table1[[#This Row],[Assigned to]],GD_Resource[[#All],[SNOW ID Unique]:[Team]],4,0)</f>
        <v>0</v>
      </c>
    </row>
    <row r="1141" spans="1:50" ht="37.5" customHeight="1" x14ac:dyDescent="0.25">
      <c r="A1141" s="37" t="s">
        <v>4428</v>
      </c>
      <c r="B1141" s="37" t="s">
        <v>119</v>
      </c>
      <c r="C1141" s="37" t="s">
        <v>120</v>
      </c>
      <c r="D1141" s="37" t="s">
        <v>206</v>
      </c>
      <c r="E1141" s="37" t="s">
        <v>145</v>
      </c>
      <c r="F1141" s="37" t="s">
        <v>4429</v>
      </c>
      <c r="G1141" s="60">
        <v>43812.093773148154</v>
      </c>
      <c r="H1141" s="37" t="s">
        <v>48</v>
      </c>
      <c r="I1141" s="60"/>
      <c r="J1141" s="37" t="s">
        <v>124</v>
      </c>
      <c r="K1141" s="37" t="s">
        <v>4430</v>
      </c>
      <c r="L1141" s="60">
        <v>43812.093773148154</v>
      </c>
      <c r="M1141" s="37" t="s">
        <v>48</v>
      </c>
      <c r="N1141" s="60">
        <v>43648.713564814818</v>
      </c>
      <c r="O1141" s="37" t="s">
        <v>4431</v>
      </c>
      <c r="P1141" s="38" t="b">
        <v>1</v>
      </c>
      <c r="Q1141" s="37"/>
      <c r="R1141" s="37" t="s">
        <v>127</v>
      </c>
      <c r="S1141" s="38">
        <v>1</v>
      </c>
      <c r="T1141" s="37" t="s">
        <v>128</v>
      </c>
      <c r="U1141" s="37" t="s">
        <v>124</v>
      </c>
      <c r="V1141" s="60"/>
      <c r="W1141" s="38">
        <v>14116050</v>
      </c>
      <c r="X1141" s="37" t="s">
        <v>4432</v>
      </c>
      <c r="Y1141" s="38">
        <v>0</v>
      </c>
      <c r="Z1141" s="38" t="b">
        <v>0</v>
      </c>
      <c r="AA1141" s="60">
        <v>43649.687013888892</v>
      </c>
      <c r="AB1141" s="60">
        <v>43648.714768518519</v>
      </c>
      <c r="AC1141" s="38">
        <v>1</v>
      </c>
      <c r="AD1141" s="60">
        <v>43649.682268518518</v>
      </c>
      <c r="AE1141" s="60">
        <v>43649.687013888892</v>
      </c>
      <c r="AF1141" s="60">
        <v>43649.682268518518</v>
      </c>
      <c r="AG1141" s="37"/>
      <c r="AH1141" s="37"/>
      <c r="AI1141" s="37"/>
      <c r="AJ1141" s="16">
        <f ca="1">IF(Table1[[#This Row],[State]]="Closed","Zero",IF(Table1[[#This Row],[State]]="Resolved","Zero",TODAY()-Table1[[#This Row],[First Assigned to Osprey-Resolver]]))</f>
        <v>1058.3129861111083</v>
      </c>
      <c r="AK1141" s="16" t="str">
        <f ca="1">IF(Table1[[#This Row],[Days Open]]&lt;=5,"00 - 05",IF(Table1[[#This Row],[Days Open]]&lt;=15,"06 - 15",IF(Table1[[#This Row],[Days Open]]&lt;=30,"16 - 30", IF(Table1[[#This Row],[Days Open]]&lt;=60,"31 - 60",IF(Table1[[#This Row],[Days Open]]&lt;=90,"61 - 90",IF(Table1[[#This Row],[Days Open]]="Zero","Closed","&gt;91 and above"))))))</f>
        <v>&gt;91 and above</v>
      </c>
      <c r="AL1141" s="39">
        <f>WEEKNUM(Table1[[#This Row],[Created]])</f>
        <v>27</v>
      </c>
      <c r="AM1141" s="39">
        <f>WEEKNUM(Table1[[#This Row],[Resolved]])</f>
        <v>0</v>
      </c>
      <c r="AN1141" s="39">
        <f>WEEKNUM(Table1[[#This Row],[Closed]])</f>
        <v>50</v>
      </c>
      <c r="AO1141" s="39" t="str">
        <f>IFERROR(INDEX(GD_Resource[], MATCH(Table1[[#This Row],[Assigned to]], GD_Resource[SNOW ID Unique], 0), 2), "Not GD")</f>
        <v>Not GD</v>
      </c>
      <c r="AP1141" s="39" t="str">
        <f t="shared" si="17"/>
        <v>Geo</v>
      </c>
      <c r="AQ1141" s="39">
        <f>YEAR(Table1[[#This Row],[Closed]])</f>
        <v>2019</v>
      </c>
      <c r="AR1141" s="39">
        <f>YEAR(Table1[[#This Row],[Resolved]])</f>
        <v>1900</v>
      </c>
      <c r="AS1141" s="39">
        <f>YEAR(Table1[[#This Row],[Created]])</f>
        <v>2019</v>
      </c>
      <c r="AT1141" s="39">
        <f>DAY(Table1[[#This Row],[Resolved]])</f>
        <v>0</v>
      </c>
      <c r="AU1141" s="39" t="str">
        <f>TEXT(Table1[[#This Row],[Resolved]],"MMM")</f>
        <v>Jan</v>
      </c>
      <c r="AV1141" s="39">
        <f>DAY(Table1[[#This Row],[Created]])</f>
        <v>2</v>
      </c>
      <c r="AW1141" s="39" t="str">
        <f>TEXT(Table1[[#This Row],[Created]],"MMM")</f>
        <v>Jul</v>
      </c>
      <c r="AX1141" s="40" t="e">
        <f>VLOOKUP(Table1[[#This Row],[Assigned to]],GD_Resource[[#All],[SNOW ID Unique]:[Team]],4,0)</f>
        <v>#N/A</v>
      </c>
    </row>
    <row r="1142" spans="1:50" ht="37.5" customHeight="1" x14ac:dyDescent="0.25">
      <c r="A1142" s="37" t="s">
        <v>4433</v>
      </c>
      <c r="B1142" s="37" t="s">
        <v>142</v>
      </c>
      <c r="C1142" s="37" t="s">
        <v>143</v>
      </c>
      <c r="D1142" s="37" t="s">
        <v>277</v>
      </c>
      <c r="E1142" s="37" t="s">
        <v>13</v>
      </c>
      <c r="F1142" s="37" t="s">
        <v>4434</v>
      </c>
      <c r="G1142" s="60">
        <v>43649.704618055563</v>
      </c>
      <c r="H1142" s="37" t="s">
        <v>281</v>
      </c>
      <c r="I1142" s="60"/>
      <c r="J1142" s="37" t="s">
        <v>134</v>
      </c>
      <c r="K1142" s="37" t="s">
        <v>4435</v>
      </c>
      <c r="L1142" s="60">
        <v>43649.704618055563</v>
      </c>
      <c r="M1142" s="37" t="s">
        <v>281</v>
      </c>
      <c r="N1142" s="60">
        <v>43648.846076388887</v>
      </c>
      <c r="O1142" s="37" t="s">
        <v>4436</v>
      </c>
      <c r="P1142" s="38" t="b">
        <v>0</v>
      </c>
      <c r="Q1142" s="37"/>
      <c r="R1142" s="37" t="s">
        <v>191</v>
      </c>
      <c r="S1142" s="38">
        <v>0</v>
      </c>
      <c r="T1142" s="37" t="s">
        <v>128</v>
      </c>
      <c r="U1142" s="37" t="s">
        <v>124</v>
      </c>
      <c r="V1142" s="60"/>
      <c r="W1142" s="38">
        <v>74178</v>
      </c>
      <c r="X1142" s="37" t="s">
        <v>4437</v>
      </c>
      <c r="Y1142" s="38">
        <v>0</v>
      </c>
      <c r="Z1142" s="38" t="b">
        <v>0</v>
      </c>
      <c r="AA1142" s="60">
        <v>43649.006944444453</v>
      </c>
      <c r="AB1142" s="60">
        <v>43648.857303240737</v>
      </c>
      <c r="AC1142" s="38">
        <v>1</v>
      </c>
      <c r="AD1142" s="60">
        <v>43649.039710648147</v>
      </c>
      <c r="AE1142" s="60">
        <v>43649.42759259259</v>
      </c>
      <c r="AF1142" s="60">
        <v>43649.039710648147</v>
      </c>
      <c r="AG1142" s="37"/>
      <c r="AH1142" s="37"/>
      <c r="AI1142" s="37"/>
      <c r="AJ1142" s="16">
        <f ca="1">IF(Table1[[#This Row],[State]]="Closed","Zero",IF(Table1[[#This Row],[State]]="Resolved","Zero",TODAY()-Table1[[#This Row],[First Assigned to Osprey-Resolver]]))</f>
        <v>1058.5724074074096</v>
      </c>
      <c r="AK1142" s="16" t="str">
        <f ca="1">IF(Table1[[#This Row],[Days Open]]&lt;=5,"00 - 05",IF(Table1[[#This Row],[Days Open]]&lt;=15,"06 - 15",IF(Table1[[#This Row],[Days Open]]&lt;=30,"16 - 30", IF(Table1[[#This Row],[Days Open]]&lt;=60,"31 - 60",IF(Table1[[#This Row],[Days Open]]&lt;=90,"61 - 90",IF(Table1[[#This Row],[Days Open]]="Zero","Closed","&gt;91 and above"))))))</f>
        <v>&gt;91 and above</v>
      </c>
      <c r="AL1142" s="39">
        <f>WEEKNUM(Table1[[#This Row],[Created]])</f>
        <v>27</v>
      </c>
      <c r="AM1142" s="39">
        <f>WEEKNUM(Table1[[#This Row],[Resolved]])</f>
        <v>0</v>
      </c>
      <c r="AN1142" s="39">
        <f>WEEKNUM(Table1[[#This Row],[Closed]])</f>
        <v>27</v>
      </c>
      <c r="AO1142" s="39" t="str">
        <f>IFERROR(INDEX(GD_Resource[], MATCH(Table1[[#This Row],[Assigned to]], GD_Resource[SNOW ID Unique], 0), 2), "Not GD")</f>
        <v>WPP-US</v>
      </c>
      <c r="AP1142" s="39" t="str">
        <f t="shared" si="17"/>
        <v>GD</v>
      </c>
      <c r="AQ1142" s="39">
        <f>YEAR(Table1[[#This Row],[Closed]])</f>
        <v>2019</v>
      </c>
      <c r="AR1142" s="39">
        <f>YEAR(Table1[[#This Row],[Resolved]])</f>
        <v>1900</v>
      </c>
      <c r="AS1142" s="39">
        <f>YEAR(Table1[[#This Row],[Created]])</f>
        <v>2019</v>
      </c>
      <c r="AT1142" s="39">
        <f>DAY(Table1[[#This Row],[Resolved]])</f>
        <v>0</v>
      </c>
      <c r="AU1142" s="39" t="str">
        <f>TEXT(Table1[[#This Row],[Resolved]],"MMM")</f>
        <v>Jan</v>
      </c>
      <c r="AV1142" s="39">
        <f>DAY(Table1[[#This Row],[Created]])</f>
        <v>2</v>
      </c>
      <c r="AW1142" s="39" t="str">
        <f>TEXT(Table1[[#This Row],[Created]],"MMM")</f>
        <v>Jul</v>
      </c>
      <c r="AX1142" s="40">
        <f>VLOOKUP(Table1[[#This Row],[Assigned to]],GD_Resource[[#All],[SNOW ID Unique]:[Team]],4,0)</f>
        <v>0</v>
      </c>
    </row>
    <row r="1143" spans="1:50" ht="49.95" customHeight="1" x14ac:dyDescent="0.25">
      <c r="A1143" s="37" t="s">
        <v>4438</v>
      </c>
      <c r="B1143" s="37" t="s">
        <v>119</v>
      </c>
      <c r="C1143" s="37" t="s">
        <v>120</v>
      </c>
      <c r="D1143" s="37" t="s">
        <v>206</v>
      </c>
      <c r="E1143" s="37" t="s">
        <v>145</v>
      </c>
      <c r="F1143" s="37" t="s">
        <v>4439</v>
      </c>
      <c r="G1143" s="60">
        <v>43698.310208333343</v>
      </c>
      <c r="H1143" s="37" t="s">
        <v>48</v>
      </c>
      <c r="I1143" s="60"/>
      <c r="J1143" s="37" t="s">
        <v>124</v>
      </c>
      <c r="K1143" s="37" t="s">
        <v>4440</v>
      </c>
      <c r="L1143" s="60">
        <v>43698.310208333343</v>
      </c>
      <c r="M1143" s="37" t="s">
        <v>48</v>
      </c>
      <c r="N1143" s="60">
        <v>43649.572129629632</v>
      </c>
      <c r="O1143" s="37" t="s">
        <v>4441</v>
      </c>
      <c r="P1143" s="38" t="b">
        <v>0</v>
      </c>
      <c r="Q1143" s="37"/>
      <c r="R1143" s="37" t="s">
        <v>127</v>
      </c>
      <c r="S1143" s="38">
        <v>0</v>
      </c>
      <c r="T1143" s="37" t="s">
        <v>128</v>
      </c>
      <c r="U1143" s="37" t="s">
        <v>124</v>
      </c>
      <c r="V1143" s="60"/>
      <c r="W1143" s="38">
        <v>4210970</v>
      </c>
      <c r="X1143" s="37" t="s">
        <v>4442</v>
      </c>
      <c r="Y1143" s="38">
        <v>0</v>
      </c>
      <c r="Z1143" s="38" t="b">
        <v>0</v>
      </c>
      <c r="AA1143" s="60">
        <v>43649.752523148149</v>
      </c>
      <c r="AB1143" s="60">
        <v>43649.57230324074</v>
      </c>
      <c r="AC1143" s="38">
        <v>1</v>
      </c>
      <c r="AD1143" s="60">
        <v>43649.760034722232</v>
      </c>
      <c r="AE1143" s="60">
        <v>43649.768819444442</v>
      </c>
      <c r="AF1143" s="60">
        <v>43649.760034722232</v>
      </c>
      <c r="AG1143" s="37" t="s">
        <v>332</v>
      </c>
      <c r="AH1143" s="37"/>
      <c r="AI1143" s="37" t="s">
        <v>876</v>
      </c>
      <c r="AJ1143" s="16">
        <f ca="1">IF(Table1[[#This Row],[State]]="Closed","Zero",IF(Table1[[#This Row],[State]]="Resolved","Zero",TODAY()-Table1[[#This Row],[First Assigned to Osprey-Resolver]]))</f>
        <v>1058.2311805555582</v>
      </c>
      <c r="AK1143" s="16" t="str">
        <f ca="1">IF(Table1[[#This Row],[Days Open]]&lt;=5,"00 - 05",IF(Table1[[#This Row],[Days Open]]&lt;=15,"06 - 15",IF(Table1[[#This Row],[Days Open]]&lt;=30,"16 - 30", IF(Table1[[#This Row],[Days Open]]&lt;=60,"31 - 60",IF(Table1[[#This Row],[Days Open]]&lt;=90,"61 - 90",IF(Table1[[#This Row],[Days Open]]="Zero","Closed","&gt;91 and above"))))))</f>
        <v>&gt;91 and above</v>
      </c>
      <c r="AL1143" s="39">
        <f>WEEKNUM(Table1[[#This Row],[Created]])</f>
        <v>27</v>
      </c>
      <c r="AM1143" s="39">
        <f>WEEKNUM(Table1[[#This Row],[Resolved]])</f>
        <v>0</v>
      </c>
      <c r="AN1143" s="39">
        <f>WEEKNUM(Table1[[#This Row],[Closed]])</f>
        <v>34</v>
      </c>
      <c r="AO1143" s="39" t="str">
        <f>IFERROR(INDEX(GD_Resource[], MATCH(Table1[[#This Row],[Assigned to]], GD_Resource[SNOW ID Unique], 0), 2), "Not GD")</f>
        <v>Not GD</v>
      </c>
      <c r="AP1143" s="39" t="str">
        <f t="shared" si="17"/>
        <v>Geo</v>
      </c>
      <c r="AQ1143" s="39">
        <f>YEAR(Table1[[#This Row],[Closed]])</f>
        <v>2019</v>
      </c>
      <c r="AR1143" s="39">
        <f>YEAR(Table1[[#This Row],[Resolved]])</f>
        <v>1900</v>
      </c>
      <c r="AS1143" s="39">
        <f>YEAR(Table1[[#This Row],[Created]])</f>
        <v>2019</v>
      </c>
      <c r="AT1143" s="39">
        <f>DAY(Table1[[#This Row],[Resolved]])</f>
        <v>0</v>
      </c>
      <c r="AU1143" s="39" t="str">
        <f>TEXT(Table1[[#This Row],[Resolved]],"MMM")</f>
        <v>Jan</v>
      </c>
      <c r="AV1143" s="39">
        <f>DAY(Table1[[#This Row],[Created]])</f>
        <v>3</v>
      </c>
      <c r="AW1143" s="39" t="str">
        <f>TEXT(Table1[[#This Row],[Created]],"MMM")</f>
        <v>Jul</v>
      </c>
      <c r="AX1143" s="40" t="e">
        <f>VLOOKUP(Table1[[#This Row],[Assigned to]],GD_Resource[[#All],[SNOW ID Unique]:[Team]],4,0)</f>
        <v>#N/A</v>
      </c>
    </row>
    <row r="1144" spans="1:50" ht="49.95" customHeight="1" x14ac:dyDescent="0.25">
      <c r="A1144" s="37" t="s">
        <v>4443</v>
      </c>
      <c r="B1144" s="37" t="s">
        <v>142</v>
      </c>
      <c r="C1144" s="37" t="s">
        <v>253</v>
      </c>
      <c r="D1144" s="37" t="s">
        <v>132</v>
      </c>
      <c r="E1144" s="37" t="s">
        <v>145</v>
      </c>
      <c r="F1144" s="37" t="s">
        <v>4444</v>
      </c>
      <c r="G1144" s="60">
        <v>44425.002638888887</v>
      </c>
      <c r="H1144" s="37" t="s">
        <v>39</v>
      </c>
      <c r="I1144" s="60"/>
      <c r="J1144" s="37" t="s">
        <v>124</v>
      </c>
      <c r="K1144" s="37" t="s">
        <v>3063</v>
      </c>
      <c r="L1144" s="60">
        <v>44425.002638888887</v>
      </c>
      <c r="M1144" s="37" t="s">
        <v>42</v>
      </c>
      <c r="N1144" s="60">
        <v>43649.802743055552</v>
      </c>
      <c r="O1144" s="37" t="s">
        <v>4445</v>
      </c>
      <c r="P1144" s="38" t="b">
        <v>0</v>
      </c>
      <c r="Q1144" s="37"/>
      <c r="R1144" s="37" t="s">
        <v>150</v>
      </c>
      <c r="S1144" s="38">
        <v>0</v>
      </c>
      <c r="T1144" s="37" t="s">
        <v>128</v>
      </c>
      <c r="U1144" s="37" t="s">
        <v>124</v>
      </c>
      <c r="V1144" s="60"/>
      <c r="W1144" s="38">
        <v>66977271</v>
      </c>
      <c r="X1144" s="37" t="s">
        <v>4446</v>
      </c>
      <c r="Y1144" s="38">
        <v>0</v>
      </c>
      <c r="Z1144" s="38" t="b">
        <v>0</v>
      </c>
      <c r="AA1144" s="60">
        <v>43650.13</v>
      </c>
      <c r="AB1144" s="60">
        <v>43649.814560185187</v>
      </c>
      <c r="AC1144" s="38">
        <v>1</v>
      </c>
      <c r="AD1144" s="60">
        <v>43650.140300925923</v>
      </c>
      <c r="AE1144" s="60">
        <v>43654.728912037041</v>
      </c>
      <c r="AF1144" s="60">
        <v>43650.140300925923</v>
      </c>
      <c r="AG1144" s="37"/>
      <c r="AH1144" s="37"/>
      <c r="AI1144" s="37"/>
      <c r="AJ1144" s="16">
        <f ca="1">IF(Table1[[#This Row],[State]]="Closed","Zero",IF(Table1[[#This Row],[State]]="Resolved","Zero",TODAY()-Table1[[#This Row],[First Assigned to Osprey-Resolver]]))</f>
        <v>1053.2710879629594</v>
      </c>
      <c r="AK1144" s="16" t="str">
        <f ca="1">IF(Table1[[#This Row],[Days Open]]&lt;=5,"00 - 05",IF(Table1[[#This Row],[Days Open]]&lt;=15,"06 - 15",IF(Table1[[#This Row],[Days Open]]&lt;=30,"16 - 30", IF(Table1[[#This Row],[Days Open]]&lt;=60,"31 - 60",IF(Table1[[#This Row],[Days Open]]&lt;=90,"61 - 90",IF(Table1[[#This Row],[Days Open]]="Zero","Closed","&gt;91 and above"))))))</f>
        <v>&gt;91 and above</v>
      </c>
      <c r="AL1144" s="39">
        <f>WEEKNUM(Table1[[#This Row],[Created]])</f>
        <v>27</v>
      </c>
      <c r="AM1144" s="39">
        <f>WEEKNUM(Table1[[#This Row],[Resolved]])</f>
        <v>0</v>
      </c>
      <c r="AN1144" s="39">
        <f>WEEKNUM(Table1[[#This Row],[Closed]])</f>
        <v>34</v>
      </c>
      <c r="AO1144" s="39" t="str">
        <f>IFERROR(INDEX(GD_Resource[], MATCH(Table1[[#This Row],[Assigned to]], GD_Resource[SNOW ID Unique], 0), 2), "Not GD")</f>
        <v>Not GD</v>
      </c>
      <c r="AP1144" s="39" t="str">
        <f t="shared" si="17"/>
        <v>Geo</v>
      </c>
      <c r="AQ1144" s="39">
        <f>YEAR(Table1[[#This Row],[Closed]])</f>
        <v>2021</v>
      </c>
      <c r="AR1144" s="39">
        <f>YEAR(Table1[[#This Row],[Resolved]])</f>
        <v>1900</v>
      </c>
      <c r="AS1144" s="39">
        <f>YEAR(Table1[[#This Row],[Created]])</f>
        <v>2019</v>
      </c>
      <c r="AT1144" s="39">
        <f>DAY(Table1[[#This Row],[Resolved]])</f>
        <v>0</v>
      </c>
      <c r="AU1144" s="39" t="str">
        <f>TEXT(Table1[[#This Row],[Resolved]],"MMM")</f>
        <v>Jan</v>
      </c>
      <c r="AV1144" s="39">
        <f>DAY(Table1[[#This Row],[Created]])</f>
        <v>3</v>
      </c>
      <c r="AW1144" s="39" t="str">
        <f>TEXT(Table1[[#This Row],[Created]],"MMM")</f>
        <v>Jul</v>
      </c>
      <c r="AX1144" s="40" t="e">
        <f>VLOOKUP(Table1[[#This Row],[Assigned to]],GD_Resource[[#All],[SNOW ID Unique]:[Team]],4,0)</f>
        <v>#N/A</v>
      </c>
    </row>
    <row r="1145" spans="1:50" ht="49.95" customHeight="1" x14ac:dyDescent="0.25">
      <c r="A1145" s="37" t="s">
        <v>4447</v>
      </c>
      <c r="B1145" s="37" t="s">
        <v>119</v>
      </c>
      <c r="C1145" s="37" t="s">
        <v>120</v>
      </c>
      <c r="D1145" s="37" t="s">
        <v>4448</v>
      </c>
      <c r="E1145" s="37" t="s">
        <v>13</v>
      </c>
      <c r="F1145" s="37" t="s">
        <v>4449</v>
      </c>
      <c r="G1145" s="60">
        <v>43656.489872685182</v>
      </c>
      <c r="H1145" s="37" t="s">
        <v>3178</v>
      </c>
      <c r="I1145" s="60"/>
      <c r="J1145" s="37" t="s">
        <v>124</v>
      </c>
      <c r="K1145" s="37" t="s">
        <v>4450</v>
      </c>
      <c r="L1145" s="60">
        <v>43656.489872685182</v>
      </c>
      <c r="M1145" s="37" t="s">
        <v>3178</v>
      </c>
      <c r="N1145" s="60">
        <v>43654.591516203713</v>
      </c>
      <c r="O1145" s="37" t="s">
        <v>267</v>
      </c>
      <c r="P1145" s="38" t="b">
        <v>0</v>
      </c>
      <c r="Q1145" s="37"/>
      <c r="R1145" s="37" t="s">
        <v>127</v>
      </c>
      <c r="S1145" s="38">
        <v>0</v>
      </c>
      <c r="T1145" s="37" t="s">
        <v>128</v>
      </c>
      <c r="U1145" s="37" t="s">
        <v>124</v>
      </c>
      <c r="V1145" s="60"/>
      <c r="W1145" s="38">
        <v>164018</v>
      </c>
      <c r="X1145" s="37" t="s">
        <v>268</v>
      </c>
      <c r="Y1145" s="38">
        <v>0</v>
      </c>
      <c r="Z1145" s="38" t="b">
        <v>0</v>
      </c>
      <c r="AA1145" s="60">
        <v>43654.614768518521</v>
      </c>
      <c r="AB1145" s="60">
        <v>43654.591516203713</v>
      </c>
      <c r="AC1145" s="38">
        <v>1</v>
      </c>
      <c r="AD1145" s="60">
        <v>43654.60900462963</v>
      </c>
      <c r="AE1145" s="60">
        <v>43654.614768518521</v>
      </c>
      <c r="AF1145" s="60">
        <v>43654.60900462963</v>
      </c>
      <c r="AG1145" s="37"/>
      <c r="AH1145" s="37"/>
      <c r="AI1145" s="37"/>
      <c r="AJ1145" s="16">
        <f ca="1">IF(Table1[[#This Row],[State]]="Closed","Zero",IF(Table1[[#This Row],[State]]="Resolved","Zero",TODAY()-Table1[[#This Row],[First Assigned to Osprey-Resolver]]))</f>
        <v>1053.3852314814794</v>
      </c>
      <c r="AK1145" s="16" t="str">
        <f ca="1">IF(Table1[[#This Row],[Days Open]]&lt;=5,"00 - 05",IF(Table1[[#This Row],[Days Open]]&lt;=15,"06 - 15",IF(Table1[[#This Row],[Days Open]]&lt;=30,"16 - 30", IF(Table1[[#This Row],[Days Open]]&lt;=60,"31 - 60",IF(Table1[[#This Row],[Days Open]]&lt;=90,"61 - 90",IF(Table1[[#This Row],[Days Open]]="Zero","Closed","&gt;91 and above"))))))</f>
        <v>&gt;91 and above</v>
      </c>
      <c r="AL1145" s="39">
        <f>WEEKNUM(Table1[[#This Row],[Created]])</f>
        <v>28</v>
      </c>
      <c r="AM1145" s="39">
        <f>WEEKNUM(Table1[[#This Row],[Resolved]])</f>
        <v>0</v>
      </c>
      <c r="AN1145" s="39">
        <f>WEEKNUM(Table1[[#This Row],[Closed]])</f>
        <v>28</v>
      </c>
      <c r="AO1145" s="39" t="str">
        <f>IFERROR(INDEX(GD_Resource[], MATCH(Table1[[#This Row],[Assigned to]], GD_Resource[SNOW ID Unique], 0), 2), "Not GD")</f>
        <v>WPP-US</v>
      </c>
      <c r="AP1145" s="39" t="str">
        <f t="shared" si="17"/>
        <v>GD</v>
      </c>
      <c r="AQ1145" s="39">
        <f>YEAR(Table1[[#This Row],[Closed]])</f>
        <v>2019</v>
      </c>
      <c r="AR1145" s="39">
        <f>YEAR(Table1[[#This Row],[Resolved]])</f>
        <v>1900</v>
      </c>
      <c r="AS1145" s="39">
        <f>YEAR(Table1[[#This Row],[Created]])</f>
        <v>2019</v>
      </c>
      <c r="AT1145" s="39">
        <f>DAY(Table1[[#This Row],[Resolved]])</f>
        <v>0</v>
      </c>
      <c r="AU1145" s="39" t="str">
        <f>TEXT(Table1[[#This Row],[Resolved]],"MMM")</f>
        <v>Jan</v>
      </c>
      <c r="AV1145" s="39">
        <f>DAY(Table1[[#This Row],[Created]])</f>
        <v>8</v>
      </c>
      <c r="AW1145" s="39" t="str">
        <f>TEXT(Table1[[#This Row],[Created]],"MMM")</f>
        <v>Jul</v>
      </c>
      <c r="AX1145" s="40">
        <f>VLOOKUP(Table1[[#This Row],[Assigned to]],GD_Resource[[#All],[SNOW ID Unique]:[Team]],4,0)</f>
        <v>0</v>
      </c>
    </row>
    <row r="1146" spans="1:50" ht="49.95" customHeight="1" x14ac:dyDescent="0.25">
      <c r="A1146" s="37" t="s">
        <v>4451</v>
      </c>
      <c r="B1146" s="37" t="s">
        <v>142</v>
      </c>
      <c r="C1146" s="37" t="s">
        <v>1519</v>
      </c>
      <c r="D1146" s="37" t="s">
        <v>686</v>
      </c>
      <c r="E1146" s="37" t="s">
        <v>145</v>
      </c>
      <c r="F1146" s="37" t="s">
        <v>4452</v>
      </c>
      <c r="G1146" s="60">
        <v>44615.935972222222</v>
      </c>
      <c r="H1146" s="37" t="s">
        <v>4453</v>
      </c>
      <c r="I1146" s="60"/>
      <c r="J1146" s="37" t="s">
        <v>124</v>
      </c>
      <c r="K1146" s="37" t="s">
        <v>392</v>
      </c>
      <c r="L1146" s="60">
        <v>44615.935972222222</v>
      </c>
      <c r="M1146" s="37" t="s">
        <v>2532</v>
      </c>
      <c r="N1146" s="60">
        <v>43654.786099537043</v>
      </c>
      <c r="O1146" s="37" t="s">
        <v>282</v>
      </c>
      <c r="P1146" s="38" t="b">
        <v>0</v>
      </c>
      <c r="Q1146" s="37"/>
      <c r="R1146" s="37" t="s">
        <v>217</v>
      </c>
      <c r="S1146" s="38">
        <v>0</v>
      </c>
      <c r="T1146" s="37" t="s">
        <v>128</v>
      </c>
      <c r="U1146" s="37" t="s">
        <v>124</v>
      </c>
      <c r="V1146" s="60"/>
      <c r="W1146" s="38">
        <v>83043349</v>
      </c>
      <c r="X1146" s="37" t="s">
        <v>283</v>
      </c>
      <c r="Y1146" s="38">
        <v>0</v>
      </c>
      <c r="Z1146" s="38" t="b">
        <v>0</v>
      </c>
      <c r="AA1146" s="60">
        <v>43654.80972222222</v>
      </c>
      <c r="AB1146" s="60">
        <v>43654.795347222222</v>
      </c>
      <c r="AC1146" s="38">
        <v>2</v>
      </c>
      <c r="AD1146" s="60">
        <v>43654.857048611113</v>
      </c>
      <c r="AE1146" s="60">
        <v>44610.018738425933</v>
      </c>
      <c r="AF1146" s="60">
        <v>43654.857048611113</v>
      </c>
      <c r="AG1146" s="37"/>
      <c r="AH1146" s="37"/>
      <c r="AI1146" s="37"/>
      <c r="AJ1146" s="16">
        <f ca="1">IF(Table1[[#This Row],[State]]="Closed","Zero",IF(Table1[[#This Row],[State]]="Resolved","Zero",TODAY()-Table1[[#This Row],[First Assigned to Osprey-Resolver]]))</f>
        <v>97.981261574066593</v>
      </c>
      <c r="AK1146" s="16" t="str">
        <f ca="1">IF(Table1[[#This Row],[Days Open]]&lt;=5,"00 - 05",IF(Table1[[#This Row],[Days Open]]&lt;=15,"06 - 15",IF(Table1[[#This Row],[Days Open]]&lt;=30,"16 - 30", IF(Table1[[#This Row],[Days Open]]&lt;=60,"31 - 60",IF(Table1[[#This Row],[Days Open]]&lt;=90,"61 - 90",IF(Table1[[#This Row],[Days Open]]="Zero","Closed","&gt;91 and above"))))))</f>
        <v>&gt;91 and above</v>
      </c>
      <c r="AL1146" s="39">
        <f>WEEKNUM(Table1[[#This Row],[Created]])</f>
        <v>28</v>
      </c>
      <c r="AM1146" s="39">
        <f>WEEKNUM(Table1[[#This Row],[Resolved]])</f>
        <v>0</v>
      </c>
      <c r="AN1146" s="39">
        <f>WEEKNUM(Table1[[#This Row],[Closed]])</f>
        <v>9</v>
      </c>
      <c r="AO1146" s="39" t="str">
        <f>IFERROR(INDEX(GD_Resource[], MATCH(Table1[[#This Row],[Assigned to]], GD_Resource[SNOW ID Unique], 0), 2), "Not GD")</f>
        <v>Not GD</v>
      </c>
      <c r="AP1146" s="39" t="str">
        <f t="shared" si="17"/>
        <v>Geo</v>
      </c>
      <c r="AQ1146" s="39">
        <f>YEAR(Table1[[#This Row],[Closed]])</f>
        <v>2022</v>
      </c>
      <c r="AR1146" s="39">
        <f>YEAR(Table1[[#This Row],[Resolved]])</f>
        <v>1900</v>
      </c>
      <c r="AS1146" s="39">
        <f>YEAR(Table1[[#This Row],[Created]])</f>
        <v>2019</v>
      </c>
      <c r="AT1146" s="39">
        <f>DAY(Table1[[#This Row],[Resolved]])</f>
        <v>0</v>
      </c>
      <c r="AU1146" s="39" t="str">
        <f>TEXT(Table1[[#This Row],[Resolved]],"MMM")</f>
        <v>Jan</v>
      </c>
      <c r="AV1146" s="39">
        <f>DAY(Table1[[#This Row],[Created]])</f>
        <v>8</v>
      </c>
      <c r="AW1146" s="39" t="str">
        <f>TEXT(Table1[[#This Row],[Created]],"MMM")</f>
        <v>Jul</v>
      </c>
      <c r="AX1146" s="40" t="e">
        <f>VLOOKUP(Table1[[#This Row],[Assigned to]],GD_Resource[[#All],[SNOW ID Unique]:[Team]],4,0)</f>
        <v>#N/A</v>
      </c>
    </row>
    <row r="1147" spans="1:50" ht="49.95" customHeight="1" x14ac:dyDescent="0.25">
      <c r="A1147" s="37" t="s">
        <v>4454</v>
      </c>
      <c r="B1147" s="37" t="s">
        <v>142</v>
      </c>
      <c r="C1147" s="37" t="s">
        <v>296</v>
      </c>
      <c r="D1147" s="37" t="s">
        <v>144</v>
      </c>
      <c r="E1147" s="37" t="s">
        <v>145</v>
      </c>
      <c r="F1147" s="37" t="s">
        <v>4455</v>
      </c>
      <c r="G1147" s="60">
        <v>44610.019247685188</v>
      </c>
      <c r="H1147" s="37"/>
      <c r="I1147" s="60"/>
      <c r="J1147" s="37" t="s">
        <v>124</v>
      </c>
      <c r="K1147" s="37" t="s">
        <v>392</v>
      </c>
      <c r="L1147" s="60">
        <v>44610.019247685188</v>
      </c>
      <c r="M1147" s="37" t="s">
        <v>148</v>
      </c>
      <c r="N1147" s="60">
        <v>43654.788622685177</v>
      </c>
      <c r="O1147" s="37" t="s">
        <v>282</v>
      </c>
      <c r="P1147" s="38" t="b">
        <v>0</v>
      </c>
      <c r="Q1147" s="37"/>
      <c r="R1147" s="37" t="s">
        <v>150</v>
      </c>
      <c r="S1147" s="38">
        <v>0</v>
      </c>
      <c r="T1147" s="37" t="s">
        <v>128</v>
      </c>
      <c r="U1147" s="37" t="s">
        <v>124</v>
      </c>
      <c r="V1147" s="60"/>
      <c r="W1147" s="38">
        <v>82531926</v>
      </c>
      <c r="X1147" s="37" t="s">
        <v>283</v>
      </c>
      <c r="Y1147" s="38">
        <v>0</v>
      </c>
      <c r="Z1147" s="38" t="b">
        <v>0</v>
      </c>
      <c r="AA1147" s="60">
        <v>43654.809351851851</v>
      </c>
      <c r="AB1147" s="60">
        <v>43654.794027777767</v>
      </c>
      <c r="AC1147" s="38">
        <v>1</v>
      </c>
      <c r="AD1147" s="60">
        <v>43654.869560185187</v>
      </c>
      <c r="AE1147" s="60"/>
      <c r="AF1147" s="60">
        <v>43654.869560185187</v>
      </c>
      <c r="AG1147" s="37"/>
      <c r="AH1147" s="37"/>
      <c r="AI1147" s="37"/>
      <c r="AJ1147" s="16">
        <f ca="1">IF(Table1[[#This Row],[State]]="Closed","Zero",IF(Table1[[#This Row],[State]]="Resolved","Zero",TODAY()-Table1[[#This Row],[First Assigned to Osprey-Resolver]]))</f>
        <v>44708</v>
      </c>
      <c r="AK1147" s="16" t="str">
        <f ca="1">IF(Table1[[#This Row],[Days Open]]&lt;=5,"00 - 05",IF(Table1[[#This Row],[Days Open]]&lt;=15,"06 - 15",IF(Table1[[#This Row],[Days Open]]&lt;=30,"16 - 30", IF(Table1[[#This Row],[Days Open]]&lt;=60,"31 - 60",IF(Table1[[#This Row],[Days Open]]&lt;=90,"61 - 90",IF(Table1[[#This Row],[Days Open]]="Zero","Closed","&gt;91 and above"))))))</f>
        <v>&gt;91 and above</v>
      </c>
      <c r="AL1147" s="39">
        <f>WEEKNUM(Table1[[#This Row],[Created]])</f>
        <v>28</v>
      </c>
      <c r="AM1147" s="39">
        <f>WEEKNUM(Table1[[#This Row],[Resolved]])</f>
        <v>0</v>
      </c>
      <c r="AN1147" s="39">
        <f>WEEKNUM(Table1[[#This Row],[Closed]])</f>
        <v>8</v>
      </c>
      <c r="AO1147" s="39" t="str">
        <f>IFERROR(INDEX(GD_Resource[], MATCH(Table1[[#This Row],[Assigned to]], GD_Resource[SNOW ID Unique], 0), 2), "Not GD")</f>
        <v>Not GD</v>
      </c>
      <c r="AP1147" s="39" t="str">
        <f t="shared" si="17"/>
        <v>Geo</v>
      </c>
      <c r="AQ1147" s="39">
        <f>YEAR(Table1[[#This Row],[Closed]])</f>
        <v>2022</v>
      </c>
      <c r="AR1147" s="39">
        <f>YEAR(Table1[[#This Row],[Resolved]])</f>
        <v>1900</v>
      </c>
      <c r="AS1147" s="39">
        <f>YEAR(Table1[[#This Row],[Created]])</f>
        <v>2019</v>
      </c>
      <c r="AT1147" s="39">
        <f>DAY(Table1[[#This Row],[Resolved]])</f>
        <v>0</v>
      </c>
      <c r="AU1147" s="39" t="str">
        <f>TEXT(Table1[[#This Row],[Resolved]],"MMM")</f>
        <v>Jan</v>
      </c>
      <c r="AV1147" s="39">
        <f>DAY(Table1[[#This Row],[Created]])</f>
        <v>8</v>
      </c>
      <c r="AW1147" s="39" t="str">
        <f>TEXT(Table1[[#This Row],[Created]],"MMM")</f>
        <v>Jul</v>
      </c>
      <c r="AX1147" s="40" t="e">
        <f>VLOOKUP(Table1[[#This Row],[Assigned to]],GD_Resource[[#All],[SNOW ID Unique]:[Team]],4,0)</f>
        <v>#N/A</v>
      </c>
    </row>
    <row r="1148" spans="1:50" ht="87.45" customHeight="1" x14ac:dyDescent="0.25">
      <c r="A1148" s="37" t="s">
        <v>4456</v>
      </c>
      <c r="B1148" s="37" t="s">
        <v>119</v>
      </c>
      <c r="C1148" s="37" t="s">
        <v>296</v>
      </c>
      <c r="D1148" s="37" t="s">
        <v>2424</v>
      </c>
      <c r="E1148" s="37" t="s">
        <v>145</v>
      </c>
      <c r="F1148" s="37" t="s">
        <v>4457</v>
      </c>
      <c r="G1148" s="60">
        <v>43762.063715277778</v>
      </c>
      <c r="H1148" s="37"/>
      <c r="I1148" s="60"/>
      <c r="J1148" s="37" t="s">
        <v>124</v>
      </c>
      <c r="K1148" s="37" t="s">
        <v>4458</v>
      </c>
      <c r="L1148" s="60">
        <v>43762.063715277778</v>
      </c>
      <c r="M1148" s="37" t="s">
        <v>2427</v>
      </c>
      <c r="N1148" s="60">
        <v>43654.79</v>
      </c>
      <c r="O1148" s="37" t="s">
        <v>282</v>
      </c>
      <c r="P1148" s="38" t="b">
        <v>0</v>
      </c>
      <c r="Q1148" s="37"/>
      <c r="R1148" s="37" t="s">
        <v>150</v>
      </c>
      <c r="S1148" s="38">
        <v>0</v>
      </c>
      <c r="T1148" s="37" t="s">
        <v>128</v>
      </c>
      <c r="U1148" s="37" t="s">
        <v>124</v>
      </c>
      <c r="V1148" s="60"/>
      <c r="W1148" s="38">
        <v>9268449</v>
      </c>
      <c r="X1148" s="37" t="s">
        <v>283</v>
      </c>
      <c r="Y1148" s="38">
        <v>0</v>
      </c>
      <c r="Z1148" s="38" t="b">
        <v>0</v>
      </c>
      <c r="AA1148" s="60"/>
      <c r="AB1148" s="60">
        <v>43654.819861111107</v>
      </c>
      <c r="AC1148" s="38">
        <v>1</v>
      </c>
      <c r="AD1148" s="60">
        <v>43656.082696759258</v>
      </c>
      <c r="AE1148" s="60"/>
      <c r="AF1148" s="60">
        <v>43656.082696759258</v>
      </c>
      <c r="AG1148" s="37"/>
      <c r="AH1148" s="37"/>
      <c r="AI1148" s="37"/>
      <c r="AJ1148" s="16">
        <f ca="1">IF(Table1[[#This Row],[State]]="Closed","Zero",IF(Table1[[#This Row],[State]]="Resolved","Zero",TODAY()-Table1[[#This Row],[First Assigned to Osprey-Resolver]]))</f>
        <v>44708</v>
      </c>
      <c r="AK1148" s="16" t="str">
        <f ca="1">IF(Table1[[#This Row],[Days Open]]&lt;=5,"00 - 05",IF(Table1[[#This Row],[Days Open]]&lt;=15,"06 - 15",IF(Table1[[#This Row],[Days Open]]&lt;=30,"16 - 30", IF(Table1[[#This Row],[Days Open]]&lt;=60,"31 - 60",IF(Table1[[#This Row],[Days Open]]&lt;=90,"61 - 90",IF(Table1[[#This Row],[Days Open]]="Zero","Closed","&gt;91 and above"))))))</f>
        <v>&gt;91 and above</v>
      </c>
      <c r="AL1148" s="39">
        <f>WEEKNUM(Table1[[#This Row],[Created]])</f>
        <v>28</v>
      </c>
      <c r="AM1148" s="39">
        <f>WEEKNUM(Table1[[#This Row],[Resolved]])</f>
        <v>0</v>
      </c>
      <c r="AN1148" s="39">
        <f>WEEKNUM(Table1[[#This Row],[Closed]])</f>
        <v>43</v>
      </c>
      <c r="AO1148" s="39" t="str">
        <f>IFERROR(INDEX(GD_Resource[], MATCH(Table1[[#This Row],[Assigned to]], GD_Resource[SNOW ID Unique], 0), 2), "Not GD")</f>
        <v>Not GD</v>
      </c>
      <c r="AP1148" s="39" t="str">
        <f t="shared" si="17"/>
        <v>Geo</v>
      </c>
      <c r="AQ1148" s="39">
        <f>YEAR(Table1[[#This Row],[Closed]])</f>
        <v>2019</v>
      </c>
      <c r="AR1148" s="39">
        <f>YEAR(Table1[[#This Row],[Resolved]])</f>
        <v>1900</v>
      </c>
      <c r="AS1148" s="39">
        <f>YEAR(Table1[[#This Row],[Created]])</f>
        <v>2019</v>
      </c>
      <c r="AT1148" s="39">
        <f>DAY(Table1[[#This Row],[Resolved]])</f>
        <v>0</v>
      </c>
      <c r="AU1148" s="39" t="str">
        <f>TEXT(Table1[[#This Row],[Resolved]],"MMM")</f>
        <v>Jan</v>
      </c>
      <c r="AV1148" s="39">
        <f>DAY(Table1[[#This Row],[Created]])</f>
        <v>8</v>
      </c>
      <c r="AW1148" s="39" t="str">
        <f>TEXT(Table1[[#This Row],[Created]],"MMM")</f>
        <v>Jul</v>
      </c>
      <c r="AX1148" s="40" t="e">
        <f>VLOOKUP(Table1[[#This Row],[Assigned to]],GD_Resource[[#All],[SNOW ID Unique]:[Team]],4,0)</f>
        <v>#N/A</v>
      </c>
    </row>
    <row r="1149" spans="1:50" ht="37.5" customHeight="1" x14ac:dyDescent="0.25">
      <c r="A1149" s="37" t="s">
        <v>4459</v>
      </c>
      <c r="B1149" s="37" t="s">
        <v>142</v>
      </c>
      <c r="C1149" s="37" t="s">
        <v>296</v>
      </c>
      <c r="D1149" s="37" t="s">
        <v>144</v>
      </c>
      <c r="E1149" s="37" t="s">
        <v>145</v>
      </c>
      <c r="F1149" s="37" t="s">
        <v>4460</v>
      </c>
      <c r="G1149" s="60">
        <v>44610.019861111112</v>
      </c>
      <c r="H1149" s="37"/>
      <c r="I1149" s="60"/>
      <c r="J1149" s="37" t="s">
        <v>124</v>
      </c>
      <c r="K1149" s="37" t="s">
        <v>392</v>
      </c>
      <c r="L1149" s="60">
        <v>44610.019861111112</v>
      </c>
      <c r="M1149" s="37" t="s">
        <v>148</v>
      </c>
      <c r="N1149" s="60">
        <v>43654.798101851848</v>
      </c>
      <c r="O1149" s="37" t="s">
        <v>282</v>
      </c>
      <c r="P1149" s="38" t="b">
        <v>0</v>
      </c>
      <c r="Q1149" s="37"/>
      <c r="R1149" s="37" t="s">
        <v>150</v>
      </c>
      <c r="S1149" s="38">
        <v>0</v>
      </c>
      <c r="T1149" s="37" t="s">
        <v>128</v>
      </c>
      <c r="U1149" s="37" t="s">
        <v>124</v>
      </c>
      <c r="V1149" s="60"/>
      <c r="W1149" s="38">
        <v>82531160</v>
      </c>
      <c r="X1149" s="37" t="s">
        <v>283</v>
      </c>
      <c r="Y1149" s="38">
        <v>0</v>
      </c>
      <c r="Z1149" s="38" t="b">
        <v>0</v>
      </c>
      <c r="AA1149" s="60">
        <v>43654.83934027778</v>
      </c>
      <c r="AB1149" s="60">
        <v>43654.819918981477</v>
      </c>
      <c r="AC1149" s="38">
        <v>1</v>
      </c>
      <c r="AD1149" s="60">
        <v>43654.908796296288</v>
      </c>
      <c r="AE1149" s="60"/>
      <c r="AF1149" s="60">
        <v>43654.908796296288</v>
      </c>
      <c r="AG1149" s="37"/>
      <c r="AH1149" s="37"/>
      <c r="AI1149" s="37"/>
      <c r="AJ1149" s="16">
        <f ca="1">IF(Table1[[#This Row],[State]]="Closed","Zero",IF(Table1[[#This Row],[State]]="Resolved","Zero",TODAY()-Table1[[#This Row],[First Assigned to Osprey-Resolver]]))</f>
        <v>44708</v>
      </c>
      <c r="AK1149" s="16" t="str">
        <f ca="1">IF(Table1[[#This Row],[Days Open]]&lt;=5,"00 - 05",IF(Table1[[#This Row],[Days Open]]&lt;=15,"06 - 15",IF(Table1[[#This Row],[Days Open]]&lt;=30,"16 - 30", IF(Table1[[#This Row],[Days Open]]&lt;=60,"31 - 60",IF(Table1[[#This Row],[Days Open]]&lt;=90,"61 - 90",IF(Table1[[#This Row],[Days Open]]="Zero","Closed","&gt;91 and above"))))))</f>
        <v>&gt;91 and above</v>
      </c>
      <c r="AL1149" s="39">
        <f>WEEKNUM(Table1[[#This Row],[Created]])</f>
        <v>28</v>
      </c>
      <c r="AM1149" s="39">
        <f>WEEKNUM(Table1[[#This Row],[Resolved]])</f>
        <v>0</v>
      </c>
      <c r="AN1149" s="39">
        <f>WEEKNUM(Table1[[#This Row],[Closed]])</f>
        <v>8</v>
      </c>
      <c r="AO1149" s="39" t="str">
        <f>IFERROR(INDEX(GD_Resource[], MATCH(Table1[[#This Row],[Assigned to]], GD_Resource[SNOW ID Unique], 0), 2), "Not GD")</f>
        <v>Not GD</v>
      </c>
      <c r="AP1149" s="39" t="str">
        <f t="shared" si="17"/>
        <v>Geo</v>
      </c>
      <c r="AQ1149" s="39">
        <f>YEAR(Table1[[#This Row],[Closed]])</f>
        <v>2022</v>
      </c>
      <c r="AR1149" s="39">
        <f>YEAR(Table1[[#This Row],[Resolved]])</f>
        <v>1900</v>
      </c>
      <c r="AS1149" s="39">
        <f>YEAR(Table1[[#This Row],[Created]])</f>
        <v>2019</v>
      </c>
      <c r="AT1149" s="39">
        <f>DAY(Table1[[#This Row],[Resolved]])</f>
        <v>0</v>
      </c>
      <c r="AU1149" s="39" t="str">
        <f>TEXT(Table1[[#This Row],[Resolved]],"MMM")</f>
        <v>Jan</v>
      </c>
      <c r="AV1149" s="39">
        <f>DAY(Table1[[#This Row],[Created]])</f>
        <v>8</v>
      </c>
      <c r="AW1149" s="39" t="str">
        <f>TEXT(Table1[[#This Row],[Created]],"MMM")</f>
        <v>Jul</v>
      </c>
      <c r="AX1149" s="40" t="e">
        <f>VLOOKUP(Table1[[#This Row],[Assigned to]],GD_Resource[[#All],[SNOW ID Unique]:[Team]],4,0)</f>
        <v>#N/A</v>
      </c>
    </row>
    <row r="1150" spans="1:50" ht="37.5" customHeight="1" x14ac:dyDescent="0.25">
      <c r="A1150" s="37" t="s">
        <v>4461</v>
      </c>
      <c r="B1150" s="37" t="s">
        <v>119</v>
      </c>
      <c r="C1150" s="37" t="s">
        <v>161</v>
      </c>
      <c r="D1150" s="37" t="s">
        <v>3991</v>
      </c>
      <c r="E1150" s="37" t="s">
        <v>13</v>
      </c>
      <c r="F1150" s="37" t="s">
        <v>4462</v>
      </c>
      <c r="G1150" s="60">
        <v>43657.994756944441</v>
      </c>
      <c r="H1150" s="37" t="s">
        <v>3993</v>
      </c>
      <c r="I1150" s="60"/>
      <c r="J1150" s="37" t="s">
        <v>124</v>
      </c>
      <c r="K1150" s="37" t="s">
        <v>4463</v>
      </c>
      <c r="L1150" s="60">
        <v>43657.994756944441</v>
      </c>
      <c r="M1150" s="37" t="s">
        <v>3993</v>
      </c>
      <c r="N1150" s="60">
        <v>43655.919606481482</v>
      </c>
      <c r="O1150" s="37" t="s">
        <v>4464</v>
      </c>
      <c r="P1150" s="38" t="b">
        <v>0</v>
      </c>
      <c r="Q1150" s="37"/>
      <c r="R1150" s="37" t="s">
        <v>127</v>
      </c>
      <c r="S1150" s="38">
        <v>0</v>
      </c>
      <c r="T1150" s="37" t="s">
        <v>128</v>
      </c>
      <c r="U1150" s="37" t="s">
        <v>124</v>
      </c>
      <c r="V1150" s="60"/>
      <c r="W1150" s="38">
        <v>179293</v>
      </c>
      <c r="X1150" s="37" t="s">
        <v>4465</v>
      </c>
      <c r="Y1150" s="38">
        <v>0</v>
      </c>
      <c r="Z1150" s="38" t="b">
        <v>0</v>
      </c>
      <c r="AA1150" s="60">
        <v>43655.974895833337</v>
      </c>
      <c r="AB1150" s="60">
        <v>43655.939016203702</v>
      </c>
      <c r="AC1150" s="38">
        <v>1</v>
      </c>
      <c r="AD1150" s="60">
        <v>43655.991122685176</v>
      </c>
      <c r="AE1150" s="60">
        <v>43656.011064814818</v>
      </c>
      <c r="AF1150" s="60">
        <v>43655.991122685176</v>
      </c>
      <c r="AG1150" s="37"/>
      <c r="AH1150" s="37"/>
      <c r="AI1150" s="37"/>
      <c r="AJ1150" s="16">
        <f ca="1">IF(Table1[[#This Row],[State]]="Closed","Zero",IF(Table1[[#This Row],[State]]="Resolved","Zero",TODAY()-Table1[[#This Row],[First Assigned to Osprey-Resolver]]))</f>
        <v>1051.9889351851816</v>
      </c>
      <c r="AK1150" s="16" t="str">
        <f ca="1">IF(Table1[[#This Row],[Days Open]]&lt;=5,"00 - 05",IF(Table1[[#This Row],[Days Open]]&lt;=15,"06 - 15",IF(Table1[[#This Row],[Days Open]]&lt;=30,"16 - 30", IF(Table1[[#This Row],[Days Open]]&lt;=60,"31 - 60",IF(Table1[[#This Row],[Days Open]]&lt;=90,"61 - 90",IF(Table1[[#This Row],[Days Open]]="Zero","Closed","&gt;91 and above"))))))</f>
        <v>&gt;91 and above</v>
      </c>
      <c r="AL1150" s="39">
        <f>WEEKNUM(Table1[[#This Row],[Created]])</f>
        <v>28</v>
      </c>
      <c r="AM1150" s="39">
        <f>WEEKNUM(Table1[[#This Row],[Resolved]])</f>
        <v>0</v>
      </c>
      <c r="AN1150" s="39">
        <f>WEEKNUM(Table1[[#This Row],[Closed]])</f>
        <v>28</v>
      </c>
      <c r="AO1150" s="39" t="str">
        <f>IFERROR(INDEX(GD_Resource[], MATCH(Table1[[#This Row],[Assigned to]], GD_Resource[SNOW ID Unique], 0), 2), "Not GD")</f>
        <v>WPP-US</v>
      </c>
      <c r="AP1150" s="39" t="str">
        <f t="shared" si="17"/>
        <v>GD</v>
      </c>
      <c r="AQ1150" s="39">
        <f>YEAR(Table1[[#This Row],[Closed]])</f>
        <v>2019</v>
      </c>
      <c r="AR1150" s="39">
        <f>YEAR(Table1[[#This Row],[Resolved]])</f>
        <v>1900</v>
      </c>
      <c r="AS1150" s="39">
        <f>YEAR(Table1[[#This Row],[Created]])</f>
        <v>2019</v>
      </c>
      <c r="AT1150" s="39">
        <f>DAY(Table1[[#This Row],[Resolved]])</f>
        <v>0</v>
      </c>
      <c r="AU1150" s="39" t="str">
        <f>TEXT(Table1[[#This Row],[Resolved]],"MMM")</f>
        <v>Jan</v>
      </c>
      <c r="AV1150" s="39">
        <f>DAY(Table1[[#This Row],[Created]])</f>
        <v>9</v>
      </c>
      <c r="AW1150" s="39" t="str">
        <f>TEXT(Table1[[#This Row],[Created]],"MMM")</f>
        <v>Jul</v>
      </c>
      <c r="AX1150" s="40">
        <f>VLOOKUP(Table1[[#This Row],[Assigned to]],GD_Resource[[#All],[SNOW ID Unique]:[Team]],4,0)</f>
        <v>0</v>
      </c>
    </row>
    <row r="1151" spans="1:50" ht="49.95" customHeight="1" x14ac:dyDescent="0.25">
      <c r="A1151" s="37" t="s">
        <v>4466</v>
      </c>
      <c r="B1151" s="37" t="s">
        <v>119</v>
      </c>
      <c r="C1151" s="37" t="s">
        <v>253</v>
      </c>
      <c r="D1151" s="37" t="s">
        <v>132</v>
      </c>
      <c r="E1151" s="37" t="s">
        <v>145</v>
      </c>
      <c r="F1151" s="37" t="s">
        <v>4467</v>
      </c>
      <c r="G1151" s="60">
        <v>44424.997557870367</v>
      </c>
      <c r="H1151" s="37" t="s">
        <v>14</v>
      </c>
      <c r="I1151" s="60"/>
      <c r="J1151" s="37" t="s">
        <v>124</v>
      </c>
      <c r="K1151" s="37" t="s">
        <v>3063</v>
      </c>
      <c r="L1151" s="60">
        <v>44424.997557870367</v>
      </c>
      <c r="M1151" s="37" t="s">
        <v>42</v>
      </c>
      <c r="N1151" s="60">
        <v>43656.992442129631</v>
      </c>
      <c r="O1151" s="37" t="s">
        <v>2306</v>
      </c>
      <c r="P1151" s="38" t="b">
        <v>0</v>
      </c>
      <c r="Q1151" s="37"/>
      <c r="R1151" s="37" t="s">
        <v>150</v>
      </c>
      <c r="S1151" s="38">
        <v>0</v>
      </c>
      <c r="T1151" s="37" t="s">
        <v>128</v>
      </c>
      <c r="U1151" s="37" t="s">
        <v>124</v>
      </c>
      <c r="V1151" s="60"/>
      <c r="W1151" s="38">
        <v>66355929</v>
      </c>
      <c r="X1151" s="37" t="s">
        <v>4468</v>
      </c>
      <c r="Y1151" s="38">
        <v>0</v>
      </c>
      <c r="Z1151" s="38" t="b">
        <v>0</v>
      </c>
      <c r="AA1151" s="60">
        <v>43656.992442129631</v>
      </c>
      <c r="AB1151" s="60"/>
      <c r="AC1151" s="38">
        <v>0</v>
      </c>
      <c r="AD1151" s="60"/>
      <c r="AE1151" s="60">
        <v>43656.992442129631</v>
      </c>
      <c r="AF1151" s="60">
        <v>43656.992442129631</v>
      </c>
      <c r="AG1151" s="37"/>
      <c r="AH1151" s="37"/>
      <c r="AI1151" s="37" t="s">
        <v>257</v>
      </c>
      <c r="AJ1151" s="16">
        <f ca="1">IF(Table1[[#This Row],[State]]="Closed","Zero",IF(Table1[[#This Row],[State]]="Resolved","Zero",TODAY()-Table1[[#This Row],[First Assigned to Osprey-Resolver]]))</f>
        <v>1051.0075578703691</v>
      </c>
      <c r="AK1151" s="16" t="str">
        <f ca="1">IF(Table1[[#This Row],[Days Open]]&lt;=5,"00 - 05",IF(Table1[[#This Row],[Days Open]]&lt;=15,"06 - 15",IF(Table1[[#This Row],[Days Open]]&lt;=30,"16 - 30", IF(Table1[[#This Row],[Days Open]]&lt;=60,"31 - 60",IF(Table1[[#This Row],[Days Open]]&lt;=90,"61 - 90",IF(Table1[[#This Row],[Days Open]]="Zero","Closed","&gt;91 and above"))))))</f>
        <v>&gt;91 and above</v>
      </c>
      <c r="AL1151" s="39">
        <f>WEEKNUM(Table1[[#This Row],[Created]])</f>
        <v>28</v>
      </c>
      <c r="AM1151" s="39">
        <f>WEEKNUM(Table1[[#This Row],[Resolved]])</f>
        <v>0</v>
      </c>
      <c r="AN1151" s="39">
        <f>WEEKNUM(Table1[[#This Row],[Closed]])</f>
        <v>34</v>
      </c>
      <c r="AO1151" s="39" t="str">
        <f>IFERROR(INDEX(GD_Resource[], MATCH(Table1[[#This Row],[Assigned to]], GD_Resource[SNOW ID Unique], 0), 2), "Not GD")</f>
        <v>WPP-US</v>
      </c>
      <c r="AP1151" s="39" t="str">
        <f t="shared" si="17"/>
        <v>GD</v>
      </c>
      <c r="AQ1151" s="39">
        <f>YEAR(Table1[[#This Row],[Closed]])</f>
        <v>2021</v>
      </c>
      <c r="AR1151" s="39">
        <f>YEAR(Table1[[#This Row],[Resolved]])</f>
        <v>1900</v>
      </c>
      <c r="AS1151" s="39">
        <f>YEAR(Table1[[#This Row],[Created]])</f>
        <v>2019</v>
      </c>
      <c r="AT1151" s="39">
        <f>DAY(Table1[[#This Row],[Resolved]])</f>
        <v>0</v>
      </c>
      <c r="AU1151" s="39" t="str">
        <f>TEXT(Table1[[#This Row],[Resolved]],"MMM")</f>
        <v>Jan</v>
      </c>
      <c r="AV1151" s="39">
        <f>DAY(Table1[[#This Row],[Created]])</f>
        <v>10</v>
      </c>
      <c r="AW1151" s="39" t="str">
        <f>TEXT(Table1[[#This Row],[Created]],"MMM")</f>
        <v>Jul</v>
      </c>
      <c r="AX1151" s="40">
        <f>VLOOKUP(Table1[[#This Row],[Assigned to]],GD_Resource[[#All],[SNOW ID Unique]:[Team]],4,0)</f>
        <v>0</v>
      </c>
    </row>
    <row r="1152" spans="1:50" ht="37.5" customHeight="1" x14ac:dyDescent="0.25">
      <c r="A1152" s="37" t="s">
        <v>4469</v>
      </c>
      <c r="B1152" s="37" t="s">
        <v>119</v>
      </c>
      <c r="C1152" s="37" t="s">
        <v>253</v>
      </c>
      <c r="D1152" s="37" t="s">
        <v>132</v>
      </c>
      <c r="E1152" s="37" t="s">
        <v>145</v>
      </c>
      <c r="F1152" s="37" t="s">
        <v>4470</v>
      </c>
      <c r="G1152" s="60">
        <v>44424.99894675926</v>
      </c>
      <c r="H1152" s="37" t="s">
        <v>14</v>
      </c>
      <c r="I1152" s="60"/>
      <c r="J1152" s="37" t="s">
        <v>124</v>
      </c>
      <c r="K1152" s="37" t="s">
        <v>3063</v>
      </c>
      <c r="L1152" s="60">
        <v>44424.99894675926</v>
      </c>
      <c r="M1152" s="37" t="s">
        <v>42</v>
      </c>
      <c r="N1152" s="60">
        <v>43656.996481481481</v>
      </c>
      <c r="O1152" s="37" t="s">
        <v>2306</v>
      </c>
      <c r="P1152" s="38" t="b">
        <v>0</v>
      </c>
      <c r="Q1152" s="37"/>
      <c r="R1152" s="37" t="s">
        <v>150</v>
      </c>
      <c r="S1152" s="38">
        <v>0</v>
      </c>
      <c r="T1152" s="37" t="s">
        <v>128</v>
      </c>
      <c r="U1152" s="37" t="s">
        <v>124</v>
      </c>
      <c r="V1152" s="60"/>
      <c r="W1152" s="38">
        <v>66355547</v>
      </c>
      <c r="X1152" s="37" t="s">
        <v>4468</v>
      </c>
      <c r="Y1152" s="38">
        <v>0</v>
      </c>
      <c r="Z1152" s="38" t="b">
        <v>0</v>
      </c>
      <c r="AA1152" s="60">
        <v>43656.996481481481</v>
      </c>
      <c r="AB1152" s="60"/>
      <c r="AC1152" s="38">
        <v>0</v>
      </c>
      <c r="AD1152" s="60"/>
      <c r="AE1152" s="60">
        <v>43656.996481481481</v>
      </c>
      <c r="AF1152" s="60">
        <v>43656.996481481481</v>
      </c>
      <c r="AG1152" s="37"/>
      <c r="AH1152" s="37"/>
      <c r="AI1152" s="37" t="s">
        <v>257</v>
      </c>
      <c r="AJ1152" s="16">
        <f ca="1">IF(Table1[[#This Row],[State]]="Closed","Zero",IF(Table1[[#This Row],[State]]="Resolved","Zero",TODAY()-Table1[[#This Row],[First Assigned to Osprey-Resolver]]))</f>
        <v>1051.0035185185188</v>
      </c>
      <c r="AK1152" s="16" t="str">
        <f ca="1">IF(Table1[[#This Row],[Days Open]]&lt;=5,"00 - 05",IF(Table1[[#This Row],[Days Open]]&lt;=15,"06 - 15",IF(Table1[[#This Row],[Days Open]]&lt;=30,"16 - 30", IF(Table1[[#This Row],[Days Open]]&lt;=60,"31 - 60",IF(Table1[[#This Row],[Days Open]]&lt;=90,"61 - 90",IF(Table1[[#This Row],[Days Open]]="Zero","Closed","&gt;91 and above"))))))</f>
        <v>&gt;91 and above</v>
      </c>
      <c r="AL1152" s="39">
        <f>WEEKNUM(Table1[[#This Row],[Created]])</f>
        <v>28</v>
      </c>
      <c r="AM1152" s="39">
        <f>WEEKNUM(Table1[[#This Row],[Resolved]])</f>
        <v>0</v>
      </c>
      <c r="AN1152" s="39">
        <f>WEEKNUM(Table1[[#This Row],[Closed]])</f>
        <v>34</v>
      </c>
      <c r="AO1152" s="39" t="str">
        <f>IFERROR(INDEX(GD_Resource[], MATCH(Table1[[#This Row],[Assigned to]], GD_Resource[SNOW ID Unique], 0), 2), "Not GD")</f>
        <v>WPP-US</v>
      </c>
      <c r="AP1152" s="39" t="str">
        <f t="shared" si="17"/>
        <v>GD</v>
      </c>
      <c r="AQ1152" s="39">
        <f>YEAR(Table1[[#This Row],[Closed]])</f>
        <v>2021</v>
      </c>
      <c r="AR1152" s="39">
        <f>YEAR(Table1[[#This Row],[Resolved]])</f>
        <v>1900</v>
      </c>
      <c r="AS1152" s="39">
        <f>YEAR(Table1[[#This Row],[Created]])</f>
        <v>2019</v>
      </c>
      <c r="AT1152" s="39">
        <f>DAY(Table1[[#This Row],[Resolved]])</f>
        <v>0</v>
      </c>
      <c r="AU1152" s="39" t="str">
        <f>TEXT(Table1[[#This Row],[Resolved]],"MMM")</f>
        <v>Jan</v>
      </c>
      <c r="AV1152" s="39">
        <f>DAY(Table1[[#This Row],[Created]])</f>
        <v>10</v>
      </c>
      <c r="AW1152" s="39" t="str">
        <f>TEXT(Table1[[#This Row],[Created]],"MMM")</f>
        <v>Jul</v>
      </c>
      <c r="AX1152" s="40">
        <f>VLOOKUP(Table1[[#This Row],[Assigned to]],GD_Resource[[#All],[SNOW ID Unique]:[Team]],4,0)</f>
        <v>0</v>
      </c>
    </row>
    <row r="1153" spans="1:50" ht="49.95" customHeight="1" x14ac:dyDescent="0.25">
      <c r="A1153" s="37" t="s">
        <v>4471</v>
      </c>
      <c r="B1153" s="37" t="s">
        <v>142</v>
      </c>
      <c r="C1153" s="37" t="s">
        <v>296</v>
      </c>
      <c r="D1153" s="37" t="s">
        <v>2424</v>
      </c>
      <c r="E1153" s="37" t="s">
        <v>145</v>
      </c>
      <c r="F1153" s="37" t="s">
        <v>4472</v>
      </c>
      <c r="G1153" s="60">
        <v>43883.054560185177</v>
      </c>
      <c r="H1153" s="37" t="s">
        <v>2653</v>
      </c>
      <c r="I1153" s="60"/>
      <c r="J1153" s="37" t="s">
        <v>124</v>
      </c>
      <c r="K1153" s="37" t="s">
        <v>4473</v>
      </c>
      <c r="L1153" s="60">
        <v>43883.054571759261</v>
      </c>
      <c r="M1153" s="37" t="s">
        <v>2427</v>
      </c>
      <c r="N1153" s="60">
        <v>43659.012557870366</v>
      </c>
      <c r="O1153" s="37" t="s">
        <v>282</v>
      </c>
      <c r="P1153" s="38" t="b">
        <v>0</v>
      </c>
      <c r="Q1153" s="37"/>
      <c r="R1153" s="37" t="s">
        <v>150</v>
      </c>
      <c r="S1153" s="38">
        <v>0</v>
      </c>
      <c r="T1153" s="37" t="s">
        <v>128</v>
      </c>
      <c r="U1153" s="37" t="s">
        <v>124</v>
      </c>
      <c r="V1153" s="60"/>
      <c r="W1153" s="38">
        <v>19357230</v>
      </c>
      <c r="X1153" s="37" t="s">
        <v>283</v>
      </c>
      <c r="Y1153" s="38">
        <v>0</v>
      </c>
      <c r="Z1153" s="38" t="b">
        <v>0</v>
      </c>
      <c r="AA1153" s="60">
        <v>43659.051006944443</v>
      </c>
      <c r="AB1153" s="60">
        <v>43659.019467592603</v>
      </c>
      <c r="AC1153" s="38">
        <v>2</v>
      </c>
      <c r="AD1153" s="60">
        <v>43659.061053240737</v>
      </c>
      <c r="AE1153" s="60">
        <v>43659.123090277782</v>
      </c>
      <c r="AF1153" s="60">
        <v>43659.061053240737</v>
      </c>
      <c r="AG1153" s="37"/>
      <c r="AH1153" s="37"/>
      <c r="AI1153" s="37"/>
      <c r="AJ1153" s="16">
        <f ca="1">IF(Table1[[#This Row],[State]]="Closed","Zero",IF(Table1[[#This Row],[State]]="Resolved","Zero",TODAY()-Table1[[#This Row],[First Assigned to Osprey-Resolver]]))</f>
        <v>1048.8769097222175</v>
      </c>
      <c r="AK1153" s="16" t="str">
        <f ca="1">IF(Table1[[#This Row],[Days Open]]&lt;=5,"00 - 05",IF(Table1[[#This Row],[Days Open]]&lt;=15,"06 - 15",IF(Table1[[#This Row],[Days Open]]&lt;=30,"16 - 30", IF(Table1[[#This Row],[Days Open]]&lt;=60,"31 - 60",IF(Table1[[#This Row],[Days Open]]&lt;=90,"61 - 90",IF(Table1[[#This Row],[Days Open]]="Zero","Closed","&gt;91 and above"))))))</f>
        <v>&gt;91 and above</v>
      </c>
      <c r="AL1153" s="39">
        <f>WEEKNUM(Table1[[#This Row],[Created]])</f>
        <v>28</v>
      </c>
      <c r="AM1153" s="39">
        <f>WEEKNUM(Table1[[#This Row],[Resolved]])</f>
        <v>0</v>
      </c>
      <c r="AN1153" s="39">
        <f>WEEKNUM(Table1[[#This Row],[Closed]])</f>
        <v>8</v>
      </c>
      <c r="AO1153" s="39" t="str">
        <f>IFERROR(INDEX(GD_Resource[], MATCH(Table1[[#This Row],[Assigned to]], GD_Resource[SNOW ID Unique], 0), 2), "Not GD")</f>
        <v>Not GD</v>
      </c>
      <c r="AP1153" s="39" t="str">
        <f t="shared" si="17"/>
        <v>Geo</v>
      </c>
      <c r="AQ1153" s="39">
        <f>YEAR(Table1[[#This Row],[Closed]])</f>
        <v>2020</v>
      </c>
      <c r="AR1153" s="39">
        <f>YEAR(Table1[[#This Row],[Resolved]])</f>
        <v>1900</v>
      </c>
      <c r="AS1153" s="39">
        <f>YEAR(Table1[[#This Row],[Created]])</f>
        <v>2019</v>
      </c>
      <c r="AT1153" s="39">
        <f>DAY(Table1[[#This Row],[Resolved]])</f>
        <v>0</v>
      </c>
      <c r="AU1153" s="39" t="str">
        <f>TEXT(Table1[[#This Row],[Resolved]],"MMM")</f>
        <v>Jan</v>
      </c>
      <c r="AV1153" s="39">
        <f>DAY(Table1[[#This Row],[Created]])</f>
        <v>13</v>
      </c>
      <c r="AW1153" s="39" t="str">
        <f>TEXT(Table1[[#This Row],[Created]],"MMM")</f>
        <v>Jul</v>
      </c>
      <c r="AX1153" s="40" t="e">
        <f>VLOOKUP(Table1[[#This Row],[Assigned to]],GD_Resource[[#All],[SNOW ID Unique]:[Team]],4,0)</f>
        <v>#N/A</v>
      </c>
    </row>
    <row r="1154" spans="1:50" ht="49.95" customHeight="1" x14ac:dyDescent="0.25">
      <c r="A1154" s="37" t="s">
        <v>4474</v>
      </c>
      <c r="B1154" s="37" t="s">
        <v>142</v>
      </c>
      <c r="C1154" s="37" t="s">
        <v>433</v>
      </c>
      <c r="D1154" s="37" t="s">
        <v>434</v>
      </c>
      <c r="E1154" s="37" t="s">
        <v>13</v>
      </c>
      <c r="F1154" s="37" t="s">
        <v>4475</v>
      </c>
      <c r="G1154" s="60">
        <v>43662.969490740739</v>
      </c>
      <c r="H1154" s="37" t="s">
        <v>436</v>
      </c>
      <c r="I1154" s="60"/>
      <c r="J1154" s="37" t="s">
        <v>329</v>
      </c>
      <c r="K1154" s="37" t="s">
        <v>4476</v>
      </c>
      <c r="L1154" s="60">
        <v>43662.969490740739</v>
      </c>
      <c r="M1154" s="37" t="s">
        <v>436</v>
      </c>
      <c r="N1154" s="60">
        <v>43661.896134259259</v>
      </c>
      <c r="O1154" s="37" t="s">
        <v>4477</v>
      </c>
      <c r="P1154" s="38" t="b">
        <v>0</v>
      </c>
      <c r="Q1154" s="37"/>
      <c r="R1154" s="37" t="s">
        <v>217</v>
      </c>
      <c r="S1154" s="38">
        <v>0</v>
      </c>
      <c r="T1154" s="37" t="s">
        <v>128</v>
      </c>
      <c r="U1154" s="37" t="s">
        <v>124</v>
      </c>
      <c r="V1154" s="60"/>
      <c r="W1154" s="38">
        <v>92738</v>
      </c>
      <c r="X1154" s="37" t="s">
        <v>4478</v>
      </c>
      <c r="Y1154" s="38">
        <v>0</v>
      </c>
      <c r="Z1154" s="38" t="b">
        <v>0</v>
      </c>
      <c r="AA1154" s="60">
        <v>43661.947881944441</v>
      </c>
      <c r="AB1154" s="60">
        <v>43661.917430555557</v>
      </c>
      <c r="AC1154" s="38">
        <v>1</v>
      </c>
      <c r="AD1154" s="60">
        <v>43661.981134259258</v>
      </c>
      <c r="AE1154" s="60">
        <v>43662.326863425929</v>
      </c>
      <c r="AF1154" s="60">
        <v>43661.981134259258</v>
      </c>
      <c r="AG1154" s="37"/>
      <c r="AH1154" s="37"/>
      <c r="AI1154" s="37"/>
      <c r="AJ1154" s="16">
        <f ca="1">IF(Table1[[#This Row],[State]]="Closed","Zero",IF(Table1[[#This Row],[State]]="Resolved","Zero",TODAY()-Table1[[#This Row],[First Assigned to Osprey-Resolver]]))</f>
        <v>1045.6731365740707</v>
      </c>
      <c r="AK1154" s="16" t="str">
        <f ca="1">IF(Table1[[#This Row],[Days Open]]&lt;=5,"00 - 05",IF(Table1[[#This Row],[Days Open]]&lt;=15,"06 - 15",IF(Table1[[#This Row],[Days Open]]&lt;=30,"16 - 30", IF(Table1[[#This Row],[Days Open]]&lt;=60,"31 - 60",IF(Table1[[#This Row],[Days Open]]&lt;=90,"61 - 90",IF(Table1[[#This Row],[Days Open]]="Zero","Closed","&gt;91 and above"))))))</f>
        <v>&gt;91 and above</v>
      </c>
      <c r="AL1154" s="39">
        <f>WEEKNUM(Table1[[#This Row],[Created]])</f>
        <v>29</v>
      </c>
      <c r="AM1154" s="39">
        <f>WEEKNUM(Table1[[#This Row],[Resolved]])</f>
        <v>0</v>
      </c>
      <c r="AN1154" s="39">
        <f>WEEKNUM(Table1[[#This Row],[Closed]])</f>
        <v>29</v>
      </c>
      <c r="AO1154" s="39" t="str">
        <f>IFERROR(INDEX(GD_Resource[], MATCH(Table1[[#This Row],[Assigned to]], GD_Resource[SNOW ID Unique], 0), 2), "Not GD")</f>
        <v>Not GD</v>
      </c>
      <c r="AP1154" s="39" t="str">
        <f t="shared" ref="AP1154:AP1217" si="18">IF(AO1154="Not GD","Geo","GD")</f>
        <v>Geo</v>
      </c>
      <c r="AQ1154" s="39">
        <f>YEAR(Table1[[#This Row],[Closed]])</f>
        <v>2019</v>
      </c>
      <c r="AR1154" s="39">
        <f>YEAR(Table1[[#This Row],[Resolved]])</f>
        <v>1900</v>
      </c>
      <c r="AS1154" s="39">
        <f>YEAR(Table1[[#This Row],[Created]])</f>
        <v>2019</v>
      </c>
      <c r="AT1154" s="39">
        <f>DAY(Table1[[#This Row],[Resolved]])</f>
        <v>0</v>
      </c>
      <c r="AU1154" s="39" t="str">
        <f>TEXT(Table1[[#This Row],[Resolved]],"MMM")</f>
        <v>Jan</v>
      </c>
      <c r="AV1154" s="39">
        <f>DAY(Table1[[#This Row],[Created]])</f>
        <v>15</v>
      </c>
      <c r="AW1154" s="39" t="str">
        <f>TEXT(Table1[[#This Row],[Created]],"MMM")</f>
        <v>Jul</v>
      </c>
      <c r="AX1154" s="40" t="e">
        <f>VLOOKUP(Table1[[#This Row],[Assigned to]],GD_Resource[[#All],[SNOW ID Unique]:[Team]],4,0)</f>
        <v>#N/A</v>
      </c>
    </row>
    <row r="1155" spans="1:50" ht="37.5" customHeight="1" x14ac:dyDescent="0.25">
      <c r="A1155" s="37" t="s">
        <v>4479</v>
      </c>
      <c r="B1155" s="37" t="s">
        <v>119</v>
      </c>
      <c r="C1155" s="37" t="s">
        <v>120</v>
      </c>
      <c r="D1155" s="37" t="s">
        <v>206</v>
      </c>
      <c r="E1155" s="37" t="s">
        <v>145</v>
      </c>
      <c r="F1155" s="37" t="s">
        <v>4480</v>
      </c>
      <c r="G1155" s="60">
        <v>43768.315393518518</v>
      </c>
      <c r="H1155" s="37" t="s">
        <v>53</v>
      </c>
      <c r="I1155" s="60"/>
      <c r="J1155" s="37" t="s">
        <v>124</v>
      </c>
      <c r="K1155" s="37" t="s">
        <v>4481</v>
      </c>
      <c r="L1155" s="60">
        <v>43768.315393518518</v>
      </c>
      <c r="M1155" s="37" t="s">
        <v>48</v>
      </c>
      <c r="N1155" s="60">
        <v>43662.527002314811</v>
      </c>
      <c r="O1155" s="37" t="s">
        <v>2723</v>
      </c>
      <c r="P1155" s="38" t="b">
        <v>0</v>
      </c>
      <c r="Q1155" s="37"/>
      <c r="R1155" s="37" t="s">
        <v>127</v>
      </c>
      <c r="S1155" s="38">
        <v>0</v>
      </c>
      <c r="T1155" s="37" t="s">
        <v>128</v>
      </c>
      <c r="U1155" s="37" t="s">
        <v>124</v>
      </c>
      <c r="V1155" s="60"/>
      <c r="W1155" s="38">
        <v>9140117</v>
      </c>
      <c r="X1155" s="37" t="s">
        <v>2724</v>
      </c>
      <c r="Y1155" s="38">
        <v>0</v>
      </c>
      <c r="Z1155" s="38" t="b">
        <v>0</v>
      </c>
      <c r="AA1155" s="60">
        <v>43662.645439814813</v>
      </c>
      <c r="AB1155" s="60">
        <v>43662.527800925927</v>
      </c>
      <c r="AC1155" s="38">
        <v>2</v>
      </c>
      <c r="AD1155" s="60">
        <v>43662.573275462957</v>
      </c>
      <c r="AE1155" s="60">
        <v>43662.645439814813</v>
      </c>
      <c r="AF1155" s="60">
        <v>43662.573275462957</v>
      </c>
      <c r="AG1155" s="37"/>
      <c r="AH1155" s="37"/>
      <c r="AI1155" s="37"/>
      <c r="AJ1155" s="16">
        <f ca="1">IF(Table1[[#This Row],[State]]="Closed","Zero",IF(Table1[[#This Row],[State]]="Resolved","Zero",TODAY()-Table1[[#This Row],[First Assigned to Osprey-Resolver]]))</f>
        <v>1045.3545601851874</v>
      </c>
      <c r="AK1155" s="16" t="str">
        <f ca="1">IF(Table1[[#This Row],[Days Open]]&lt;=5,"00 - 05",IF(Table1[[#This Row],[Days Open]]&lt;=15,"06 - 15",IF(Table1[[#This Row],[Days Open]]&lt;=30,"16 - 30", IF(Table1[[#This Row],[Days Open]]&lt;=60,"31 - 60",IF(Table1[[#This Row],[Days Open]]&lt;=90,"61 - 90",IF(Table1[[#This Row],[Days Open]]="Zero","Closed","&gt;91 and above"))))))</f>
        <v>&gt;91 and above</v>
      </c>
      <c r="AL1155" s="39">
        <f>WEEKNUM(Table1[[#This Row],[Created]])</f>
        <v>29</v>
      </c>
      <c r="AM1155" s="39">
        <f>WEEKNUM(Table1[[#This Row],[Resolved]])</f>
        <v>0</v>
      </c>
      <c r="AN1155" s="39">
        <f>WEEKNUM(Table1[[#This Row],[Closed]])</f>
        <v>44</v>
      </c>
      <c r="AO1155" s="39" t="str">
        <f>IFERROR(INDEX(GD_Resource[], MATCH(Table1[[#This Row],[Assigned to]], GD_Resource[SNOW ID Unique], 0), 2), "Not GD")</f>
        <v>WPP-US</v>
      </c>
      <c r="AP1155" s="39" t="str">
        <f t="shared" si="18"/>
        <v>GD</v>
      </c>
      <c r="AQ1155" s="39">
        <f>YEAR(Table1[[#This Row],[Closed]])</f>
        <v>2019</v>
      </c>
      <c r="AR1155" s="39">
        <f>YEAR(Table1[[#This Row],[Resolved]])</f>
        <v>1900</v>
      </c>
      <c r="AS1155" s="39">
        <f>YEAR(Table1[[#This Row],[Created]])</f>
        <v>2019</v>
      </c>
      <c r="AT1155" s="39">
        <f>DAY(Table1[[#This Row],[Resolved]])</f>
        <v>0</v>
      </c>
      <c r="AU1155" s="39" t="str">
        <f>TEXT(Table1[[#This Row],[Resolved]],"MMM")</f>
        <v>Jan</v>
      </c>
      <c r="AV1155" s="39">
        <f>DAY(Table1[[#This Row],[Created]])</f>
        <v>16</v>
      </c>
      <c r="AW1155" s="39" t="str">
        <f>TEXT(Table1[[#This Row],[Created]],"MMM")</f>
        <v>Jul</v>
      </c>
      <c r="AX1155" s="40">
        <f>VLOOKUP(Table1[[#This Row],[Assigned to]],GD_Resource[[#All],[SNOW ID Unique]:[Team]],4,0)</f>
        <v>0</v>
      </c>
    </row>
    <row r="1156" spans="1:50" ht="175.2" customHeight="1" x14ac:dyDescent="0.25">
      <c r="A1156" s="37" t="s">
        <v>4482</v>
      </c>
      <c r="B1156" s="37" t="s">
        <v>142</v>
      </c>
      <c r="C1156" s="37" t="s">
        <v>703</v>
      </c>
      <c r="D1156" s="37" t="s">
        <v>206</v>
      </c>
      <c r="E1156" s="37" t="s">
        <v>145</v>
      </c>
      <c r="F1156" s="37" t="s">
        <v>4483</v>
      </c>
      <c r="G1156" s="60">
        <v>44105.291192129633</v>
      </c>
      <c r="H1156" s="37" t="s">
        <v>41</v>
      </c>
      <c r="I1156" s="60"/>
      <c r="J1156" s="37" t="s">
        <v>124</v>
      </c>
      <c r="K1156" s="37" t="s">
        <v>4484</v>
      </c>
      <c r="L1156" s="60">
        <v>44105.291203703702</v>
      </c>
      <c r="M1156" s="37" t="s">
        <v>48</v>
      </c>
      <c r="N1156" s="60">
        <v>43662.727569444447</v>
      </c>
      <c r="O1156" s="37" t="s">
        <v>171</v>
      </c>
      <c r="P1156" s="38" t="b">
        <v>1</v>
      </c>
      <c r="Q1156" s="37"/>
      <c r="R1156" s="37" t="s">
        <v>127</v>
      </c>
      <c r="S1156" s="38">
        <v>2</v>
      </c>
      <c r="T1156" s="37" t="s">
        <v>128</v>
      </c>
      <c r="U1156" s="37" t="s">
        <v>124</v>
      </c>
      <c r="V1156" s="60"/>
      <c r="W1156" s="38">
        <v>38237498</v>
      </c>
      <c r="X1156" s="37" t="s">
        <v>172</v>
      </c>
      <c r="Y1156" s="38">
        <v>0</v>
      </c>
      <c r="Z1156" s="38" t="b">
        <v>0</v>
      </c>
      <c r="AA1156" s="60">
        <v>43662.757523148153</v>
      </c>
      <c r="AB1156" s="60">
        <v>43662.730358796303</v>
      </c>
      <c r="AC1156" s="38">
        <v>4</v>
      </c>
      <c r="AD1156" s="60">
        <v>43662.760277777779</v>
      </c>
      <c r="AE1156" s="60">
        <v>43662.761377314811</v>
      </c>
      <c r="AF1156" s="60">
        <v>43662.760277777779</v>
      </c>
      <c r="AG1156" s="37"/>
      <c r="AH1156" s="37"/>
      <c r="AI1156" s="37"/>
      <c r="AJ1156" s="16">
        <f ca="1">IF(Table1[[#This Row],[State]]="Closed","Zero",IF(Table1[[#This Row],[State]]="Resolved","Zero",TODAY()-Table1[[#This Row],[First Assigned to Osprey-Resolver]]))</f>
        <v>1045.2386226851886</v>
      </c>
      <c r="AK1156" s="16" t="str">
        <f ca="1">IF(Table1[[#This Row],[Days Open]]&lt;=5,"00 - 05",IF(Table1[[#This Row],[Days Open]]&lt;=15,"06 - 15",IF(Table1[[#This Row],[Days Open]]&lt;=30,"16 - 30", IF(Table1[[#This Row],[Days Open]]&lt;=60,"31 - 60",IF(Table1[[#This Row],[Days Open]]&lt;=90,"61 - 90",IF(Table1[[#This Row],[Days Open]]="Zero","Closed","&gt;91 and above"))))))</f>
        <v>&gt;91 and above</v>
      </c>
      <c r="AL1156" s="39">
        <f>WEEKNUM(Table1[[#This Row],[Created]])</f>
        <v>29</v>
      </c>
      <c r="AM1156" s="39">
        <f>WEEKNUM(Table1[[#This Row],[Resolved]])</f>
        <v>0</v>
      </c>
      <c r="AN1156" s="39">
        <f>WEEKNUM(Table1[[#This Row],[Closed]])</f>
        <v>40</v>
      </c>
      <c r="AO1156" s="39" t="str">
        <f>IFERROR(INDEX(GD_Resource[], MATCH(Table1[[#This Row],[Assigned to]], GD_Resource[SNOW ID Unique], 0), 2), "Not GD")</f>
        <v>Not GD</v>
      </c>
      <c r="AP1156" s="39" t="str">
        <f t="shared" si="18"/>
        <v>Geo</v>
      </c>
      <c r="AQ1156" s="39">
        <f>YEAR(Table1[[#This Row],[Closed]])</f>
        <v>2020</v>
      </c>
      <c r="AR1156" s="39">
        <f>YEAR(Table1[[#This Row],[Resolved]])</f>
        <v>1900</v>
      </c>
      <c r="AS1156" s="39">
        <f>YEAR(Table1[[#This Row],[Created]])</f>
        <v>2019</v>
      </c>
      <c r="AT1156" s="39">
        <f>DAY(Table1[[#This Row],[Resolved]])</f>
        <v>0</v>
      </c>
      <c r="AU1156" s="39" t="str">
        <f>TEXT(Table1[[#This Row],[Resolved]],"MMM")</f>
        <v>Jan</v>
      </c>
      <c r="AV1156" s="39">
        <f>DAY(Table1[[#This Row],[Created]])</f>
        <v>16</v>
      </c>
      <c r="AW1156" s="39" t="str">
        <f>TEXT(Table1[[#This Row],[Created]],"MMM")</f>
        <v>Jul</v>
      </c>
      <c r="AX1156" s="40" t="e">
        <f>VLOOKUP(Table1[[#This Row],[Assigned to]],GD_Resource[[#All],[SNOW ID Unique]:[Team]],4,0)</f>
        <v>#N/A</v>
      </c>
    </row>
    <row r="1157" spans="1:50" ht="75" customHeight="1" x14ac:dyDescent="0.25">
      <c r="A1157" s="37" t="s">
        <v>4485</v>
      </c>
      <c r="B1157" s="37" t="s">
        <v>119</v>
      </c>
      <c r="C1157" s="37" t="s">
        <v>296</v>
      </c>
      <c r="D1157" s="37" t="s">
        <v>4486</v>
      </c>
      <c r="E1157" s="37" t="s">
        <v>13</v>
      </c>
      <c r="F1157" s="37" t="s">
        <v>4487</v>
      </c>
      <c r="G1157" s="60">
        <v>43664.051504629628</v>
      </c>
      <c r="H1157" s="37" t="s">
        <v>2995</v>
      </c>
      <c r="I1157" s="60"/>
      <c r="J1157" s="37" t="s">
        <v>124</v>
      </c>
      <c r="K1157" s="37" t="s">
        <v>4488</v>
      </c>
      <c r="L1157" s="60">
        <v>43664.051516203697</v>
      </c>
      <c r="M1157" s="37" t="s">
        <v>4489</v>
      </c>
      <c r="N1157" s="60">
        <v>43662.951909722222</v>
      </c>
      <c r="O1157" s="37" t="s">
        <v>4486</v>
      </c>
      <c r="P1157" s="38" t="b">
        <v>0</v>
      </c>
      <c r="Q1157" s="37"/>
      <c r="R1157" s="37" t="s">
        <v>150</v>
      </c>
      <c r="S1157" s="38">
        <v>0</v>
      </c>
      <c r="T1157" s="37" t="s">
        <v>128</v>
      </c>
      <c r="U1157" s="37" t="s">
        <v>124</v>
      </c>
      <c r="V1157" s="60"/>
      <c r="W1157" s="38">
        <v>95290</v>
      </c>
      <c r="X1157" s="37" t="s">
        <v>4490</v>
      </c>
      <c r="Y1157" s="38">
        <v>0</v>
      </c>
      <c r="Z1157" s="38" t="b">
        <v>0</v>
      </c>
      <c r="AA1157" s="60">
        <v>43662.991215277783</v>
      </c>
      <c r="AB1157" s="60">
        <v>43662.951909722222</v>
      </c>
      <c r="AC1157" s="38">
        <v>2</v>
      </c>
      <c r="AD1157" s="60">
        <v>43662.999606481477</v>
      </c>
      <c r="AE1157" s="60">
        <v>43663.080682870372</v>
      </c>
      <c r="AF1157" s="60">
        <v>43663.016099537039</v>
      </c>
      <c r="AG1157" s="37"/>
      <c r="AH1157" s="37"/>
      <c r="AI1157" s="37"/>
      <c r="AJ1157" s="16">
        <f ca="1">IF(Table1[[#This Row],[State]]="Closed","Zero",IF(Table1[[#This Row],[State]]="Resolved","Zero",TODAY()-Table1[[#This Row],[First Assigned to Osprey-Resolver]]))</f>
        <v>1044.9193171296283</v>
      </c>
      <c r="AK1157" s="16" t="str">
        <f ca="1">IF(Table1[[#This Row],[Days Open]]&lt;=5,"00 - 05",IF(Table1[[#This Row],[Days Open]]&lt;=15,"06 - 15",IF(Table1[[#This Row],[Days Open]]&lt;=30,"16 - 30", IF(Table1[[#This Row],[Days Open]]&lt;=60,"31 - 60",IF(Table1[[#This Row],[Days Open]]&lt;=90,"61 - 90",IF(Table1[[#This Row],[Days Open]]="Zero","Closed","&gt;91 and above"))))))</f>
        <v>&gt;91 and above</v>
      </c>
      <c r="AL1157" s="39">
        <f>WEEKNUM(Table1[[#This Row],[Created]])</f>
        <v>29</v>
      </c>
      <c r="AM1157" s="39">
        <f>WEEKNUM(Table1[[#This Row],[Resolved]])</f>
        <v>0</v>
      </c>
      <c r="AN1157" s="39">
        <f>WEEKNUM(Table1[[#This Row],[Closed]])</f>
        <v>29</v>
      </c>
      <c r="AO1157" s="39" t="str">
        <f>IFERROR(INDEX(GD_Resource[], MATCH(Table1[[#This Row],[Assigned to]], GD_Resource[SNOW ID Unique], 0), 2), "Not GD")</f>
        <v>WPP-US</v>
      </c>
      <c r="AP1157" s="39" t="str">
        <f t="shared" si="18"/>
        <v>GD</v>
      </c>
      <c r="AQ1157" s="39">
        <f>YEAR(Table1[[#This Row],[Closed]])</f>
        <v>2019</v>
      </c>
      <c r="AR1157" s="39">
        <f>YEAR(Table1[[#This Row],[Resolved]])</f>
        <v>1900</v>
      </c>
      <c r="AS1157" s="39">
        <f>YEAR(Table1[[#This Row],[Created]])</f>
        <v>2019</v>
      </c>
      <c r="AT1157" s="39">
        <f>DAY(Table1[[#This Row],[Resolved]])</f>
        <v>0</v>
      </c>
      <c r="AU1157" s="39" t="str">
        <f>TEXT(Table1[[#This Row],[Resolved]],"MMM")</f>
        <v>Jan</v>
      </c>
      <c r="AV1157" s="39">
        <f>DAY(Table1[[#This Row],[Created]])</f>
        <v>16</v>
      </c>
      <c r="AW1157" s="39" t="str">
        <f>TEXT(Table1[[#This Row],[Created]],"MMM")</f>
        <v>Jul</v>
      </c>
      <c r="AX1157" s="40">
        <f>VLOOKUP(Table1[[#This Row],[Assigned to]],GD_Resource[[#All],[SNOW ID Unique]:[Team]],4,0)</f>
        <v>0</v>
      </c>
    </row>
    <row r="1158" spans="1:50" ht="62.7" customHeight="1" x14ac:dyDescent="0.25">
      <c r="A1158" s="37" t="s">
        <v>4491</v>
      </c>
      <c r="B1158" s="37" t="s">
        <v>119</v>
      </c>
      <c r="C1158" s="37" t="s">
        <v>253</v>
      </c>
      <c r="D1158" s="37" t="s">
        <v>259</v>
      </c>
      <c r="E1158" s="37" t="s">
        <v>13</v>
      </c>
      <c r="F1158" s="37" t="s">
        <v>4492</v>
      </c>
      <c r="G1158" s="60">
        <v>43663.911527777767</v>
      </c>
      <c r="H1158" s="37" t="s">
        <v>39</v>
      </c>
      <c r="I1158" s="60"/>
      <c r="J1158" s="37" t="s">
        <v>134</v>
      </c>
      <c r="K1158" s="37" t="s">
        <v>4493</v>
      </c>
      <c r="L1158" s="60">
        <v>43663.911527777767</v>
      </c>
      <c r="M1158" s="37" t="s">
        <v>39</v>
      </c>
      <c r="N1158" s="60">
        <v>43663.180023148147</v>
      </c>
      <c r="O1158" s="37" t="s">
        <v>4494</v>
      </c>
      <c r="P1158" s="38" t="b">
        <v>0</v>
      </c>
      <c r="Q1158" s="37"/>
      <c r="R1158" s="37" t="s">
        <v>150</v>
      </c>
      <c r="S1158" s="38">
        <v>0</v>
      </c>
      <c r="T1158" s="37" t="s">
        <v>128</v>
      </c>
      <c r="U1158" s="37" t="s">
        <v>124</v>
      </c>
      <c r="V1158" s="60"/>
      <c r="W1158" s="38">
        <v>63203</v>
      </c>
      <c r="X1158" s="37" t="s">
        <v>4495</v>
      </c>
      <c r="Y1158" s="38">
        <v>0</v>
      </c>
      <c r="Z1158" s="38" t="b">
        <v>0</v>
      </c>
      <c r="AA1158" s="60">
        <v>43663.216331018521</v>
      </c>
      <c r="AB1158" s="60">
        <v>43663.188750000001</v>
      </c>
      <c r="AC1158" s="38">
        <v>1</v>
      </c>
      <c r="AD1158" s="60">
        <v>43663.887465277781</v>
      </c>
      <c r="AE1158" s="60">
        <v>43663.909560185188</v>
      </c>
      <c r="AF1158" s="60">
        <v>43663.887465277781</v>
      </c>
      <c r="AG1158" s="37"/>
      <c r="AH1158" s="37"/>
      <c r="AI1158" s="37"/>
      <c r="AJ1158" s="16">
        <f ca="1">IF(Table1[[#This Row],[State]]="Closed","Zero",IF(Table1[[#This Row],[State]]="Resolved","Zero",TODAY()-Table1[[#This Row],[First Assigned to Osprey-Resolver]]))</f>
        <v>1044.0904398148123</v>
      </c>
      <c r="AK1158" s="16" t="str">
        <f ca="1">IF(Table1[[#This Row],[Days Open]]&lt;=5,"00 - 05",IF(Table1[[#This Row],[Days Open]]&lt;=15,"06 - 15",IF(Table1[[#This Row],[Days Open]]&lt;=30,"16 - 30", IF(Table1[[#This Row],[Days Open]]&lt;=60,"31 - 60",IF(Table1[[#This Row],[Days Open]]&lt;=90,"61 - 90",IF(Table1[[#This Row],[Days Open]]="Zero","Closed","&gt;91 and above"))))))</f>
        <v>&gt;91 and above</v>
      </c>
      <c r="AL1158" s="39">
        <f>WEEKNUM(Table1[[#This Row],[Created]])</f>
        <v>29</v>
      </c>
      <c r="AM1158" s="39">
        <f>WEEKNUM(Table1[[#This Row],[Resolved]])</f>
        <v>0</v>
      </c>
      <c r="AN1158" s="39">
        <f>WEEKNUM(Table1[[#This Row],[Closed]])</f>
        <v>29</v>
      </c>
      <c r="AO1158" s="39" t="str">
        <f>IFERROR(INDEX(GD_Resource[], MATCH(Table1[[#This Row],[Assigned to]], GD_Resource[SNOW ID Unique], 0), 2), "Not GD")</f>
        <v>Not GD</v>
      </c>
      <c r="AP1158" s="39" t="str">
        <f t="shared" si="18"/>
        <v>Geo</v>
      </c>
      <c r="AQ1158" s="39">
        <f>YEAR(Table1[[#This Row],[Closed]])</f>
        <v>2019</v>
      </c>
      <c r="AR1158" s="39">
        <f>YEAR(Table1[[#This Row],[Resolved]])</f>
        <v>1900</v>
      </c>
      <c r="AS1158" s="39">
        <f>YEAR(Table1[[#This Row],[Created]])</f>
        <v>2019</v>
      </c>
      <c r="AT1158" s="39">
        <f>DAY(Table1[[#This Row],[Resolved]])</f>
        <v>0</v>
      </c>
      <c r="AU1158" s="39" t="str">
        <f>TEXT(Table1[[#This Row],[Resolved]],"MMM")</f>
        <v>Jan</v>
      </c>
      <c r="AV1158" s="39">
        <f>DAY(Table1[[#This Row],[Created]])</f>
        <v>17</v>
      </c>
      <c r="AW1158" s="39" t="str">
        <f>TEXT(Table1[[#This Row],[Created]],"MMM")</f>
        <v>Jul</v>
      </c>
      <c r="AX1158" s="40" t="e">
        <f>VLOOKUP(Table1[[#This Row],[Assigned to]],GD_Resource[[#All],[SNOW ID Unique]:[Team]],4,0)</f>
        <v>#N/A</v>
      </c>
    </row>
    <row r="1159" spans="1:50" ht="49.95" customHeight="1" x14ac:dyDescent="0.25">
      <c r="A1159" s="37" t="s">
        <v>4496</v>
      </c>
      <c r="B1159" s="37" t="s">
        <v>119</v>
      </c>
      <c r="C1159" s="37" t="s">
        <v>379</v>
      </c>
      <c r="D1159" s="37" t="s">
        <v>3902</v>
      </c>
      <c r="E1159" s="37" t="s">
        <v>7</v>
      </c>
      <c r="F1159" s="37" t="s">
        <v>4497</v>
      </c>
      <c r="G1159" s="60">
        <v>43663.72084490741</v>
      </c>
      <c r="H1159" s="37" t="s">
        <v>2817</v>
      </c>
      <c r="I1159" s="60"/>
      <c r="J1159" s="37" t="s">
        <v>124</v>
      </c>
      <c r="K1159" s="37" t="s">
        <v>4498</v>
      </c>
      <c r="L1159" s="60">
        <v>43663.72084490741</v>
      </c>
      <c r="M1159" s="37" t="s">
        <v>2817</v>
      </c>
      <c r="N1159" s="60">
        <v>43663.578159722223</v>
      </c>
      <c r="O1159" s="37" t="s">
        <v>4499</v>
      </c>
      <c r="P1159" s="38" t="b">
        <v>0</v>
      </c>
      <c r="Q1159" s="37"/>
      <c r="R1159" s="37" t="s">
        <v>137</v>
      </c>
      <c r="S1159" s="38">
        <v>0</v>
      </c>
      <c r="T1159" s="37" t="s">
        <v>128</v>
      </c>
      <c r="U1159" s="37" t="s">
        <v>124</v>
      </c>
      <c r="V1159" s="60"/>
      <c r="W1159" s="38">
        <v>12328</v>
      </c>
      <c r="X1159" s="37" t="s">
        <v>4500</v>
      </c>
      <c r="Y1159" s="38">
        <v>0</v>
      </c>
      <c r="Z1159" s="38" t="b">
        <v>0</v>
      </c>
      <c r="AA1159" s="60">
        <v>43663.612673611111</v>
      </c>
      <c r="AB1159" s="60">
        <v>43663.584097222221</v>
      </c>
      <c r="AC1159" s="38">
        <v>3</v>
      </c>
      <c r="AD1159" s="60">
        <v>43663.629143518519</v>
      </c>
      <c r="AE1159" s="60">
        <v>43663.675787037027</v>
      </c>
      <c r="AF1159" s="60">
        <v>43663.629143518519</v>
      </c>
      <c r="AG1159" s="37"/>
      <c r="AH1159" s="37"/>
      <c r="AI1159" s="37"/>
      <c r="AJ1159" s="16">
        <f ca="1">IF(Table1[[#This Row],[State]]="Closed","Zero",IF(Table1[[#This Row],[State]]="Resolved","Zero",TODAY()-Table1[[#This Row],[First Assigned to Osprey-Resolver]]))</f>
        <v>1044.3242129629725</v>
      </c>
      <c r="AK1159" s="16" t="str">
        <f ca="1">IF(Table1[[#This Row],[Days Open]]&lt;=5,"00 - 05",IF(Table1[[#This Row],[Days Open]]&lt;=15,"06 - 15",IF(Table1[[#This Row],[Days Open]]&lt;=30,"16 - 30", IF(Table1[[#This Row],[Days Open]]&lt;=60,"31 - 60",IF(Table1[[#This Row],[Days Open]]&lt;=90,"61 - 90",IF(Table1[[#This Row],[Days Open]]="Zero","Closed","&gt;91 and above"))))))</f>
        <v>&gt;91 and above</v>
      </c>
      <c r="AL1159" s="39">
        <f>WEEKNUM(Table1[[#This Row],[Created]])</f>
        <v>29</v>
      </c>
      <c r="AM1159" s="39">
        <f>WEEKNUM(Table1[[#This Row],[Resolved]])</f>
        <v>0</v>
      </c>
      <c r="AN1159" s="39">
        <f>WEEKNUM(Table1[[#This Row],[Closed]])</f>
        <v>29</v>
      </c>
      <c r="AO1159" s="39" t="str">
        <f>IFERROR(INDEX(GD_Resource[], MATCH(Table1[[#This Row],[Assigned to]], GD_Resource[SNOW ID Unique], 0), 2), "Not GD")</f>
        <v>WPP-US</v>
      </c>
      <c r="AP1159" s="39" t="str">
        <f t="shared" si="18"/>
        <v>GD</v>
      </c>
      <c r="AQ1159" s="39">
        <f>YEAR(Table1[[#This Row],[Closed]])</f>
        <v>2019</v>
      </c>
      <c r="AR1159" s="39">
        <f>YEAR(Table1[[#This Row],[Resolved]])</f>
        <v>1900</v>
      </c>
      <c r="AS1159" s="39">
        <f>YEAR(Table1[[#This Row],[Created]])</f>
        <v>2019</v>
      </c>
      <c r="AT1159" s="39">
        <f>DAY(Table1[[#This Row],[Resolved]])</f>
        <v>0</v>
      </c>
      <c r="AU1159" s="39" t="str">
        <f>TEXT(Table1[[#This Row],[Resolved]],"MMM")</f>
        <v>Jan</v>
      </c>
      <c r="AV1159" s="39">
        <f>DAY(Table1[[#This Row],[Created]])</f>
        <v>17</v>
      </c>
      <c r="AW1159" s="39" t="str">
        <f>TEXT(Table1[[#This Row],[Created]],"MMM")</f>
        <v>Jul</v>
      </c>
      <c r="AX1159" s="40">
        <f>VLOOKUP(Table1[[#This Row],[Assigned to]],GD_Resource[[#All],[SNOW ID Unique]:[Team]],4,0)</f>
        <v>0</v>
      </c>
    </row>
    <row r="1160" spans="1:50" ht="112.5" customHeight="1" x14ac:dyDescent="0.25">
      <c r="A1160" s="37" t="s">
        <v>4501</v>
      </c>
      <c r="B1160" s="37" t="s">
        <v>119</v>
      </c>
      <c r="C1160" s="37" t="s">
        <v>433</v>
      </c>
      <c r="D1160" s="37" t="s">
        <v>434</v>
      </c>
      <c r="E1160" s="37" t="s">
        <v>7</v>
      </c>
      <c r="F1160" s="37" t="s">
        <v>3807</v>
      </c>
      <c r="G1160" s="60">
        <v>43664.036261574067</v>
      </c>
      <c r="H1160" s="37" t="s">
        <v>436</v>
      </c>
      <c r="I1160" s="60"/>
      <c r="J1160" s="37" t="s">
        <v>124</v>
      </c>
      <c r="K1160" s="37" t="s">
        <v>4502</v>
      </c>
      <c r="L1160" s="60">
        <v>43664.036261574067</v>
      </c>
      <c r="M1160" s="37" t="s">
        <v>436</v>
      </c>
      <c r="N1160" s="60">
        <v>43663.946342592593</v>
      </c>
      <c r="O1160" s="37" t="s">
        <v>4503</v>
      </c>
      <c r="P1160" s="38" t="b">
        <v>0</v>
      </c>
      <c r="Q1160" s="37"/>
      <c r="R1160" s="37" t="s">
        <v>217</v>
      </c>
      <c r="S1160" s="38">
        <v>0</v>
      </c>
      <c r="T1160" s="37" t="s">
        <v>128</v>
      </c>
      <c r="U1160" s="37" t="s">
        <v>124</v>
      </c>
      <c r="V1160" s="60"/>
      <c r="W1160" s="38">
        <v>7769</v>
      </c>
      <c r="X1160" s="37" t="s">
        <v>4504</v>
      </c>
      <c r="Y1160" s="38">
        <v>0</v>
      </c>
      <c r="Z1160" s="38" t="b">
        <v>0</v>
      </c>
      <c r="AA1160" s="60">
        <v>43663.988159722219</v>
      </c>
      <c r="AB1160" s="60">
        <v>43663.946342592593</v>
      </c>
      <c r="AC1160" s="38">
        <v>1</v>
      </c>
      <c r="AD1160" s="60">
        <v>43664.009166666663</v>
      </c>
      <c r="AE1160" s="60">
        <v>43664.03570601852</v>
      </c>
      <c r="AF1160" s="60">
        <v>43664.009166666663</v>
      </c>
      <c r="AG1160" s="37"/>
      <c r="AH1160" s="37"/>
      <c r="AI1160" s="37"/>
      <c r="AJ1160" s="16">
        <f ca="1">IF(Table1[[#This Row],[State]]="Closed","Zero",IF(Table1[[#This Row],[State]]="Resolved","Zero",TODAY()-Table1[[#This Row],[First Assigned to Osprey-Resolver]]))</f>
        <v>1043.9642939814803</v>
      </c>
      <c r="AK1160" s="16" t="str">
        <f ca="1">IF(Table1[[#This Row],[Days Open]]&lt;=5,"00 - 05",IF(Table1[[#This Row],[Days Open]]&lt;=15,"06 - 15",IF(Table1[[#This Row],[Days Open]]&lt;=30,"16 - 30", IF(Table1[[#This Row],[Days Open]]&lt;=60,"31 - 60",IF(Table1[[#This Row],[Days Open]]&lt;=90,"61 - 90",IF(Table1[[#This Row],[Days Open]]="Zero","Closed","&gt;91 and above"))))))</f>
        <v>&gt;91 and above</v>
      </c>
      <c r="AL1160" s="39">
        <f>WEEKNUM(Table1[[#This Row],[Created]])</f>
        <v>29</v>
      </c>
      <c r="AM1160" s="39">
        <f>WEEKNUM(Table1[[#This Row],[Resolved]])</f>
        <v>0</v>
      </c>
      <c r="AN1160" s="39">
        <f>WEEKNUM(Table1[[#This Row],[Closed]])</f>
        <v>29</v>
      </c>
      <c r="AO1160" s="39" t="str">
        <f>IFERROR(INDEX(GD_Resource[], MATCH(Table1[[#This Row],[Assigned to]], GD_Resource[SNOW ID Unique], 0), 2), "Not GD")</f>
        <v>Not GD</v>
      </c>
      <c r="AP1160" s="39" t="str">
        <f t="shared" si="18"/>
        <v>Geo</v>
      </c>
      <c r="AQ1160" s="39">
        <f>YEAR(Table1[[#This Row],[Closed]])</f>
        <v>2019</v>
      </c>
      <c r="AR1160" s="39">
        <f>YEAR(Table1[[#This Row],[Resolved]])</f>
        <v>1900</v>
      </c>
      <c r="AS1160" s="39">
        <f>YEAR(Table1[[#This Row],[Created]])</f>
        <v>2019</v>
      </c>
      <c r="AT1160" s="39">
        <f>DAY(Table1[[#This Row],[Resolved]])</f>
        <v>0</v>
      </c>
      <c r="AU1160" s="39" t="str">
        <f>TEXT(Table1[[#This Row],[Resolved]],"MMM")</f>
        <v>Jan</v>
      </c>
      <c r="AV1160" s="39">
        <f>DAY(Table1[[#This Row],[Created]])</f>
        <v>17</v>
      </c>
      <c r="AW1160" s="39" t="str">
        <f>TEXT(Table1[[#This Row],[Created]],"MMM")</f>
        <v>Jul</v>
      </c>
      <c r="AX1160" s="40" t="e">
        <f>VLOOKUP(Table1[[#This Row],[Assigned to]],GD_Resource[[#All],[SNOW ID Unique]:[Team]],4,0)</f>
        <v>#N/A</v>
      </c>
    </row>
    <row r="1161" spans="1:50" ht="37.5" customHeight="1" x14ac:dyDescent="0.25">
      <c r="A1161" s="37" t="s">
        <v>4505</v>
      </c>
      <c r="B1161" s="37" t="s">
        <v>142</v>
      </c>
      <c r="C1161" s="37" t="s">
        <v>433</v>
      </c>
      <c r="D1161" s="37" t="s">
        <v>434</v>
      </c>
      <c r="E1161" s="37" t="s">
        <v>13</v>
      </c>
      <c r="F1161" s="37" t="s">
        <v>4506</v>
      </c>
      <c r="G1161" s="60">
        <v>43668.789490740739</v>
      </c>
      <c r="H1161" s="37" t="s">
        <v>436</v>
      </c>
      <c r="I1161" s="60"/>
      <c r="J1161" s="37" t="s">
        <v>124</v>
      </c>
      <c r="K1161" s="37" t="s">
        <v>4507</v>
      </c>
      <c r="L1161" s="60">
        <v>43668.789490740739</v>
      </c>
      <c r="M1161" s="37" t="s">
        <v>436</v>
      </c>
      <c r="N1161" s="60">
        <v>43665.891643518517</v>
      </c>
      <c r="O1161" s="37" t="s">
        <v>4508</v>
      </c>
      <c r="P1161" s="38" t="b">
        <v>0</v>
      </c>
      <c r="Q1161" s="37"/>
      <c r="R1161" s="37" t="s">
        <v>217</v>
      </c>
      <c r="S1161" s="38">
        <v>0</v>
      </c>
      <c r="T1161" s="37" t="s">
        <v>128</v>
      </c>
      <c r="U1161" s="37" t="s">
        <v>124</v>
      </c>
      <c r="V1161" s="60"/>
      <c r="W1161" s="38">
        <v>251111</v>
      </c>
      <c r="X1161" s="37" t="s">
        <v>4509</v>
      </c>
      <c r="Y1161" s="38">
        <v>0</v>
      </c>
      <c r="Z1161" s="38" t="b">
        <v>0</v>
      </c>
      <c r="AA1161" s="60">
        <v>43668.786365740743</v>
      </c>
      <c r="AB1161" s="60"/>
      <c r="AC1161" s="38">
        <v>0</v>
      </c>
      <c r="AD1161" s="60"/>
      <c r="AE1161" s="60">
        <v>43668.786365740743</v>
      </c>
      <c r="AF1161" s="60">
        <v>43665.891643518517</v>
      </c>
      <c r="AG1161" s="37"/>
      <c r="AH1161" s="37"/>
      <c r="AI1161" s="37"/>
      <c r="AJ1161" s="16">
        <f ca="1">IF(Table1[[#This Row],[State]]="Closed","Zero",IF(Table1[[#This Row],[State]]="Resolved","Zero",TODAY()-Table1[[#This Row],[First Assigned to Osprey-Resolver]]))</f>
        <v>1039.2136342592567</v>
      </c>
      <c r="AK1161" s="16" t="str">
        <f ca="1">IF(Table1[[#This Row],[Days Open]]&lt;=5,"00 - 05",IF(Table1[[#This Row],[Days Open]]&lt;=15,"06 - 15",IF(Table1[[#This Row],[Days Open]]&lt;=30,"16 - 30", IF(Table1[[#This Row],[Days Open]]&lt;=60,"31 - 60",IF(Table1[[#This Row],[Days Open]]&lt;=90,"61 - 90",IF(Table1[[#This Row],[Days Open]]="Zero","Closed","&gt;91 and above"))))))</f>
        <v>&gt;91 and above</v>
      </c>
      <c r="AL1161" s="39">
        <f>WEEKNUM(Table1[[#This Row],[Created]])</f>
        <v>29</v>
      </c>
      <c r="AM1161" s="39">
        <f>WEEKNUM(Table1[[#This Row],[Resolved]])</f>
        <v>0</v>
      </c>
      <c r="AN1161" s="39">
        <f>WEEKNUM(Table1[[#This Row],[Closed]])</f>
        <v>30</v>
      </c>
      <c r="AO1161" s="39" t="str">
        <f>IFERROR(INDEX(GD_Resource[], MATCH(Table1[[#This Row],[Assigned to]], GD_Resource[SNOW ID Unique], 0), 2), "Not GD")</f>
        <v>Not GD</v>
      </c>
      <c r="AP1161" s="39" t="str">
        <f t="shared" si="18"/>
        <v>Geo</v>
      </c>
      <c r="AQ1161" s="39">
        <f>YEAR(Table1[[#This Row],[Closed]])</f>
        <v>2019</v>
      </c>
      <c r="AR1161" s="39">
        <f>YEAR(Table1[[#This Row],[Resolved]])</f>
        <v>1900</v>
      </c>
      <c r="AS1161" s="39">
        <f>YEAR(Table1[[#This Row],[Created]])</f>
        <v>2019</v>
      </c>
      <c r="AT1161" s="39">
        <f>DAY(Table1[[#This Row],[Resolved]])</f>
        <v>0</v>
      </c>
      <c r="AU1161" s="39" t="str">
        <f>TEXT(Table1[[#This Row],[Resolved]],"MMM")</f>
        <v>Jan</v>
      </c>
      <c r="AV1161" s="39">
        <f>DAY(Table1[[#This Row],[Created]])</f>
        <v>19</v>
      </c>
      <c r="AW1161" s="39" t="str">
        <f>TEXT(Table1[[#This Row],[Created]],"MMM")</f>
        <v>Jul</v>
      </c>
      <c r="AX1161" s="40" t="e">
        <f>VLOOKUP(Table1[[#This Row],[Assigned to]],GD_Resource[[#All],[SNOW ID Unique]:[Team]],4,0)</f>
        <v>#N/A</v>
      </c>
    </row>
    <row r="1162" spans="1:50" ht="37.5" customHeight="1" x14ac:dyDescent="0.25">
      <c r="A1162" s="37" t="s">
        <v>4510</v>
      </c>
      <c r="B1162" s="37" t="s">
        <v>119</v>
      </c>
      <c r="C1162" s="37" t="s">
        <v>120</v>
      </c>
      <c r="D1162" s="37" t="s">
        <v>206</v>
      </c>
      <c r="E1162" s="37" t="s">
        <v>145</v>
      </c>
      <c r="F1162" s="37" t="s">
        <v>4511</v>
      </c>
      <c r="G1162" s="60">
        <v>43810.131782407407</v>
      </c>
      <c r="H1162" s="37" t="s">
        <v>196</v>
      </c>
      <c r="I1162" s="60"/>
      <c r="J1162" s="37" t="s">
        <v>124</v>
      </c>
      <c r="K1162" s="37" t="s">
        <v>4512</v>
      </c>
      <c r="L1162" s="60">
        <v>43810.131782407407</v>
      </c>
      <c r="M1162" s="37" t="s">
        <v>48</v>
      </c>
      <c r="N1162" s="60">
        <v>43668.540567129632</v>
      </c>
      <c r="O1162" s="37" t="s">
        <v>388</v>
      </c>
      <c r="P1162" s="38" t="b">
        <v>0</v>
      </c>
      <c r="Q1162" s="37"/>
      <c r="R1162" s="37" t="s">
        <v>127</v>
      </c>
      <c r="S1162" s="38">
        <v>0</v>
      </c>
      <c r="T1162" s="37" t="s">
        <v>128</v>
      </c>
      <c r="U1162" s="37" t="s">
        <v>124</v>
      </c>
      <c r="V1162" s="60"/>
      <c r="W1162" s="38">
        <v>12233481</v>
      </c>
      <c r="X1162" s="37" t="s">
        <v>389</v>
      </c>
      <c r="Y1162" s="38">
        <v>0</v>
      </c>
      <c r="Z1162" s="38" t="b">
        <v>0</v>
      </c>
      <c r="AA1162" s="60">
        <v>43668.609247685177</v>
      </c>
      <c r="AB1162" s="60">
        <v>43668.54074074074</v>
      </c>
      <c r="AC1162" s="38">
        <v>1</v>
      </c>
      <c r="AD1162" s="60">
        <v>43668.593599537038</v>
      </c>
      <c r="AE1162" s="60">
        <v>43668.609247685177</v>
      </c>
      <c r="AF1162" s="60">
        <v>43668.593599537038</v>
      </c>
      <c r="AG1162" s="37"/>
      <c r="AH1162" s="37"/>
      <c r="AI1162" s="37"/>
      <c r="AJ1162" s="16">
        <f ca="1">IF(Table1[[#This Row],[State]]="Closed","Zero",IF(Table1[[#This Row],[State]]="Resolved","Zero",TODAY()-Table1[[#This Row],[First Assigned to Osprey-Resolver]]))</f>
        <v>1039.3907523148227</v>
      </c>
      <c r="AK1162" s="16" t="str">
        <f ca="1">IF(Table1[[#This Row],[Days Open]]&lt;=5,"00 - 05",IF(Table1[[#This Row],[Days Open]]&lt;=15,"06 - 15",IF(Table1[[#This Row],[Days Open]]&lt;=30,"16 - 30", IF(Table1[[#This Row],[Days Open]]&lt;=60,"31 - 60",IF(Table1[[#This Row],[Days Open]]&lt;=90,"61 - 90",IF(Table1[[#This Row],[Days Open]]="Zero","Closed","&gt;91 and above"))))))</f>
        <v>&gt;91 and above</v>
      </c>
      <c r="AL1162" s="39">
        <f>WEEKNUM(Table1[[#This Row],[Created]])</f>
        <v>30</v>
      </c>
      <c r="AM1162" s="39">
        <f>WEEKNUM(Table1[[#This Row],[Resolved]])</f>
        <v>0</v>
      </c>
      <c r="AN1162" s="39">
        <f>WEEKNUM(Table1[[#This Row],[Closed]])</f>
        <v>50</v>
      </c>
      <c r="AO1162" s="39" t="str">
        <f>IFERROR(INDEX(GD_Resource[], MATCH(Table1[[#This Row],[Assigned to]], GD_Resource[SNOW ID Unique], 0), 2), "Not GD")</f>
        <v>WPP-US</v>
      </c>
      <c r="AP1162" s="39" t="str">
        <f t="shared" si="18"/>
        <v>GD</v>
      </c>
      <c r="AQ1162" s="39">
        <f>YEAR(Table1[[#This Row],[Closed]])</f>
        <v>2019</v>
      </c>
      <c r="AR1162" s="39">
        <f>YEAR(Table1[[#This Row],[Resolved]])</f>
        <v>1900</v>
      </c>
      <c r="AS1162" s="39">
        <f>YEAR(Table1[[#This Row],[Created]])</f>
        <v>2019</v>
      </c>
      <c r="AT1162" s="39">
        <f>DAY(Table1[[#This Row],[Resolved]])</f>
        <v>0</v>
      </c>
      <c r="AU1162" s="39" t="str">
        <f>TEXT(Table1[[#This Row],[Resolved]],"MMM")</f>
        <v>Jan</v>
      </c>
      <c r="AV1162" s="39">
        <f>DAY(Table1[[#This Row],[Created]])</f>
        <v>22</v>
      </c>
      <c r="AW1162" s="39" t="str">
        <f>TEXT(Table1[[#This Row],[Created]],"MMM")</f>
        <v>Jul</v>
      </c>
      <c r="AX1162" s="40">
        <f>VLOOKUP(Table1[[#This Row],[Assigned to]],GD_Resource[[#All],[SNOW ID Unique]:[Team]],4,0)</f>
        <v>0</v>
      </c>
    </row>
    <row r="1163" spans="1:50" ht="49.95" customHeight="1" x14ac:dyDescent="0.25">
      <c r="A1163" s="37" t="s">
        <v>4513</v>
      </c>
      <c r="B1163" s="37" t="s">
        <v>142</v>
      </c>
      <c r="C1163" s="37" t="s">
        <v>253</v>
      </c>
      <c r="D1163" s="37" t="s">
        <v>259</v>
      </c>
      <c r="E1163" s="37" t="s">
        <v>13</v>
      </c>
      <c r="F1163" s="37" t="s">
        <v>4514</v>
      </c>
      <c r="G1163" s="60">
        <v>43669.753750000003</v>
      </c>
      <c r="H1163" s="37" t="s">
        <v>39</v>
      </c>
      <c r="I1163" s="60"/>
      <c r="J1163" s="37" t="s">
        <v>542</v>
      </c>
      <c r="K1163" s="37" t="s">
        <v>4515</v>
      </c>
      <c r="L1163" s="60">
        <v>43669.753750000003</v>
      </c>
      <c r="M1163" s="37" t="s">
        <v>39</v>
      </c>
      <c r="N1163" s="60">
        <v>43668.851597222223</v>
      </c>
      <c r="O1163" s="37" t="s">
        <v>4516</v>
      </c>
      <c r="P1163" s="38" t="b">
        <v>0</v>
      </c>
      <c r="Q1163" s="37"/>
      <c r="R1163" s="37" t="s">
        <v>150</v>
      </c>
      <c r="S1163" s="38">
        <v>0</v>
      </c>
      <c r="T1163" s="37" t="s">
        <v>128</v>
      </c>
      <c r="U1163" s="37" t="s">
        <v>124</v>
      </c>
      <c r="V1163" s="60"/>
      <c r="W1163" s="38">
        <v>77097</v>
      </c>
      <c r="X1163" s="37" t="s">
        <v>4517</v>
      </c>
      <c r="Y1163" s="38">
        <v>2</v>
      </c>
      <c r="Z1163" s="38" t="b">
        <v>0</v>
      </c>
      <c r="AA1163" s="60">
        <v>43668.974328703713</v>
      </c>
      <c r="AB1163" s="60">
        <v>43668.851597222223</v>
      </c>
      <c r="AC1163" s="38">
        <v>1</v>
      </c>
      <c r="AD1163" s="60">
        <v>43669.049513888887</v>
      </c>
      <c r="AE1163" s="60">
        <v>43669.110833333332</v>
      </c>
      <c r="AF1163" s="60">
        <v>43669.049513888887</v>
      </c>
      <c r="AG1163" s="37"/>
      <c r="AH1163" s="37"/>
      <c r="AI1163" s="37"/>
      <c r="AJ1163" s="16">
        <f ca="1">IF(Table1[[#This Row],[State]]="Closed","Zero",IF(Table1[[#This Row],[State]]="Resolved","Zero",TODAY()-Table1[[#This Row],[First Assigned to Osprey-Resolver]]))</f>
        <v>1038.8891666666677</v>
      </c>
      <c r="AK1163" s="16" t="str">
        <f ca="1">IF(Table1[[#This Row],[Days Open]]&lt;=5,"00 - 05",IF(Table1[[#This Row],[Days Open]]&lt;=15,"06 - 15",IF(Table1[[#This Row],[Days Open]]&lt;=30,"16 - 30", IF(Table1[[#This Row],[Days Open]]&lt;=60,"31 - 60",IF(Table1[[#This Row],[Days Open]]&lt;=90,"61 - 90",IF(Table1[[#This Row],[Days Open]]="Zero","Closed","&gt;91 and above"))))))</f>
        <v>&gt;91 and above</v>
      </c>
      <c r="AL1163" s="39">
        <f>WEEKNUM(Table1[[#This Row],[Created]])</f>
        <v>30</v>
      </c>
      <c r="AM1163" s="39">
        <f>WEEKNUM(Table1[[#This Row],[Resolved]])</f>
        <v>0</v>
      </c>
      <c r="AN1163" s="39">
        <f>WEEKNUM(Table1[[#This Row],[Closed]])</f>
        <v>30</v>
      </c>
      <c r="AO1163" s="39" t="str">
        <f>IFERROR(INDEX(GD_Resource[], MATCH(Table1[[#This Row],[Assigned to]], GD_Resource[SNOW ID Unique], 0), 2), "Not GD")</f>
        <v>Not GD</v>
      </c>
      <c r="AP1163" s="39" t="str">
        <f t="shared" si="18"/>
        <v>Geo</v>
      </c>
      <c r="AQ1163" s="39">
        <f>YEAR(Table1[[#This Row],[Closed]])</f>
        <v>2019</v>
      </c>
      <c r="AR1163" s="39">
        <f>YEAR(Table1[[#This Row],[Resolved]])</f>
        <v>1900</v>
      </c>
      <c r="AS1163" s="39">
        <f>YEAR(Table1[[#This Row],[Created]])</f>
        <v>2019</v>
      </c>
      <c r="AT1163" s="39">
        <f>DAY(Table1[[#This Row],[Resolved]])</f>
        <v>0</v>
      </c>
      <c r="AU1163" s="39" t="str">
        <f>TEXT(Table1[[#This Row],[Resolved]],"MMM")</f>
        <v>Jan</v>
      </c>
      <c r="AV1163" s="39">
        <f>DAY(Table1[[#This Row],[Created]])</f>
        <v>22</v>
      </c>
      <c r="AW1163" s="39" t="str">
        <f>TEXT(Table1[[#This Row],[Created]],"MMM")</f>
        <v>Jul</v>
      </c>
      <c r="AX1163" s="40" t="e">
        <f>VLOOKUP(Table1[[#This Row],[Assigned to]],GD_Resource[[#All],[SNOW ID Unique]:[Team]],4,0)</f>
        <v>#N/A</v>
      </c>
    </row>
    <row r="1164" spans="1:50" ht="37.5" customHeight="1" x14ac:dyDescent="0.25">
      <c r="A1164" s="37" t="s">
        <v>4518</v>
      </c>
      <c r="B1164" s="37" t="s">
        <v>119</v>
      </c>
      <c r="C1164" s="37" t="s">
        <v>120</v>
      </c>
      <c r="D1164" s="37" t="s">
        <v>206</v>
      </c>
      <c r="E1164" s="37" t="s">
        <v>145</v>
      </c>
      <c r="F1164" s="37" t="s">
        <v>4519</v>
      </c>
      <c r="G1164" s="60">
        <v>43740.067569444444</v>
      </c>
      <c r="H1164" s="37" t="s">
        <v>196</v>
      </c>
      <c r="I1164" s="60"/>
      <c r="J1164" s="37" t="s">
        <v>124</v>
      </c>
      <c r="K1164" s="37" t="s">
        <v>4520</v>
      </c>
      <c r="L1164" s="60">
        <v>43740.067569444444</v>
      </c>
      <c r="M1164" s="37" t="s">
        <v>48</v>
      </c>
      <c r="N1164" s="60">
        <v>43669.575497685182</v>
      </c>
      <c r="O1164" s="37" t="s">
        <v>388</v>
      </c>
      <c r="P1164" s="38" t="b">
        <v>0</v>
      </c>
      <c r="Q1164" s="37"/>
      <c r="R1164" s="37" t="s">
        <v>127</v>
      </c>
      <c r="S1164" s="38">
        <v>0</v>
      </c>
      <c r="T1164" s="37" t="s">
        <v>128</v>
      </c>
      <c r="U1164" s="37" t="s">
        <v>124</v>
      </c>
      <c r="V1164" s="60"/>
      <c r="W1164" s="38">
        <v>6090515</v>
      </c>
      <c r="X1164" s="37" t="s">
        <v>389</v>
      </c>
      <c r="Y1164" s="38">
        <v>0</v>
      </c>
      <c r="Z1164" s="38" t="b">
        <v>0</v>
      </c>
      <c r="AA1164" s="60">
        <v>43669.709756944438</v>
      </c>
      <c r="AB1164" s="60">
        <v>43669.575833333343</v>
      </c>
      <c r="AC1164" s="38">
        <v>1</v>
      </c>
      <c r="AD1164" s="60">
        <v>43669.698113425933</v>
      </c>
      <c r="AE1164" s="60">
        <v>43669.709756944438</v>
      </c>
      <c r="AF1164" s="60">
        <v>43669.698113425933</v>
      </c>
      <c r="AG1164" s="37"/>
      <c r="AH1164" s="37"/>
      <c r="AI1164" s="37"/>
      <c r="AJ1164" s="16">
        <f ca="1">IF(Table1[[#This Row],[State]]="Closed","Zero",IF(Table1[[#This Row],[State]]="Resolved","Zero",TODAY()-Table1[[#This Row],[First Assigned to Osprey-Resolver]]))</f>
        <v>1038.2902430555623</v>
      </c>
      <c r="AK1164" s="16" t="str">
        <f ca="1">IF(Table1[[#This Row],[Days Open]]&lt;=5,"00 - 05",IF(Table1[[#This Row],[Days Open]]&lt;=15,"06 - 15",IF(Table1[[#This Row],[Days Open]]&lt;=30,"16 - 30", IF(Table1[[#This Row],[Days Open]]&lt;=60,"31 - 60",IF(Table1[[#This Row],[Days Open]]&lt;=90,"61 - 90",IF(Table1[[#This Row],[Days Open]]="Zero","Closed","&gt;91 and above"))))))</f>
        <v>&gt;91 and above</v>
      </c>
      <c r="AL1164" s="39">
        <f>WEEKNUM(Table1[[#This Row],[Created]])</f>
        <v>30</v>
      </c>
      <c r="AM1164" s="39">
        <f>WEEKNUM(Table1[[#This Row],[Resolved]])</f>
        <v>0</v>
      </c>
      <c r="AN1164" s="39">
        <f>WEEKNUM(Table1[[#This Row],[Closed]])</f>
        <v>40</v>
      </c>
      <c r="AO1164" s="39" t="str">
        <f>IFERROR(INDEX(GD_Resource[], MATCH(Table1[[#This Row],[Assigned to]], GD_Resource[SNOW ID Unique], 0), 2), "Not GD")</f>
        <v>WPP-US</v>
      </c>
      <c r="AP1164" s="39" t="str">
        <f t="shared" si="18"/>
        <v>GD</v>
      </c>
      <c r="AQ1164" s="39">
        <f>YEAR(Table1[[#This Row],[Closed]])</f>
        <v>2019</v>
      </c>
      <c r="AR1164" s="39">
        <f>YEAR(Table1[[#This Row],[Resolved]])</f>
        <v>1900</v>
      </c>
      <c r="AS1164" s="39">
        <f>YEAR(Table1[[#This Row],[Created]])</f>
        <v>2019</v>
      </c>
      <c r="AT1164" s="39">
        <f>DAY(Table1[[#This Row],[Resolved]])</f>
        <v>0</v>
      </c>
      <c r="AU1164" s="39" t="str">
        <f>TEXT(Table1[[#This Row],[Resolved]],"MMM")</f>
        <v>Jan</v>
      </c>
      <c r="AV1164" s="39">
        <f>DAY(Table1[[#This Row],[Created]])</f>
        <v>23</v>
      </c>
      <c r="AW1164" s="39" t="str">
        <f>TEXT(Table1[[#This Row],[Created]],"MMM")</f>
        <v>Jul</v>
      </c>
      <c r="AX1164" s="40">
        <f>VLOOKUP(Table1[[#This Row],[Assigned to]],GD_Resource[[#All],[SNOW ID Unique]:[Team]],4,0)</f>
        <v>0</v>
      </c>
    </row>
    <row r="1165" spans="1:50" ht="37.5" customHeight="1" x14ac:dyDescent="0.25">
      <c r="A1165" s="37" t="s">
        <v>4521</v>
      </c>
      <c r="B1165" s="37" t="s">
        <v>119</v>
      </c>
      <c r="C1165" s="37" t="s">
        <v>120</v>
      </c>
      <c r="D1165" s="37" t="s">
        <v>206</v>
      </c>
      <c r="E1165" s="37" t="s">
        <v>145</v>
      </c>
      <c r="F1165" s="37" t="s">
        <v>4522</v>
      </c>
      <c r="G1165" s="60">
        <v>43774.853495370371</v>
      </c>
      <c r="H1165" s="37" t="s">
        <v>53</v>
      </c>
      <c r="I1165" s="60"/>
      <c r="J1165" s="37" t="s">
        <v>124</v>
      </c>
      <c r="K1165" s="37" t="s">
        <v>4523</v>
      </c>
      <c r="L1165" s="60">
        <v>43774.853495370371</v>
      </c>
      <c r="M1165" s="37" t="s">
        <v>48</v>
      </c>
      <c r="N1165" s="60">
        <v>43669.59269675926</v>
      </c>
      <c r="O1165" s="37" t="s">
        <v>388</v>
      </c>
      <c r="P1165" s="38" t="b">
        <v>0</v>
      </c>
      <c r="Q1165" s="37"/>
      <c r="R1165" s="37" t="s">
        <v>127</v>
      </c>
      <c r="S1165" s="38">
        <v>0</v>
      </c>
      <c r="T1165" s="37" t="s">
        <v>128</v>
      </c>
      <c r="U1165" s="37" t="s">
        <v>124</v>
      </c>
      <c r="V1165" s="60"/>
      <c r="W1165" s="38">
        <v>9094534</v>
      </c>
      <c r="X1165" s="37" t="s">
        <v>389</v>
      </c>
      <c r="Y1165" s="38">
        <v>0</v>
      </c>
      <c r="Z1165" s="38" t="b">
        <v>0</v>
      </c>
      <c r="AA1165" s="60">
        <v>43669.692210648151</v>
      </c>
      <c r="AB1165" s="60">
        <v>43669.592905092592</v>
      </c>
      <c r="AC1165" s="38">
        <v>1</v>
      </c>
      <c r="AD1165" s="60">
        <v>43669.689780092587</v>
      </c>
      <c r="AE1165" s="60">
        <v>43669.692210648151</v>
      </c>
      <c r="AF1165" s="60">
        <v>43669.689780092587</v>
      </c>
      <c r="AG1165" s="37"/>
      <c r="AH1165" s="37"/>
      <c r="AI1165" s="37"/>
      <c r="AJ1165" s="16">
        <f ca="1">IF(Table1[[#This Row],[State]]="Closed","Zero",IF(Table1[[#This Row],[State]]="Resolved","Zero",TODAY()-Table1[[#This Row],[First Assigned to Osprey-Resolver]]))</f>
        <v>1038.3077893518494</v>
      </c>
      <c r="AK1165" s="16" t="str">
        <f ca="1">IF(Table1[[#This Row],[Days Open]]&lt;=5,"00 - 05",IF(Table1[[#This Row],[Days Open]]&lt;=15,"06 - 15",IF(Table1[[#This Row],[Days Open]]&lt;=30,"16 - 30", IF(Table1[[#This Row],[Days Open]]&lt;=60,"31 - 60",IF(Table1[[#This Row],[Days Open]]&lt;=90,"61 - 90",IF(Table1[[#This Row],[Days Open]]="Zero","Closed","&gt;91 and above"))))))</f>
        <v>&gt;91 and above</v>
      </c>
      <c r="AL1165" s="39">
        <f>WEEKNUM(Table1[[#This Row],[Created]])</f>
        <v>30</v>
      </c>
      <c r="AM1165" s="39">
        <f>WEEKNUM(Table1[[#This Row],[Resolved]])</f>
        <v>0</v>
      </c>
      <c r="AN1165" s="39">
        <f>WEEKNUM(Table1[[#This Row],[Closed]])</f>
        <v>45</v>
      </c>
      <c r="AO1165" s="39" t="str">
        <f>IFERROR(INDEX(GD_Resource[], MATCH(Table1[[#This Row],[Assigned to]], GD_Resource[SNOW ID Unique], 0), 2), "Not GD")</f>
        <v>WPP-US</v>
      </c>
      <c r="AP1165" s="39" t="str">
        <f t="shared" si="18"/>
        <v>GD</v>
      </c>
      <c r="AQ1165" s="39">
        <f>YEAR(Table1[[#This Row],[Closed]])</f>
        <v>2019</v>
      </c>
      <c r="AR1165" s="39">
        <f>YEAR(Table1[[#This Row],[Resolved]])</f>
        <v>1900</v>
      </c>
      <c r="AS1165" s="39">
        <f>YEAR(Table1[[#This Row],[Created]])</f>
        <v>2019</v>
      </c>
      <c r="AT1165" s="39">
        <f>DAY(Table1[[#This Row],[Resolved]])</f>
        <v>0</v>
      </c>
      <c r="AU1165" s="39" t="str">
        <f>TEXT(Table1[[#This Row],[Resolved]],"MMM")</f>
        <v>Jan</v>
      </c>
      <c r="AV1165" s="39">
        <f>DAY(Table1[[#This Row],[Created]])</f>
        <v>23</v>
      </c>
      <c r="AW1165" s="39" t="str">
        <f>TEXT(Table1[[#This Row],[Created]],"MMM")</f>
        <v>Jul</v>
      </c>
      <c r="AX1165" s="40">
        <f>VLOOKUP(Table1[[#This Row],[Assigned to]],GD_Resource[[#All],[SNOW ID Unique]:[Team]],4,0)</f>
        <v>0</v>
      </c>
    </row>
    <row r="1166" spans="1:50" ht="37.5" customHeight="1" x14ac:dyDescent="0.25">
      <c r="A1166" s="37" t="s">
        <v>4524</v>
      </c>
      <c r="B1166" s="37" t="s">
        <v>119</v>
      </c>
      <c r="C1166" s="37" t="s">
        <v>120</v>
      </c>
      <c r="D1166" s="37" t="s">
        <v>206</v>
      </c>
      <c r="E1166" s="37" t="s">
        <v>145</v>
      </c>
      <c r="F1166" s="37" t="s">
        <v>4525</v>
      </c>
      <c r="G1166" s="60">
        <v>43761.946296296293</v>
      </c>
      <c r="H1166" s="37" t="s">
        <v>196</v>
      </c>
      <c r="I1166" s="60"/>
      <c r="J1166" s="37" t="s">
        <v>124</v>
      </c>
      <c r="K1166" s="37" t="s">
        <v>4526</v>
      </c>
      <c r="L1166" s="60">
        <v>43761.946296296293</v>
      </c>
      <c r="M1166" s="37" t="s">
        <v>48</v>
      </c>
      <c r="N1166" s="60">
        <v>43669.639490740738</v>
      </c>
      <c r="O1166" s="37" t="s">
        <v>388</v>
      </c>
      <c r="P1166" s="38" t="b">
        <v>0</v>
      </c>
      <c r="Q1166" s="37"/>
      <c r="R1166" s="37" t="s">
        <v>127</v>
      </c>
      <c r="S1166" s="38">
        <v>0</v>
      </c>
      <c r="T1166" s="37" t="s">
        <v>128</v>
      </c>
      <c r="U1166" s="37" t="s">
        <v>124</v>
      </c>
      <c r="V1166" s="60"/>
      <c r="W1166" s="38">
        <v>7975308</v>
      </c>
      <c r="X1166" s="37" t="s">
        <v>389</v>
      </c>
      <c r="Y1166" s="38">
        <v>0</v>
      </c>
      <c r="Z1166" s="38" t="b">
        <v>0</v>
      </c>
      <c r="AA1166" s="60">
        <v>43669.693506944437</v>
      </c>
      <c r="AB1166" s="60">
        <v>43669.639756944453</v>
      </c>
      <c r="AC1166" s="38">
        <v>1</v>
      </c>
      <c r="AD1166" s="60">
        <v>43669.691423611112</v>
      </c>
      <c r="AE1166" s="60">
        <v>43669.693506944437</v>
      </c>
      <c r="AF1166" s="60">
        <v>43669.691423611112</v>
      </c>
      <c r="AG1166" s="37"/>
      <c r="AH1166" s="37"/>
      <c r="AI1166" s="37"/>
      <c r="AJ1166" s="16">
        <f ca="1">IF(Table1[[#This Row],[State]]="Closed","Zero",IF(Table1[[#This Row],[State]]="Resolved","Zero",TODAY()-Table1[[#This Row],[First Assigned to Osprey-Resolver]]))</f>
        <v>1038.3064930555629</v>
      </c>
      <c r="AK1166" s="16" t="str">
        <f ca="1">IF(Table1[[#This Row],[Days Open]]&lt;=5,"00 - 05",IF(Table1[[#This Row],[Days Open]]&lt;=15,"06 - 15",IF(Table1[[#This Row],[Days Open]]&lt;=30,"16 - 30", IF(Table1[[#This Row],[Days Open]]&lt;=60,"31 - 60",IF(Table1[[#This Row],[Days Open]]&lt;=90,"61 - 90",IF(Table1[[#This Row],[Days Open]]="Zero","Closed","&gt;91 and above"))))))</f>
        <v>&gt;91 and above</v>
      </c>
      <c r="AL1166" s="39">
        <f>WEEKNUM(Table1[[#This Row],[Created]])</f>
        <v>30</v>
      </c>
      <c r="AM1166" s="39">
        <f>WEEKNUM(Table1[[#This Row],[Resolved]])</f>
        <v>0</v>
      </c>
      <c r="AN1166" s="39">
        <f>WEEKNUM(Table1[[#This Row],[Closed]])</f>
        <v>43</v>
      </c>
      <c r="AO1166" s="39" t="str">
        <f>IFERROR(INDEX(GD_Resource[], MATCH(Table1[[#This Row],[Assigned to]], GD_Resource[SNOW ID Unique], 0), 2), "Not GD")</f>
        <v>WPP-US</v>
      </c>
      <c r="AP1166" s="39" t="str">
        <f t="shared" si="18"/>
        <v>GD</v>
      </c>
      <c r="AQ1166" s="39">
        <f>YEAR(Table1[[#This Row],[Closed]])</f>
        <v>2019</v>
      </c>
      <c r="AR1166" s="39">
        <f>YEAR(Table1[[#This Row],[Resolved]])</f>
        <v>1900</v>
      </c>
      <c r="AS1166" s="39">
        <f>YEAR(Table1[[#This Row],[Created]])</f>
        <v>2019</v>
      </c>
      <c r="AT1166" s="39">
        <f>DAY(Table1[[#This Row],[Resolved]])</f>
        <v>0</v>
      </c>
      <c r="AU1166" s="39" t="str">
        <f>TEXT(Table1[[#This Row],[Resolved]],"MMM")</f>
        <v>Jan</v>
      </c>
      <c r="AV1166" s="39">
        <f>DAY(Table1[[#This Row],[Created]])</f>
        <v>23</v>
      </c>
      <c r="AW1166" s="39" t="str">
        <f>TEXT(Table1[[#This Row],[Created]],"MMM")</f>
        <v>Jul</v>
      </c>
      <c r="AX1166" s="40">
        <f>VLOOKUP(Table1[[#This Row],[Assigned to]],GD_Resource[[#All],[SNOW ID Unique]:[Team]],4,0)</f>
        <v>0</v>
      </c>
    </row>
    <row r="1167" spans="1:50" ht="112.5" customHeight="1" x14ac:dyDescent="0.25">
      <c r="A1167" s="37" t="s">
        <v>4527</v>
      </c>
      <c r="B1167" s="37" t="s">
        <v>119</v>
      </c>
      <c r="C1167" s="37" t="s">
        <v>120</v>
      </c>
      <c r="D1167" s="37" t="s">
        <v>206</v>
      </c>
      <c r="E1167" s="37" t="s">
        <v>145</v>
      </c>
      <c r="F1167" s="37" t="s">
        <v>4528</v>
      </c>
      <c r="G1167" s="60">
        <v>43774.858275462961</v>
      </c>
      <c r="H1167" s="37" t="s">
        <v>53</v>
      </c>
      <c r="I1167" s="60"/>
      <c r="J1167" s="37" t="s">
        <v>124</v>
      </c>
      <c r="K1167" s="37" t="s">
        <v>4523</v>
      </c>
      <c r="L1167" s="60">
        <v>43774.858275462961</v>
      </c>
      <c r="M1167" s="37" t="s">
        <v>48</v>
      </c>
      <c r="N1167" s="60">
        <v>43669.640462962961</v>
      </c>
      <c r="O1167" s="37" t="s">
        <v>388</v>
      </c>
      <c r="P1167" s="38" t="b">
        <v>0</v>
      </c>
      <c r="Q1167" s="37"/>
      <c r="R1167" s="37" t="s">
        <v>127</v>
      </c>
      <c r="S1167" s="38">
        <v>0</v>
      </c>
      <c r="T1167" s="37" t="s">
        <v>128</v>
      </c>
      <c r="U1167" s="37" t="s">
        <v>124</v>
      </c>
      <c r="V1167" s="60"/>
      <c r="W1167" s="38">
        <v>9090819</v>
      </c>
      <c r="X1167" s="37" t="s">
        <v>389</v>
      </c>
      <c r="Y1167" s="38">
        <v>0</v>
      </c>
      <c r="Z1167" s="38" t="b">
        <v>0</v>
      </c>
      <c r="AA1167" s="60">
        <v>43669.69425925926</v>
      </c>
      <c r="AB1167" s="60">
        <v>43669.640740740739</v>
      </c>
      <c r="AC1167" s="38">
        <v>1</v>
      </c>
      <c r="AD1167" s="60">
        <v>43669.693981481483</v>
      </c>
      <c r="AE1167" s="60">
        <v>43669.69425925926</v>
      </c>
      <c r="AF1167" s="60">
        <v>43669.693981481483</v>
      </c>
      <c r="AG1167" s="37"/>
      <c r="AH1167" s="37"/>
      <c r="AI1167" s="37"/>
      <c r="AJ1167" s="16">
        <f ca="1">IF(Table1[[#This Row],[State]]="Closed","Zero",IF(Table1[[#This Row],[State]]="Resolved","Zero",TODAY()-Table1[[#This Row],[First Assigned to Osprey-Resolver]]))</f>
        <v>1038.3057407407396</v>
      </c>
      <c r="AK1167" s="16" t="str">
        <f ca="1">IF(Table1[[#This Row],[Days Open]]&lt;=5,"00 - 05",IF(Table1[[#This Row],[Days Open]]&lt;=15,"06 - 15",IF(Table1[[#This Row],[Days Open]]&lt;=30,"16 - 30", IF(Table1[[#This Row],[Days Open]]&lt;=60,"31 - 60",IF(Table1[[#This Row],[Days Open]]&lt;=90,"61 - 90",IF(Table1[[#This Row],[Days Open]]="Zero","Closed","&gt;91 and above"))))))</f>
        <v>&gt;91 and above</v>
      </c>
      <c r="AL1167" s="39">
        <f>WEEKNUM(Table1[[#This Row],[Created]])</f>
        <v>30</v>
      </c>
      <c r="AM1167" s="39">
        <f>WEEKNUM(Table1[[#This Row],[Resolved]])</f>
        <v>0</v>
      </c>
      <c r="AN1167" s="39">
        <f>WEEKNUM(Table1[[#This Row],[Closed]])</f>
        <v>45</v>
      </c>
      <c r="AO1167" s="39" t="str">
        <f>IFERROR(INDEX(GD_Resource[], MATCH(Table1[[#This Row],[Assigned to]], GD_Resource[SNOW ID Unique], 0), 2), "Not GD")</f>
        <v>WPP-US</v>
      </c>
      <c r="AP1167" s="39" t="str">
        <f t="shared" si="18"/>
        <v>GD</v>
      </c>
      <c r="AQ1167" s="39">
        <f>YEAR(Table1[[#This Row],[Closed]])</f>
        <v>2019</v>
      </c>
      <c r="AR1167" s="39">
        <f>YEAR(Table1[[#This Row],[Resolved]])</f>
        <v>1900</v>
      </c>
      <c r="AS1167" s="39">
        <f>YEAR(Table1[[#This Row],[Created]])</f>
        <v>2019</v>
      </c>
      <c r="AT1167" s="39">
        <f>DAY(Table1[[#This Row],[Resolved]])</f>
        <v>0</v>
      </c>
      <c r="AU1167" s="39" t="str">
        <f>TEXT(Table1[[#This Row],[Resolved]],"MMM")</f>
        <v>Jan</v>
      </c>
      <c r="AV1167" s="39">
        <f>DAY(Table1[[#This Row],[Created]])</f>
        <v>23</v>
      </c>
      <c r="AW1167" s="39" t="str">
        <f>TEXT(Table1[[#This Row],[Created]],"MMM")</f>
        <v>Jul</v>
      </c>
      <c r="AX1167" s="40">
        <f>VLOOKUP(Table1[[#This Row],[Assigned to]],GD_Resource[[#All],[SNOW ID Unique]:[Team]],4,0)</f>
        <v>0</v>
      </c>
    </row>
    <row r="1168" spans="1:50" ht="37.5" customHeight="1" x14ac:dyDescent="0.25">
      <c r="A1168" s="37" t="s">
        <v>4529</v>
      </c>
      <c r="B1168" s="37" t="s">
        <v>119</v>
      </c>
      <c r="C1168" s="37" t="s">
        <v>120</v>
      </c>
      <c r="D1168" s="37" t="s">
        <v>206</v>
      </c>
      <c r="E1168" s="37" t="s">
        <v>145</v>
      </c>
      <c r="F1168" s="37" t="s">
        <v>4530</v>
      </c>
      <c r="G1168" s="60">
        <v>43774.859236111108</v>
      </c>
      <c r="H1168" s="37" t="s">
        <v>53</v>
      </c>
      <c r="I1168" s="60"/>
      <c r="J1168" s="37" t="s">
        <v>124</v>
      </c>
      <c r="K1168" s="37" t="s">
        <v>4523</v>
      </c>
      <c r="L1168" s="60">
        <v>43774.859236111108</v>
      </c>
      <c r="M1168" s="37" t="s">
        <v>48</v>
      </c>
      <c r="N1168" s="60">
        <v>43669.641458333332</v>
      </c>
      <c r="O1168" s="37" t="s">
        <v>388</v>
      </c>
      <c r="P1168" s="38" t="b">
        <v>0</v>
      </c>
      <c r="Q1168" s="37"/>
      <c r="R1168" s="37" t="s">
        <v>127</v>
      </c>
      <c r="S1168" s="38">
        <v>0</v>
      </c>
      <c r="T1168" s="37" t="s">
        <v>128</v>
      </c>
      <c r="U1168" s="37" t="s">
        <v>124</v>
      </c>
      <c r="V1168" s="60"/>
      <c r="W1168" s="38">
        <v>9090816</v>
      </c>
      <c r="X1168" s="37" t="s">
        <v>389</v>
      </c>
      <c r="Y1168" s="38">
        <v>0</v>
      </c>
      <c r="Z1168" s="38" t="b">
        <v>0</v>
      </c>
      <c r="AA1168" s="60">
        <v>43669.693043981482</v>
      </c>
      <c r="AB1168" s="60">
        <v>43669.641701388893</v>
      </c>
      <c r="AC1168" s="38">
        <v>1</v>
      </c>
      <c r="AD1168" s="60">
        <v>43669.692615740743</v>
      </c>
      <c r="AE1168" s="60">
        <v>43669.693043981482</v>
      </c>
      <c r="AF1168" s="60">
        <v>43669.692615740743</v>
      </c>
      <c r="AG1168" s="37"/>
      <c r="AH1168" s="37"/>
      <c r="AI1168" s="37"/>
      <c r="AJ1168" s="16">
        <f ca="1">IF(Table1[[#This Row],[State]]="Closed","Zero",IF(Table1[[#This Row],[State]]="Resolved","Zero",TODAY()-Table1[[#This Row],[First Assigned to Osprey-Resolver]]))</f>
        <v>1038.3069560185177</v>
      </c>
      <c r="AK1168" s="16" t="str">
        <f ca="1">IF(Table1[[#This Row],[Days Open]]&lt;=5,"00 - 05",IF(Table1[[#This Row],[Days Open]]&lt;=15,"06 - 15",IF(Table1[[#This Row],[Days Open]]&lt;=30,"16 - 30", IF(Table1[[#This Row],[Days Open]]&lt;=60,"31 - 60",IF(Table1[[#This Row],[Days Open]]&lt;=90,"61 - 90",IF(Table1[[#This Row],[Days Open]]="Zero","Closed","&gt;91 and above"))))))</f>
        <v>&gt;91 and above</v>
      </c>
      <c r="AL1168" s="39">
        <f>WEEKNUM(Table1[[#This Row],[Created]])</f>
        <v>30</v>
      </c>
      <c r="AM1168" s="39">
        <f>WEEKNUM(Table1[[#This Row],[Resolved]])</f>
        <v>0</v>
      </c>
      <c r="AN1168" s="39">
        <f>WEEKNUM(Table1[[#This Row],[Closed]])</f>
        <v>45</v>
      </c>
      <c r="AO1168" s="39" t="str">
        <f>IFERROR(INDEX(GD_Resource[], MATCH(Table1[[#This Row],[Assigned to]], GD_Resource[SNOW ID Unique], 0), 2), "Not GD")</f>
        <v>WPP-US</v>
      </c>
      <c r="AP1168" s="39" t="str">
        <f t="shared" si="18"/>
        <v>GD</v>
      </c>
      <c r="AQ1168" s="39">
        <f>YEAR(Table1[[#This Row],[Closed]])</f>
        <v>2019</v>
      </c>
      <c r="AR1168" s="39">
        <f>YEAR(Table1[[#This Row],[Resolved]])</f>
        <v>1900</v>
      </c>
      <c r="AS1168" s="39">
        <f>YEAR(Table1[[#This Row],[Created]])</f>
        <v>2019</v>
      </c>
      <c r="AT1168" s="39">
        <f>DAY(Table1[[#This Row],[Resolved]])</f>
        <v>0</v>
      </c>
      <c r="AU1168" s="39" t="str">
        <f>TEXT(Table1[[#This Row],[Resolved]],"MMM")</f>
        <v>Jan</v>
      </c>
      <c r="AV1168" s="39">
        <f>DAY(Table1[[#This Row],[Created]])</f>
        <v>23</v>
      </c>
      <c r="AW1168" s="39" t="str">
        <f>TEXT(Table1[[#This Row],[Created]],"MMM")</f>
        <v>Jul</v>
      </c>
      <c r="AX1168" s="40">
        <f>VLOOKUP(Table1[[#This Row],[Assigned to]],GD_Resource[[#All],[SNOW ID Unique]:[Team]],4,0)</f>
        <v>0</v>
      </c>
    </row>
    <row r="1169" spans="1:50" ht="62.7" customHeight="1" x14ac:dyDescent="0.25">
      <c r="A1169" s="37" t="s">
        <v>4531</v>
      </c>
      <c r="B1169" s="37" t="s">
        <v>119</v>
      </c>
      <c r="C1169" s="37" t="s">
        <v>120</v>
      </c>
      <c r="D1169" s="37" t="s">
        <v>206</v>
      </c>
      <c r="E1169" s="37" t="s">
        <v>145</v>
      </c>
      <c r="F1169" s="37" t="s">
        <v>4532</v>
      </c>
      <c r="G1169" s="60">
        <v>43753.788865740738</v>
      </c>
      <c r="H1169" s="37" t="s">
        <v>196</v>
      </c>
      <c r="I1169" s="60"/>
      <c r="J1169" s="37" t="s">
        <v>124</v>
      </c>
      <c r="K1169" s="37" t="s">
        <v>4523</v>
      </c>
      <c r="L1169" s="60">
        <v>43753.788865740738</v>
      </c>
      <c r="M1169" s="37" t="s">
        <v>48</v>
      </c>
      <c r="N1169" s="60">
        <v>43669.642395833333</v>
      </c>
      <c r="O1169" s="37" t="s">
        <v>388</v>
      </c>
      <c r="P1169" s="38" t="b">
        <v>0</v>
      </c>
      <c r="Q1169" s="37"/>
      <c r="R1169" s="37" t="s">
        <v>127</v>
      </c>
      <c r="S1169" s="38">
        <v>0</v>
      </c>
      <c r="T1169" s="37" t="s">
        <v>128</v>
      </c>
      <c r="U1169" s="37" t="s">
        <v>124</v>
      </c>
      <c r="V1169" s="60"/>
      <c r="W1169" s="38">
        <v>7270255</v>
      </c>
      <c r="X1169" s="37" t="s">
        <v>389</v>
      </c>
      <c r="Y1169" s="38">
        <v>0</v>
      </c>
      <c r="Z1169" s="38" t="b">
        <v>0</v>
      </c>
      <c r="AA1169" s="60">
        <v>43669.692696759259</v>
      </c>
      <c r="AB1169" s="60">
        <v>43669.642650462964</v>
      </c>
      <c r="AC1169" s="38">
        <v>1</v>
      </c>
      <c r="AD1169" s="60">
        <v>43669.692106481481</v>
      </c>
      <c r="AE1169" s="60">
        <v>43669.692696759259</v>
      </c>
      <c r="AF1169" s="60">
        <v>43669.692106481481</v>
      </c>
      <c r="AG1169" s="37"/>
      <c r="AH1169" s="37"/>
      <c r="AI1169" s="37"/>
      <c r="AJ1169" s="16">
        <f ca="1">IF(Table1[[#This Row],[State]]="Closed","Zero",IF(Table1[[#This Row],[State]]="Resolved","Zero",TODAY()-Table1[[#This Row],[First Assigned to Osprey-Resolver]]))</f>
        <v>1038.307303240741</v>
      </c>
      <c r="AK1169" s="16" t="str">
        <f ca="1">IF(Table1[[#This Row],[Days Open]]&lt;=5,"00 - 05",IF(Table1[[#This Row],[Days Open]]&lt;=15,"06 - 15",IF(Table1[[#This Row],[Days Open]]&lt;=30,"16 - 30", IF(Table1[[#This Row],[Days Open]]&lt;=60,"31 - 60",IF(Table1[[#This Row],[Days Open]]&lt;=90,"61 - 90",IF(Table1[[#This Row],[Days Open]]="Zero","Closed","&gt;91 and above"))))))</f>
        <v>&gt;91 and above</v>
      </c>
      <c r="AL1169" s="39">
        <f>WEEKNUM(Table1[[#This Row],[Created]])</f>
        <v>30</v>
      </c>
      <c r="AM1169" s="39">
        <f>WEEKNUM(Table1[[#This Row],[Resolved]])</f>
        <v>0</v>
      </c>
      <c r="AN1169" s="39">
        <f>WEEKNUM(Table1[[#This Row],[Closed]])</f>
        <v>42</v>
      </c>
      <c r="AO1169" s="39" t="str">
        <f>IFERROR(INDEX(GD_Resource[], MATCH(Table1[[#This Row],[Assigned to]], GD_Resource[SNOW ID Unique], 0), 2), "Not GD")</f>
        <v>WPP-US</v>
      </c>
      <c r="AP1169" s="39" t="str">
        <f t="shared" si="18"/>
        <v>GD</v>
      </c>
      <c r="AQ1169" s="39">
        <f>YEAR(Table1[[#This Row],[Closed]])</f>
        <v>2019</v>
      </c>
      <c r="AR1169" s="39">
        <f>YEAR(Table1[[#This Row],[Resolved]])</f>
        <v>1900</v>
      </c>
      <c r="AS1169" s="39">
        <f>YEAR(Table1[[#This Row],[Created]])</f>
        <v>2019</v>
      </c>
      <c r="AT1169" s="39">
        <f>DAY(Table1[[#This Row],[Resolved]])</f>
        <v>0</v>
      </c>
      <c r="AU1169" s="39" t="str">
        <f>TEXT(Table1[[#This Row],[Resolved]],"MMM")</f>
        <v>Jan</v>
      </c>
      <c r="AV1169" s="39">
        <f>DAY(Table1[[#This Row],[Created]])</f>
        <v>23</v>
      </c>
      <c r="AW1169" s="39" t="str">
        <f>TEXT(Table1[[#This Row],[Created]],"MMM")</f>
        <v>Jul</v>
      </c>
      <c r="AX1169" s="40">
        <f>VLOOKUP(Table1[[#This Row],[Assigned to]],GD_Resource[[#All],[SNOW ID Unique]:[Team]],4,0)</f>
        <v>0</v>
      </c>
    </row>
    <row r="1170" spans="1:50" ht="124.95" customHeight="1" x14ac:dyDescent="0.25">
      <c r="A1170" s="37" t="s">
        <v>4533</v>
      </c>
      <c r="B1170" s="37" t="s">
        <v>119</v>
      </c>
      <c r="C1170" s="37" t="s">
        <v>633</v>
      </c>
      <c r="D1170" s="37" t="s">
        <v>309</v>
      </c>
      <c r="E1170" s="37" t="s">
        <v>145</v>
      </c>
      <c r="F1170" s="37" t="s">
        <v>4534</v>
      </c>
      <c r="G1170" s="60">
        <v>43929.006296296298</v>
      </c>
      <c r="H1170" s="37" t="s">
        <v>248</v>
      </c>
      <c r="I1170" s="60"/>
      <c r="J1170" s="37" t="s">
        <v>124</v>
      </c>
      <c r="K1170" s="37" t="s">
        <v>4535</v>
      </c>
      <c r="L1170" s="60">
        <v>43929.006296296298</v>
      </c>
      <c r="M1170" s="37" t="s">
        <v>248</v>
      </c>
      <c r="N1170" s="60">
        <v>43669.892847222232</v>
      </c>
      <c r="O1170" s="37" t="s">
        <v>4536</v>
      </c>
      <c r="P1170" s="38" t="b">
        <v>0</v>
      </c>
      <c r="Q1170" s="37"/>
      <c r="R1170" s="37" t="s">
        <v>137</v>
      </c>
      <c r="S1170" s="38">
        <v>0</v>
      </c>
      <c r="T1170" s="37" t="s">
        <v>128</v>
      </c>
      <c r="U1170" s="37" t="s">
        <v>124</v>
      </c>
      <c r="V1170" s="60"/>
      <c r="W1170" s="38">
        <v>22387402</v>
      </c>
      <c r="X1170" s="37" t="s">
        <v>4537</v>
      </c>
      <c r="Y1170" s="38">
        <v>0</v>
      </c>
      <c r="Z1170" s="38" t="b">
        <v>0</v>
      </c>
      <c r="AA1170" s="60">
        <v>43669.998935185176</v>
      </c>
      <c r="AB1170" s="60">
        <v>43669.896990740737</v>
      </c>
      <c r="AC1170" s="38">
        <v>1</v>
      </c>
      <c r="AD1170" s="60">
        <v>43669.998935185176</v>
      </c>
      <c r="AE1170" s="60">
        <v>43669.998935185176</v>
      </c>
      <c r="AF1170" s="60">
        <v>43669.998935185176</v>
      </c>
      <c r="AG1170" s="37"/>
      <c r="AH1170" s="37"/>
      <c r="AI1170" s="37"/>
      <c r="AJ1170" s="16">
        <f ca="1">IF(Table1[[#This Row],[State]]="Closed","Zero",IF(Table1[[#This Row],[State]]="Resolved","Zero",TODAY()-Table1[[#This Row],[First Assigned to Osprey-Resolver]]))</f>
        <v>1038.0010648148236</v>
      </c>
      <c r="AK1170" s="16" t="str">
        <f ca="1">IF(Table1[[#This Row],[Days Open]]&lt;=5,"00 - 05",IF(Table1[[#This Row],[Days Open]]&lt;=15,"06 - 15",IF(Table1[[#This Row],[Days Open]]&lt;=30,"16 - 30", IF(Table1[[#This Row],[Days Open]]&lt;=60,"31 - 60",IF(Table1[[#This Row],[Days Open]]&lt;=90,"61 - 90",IF(Table1[[#This Row],[Days Open]]="Zero","Closed","&gt;91 and above"))))))</f>
        <v>&gt;91 and above</v>
      </c>
      <c r="AL1170" s="39">
        <f>WEEKNUM(Table1[[#This Row],[Created]])</f>
        <v>30</v>
      </c>
      <c r="AM1170" s="39">
        <f>WEEKNUM(Table1[[#This Row],[Resolved]])</f>
        <v>0</v>
      </c>
      <c r="AN1170" s="39">
        <f>WEEKNUM(Table1[[#This Row],[Closed]])</f>
        <v>15</v>
      </c>
      <c r="AO1170" s="39" t="str">
        <f>IFERROR(INDEX(GD_Resource[], MATCH(Table1[[#This Row],[Assigned to]], GD_Resource[SNOW ID Unique], 0), 2), "Not GD")</f>
        <v>Not GD</v>
      </c>
      <c r="AP1170" s="39" t="str">
        <f t="shared" si="18"/>
        <v>Geo</v>
      </c>
      <c r="AQ1170" s="39">
        <f>YEAR(Table1[[#This Row],[Closed]])</f>
        <v>2020</v>
      </c>
      <c r="AR1170" s="39">
        <f>YEAR(Table1[[#This Row],[Resolved]])</f>
        <v>1900</v>
      </c>
      <c r="AS1170" s="39">
        <f>YEAR(Table1[[#This Row],[Created]])</f>
        <v>2019</v>
      </c>
      <c r="AT1170" s="39">
        <f>DAY(Table1[[#This Row],[Resolved]])</f>
        <v>0</v>
      </c>
      <c r="AU1170" s="39" t="str">
        <f>TEXT(Table1[[#This Row],[Resolved]],"MMM")</f>
        <v>Jan</v>
      </c>
      <c r="AV1170" s="39">
        <f>DAY(Table1[[#This Row],[Created]])</f>
        <v>23</v>
      </c>
      <c r="AW1170" s="39" t="str">
        <f>TEXT(Table1[[#This Row],[Created]],"MMM")</f>
        <v>Jul</v>
      </c>
      <c r="AX1170" s="40" t="e">
        <f>VLOOKUP(Table1[[#This Row],[Assigned to]],GD_Resource[[#All],[SNOW ID Unique]:[Team]],4,0)</f>
        <v>#N/A</v>
      </c>
    </row>
    <row r="1171" spans="1:50" ht="112.5" customHeight="1" x14ac:dyDescent="0.25">
      <c r="A1171" s="37" t="s">
        <v>4538</v>
      </c>
      <c r="B1171" s="37" t="s">
        <v>142</v>
      </c>
      <c r="C1171" s="37" t="s">
        <v>120</v>
      </c>
      <c r="D1171" s="37" t="s">
        <v>206</v>
      </c>
      <c r="E1171" s="37" t="s">
        <v>145</v>
      </c>
      <c r="F1171" s="37" t="s">
        <v>4539</v>
      </c>
      <c r="G1171" s="60">
        <v>43740.901307870372</v>
      </c>
      <c r="H1171" s="37" t="s">
        <v>48</v>
      </c>
      <c r="I1171" s="60"/>
      <c r="J1171" s="37" t="s">
        <v>124</v>
      </c>
      <c r="K1171" s="37" t="s">
        <v>3877</v>
      </c>
      <c r="L1171" s="60">
        <v>43740.901307870372</v>
      </c>
      <c r="M1171" s="37" t="s">
        <v>48</v>
      </c>
      <c r="N1171" s="60">
        <v>43670.536863425928</v>
      </c>
      <c r="O1171" s="37" t="s">
        <v>4540</v>
      </c>
      <c r="P1171" s="38" t="b">
        <v>0</v>
      </c>
      <c r="Q1171" s="37"/>
      <c r="R1171" s="37" t="s">
        <v>127</v>
      </c>
      <c r="S1171" s="38">
        <v>0</v>
      </c>
      <c r="T1171" s="37" t="s">
        <v>128</v>
      </c>
      <c r="U1171" s="37" t="s">
        <v>124</v>
      </c>
      <c r="V1171" s="60"/>
      <c r="W1171" s="38">
        <v>6079488</v>
      </c>
      <c r="X1171" s="37" t="s">
        <v>4541</v>
      </c>
      <c r="Y1171" s="38">
        <v>0</v>
      </c>
      <c r="Z1171" s="38" t="b">
        <v>0</v>
      </c>
      <c r="AA1171" s="60">
        <v>43670.54824074074</v>
      </c>
      <c r="AB1171" s="60">
        <v>43670.539837962962</v>
      </c>
      <c r="AC1171" s="38">
        <v>1</v>
      </c>
      <c r="AD1171" s="60">
        <v>43670.561018518521</v>
      </c>
      <c r="AE1171" s="60">
        <v>43670.565370370372</v>
      </c>
      <c r="AF1171" s="60">
        <v>43670.561018518521</v>
      </c>
      <c r="AG1171" s="37" t="s">
        <v>332</v>
      </c>
      <c r="AH1171" s="37"/>
      <c r="AI1171" s="37"/>
      <c r="AJ1171" s="16">
        <f ca="1">IF(Table1[[#This Row],[State]]="Closed","Zero",IF(Table1[[#This Row],[State]]="Resolved","Zero",TODAY()-Table1[[#This Row],[First Assigned to Osprey-Resolver]]))</f>
        <v>1037.434629629628</v>
      </c>
      <c r="AK1171" s="16" t="str">
        <f ca="1">IF(Table1[[#This Row],[Days Open]]&lt;=5,"00 - 05",IF(Table1[[#This Row],[Days Open]]&lt;=15,"06 - 15",IF(Table1[[#This Row],[Days Open]]&lt;=30,"16 - 30", IF(Table1[[#This Row],[Days Open]]&lt;=60,"31 - 60",IF(Table1[[#This Row],[Days Open]]&lt;=90,"61 - 90",IF(Table1[[#This Row],[Days Open]]="Zero","Closed","&gt;91 and above"))))))</f>
        <v>&gt;91 and above</v>
      </c>
      <c r="AL1171" s="39">
        <f>WEEKNUM(Table1[[#This Row],[Created]])</f>
        <v>30</v>
      </c>
      <c r="AM1171" s="39">
        <f>WEEKNUM(Table1[[#This Row],[Resolved]])</f>
        <v>0</v>
      </c>
      <c r="AN1171" s="39">
        <f>WEEKNUM(Table1[[#This Row],[Closed]])</f>
        <v>40</v>
      </c>
      <c r="AO1171" s="39" t="str">
        <f>IFERROR(INDEX(GD_Resource[], MATCH(Table1[[#This Row],[Assigned to]], GD_Resource[SNOW ID Unique], 0), 2), "Not GD")</f>
        <v>Not GD</v>
      </c>
      <c r="AP1171" s="39" t="str">
        <f t="shared" si="18"/>
        <v>Geo</v>
      </c>
      <c r="AQ1171" s="39">
        <f>YEAR(Table1[[#This Row],[Closed]])</f>
        <v>2019</v>
      </c>
      <c r="AR1171" s="39">
        <f>YEAR(Table1[[#This Row],[Resolved]])</f>
        <v>1900</v>
      </c>
      <c r="AS1171" s="39">
        <f>YEAR(Table1[[#This Row],[Created]])</f>
        <v>2019</v>
      </c>
      <c r="AT1171" s="39">
        <f>DAY(Table1[[#This Row],[Resolved]])</f>
        <v>0</v>
      </c>
      <c r="AU1171" s="39" t="str">
        <f>TEXT(Table1[[#This Row],[Resolved]],"MMM")</f>
        <v>Jan</v>
      </c>
      <c r="AV1171" s="39">
        <f>DAY(Table1[[#This Row],[Created]])</f>
        <v>24</v>
      </c>
      <c r="AW1171" s="39" t="str">
        <f>TEXT(Table1[[#This Row],[Created]],"MMM")</f>
        <v>Jul</v>
      </c>
      <c r="AX1171" s="40" t="e">
        <f>VLOOKUP(Table1[[#This Row],[Assigned to]],GD_Resource[[#All],[SNOW ID Unique]:[Team]],4,0)</f>
        <v>#N/A</v>
      </c>
    </row>
    <row r="1172" spans="1:50" ht="49.95" customHeight="1" x14ac:dyDescent="0.25">
      <c r="A1172" s="37" t="s">
        <v>4542</v>
      </c>
      <c r="B1172" s="37" t="s">
        <v>119</v>
      </c>
      <c r="C1172" s="37" t="s">
        <v>253</v>
      </c>
      <c r="D1172" s="37" t="s">
        <v>259</v>
      </c>
      <c r="E1172" s="37" t="s">
        <v>7</v>
      </c>
      <c r="F1172" s="37" t="s">
        <v>4543</v>
      </c>
      <c r="G1172" s="60">
        <v>43672.027708333328</v>
      </c>
      <c r="H1172" s="37" t="s">
        <v>39</v>
      </c>
      <c r="I1172" s="60"/>
      <c r="J1172" s="37" t="s">
        <v>180</v>
      </c>
      <c r="K1172" s="37" t="s">
        <v>4544</v>
      </c>
      <c r="L1172" s="60">
        <v>43672.027685185189</v>
      </c>
      <c r="M1172" s="37" t="s">
        <v>39</v>
      </c>
      <c r="N1172" s="60">
        <v>43671.150671296287</v>
      </c>
      <c r="O1172" s="37" t="s">
        <v>4545</v>
      </c>
      <c r="P1172" s="38" t="b">
        <v>0</v>
      </c>
      <c r="Q1172" s="37"/>
      <c r="R1172" s="37" t="s">
        <v>150</v>
      </c>
      <c r="S1172" s="38">
        <v>0</v>
      </c>
      <c r="T1172" s="37" t="s">
        <v>128</v>
      </c>
      <c r="U1172" s="37" t="s">
        <v>124</v>
      </c>
      <c r="V1172" s="60"/>
      <c r="W1172" s="38">
        <v>75774</v>
      </c>
      <c r="X1172" s="37" t="s">
        <v>4546</v>
      </c>
      <c r="Y1172" s="38">
        <v>0</v>
      </c>
      <c r="Z1172" s="38" t="b">
        <v>0</v>
      </c>
      <c r="AA1172" s="60">
        <v>43671.905462962961</v>
      </c>
      <c r="AB1172" s="60">
        <v>43671.150671296287</v>
      </c>
      <c r="AC1172" s="38">
        <v>1</v>
      </c>
      <c r="AD1172" s="60">
        <v>43671.983680555553</v>
      </c>
      <c r="AE1172" s="60">
        <v>43671.99019675926</v>
      </c>
      <c r="AF1172" s="60">
        <v>43671.983680555553</v>
      </c>
      <c r="AG1172" s="37"/>
      <c r="AH1172" s="37"/>
      <c r="AI1172" s="37"/>
      <c r="AJ1172" s="16">
        <f ca="1">IF(Table1[[#This Row],[State]]="Closed","Zero",IF(Table1[[#This Row],[State]]="Resolved","Zero",TODAY()-Table1[[#This Row],[First Assigned to Osprey-Resolver]]))</f>
        <v>1036.0098032407404</v>
      </c>
      <c r="AK1172" s="16" t="str">
        <f ca="1">IF(Table1[[#This Row],[Days Open]]&lt;=5,"00 - 05",IF(Table1[[#This Row],[Days Open]]&lt;=15,"06 - 15",IF(Table1[[#This Row],[Days Open]]&lt;=30,"16 - 30", IF(Table1[[#This Row],[Days Open]]&lt;=60,"31 - 60",IF(Table1[[#This Row],[Days Open]]&lt;=90,"61 - 90",IF(Table1[[#This Row],[Days Open]]="Zero","Closed","&gt;91 and above"))))))</f>
        <v>&gt;91 and above</v>
      </c>
      <c r="AL1172" s="39">
        <f>WEEKNUM(Table1[[#This Row],[Created]])</f>
        <v>30</v>
      </c>
      <c r="AM1172" s="39">
        <f>WEEKNUM(Table1[[#This Row],[Resolved]])</f>
        <v>0</v>
      </c>
      <c r="AN1172" s="39">
        <f>WEEKNUM(Table1[[#This Row],[Closed]])</f>
        <v>30</v>
      </c>
      <c r="AO1172" s="39" t="str">
        <f>IFERROR(INDEX(GD_Resource[], MATCH(Table1[[#This Row],[Assigned to]], GD_Resource[SNOW ID Unique], 0), 2), "Not GD")</f>
        <v>Not GD</v>
      </c>
      <c r="AP1172" s="39" t="str">
        <f t="shared" si="18"/>
        <v>Geo</v>
      </c>
      <c r="AQ1172" s="39">
        <f>YEAR(Table1[[#This Row],[Closed]])</f>
        <v>2019</v>
      </c>
      <c r="AR1172" s="39">
        <f>YEAR(Table1[[#This Row],[Resolved]])</f>
        <v>1900</v>
      </c>
      <c r="AS1172" s="39">
        <f>YEAR(Table1[[#This Row],[Created]])</f>
        <v>2019</v>
      </c>
      <c r="AT1172" s="39">
        <f>DAY(Table1[[#This Row],[Resolved]])</f>
        <v>0</v>
      </c>
      <c r="AU1172" s="39" t="str">
        <f>TEXT(Table1[[#This Row],[Resolved]],"MMM")</f>
        <v>Jan</v>
      </c>
      <c r="AV1172" s="39">
        <f>DAY(Table1[[#This Row],[Created]])</f>
        <v>25</v>
      </c>
      <c r="AW1172" s="39" t="str">
        <f>TEXT(Table1[[#This Row],[Created]],"MMM")</f>
        <v>Jul</v>
      </c>
      <c r="AX1172" s="40" t="e">
        <f>VLOOKUP(Table1[[#This Row],[Assigned to]],GD_Resource[[#All],[SNOW ID Unique]:[Team]],4,0)</f>
        <v>#N/A</v>
      </c>
    </row>
    <row r="1173" spans="1:50" ht="37.5" customHeight="1" x14ac:dyDescent="0.25">
      <c r="A1173" s="37" t="s">
        <v>4547</v>
      </c>
      <c r="B1173" s="37" t="s">
        <v>142</v>
      </c>
      <c r="C1173" s="37" t="s">
        <v>120</v>
      </c>
      <c r="D1173" s="37" t="s">
        <v>206</v>
      </c>
      <c r="E1173" s="37" t="s">
        <v>145</v>
      </c>
      <c r="F1173" s="37" t="s">
        <v>4548</v>
      </c>
      <c r="G1173" s="60">
        <v>43742.76835648148</v>
      </c>
      <c r="H1173" s="37" t="s">
        <v>48</v>
      </c>
      <c r="I1173" s="60"/>
      <c r="J1173" s="37" t="s">
        <v>124</v>
      </c>
      <c r="K1173" s="37" t="s">
        <v>4523</v>
      </c>
      <c r="L1173" s="60">
        <v>43742.76835648148</v>
      </c>
      <c r="M1173" s="37" t="s">
        <v>48</v>
      </c>
      <c r="N1173" s="60">
        <v>43675.764826388891</v>
      </c>
      <c r="O1173" s="37" t="s">
        <v>4549</v>
      </c>
      <c r="P1173" s="38" t="b">
        <v>0</v>
      </c>
      <c r="Q1173" s="37"/>
      <c r="R1173" s="37" t="s">
        <v>127</v>
      </c>
      <c r="S1173" s="38">
        <v>0</v>
      </c>
      <c r="T1173" s="37" t="s">
        <v>128</v>
      </c>
      <c r="U1173" s="37" t="s">
        <v>124</v>
      </c>
      <c r="V1173" s="60"/>
      <c r="W1173" s="38">
        <v>5789105</v>
      </c>
      <c r="X1173" s="37" t="s">
        <v>4550</v>
      </c>
      <c r="Y1173" s="38">
        <v>0</v>
      </c>
      <c r="Z1173" s="38" t="b">
        <v>0</v>
      </c>
      <c r="AA1173" s="60">
        <v>43678.591365740736</v>
      </c>
      <c r="AB1173" s="60">
        <v>43675.770150462973</v>
      </c>
      <c r="AC1173" s="38">
        <v>4</v>
      </c>
      <c r="AD1173" s="60">
        <v>43678.742280092592</v>
      </c>
      <c r="AE1173" s="60">
        <v>43678.744050925918</v>
      </c>
      <c r="AF1173" s="60">
        <v>43678.742280092592</v>
      </c>
      <c r="AG1173" s="37" t="s">
        <v>332</v>
      </c>
      <c r="AH1173" s="37"/>
      <c r="AI1173" s="37"/>
      <c r="AJ1173" s="16">
        <f ca="1">IF(Table1[[#This Row],[State]]="Closed","Zero",IF(Table1[[#This Row],[State]]="Resolved","Zero",TODAY()-Table1[[#This Row],[First Assigned to Osprey-Resolver]]))</f>
        <v>1029.2559490740823</v>
      </c>
      <c r="AK1173" s="16" t="str">
        <f ca="1">IF(Table1[[#This Row],[Days Open]]&lt;=5,"00 - 05",IF(Table1[[#This Row],[Days Open]]&lt;=15,"06 - 15",IF(Table1[[#This Row],[Days Open]]&lt;=30,"16 - 30", IF(Table1[[#This Row],[Days Open]]&lt;=60,"31 - 60",IF(Table1[[#This Row],[Days Open]]&lt;=90,"61 - 90",IF(Table1[[#This Row],[Days Open]]="Zero","Closed","&gt;91 and above"))))))</f>
        <v>&gt;91 and above</v>
      </c>
      <c r="AL1173" s="39">
        <f>WEEKNUM(Table1[[#This Row],[Created]])</f>
        <v>31</v>
      </c>
      <c r="AM1173" s="39">
        <f>WEEKNUM(Table1[[#This Row],[Resolved]])</f>
        <v>0</v>
      </c>
      <c r="AN1173" s="39">
        <f>WEEKNUM(Table1[[#This Row],[Closed]])</f>
        <v>40</v>
      </c>
      <c r="AO1173" s="39" t="str">
        <f>IFERROR(INDEX(GD_Resource[], MATCH(Table1[[#This Row],[Assigned to]], GD_Resource[SNOW ID Unique], 0), 2), "Not GD")</f>
        <v>Not GD</v>
      </c>
      <c r="AP1173" s="39" t="str">
        <f t="shared" si="18"/>
        <v>Geo</v>
      </c>
      <c r="AQ1173" s="39">
        <f>YEAR(Table1[[#This Row],[Closed]])</f>
        <v>2019</v>
      </c>
      <c r="AR1173" s="39">
        <f>YEAR(Table1[[#This Row],[Resolved]])</f>
        <v>1900</v>
      </c>
      <c r="AS1173" s="39">
        <f>YEAR(Table1[[#This Row],[Created]])</f>
        <v>2019</v>
      </c>
      <c r="AT1173" s="39">
        <f>DAY(Table1[[#This Row],[Resolved]])</f>
        <v>0</v>
      </c>
      <c r="AU1173" s="39" t="str">
        <f>TEXT(Table1[[#This Row],[Resolved]],"MMM")</f>
        <v>Jan</v>
      </c>
      <c r="AV1173" s="39">
        <f>DAY(Table1[[#This Row],[Created]])</f>
        <v>29</v>
      </c>
      <c r="AW1173" s="39" t="str">
        <f>TEXT(Table1[[#This Row],[Created]],"MMM")</f>
        <v>Jul</v>
      </c>
      <c r="AX1173" s="40" t="e">
        <f>VLOOKUP(Table1[[#This Row],[Assigned to]],GD_Resource[[#All],[SNOW ID Unique]:[Team]],4,0)</f>
        <v>#N/A</v>
      </c>
    </row>
    <row r="1174" spans="1:50" ht="100.2" customHeight="1" x14ac:dyDescent="0.25">
      <c r="A1174" s="37" t="s">
        <v>4551</v>
      </c>
      <c r="B1174" s="37" t="s">
        <v>119</v>
      </c>
      <c r="C1174" s="37" t="s">
        <v>296</v>
      </c>
      <c r="D1174" s="37" t="s">
        <v>144</v>
      </c>
      <c r="E1174" s="37" t="s">
        <v>145</v>
      </c>
      <c r="F1174" s="37" t="s">
        <v>4552</v>
      </c>
      <c r="G1174" s="60">
        <v>44610.020266203697</v>
      </c>
      <c r="H1174" s="37"/>
      <c r="I1174" s="60"/>
      <c r="J1174" s="37" t="s">
        <v>124</v>
      </c>
      <c r="K1174" s="37" t="s">
        <v>392</v>
      </c>
      <c r="L1174" s="60">
        <v>44610.020266203697</v>
      </c>
      <c r="M1174" s="37" t="s">
        <v>148</v>
      </c>
      <c r="N1174" s="60">
        <v>43675.833611111113</v>
      </c>
      <c r="O1174" s="37" t="s">
        <v>2424</v>
      </c>
      <c r="P1174" s="38" t="b">
        <v>0</v>
      </c>
      <c r="Q1174" s="37"/>
      <c r="R1174" s="37" t="s">
        <v>150</v>
      </c>
      <c r="S1174" s="38">
        <v>0</v>
      </c>
      <c r="T1174" s="37" t="s">
        <v>128</v>
      </c>
      <c r="U1174" s="37" t="s">
        <v>124</v>
      </c>
      <c r="V1174" s="60"/>
      <c r="W1174" s="38">
        <v>80713932</v>
      </c>
      <c r="X1174" s="37" t="s">
        <v>4553</v>
      </c>
      <c r="Y1174" s="38">
        <v>0</v>
      </c>
      <c r="Z1174" s="38" t="b">
        <v>0</v>
      </c>
      <c r="AA1174" s="60">
        <v>43675.833611111113</v>
      </c>
      <c r="AB1174" s="60"/>
      <c r="AC1174" s="38">
        <v>0</v>
      </c>
      <c r="AD1174" s="60"/>
      <c r="AE1174" s="60">
        <v>43675.833611111113</v>
      </c>
      <c r="AF1174" s="60">
        <v>43675.833611111113</v>
      </c>
      <c r="AG1174" s="37"/>
      <c r="AH1174" s="37"/>
      <c r="AI1174" s="37"/>
      <c r="AJ1174" s="16">
        <f ca="1">IF(Table1[[#This Row],[State]]="Closed","Zero",IF(Table1[[#This Row],[State]]="Resolved","Zero",TODAY()-Table1[[#This Row],[First Assigned to Osprey-Resolver]]))</f>
        <v>1032.166388888887</v>
      </c>
      <c r="AK1174" s="16" t="str">
        <f ca="1">IF(Table1[[#This Row],[Days Open]]&lt;=5,"00 - 05",IF(Table1[[#This Row],[Days Open]]&lt;=15,"06 - 15",IF(Table1[[#This Row],[Days Open]]&lt;=30,"16 - 30", IF(Table1[[#This Row],[Days Open]]&lt;=60,"31 - 60",IF(Table1[[#This Row],[Days Open]]&lt;=90,"61 - 90",IF(Table1[[#This Row],[Days Open]]="Zero","Closed","&gt;91 and above"))))))</f>
        <v>&gt;91 and above</v>
      </c>
      <c r="AL1174" s="39">
        <f>WEEKNUM(Table1[[#This Row],[Created]])</f>
        <v>31</v>
      </c>
      <c r="AM1174" s="39">
        <f>WEEKNUM(Table1[[#This Row],[Resolved]])</f>
        <v>0</v>
      </c>
      <c r="AN1174" s="39">
        <f>WEEKNUM(Table1[[#This Row],[Closed]])</f>
        <v>8</v>
      </c>
      <c r="AO1174" s="39" t="str">
        <f>IFERROR(INDEX(GD_Resource[], MATCH(Table1[[#This Row],[Assigned to]], GD_Resource[SNOW ID Unique], 0), 2), "Not GD")</f>
        <v>Not GD</v>
      </c>
      <c r="AP1174" s="39" t="str">
        <f t="shared" si="18"/>
        <v>Geo</v>
      </c>
      <c r="AQ1174" s="39">
        <f>YEAR(Table1[[#This Row],[Closed]])</f>
        <v>2022</v>
      </c>
      <c r="AR1174" s="39">
        <f>YEAR(Table1[[#This Row],[Resolved]])</f>
        <v>1900</v>
      </c>
      <c r="AS1174" s="39">
        <f>YEAR(Table1[[#This Row],[Created]])</f>
        <v>2019</v>
      </c>
      <c r="AT1174" s="39">
        <f>DAY(Table1[[#This Row],[Resolved]])</f>
        <v>0</v>
      </c>
      <c r="AU1174" s="39" t="str">
        <f>TEXT(Table1[[#This Row],[Resolved]],"MMM")</f>
        <v>Jan</v>
      </c>
      <c r="AV1174" s="39">
        <f>DAY(Table1[[#This Row],[Created]])</f>
        <v>29</v>
      </c>
      <c r="AW1174" s="39" t="str">
        <f>TEXT(Table1[[#This Row],[Created]],"MMM")</f>
        <v>Jul</v>
      </c>
      <c r="AX1174" s="40" t="e">
        <f>VLOOKUP(Table1[[#This Row],[Assigned to]],GD_Resource[[#All],[SNOW ID Unique]:[Team]],4,0)</f>
        <v>#N/A</v>
      </c>
    </row>
    <row r="1175" spans="1:50" ht="75" customHeight="1" x14ac:dyDescent="0.25">
      <c r="A1175" s="37" t="s">
        <v>4554</v>
      </c>
      <c r="B1175" s="37" t="s">
        <v>142</v>
      </c>
      <c r="C1175" s="37" t="s">
        <v>433</v>
      </c>
      <c r="D1175" s="37" t="s">
        <v>434</v>
      </c>
      <c r="E1175" s="37" t="s">
        <v>13</v>
      </c>
      <c r="F1175" s="37" t="s">
        <v>4555</v>
      </c>
      <c r="G1175" s="60">
        <v>43685.055335648147</v>
      </c>
      <c r="H1175" s="37" t="s">
        <v>436</v>
      </c>
      <c r="I1175" s="60"/>
      <c r="J1175" s="37" t="s">
        <v>124</v>
      </c>
      <c r="K1175" s="37" t="s">
        <v>4556</v>
      </c>
      <c r="L1175" s="60">
        <v>43685.055335648147</v>
      </c>
      <c r="M1175" s="37" t="s">
        <v>436</v>
      </c>
      <c r="N1175" s="60">
        <v>43676.095150462963</v>
      </c>
      <c r="O1175" s="37" t="s">
        <v>4557</v>
      </c>
      <c r="P1175" s="38" t="b">
        <v>0</v>
      </c>
      <c r="Q1175" s="37"/>
      <c r="R1175" s="37" t="s">
        <v>217</v>
      </c>
      <c r="S1175" s="38">
        <v>0</v>
      </c>
      <c r="T1175" s="37" t="s">
        <v>128</v>
      </c>
      <c r="U1175" s="37" t="s">
        <v>124</v>
      </c>
      <c r="V1175" s="60"/>
      <c r="W1175" s="38">
        <v>774160</v>
      </c>
      <c r="X1175" s="37" t="s">
        <v>4558</v>
      </c>
      <c r="Y1175" s="38">
        <v>0</v>
      </c>
      <c r="Z1175" s="38" t="b">
        <v>0</v>
      </c>
      <c r="AA1175" s="60">
        <v>43684.877002314817</v>
      </c>
      <c r="AB1175" s="60">
        <v>43676.102962962963</v>
      </c>
      <c r="AC1175" s="38">
        <v>1</v>
      </c>
      <c r="AD1175" s="60">
        <v>43685.036192129628</v>
      </c>
      <c r="AE1175" s="60">
        <v>43685.054895833331</v>
      </c>
      <c r="AF1175" s="60">
        <v>43685.036192129628</v>
      </c>
      <c r="AG1175" s="37" t="s">
        <v>139</v>
      </c>
      <c r="AH1175" s="37"/>
      <c r="AI1175" s="37"/>
      <c r="AJ1175" s="16">
        <f ca="1">IF(Table1[[#This Row],[State]]="Closed","Zero",IF(Table1[[#This Row],[State]]="Resolved","Zero",TODAY()-Table1[[#This Row],[First Assigned to Osprey-Resolver]]))</f>
        <v>1022.9451041666689</v>
      </c>
      <c r="AK1175" s="16" t="str">
        <f ca="1">IF(Table1[[#This Row],[Days Open]]&lt;=5,"00 - 05",IF(Table1[[#This Row],[Days Open]]&lt;=15,"06 - 15",IF(Table1[[#This Row],[Days Open]]&lt;=30,"16 - 30", IF(Table1[[#This Row],[Days Open]]&lt;=60,"31 - 60",IF(Table1[[#This Row],[Days Open]]&lt;=90,"61 - 90",IF(Table1[[#This Row],[Days Open]]="Zero","Closed","&gt;91 and above"))))))</f>
        <v>&gt;91 and above</v>
      </c>
      <c r="AL1175" s="39">
        <f>WEEKNUM(Table1[[#This Row],[Created]])</f>
        <v>31</v>
      </c>
      <c r="AM1175" s="39">
        <f>WEEKNUM(Table1[[#This Row],[Resolved]])</f>
        <v>0</v>
      </c>
      <c r="AN1175" s="39">
        <f>WEEKNUM(Table1[[#This Row],[Closed]])</f>
        <v>32</v>
      </c>
      <c r="AO1175" s="39" t="str">
        <f>IFERROR(INDEX(GD_Resource[], MATCH(Table1[[#This Row],[Assigned to]], GD_Resource[SNOW ID Unique], 0), 2), "Not GD")</f>
        <v>Not GD</v>
      </c>
      <c r="AP1175" s="39" t="str">
        <f t="shared" si="18"/>
        <v>Geo</v>
      </c>
      <c r="AQ1175" s="39">
        <f>YEAR(Table1[[#This Row],[Closed]])</f>
        <v>2019</v>
      </c>
      <c r="AR1175" s="39">
        <f>YEAR(Table1[[#This Row],[Resolved]])</f>
        <v>1900</v>
      </c>
      <c r="AS1175" s="39">
        <f>YEAR(Table1[[#This Row],[Created]])</f>
        <v>2019</v>
      </c>
      <c r="AT1175" s="39">
        <f>DAY(Table1[[#This Row],[Resolved]])</f>
        <v>0</v>
      </c>
      <c r="AU1175" s="39" t="str">
        <f>TEXT(Table1[[#This Row],[Resolved]],"MMM")</f>
        <v>Jan</v>
      </c>
      <c r="AV1175" s="39">
        <f>DAY(Table1[[#This Row],[Created]])</f>
        <v>30</v>
      </c>
      <c r="AW1175" s="39" t="str">
        <f>TEXT(Table1[[#This Row],[Created]],"MMM")</f>
        <v>Jul</v>
      </c>
      <c r="AX1175" s="40" t="e">
        <f>VLOOKUP(Table1[[#This Row],[Assigned to]],GD_Resource[[#All],[SNOW ID Unique]:[Team]],4,0)</f>
        <v>#N/A</v>
      </c>
    </row>
    <row r="1176" spans="1:50" ht="49.95" customHeight="1" x14ac:dyDescent="0.25">
      <c r="A1176" s="37" t="s">
        <v>4559</v>
      </c>
      <c r="B1176" s="37" t="s">
        <v>119</v>
      </c>
      <c r="C1176" s="37" t="s">
        <v>253</v>
      </c>
      <c r="D1176" s="37" t="s">
        <v>132</v>
      </c>
      <c r="E1176" s="37" t="s">
        <v>145</v>
      </c>
      <c r="F1176" s="37" t="s">
        <v>4560</v>
      </c>
      <c r="G1176" s="60">
        <v>44425.026805555557</v>
      </c>
      <c r="H1176" s="37" t="s">
        <v>8</v>
      </c>
      <c r="I1176" s="60"/>
      <c r="J1176" s="37" t="s">
        <v>124</v>
      </c>
      <c r="K1176" s="37" t="s">
        <v>3063</v>
      </c>
      <c r="L1176" s="60">
        <v>44425.026805555557</v>
      </c>
      <c r="M1176" s="37" t="s">
        <v>42</v>
      </c>
      <c r="N1176" s="60">
        <v>43678.079675925917</v>
      </c>
      <c r="O1176" s="37" t="s">
        <v>2306</v>
      </c>
      <c r="P1176" s="38" t="b">
        <v>0</v>
      </c>
      <c r="Q1176" s="37"/>
      <c r="R1176" s="37" t="s">
        <v>150</v>
      </c>
      <c r="S1176" s="38">
        <v>0</v>
      </c>
      <c r="T1176" s="37" t="s">
        <v>128</v>
      </c>
      <c r="U1176" s="37" t="s">
        <v>124</v>
      </c>
      <c r="V1176" s="60"/>
      <c r="W1176" s="38">
        <v>64536560</v>
      </c>
      <c r="X1176" s="37" t="s">
        <v>1861</v>
      </c>
      <c r="Y1176" s="38">
        <v>0</v>
      </c>
      <c r="Z1176" s="38" t="b">
        <v>0</v>
      </c>
      <c r="AA1176" s="60">
        <v>43678.101273148153</v>
      </c>
      <c r="AB1176" s="60"/>
      <c r="AC1176" s="38">
        <v>0</v>
      </c>
      <c r="AD1176" s="60"/>
      <c r="AE1176" s="60">
        <v>43678.101273148153</v>
      </c>
      <c r="AF1176" s="60">
        <v>43678.079675925917</v>
      </c>
      <c r="AG1176" s="37"/>
      <c r="AH1176" s="37"/>
      <c r="AI1176" s="37" t="s">
        <v>257</v>
      </c>
      <c r="AJ1176" s="16">
        <f ca="1">IF(Table1[[#This Row],[State]]="Closed","Zero",IF(Table1[[#This Row],[State]]="Resolved","Zero",TODAY()-Table1[[#This Row],[First Assigned to Osprey-Resolver]]))</f>
        <v>1029.8987268518467</v>
      </c>
      <c r="AK1176" s="16" t="str">
        <f ca="1">IF(Table1[[#This Row],[Days Open]]&lt;=5,"00 - 05",IF(Table1[[#This Row],[Days Open]]&lt;=15,"06 - 15",IF(Table1[[#This Row],[Days Open]]&lt;=30,"16 - 30", IF(Table1[[#This Row],[Days Open]]&lt;=60,"31 - 60",IF(Table1[[#This Row],[Days Open]]&lt;=90,"61 - 90",IF(Table1[[#This Row],[Days Open]]="Zero","Closed","&gt;91 and above"))))))</f>
        <v>&gt;91 and above</v>
      </c>
      <c r="AL1176" s="39">
        <f>WEEKNUM(Table1[[#This Row],[Created]])</f>
        <v>31</v>
      </c>
      <c r="AM1176" s="39">
        <f>WEEKNUM(Table1[[#This Row],[Resolved]])</f>
        <v>0</v>
      </c>
      <c r="AN1176" s="39">
        <f>WEEKNUM(Table1[[#This Row],[Closed]])</f>
        <v>34</v>
      </c>
      <c r="AO1176" s="39" t="str">
        <f>IFERROR(INDEX(GD_Resource[], MATCH(Table1[[#This Row],[Assigned to]], GD_Resource[SNOW ID Unique], 0), 2), "Not GD")</f>
        <v>WPP-US</v>
      </c>
      <c r="AP1176" s="39" t="str">
        <f t="shared" si="18"/>
        <v>GD</v>
      </c>
      <c r="AQ1176" s="39">
        <f>YEAR(Table1[[#This Row],[Closed]])</f>
        <v>2021</v>
      </c>
      <c r="AR1176" s="39">
        <f>YEAR(Table1[[#This Row],[Resolved]])</f>
        <v>1900</v>
      </c>
      <c r="AS1176" s="39">
        <f>YEAR(Table1[[#This Row],[Created]])</f>
        <v>2019</v>
      </c>
      <c r="AT1176" s="39">
        <f>DAY(Table1[[#This Row],[Resolved]])</f>
        <v>0</v>
      </c>
      <c r="AU1176" s="39" t="str">
        <f>TEXT(Table1[[#This Row],[Resolved]],"MMM")</f>
        <v>Jan</v>
      </c>
      <c r="AV1176" s="39">
        <f>DAY(Table1[[#This Row],[Created]])</f>
        <v>1</v>
      </c>
      <c r="AW1176" s="39" t="str">
        <f>TEXT(Table1[[#This Row],[Created]],"MMM")</f>
        <v>Aug</v>
      </c>
      <c r="AX1176" s="40">
        <f>VLOOKUP(Table1[[#This Row],[Assigned to]],GD_Resource[[#All],[SNOW ID Unique]:[Team]],4,0)</f>
        <v>0</v>
      </c>
    </row>
    <row r="1177" spans="1:50" ht="150" customHeight="1" x14ac:dyDescent="0.25">
      <c r="A1177" s="37" t="s">
        <v>4561</v>
      </c>
      <c r="B1177" s="37" t="s">
        <v>142</v>
      </c>
      <c r="C1177" s="37" t="s">
        <v>161</v>
      </c>
      <c r="D1177" s="37" t="s">
        <v>2668</v>
      </c>
      <c r="E1177" s="37" t="s">
        <v>13</v>
      </c>
      <c r="F1177" s="37" t="s">
        <v>4562</v>
      </c>
      <c r="G1177" s="60">
        <v>43718.632118055553</v>
      </c>
      <c r="H1177" s="37"/>
      <c r="I1177" s="60"/>
      <c r="J1177" s="37" t="s">
        <v>134</v>
      </c>
      <c r="K1177" s="37" t="s">
        <v>4563</v>
      </c>
      <c r="L1177" s="60">
        <v>43718.632118055553</v>
      </c>
      <c r="M1177" s="37" t="s">
        <v>2970</v>
      </c>
      <c r="N1177" s="60">
        <v>43679.168888888889</v>
      </c>
      <c r="O1177" s="37" t="s">
        <v>1194</v>
      </c>
      <c r="P1177" s="38" t="b">
        <v>0</v>
      </c>
      <c r="Q1177" s="37"/>
      <c r="R1177" s="37" t="s">
        <v>127</v>
      </c>
      <c r="S1177" s="38">
        <v>0</v>
      </c>
      <c r="T1177" s="37" t="s">
        <v>128</v>
      </c>
      <c r="U1177" s="37" t="s">
        <v>124</v>
      </c>
      <c r="V1177" s="60"/>
      <c r="W1177" s="38">
        <v>3409623</v>
      </c>
      <c r="X1177" s="37" t="s">
        <v>981</v>
      </c>
      <c r="Y1177" s="38">
        <v>0</v>
      </c>
      <c r="Z1177" s="38" t="b">
        <v>0</v>
      </c>
      <c r="AA1177" s="60">
        <v>43679.888773148137</v>
      </c>
      <c r="AB1177" s="60">
        <v>43679.188043981478</v>
      </c>
      <c r="AC1177" s="38">
        <v>1</v>
      </c>
      <c r="AD1177" s="60">
        <v>43680.123645833337</v>
      </c>
      <c r="AE1177" s="60">
        <v>43680.385775462957</v>
      </c>
      <c r="AF1177" s="60">
        <v>43680.123645833337</v>
      </c>
      <c r="AG1177" s="37"/>
      <c r="AH1177" s="37"/>
      <c r="AI1177" s="37"/>
      <c r="AJ1177" s="16">
        <f ca="1">IF(Table1[[#This Row],[State]]="Closed","Zero",IF(Table1[[#This Row],[State]]="Resolved","Zero",TODAY()-Table1[[#This Row],[First Assigned to Osprey-Resolver]]))</f>
        <v>1027.6142245370429</v>
      </c>
      <c r="AK1177" s="16" t="str">
        <f ca="1">IF(Table1[[#This Row],[Days Open]]&lt;=5,"00 - 05",IF(Table1[[#This Row],[Days Open]]&lt;=15,"06 - 15",IF(Table1[[#This Row],[Days Open]]&lt;=30,"16 - 30", IF(Table1[[#This Row],[Days Open]]&lt;=60,"31 - 60",IF(Table1[[#This Row],[Days Open]]&lt;=90,"61 - 90",IF(Table1[[#This Row],[Days Open]]="Zero","Closed","&gt;91 and above"))))))</f>
        <v>&gt;91 and above</v>
      </c>
      <c r="AL1177" s="39">
        <f>WEEKNUM(Table1[[#This Row],[Created]])</f>
        <v>31</v>
      </c>
      <c r="AM1177" s="39">
        <f>WEEKNUM(Table1[[#This Row],[Resolved]])</f>
        <v>0</v>
      </c>
      <c r="AN1177" s="39">
        <f>WEEKNUM(Table1[[#This Row],[Closed]])</f>
        <v>37</v>
      </c>
      <c r="AO1177" s="39" t="str">
        <f>IFERROR(INDEX(GD_Resource[], MATCH(Table1[[#This Row],[Assigned to]], GD_Resource[SNOW ID Unique], 0), 2), "Not GD")</f>
        <v>Not GD</v>
      </c>
      <c r="AP1177" s="39" t="str">
        <f t="shared" si="18"/>
        <v>Geo</v>
      </c>
      <c r="AQ1177" s="39">
        <f>YEAR(Table1[[#This Row],[Closed]])</f>
        <v>2019</v>
      </c>
      <c r="AR1177" s="39">
        <f>YEAR(Table1[[#This Row],[Resolved]])</f>
        <v>1900</v>
      </c>
      <c r="AS1177" s="39">
        <f>YEAR(Table1[[#This Row],[Created]])</f>
        <v>2019</v>
      </c>
      <c r="AT1177" s="39">
        <f>DAY(Table1[[#This Row],[Resolved]])</f>
        <v>0</v>
      </c>
      <c r="AU1177" s="39" t="str">
        <f>TEXT(Table1[[#This Row],[Resolved]],"MMM")</f>
        <v>Jan</v>
      </c>
      <c r="AV1177" s="39">
        <f>DAY(Table1[[#This Row],[Created]])</f>
        <v>2</v>
      </c>
      <c r="AW1177" s="39" t="str">
        <f>TEXT(Table1[[#This Row],[Created]],"MMM")</f>
        <v>Aug</v>
      </c>
      <c r="AX1177" s="40" t="e">
        <f>VLOOKUP(Table1[[#This Row],[Assigned to]],GD_Resource[[#All],[SNOW ID Unique]:[Team]],4,0)</f>
        <v>#N/A</v>
      </c>
    </row>
    <row r="1178" spans="1:50" ht="37.5" customHeight="1" x14ac:dyDescent="0.25">
      <c r="A1178" s="37" t="s">
        <v>4564</v>
      </c>
      <c r="B1178" s="37" t="s">
        <v>119</v>
      </c>
      <c r="C1178" s="37" t="s">
        <v>161</v>
      </c>
      <c r="D1178" s="37" t="s">
        <v>356</v>
      </c>
      <c r="E1178" s="37" t="s">
        <v>145</v>
      </c>
      <c r="F1178" s="37" t="s">
        <v>4565</v>
      </c>
      <c r="G1178" s="60">
        <v>43721.630694444437</v>
      </c>
      <c r="H1178" s="37"/>
      <c r="I1178" s="60"/>
      <c r="J1178" s="37" t="s">
        <v>134</v>
      </c>
      <c r="K1178" s="37" t="s">
        <v>4566</v>
      </c>
      <c r="L1178" s="60">
        <v>43721.630694444437</v>
      </c>
      <c r="M1178" s="37" t="s">
        <v>11</v>
      </c>
      <c r="N1178" s="60">
        <v>43679.684976851851</v>
      </c>
      <c r="O1178" s="37" t="s">
        <v>356</v>
      </c>
      <c r="P1178" s="38" t="b">
        <v>0</v>
      </c>
      <c r="Q1178" s="37"/>
      <c r="R1178" s="37" t="s">
        <v>127</v>
      </c>
      <c r="S1178" s="38">
        <v>0</v>
      </c>
      <c r="T1178" s="37" t="s">
        <v>128</v>
      </c>
      <c r="U1178" s="37" t="s">
        <v>124</v>
      </c>
      <c r="V1178" s="60"/>
      <c r="W1178" s="38">
        <v>3624513</v>
      </c>
      <c r="X1178" s="37" t="s">
        <v>892</v>
      </c>
      <c r="Y1178" s="38">
        <v>0</v>
      </c>
      <c r="Z1178" s="38" t="b">
        <v>0</v>
      </c>
      <c r="AA1178" s="60"/>
      <c r="AB1178" s="60"/>
      <c r="AC1178" s="38">
        <v>0</v>
      </c>
      <c r="AD1178" s="60"/>
      <c r="AE1178" s="60"/>
      <c r="AF1178" s="60">
        <v>43679.684976851851</v>
      </c>
      <c r="AG1178" s="37"/>
      <c r="AH1178" s="37"/>
      <c r="AI1178" s="37"/>
      <c r="AJ1178" s="16">
        <f ca="1">IF(Table1[[#This Row],[State]]="Closed","Zero",IF(Table1[[#This Row],[State]]="Resolved","Zero",TODAY()-Table1[[#This Row],[First Assigned to Osprey-Resolver]]))</f>
        <v>44708</v>
      </c>
      <c r="AK1178" s="16" t="str">
        <f ca="1">IF(Table1[[#This Row],[Days Open]]&lt;=5,"00 - 05",IF(Table1[[#This Row],[Days Open]]&lt;=15,"06 - 15",IF(Table1[[#This Row],[Days Open]]&lt;=30,"16 - 30", IF(Table1[[#This Row],[Days Open]]&lt;=60,"31 - 60",IF(Table1[[#This Row],[Days Open]]&lt;=90,"61 - 90",IF(Table1[[#This Row],[Days Open]]="Zero","Closed","&gt;91 and above"))))))</f>
        <v>&gt;91 and above</v>
      </c>
      <c r="AL1178" s="39">
        <f>WEEKNUM(Table1[[#This Row],[Created]])</f>
        <v>31</v>
      </c>
      <c r="AM1178" s="39">
        <f>WEEKNUM(Table1[[#This Row],[Resolved]])</f>
        <v>0</v>
      </c>
      <c r="AN1178" s="39">
        <f>WEEKNUM(Table1[[#This Row],[Closed]])</f>
        <v>37</v>
      </c>
      <c r="AO1178" s="39" t="str">
        <f>IFERROR(INDEX(GD_Resource[], MATCH(Table1[[#This Row],[Assigned to]], GD_Resource[SNOW ID Unique], 0), 2), "Not GD")</f>
        <v>Not GD</v>
      </c>
      <c r="AP1178" s="39" t="str">
        <f t="shared" si="18"/>
        <v>Geo</v>
      </c>
      <c r="AQ1178" s="39">
        <f>YEAR(Table1[[#This Row],[Closed]])</f>
        <v>2019</v>
      </c>
      <c r="AR1178" s="39">
        <f>YEAR(Table1[[#This Row],[Resolved]])</f>
        <v>1900</v>
      </c>
      <c r="AS1178" s="39">
        <f>YEAR(Table1[[#This Row],[Created]])</f>
        <v>2019</v>
      </c>
      <c r="AT1178" s="39">
        <f>DAY(Table1[[#This Row],[Resolved]])</f>
        <v>0</v>
      </c>
      <c r="AU1178" s="39" t="str">
        <f>TEXT(Table1[[#This Row],[Resolved]],"MMM")</f>
        <v>Jan</v>
      </c>
      <c r="AV1178" s="39">
        <f>DAY(Table1[[#This Row],[Created]])</f>
        <v>2</v>
      </c>
      <c r="AW1178" s="39" t="str">
        <f>TEXT(Table1[[#This Row],[Created]],"MMM")</f>
        <v>Aug</v>
      </c>
      <c r="AX1178" s="40" t="e">
        <f>VLOOKUP(Table1[[#This Row],[Assigned to]],GD_Resource[[#All],[SNOW ID Unique]:[Team]],4,0)</f>
        <v>#N/A</v>
      </c>
    </row>
    <row r="1179" spans="1:50" ht="75" customHeight="1" x14ac:dyDescent="0.25">
      <c r="A1179" s="37" t="s">
        <v>4567</v>
      </c>
      <c r="B1179" s="37" t="s">
        <v>119</v>
      </c>
      <c r="C1179" s="37" t="s">
        <v>161</v>
      </c>
      <c r="D1179" s="37" t="s">
        <v>356</v>
      </c>
      <c r="E1179" s="37" t="s">
        <v>145</v>
      </c>
      <c r="F1179" s="37" t="s">
        <v>4568</v>
      </c>
      <c r="G1179" s="60">
        <v>43903.852152777778</v>
      </c>
      <c r="H1179" s="37"/>
      <c r="I1179" s="60"/>
      <c r="J1179" s="37" t="s">
        <v>124</v>
      </c>
      <c r="K1179" s="37" t="s">
        <v>4569</v>
      </c>
      <c r="L1179" s="60">
        <v>43903.852152777778</v>
      </c>
      <c r="M1179" s="37" t="s">
        <v>11</v>
      </c>
      <c r="N1179" s="60">
        <v>43679.702407407407</v>
      </c>
      <c r="O1179" s="37" t="s">
        <v>356</v>
      </c>
      <c r="P1179" s="38" t="b">
        <v>0</v>
      </c>
      <c r="Q1179" s="37"/>
      <c r="R1179" s="37" t="s">
        <v>127</v>
      </c>
      <c r="S1179" s="38">
        <v>0</v>
      </c>
      <c r="T1179" s="37" t="s">
        <v>128</v>
      </c>
      <c r="U1179" s="37" t="s">
        <v>124</v>
      </c>
      <c r="V1179" s="60"/>
      <c r="W1179" s="38">
        <v>19367127</v>
      </c>
      <c r="X1179" s="37" t="s">
        <v>4570</v>
      </c>
      <c r="Y1179" s="38">
        <v>0</v>
      </c>
      <c r="Z1179" s="38" t="b">
        <v>0</v>
      </c>
      <c r="AA1179" s="60"/>
      <c r="AB1179" s="60"/>
      <c r="AC1179" s="38">
        <v>0</v>
      </c>
      <c r="AD1179" s="60"/>
      <c r="AE1179" s="60"/>
      <c r="AF1179" s="60">
        <v>43679.702407407407</v>
      </c>
      <c r="AG1179" s="37"/>
      <c r="AH1179" s="37"/>
      <c r="AI1179" s="37"/>
      <c r="AJ1179" s="16">
        <f ca="1">IF(Table1[[#This Row],[State]]="Closed","Zero",IF(Table1[[#This Row],[State]]="Resolved","Zero",TODAY()-Table1[[#This Row],[First Assigned to Osprey-Resolver]]))</f>
        <v>44708</v>
      </c>
      <c r="AK1179" s="16" t="str">
        <f ca="1">IF(Table1[[#This Row],[Days Open]]&lt;=5,"00 - 05",IF(Table1[[#This Row],[Days Open]]&lt;=15,"06 - 15",IF(Table1[[#This Row],[Days Open]]&lt;=30,"16 - 30", IF(Table1[[#This Row],[Days Open]]&lt;=60,"31 - 60",IF(Table1[[#This Row],[Days Open]]&lt;=90,"61 - 90",IF(Table1[[#This Row],[Days Open]]="Zero","Closed","&gt;91 and above"))))))</f>
        <v>&gt;91 and above</v>
      </c>
      <c r="AL1179" s="39">
        <f>WEEKNUM(Table1[[#This Row],[Created]])</f>
        <v>31</v>
      </c>
      <c r="AM1179" s="39">
        <f>WEEKNUM(Table1[[#This Row],[Resolved]])</f>
        <v>0</v>
      </c>
      <c r="AN1179" s="39">
        <f>WEEKNUM(Table1[[#This Row],[Closed]])</f>
        <v>11</v>
      </c>
      <c r="AO1179" s="39" t="str">
        <f>IFERROR(INDEX(GD_Resource[], MATCH(Table1[[#This Row],[Assigned to]], GD_Resource[SNOW ID Unique], 0), 2), "Not GD")</f>
        <v>Not GD</v>
      </c>
      <c r="AP1179" s="39" t="str">
        <f t="shared" si="18"/>
        <v>Geo</v>
      </c>
      <c r="AQ1179" s="39">
        <f>YEAR(Table1[[#This Row],[Closed]])</f>
        <v>2020</v>
      </c>
      <c r="AR1179" s="39">
        <f>YEAR(Table1[[#This Row],[Resolved]])</f>
        <v>1900</v>
      </c>
      <c r="AS1179" s="39">
        <f>YEAR(Table1[[#This Row],[Created]])</f>
        <v>2019</v>
      </c>
      <c r="AT1179" s="39">
        <f>DAY(Table1[[#This Row],[Resolved]])</f>
        <v>0</v>
      </c>
      <c r="AU1179" s="39" t="str">
        <f>TEXT(Table1[[#This Row],[Resolved]],"MMM")</f>
        <v>Jan</v>
      </c>
      <c r="AV1179" s="39">
        <f>DAY(Table1[[#This Row],[Created]])</f>
        <v>2</v>
      </c>
      <c r="AW1179" s="39" t="str">
        <f>TEXT(Table1[[#This Row],[Created]],"MMM")</f>
        <v>Aug</v>
      </c>
      <c r="AX1179" s="40" t="e">
        <f>VLOOKUP(Table1[[#This Row],[Assigned to]],GD_Resource[[#All],[SNOW ID Unique]:[Team]],4,0)</f>
        <v>#N/A</v>
      </c>
    </row>
    <row r="1180" spans="1:50" ht="62.7" customHeight="1" x14ac:dyDescent="0.25">
      <c r="A1180" s="37" t="s">
        <v>4571</v>
      </c>
      <c r="B1180" s="37" t="s">
        <v>142</v>
      </c>
      <c r="C1180" s="37" t="s">
        <v>361</v>
      </c>
      <c r="D1180" s="37" t="s">
        <v>206</v>
      </c>
      <c r="E1180" s="37" t="s">
        <v>145</v>
      </c>
      <c r="F1180" s="37" t="s">
        <v>4572</v>
      </c>
      <c r="G1180" s="60">
        <v>44000.959710648152</v>
      </c>
      <c r="H1180" s="37" t="s">
        <v>48</v>
      </c>
      <c r="I1180" s="60"/>
      <c r="J1180" s="37" t="s">
        <v>124</v>
      </c>
      <c r="K1180" s="37" t="s">
        <v>4573</v>
      </c>
      <c r="L1180" s="60">
        <v>44000.959710648152</v>
      </c>
      <c r="M1180" s="37" t="s">
        <v>48</v>
      </c>
      <c r="N1180" s="60">
        <v>43682.928807870368</v>
      </c>
      <c r="O1180" s="37" t="s">
        <v>1016</v>
      </c>
      <c r="P1180" s="38" t="b">
        <v>0</v>
      </c>
      <c r="Q1180" s="37"/>
      <c r="R1180" s="37" t="s">
        <v>127</v>
      </c>
      <c r="S1180" s="38">
        <v>0</v>
      </c>
      <c r="T1180" s="37" t="s">
        <v>128</v>
      </c>
      <c r="U1180" s="37" t="s">
        <v>124</v>
      </c>
      <c r="V1180" s="60"/>
      <c r="W1180" s="38">
        <v>27477870</v>
      </c>
      <c r="X1180" s="37" t="s">
        <v>873</v>
      </c>
      <c r="Y1180" s="38">
        <v>0</v>
      </c>
      <c r="Z1180" s="38" t="b">
        <v>0</v>
      </c>
      <c r="AA1180" s="60">
        <v>43683.129131944443</v>
      </c>
      <c r="AB1180" s="60">
        <v>43682.9371875</v>
      </c>
      <c r="AC1180" s="38">
        <v>1</v>
      </c>
      <c r="AD1180" s="60">
        <v>43683.151006944441</v>
      </c>
      <c r="AE1180" s="60">
        <v>43683.816828703697</v>
      </c>
      <c r="AF1180" s="60">
        <v>43683.151006944441</v>
      </c>
      <c r="AG1180" s="37"/>
      <c r="AH1180" s="37"/>
      <c r="AI1180" s="37"/>
      <c r="AJ1180" s="16">
        <f ca="1">IF(Table1[[#This Row],[State]]="Closed","Zero",IF(Table1[[#This Row],[State]]="Resolved","Zero",TODAY()-Table1[[#This Row],[First Assigned to Osprey-Resolver]]))</f>
        <v>1024.183171296303</v>
      </c>
      <c r="AK1180" s="16" t="str">
        <f ca="1">IF(Table1[[#This Row],[Days Open]]&lt;=5,"00 - 05",IF(Table1[[#This Row],[Days Open]]&lt;=15,"06 - 15",IF(Table1[[#This Row],[Days Open]]&lt;=30,"16 - 30", IF(Table1[[#This Row],[Days Open]]&lt;=60,"31 - 60",IF(Table1[[#This Row],[Days Open]]&lt;=90,"61 - 90",IF(Table1[[#This Row],[Days Open]]="Zero","Closed","&gt;91 and above"))))))</f>
        <v>&gt;91 and above</v>
      </c>
      <c r="AL1180" s="39">
        <f>WEEKNUM(Table1[[#This Row],[Created]])</f>
        <v>32</v>
      </c>
      <c r="AM1180" s="39">
        <f>WEEKNUM(Table1[[#This Row],[Resolved]])</f>
        <v>0</v>
      </c>
      <c r="AN1180" s="39">
        <f>WEEKNUM(Table1[[#This Row],[Closed]])</f>
        <v>25</v>
      </c>
      <c r="AO1180" s="39" t="str">
        <f>IFERROR(INDEX(GD_Resource[], MATCH(Table1[[#This Row],[Assigned to]], GD_Resource[SNOW ID Unique], 0), 2), "Not GD")</f>
        <v>Not GD</v>
      </c>
      <c r="AP1180" s="39" t="str">
        <f t="shared" si="18"/>
        <v>Geo</v>
      </c>
      <c r="AQ1180" s="39">
        <f>YEAR(Table1[[#This Row],[Closed]])</f>
        <v>2020</v>
      </c>
      <c r="AR1180" s="39">
        <f>YEAR(Table1[[#This Row],[Resolved]])</f>
        <v>1900</v>
      </c>
      <c r="AS1180" s="39">
        <f>YEAR(Table1[[#This Row],[Created]])</f>
        <v>2019</v>
      </c>
      <c r="AT1180" s="39">
        <f>DAY(Table1[[#This Row],[Resolved]])</f>
        <v>0</v>
      </c>
      <c r="AU1180" s="39" t="str">
        <f>TEXT(Table1[[#This Row],[Resolved]],"MMM")</f>
        <v>Jan</v>
      </c>
      <c r="AV1180" s="39">
        <f>DAY(Table1[[#This Row],[Created]])</f>
        <v>5</v>
      </c>
      <c r="AW1180" s="39" t="str">
        <f>TEXT(Table1[[#This Row],[Created]],"MMM")</f>
        <v>Aug</v>
      </c>
      <c r="AX1180" s="40" t="e">
        <f>VLOOKUP(Table1[[#This Row],[Assigned to]],GD_Resource[[#All],[SNOW ID Unique]:[Team]],4,0)</f>
        <v>#N/A</v>
      </c>
    </row>
    <row r="1181" spans="1:50" ht="62.7" customHeight="1" x14ac:dyDescent="0.25">
      <c r="A1181" s="37" t="s">
        <v>4574</v>
      </c>
      <c r="B1181" s="37" t="s">
        <v>142</v>
      </c>
      <c r="C1181" s="37" t="s">
        <v>361</v>
      </c>
      <c r="D1181" s="37" t="s">
        <v>206</v>
      </c>
      <c r="E1181" s="37" t="s">
        <v>145</v>
      </c>
      <c r="F1181" s="37" t="s">
        <v>4575</v>
      </c>
      <c r="G1181" s="60">
        <v>43950.25582175926</v>
      </c>
      <c r="H1181" s="37" t="s">
        <v>48</v>
      </c>
      <c r="I1181" s="60"/>
      <c r="J1181" s="37" t="s">
        <v>124</v>
      </c>
      <c r="K1181" s="37" t="s">
        <v>3877</v>
      </c>
      <c r="L1181" s="60">
        <v>43950.25582175926</v>
      </c>
      <c r="M1181" s="37" t="s">
        <v>48</v>
      </c>
      <c r="N1181" s="60">
        <v>43682.932893518519</v>
      </c>
      <c r="O1181" s="37" t="s">
        <v>1016</v>
      </c>
      <c r="P1181" s="38" t="b">
        <v>0</v>
      </c>
      <c r="Q1181" s="37"/>
      <c r="R1181" s="37" t="s">
        <v>127</v>
      </c>
      <c r="S1181" s="38">
        <v>0</v>
      </c>
      <c r="T1181" s="37" t="s">
        <v>128</v>
      </c>
      <c r="U1181" s="37" t="s">
        <v>124</v>
      </c>
      <c r="V1181" s="60"/>
      <c r="W1181" s="38">
        <v>23096701</v>
      </c>
      <c r="X1181" s="37" t="s">
        <v>873</v>
      </c>
      <c r="Y1181" s="38">
        <v>0</v>
      </c>
      <c r="Z1181" s="38" t="b">
        <v>0</v>
      </c>
      <c r="AA1181" s="60">
        <v>43683.129050925927</v>
      </c>
      <c r="AB1181" s="60">
        <v>43682.937002314808</v>
      </c>
      <c r="AC1181" s="38">
        <v>1</v>
      </c>
      <c r="AD1181" s="60">
        <v>43683.155023148152</v>
      </c>
      <c r="AE1181" s="60">
        <v>43683.817210648151</v>
      </c>
      <c r="AF1181" s="60">
        <v>43683.155023148152</v>
      </c>
      <c r="AG1181" s="37"/>
      <c r="AH1181" s="37"/>
      <c r="AI1181" s="37"/>
      <c r="AJ1181" s="16">
        <f ca="1">IF(Table1[[#This Row],[State]]="Closed","Zero",IF(Table1[[#This Row],[State]]="Resolved","Zero",TODAY()-Table1[[#This Row],[First Assigned to Osprey-Resolver]]))</f>
        <v>1024.1827893518494</v>
      </c>
      <c r="AK1181" s="16" t="str">
        <f ca="1">IF(Table1[[#This Row],[Days Open]]&lt;=5,"00 - 05",IF(Table1[[#This Row],[Days Open]]&lt;=15,"06 - 15",IF(Table1[[#This Row],[Days Open]]&lt;=30,"16 - 30", IF(Table1[[#This Row],[Days Open]]&lt;=60,"31 - 60",IF(Table1[[#This Row],[Days Open]]&lt;=90,"61 - 90",IF(Table1[[#This Row],[Days Open]]="Zero","Closed","&gt;91 and above"))))))</f>
        <v>&gt;91 and above</v>
      </c>
      <c r="AL1181" s="39">
        <f>WEEKNUM(Table1[[#This Row],[Created]])</f>
        <v>32</v>
      </c>
      <c r="AM1181" s="39">
        <f>WEEKNUM(Table1[[#This Row],[Resolved]])</f>
        <v>0</v>
      </c>
      <c r="AN1181" s="39">
        <f>WEEKNUM(Table1[[#This Row],[Closed]])</f>
        <v>18</v>
      </c>
      <c r="AO1181" s="39" t="str">
        <f>IFERROR(INDEX(GD_Resource[], MATCH(Table1[[#This Row],[Assigned to]], GD_Resource[SNOW ID Unique], 0), 2), "Not GD")</f>
        <v>Not GD</v>
      </c>
      <c r="AP1181" s="39" t="str">
        <f t="shared" si="18"/>
        <v>Geo</v>
      </c>
      <c r="AQ1181" s="39">
        <f>YEAR(Table1[[#This Row],[Closed]])</f>
        <v>2020</v>
      </c>
      <c r="AR1181" s="39">
        <f>YEAR(Table1[[#This Row],[Resolved]])</f>
        <v>1900</v>
      </c>
      <c r="AS1181" s="39">
        <f>YEAR(Table1[[#This Row],[Created]])</f>
        <v>2019</v>
      </c>
      <c r="AT1181" s="39">
        <f>DAY(Table1[[#This Row],[Resolved]])</f>
        <v>0</v>
      </c>
      <c r="AU1181" s="39" t="str">
        <f>TEXT(Table1[[#This Row],[Resolved]],"MMM")</f>
        <v>Jan</v>
      </c>
      <c r="AV1181" s="39">
        <f>DAY(Table1[[#This Row],[Created]])</f>
        <v>5</v>
      </c>
      <c r="AW1181" s="39" t="str">
        <f>TEXT(Table1[[#This Row],[Created]],"MMM")</f>
        <v>Aug</v>
      </c>
      <c r="AX1181" s="40" t="e">
        <f>VLOOKUP(Table1[[#This Row],[Assigned to]],GD_Resource[[#All],[SNOW ID Unique]:[Team]],4,0)</f>
        <v>#N/A</v>
      </c>
    </row>
    <row r="1182" spans="1:50" ht="37.5" customHeight="1" x14ac:dyDescent="0.25">
      <c r="A1182" s="37" t="s">
        <v>4576</v>
      </c>
      <c r="B1182" s="37" t="s">
        <v>119</v>
      </c>
      <c r="C1182" s="37" t="s">
        <v>120</v>
      </c>
      <c r="D1182" s="37" t="s">
        <v>3938</v>
      </c>
      <c r="E1182" s="37" t="s">
        <v>13</v>
      </c>
      <c r="F1182" s="37" t="s">
        <v>4577</v>
      </c>
      <c r="G1182" s="60">
        <v>43689.663217592592</v>
      </c>
      <c r="H1182" s="37"/>
      <c r="I1182" s="60"/>
      <c r="J1182" s="37" t="s">
        <v>542</v>
      </c>
      <c r="K1182" s="37" t="s">
        <v>4578</v>
      </c>
      <c r="L1182" s="60">
        <v>43689.663217592592</v>
      </c>
      <c r="M1182" s="37" t="s">
        <v>3940</v>
      </c>
      <c r="N1182" s="60">
        <v>43689.566388888888</v>
      </c>
      <c r="O1182" s="37" t="s">
        <v>3938</v>
      </c>
      <c r="P1182" s="38" t="b">
        <v>0</v>
      </c>
      <c r="Q1182" s="37"/>
      <c r="R1182" s="37" t="s">
        <v>127</v>
      </c>
      <c r="S1182" s="38">
        <v>0</v>
      </c>
      <c r="T1182" s="37" t="s">
        <v>128</v>
      </c>
      <c r="U1182" s="37" t="s">
        <v>124</v>
      </c>
      <c r="V1182" s="60"/>
      <c r="W1182" s="38">
        <v>8630</v>
      </c>
      <c r="X1182" s="37" t="s">
        <v>3940</v>
      </c>
      <c r="Y1182" s="38">
        <v>0</v>
      </c>
      <c r="Z1182" s="38" t="b">
        <v>0</v>
      </c>
      <c r="AA1182" s="60">
        <v>43689.57172453704</v>
      </c>
      <c r="AB1182" s="60"/>
      <c r="AC1182" s="38">
        <v>0</v>
      </c>
      <c r="AD1182" s="60"/>
      <c r="AE1182" s="60">
        <v>43689.57172453704</v>
      </c>
      <c r="AF1182" s="60">
        <v>43689.566388888888</v>
      </c>
      <c r="AG1182" s="37"/>
      <c r="AH1182" s="37"/>
      <c r="AI1182" s="37"/>
      <c r="AJ1182" s="16">
        <f ca="1">IF(Table1[[#This Row],[State]]="Closed","Zero",IF(Table1[[#This Row],[State]]="Resolved","Zero",TODAY()-Table1[[#This Row],[First Assigned to Osprey-Resolver]]))</f>
        <v>1018.4282754629603</v>
      </c>
      <c r="AK1182" s="16" t="str">
        <f ca="1">IF(Table1[[#This Row],[Days Open]]&lt;=5,"00 - 05",IF(Table1[[#This Row],[Days Open]]&lt;=15,"06 - 15",IF(Table1[[#This Row],[Days Open]]&lt;=30,"16 - 30", IF(Table1[[#This Row],[Days Open]]&lt;=60,"31 - 60",IF(Table1[[#This Row],[Days Open]]&lt;=90,"61 - 90",IF(Table1[[#This Row],[Days Open]]="Zero","Closed","&gt;91 and above"))))))</f>
        <v>&gt;91 and above</v>
      </c>
      <c r="AL1182" s="39">
        <f>WEEKNUM(Table1[[#This Row],[Created]])</f>
        <v>33</v>
      </c>
      <c r="AM1182" s="39">
        <f>WEEKNUM(Table1[[#This Row],[Resolved]])</f>
        <v>0</v>
      </c>
      <c r="AN1182" s="39">
        <f>WEEKNUM(Table1[[#This Row],[Closed]])</f>
        <v>33</v>
      </c>
      <c r="AO1182" s="39" t="str">
        <f>IFERROR(INDEX(GD_Resource[], MATCH(Table1[[#This Row],[Assigned to]], GD_Resource[SNOW ID Unique], 0), 2), "Not GD")</f>
        <v>Not GD</v>
      </c>
      <c r="AP1182" s="39" t="str">
        <f t="shared" si="18"/>
        <v>Geo</v>
      </c>
      <c r="AQ1182" s="39">
        <f>YEAR(Table1[[#This Row],[Closed]])</f>
        <v>2019</v>
      </c>
      <c r="AR1182" s="39">
        <f>YEAR(Table1[[#This Row],[Resolved]])</f>
        <v>1900</v>
      </c>
      <c r="AS1182" s="39">
        <f>YEAR(Table1[[#This Row],[Created]])</f>
        <v>2019</v>
      </c>
      <c r="AT1182" s="39">
        <f>DAY(Table1[[#This Row],[Resolved]])</f>
        <v>0</v>
      </c>
      <c r="AU1182" s="39" t="str">
        <f>TEXT(Table1[[#This Row],[Resolved]],"MMM")</f>
        <v>Jan</v>
      </c>
      <c r="AV1182" s="39">
        <f>DAY(Table1[[#This Row],[Created]])</f>
        <v>12</v>
      </c>
      <c r="AW1182" s="39" t="str">
        <f>TEXT(Table1[[#This Row],[Created]],"MMM")</f>
        <v>Aug</v>
      </c>
      <c r="AX1182" s="40" t="e">
        <f>VLOOKUP(Table1[[#This Row],[Assigned to]],GD_Resource[[#All],[SNOW ID Unique]:[Team]],4,0)</f>
        <v>#N/A</v>
      </c>
    </row>
    <row r="1183" spans="1:50" ht="37.5" customHeight="1" x14ac:dyDescent="0.25">
      <c r="A1183" s="37" t="s">
        <v>4579</v>
      </c>
      <c r="B1183" s="37" t="s">
        <v>119</v>
      </c>
      <c r="C1183" s="37" t="s">
        <v>120</v>
      </c>
      <c r="D1183" s="37" t="s">
        <v>3938</v>
      </c>
      <c r="E1183" s="37" t="s">
        <v>13</v>
      </c>
      <c r="F1183" s="37" t="s">
        <v>4580</v>
      </c>
      <c r="G1183" s="60">
        <v>43689.656631944446</v>
      </c>
      <c r="H1183" s="37"/>
      <c r="I1183" s="60"/>
      <c r="J1183" s="37" t="s">
        <v>329</v>
      </c>
      <c r="K1183" s="37" t="s">
        <v>4581</v>
      </c>
      <c r="L1183" s="60">
        <v>43689.656631944446</v>
      </c>
      <c r="M1183" s="37" t="s">
        <v>3940</v>
      </c>
      <c r="N1183" s="60">
        <v>43689.572615740741</v>
      </c>
      <c r="O1183" s="37" t="s">
        <v>3938</v>
      </c>
      <c r="P1183" s="38" t="b">
        <v>0</v>
      </c>
      <c r="Q1183" s="37"/>
      <c r="R1183" s="37" t="s">
        <v>127</v>
      </c>
      <c r="S1183" s="38">
        <v>0</v>
      </c>
      <c r="T1183" s="37" t="s">
        <v>128</v>
      </c>
      <c r="U1183" s="37" t="s">
        <v>124</v>
      </c>
      <c r="V1183" s="60"/>
      <c r="W1183" s="38">
        <v>7445</v>
      </c>
      <c r="X1183" s="37" t="s">
        <v>3940</v>
      </c>
      <c r="Y1183" s="38">
        <v>0</v>
      </c>
      <c r="Z1183" s="38" t="b">
        <v>0</v>
      </c>
      <c r="AA1183" s="60"/>
      <c r="AB1183" s="60"/>
      <c r="AC1183" s="38">
        <v>0</v>
      </c>
      <c r="AD1183" s="60"/>
      <c r="AE1183" s="60"/>
      <c r="AF1183" s="60">
        <v>43689.572615740741</v>
      </c>
      <c r="AG1183" s="37"/>
      <c r="AH1183" s="37"/>
      <c r="AI1183" s="37"/>
      <c r="AJ1183" s="16">
        <f ca="1">IF(Table1[[#This Row],[State]]="Closed","Zero",IF(Table1[[#This Row],[State]]="Resolved","Zero",TODAY()-Table1[[#This Row],[First Assigned to Osprey-Resolver]]))</f>
        <v>44708</v>
      </c>
      <c r="AK1183" s="16" t="str">
        <f ca="1">IF(Table1[[#This Row],[Days Open]]&lt;=5,"00 - 05",IF(Table1[[#This Row],[Days Open]]&lt;=15,"06 - 15",IF(Table1[[#This Row],[Days Open]]&lt;=30,"16 - 30", IF(Table1[[#This Row],[Days Open]]&lt;=60,"31 - 60",IF(Table1[[#This Row],[Days Open]]&lt;=90,"61 - 90",IF(Table1[[#This Row],[Days Open]]="Zero","Closed","&gt;91 and above"))))))</f>
        <v>&gt;91 and above</v>
      </c>
      <c r="AL1183" s="39">
        <f>WEEKNUM(Table1[[#This Row],[Created]])</f>
        <v>33</v>
      </c>
      <c r="AM1183" s="39">
        <f>WEEKNUM(Table1[[#This Row],[Resolved]])</f>
        <v>0</v>
      </c>
      <c r="AN1183" s="39">
        <f>WEEKNUM(Table1[[#This Row],[Closed]])</f>
        <v>33</v>
      </c>
      <c r="AO1183" s="39" t="str">
        <f>IFERROR(INDEX(GD_Resource[], MATCH(Table1[[#This Row],[Assigned to]], GD_Resource[SNOW ID Unique], 0), 2), "Not GD")</f>
        <v>Not GD</v>
      </c>
      <c r="AP1183" s="39" t="str">
        <f t="shared" si="18"/>
        <v>Geo</v>
      </c>
      <c r="AQ1183" s="39">
        <f>YEAR(Table1[[#This Row],[Closed]])</f>
        <v>2019</v>
      </c>
      <c r="AR1183" s="39">
        <f>YEAR(Table1[[#This Row],[Resolved]])</f>
        <v>1900</v>
      </c>
      <c r="AS1183" s="39">
        <f>YEAR(Table1[[#This Row],[Created]])</f>
        <v>2019</v>
      </c>
      <c r="AT1183" s="39">
        <f>DAY(Table1[[#This Row],[Resolved]])</f>
        <v>0</v>
      </c>
      <c r="AU1183" s="39" t="str">
        <f>TEXT(Table1[[#This Row],[Resolved]],"MMM")</f>
        <v>Jan</v>
      </c>
      <c r="AV1183" s="39">
        <f>DAY(Table1[[#This Row],[Created]])</f>
        <v>12</v>
      </c>
      <c r="AW1183" s="39" t="str">
        <f>TEXT(Table1[[#This Row],[Created]],"MMM")</f>
        <v>Aug</v>
      </c>
      <c r="AX1183" s="40" t="e">
        <f>VLOOKUP(Table1[[#This Row],[Assigned to]],GD_Resource[[#All],[SNOW ID Unique]:[Team]],4,0)</f>
        <v>#N/A</v>
      </c>
    </row>
    <row r="1184" spans="1:50" ht="37.5" customHeight="1" x14ac:dyDescent="0.25">
      <c r="A1184" s="37" t="s">
        <v>4582</v>
      </c>
      <c r="B1184" s="37" t="s">
        <v>119</v>
      </c>
      <c r="C1184" s="37" t="s">
        <v>633</v>
      </c>
      <c r="D1184" s="37" t="s">
        <v>1194</v>
      </c>
      <c r="E1184" s="37" t="s">
        <v>145</v>
      </c>
      <c r="F1184" s="37" t="s">
        <v>4583</v>
      </c>
      <c r="G1184" s="60">
        <v>43740.843194444453</v>
      </c>
      <c r="H1184" s="37" t="s">
        <v>248</v>
      </c>
      <c r="I1184" s="60"/>
      <c r="J1184" s="37" t="s">
        <v>124</v>
      </c>
      <c r="K1184" s="37" t="s">
        <v>4584</v>
      </c>
      <c r="L1184" s="60">
        <v>43740.843194444453</v>
      </c>
      <c r="M1184" s="37" t="s">
        <v>981</v>
      </c>
      <c r="N1184" s="60">
        <v>43690.855925925927</v>
      </c>
      <c r="O1184" s="37" t="s">
        <v>1194</v>
      </c>
      <c r="P1184" s="38" t="b">
        <v>0</v>
      </c>
      <c r="Q1184" s="37"/>
      <c r="R1184" s="37" t="s">
        <v>150</v>
      </c>
      <c r="S1184" s="38">
        <v>0</v>
      </c>
      <c r="T1184" s="37" t="s">
        <v>128</v>
      </c>
      <c r="U1184" s="37" t="s">
        <v>124</v>
      </c>
      <c r="V1184" s="60"/>
      <c r="W1184" s="38">
        <v>4318900</v>
      </c>
      <c r="X1184" s="37" t="s">
        <v>981</v>
      </c>
      <c r="Y1184" s="38">
        <v>0</v>
      </c>
      <c r="Z1184" s="38" t="b">
        <v>0</v>
      </c>
      <c r="AA1184" s="60">
        <v>43690.859884259262</v>
      </c>
      <c r="AB1184" s="60"/>
      <c r="AC1184" s="38">
        <v>2</v>
      </c>
      <c r="AD1184" s="60"/>
      <c r="AE1184" s="60">
        <v>43690.859884259262</v>
      </c>
      <c r="AF1184" s="60">
        <v>43690.859884259262</v>
      </c>
      <c r="AG1184" s="37"/>
      <c r="AH1184" s="37"/>
      <c r="AI1184" s="37"/>
      <c r="AJ1184" s="16">
        <f ca="1">IF(Table1[[#This Row],[State]]="Closed","Zero",IF(Table1[[#This Row],[State]]="Resolved","Zero",TODAY()-Table1[[#This Row],[First Assigned to Osprey-Resolver]]))</f>
        <v>1017.1401157407381</v>
      </c>
      <c r="AK1184" s="16" t="str">
        <f ca="1">IF(Table1[[#This Row],[Days Open]]&lt;=5,"00 - 05",IF(Table1[[#This Row],[Days Open]]&lt;=15,"06 - 15",IF(Table1[[#This Row],[Days Open]]&lt;=30,"16 - 30", IF(Table1[[#This Row],[Days Open]]&lt;=60,"31 - 60",IF(Table1[[#This Row],[Days Open]]&lt;=90,"61 - 90",IF(Table1[[#This Row],[Days Open]]="Zero","Closed","&gt;91 and above"))))))</f>
        <v>&gt;91 and above</v>
      </c>
      <c r="AL1184" s="39">
        <f>WEEKNUM(Table1[[#This Row],[Created]])</f>
        <v>33</v>
      </c>
      <c r="AM1184" s="39">
        <f>WEEKNUM(Table1[[#This Row],[Resolved]])</f>
        <v>0</v>
      </c>
      <c r="AN1184" s="39">
        <f>WEEKNUM(Table1[[#This Row],[Closed]])</f>
        <v>40</v>
      </c>
      <c r="AO1184" s="39" t="str">
        <f>IFERROR(INDEX(GD_Resource[], MATCH(Table1[[#This Row],[Assigned to]], GD_Resource[SNOW ID Unique], 0), 2), "Not GD")</f>
        <v>Not GD</v>
      </c>
      <c r="AP1184" s="39" t="str">
        <f t="shared" si="18"/>
        <v>Geo</v>
      </c>
      <c r="AQ1184" s="39">
        <f>YEAR(Table1[[#This Row],[Closed]])</f>
        <v>2019</v>
      </c>
      <c r="AR1184" s="39">
        <f>YEAR(Table1[[#This Row],[Resolved]])</f>
        <v>1900</v>
      </c>
      <c r="AS1184" s="39">
        <f>YEAR(Table1[[#This Row],[Created]])</f>
        <v>2019</v>
      </c>
      <c r="AT1184" s="39">
        <f>DAY(Table1[[#This Row],[Resolved]])</f>
        <v>0</v>
      </c>
      <c r="AU1184" s="39" t="str">
        <f>TEXT(Table1[[#This Row],[Resolved]],"MMM")</f>
        <v>Jan</v>
      </c>
      <c r="AV1184" s="39">
        <f>DAY(Table1[[#This Row],[Created]])</f>
        <v>13</v>
      </c>
      <c r="AW1184" s="39" t="str">
        <f>TEXT(Table1[[#This Row],[Created]],"MMM")</f>
        <v>Aug</v>
      </c>
      <c r="AX1184" s="40" t="e">
        <f>VLOOKUP(Table1[[#This Row],[Assigned to]],GD_Resource[[#All],[SNOW ID Unique]:[Team]],4,0)</f>
        <v>#N/A</v>
      </c>
    </row>
    <row r="1185" spans="1:50" ht="49.95" customHeight="1" x14ac:dyDescent="0.25">
      <c r="A1185" s="37" t="s">
        <v>4585</v>
      </c>
      <c r="B1185" s="37" t="s">
        <v>142</v>
      </c>
      <c r="C1185" s="37" t="s">
        <v>120</v>
      </c>
      <c r="D1185" s="37" t="s">
        <v>206</v>
      </c>
      <c r="E1185" s="37" t="s">
        <v>145</v>
      </c>
      <c r="F1185" s="37" t="s">
        <v>4586</v>
      </c>
      <c r="G1185" s="60">
        <v>44148.205011574071</v>
      </c>
      <c r="H1185" s="37" t="s">
        <v>41</v>
      </c>
      <c r="I1185" s="60"/>
      <c r="J1185" s="37" t="s">
        <v>124</v>
      </c>
      <c r="K1185" s="37" t="s">
        <v>4587</v>
      </c>
      <c r="L1185" s="60">
        <v>44148.205011574071</v>
      </c>
      <c r="M1185" s="37" t="s">
        <v>48</v>
      </c>
      <c r="N1185" s="60">
        <v>43690.922881944447</v>
      </c>
      <c r="O1185" s="37" t="s">
        <v>675</v>
      </c>
      <c r="P1185" s="38" t="b">
        <v>0</v>
      </c>
      <c r="Q1185" s="37"/>
      <c r="R1185" s="37" t="s">
        <v>127</v>
      </c>
      <c r="S1185" s="38">
        <v>0</v>
      </c>
      <c r="T1185" s="37" t="s">
        <v>128</v>
      </c>
      <c r="U1185" s="37" t="s">
        <v>124</v>
      </c>
      <c r="V1185" s="60"/>
      <c r="W1185" s="38">
        <v>39509176</v>
      </c>
      <c r="X1185" s="37" t="s">
        <v>676</v>
      </c>
      <c r="Y1185" s="38">
        <v>0</v>
      </c>
      <c r="Z1185" s="38" t="b">
        <v>0</v>
      </c>
      <c r="AA1185" s="60">
        <v>43691.001250000001</v>
      </c>
      <c r="AB1185" s="60">
        <v>43690.922881944447</v>
      </c>
      <c r="AC1185" s="38">
        <v>1</v>
      </c>
      <c r="AD1185" s="60">
        <v>43691.046307870369</v>
      </c>
      <c r="AE1185" s="60">
        <v>43691.170104166667</v>
      </c>
      <c r="AF1185" s="60">
        <v>43691.046307870369</v>
      </c>
      <c r="AG1185" s="37"/>
      <c r="AH1185" s="37"/>
      <c r="AI1185" s="37"/>
      <c r="AJ1185" s="16">
        <f ca="1">IF(Table1[[#This Row],[State]]="Closed","Zero",IF(Table1[[#This Row],[State]]="Resolved","Zero",TODAY()-Table1[[#This Row],[First Assigned to Osprey-Resolver]]))</f>
        <v>1016.8298958333326</v>
      </c>
      <c r="AK1185" s="16" t="str">
        <f ca="1">IF(Table1[[#This Row],[Days Open]]&lt;=5,"00 - 05",IF(Table1[[#This Row],[Days Open]]&lt;=15,"06 - 15",IF(Table1[[#This Row],[Days Open]]&lt;=30,"16 - 30", IF(Table1[[#This Row],[Days Open]]&lt;=60,"31 - 60",IF(Table1[[#This Row],[Days Open]]&lt;=90,"61 - 90",IF(Table1[[#This Row],[Days Open]]="Zero","Closed","&gt;91 and above"))))))</f>
        <v>&gt;91 and above</v>
      </c>
      <c r="AL1185" s="39">
        <f>WEEKNUM(Table1[[#This Row],[Created]])</f>
        <v>33</v>
      </c>
      <c r="AM1185" s="39">
        <f>WEEKNUM(Table1[[#This Row],[Resolved]])</f>
        <v>0</v>
      </c>
      <c r="AN1185" s="39">
        <f>WEEKNUM(Table1[[#This Row],[Closed]])</f>
        <v>46</v>
      </c>
      <c r="AO1185" s="39" t="str">
        <f>IFERROR(INDEX(GD_Resource[], MATCH(Table1[[#This Row],[Assigned to]], GD_Resource[SNOW ID Unique], 0), 2), "Not GD")</f>
        <v>Not GD</v>
      </c>
      <c r="AP1185" s="39" t="str">
        <f t="shared" si="18"/>
        <v>Geo</v>
      </c>
      <c r="AQ1185" s="39">
        <f>YEAR(Table1[[#This Row],[Closed]])</f>
        <v>2020</v>
      </c>
      <c r="AR1185" s="39">
        <f>YEAR(Table1[[#This Row],[Resolved]])</f>
        <v>1900</v>
      </c>
      <c r="AS1185" s="39">
        <f>YEAR(Table1[[#This Row],[Created]])</f>
        <v>2019</v>
      </c>
      <c r="AT1185" s="39">
        <f>DAY(Table1[[#This Row],[Resolved]])</f>
        <v>0</v>
      </c>
      <c r="AU1185" s="39" t="str">
        <f>TEXT(Table1[[#This Row],[Resolved]],"MMM")</f>
        <v>Jan</v>
      </c>
      <c r="AV1185" s="39">
        <f>DAY(Table1[[#This Row],[Created]])</f>
        <v>13</v>
      </c>
      <c r="AW1185" s="39" t="str">
        <f>TEXT(Table1[[#This Row],[Created]],"MMM")</f>
        <v>Aug</v>
      </c>
      <c r="AX1185" s="40" t="e">
        <f>VLOOKUP(Table1[[#This Row],[Assigned to]],GD_Resource[[#All],[SNOW ID Unique]:[Team]],4,0)</f>
        <v>#N/A</v>
      </c>
    </row>
    <row r="1186" spans="1:50" ht="49.95" customHeight="1" x14ac:dyDescent="0.25">
      <c r="A1186" s="37" t="s">
        <v>4588</v>
      </c>
      <c r="B1186" s="37" t="s">
        <v>119</v>
      </c>
      <c r="C1186" s="37" t="s">
        <v>253</v>
      </c>
      <c r="D1186" s="37" t="s">
        <v>132</v>
      </c>
      <c r="E1186" s="37" t="s">
        <v>145</v>
      </c>
      <c r="F1186" s="37" t="s">
        <v>4589</v>
      </c>
      <c r="G1186" s="60">
        <v>43792.128784722219</v>
      </c>
      <c r="H1186" s="37" t="s">
        <v>8</v>
      </c>
      <c r="I1186" s="60"/>
      <c r="J1186" s="37" t="s">
        <v>124</v>
      </c>
      <c r="K1186" s="37" t="s">
        <v>4149</v>
      </c>
      <c r="L1186" s="60">
        <v>43792.128796296303</v>
      </c>
      <c r="M1186" s="37" t="s">
        <v>42</v>
      </c>
      <c r="N1186" s="60">
        <v>43692.758263888893</v>
      </c>
      <c r="O1186" s="37" t="s">
        <v>2306</v>
      </c>
      <c r="P1186" s="38" t="b">
        <v>0</v>
      </c>
      <c r="Q1186" s="37"/>
      <c r="R1186" s="37" t="s">
        <v>150</v>
      </c>
      <c r="S1186" s="38">
        <v>0</v>
      </c>
      <c r="T1186" s="37" t="s">
        <v>128</v>
      </c>
      <c r="U1186" s="37" t="s">
        <v>124</v>
      </c>
      <c r="V1186" s="60"/>
      <c r="W1186" s="38">
        <v>8585881</v>
      </c>
      <c r="X1186" s="37" t="s">
        <v>1861</v>
      </c>
      <c r="Y1186" s="38">
        <v>0</v>
      </c>
      <c r="Z1186" s="38" t="b">
        <v>0</v>
      </c>
      <c r="AA1186" s="60">
        <v>43692.758263888893</v>
      </c>
      <c r="AB1186" s="60"/>
      <c r="AC1186" s="38">
        <v>0</v>
      </c>
      <c r="AD1186" s="60"/>
      <c r="AE1186" s="60">
        <v>43692.758263888893</v>
      </c>
      <c r="AF1186" s="60">
        <v>43692.758263888893</v>
      </c>
      <c r="AG1186" s="37"/>
      <c r="AH1186" s="37"/>
      <c r="AI1186" s="37"/>
      <c r="AJ1186" s="16">
        <f ca="1">IF(Table1[[#This Row],[State]]="Closed","Zero",IF(Table1[[#This Row],[State]]="Resolved","Zero",TODAY()-Table1[[#This Row],[First Assigned to Osprey-Resolver]]))</f>
        <v>1015.2417361111075</v>
      </c>
      <c r="AK1186" s="16" t="str">
        <f ca="1">IF(Table1[[#This Row],[Days Open]]&lt;=5,"00 - 05",IF(Table1[[#This Row],[Days Open]]&lt;=15,"06 - 15",IF(Table1[[#This Row],[Days Open]]&lt;=30,"16 - 30", IF(Table1[[#This Row],[Days Open]]&lt;=60,"31 - 60",IF(Table1[[#This Row],[Days Open]]&lt;=90,"61 - 90",IF(Table1[[#This Row],[Days Open]]="Zero","Closed","&gt;91 and above"))))))</f>
        <v>&gt;91 and above</v>
      </c>
      <c r="AL1186" s="39">
        <f>WEEKNUM(Table1[[#This Row],[Created]])</f>
        <v>33</v>
      </c>
      <c r="AM1186" s="39">
        <f>WEEKNUM(Table1[[#This Row],[Resolved]])</f>
        <v>0</v>
      </c>
      <c r="AN1186" s="39">
        <f>WEEKNUM(Table1[[#This Row],[Closed]])</f>
        <v>47</v>
      </c>
      <c r="AO1186" s="39" t="str">
        <f>IFERROR(INDEX(GD_Resource[], MATCH(Table1[[#This Row],[Assigned to]], GD_Resource[SNOW ID Unique], 0), 2), "Not GD")</f>
        <v>WPP-US</v>
      </c>
      <c r="AP1186" s="39" t="str">
        <f t="shared" si="18"/>
        <v>GD</v>
      </c>
      <c r="AQ1186" s="39">
        <f>YEAR(Table1[[#This Row],[Closed]])</f>
        <v>2019</v>
      </c>
      <c r="AR1186" s="39">
        <f>YEAR(Table1[[#This Row],[Resolved]])</f>
        <v>1900</v>
      </c>
      <c r="AS1186" s="39">
        <f>YEAR(Table1[[#This Row],[Created]])</f>
        <v>2019</v>
      </c>
      <c r="AT1186" s="39">
        <f>DAY(Table1[[#This Row],[Resolved]])</f>
        <v>0</v>
      </c>
      <c r="AU1186" s="39" t="str">
        <f>TEXT(Table1[[#This Row],[Resolved]],"MMM")</f>
        <v>Jan</v>
      </c>
      <c r="AV1186" s="39">
        <f>DAY(Table1[[#This Row],[Created]])</f>
        <v>15</v>
      </c>
      <c r="AW1186" s="39" t="str">
        <f>TEXT(Table1[[#This Row],[Created]],"MMM")</f>
        <v>Aug</v>
      </c>
      <c r="AX1186" s="40">
        <f>VLOOKUP(Table1[[#This Row],[Assigned to]],GD_Resource[[#All],[SNOW ID Unique]:[Team]],4,0)</f>
        <v>0</v>
      </c>
    </row>
    <row r="1187" spans="1:50" ht="37.5" customHeight="1" x14ac:dyDescent="0.25">
      <c r="A1187" s="37" t="s">
        <v>4590</v>
      </c>
      <c r="B1187" s="37" t="s">
        <v>119</v>
      </c>
      <c r="C1187" s="37" t="s">
        <v>253</v>
      </c>
      <c r="D1187" s="37" t="s">
        <v>4591</v>
      </c>
      <c r="E1187" s="37" t="s">
        <v>13</v>
      </c>
      <c r="F1187" s="37" t="s">
        <v>4592</v>
      </c>
      <c r="G1187" s="60">
        <v>43693.81627314815</v>
      </c>
      <c r="H1187" s="37" t="s">
        <v>39</v>
      </c>
      <c r="I1187" s="60"/>
      <c r="J1187" s="37"/>
      <c r="K1187" s="37"/>
      <c r="L1187" s="60">
        <v>43693.813993055563</v>
      </c>
      <c r="M1187" s="37" t="s">
        <v>4593</v>
      </c>
      <c r="N1187" s="60">
        <v>43692.794027777767</v>
      </c>
      <c r="O1187" s="37" t="s">
        <v>4591</v>
      </c>
      <c r="P1187" s="38" t="b">
        <v>0</v>
      </c>
      <c r="Q1187" s="37"/>
      <c r="R1187" s="37" t="s">
        <v>150</v>
      </c>
      <c r="S1187" s="38">
        <v>0</v>
      </c>
      <c r="T1187" s="37" t="s">
        <v>128</v>
      </c>
      <c r="U1187" s="37" t="s">
        <v>4594</v>
      </c>
      <c r="V1187" s="60"/>
      <c r="W1187" s="38"/>
      <c r="X1187" s="37" t="s">
        <v>4593</v>
      </c>
      <c r="Y1187" s="38">
        <v>0</v>
      </c>
      <c r="Z1187" s="38" t="b">
        <v>1</v>
      </c>
      <c r="AA1187" s="60">
        <v>43692.998206018521</v>
      </c>
      <c r="AB1187" s="60">
        <v>43692.794560185182</v>
      </c>
      <c r="AC1187" s="38">
        <v>1</v>
      </c>
      <c r="AD1187" s="60">
        <v>43693.043310185189</v>
      </c>
      <c r="AE1187" s="60">
        <v>43693.096446759257</v>
      </c>
      <c r="AF1187" s="60">
        <v>43693.043310185189</v>
      </c>
      <c r="AG1187" s="37"/>
      <c r="AH1187" s="37" t="s">
        <v>250</v>
      </c>
      <c r="AI1187" s="37"/>
      <c r="AJ1187" s="16">
        <f ca="1">IF(Table1[[#This Row],[State]]="Closed","Zero",IF(Table1[[#This Row],[State]]="Resolved","Zero",TODAY()-Table1[[#This Row],[First Assigned to Osprey-Resolver]]))</f>
        <v>1014.9035532407433</v>
      </c>
      <c r="AK1187" s="16" t="str">
        <f ca="1">IF(Table1[[#This Row],[Days Open]]&lt;=5,"00 - 05",IF(Table1[[#This Row],[Days Open]]&lt;=15,"06 - 15",IF(Table1[[#This Row],[Days Open]]&lt;=30,"16 - 30", IF(Table1[[#This Row],[Days Open]]&lt;=60,"31 - 60",IF(Table1[[#This Row],[Days Open]]&lt;=90,"61 - 90",IF(Table1[[#This Row],[Days Open]]="Zero","Closed","&gt;91 and above"))))))</f>
        <v>&gt;91 and above</v>
      </c>
      <c r="AL1187" s="39">
        <f>WEEKNUM(Table1[[#This Row],[Created]])</f>
        <v>33</v>
      </c>
      <c r="AM1187" s="39">
        <f>WEEKNUM(Table1[[#This Row],[Resolved]])</f>
        <v>0</v>
      </c>
      <c r="AN1187" s="39">
        <f>WEEKNUM(Table1[[#This Row],[Closed]])</f>
        <v>33</v>
      </c>
      <c r="AO1187" s="39" t="str">
        <f>IFERROR(INDEX(GD_Resource[], MATCH(Table1[[#This Row],[Assigned to]], GD_Resource[SNOW ID Unique], 0), 2), "Not GD")</f>
        <v>Not GD</v>
      </c>
      <c r="AP1187" s="39" t="str">
        <f t="shared" si="18"/>
        <v>Geo</v>
      </c>
      <c r="AQ1187" s="39">
        <f>YEAR(Table1[[#This Row],[Closed]])</f>
        <v>2019</v>
      </c>
      <c r="AR1187" s="39">
        <f>YEAR(Table1[[#This Row],[Resolved]])</f>
        <v>1900</v>
      </c>
      <c r="AS1187" s="39">
        <f>YEAR(Table1[[#This Row],[Created]])</f>
        <v>2019</v>
      </c>
      <c r="AT1187" s="39">
        <f>DAY(Table1[[#This Row],[Resolved]])</f>
        <v>0</v>
      </c>
      <c r="AU1187" s="39" t="str">
        <f>TEXT(Table1[[#This Row],[Resolved]],"MMM")</f>
        <v>Jan</v>
      </c>
      <c r="AV1187" s="39">
        <f>DAY(Table1[[#This Row],[Created]])</f>
        <v>15</v>
      </c>
      <c r="AW1187" s="39" t="str">
        <f>TEXT(Table1[[#This Row],[Created]],"MMM")</f>
        <v>Aug</v>
      </c>
      <c r="AX1187" s="40" t="e">
        <f>VLOOKUP(Table1[[#This Row],[Assigned to]],GD_Resource[[#All],[SNOW ID Unique]:[Team]],4,0)</f>
        <v>#N/A</v>
      </c>
    </row>
    <row r="1188" spans="1:50" ht="37.5" customHeight="1" x14ac:dyDescent="0.25">
      <c r="A1188" s="37" t="s">
        <v>4595</v>
      </c>
      <c r="B1188" s="37" t="s">
        <v>142</v>
      </c>
      <c r="C1188" s="37" t="s">
        <v>361</v>
      </c>
      <c r="D1188" s="37" t="s">
        <v>206</v>
      </c>
      <c r="E1188" s="37" t="s">
        <v>145</v>
      </c>
      <c r="F1188" s="37" t="s">
        <v>4596</v>
      </c>
      <c r="G1188" s="60">
        <v>43950.256585648152</v>
      </c>
      <c r="H1188" s="37" t="s">
        <v>48</v>
      </c>
      <c r="I1188" s="60"/>
      <c r="J1188" s="37" t="s">
        <v>124</v>
      </c>
      <c r="K1188" s="37" t="s">
        <v>3877</v>
      </c>
      <c r="L1188" s="60">
        <v>43950.256585648152</v>
      </c>
      <c r="M1188" s="37" t="s">
        <v>48</v>
      </c>
      <c r="N1188" s="60">
        <v>43692.820069444453</v>
      </c>
      <c r="O1188" s="37" t="s">
        <v>1016</v>
      </c>
      <c r="P1188" s="38" t="b">
        <v>0</v>
      </c>
      <c r="Q1188" s="37"/>
      <c r="R1188" s="37" t="s">
        <v>127</v>
      </c>
      <c r="S1188" s="38">
        <v>0</v>
      </c>
      <c r="T1188" s="37" t="s">
        <v>128</v>
      </c>
      <c r="U1188" s="37" t="s">
        <v>124</v>
      </c>
      <c r="V1188" s="60"/>
      <c r="W1188" s="38">
        <v>22242515</v>
      </c>
      <c r="X1188" s="37" t="s">
        <v>873</v>
      </c>
      <c r="Y1188" s="38">
        <v>0</v>
      </c>
      <c r="Z1188" s="38" t="b">
        <v>0</v>
      </c>
      <c r="AA1188" s="60">
        <v>43696.634768518517</v>
      </c>
      <c r="AB1188" s="60">
        <v>43692.832835648151</v>
      </c>
      <c r="AC1188" s="38">
        <v>1</v>
      </c>
      <c r="AD1188" s="60">
        <v>43696.637592592589</v>
      </c>
      <c r="AE1188" s="60">
        <v>43696.813692129632</v>
      </c>
      <c r="AF1188" s="60">
        <v>43696.637592592589</v>
      </c>
      <c r="AG1188" s="37" t="s">
        <v>332</v>
      </c>
      <c r="AH1188" s="37"/>
      <c r="AI1188" s="37" t="s">
        <v>219</v>
      </c>
      <c r="AJ1188" s="16">
        <f ca="1">IF(Table1[[#This Row],[State]]="Closed","Zero",IF(Table1[[#This Row],[State]]="Resolved","Zero",TODAY()-Table1[[#This Row],[First Assigned to Osprey-Resolver]]))</f>
        <v>1011.1863078703682</v>
      </c>
      <c r="AK1188" s="16" t="str">
        <f ca="1">IF(Table1[[#This Row],[Days Open]]&lt;=5,"00 - 05",IF(Table1[[#This Row],[Days Open]]&lt;=15,"06 - 15",IF(Table1[[#This Row],[Days Open]]&lt;=30,"16 - 30", IF(Table1[[#This Row],[Days Open]]&lt;=60,"31 - 60",IF(Table1[[#This Row],[Days Open]]&lt;=90,"61 - 90",IF(Table1[[#This Row],[Days Open]]="Zero","Closed","&gt;91 and above"))))))</f>
        <v>&gt;91 and above</v>
      </c>
      <c r="AL1188" s="39">
        <f>WEEKNUM(Table1[[#This Row],[Created]])</f>
        <v>33</v>
      </c>
      <c r="AM1188" s="39">
        <f>WEEKNUM(Table1[[#This Row],[Resolved]])</f>
        <v>0</v>
      </c>
      <c r="AN1188" s="39">
        <f>WEEKNUM(Table1[[#This Row],[Closed]])</f>
        <v>18</v>
      </c>
      <c r="AO1188" s="39" t="str">
        <f>IFERROR(INDEX(GD_Resource[], MATCH(Table1[[#This Row],[Assigned to]], GD_Resource[SNOW ID Unique], 0), 2), "Not GD")</f>
        <v>Not GD</v>
      </c>
      <c r="AP1188" s="39" t="str">
        <f t="shared" si="18"/>
        <v>Geo</v>
      </c>
      <c r="AQ1188" s="39">
        <f>YEAR(Table1[[#This Row],[Closed]])</f>
        <v>2020</v>
      </c>
      <c r="AR1188" s="39">
        <f>YEAR(Table1[[#This Row],[Resolved]])</f>
        <v>1900</v>
      </c>
      <c r="AS1188" s="39">
        <f>YEAR(Table1[[#This Row],[Created]])</f>
        <v>2019</v>
      </c>
      <c r="AT1188" s="39">
        <f>DAY(Table1[[#This Row],[Resolved]])</f>
        <v>0</v>
      </c>
      <c r="AU1188" s="39" t="str">
        <f>TEXT(Table1[[#This Row],[Resolved]],"MMM")</f>
        <v>Jan</v>
      </c>
      <c r="AV1188" s="39">
        <f>DAY(Table1[[#This Row],[Created]])</f>
        <v>15</v>
      </c>
      <c r="AW1188" s="39" t="str">
        <f>TEXT(Table1[[#This Row],[Created]],"MMM")</f>
        <v>Aug</v>
      </c>
      <c r="AX1188" s="40" t="e">
        <f>VLOOKUP(Table1[[#This Row],[Assigned to]],GD_Resource[[#All],[SNOW ID Unique]:[Team]],4,0)</f>
        <v>#N/A</v>
      </c>
    </row>
    <row r="1189" spans="1:50" ht="100.2" customHeight="1" x14ac:dyDescent="0.25">
      <c r="A1189" s="37" t="s">
        <v>4597</v>
      </c>
      <c r="B1189" s="37" t="s">
        <v>142</v>
      </c>
      <c r="C1189" s="37" t="s">
        <v>433</v>
      </c>
      <c r="D1189" s="37" t="s">
        <v>132</v>
      </c>
      <c r="E1189" s="37" t="s">
        <v>13</v>
      </c>
      <c r="F1189" s="37" t="s">
        <v>4598</v>
      </c>
      <c r="G1189" s="60">
        <v>43704.913275462961</v>
      </c>
      <c r="H1189" s="37" t="s">
        <v>42</v>
      </c>
      <c r="I1189" s="60"/>
      <c r="J1189" s="37" t="s">
        <v>134</v>
      </c>
      <c r="K1189" s="37" t="s">
        <v>4599</v>
      </c>
      <c r="L1189" s="60">
        <v>43704.913275462961</v>
      </c>
      <c r="M1189" s="37" t="s">
        <v>42</v>
      </c>
      <c r="N1189" s="60">
        <v>43697.931342592587</v>
      </c>
      <c r="O1189" s="37" t="s">
        <v>4600</v>
      </c>
      <c r="P1189" s="38" t="b">
        <v>0</v>
      </c>
      <c r="Q1189" s="37"/>
      <c r="R1189" s="37" t="s">
        <v>217</v>
      </c>
      <c r="S1189" s="38">
        <v>0</v>
      </c>
      <c r="T1189" s="37" t="s">
        <v>128</v>
      </c>
      <c r="U1189" s="37" t="s">
        <v>124</v>
      </c>
      <c r="V1189" s="60"/>
      <c r="W1189" s="38">
        <v>603239</v>
      </c>
      <c r="X1189" s="37" t="s">
        <v>4601</v>
      </c>
      <c r="Y1189" s="38">
        <v>0</v>
      </c>
      <c r="Z1189" s="38" t="b">
        <v>0</v>
      </c>
      <c r="AA1189" s="60">
        <v>43698.851122685177</v>
      </c>
      <c r="AB1189" s="60">
        <v>43697.931342592587</v>
      </c>
      <c r="AC1189" s="38">
        <v>1</v>
      </c>
      <c r="AD1189" s="60">
        <v>43699.028587962966</v>
      </c>
      <c r="AE1189" s="60">
        <v>43699.999166666668</v>
      </c>
      <c r="AF1189" s="60">
        <v>43699.028587962966</v>
      </c>
      <c r="AG1189" s="37" t="s">
        <v>139</v>
      </c>
      <c r="AH1189" s="37"/>
      <c r="AI1189" s="37"/>
      <c r="AJ1189" s="16">
        <f ca="1">IF(Table1[[#This Row],[State]]="Closed","Zero",IF(Table1[[#This Row],[State]]="Resolved","Zero",TODAY()-Table1[[#This Row],[First Assigned to Osprey-Resolver]]))</f>
        <v>1008.0008333333317</v>
      </c>
      <c r="AK1189" s="16" t="str">
        <f ca="1">IF(Table1[[#This Row],[Days Open]]&lt;=5,"00 - 05",IF(Table1[[#This Row],[Days Open]]&lt;=15,"06 - 15",IF(Table1[[#This Row],[Days Open]]&lt;=30,"16 - 30", IF(Table1[[#This Row],[Days Open]]&lt;=60,"31 - 60",IF(Table1[[#This Row],[Days Open]]&lt;=90,"61 - 90",IF(Table1[[#This Row],[Days Open]]="Zero","Closed","&gt;91 and above"))))))</f>
        <v>&gt;91 and above</v>
      </c>
      <c r="AL1189" s="39">
        <f>WEEKNUM(Table1[[#This Row],[Created]])</f>
        <v>34</v>
      </c>
      <c r="AM1189" s="39">
        <f>WEEKNUM(Table1[[#This Row],[Resolved]])</f>
        <v>0</v>
      </c>
      <c r="AN1189" s="39">
        <f>WEEKNUM(Table1[[#This Row],[Closed]])</f>
        <v>35</v>
      </c>
      <c r="AO1189" s="39" t="str">
        <f>IFERROR(INDEX(GD_Resource[], MATCH(Table1[[#This Row],[Assigned to]], GD_Resource[SNOW ID Unique], 0), 2), "Not GD")</f>
        <v>Not GD</v>
      </c>
      <c r="AP1189" s="39" t="str">
        <f t="shared" si="18"/>
        <v>Geo</v>
      </c>
      <c r="AQ1189" s="39">
        <f>YEAR(Table1[[#This Row],[Closed]])</f>
        <v>2019</v>
      </c>
      <c r="AR1189" s="39">
        <f>YEAR(Table1[[#This Row],[Resolved]])</f>
        <v>1900</v>
      </c>
      <c r="AS1189" s="39">
        <f>YEAR(Table1[[#This Row],[Created]])</f>
        <v>2019</v>
      </c>
      <c r="AT1189" s="39">
        <f>DAY(Table1[[#This Row],[Resolved]])</f>
        <v>0</v>
      </c>
      <c r="AU1189" s="39" t="str">
        <f>TEXT(Table1[[#This Row],[Resolved]],"MMM")</f>
        <v>Jan</v>
      </c>
      <c r="AV1189" s="39">
        <f>DAY(Table1[[#This Row],[Created]])</f>
        <v>20</v>
      </c>
      <c r="AW1189" s="39" t="str">
        <f>TEXT(Table1[[#This Row],[Created]],"MMM")</f>
        <v>Aug</v>
      </c>
      <c r="AX1189" s="40" t="e">
        <f>VLOOKUP(Table1[[#This Row],[Assigned to]],GD_Resource[[#All],[SNOW ID Unique]:[Team]],4,0)</f>
        <v>#N/A</v>
      </c>
    </row>
    <row r="1190" spans="1:50" ht="124.95" customHeight="1" x14ac:dyDescent="0.25">
      <c r="A1190" s="37" t="s">
        <v>4602</v>
      </c>
      <c r="B1190" s="37" t="s">
        <v>119</v>
      </c>
      <c r="C1190" s="37" t="s">
        <v>161</v>
      </c>
      <c r="D1190" s="37" t="s">
        <v>356</v>
      </c>
      <c r="E1190" s="37" t="s">
        <v>7</v>
      </c>
      <c r="F1190" s="37" t="s">
        <v>4603</v>
      </c>
      <c r="G1190" s="60">
        <v>43705.023726851847</v>
      </c>
      <c r="H1190" s="37" t="s">
        <v>11</v>
      </c>
      <c r="I1190" s="60"/>
      <c r="J1190" s="37" t="s">
        <v>134</v>
      </c>
      <c r="K1190" s="37" t="s">
        <v>4604</v>
      </c>
      <c r="L1190" s="60">
        <v>43705.023726851847</v>
      </c>
      <c r="M1190" s="37" t="s">
        <v>11</v>
      </c>
      <c r="N1190" s="60">
        <v>43698.180034722223</v>
      </c>
      <c r="O1190" s="37" t="s">
        <v>4605</v>
      </c>
      <c r="P1190" s="38" t="b">
        <v>0</v>
      </c>
      <c r="Q1190" s="37"/>
      <c r="R1190" s="37" t="s">
        <v>127</v>
      </c>
      <c r="S1190" s="38">
        <v>0</v>
      </c>
      <c r="T1190" s="37" t="s">
        <v>128</v>
      </c>
      <c r="U1190" s="37" t="s">
        <v>124</v>
      </c>
      <c r="V1190" s="60"/>
      <c r="W1190" s="38">
        <v>591360</v>
      </c>
      <c r="X1190" s="37" t="s">
        <v>4606</v>
      </c>
      <c r="Y1190" s="38">
        <v>0</v>
      </c>
      <c r="Z1190" s="38" t="b">
        <v>0</v>
      </c>
      <c r="AA1190" s="60">
        <v>43698.33934027778</v>
      </c>
      <c r="AB1190" s="60">
        <v>43698.180034722223</v>
      </c>
      <c r="AC1190" s="38">
        <v>1</v>
      </c>
      <c r="AD1190" s="60">
        <v>43698.181689814817</v>
      </c>
      <c r="AE1190" s="60">
        <v>43698.33934027778</v>
      </c>
      <c r="AF1190" s="60">
        <v>43698.181689814817</v>
      </c>
      <c r="AG1190" s="37" t="s">
        <v>139</v>
      </c>
      <c r="AH1190" s="37"/>
      <c r="AI1190" s="37" t="s">
        <v>528</v>
      </c>
      <c r="AJ1190" s="16">
        <f ca="1">IF(Table1[[#This Row],[State]]="Closed","Zero",IF(Table1[[#This Row],[State]]="Resolved","Zero",TODAY()-Table1[[#This Row],[First Assigned to Osprey-Resolver]]))</f>
        <v>1009.6606597222199</v>
      </c>
      <c r="AK1190" s="16" t="str">
        <f ca="1">IF(Table1[[#This Row],[Days Open]]&lt;=5,"00 - 05",IF(Table1[[#This Row],[Days Open]]&lt;=15,"06 - 15",IF(Table1[[#This Row],[Days Open]]&lt;=30,"16 - 30", IF(Table1[[#This Row],[Days Open]]&lt;=60,"31 - 60",IF(Table1[[#This Row],[Days Open]]&lt;=90,"61 - 90",IF(Table1[[#This Row],[Days Open]]="Zero","Closed","&gt;91 and above"))))))</f>
        <v>&gt;91 and above</v>
      </c>
      <c r="AL1190" s="39">
        <f>WEEKNUM(Table1[[#This Row],[Created]])</f>
        <v>34</v>
      </c>
      <c r="AM1190" s="39">
        <f>WEEKNUM(Table1[[#This Row],[Resolved]])</f>
        <v>0</v>
      </c>
      <c r="AN1190" s="39">
        <f>WEEKNUM(Table1[[#This Row],[Closed]])</f>
        <v>35</v>
      </c>
      <c r="AO1190" s="39" t="str">
        <f>IFERROR(INDEX(GD_Resource[], MATCH(Table1[[#This Row],[Assigned to]], GD_Resource[SNOW ID Unique], 0), 2), "Not GD")</f>
        <v>Not GD</v>
      </c>
      <c r="AP1190" s="39" t="str">
        <f t="shared" si="18"/>
        <v>Geo</v>
      </c>
      <c r="AQ1190" s="39">
        <f>YEAR(Table1[[#This Row],[Closed]])</f>
        <v>2019</v>
      </c>
      <c r="AR1190" s="39">
        <f>YEAR(Table1[[#This Row],[Resolved]])</f>
        <v>1900</v>
      </c>
      <c r="AS1190" s="39">
        <f>YEAR(Table1[[#This Row],[Created]])</f>
        <v>2019</v>
      </c>
      <c r="AT1190" s="39">
        <f>DAY(Table1[[#This Row],[Resolved]])</f>
        <v>0</v>
      </c>
      <c r="AU1190" s="39" t="str">
        <f>TEXT(Table1[[#This Row],[Resolved]],"MMM")</f>
        <v>Jan</v>
      </c>
      <c r="AV1190" s="39">
        <f>DAY(Table1[[#This Row],[Created]])</f>
        <v>21</v>
      </c>
      <c r="AW1190" s="39" t="str">
        <f>TEXT(Table1[[#This Row],[Created]],"MMM")</f>
        <v>Aug</v>
      </c>
      <c r="AX1190" s="40" t="e">
        <f>VLOOKUP(Table1[[#This Row],[Assigned to]],GD_Resource[[#All],[SNOW ID Unique]:[Team]],4,0)</f>
        <v>#N/A</v>
      </c>
    </row>
    <row r="1191" spans="1:50" ht="37.5" customHeight="1" x14ac:dyDescent="0.25">
      <c r="A1191" s="37" t="s">
        <v>4607</v>
      </c>
      <c r="B1191" s="37" t="s">
        <v>119</v>
      </c>
      <c r="C1191" s="37" t="s">
        <v>379</v>
      </c>
      <c r="D1191" s="37" t="s">
        <v>4608</v>
      </c>
      <c r="E1191" s="37" t="s">
        <v>13</v>
      </c>
      <c r="F1191" s="37" t="s">
        <v>4609</v>
      </c>
      <c r="G1191" s="60">
        <v>43698.604791666658</v>
      </c>
      <c r="H1191" s="37" t="s">
        <v>2817</v>
      </c>
      <c r="I1191" s="60"/>
      <c r="J1191" s="37" t="s">
        <v>134</v>
      </c>
      <c r="K1191" s="37" t="s">
        <v>326</v>
      </c>
      <c r="L1191" s="60">
        <v>43698.604803240742</v>
      </c>
      <c r="M1191" s="37" t="s">
        <v>4610</v>
      </c>
      <c r="N1191" s="60">
        <v>43698.588229166657</v>
      </c>
      <c r="O1191" s="37" t="s">
        <v>4608</v>
      </c>
      <c r="P1191" s="38" t="b">
        <v>0</v>
      </c>
      <c r="Q1191" s="37"/>
      <c r="R1191" s="37" t="s">
        <v>127</v>
      </c>
      <c r="S1191" s="38">
        <v>0</v>
      </c>
      <c r="T1191" s="37" t="s">
        <v>128</v>
      </c>
      <c r="U1191" s="37" t="s">
        <v>124</v>
      </c>
      <c r="V1191" s="60"/>
      <c r="W1191" s="38">
        <v>1979</v>
      </c>
      <c r="X1191" s="37" t="s">
        <v>4610</v>
      </c>
      <c r="Y1191" s="38">
        <v>0</v>
      </c>
      <c r="Z1191" s="38" t="b">
        <v>0</v>
      </c>
      <c r="AA1191" s="60">
        <v>43698.588229166657</v>
      </c>
      <c r="AB1191" s="60"/>
      <c r="AC1191" s="38">
        <v>0</v>
      </c>
      <c r="AD1191" s="60"/>
      <c r="AE1191" s="60">
        <v>43698.588229166657</v>
      </c>
      <c r="AF1191" s="60">
        <v>43698.588229166657</v>
      </c>
      <c r="AG1191" s="37"/>
      <c r="AH1191" s="37"/>
      <c r="AI1191" s="37"/>
      <c r="AJ1191" s="16">
        <f ca="1">IF(Table1[[#This Row],[State]]="Closed","Zero",IF(Table1[[#This Row],[State]]="Resolved","Zero",TODAY()-Table1[[#This Row],[First Assigned to Osprey-Resolver]]))</f>
        <v>1009.4117708333433</v>
      </c>
      <c r="AK1191" s="16" t="str">
        <f ca="1">IF(Table1[[#This Row],[Days Open]]&lt;=5,"00 - 05",IF(Table1[[#This Row],[Days Open]]&lt;=15,"06 - 15",IF(Table1[[#This Row],[Days Open]]&lt;=30,"16 - 30", IF(Table1[[#This Row],[Days Open]]&lt;=60,"31 - 60",IF(Table1[[#This Row],[Days Open]]&lt;=90,"61 - 90",IF(Table1[[#This Row],[Days Open]]="Zero","Closed","&gt;91 and above"))))))</f>
        <v>&gt;91 and above</v>
      </c>
      <c r="AL1191" s="39">
        <f>WEEKNUM(Table1[[#This Row],[Created]])</f>
        <v>34</v>
      </c>
      <c r="AM1191" s="39">
        <f>WEEKNUM(Table1[[#This Row],[Resolved]])</f>
        <v>0</v>
      </c>
      <c r="AN1191" s="39">
        <f>WEEKNUM(Table1[[#This Row],[Closed]])</f>
        <v>34</v>
      </c>
      <c r="AO1191" s="39" t="str">
        <f>IFERROR(INDEX(GD_Resource[], MATCH(Table1[[#This Row],[Assigned to]], GD_Resource[SNOW ID Unique], 0), 2), "Not GD")</f>
        <v>WPP-US</v>
      </c>
      <c r="AP1191" s="39" t="str">
        <f t="shared" si="18"/>
        <v>GD</v>
      </c>
      <c r="AQ1191" s="39">
        <f>YEAR(Table1[[#This Row],[Closed]])</f>
        <v>2019</v>
      </c>
      <c r="AR1191" s="39">
        <f>YEAR(Table1[[#This Row],[Resolved]])</f>
        <v>1900</v>
      </c>
      <c r="AS1191" s="39">
        <f>YEAR(Table1[[#This Row],[Created]])</f>
        <v>2019</v>
      </c>
      <c r="AT1191" s="39">
        <f>DAY(Table1[[#This Row],[Resolved]])</f>
        <v>0</v>
      </c>
      <c r="AU1191" s="39" t="str">
        <f>TEXT(Table1[[#This Row],[Resolved]],"MMM")</f>
        <v>Jan</v>
      </c>
      <c r="AV1191" s="39">
        <f>DAY(Table1[[#This Row],[Created]])</f>
        <v>21</v>
      </c>
      <c r="AW1191" s="39" t="str">
        <f>TEXT(Table1[[#This Row],[Created]],"MMM")</f>
        <v>Aug</v>
      </c>
      <c r="AX1191" s="40">
        <f>VLOOKUP(Table1[[#This Row],[Assigned to]],GD_Resource[[#All],[SNOW ID Unique]:[Team]],4,0)</f>
        <v>0</v>
      </c>
    </row>
    <row r="1192" spans="1:50" ht="37.5" customHeight="1" x14ac:dyDescent="0.25">
      <c r="A1192" s="37" t="s">
        <v>4611</v>
      </c>
      <c r="B1192" s="37" t="s">
        <v>119</v>
      </c>
      <c r="C1192" s="37" t="s">
        <v>185</v>
      </c>
      <c r="D1192" s="37" t="s">
        <v>346</v>
      </c>
      <c r="E1192" s="37" t="s">
        <v>13</v>
      </c>
      <c r="F1192" s="37" t="s">
        <v>4612</v>
      </c>
      <c r="G1192" s="60">
        <v>43705.918298611112</v>
      </c>
      <c r="H1192" s="37" t="s">
        <v>2873</v>
      </c>
      <c r="I1192" s="60"/>
      <c r="J1192" s="37" t="s">
        <v>124</v>
      </c>
      <c r="K1192" s="37" t="s">
        <v>4613</v>
      </c>
      <c r="L1192" s="60">
        <v>43705.918298611112</v>
      </c>
      <c r="M1192" s="37" t="s">
        <v>43</v>
      </c>
      <c r="N1192" s="60">
        <v>43705.915011574078</v>
      </c>
      <c r="O1192" s="37" t="s">
        <v>346</v>
      </c>
      <c r="P1192" s="38" t="b">
        <v>0</v>
      </c>
      <c r="Q1192" s="37"/>
      <c r="R1192" s="37" t="s">
        <v>191</v>
      </c>
      <c r="S1192" s="38">
        <v>0</v>
      </c>
      <c r="T1192" s="37" t="s">
        <v>128</v>
      </c>
      <c r="U1192" s="37" t="s">
        <v>124</v>
      </c>
      <c r="V1192" s="60"/>
      <c r="W1192" s="38">
        <v>506</v>
      </c>
      <c r="X1192" s="37" t="s">
        <v>43</v>
      </c>
      <c r="Y1192" s="38">
        <v>0</v>
      </c>
      <c r="Z1192" s="38" t="b">
        <v>0</v>
      </c>
      <c r="AA1192" s="60">
        <v>43705.915011574078</v>
      </c>
      <c r="AB1192" s="60"/>
      <c r="AC1192" s="38">
        <v>0</v>
      </c>
      <c r="AD1192" s="60"/>
      <c r="AE1192" s="60">
        <v>43705.915011574078</v>
      </c>
      <c r="AF1192" s="60">
        <v>43705.915011574078</v>
      </c>
      <c r="AG1192" s="37"/>
      <c r="AH1192" s="37"/>
      <c r="AI1192" s="37"/>
      <c r="AJ1192" s="16">
        <f ca="1">IF(Table1[[#This Row],[State]]="Closed","Zero",IF(Table1[[#This Row],[State]]="Resolved","Zero",TODAY()-Table1[[#This Row],[First Assigned to Osprey-Resolver]]))</f>
        <v>1002.0849884259223</v>
      </c>
      <c r="AK1192" s="16" t="str">
        <f ca="1">IF(Table1[[#This Row],[Days Open]]&lt;=5,"00 - 05",IF(Table1[[#This Row],[Days Open]]&lt;=15,"06 - 15",IF(Table1[[#This Row],[Days Open]]&lt;=30,"16 - 30", IF(Table1[[#This Row],[Days Open]]&lt;=60,"31 - 60",IF(Table1[[#This Row],[Days Open]]&lt;=90,"61 - 90",IF(Table1[[#This Row],[Days Open]]="Zero","Closed","&gt;91 and above"))))))</f>
        <v>&gt;91 and above</v>
      </c>
      <c r="AL1192" s="39">
        <f>WEEKNUM(Table1[[#This Row],[Created]])</f>
        <v>35</v>
      </c>
      <c r="AM1192" s="39">
        <f>WEEKNUM(Table1[[#This Row],[Resolved]])</f>
        <v>0</v>
      </c>
      <c r="AN1192" s="39">
        <f>WEEKNUM(Table1[[#This Row],[Closed]])</f>
        <v>35</v>
      </c>
      <c r="AO1192" s="39" t="str">
        <f>IFERROR(INDEX(GD_Resource[], MATCH(Table1[[#This Row],[Assigned to]], GD_Resource[SNOW ID Unique], 0), 2), "Not GD")</f>
        <v>WPP-US</v>
      </c>
      <c r="AP1192" s="39" t="str">
        <f t="shared" si="18"/>
        <v>GD</v>
      </c>
      <c r="AQ1192" s="39">
        <f>YEAR(Table1[[#This Row],[Closed]])</f>
        <v>2019</v>
      </c>
      <c r="AR1192" s="39">
        <f>YEAR(Table1[[#This Row],[Resolved]])</f>
        <v>1900</v>
      </c>
      <c r="AS1192" s="39">
        <f>YEAR(Table1[[#This Row],[Created]])</f>
        <v>2019</v>
      </c>
      <c r="AT1192" s="39">
        <f>DAY(Table1[[#This Row],[Resolved]])</f>
        <v>0</v>
      </c>
      <c r="AU1192" s="39" t="str">
        <f>TEXT(Table1[[#This Row],[Resolved]],"MMM")</f>
        <v>Jan</v>
      </c>
      <c r="AV1192" s="39">
        <f>DAY(Table1[[#This Row],[Created]])</f>
        <v>28</v>
      </c>
      <c r="AW1192" s="39" t="str">
        <f>TEXT(Table1[[#This Row],[Created]],"MMM")</f>
        <v>Aug</v>
      </c>
      <c r="AX1192" s="40">
        <f>VLOOKUP(Table1[[#This Row],[Assigned to]],GD_Resource[[#All],[SNOW ID Unique]:[Team]],4,0)</f>
        <v>0</v>
      </c>
    </row>
    <row r="1193" spans="1:50" ht="37.5" customHeight="1" x14ac:dyDescent="0.25">
      <c r="A1193" s="37" t="s">
        <v>4614</v>
      </c>
      <c r="B1193" s="37" t="s">
        <v>142</v>
      </c>
      <c r="C1193" s="37" t="s">
        <v>242</v>
      </c>
      <c r="D1193" s="37" t="s">
        <v>243</v>
      </c>
      <c r="E1193" s="37" t="s">
        <v>13</v>
      </c>
      <c r="F1193" s="37" t="s">
        <v>4615</v>
      </c>
      <c r="G1193" s="60">
        <v>43715.063425925917</v>
      </c>
      <c r="H1193" s="37" t="s">
        <v>27</v>
      </c>
      <c r="I1193" s="60"/>
      <c r="J1193" s="37" t="s">
        <v>134</v>
      </c>
      <c r="K1193" s="37" t="s">
        <v>4616</v>
      </c>
      <c r="L1193" s="60">
        <v>43715.063425925917</v>
      </c>
      <c r="M1193" s="37" t="s">
        <v>71</v>
      </c>
      <c r="N1193" s="60">
        <v>43706.8906712963</v>
      </c>
      <c r="O1193" s="37" t="s">
        <v>4617</v>
      </c>
      <c r="P1193" s="38" t="b">
        <v>0</v>
      </c>
      <c r="Q1193" s="37"/>
      <c r="R1193" s="37" t="s">
        <v>150</v>
      </c>
      <c r="S1193" s="38">
        <v>0</v>
      </c>
      <c r="T1193" s="37" t="s">
        <v>128</v>
      </c>
      <c r="U1193" s="37" t="s">
        <v>124</v>
      </c>
      <c r="V1193" s="60"/>
      <c r="W1193" s="38">
        <v>706126</v>
      </c>
      <c r="X1193" s="37" t="s">
        <v>4618</v>
      </c>
      <c r="Y1193" s="38">
        <v>0</v>
      </c>
      <c r="Z1193" s="38" t="b">
        <v>0</v>
      </c>
      <c r="AA1193" s="60">
        <v>43707.788761574076</v>
      </c>
      <c r="AB1193" s="60">
        <v>43706.89638888889</v>
      </c>
      <c r="AC1193" s="38">
        <v>1</v>
      </c>
      <c r="AD1193" s="60">
        <v>43707.947592592587</v>
      </c>
      <c r="AE1193" s="60">
        <v>43710.327962962961</v>
      </c>
      <c r="AF1193" s="60">
        <v>43707.947592592587</v>
      </c>
      <c r="AG1193" s="37"/>
      <c r="AH1193" s="37"/>
      <c r="AI1193" s="37"/>
      <c r="AJ1193" s="16">
        <f ca="1">IF(Table1[[#This Row],[State]]="Closed","Zero",IF(Table1[[#This Row],[State]]="Resolved","Zero",TODAY()-Table1[[#This Row],[First Assigned to Osprey-Resolver]]))</f>
        <v>997.67203703703854</v>
      </c>
      <c r="AK1193" s="16" t="str">
        <f ca="1">IF(Table1[[#This Row],[Days Open]]&lt;=5,"00 - 05",IF(Table1[[#This Row],[Days Open]]&lt;=15,"06 - 15",IF(Table1[[#This Row],[Days Open]]&lt;=30,"16 - 30", IF(Table1[[#This Row],[Days Open]]&lt;=60,"31 - 60",IF(Table1[[#This Row],[Days Open]]&lt;=90,"61 - 90",IF(Table1[[#This Row],[Days Open]]="Zero","Closed","&gt;91 and above"))))))</f>
        <v>&gt;91 and above</v>
      </c>
      <c r="AL1193" s="39">
        <f>WEEKNUM(Table1[[#This Row],[Created]])</f>
        <v>35</v>
      </c>
      <c r="AM1193" s="39">
        <f>WEEKNUM(Table1[[#This Row],[Resolved]])</f>
        <v>0</v>
      </c>
      <c r="AN1193" s="39">
        <f>WEEKNUM(Table1[[#This Row],[Closed]])</f>
        <v>36</v>
      </c>
      <c r="AO1193" s="39" t="str">
        <f>IFERROR(INDEX(GD_Resource[], MATCH(Table1[[#This Row],[Assigned to]], GD_Resource[SNOW ID Unique], 0), 2), "Not GD")</f>
        <v>WPP-US</v>
      </c>
      <c r="AP1193" s="39" t="str">
        <f t="shared" si="18"/>
        <v>GD</v>
      </c>
      <c r="AQ1193" s="39">
        <f>YEAR(Table1[[#This Row],[Closed]])</f>
        <v>2019</v>
      </c>
      <c r="AR1193" s="39">
        <f>YEAR(Table1[[#This Row],[Resolved]])</f>
        <v>1900</v>
      </c>
      <c r="AS1193" s="39">
        <f>YEAR(Table1[[#This Row],[Created]])</f>
        <v>2019</v>
      </c>
      <c r="AT1193" s="39">
        <f>DAY(Table1[[#This Row],[Resolved]])</f>
        <v>0</v>
      </c>
      <c r="AU1193" s="39" t="str">
        <f>TEXT(Table1[[#This Row],[Resolved]],"MMM")</f>
        <v>Jan</v>
      </c>
      <c r="AV1193" s="39">
        <f>DAY(Table1[[#This Row],[Created]])</f>
        <v>29</v>
      </c>
      <c r="AW1193" s="39" t="str">
        <f>TEXT(Table1[[#This Row],[Created]],"MMM")</f>
        <v>Aug</v>
      </c>
      <c r="AX1193" s="40">
        <f>VLOOKUP(Table1[[#This Row],[Assigned to]],GD_Resource[[#All],[SNOW ID Unique]:[Team]],4,0)</f>
        <v>0</v>
      </c>
    </row>
    <row r="1194" spans="1:50" ht="37.5" customHeight="1" x14ac:dyDescent="0.25">
      <c r="A1194" s="37" t="s">
        <v>4619</v>
      </c>
      <c r="B1194" s="37" t="s">
        <v>119</v>
      </c>
      <c r="C1194" s="37" t="s">
        <v>703</v>
      </c>
      <c r="D1194" s="37" t="s">
        <v>206</v>
      </c>
      <c r="E1194" s="37" t="s">
        <v>145</v>
      </c>
      <c r="F1194" s="37" t="s">
        <v>4620</v>
      </c>
      <c r="G1194" s="60">
        <v>44134.973460648151</v>
      </c>
      <c r="H1194" s="37" t="s">
        <v>48</v>
      </c>
      <c r="I1194" s="60"/>
      <c r="J1194" s="37" t="s">
        <v>124</v>
      </c>
      <c r="K1194" s="37" t="s">
        <v>4621</v>
      </c>
      <c r="L1194" s="60">
        <v>44134.973460648151</v>
      </c>
      <c r="M1194" s="37" t="s">
        <v>48</v>
      </c>
      <c r="N1194" s="60">
        <v>43707.83216435185</v>
      </c>
      <c r="O1194" s="37" t="s">
        <v>206</v>
      </c>
      <c r="P1194" s="38" t="b">
        <v>0</v>
      </c>
      <c r="Q1194" s="37"/>
      <c r="R1194" s="37" t="s">
        <v>127</v>
      </c>
      <c r="S1194" s="38">
        <v>0</v>
      </c>
      <c r="T1194" s="37" t="s">
        <v>128</v>
      </c>
      <c r="U1194" s="37" t="s">
        <v>124</v>
      </c>
      <c r="V1194" s="60"/>
      <c r="W1194" s="38">
        <v>36905355</v>
      </c>
      <c r="X1194" s="37" t="s">
        <v>682</v>
      </c>
      <c r="Y1194" s="38">
        <v>0</v>
      </c>
      <c r="Z1194" s="38" t="b">
        <v>0</v>
      </c>
      <c r="AA1194" s="60">
        <v>43707.83216435185</v>
      </c>
      <c r="AB1194" s="60"/>
      <c r="AC1194" s="38">
        <v>1</v>
      </c>
      <c r="AD1194" s="60"/>
      <c r="AE1194" s="60">
        <v>43707.83216435185</v>
      </c>
      <c r="AF1194" s="60">
        <v>43707.83216435185</v>
      </c>
      <c r="AG1194" s="37"/>
      <c r="AH1194" s="37"/>
      <c r="AI1194" s="37"/>
      <c r="AJ1194" s="16">
        <f ca="1">IF(Table1[[#This Row],[State]]="Closed","Zero",IF(Table1[[#This Row],[State]]="Resolved","Zero",TODAY()-Table1[[#This Row],[First Assigned to Osprey-Resolver]]))</f>
        <v>1000.1678356481498</v>
      </c>
      <c r="AK1194" s="16" t="str">
        <f ca="1">IF(Table1[[#This Row],[Days Open]]&lt;=5,"00 - 05",IF(Table1[[#This Row],[Days Open]]&lt;=15,"06 - 15",IF(Table1[[#This Row],[Days Open]]&lt;=30,"16 - 30", IF(Table1[[#This Row],[Days Open]]&lt;=60,"31 - 60",IF(Table1[[#This Row],[Days Open]]&lt;=90,"61 - 90",IF(Table1[[#This Row],[Days Open]]="Zero","Closed","&gt;91 and above"))))))</f>
        <v>&gt;91 and above</v>
      </c>
      <c r="AL1194" s="39">
        <f>WEEKNUM(Table1[[#This Row],[Created]])</f>
        <v>35</v>
      </c>
      <c r="AM1194" s="39">
        <f>WEEKNUM(Table1[[#This Row],[Resolved]])</f>
        <v>0</v>
      </c>
      <c r="AN1194" s="39">
        <f>WEEKNUM(Table1[[#This Row],[Closed]])</f>
        <v>44</v>
      </c>
      <c r="AO1194" s="39" t="str">
        <f>IFERROR(INDEX(GD_Resource[], MATCH(Table1[[#This Row],[Assigned to]], GD_Resource[SNOW ID Unique], 0), 2), "Not GD")</f>
        <v>Not GD</v>
      </c>
      <c r="AP1194" s="39" t="str">
        <f t="shared" si="18"/>
        <v>Geo</v>
      </c>
      <c r="AQ1194" s="39">
        <f>YEAR(Table1[[#This Row],[Closed]])</f>
        <v>2020</v>
      </c>
      <c r="AR1194" s="39">
        <f>YEAR(Table1[[#This Row],[Resolved]])</f>
        <v>1900</v>
      </c>
      <c r="AS1194" s="39">
        <f>YEAR(Table1[[#This Row],[Created]])</f>
        <v>2019</v>
      </c>
      <c r="AT1194" s="39">
        <f>DAY(Table1[[#This Row],[Resolved]])</f>
        <v>0</v>
      </c>
      <c r="AU1194" s="39" t="str">
        <f>TEXT(Table1[[#This Row],[Resolved]],"MMM")</f>
        <v>Jan</v>
      </c>
      <c r="AV1194" s="39">
        <f>DAY(Table1[[#This Row],[Created]])</f>
        <v>30</v>
      </c>
      <c r="AW1194" s="39" t="str">
        <f>TEXT(Table1[[#This Row],[Created]],"MMM")</f>
        <v>Aug</v>
      </c>
      <c r="AX1194" s="40" t="e">
        <f>VLOOKUP(Table1[[#This Row],[Assigned to]],GD_Resource[[#All],[SNOW ID Unique]:[Team]],4,0)</f>
        <v>#N/A</v>
      </c>
    </row>
    <row r="1195" spans="1:50" ht="49.95" customHeight="1" x14ac:dyDescent="0.25">
      <c r="A1195" s="37" t="s">
        <v>4622</v>
      </c>
      <c r="B1195" s="37" t="s">
        <v>119</v>
      </c>
      <c r="C1195" s="37" t="s">
        <v>120</v>
      </c>
      <c r="D1195" s="37" t="s">
        <v>4623</v>
      </c>
      <c r="E1195" s="37" t="s">
        <v>7</v>
      </c>
      <c r="F1195" s="37" t="s">
        <v>4624</v>
      </c>
      <c r="G1195" s="60">
        <v>43714.489421296297</v>
      </c>
      <c r="H1195" s="37" t="s">
        <v>4625</v>
      </c>
      <c r="I1195" s="60"/>
      <c r="J1195" s="37" t="s">
        <v>124</v>
      </c>
      <c r="K1195" s="37" t="s">
        <v>3595</v>
      </c>
      <c r="L1195" s="60">
        <v>43714.489432870367</v>
      </c>
      <c r="M1195" s="37" t="s">
        <v>4625</v>
      </c>
      <c r="N1195" s="60">
        <v>43710.717430555553</v>
      </c>
      <c r="O1195" s="37" t="s">
        <v>4623</v>
      </c>
      <c r="P1195" s="38" t="b">
        <v>0</v>
      </c>
      <c r="Q1195" s="37"/>
      <c r="R1195" s="37" t="s">
        <v>127</v>
      </c>
      <c r="S1195" s="38">
        <v>0</v>
      </c>
      <c r="T1195" s="37" t="s">
        <v>128</v>
      </c>
      <c r="U1195" s="37" t="s">
        <v>124</v>
      </c>
      <c r="V1195" s="60"/>
      <c r="W1195" s="38">
        <v>325901</v>
      </c>
      <c r="X1195" s="37" t="s">
        <v>4625</v>
      </c>
      <c r="Y1195" s="38">
        <v>0</v>
      </c>
      <c r="Z1195" s="38" t="b">
        <v>0</v>
      </c>
      <c r="AA1195" s="60">
        <v>43713.735694444447</v>
      </c>
      <c r="AB1195" s="60">
        <v>43710.717430555553</v>
      </c>
      <c r="AC1195" s="38">
        <v>2</v>
      </c>
      <c r="AD1195" s="60">
        <v>43714.050937499997</v>
      </c>
      <c r="AE1195" s="60">
        <v>43714.050937499997</v>
      </c>
      <c r="AF1195" s="60">
        <v>43714.050937499997</v>
      </c>
      <c r="AG1195" s="37"/>
      <c r="AH1195" s="37"/>
      <c r="AI1195" s="37"/>
      <c r="AJ1195" s="16">
        <f ca="1">IF(Table1[[#This Row],[State]]="Closed","Zero",IF(Table1[[#This Row],[State]]="Resolved","Zero",TODAY()-Table1[[#This Row],[First Assigned to Osprey-Resolver]]))</f>
        <v>993.94906250000349</v>
      </c>
      <c r="AK1195" s="16" t="str">
        <f ca="1">IF(Table1[[#This Row],[Days Open]]&lt;=5,"00 - 05",IF(Table1[[#This Row],[Days Open]]&lt;=15,"06 - 15",IF(Table1[[#This Row],[Days Open]]&lt;=30,"16 - 30", IF(Table1[[#This Row],[Days Open]]&lt;=60,"31 - 60",IF(Table1[[#This Row],[Days Open]]&lt;=90,"61 - 90",IF(Table1[[#This Row],[Days Open]]="Zero","Closed","&gt;91 and above"))))))</f>
        <v>&gt;91 and above</v>
      </c>
      <c r="AL1195" s="39">
        <f>WEEKNUM(Table1[[#This Row],[Created]])</f>
        <v>36</v>
      </c>
      <c r="AM1195" s="39">
        <f>WEEKNUM(Table1[[#This Row],[Resolved]])</f>
        <v>0</v>
      </c>
      <c r="AN1195" s="39">
        <f>WEEKNUM(Table1[[#This Row],[Closed]])</f>
        <v>36</v>
      </c>
      <c r="AO1195" s="39" t="str">
        <f>IFERROR(INDEX(GD_Resource[], MATCH(Table1[[#This Row],[Assigned to]], GD_Resource[SNOW ID Unique], 0), 2), "Not GD")</f>
        <v>WPP-UK</v>
      </c>
      <c r="AP1195" s="39" t="str">
        <f t="shared" si="18"/>
        <v>GD</v>
      </c>
      <c r="AQ1195" s="39">
        <f>YEAR(Table1[[#This Row],[Closed]])</f>
        <v>2019</v>
      </c>
      <c r="AR1195" s="39">
        <f>YEAR(Table1[[#This Row],[Resolved]])</f>
        <v>1900</v>
      </c>
      <c r="AS1195" s="39">
        <f>YEAR(Table1[[#This Row],[Created]])</f>
        <v>2019</v>
      </c>
      <c r="AT1195" s="39">
        <f>DAY(Table1[[#This Row],[Resolved]])</f>
        <v>0</v>
      </c>
      <c r="AU1195" s="39" t="str">
        <f>TEXT(Table1[[#This Row],[Resolved]],"MMM")</f>
        <v>Jan</v>
      </c>
      <c r="AV1195" s="39">
        <f>DAY(Table1[[#This Row],[Created]])</f>
        <v>2</v>
      </c>
      <c r="AW1195" s="39" t="str">
        <f>TEXT(Table1[[#This Row],[Created]],"MMM")</f>
        <v>Sep</v>
      </c>
      <c r="AX1195" s="40">
        <f>VLOOKUP(Table1[[#This Row],[Assigned to]],GD_Resource[[#All],[SNOW ID Unique]:[Team]],4,0)</f>
        <v>0</v>
      </c>
    </row>
    <row r="1196" spans="1:50" ht="37.5" customHeight="1" x14ac:dyDescent="0.25">
      <c r="A1196" s="37" t="s">
        <v>4626</v>
      </c>
      <c r="B1196" s="37" t="s">
        <v>119</v>
      </c>
      <c r="C1196" s="37" t="s">
        <v>120</v>
      </c>
      <c r="D1196" s="37" t="s">
        <v>206</v>
      </c>
      <c r="E1196" s="37" t="s">
        <v>145</v>
      </c>
      <c r="F1196" s="37" t="s">
        <v>4627</v>
      </c>
      <c r="G1196" s="60">
        <v>43742.766736111109</v>
      </c>
      <c r="H1196" s="37" t="s">
        <v>48</v>
      </c>
      <c r="I1196" s="60"/>
      <c r="J1196" s="37" t="s">
        <v>124</v>
      </c>
      <c r="K1196" s="37" t="s">
        <v>4523</v>
      </c>
      <c r="L1196" s="60">
        <v>43742.766736111109</v>
      </c>
      <c r="M1196" s="37" t="s">
        <v>48</v>
      </c>
      <c r="N1196" s="60">
        <v>43711.442210648151</v>
      </c>
      <c r="O1196" s="37" t="s">
        <v>267</v>
      </c>
      <c r="P1196" s="38" t="b">
        <v>0</v>
      </c>
      <c r="Q1196" s="37"/>
      <c r="R1196" s="37" t="s">
        <v>127</v>
      </c>
      <c r="S1196" s="38">
        <v>0</v>
      </c>
      <c r="T1196" s="37" t="s">
        <v>128</v>
      </c>
      <c r="U1196" s="37" t="s">
        <v>124</v>
      </c>
      <c r="V1196" s="60"/>
      <c r="W1196" s="38">
        <v>2706439</v>
      </c>
      <c r="X1196" s="37" t="s">
        <v>268</v>
      </c>
      <c r="Y1196" s="38">
        <v>0</v>
      </c>
      <c r="Z1196" s="38" t="b">
        <v>0</v>
      </c>
      <c r="AA1196" s="60">
        <v>43711.459988425922</v>
      </c>
      <c r="AB1196" s="60">
        <v>43711.446562500001</v>
      </c>
      <c r="AC1196" s="38">
        <v>1</v>
      </c>
      <c r="AD1196" s="60">
        <v>43711.457488425927</v>
      </c>
      <c r="AE1196" s="60">
        <v>43711.459988425922</v>
      </c>
      <c r="AF1196" s="60">
        <v>43711.457488425927</v>
      </c>
      <c r="AG1196" s="37"/>
      <c r="AH1196" s="37"/>
      <c r="AI1196" s="37"/>
      <c r="AJ1196" s="16">
        <f ca="1">IF(Table1[[#This Row],[State]]="Closed","Zero",IF(Table1[[#This Row],[State]]="Resolved","Zero",TODAY()-Table1[[#This Row],[First Assigned to Osprey-Resolver]]))</f>
        <v>996.54001157407765</v>
      </c>
      <c r="AK1196" s="16" t="str">
        <f ca="1">IF(Table1[[#This Row],[Days Open]]&lt;=5,"00 - 05",IF(Table1[[#This Row],[Days Open]]&lt;=15,"06 - 15",IF(Table1[[#This Row],[Days Open]]&lt;=30,"16 - 30", IF(Table1[[#This Row],[Days Open]]&lt;=60,"31 - 60",IF(Table1[[#This Row],[Days Open]]&lt;=90,"61 - 90",IF(Table1[[#This Row],[Days Open]]="Zero","Closed","&gt;91 and above"))))))</f>
        <v>&gt;91 and above</v>
      </c>
      <c r="AL1196" s="39">
        <f>WEEKNUM(Table1[[#This Row],[Created]])</f>
        <v>36</v>
      </c>
      <c r="AM1196" s="39">
        <f>WEEKNUM(Table1[[#This Row],[Resolved]])</f>
        <v>0</v>
      </c>
      <c r="AN1196" s="39">
        <f>WEEKNUM(Table1[[#This Row],[Closed]])</f>
        <v>40</v>
      </c>
      <c r="AO1196" s="39" t="str">
        <f>IFERROR(INDEX(GD_Resource[], MATCH(Table1[[#This Row],[Assigned to]], GD_Resource[SNOW ID Unique], 0), 2), "Not GD")</f>
        <v>Not GD</v>
      </c>
      <c r="AP1196" s="39" t="str">
        <f t="shared" si="18"/>
        <v>Geo</v>
      </c>
      <c r="AQ1196" s="39">
        <f>YEAR(Table1[[#This Row],[Closed]])</f>
        <v>2019</v>
      </c>
      <c r="AR1196" s="39">
        <f>YEAR(Table1[[#This Row],[Resolved]])</f>
        <v>1900</v>
      </c>
      <c r="AS1196" s="39">
        <f>YEAR(Table1[[#This Row],[Created]])</f>
        <v>2019</v>
      </c>
      <c r="AT1196" s="39">
        <f>DAY(Table1[[#This Row],[Resolved]])</f>
        <v>0</v>
      </c>
      <c r="AU1196" s="39" t="str">
        <f>TEXT(Table1[[#This Row],[Resolved]],"MMM")</f>
        <v>Jan</v>
      </c>
      <c r="AV1196" s="39">
        <f>DAY(Table1[[#This Row],[Created]])</f>
        <v>3</v>
      </c>
      <c r="AW1196" s="39" t="str">
        <f>TEXT(Table1[[#This Row],[Created]],"MMM")</f>
        <v>Sep</v>
      </c>
      <c r="AX1196" s="40" t="e">
        <f>VLOOKUP(Table1[[#This Row],[Assigned to]],GD_Resource[[#All],[SNOW ID Unique]:[Team]],4,0)</f>
        <v>#N/A</v>
      </c>
    </row>
    <row r="1197" spans="1:50" ht="37.5" customHeight="1" x14ac:dyDescent="0.25">
      <c r="A1197" s="37" t="s">
        <v>4628</v>
      </c>
      <c r="B1197" s="37" t="s">
        <v>119</v>
      </c>
      <c r="C1197" s="37" t="s">
        <v>296</v>
      </c>
      <c r="D1197" s="37" t="s">
        <v>144</v>
      </c>
      <c r="E1197" s="37" t="s">
        <v>145</v>
      </c>
      <c r="F1197" s="37" t="s">
        <v>4629</v>
      </c>
      <c r="G1197" s="60">
        <v>44610.02076388889</v>
      </c>
      <c r="H1197" s="37"/>
      <c r="I1197" s="60"/>
      <c r="J1197" s="37" t="s">
        <v>124</v>
      </c>
      <c r="K1197" s="37" t="s">
        <v>392</v>
      </c>
      <c r="L1197" s="60">
        <v>44610.020775462966</v>
      </c>
      <c r="M1197" s="37" t="s">
        <v>148</v>
      </c>
      <c r="N1197" s="60">
        <v>43713.054120370369</v>
      </c>
      <c r="O1197" s="37" t="s">
        <v>2424</v>
      </c>
      <c r="P1197" s="38" t="b">
        <v>0</v>
      </c>
      <c r="Q1197" s="37"/>
      <c r="R1197" s="37" t="s">
        <v>150</v>
      </c>
      <c r="S1197" s="38">
        <v>0</v>
      </c>
      <c r="T1197" s="37" t="s">
        <v>128</v>
      </c>
      <c r="U1197" s="37" t="s">
        <v>124</v>
      </c>
      <c r="V1197" s="60"/>
      <c r="W1197" s="38">
        <v>77498203</v>
      </c>
      <c r="X1197" s="37" t="s">
        <v>283</v>
      </c>
      <c r="Y1197" s="38">
        <v>0</v>
      </c>
      <c r="Z1197" s="38" t="b">
        <v>0</v>
      </c>
      <c r="AA1197" s="60"/>
      <c r="AB1197" s="60"/>
      <c r="AC1197" s="38">
        <v>0</v>
      </c>
      <c r="AD1197" s="60"/>
      <c r="AE1197" s="60"/>
      <c r="AF1197" s="60">
        <v>43713.054120370369</v>
      </c>
      <c r="AG1197" s="37"/>
      <c r="AH1197" s="37"/>
      <c r="AI1197" s="37"/>
      <c r="AJ1197" s="16">
        <f ca="1">IF(Table1[[#This Row],[State]]="Closed","Zero",IF(Table1[[#This Row],[State]]="Resolved","Zero",TODAY()-Table1[[#This Row],[First Assigned to Osprey-Resolver]]))</f>
        <v>44708</v>
      </c>
      <c r="AK1197" s="16" t="str">
        <f ca="1">IF(Table1[[#This Row],[Days Open]]&lt;=5,"00 - 05",IF(Table1[[#This Row],[Days Open]]&lt;=15,"06 - 15",IF(Table1[[#This Row],[Days Open]]&lt;=30,"16 - 30", IF(Table1[[#This Row],[Days Open]]&lt;=60,"31 - 60",IF(Table1[[#This Row],[Days Open]]&lt;=90,"61 - 90",IF(Table1[[#This Row],[Days Open]]="Zero","Closed","&gt;91 and above"))))))</f>
        <v>&gt;91 and above</v>
      </c>
      <c r="AL1197" s="39">
        <f>WEEKNUM(Table1[[#This Row],[Created]])</f>
        <v>36</v>
      </c>
      <c r="AM1197" s="39">
        <f>WEEKNUM(Table1[[#This Row],[Resolved]])</f>
        <v>0</v>
      </c>
      <c r="AN1197" s="39">
        <f>WEEKNUM(Table1[[#This Row],[Closed]])</f>
        <v>8</v>
      </c>
      <c r="AO1197" s="39" t="str">
        <f>IFERROR(INDEX(GD_Resource[], MATCH(Table1[[#This Row],[Assigned to]], GD_Resource[SNOW ID Unique], 0), 2), "Not GD")</f>
        <v>Not GD</v>
      </c>
      <c r="AP1197" s="39" t="str">
        <f t="shared" si="18"/>
        <v>Geo</v>
      </c>
      <c r="AQ1197" s="39">
        <f>YEAR(Table1[[#This Row],[Closed]])</f>
        <v>2022</v>
      </c>
      <c r="AR1197" s="39">
        <f>YEAR(Table1[[#This Row],[Resolved]])</f>
        <v>1900</v>
      </c>
      <c r="AS1197" s="39">
        <f>YEAR(Table1[[#This Row],[Created]])</f>
        <v>2019</v>
      </c>
      <c r="AT1197" s="39">
        <f>DAY(Table1[[#This Row],[Resolved]])</f>
        <v>0</v>
      </c>
      <c r="AU1197" s="39" t="str">
        <f>TEXT(Table1[[#This Row],[Resolved]],"MMM")</f>
        <v>Jan</v>
      </c>
      <c r="AV1197" s="39">
        <f>DAY(Table1[[#This Row],[Created]])</f>
        <v>5</v>
      </c>
      <c r="AW1197" s="39" t="str">
        <f>TEXT(Table1[[#This Row],[Created]],"MMM")</f>
        <v>Sep</v>
      </c>
      <c r="AX1197" s="40" t="e">
        <f>VLOOKUP(Table1[[#This Row],[Assigned to]],GD_Resource[[#All],[SNOW ID Unique]:[Team]],4,0)</f>
        <v>#N/A</v>
      </c>
    </row>
    <row r="1198" spans="1:50" ht="49.95" customHeight="1" x14ac:dyDescent="0.25">
      <c r="A1198" s="37" t="s">
        <v>4630</v>
      </c>
      <c r="B1198" s="37" t="s">
        <v>119</v>
      </c>
      <c r="C1198" s="37" t="s">
        <v>253</v>
      </c>
      <c r="D1198" s="37" t="s">
        <v>1094</v>
      </c>
      <c r="E1198" s="37" t="s">
        <v>13</v>
      </c>
      <c r="F1198" s="37" t="s">
        <v>4631</v>
      </c>
      <c r="G1198" s="60">
        <v>43718.492291666669</v>
      </c>
      <c r="H1198" s="37" t="s">
        <v>8</v>
      </c>
      <c r="I1198" s="60"/>
      <c r="J1198" s="37" t="s">
        <v>134</v>
      </c>
      <c r="K1198" s="37" t="s">
        <v>238</v>
      </c>
      <c r="L1198" s="60">
        <v>43718.492291666669</v>
      </c>
      <c r="M1198" s="37" t="s">
        <v>8</v>
      </c>
      <c r="N1198" s="60">
        <v>43713.334189814806</v>
      </c>
      <c r="O1198" s="37" t="s">
        <v>4632</v>
      </c>
      <c r="P1198" s="38" t="b">
        <v>0</v>
      </c>
      <c r="Q1198" s="37"/>
      <c r="R1198" s="37" t="s">
        <v>150</v>
      </c>
      <c r="S1198" s="38">
        <v>0</v>
      </c>
      <c r="T1198" s="37" t="s">
        <v>128</v>
      </c>
      <c r="U1198" s="37" t="s">
        <v>124</v>
      </c>
      <c r="V1198" s="60"/>
      <c r="W1198" s="38">
        <v>445965</v>
      </c>
      <c r="X1198" s="37" t="s">
        <v>1861</v>
      </c>
      <c r="Y1198" s="38">
        <v>0</v>
      </c>
      <c r="Z1198" s="38" t="b">
        <v>0</v>
      </c>
      <c r="AA1198" s="60">
        <v>43713.334189814806</v>
      </c>
      <c r="AB1198" s="60"/>
      <c r="AC1198" s="38">
        <v>0</v>
      </c>
      <c r="AD1198" s="60"/>
      <c r="AE1198" s="60">
        <v>43713.334189814806</v>
      </c>
      <c r="AF1198" s="60">
        <v>43713.334189814806</v>
      </c>
      <c r="AG1198" s="37"/>
      <c r="AH1198" s="37"/>
      <c r="AI1198" s="37"/>
      <c r="AJ1198" s="16">
        <f ca="1">IF(Table1[[#This Row],[State]]="Closed","Zero",IF(Table1[[#This Row],[State]]="Resolved","Zero",TODAY()-Table1[[#This Row],[First Assigned to Osprey-Resolver]]))</f>
        <v>994.66581018519355</v>
      </c>
      <c r="AK1198" s="16" t="str">
        <f ca="1">IF(Table1[[#This Row],[Days Open]]&lt;=5,"00 - 05",IF(Table1[[#This Row],[Days Open]]&lt;=15,"06 - 15",IF(Table1[[#This Row],[Days Open]]&lt;=30,"16 - 30", IF(Table1[[#This Row],[Days Open]]&lt;=60,"31 - 60",IF(Table1[[#This Row],[Days Open]]&lt;=90,"61 - 90",IF(Table1[[#This Row],[Days Open]]="Zero","Closed","&gt;91 and above"))))))</f>
        <v>&gt;91 and above</v>
      </c>
      <c r="AL1198" s="39">
        <f>WEEKNUM(Table1[[#This Row],[Created]])</f>
        <v>36</v>
      </c>
      <c r="AM1198" s="39">
        <f>WEEKNUM(Table1[[#This Row],[Resolved]])</f>
        <v>0</v>
      </c>
      <c r="AN1198" s="39">
        <f>WEEKNUM(Table1[[#This Row],[Closed]])</f>
        <v>37</v>
      </c>
      <c r="AO1198" s="39" t="str">
        <f>IFERROR(INDEX(GD_Resource[], MATCH(Table1[[#This Row],[Assigned to]], GD_Resource[SNOW ID Unique], 0), 2), "Not GD")</f>
        <v>WPP-US</v>
      </c>
      <c r="AP1198" s="39" t="str">
        <f t="shared" si="18"/>
        <v>GD</v>
      </c>
      <c r="AQ1198" s="39">
        <f>YEAR(Table1[[#This Row],[Closed]])</f>
        <v>2019</v>
      </c>
      <c r="AR1198" s="39">
        <f>YEAR(Table1[[#This Row],[Resolved]])</f>
        <v>1900</v>
      </c>
      <c r="AS1198" s="39">
        <f>YEAR(Table1[[#This Row],[Created]])</f>
        <v>2019</v>
      </c>
      <c r="AT1198" s="39">
        <f>DAY(Table1[[#This Row],[Resolved]])</f>
        <v>0</v>
      </c>
      <c r="AU1198" s="39" t="str">
        <f>TEXT(Table1[[#This Row],[Resolved]],"MMM")</f>
        <v>Jan</v>
      </c>
      <c r="AV1198" s="39">
        <f>DAY(Table1[[#This Row],[Created]])</f>
        <v>5</v>
      </c>
      <c r="AW1198" s="39" t="str">
        <f>TEXT(Table1[[#This Row],[Created]],"MMM")</f>
        <v>Sep</v>
      </c>
      <c r="AX1198" s="40">
        <f>VLOOKUP(Table1[[#This Row],[Assigned to]],GD_Resource[[#All],[SNOW ID Unique]:[Team]],4,0)</f>
        <v>0</v>
      </c>
    </row>
    <row r="1199" spans="1:50" ht="37.5" customHeight="1" x14ac:dyDescent="0.25">
      <c r="A1199" s="37" t="s">
        <v>4633</v>
      </c>
      <c r="B1199" s="37" t="s">
        <v>119</v>
      </c>
      <c r="C1199" s="37" t="s">
        <v>242</v>
      </c>
      <c r="D1199" s="37" t="s">
        <v>243</v>
      </c>
      <c r="E1199" s="37" t="s">
        <v>13</v>
      </c>
      <c r="F1199" s="37" t="s">
        <v>4634</v>
      </c>
      <c r="G1199" s="60">
        <v>43721.038032407407</v>
      </c>
      <c r="H1199" s="37" t="s">
        <v>71</v>
      </c>
      <c r="I1199" s="60"/>
      <c r="J1199" s="37" t="s">
        <v>329</v>
      </c>
      <c r="K1199" s="37" t="s">
        <v>4635</v>
      </c>
      <c r="L1199" s="60">
        <v>43721.038032407407</v>
      </c>
      <c r="M1199" s="37" t="s">
        <v>71</v>
      </c>
      <c r="N1199" s="60">
        <v>43718.007210648153</v>
      </c>
      <c r="O1199" s="37" t="s">
        <v>547</v>
      </c>
      <c r="P1199" s="38" t="b">
        <v>0</v>
      </c>
      <c r="Q1199" s="37"/>
      <c r="R1199" s="37" t="s">
        <v>150</v>
      </c>
      <c r="S1199" s="38">
        <v>0</v>
      </c>
      <c r="T1199" s="37" t="s">
        <v>128</v>
      </c>
      <c r="U1199" s="37" t="s">
        <v>124</v>
      </c>
      <c r="V1199" s="60"/>
      <c r="W1199" s="38">
        <v>261863</v>
      </c>
      <c r="X1199" s="37" t="s">
        <v>548</v>
      </c>
      <c r="Y1199" s="38">
        <v>0</v>
      </c>
      <c r="Z1199" s="38" t="b">
        <v>0</v>
      </c>
      <c r="AA1199" s="60">
        <v>43718.115613425929</v>
      </c>
      <c r="AB1199" s="60">
        <v>43718.02140046296</v>
      </c>
      <c r="AC1199" s="38">
        <v>1</v>
      </c>
      <c r="AD1199" s="60">
        <v>43718.115613425929</v>
      </c>
      <c r="AE1199" s="60">
        <v>43718.115613425929</v>
      </c>
      <c r="AF1199" s="60">
        <v>43718.115613425929</v>
      </c>
      <c r="AG1199" s="37"/>
      <c r="AH1199" s="37"/>
      <c r="AI1199" s="37"/>
      <c r="AJ1199" s="16">
        <f ca="1">IF(Table1[[#This Row],[State]]="Closed","Zero",IF(Table1[[#This Row],[State]]="Resolved","Zero",TODAY()-Table1[[#This Row],[First Assigned to Osprey-Resolver]]))</f>
        <v>989.88438657407096</v>
      </c>
      <c r="AK1199" s="16" t="str">
        <f ca="1">IF(Table1[[#This Row],[Days Open]]&lt;=5,"00 - 05",IF(Table1[[#This Row],[Days Open]]&lt;=15,"06 - 15",IF(Table1[[#This Row],[Days Open]]&lt;=30,"16 - 30", IF(Table1[[#This Row],[Days Open]]&lt;=60,"31 - 60",IF(Table1[[#This Row],[Days Open]]&lt;=90,"61 - 90",IF(Table1[[#This Row],[Days Open]]="Zero","Closed","&gt;91 and above"))))))</f>
        <v>&gt;91 and above</v>
      </c>
      <c r="AL1199" s="39">
        <f>WEEKNUM(Table1[[#This Row],[Created]])</f>
        <v>37</v>
      </c>
      <c r="AM1199" s="39">
        <f>WEEKNUM(Table1[[#This Row],[Resolved]])</f>
        <v>0</v>
      </c>
      <c r="AN1199" s="39">
        <f>WEEKNUM(Table1[[#This Row],[Closed]])</f>
        <v>37</v>
      </c>
      <c r="AO1199" s="39" t="str">
        <f>IFERROR(INDEX(GD_Resource[], MATCH(Table1[[#This Row],[Assigned to]], GD_Resource[SNOW ID Unique], 0), 2), "Not GD")</f>
        <v>WPP-US</v>
      </c>
      <c r="AP1199" s="39" t="str">
        <f t="shared" si="18"/>
        <v>GD</v>
      </c>
      <c r="AQ1199" s="39">
        <f>YEAR(Table1[[#This Row],[Closed]])</f>
        <v>2019</v>
      </c>
      <c r="AR1199" s="39">
        <f>YEAR(Table1[[#This Row],[Resolved]])</f>
        <v>1900</v>
      </c>
      <c r="AS1199" s="39">
        <f>YEAR(Table1[[#This Row],[Created]])</f>
        <v>2019</v>
      </c>
      <c r="AT1199" s="39">
        <f>DAY(Table1[[#This Row],[Resolved]])</f>
        <v>0</v>
      </c>
      <c r="AU1199" s="39" t="str">
        <f>TEXT(Table1[[#This Row],[Resolved]],"MMM")</f>
        <v>Jan</v>
      </c>
      <c r="AV1199" s="39">
        <f>DAY(Table1[[#This Row],[Created]])</f>
        <v>10</v>
      </c>
      <c r="AW1199" s="39" t="str">
        <f>TEXT(Table1[[#This Row],[Created]],"MMM")</f>
        <v>Sep</v>
      </c>
      <c r="AX1199" s="40">
        <f>VLOOKUP(Table1[[#This Row],[Assigned to]],GD_Resource[[#All],[SNOW ID Unique]:[Team]],4,0)</f>
        <v>0</v>
      </c>
    </row>
    <row r="1200" spans="1:50" ht="37.5" customHeight="1" x14ac:dyDescent="0.25">
      <c r="A1200" s="37" t="s">
        <v>4636</v>
      </c>
      <c r="B1200" s="37" t="s">
        <v>119</v>
      </c>
      <c r="C1200" s="37" t="s">
        <v>120</v>
      </c>
      <c r="D1200" s="37" t="s">
        <v>206</v>
      </c>
      <c r="E1200" s="37" t="s">
        <v>145</v>
      </c>
      <c r="F1200" s="37" t="s">
        <v>4637</v>
      </c>
      <c r="G1200" s="60">
        <v>43721.959444444437</v>
      </c>
      <c r="H1200" s="37" t="s">
        <v>48</v>
      </c>
      <c r="I1200" s="60"/>
      <c r="J1200" s="37" t="s">
        <v>124</v>
      </c>
      <c r="K1200" s="37" t="s">
        <v>4638</v>
      </c>
      <c r="L1200" s="60">
        <v>43721.959444444437</v>
      </c>
      <c r="M1200" s="37" t="s">
        <v>48</v>
      </c>
      <c r="N1200" s="60">
        <v>43719.3981712963</v>
      </c>
      <c r="O1200" s="37" t="s">
        <v>267</v>
      </c>
      <c r="P1200" s="38" t="b">
        <v>0</v>
      </c>
      <c r="Q1200" s="37"/>
      <c r="R1200" s="37" t="s">
        <v>127</v>
      </c>
      <c r="S1200" s="38">
        <v>0</v>
      </c>
      <c r="T1200" s="37" t="s">
        <v>128</v>
      </c>
      <c r="U1200" s="37" t="s">
        <v>124</v>
      </c>
      <c r="V1200" s="60"/>
      <c r="W1200" s="38">
        <v>221294</v>
      </c>
      <c r="X1200" s="37" t="s">
        <v>268</v>
      </c>
      <c r="Y1200" s="38">
        <v>0</v>
      </c>
      <c r="Z1200" s="38" t="b">
        <v>0</v>
      </c>
      <c r="AA1200" s="60">
        <v>43719.405497685177</v>
      </c>
      <c r="AB1200" s="60"/>
      <c r="AC1200" s="38">
        <v>1</v>
      </c>
      <c r="AD1200" s="60"/>
      <c r="AE1200" s="60">
        <v>43719.405497685177</v>
      </c>
      <c r="AF1200" s="60">
        <v>43719.401782407411</v>
      </c>
      <c r="AG1200" s="37"/>
      <c r="AH1200" s="37"/>
      <c r="AI1200" s="37"/>
      <c r="AJ1200" s="16">
        <f ca="1">IF(Table1[[#This Row],[State]]="Closed","Zero",IF(Table1[[#This Row],[State]]="Resolved","Zero",TODAY()-Table1[[#This Row],[First Assigned to Osprey-Resolver]]))</f>
        <v>988.59450231482333</v>
      </c>
      <c r="AK1200" s="16" t="str">
        <f ca="1">IF(Table1[[#This Row],[Days Open]]&lt;=5,"00 - 05",IF(Table1[[#This Row],[Days Open]]&lt;=15,"06 - 15",IF(Table1[[#This Row],[Days Open]]&lt;=30,"16 - 30", IF(Table1[[#This Row],[Days Open]]&lt;=60,"31 - 60",IF(Table1[[#This Row],[Days Open]]&lt;=90,"61 - 90",IF(Table1[[#This Row],[Days Open]]="Zero","Closed","&gt;91 and above"))))))</f>
        <v>&gt;91 and above</v>
      </c>
      <c r="AL1200" s="39">
        <f>WEEKNUM(Table1[[#This Row],[Created]])</f>
        <v>37</v>
      </c>
      <c r="AM1200" s="39">
        <f>WEEKNUM(Table1[[#This Row],[Resolved]])</f>
        <v>0</v>
      </c>
      <c r="AN1200" s="39">
        <f>WEEKNUM(Table1[[#This Row],[Closed]])</f>
        <v>37</v>
      </c>
      <c r="AO1200" s="39" t="str">
        <f>IFERROR(INDEX(GD_Resource[], MATCH(Table1[[#This Row],[Assigned to]], GD_Resource[SNOW ID Unique], 0), 2), "Not GD")</f>
        <v>Not GD</v>
      </c>
      <c r="AP1200" s="39" t="str">
        <f t="shared" si="18"/>
        <v>Geo</v>
      </c>
      <c r="AQ1200" s="39">
        <f>YEAR(Table1[[#This Row],[Closed]])</f>
        <v>2019</v>
      </c>
      <c r="AR1200" s="39">
        <f>YEAR(Table1[[#This Row],[Resolved]])</f>
        <v>1900</v>
      </c>
      <c r="AS1200" s="39">
        <f>YEAR(Table1[[#This Row],[Created]])</f>
        <v>2019</v>
      </c>
      <c r="AT1200" s="39">
        <f>DAY(Table1[[#This Row],[Resolved]])</f>
        <v>0</v>
      </c>
      <c r="AU1200" s="39" t="str">
        <f>TEXT(Table1[[#This Row],[Resolved]],"MMM")</f>
        <v>Jan</v>
      </c>
      <c r="AV1200" s="39">
        <f>DAY(Table1[[#This Row],[Created]])</f>
        <v>11</v>
      </c>
      <c r="AW1200" s="39" t="str">
        <f>TEXT(Table1[[#This Row],[Created]],"MMM")</f>
        <v>Sep</v>
      </c>
      <c r="AX1200" s="40" t="e">
        <f>VLOOKUP(Table1[[#This Row],[Assigned to]],GD_Resource[[#All],[SNOW ID Unique]:[Team]],4,0)</f>
        <v>#N/A</v>
      </c>
    </row>
    <row r="1201" spans="1:50" ht="49.95" customHeight="1" x14ac:dyDescent="0.25">
      <c r="A1201" s="37" t="s">
        <v>4639</v>
      </c>
      <c r="B1201" s="37" t="s">
        <v>142</v>
      </c>
      <c r="C1201" s="37" t="s">
        <v>253</v>
      </c>
      <c r="D1201" s="37" t="s">
        <v>132</v>
      </c>
      <c r="E1201" s="37" t="s">
        <v>145</v>
      </c>
      <c r="F1201" s="37" t="s">
        <v>4640</v>
      </c>
      <c r="G1201" s="60">
        <v>44460.8906712963</v>
      </c>
      <c r="H1201" s="37" t="s">
        <v>287</v>
      </c>
      <c r="I1201" s="60"/>
      <c r="J1201" s="37" t="s">
        <v>124</v>
      </c>
      <c r="K1201" s="37" t="s">
        <v>2818</v>
      </c>
      <c r="L1201" s="60">
        <v>44460.8906712963</v>
      </c>
      <c r="M1201" s="37" t="s">
        <v>42</v>
      </c>
      <c r="N1201" s="60">
        <v>43720.041504629633</v>
      </c>
      <c r="O1201" s="37" t="s">
        <v>2690</v>
      </c>
      <c r="P1201" s="38" t="b">
        <v>0</v>
      </c>
      <c r="Q1201" s="37"/>
      <c r="R1201" s="37" t="s">
        <v>150</v>
      </c>
      <c r="S1201" s="38">
        <v>0</v>
      </c>
      <c r="T1201" s="37" t="s">
        <v>128</v>
      </c>
      <c r="U1201" s="37" t="s">
        <v>124</v>
      </c>
      <c r="V1201" s="60"/>
      <c r="W1201" s="38">
        <v>64009368</v>
      </c>
      <c r="X1201" s="37" t="s">
        <v>2065</v>
      </c>
      <c r="Y1201" s="38">
        <v>0</v>
      </c>
      <c r="Z1201" s="38" t="b">
        <v>0</v>
      </c>
      <c r="AA1201" s="60">
        <v>43725.824826388889</v>
      </c>
      <c r="AB1201" s="60">
        <v>43720.045532407406</v>
      </c>
      <c r="AC1201" s="38">
        <v>1</v>
      </c>
      <c r="AD1201" s="60">
        <v>43726.057881944442</v>
      </c>
      <c r="AE1201" s="60">
        <v>43726.064525462964</v>
      </c>
      <c r="AF1201" s="60">
        <v>43726.057881944442</v>
      </c>
      <c r="AG1201" s="37"/>
      <c r="AH1201" s="37"/>
      <c r="AI1201" s="37" t="s">
        <v>257</v>
      </c>
      <c r="AJ1201" s="16">
        <f ca="1">IF(Table1[[#This Row],[State]]="Closed","Zero",IF(Table1[[#This Row],[State]]="Resolved","Zero",TODAY()-Table1[[#This Row],[First Assigned to Osprey-Resolver]]))</f>
        <v>981.9354745370365</v>
      </c>
      <c r="AK1201" s="16" t="str">
        <f ca="1">IF(Table1[[#This Row],[Days Open]]&lt;=5,"00 - 05",IF(Table1[[#This Row],[Days Open]]&lt;=15,"06 - 15",IF(Table1[[#This Row],[Days Open]]&lt;=30,"16 - 30", IF(Table1[[#This Row],[Days Open]]&lt;=60,"31 - 60",IF(Table1[[#This Row],[Days Open]]&lt;=90,"61 - 90",IF(Table1[[#This Row],[Days Open]]="Zero","Closed","&gt;91 and above"))))))</f>
        <v>&gt;91 and above</v>
      </c>
      <c r="AL1201" s="39">
        <f>WEEKNUM(Table1[[#This Row],[Created]])</f>
        <v>37</v>
      </c>
      <c r="AM1201" s="39">
        <f>WEEKNUM(Table1[[#This Row],[Resolved]])</f>
        <v>0</v>
      </c>
      <c r="AN1201" s="39">
        <f>WEEKNUM(Table1[[#This Row],[Closed]])</f>
        <v>39</v>
      </c>
      <c r="AO1201" s="39" t="str">
        <f>IFERROR(INDEX(GD_Resource[], MATCH(Table1[[#This Row],[Assigned to]], GD_Resource[SNOW ID Unique], 0), 2), "Not GD")</f>
        <v>WPP-US</v>
      </c>
      <c r="AP1201" s="39" t="str">
        <f t="shared" si="18"/>
        <v>GD</v>
      </c>
      <c r="AQ1201" s="39">
        <f>YEAR(Table1[[#This Row],[Closed]])</f>
        <v>2021</v>
      </c>
      <c r="AR1201" s="39">
        <f>YEAR(Table1[[#This Row],[Resolved]])</f>
        <v>1900</v>
      </c>
      <c r="AS1201" s="39">
        <f>YEAR(Table1[[#This Row],[Created]])</f>
        <v>2019</v>
      </c>
      <c r="AT1201" s="39">
        <f>DAY(Table1[[#This Row],[Resolved]])</f>
        <v>0</v>
      </c>
      <c r="AU1201" s="39" t="str">
        <f>TEXT(Table1[[#This Row],[Resolved]],"MMM")</f>
        <v>Jan</v>
      </c>
      <c r="AV1201" s="39">
        <f>DAY(Table1[[#This Row],[Created]])</f>
        <v>12</v>
      </c>
      <c r="AW1201" s="39" t="str">
        <f>TEXT(Table1[[#This Row],[Created]],"MMM")</f>
        <v>Sep</v>
      </c>
      <c r="AX1201" s="40">
        <f>VLOOKUP(Table1[[#This Row],[Assigned to]],GD_Resource[[#All],[SNOW ID Unique]:[Team]],4,0)</f>
        <v>0</v>
      </c>
    </row>
    <row r="1202" spans="1:50" ht="37.5" customHeight="1" x14ac:dyDescent="0.25">
      <c r="A1202" s="37" t="s">
        <v>4641</v>
      </c>
      <c r="B1202" s="37" t="s">
        <v>119</v>
      </c>
      <c r="C1202" s="37" t="s">
        <v>253</v>
      </c>
      <c r="D1202" s="37" t="s">
        <v>3344</v>
      </c>
      <c r="E1202" s="37" t="s">
        <v>13</v>
      </c>
      <c r="F1202" s="37" t="s">
        <v>4642</v>
      </c>
      <c r="G1202" s="60">
        <v>43721.281273148154</v>
      </c>
      <c r="H1202" s="37" t="s">
        <v>22</v>
      </c>
      <c r="I1202" s="60"/>
      <c r="J1202" s="37" t="s">
        <v>134</v>
      </c>
      <c r="K1202" s="37" t="s">
        <v>4643</v>
      </c>
      <c r="L1202" s="60">
        <v>43721.281273148154</v>
      </c>
      <c r="M1202" s="37" t="s">
        <v>2308</v>
      </c>
      <c r="N1202" s="60">
        <v>43720.965624999997</v>
      </c>
      <c r="O1202" s="37" t="s">
        <v>4644</v>
      </c>
      <c r="P1202" s="38" t="b">
        <v>0</v>
      </c>
      <c r="Q1202" s="37"/>
      <c r="R1202" s="37" t="s">
        <v>150</v>
      </c>
      <c r="S1202" s="38">
        <v>0</v>
      </c>
      <c r="T1202" s="37" t="s">
        <v>128</v>
      </c>
      <c r="U1202" s="37" t="s">
        <v>124</v>
      </c>
      <c r="V1202" s="60"/>
      <c r="W1202" s="38">
        <v>27525</v>
      </c>
      <c r="X1202" s="37" t="s">
        <v>2308</v>
      </c>
      <c r="Y1202" s="38">
        <v>0</v>
      </c>
      <c r="Z1202" s="38" t="b">
        <v>0</v>
      </c>
      <c r="AA1202" s="60">
        <v>43720.965624999997</v>
      </c>
      <c r="AB1202" s="60"/>
      <c r="AC1202" s="38">
        <v>0</v>
      </c>
      <c r="AD1202" s="60"/>
      <c r="AE1202" s="60">
        <v>43720.965624999997</v>
      </c>
      <c r="AF1202" s="60">
        <v>43720.965624999997</v>
      </c>
      <c r="AG1202" s="37"/>
      <c r="AH1202" s="37"/>
      <c r="AI1202" s="37"/>
      <c r="AJ1202" s="16">
        <f ca="1">IF(Table1[[#This Row],[State]]="Closed","Zero",IF(Table1[[#This Row],[State]]="Resolved","Zero",TODAY()-Table1[[#This Row],[First Assigned to Osprey-Resolver]]))</f>
        <v>987.03437500000291</v>
      </c>
      <c r="AK1202" s="16" t="str">
        <f ca="1">IF(Table1[[#This Row],[Days Open]]&lt;=5,"00 - 05",IF(Table1[[#This Row],[Days Open]]&lt;=15,"06 - 15",IF(Table1[[#This Row],[Days Open]]&lt;=30,"16 - 30", IF(Table1[[#This Row],[Days Open]]&lt;=60,"31 - 60",IF(Table1[[#This Row],[Days Open]]&lt;=90,"61 - 90",IF(Table1[[#This Row],[Days Open]]="Zero","Closed","&gt;91 and above"))))))</f>
        <v>&gt;91 and above</v>
      </c>
      <c r="AL1202" s="39">
        <f>WEEKNUM(Table1[[#This Row],[Created]])</f>
        <v>37</v>
      </c>
      <c r="AM1202" s="39">
        <f>WEEKNUM(Table1[[#This Row],[Resolved]])</f>
        <v>0</v>
      </c>
      <c r="AN1202" s="39">
        <f>WEEKNUM(Table1[[#This Row],[Closed]])</f>
        <v>37</v>
      </c>
      <c r="AO1202" s="39" t="str">
        <f>IFERROR(INDEX(GD_Resource[], MATCH(Table1[[#This Row],[Assigned to]], GD_Resource[SNOW ID Unique], 0), 2), "Not GD")</f>
        <v>WPP-US</v>
      </c>
      <c r="AP1202" s="39" t="str">
        <f t="shared" si="18"/>
        <v>GD</v>
      </c>
      <c r="AQ1202" s="39">
        <f>YEAR(Table1[[#This Row],[Closed]])</f>
        <v>2019</v>
      </c>
      <c r="AR1202" s="39">
        <f>YEAR(Table1[[#This Row],[Resolved]])</f>
        <v>1900</v>
      </c>
      <c r="AS1202" s="39">
        <f>YEAR(Table1[[#This Row],[Created]])</f>
        <v>2019</v>
      </c>
      <c r="AT1202" s="39">
        <f>DAY(Table1[[#This Row],[Resolved]])</f>
        <v>0</v>
      </c>
      <c r="AU1202" s="39" t="str">
        <f>TEXT(Table1[[#This Row],[Resolved]],"MMM")</f>
        <v>Jan</v>
      </c>
      <c r="AV1202" s="39">
        <f>DAY(Table1[[#This Row],[Created]])</f>
        <v>12</v>
      </c>
      <c r="AW1202" s="39" t="str">
        <f>TEXT(Table1[[#This Row],[Created]],"MMM")</f>
        <v>Sep</v>
      </c>
      <c r="AX1202" s="40">
        <f>VLOOKUP(Table1[[#This Row],[Assigned to]],GD_Resource[[#All],[SNOW ID Unique]:[Team]],4,0)</f>
        <v>0</v>
      </c>
    </row>
    <row r="1203" spans="1:50" ht="75" customHeight="1" x14ac:dyDescent="0.25">
      <c r="A1203" s="37" t="s">
        <v>4645</v>
      </c>
      <c r="B1203" s="37" t="s">
        <v>119</v>
      </c>
      <c r="C1203" s="37" t="s">
        <v>143</v>
      </c>
      <c r="D1203" s="37" t="s">
        <v>213</v>
      </c>
      <c r="E1203" s="37" t="s">
        <v>145</v>
      </c>
      <c r="F1203" s="37" t="s">
        <v>4646</v>
      </c>
      <c r="G1203" s="60">
        <v>44511.09516203704</v>
      </c>
      <c r="H1203" s="37" t="s">
        <v>40</v>
      </c>
      <c r="I1203" s="60"/>
      <c r="J1203" s="37" t="s">
        <v>124</v>
      </c>
      <c r="K1203" s="37" t="s">
        <v>4647</v>
      </c>
      <c r="L1203" s="60">
        <v>44511.09516203704</v>
      </c>
      <c r="M1203" s="37" t="s">
        <v>40</v>
      </c>
      <c r="N1203" s="60">
        <v>43725.962685185194</v>
      </c>
      <c r="O1203" s="37" t="s">
        <v>3497</v>
      </c>
      <c r="P1203" s="38" t="b">
        <v>0</v>
      </c>
      <c r="Q1203" s="37"/>
      <c r="R1203" s="37" t="s">
        <v>150</v>
      </c>
      <c r="S1203" s="38">
        <v>0</v>
      </c>
      <c r="T1203" s="37" t="s">
        <v>128</v>
      </c>
      <c r="U1203" s="37" t="s">
        <v>124</v>
      </c>
      <c r="V1203" s="60"/>
      <c r="W1203" s="38">
        <v>67835446</v>
      </c>
      <c r="X1203" s="37" t="s">
        <v>620</v>
      </c>
      <c r="Y1203" s="38">
        <v>0</v>
      </c>
      <c r="Z1203" s="38" t="b">
        <v>0</v>
      </c>
      <c r="AA1203" s="60">
        <v>43726.336944444447</v>
      </c>
      <c r="AB1203" s="60"/>
      <c r="AC1203" s="38">
        <v>1</v>
      </c>
      <c r="AD1203" s="60"/>
      <c r="AE1203" s="60">
        <v>43726.336944444447</v>
      </c>
      <c r="AF1203" s="60">
        <v>43725.97451388889</v>
      </c>
      <c r="AG1203" s="37"/>
      <c r="AH1203" s="37"/>
      <c r="AI1203" s="37" t="s">
        <v>166</v>
      </c>
      <c r="AJ1203" s="16">
        <f ca="1">IF(Table1[[#This Row],[State]]="Closed","Zero",IF(Table1[[#This Row],[State]]="Resolved","Zero",TODAY()-Table1[[#This Row],[First Assigned to Osprey-Resolver]]))</f>
        <v>981.663055555553</v>
      </c>
      <c r="AK1203" s="16" t="str">
        <f ca="1">IF(Table1[[#This Row],[Days Open]]&lt;=5,"00 - 05",IF(Table1[[#This Row],[Days Open]]&lt;=15,"06 - 15",IF(Table1[[#This Row],[Days Open]]&lt;=30,"16 - 30", IF(Table1[[#This Row],[Days Open]]&lt;=60,"31 - 60",IF(Table1[[#This Row],[Days Open]]&lt;=90,"61 - 90",IF(Table1[[#This Row],[Days Open]]="Zero","Closed","&gt;91 and above"))))))</f>
        <v>&gt;91 and above</v>
      </c>
      <c r="AL1203" s="39">
        <f>WEEKNUM(Table1[[#This Row],[Created]])</f>
        <v>38</v>
      </c>
      <c r="AM1203" s="39">
        <f>WEEKNUM(Table1[[#This Row],[Resolved]])</f>
        <v>0</v>
      </c>
      <c r="AN1203" s="39">
        <f>WEEKNUM(Table1[[#This Row],[Closed]])</f>
        <v>46</v>
      </c>
      <c r="AO1203" s="39" t="str">
        <f>IFERROR(INDEX(GD_Resource[], MATCH(Table1[[#This Row],[Assigned to]], GD_Resource[SNOW ID Unique], 0), 2), "Not GD")</f>
        <v>Not GD</v>
      </c>
      <c r="AP1203" s="39" t="str">
        <f t="shared" si="18"/>
        <v>Geo</v>
      </c>
      <c r="AQ1203" s="39">
        <f>YEAR(Table1[[#This Row],[Closed]])</f>
        <v>2021</v>
      </c>
      <c r="AR1203" s="39">
        <f>YEAR(Table1[[#This Row],[Resolved]])</f>
        <v>1900</v>
      </c>
      <c r="AS1203" s="39">
        <f>YEAR(Table1[[#This Row],[Created]])</f>
        <v>2019</v>
      </c>
      <c r="AT1203" s="39">
        <f>DAY(Table1[[#This Row],[Resolved]])</f>
        <v>0</v>
      </c>
      <c r="AU1203" s="39" t="str">
        <f>TEXT(Table1[[#This Row],[Resolved]],"MMM")</f>
        <v>Jan</v>
      </c>
      <c r="AV1203" s="39">
        <f>DAY(Table1[[#This Row],[Created]])</f>
        <v>17</v>
      </c>
      <c r="AW1203" s="39" t="str">
        <f>TEXT(Table1[[#This Row],[Created]],"MMM")</f>
        <v>Sep</v>
      </c>
      <c r="AX1203" s="40" t="e">
        <f>VLOOKUP(Table1[[#This Row],[Assigned to]],GD_Resource[[#All],[SNOW ID Unique]:[Team]],4,0)</f>
        <v>#N/A</v>
      </c>
    </row>
    <row r="1204" spans="1:50" ht="37.5" customHeight="1" x14ac:dyDescent="0.25">
      <c r="A1204" s="37" t="s">
        <v>4648</v>
      </c>
      <c r="B1204" s="37" t="s">
        <v>119</v>
      </c>
      <c r="C1204" s="37" t="s">
        <v>185</v>
      </c>
      <c r="D1204" s="37" t="s">
        <v>206</v>
      </c>
      <c r="E1204" s="37" t="s">
        <v>145</v>
      </c>
      <c r="F1204" s="37" t="s">
        <v>4649</v>
      </c>
      <c r="G1204" s="60">
        <v>43791.171770833331</v>
      </c>
      <c r="H1204" s="37" t="s">
        <v>3870</v>
      </c>
      <c r="I1204" s="60"/>
      <c r="J1204" s="37" t="s">
        <v>124</v>
      </c>
      <c r="K1204" s="37" t="s">
        <v>4650</v>
      </c>
      <c r="L1204" s="60">
        <v>43791.171770833331</v>
      </c>
      <c r="M1204" s="37" t="s">
        <v>48</v>
      </c>
      <c r="N1204" s="60">
        <v>43726.117719907408</v>
      </c>
      <c r="O1204" s="37" t="s">
        <v>3715</v>
      </c>
      <c r="P1204" s="38" t="b">
        <v>0</v>
      </c>
      <c r="Q1204" s="37"/>
      <c r="R1204" s="37" t="s">
        <v>191</v>
      </c>
      <c r="S1204" s="38">
        <v>0</v>
      </c>
      <c r="T1204" s="37" t="s">
        <v>128</v>
      </c>
      <c r="U1204" s="37" t="s">
        <v>124</v>
      </c>
      <c r="V1204" s="60"/>
      <c r="W1204" s="38">
        <v>5620670</v>
      </c>
      <c r="X1204" s="37" t="s">
        <v>3716</v>
      </c>
      <c r="Y1204" s="38">
        <v>0</v>
      </c>
      <c r="Z1204" s="38" t="b">
        <v>0</v>
      </c>
      <c r="AA1204" s="60">
        <v>43726.661053240743</v>
      </c>
      <c r="AB1204" s="60">
        <v>43726.117719907408</v>
      </c>
      <c r="AC1204" s="38">
        <v>1</v>
      </c>
      <c r="AD1204" s="60">
        <v>43726.661053240743</v>
      </c>
      <c r="AE1204" s="60">
        <v>43726.661053240743</v>
      </c>
      <c r="AF1204" s="60">
        <v>43726.661053240743</v>
      </c>
      <c r="AG1204" s="37"/>
      <c r="AH1204" s="37"/>
      <c r="AI1204" s="37"/>
      <c r="AJ1204" s="16">
        <f ca="1">IF(Table1[[#This Row],[State]]="Closed","Zero",IF(Table1[[#This Row],[State]]="Resolved","Zero",TODAY()-Table1[[#This Row],[First Assigned to Osprey-Resolver]]))</f>
        <v>981.33894675925694</v>
      </c>
      <c r="AK1204" s="16" t="str">
        <f ca="1">IF(Table1[[#This Row],[Days Open]]&lt;=5,"00 - 05",IF(Table1[[#This Row],[Days Open]]&lt;=15,"06 - 15",IF(Table1[[#This Row],[Days Open]]&lt;=30,"16 - 30", IF(Table1[[#This Row],[Days Open]]&lt;=60,"31 - 60",IF(Table1[[#This Row],[Days Open]]&lt;=90,"61 - 90",IF(Table1[[#This Row],[Days Open]]="Zero","Closed","&gt;91 and above"))))))</f>
        <v>&gt;91 and above</v>
      </c>
      <c r="AL1204" s="39">
        <f>WEEKNUM(Table1[[#This Row],[Created]])</f>
        <v>38</v>
      </c>
      <c r="AM1204" s="39">
        <f>WEEKNUM(Table1[[#This Row],[Resolved]])</f>
        <v>0</v>
      </c>
      <c r="AN1204" s="39">
        <f>WEEKNUM(Table1[[#This Row],[Closed]])</f>
        <v>47</v>
      </c>
      <c r="AO1204" s="39" t="str">
        <f>IFERROR(INDEX(GD_Resource[], MATCH(Table1[[#This Row],[Assigned to]], GD_Resource[SNOW ID Unique], 0), 2), "Not GD")</f>
        <v>WPP-US</v>
      </c>
      <c r="AP1204" s="39" t="str">
        <f t="shared" si="18"/>
        <v>GD</v>
      </c>
      <c r="AQ1204" s="39">
        <f>YEAR(Table1[[#This Row],[Closed]])</f>
        <v>2019</v>
      </c>
      <c r="AR1204" s="39">
        <f>YEAR(Table1[[#This Row],[Resolved]])</f>
        <v>1900</v>
      </c>
      <c r="AS1204" s="39">
        <f>YEAR(Table1[[#This Row],[Created]])</f>
        <v>2019</v>
      </c>
      <c r="AT1204" s="39">
        <f>DAY(Table1[[#This Row],[Resolved]])</f>
        <v>0</v>
      </c>
      <c r="AU1204" s="39" t="str">
        <f>TEXT(Table1[[#This Row],[Resolved]],"MMM")</f>
        <v>Jan</v>
      </c>
      <c r="AV1204" s="39">
        <f>DAY(Table1[[#This Row],[Created]])</f>
        <v>18</v>
      </c>
      <c r="AW1204" s="39" t="str">
        <f>TEXT(Table1[[#This Row],[Created]],"MMM")</f>
        <v>Sep</v>
      </c>
      <c r="AX1204" s="40">
        <f>VLOOKUP(Table1[[#This Row],[Assigned to]],GD_Resource[[#All],[SNOW ID Unique]:[Team]],4,0)</f>
        <v>0</v>
      </c>
    </row>
    <row r="1205" spans="1:50" ht="49.95" customHeight="1" x14ac:dyDescent="0.25">
      <c r="A1205" s="37" t="s">
        <v>4651</v>
      </c>
      <c r="B1205" s="37" t="s">
        <v>119</v>
      </c>
      <c r="C1205" s="37" t="s">
        <v>1579</v>
      </c>
      <c r="D1205" s="37" t="s">
        <v>3659</v>
      </c>
      <c r="E1205" s="37" t="s">
        <v>145</v>
      </c>
      <c r="F1205" s="37" t="s">
        <v>4652</v>
      </c>
      <c r="G1205" s="60">
        <v>43895.973865740743</v>
      </c>
      <c r="H1205" s="37" t="s">
        <v>3661</v>
      </c>
      <c r="I1205" s="60"/>
      <c r="J1205" s="37" t="s">
        <v>124</v>
      </c>
      <c r="K1205" s="37" t="s">
        <v>4653</v>
      </c>
      <c r="L1205" s="60">
        <v>43895.973865740743</v>
      </c>
      <c r="M1205" s="37" t="s">
        <v>3661</v>
      </c>
      <c r="N1205" s="60">
        <v>43726.741620370369</v>
      </c>
      <c r="O1205" s="37" t="s">
        <v>3659</v>
      </c>
      <c r="P1205" s="38" t="b">
        <v>0</v>
      </c>
      <c r="Q1205" s="37"/>
      <c r="R1205" s="37" t="s">
        <v>150</v>
      </c>
      <c r="S1205" s="38">
        <v>0</v>
      </c>
      <c r="T1205" s="37" t="s">
        <v>128</v>
      </c>
      <c r="U1205" s="37" t="s">
        <v>124</v>
      </c>
      <c r="V1205" s="60"/>
      <c r="W1205" s="38">
        <v>14621853</v>
      </c>
      <c r="X1205" s="37" t="s">
        <v>399</v>
      </c>
      <c r="Y1205" s="38">
        <v>0</v>
      </c>
      <c r="Z1205" s="38" t="b">
        <v>0</v>
      </c>
      <c r="AA1205" s="60">
        <v>43895.972141203703</v>
      </c>
      <c r="AB1205" s="60"/>
      <c r="AC1205" s="38">
        <v>0</v>
      </c>
      <c r="AD1205" s="60"/>
      <c r="AE1205" s="60">
        <v>43895.972141203703</v>
      </c>
      <c r="AF1205" s="60">
        <v>43726.741620370369</v>
      </c>
      <c r="AG1205" s="37"/>
      <c r="AH1205" s="37"/>
      <c r="AI1205" s="37"/>
      <c r="AJ1205" s="16">
        <f ca="1">IF(Table1[[#This Row],[State]]="Closed","Zero",IF(Table1[[#This Row],[State]]="Resolved","Zero",TODAY()-Table1[[#This Row],[First Assigned to Osprey-Resolver]]))</f>
        <v>812.02785879629664</v>
      </c>
      <c r="AK1205" s="16" t="str">
        <f ca="1">IF(Table1[[#This Row],[Days Open]]&lt;=5,"00 - 05",IF(Table1[[#This Row],[Days Open]]&lt;=15,"06 - 15",IF(Table1[[#This Row],[Days Open]]&lt;=30,"16 - 30", IF(Table1[[#This Row],[Days Open]]&lt;=60,"31 - 60",IF(Table1[[#This Row],[Days Open]]&lt;=90,"61 - 90",IF(Table1[[#This Row],[Days Open]]="Zero","Closed","&gt;91 and above"))))))</f>
        <v>&gt;91 and above</v>
      </c>
      <c r="AL1205" s="39">
        <f>WEEKNUM(Table1[[#This Row],[Created]])</f>
        <v>38</v>
      </c>
      <c r="AM1205" s="39">
        <f>WEEKNUM(Table1[[#This Row],[Resolved]])</f>
        <v>0</v>
      </c>
      <c r="AN1205" s="39">
        <f>WEEKNUM(Table1[[#This Row],[Closed]])</f>
        <v>10</v>
      </c>
      <c r="AO1205" s="39" t="str">
        <f>IFERROR(INDEX(GD_Resource[], MATCH(Table1[[#This Row],[Assigned to]], GD_Resource[SNOW ID Unique], 0), 2), "Not GD")</f>
        <v>WPP-US</v>
      </c>
      <c r="AP1205" s="39" t="str">
        <f t="shared" si="18"/>
        <v>GD</v>
      </c>
      <c r="AQ1205" s="39">
        <f>YEAR(Table1[[#This Row],[Closed]])</f>
        <v>2020</v>
      </c>
      <c r="AR1205" s="39">
        <f>YEAR(Table1[[#This Row],[Resolved]])</f>
        <v>1900</v>
      </c>
      <c r="AS1205" s="39">
        <f>YEAR(Table1[[#This Row],[Created]])</f>
        <v>2019</v>
      </c>
      <c r="AT1205" s="39">
        <f>DAY(Table1[[#This Row],[Resolved]])</f>
        <v>0</v>
      </c>
      <c r="AU1205" s="39" t="str">
        <f>TEXT(Table1[[#This Row],[Resolved]],"MMM")</f>
        <v>Jan</v>
      </c>
      <c r="AV1205" s="39">
        <f>DAY(Table1[[#This Row],[Created]])</f>
        <v>18</v>
      </c>
      <c r="AW1205" s="39" t="str">
        <f>TEXT(Table1[[#This Row],[Created]],"MMM")</f>
        <v>Sep</v>
      </c>
      <c r="AX1205" s="40">
        <f>VLOOKUP(Table1[[#This Row],[Assigned to]],GD_Resource[[#All],[SNOW ID Unique]:[Team]],4,0)</f>
        <v>0</v>
      </c>
    </row>
    <row r="1206" spans="1:50" ht="37.5" customHeight="1" x14ac:dyDescent="0.25">
      <c r="A1206" s="37" t="s">
        <v>4654</v>
      </c>
      <c r="B1206" s="37" t="s">
        <v>119</v>
      </c>
      <c r="C1206" s="37" t="s">
        <v>120</v>
      </c>
      <c r="D1206" s="37" t="s">
        <v>206</v>
      </c>
      <c r="E1206" s="37" t="s">
        <v>145</v>
      </c>
      <c r="F1206" s="37" t="s">
        <v>4655</v>
      </c>
      <c r="G1206" s="60">
        <v>44041.738356481481</v>
      </c>
      <c r="H1206" s="37" t="s">
        <v>48</v>
      </c>
      <c r="I1206" s="60"/>
      <c r="J1206" s="37" t="s">
        <v>124</v>
      </c>
      <c r="K1206" s="37" t="s">
        <v>4656</v>
      </c>
      <c r="L1206" s="60">
        <v>44041.738356481481</v>
      </c>
      <c r="M1206" s="37" t="s">
        <v>48</v>
      </c>
      <c r="N1206" s="60">
        <v>43727.149039351847</v>
      </c>
      <c r="O1206" s="37" t="s">
        <v>503</v>
      </c>
      <c r="P1206" s="38" t="b">
        <v>0</v>
      </c>
      <c r="Q1206" s="37"/>
      <c r="R1206" s="37" t="s">
        <v>127</v>
      </c>
      <c r="S1206" s="38">
        <v>0</v>
      </c>
      <c r="T1206" s="37" t="s">
        <v>128</v>
      </c>
      <c r="U1206" s="37" t="s">
        <v>124</v>
      </c>
      <c r="V1206" s="60"/>
      <c r="W1206" s="38">
        <v>27202540</v>
      </c>
      <c r="X1206" s="37" t="s">
        <v>172</v>
      </c>
      <c r="Y1206" s="38">
        <v>0</v>
      </c>
      <c r="Z1206" s="38" t="b">
        <v>0</v>
      </c>
      <c r="AA1206" s="60">
        <v>43727.149039351847</v>
      </c>
      <c r="AB1206" s="60"/>
      <c r="AC1206" s="38">
        <v>0</v>
      </c>
      <c r="AD1206" s="60"/>
      <c r="AE1206" s="60">
        <v>43727.149039351847</v>
      </c>
      <c r="AF1206" s="60">
        <v>43727.149039351847</v>
      </c>
      <c r="AG1206" s="37"/>
      <c r="AH1206" s="37"/>
      <c r="AI1206" s="37"/>
      <c r="AJ1206" s="16">
        <f ca="1">IF(Table1[[#This Row],[State]]="Closed","Zero",IF(Table1[[#This Row],[State]]="Resolved","Zero",TODAY()-Table1[[#This Row],[First Assigned to Osprey-Resolver]]))</f>
        <v>980.85096064815298</v>
      </c>
      <c r="AK1206" s="16" t="str">
        <f ca="1">IF(Table1[[#This Row],[Days Open]]&lt;=5,"00 - 05",IF(Table1[[#This Row],[Days Open]]&lt;=15,"06 - 15",IF(Table1[[#This Row],[Days Open]]&lt;=30,"16 - 30", IF(Table1[[#This Row],[Days Open]]&lt;=60,"31 - 60",IF(Table1[[#This Row],[Days Open]]&lt;=90,"61 - 90",IF(Table1[[#This Row],[Days Open]]="Zero","Closed","&gt;91 and above"))))))</f>
        <v>&gt;91 and above</v>
      </c>
      <c r="AL1206" s="39">
        <f>WEEKNUM(Table1[[#This Row],[Created]])</f>
        <v>38</v>
      </c>
      <c r="AM1206" s="39">
        <f>WEEKNUM(Table1[[#This Row],[Resolved]])</f>
        <v>0</v>
      </c>
      <c r="AN1206" s="39">
        <f>WEEKNUM(Table1[[#This Row],[Closed]])</f>
        <v>31</v>
      </c>
      <c r="AO1206" s="39" t="str">
        <f>IFERROR(INDEX(GD_Resource[], MATCH(Table1[[#This Row],[Assigned to]], GD_Resource[SNOW ID Unique], 0), 2), "Not GD")</f>
        <v>Not GD</v>
      </c>
      <c r="AP1206" s="39" t="str">
        <f t="shared" si="18"/>
        <v>Geo</v>
      </c>
      <c r="AQ1206" s="39">
        <f>YEAR(Table1[[#This Row],[Closed]])</f>
        <v>2020</v>
      </c>
      <c r="AR1206" s="39">
        <f>YEAR(Table1[[#This Row],[Resolved]])</f>
        <v>1900</v>
      </c>
      <c r="AS1206" s="39">
        <f>YEAR(Table1[[#This Row],[Created]])</f>
        <v>2019</v>
      </c>
      <c r="AT1206" s="39">
        <f>DAY(Table1[[#This Row],[Resolved]])</f>
        <v>0</v>
      </c>
      <c r="AU1206" s="39" t="str">
        <f>TEXT(Table1[[#This Row],[Resolved]],"MMM")</f>
        <v>Jan</v>
      </c>
      <c r="AV1206" s="39">
        <f>DAY(Table1[[#This Row],[Created]])</f>
        <v>19</v>
      </c>
      <c r="AW1206" s="39" t="str">
        <f>TEXT(Table1[[#This Row],[Created]],"MMM")</f>
        <v>Sep</v>
      </c>
      <c r="AX1206" s="40" t="e">
        <f>VLOOKUP(Table1[[#This Row],[Assigned to]],GD_Resource[[#All],[SNOW ID Unique]:[Team]],4,0)</f>
        <v>#N/A</v>
      </c>
    </row>
    <row r="1207" spans="1:50" ht="87.45" customHeight="1" x14ac:dyDescent="0.25">
      <c r="A1207" s="37" t="s">
        <v>4657</v>
      </c>
      <c r="B1207" s="37" t="s">
        <v>119</v>
      </c>
      <c r="C1207" s="37" t="s">
        <v>379</v>
      </c>
      <c r="D1207" s="37" t="s">
        <v>3902</v>
      </c>
      <c r="E1207" s="37" t="s">
        <v>13</v>
      </c>
      <c r="F1207" s="37" t="s">
        <v>4658</v>
      </c>
      <c r="G1207" s="60">
        <v>43728.040277777778</v>
      </c>
      <c r="H1207" s="37" t="s">
        <v>2817</v>
      </c>
      <c r="I1207" s="60"/>
      <c r="J1207" s="37" t="s">
        <v>124</v>
      </c>
      <c r="K1207" s="37" t="s">
        <v>4659</v>
      </c>
      <c r="L1207" s="60">
        <v>43728.040277777778</v>
      </c>
      <c r="M1207" s="37" t="s">
        <v>2817</v>
      </c>
      <c r="N1207" s="60">
        <v>43727.292060185187</v>
      </c>
      <c r="O1207" s="37" t="s">
        <v>4660</v>
      </c>
      <c r="P1207" s="38" t="b">
        <v>0</v>
      </c>
      <c r="Q1207" s="37"/>
      <c r="R1207" s="37" t="s">
        <v>137</v>
      </c>
      <c r="S1207" s="38">
        <v>0</v>
      </c>
      <c r="T1207" s="37" t="s">
        <v>128</v>
      </c>
      <c r="U1207" s="37" t="s">
        <v>124</v>
      </c>
      <c r="V1207" s="60"/>
      <c r="W1207" s="38">
        <v>64646</v>
      </c>
      <c r="X1207" s="37" t="s">
        <v>4661</v>
      </c>
      <c r="Y1207" s="38">
        <v>0</v>
      </c>
      <c r="Z1207" s="38" t="b">
        <v>0</v>
      </c>
      <c r="AA1207" s="60">
        <v>43727.703842592593</v>
      </c>
      <c r="AB1207" s="60">
        <v>43727.310046296298</v>
      </c>
      <c r="AC1207" s="38">
        <v>2</v>
      </c>
      <c r="AD1207" s="60">
        <v>43727.605011574073</v>
      </c>
      <c r="AE1207" s="60">
        <v>43727.703842592593</v>
      </c>
      <c r="AF1207" s="60">
        <v>43727.605011574073</v>
      </c>
      <c r="AG1207" s="37"/>
      <c r="AH1207" s="37"/>
      <c r="AI1207" s="37"/>
      <c r="AJ1207" s="16">
        <f ca="1">IF(Table1[[#This Row],[State]]="Closed","Zero",IF(Table1[[#This Row],[State]]="Resolved","Zero",TODAY()-Table1[[#This Row],[First Assigned to Osprey-Resolver]]))</f>
        <v>980.29615740740701</v>
      </c>
      <c r="AK1207" s="16" t="str">
        <f ca="1">IF(Table1[[#This Row],[Days Open]]&lt;=5,"00 - 05",IF(Table1[[#This Row],[Days Open]]&lt;=15,"06 - 15",IF(Table1[[#This Row],[Days Open]]&lt;=30,"16 - 30", IF(Table1[[#This Row],[Days Open]]&lt;=60,"31 - 60",IF(Table1[[#This Row],[Days Open]]&lt;=90,"61 - 90",IF(Table1[[#This Row],[Days Open]]="Zero","Closed","&gt;91 and above"))))))</f>
        <v>&gt;91 and above</v>
      </c>
      <c r="AL1207" s="39">
        <f>WEEKNUM(Table1[[#This Row],[Created]])</f>
        <v>38</v>
      </c>
      <c r="AM1207" s="39">
        <f>WEEKNUM(Table1[[#This Row],[Resolved]])</f>
        <v>0</v>
      </c>
      <c r="AN1207" s="39">
        <f>WEEKNUM(Table1[[#This Row],[Closed]])</f>
        <v>38</v>
      </c>
      <c r="AO1207" s="39" t="str">
        <f>IFERROR(INDEX(GD_Resource[], MATCH(Table1[[#This Row],[Assigned to]], GD_Resource[SNOW ID Unique], 0), 2), "Not GD")</f>
        <v>WPP-US</v>
      </c>
      <c r="AP1207" s="39" t="str">
        <f t="shared" si="18"/>
        <v>GD</v>
      </c>
      <c r="AQ1207" s="39">
        <f>YEAR(Table1[[#This Row],[Closed]])</f>
        <v>2019</v>
      </c>
      <c r="AR1207" s="39">
        <f>YEAR(Table1[[#This Row],[Resolved]])</f>
        <v>1900</v>
      </c>
      <c r="AS1207" s="39">
        <f>YEAR(Table1[[#This Row],[Created]])</f>
        <v>2019</v>
      </c>
      <c r="AT1207" s="39">
        <f>DAY(Table1[[#This Row],[Resolved]])</f>
        <v>0</v>
      </c>
      <c r="AU1207" s="39" t="str">
        <f>TEXT(Table1[[#This Row],[Resolved]],"MMM")</f>
        <v>Jan</v>
      </c>
      <c r="AV1207" s="39">
        <f>DAY(Table1[[#This Row],[Created]])</f>
        <v>19</v>
      </c>
      <c r="AW1207" s="39" t="str">
        <f>TEXT(Table1[[#This Row],[Created]],"MMM")</f>
        <v>Sep</v>
      </c>
      <c r="AX1207" s="40">
        <f>VLOOKUP(Table1[[#This Row],[Assigned to]],GD_Resource[[#All],[SNOW ID Unique]:[Team]],4,0)</f>
        <v>0</v>
      </c>
    </row>
    <row r="1208" spans="1:50" ht="37.5" customHeight="1" x14ac:dyDescent="0.25">
      <c r="A1208" s="37" t="s">
        <v>4662</v>
      </c>
      <c r="B1208" s="37" t="s">
        <v>119</v>
      </c>
      <c r="C1208" s="37" t="s">
        <v>253</v>
      </c>
      <c r="D1208" s="37" t="s">
        <v>1371</v>
      </c>
      <c r="E1208" s="37" t="s">
        <v>13</v>
      </c>
      <c r="F1208" s="37" t="s">
        <v>4663</v>
      </c>
      <c r="G1208" s="60">
        <v>44085.102708333332</v>
      </c>
      <c r="H1208" s="37" t="s">
        <v>71</v>
      </c>
      <c r="I1208" s="60"/>
      <c r="J1208" s="37" t="s">
        <v>920</v>
      </c>
      <c r="K1208" s="37" t="s">
        <v>4664</v>
      </c>
      <c r="L1208" s="60">
        <v>44082.094918981478</v>
      </c>
      <c r="M1208" s="37" t="s">
        <v>4665</v>
      </c>
      <c r="N1208" s="60">
        <v>43729.009143518517</v>
      </c>
      <c r="O1208" s="37" t="s">
        <v>2830</v>
      </c>
      <c r="P1208" s="38" t="b">
        <v>1</v>
      </c>
      <c r="Q1208" s="37"/>
      <c r="R1208" s="37" t="s">
        <v>150</v>
      </c>
      <c r="S1208" s="38">
        <v>1</v>
      </c>
      <c r="T1208" s="37" t="s">
        <v>128</v>
      </c>
      <c r="U1208" s="37" t="s">
        <v>124</v>
      </c>
      <c r="V1208" s="60"/>
      <c r="W1208" s="38">
        <v>30506612</v>
      </c>
      <c r="X1208" s="37" t="s">
        <v>1372</v>
      </c>
      <c r="Y1208" s="38">
        <v>0</v>
      </c>
      <c r="Z1208" s="38" t="b">
        <v>0</v>
      </c>
      <c r="AA1208" s="60">
        <v>43729.028344907398</v>
      </c>
      <c r="AB1208" s="60">
        <v>43729.028344907398</v>
      </c>
      <c r="AC1208" s="38">
        <v>1</v>
      </c>
      <c r="AD1208" s="60">
        <v>43729.029189814813</v>
      </c>
      <c r="AE1208" s="60">
        <v>43731.332615740743</v>
      </c>
      <c r="AF1208" s="60">
        <v>43729.029189814813</v>
      </c>
      <c r="AG1208" s="37" t="s">
        <v>139</v>
      </c>
      <c r="AH1208" s="37"/>
      <c r="AI1208" s="37" t="s">
        <v>1238</v>
      </c>
      <c r="AJ1208" s="16">
        <f ca="1">IF(Table1[[#This Row],[State]]="Closed","Zero",IF(Table1[[#This Row],[State]]="Resolved","Zero",TODAY()-Table1[[#This Row],[First Assigned to Osprey-Resolver]]))</f>
        <v>976.66738425925723</v>
      </c>
      <c r="AK1208" s="16" t="str">
        <f ca="1">IF(Table1[[#This Row],[Days Open]]&lt;=5,"00 - 05",IF(Table1[[#This Row],[Days Open]]&lt;=15,"06 - 15",IF(Table1[[#This Row],[Days Open]]&lt;=30,"16 - 30", IF(Table1[[#This Row],[Days Open]]&lt;=60,"31 - 60",IF(Table1[[#This Row],[Days Open]]&lt;=90,"61 - 90",IF(Table1[[#This Row],[Days Open]]="Zero","Closed","&gt;91 and above"))))))</f>
        <v>&gt;91 and above</v>
      </c>
      <c r="AL1208" s="39">
        <f>WEEKNUM(Table1[[#This Row],[Created]])</f>
        <v>38</v>
      </c>
      <c r="AM1208" s="39">
        <f>WEEKNUM(Table1[[#This Row],[Resolved]])</f>
        <v>0</v>
      </c>
      <c r="AN1208" s="39">
        <f>WEEKNUM(Table1[[#This Row],[Closed]])</f>
        <v>37</v>
      </c>
      <c r="AO1208" s="39" t="str">
        <f>IFERROR(INDEX(GD_Resource[], MATCH(Table1[[#This Row],[Assigned to]], GD_Resource[SNOW ID Unique], 0), 2), "Not GD")</f>
        <v>WPP-US</v>
      </c>
      <c r="AP1208" s="39" t="str">
        <f t="shared" si="18"/>
        <v>GD</v>
      </c>
      <c r="AQ1208" s="39">
        <f>YEAR(Table1[[#This Row],[Closed]])</f>
        <v>2020</v>
      </c>
      <c r="AR1208" s="39">
        <f>YEAR(Table1[[#This Row],[Resolved]])</f>
        <v>1900</v>
      </c>
      <c r="AS1208" s="39">
        <f>YEAR(Table1[[#This Row],[Created]])</f>
        <v>2019</v>
      </c>
      <c r="AT1208" s="39">
        <f>DAY(Table1[[#This Row],[Resolved]])</f>
        <v>0</v>
      </c>
      <c r="AU1208" s="39" t="str">
        <f>TEXT(Table1[[#This Row],[Resolved]],"MMM")</f>
        <v>Jan</v>
      </c>
      <c r="AV1208" s="39">
        <f>DAY(Table1[[#This Row],[Created]])</f>
        <v>21</v>
      </c>
      <c r="AW1208" s="39" t="str">
        <f>TEXT(Table1[[#This Row],[Created]],"MMM")</f>
        <v>Sep</v>
      </c>
      <c r="AX1208" s="40">
        <f>VLOOKUP(Table1[[#This Row],[Assigned to]],GD_Resource[[#All],[SNOW ID Unique]:[Team]],4,0)</f>
        <v>0</v>
      </c>
    </row>
    <row r="1209" spans="1:50" ht="37.5" customHeight="1" x14ac:dyDescent="0.25">
      <c r="A1209" s="37" t="s">
        <v>4666</v>
      </c>
      <c r="B1209" s="37" t="s">
        <v>119</v>
      </c>
      <c r="C1209" s="37" t="s">
        <v>296</v>
      </c>
      <c r="D1209" s="37" t="s">
        <v>4667</v>
      </c>
      <c r="E1209" s="37" t="s">
        <v>13</v>
      </c>
      <c r="F1209" s="37" t="s">
        <v>4668</v>
      </c>
      <c r="G1209" s="60">
        <v>43732.019687499997</v>
      </c>
      <c r="H1209" s="37" t="s">
        <v>2995</v>
      </c>
      <c r="I1209" s="60"/>
      <c r="J1209" s="37" t="s">
        <v>134</v>
      </c>
      <c r="K1209" s="37" t="s">
        <v>4669</v>
      </c>
      <c r="L1209" s="60">
        <v>43731.998229166667</v>
      </c>
      <c r="M1209" s="37" t="s">
        <v>2653</v>
      </c>
      <c r="N1209" s="60">
        <v>43731.80505787037</v>
      </c>
      <c r="O1209" s="37" t="s">
        <v>4670</v>
      </c>
      <c r="P1209" s="38" t="b">
        <v>0</v>
      </c>
      <c r="Q1209" s="37"/>
      <c r="R1209" s="37" t="s">
        <v>150</v>
      </c>
      <c r="S1209" s="38">
        <v>0</v>
      </c>
      <c r="T1209" s="37" t="s">
        <v>128</v>
      </c>
      <c r="U1209" s="37" t="s">
        <v>124</v>
      </c>
      <c r="V1209" s="60"/>
      <c r="W1209" s="38">
        <v>16690</v>
      </c>
      <c r="X1209" s="37" t="s">
        <v>4671</v>
      </c>
      <c r="Y1209" s="38">
        <v>0</v>
      </c>
      <c r="Z1209" s="38" t="b">
        <v>0</v>
      </c>
      <c r="AA1209" s="60">
        <v>43731.933275462958</v>
      </c>
      <c r="AB1209" s="60">
        <v>43731.81287037037</v>
      </c>
      <c r="AC1209" s="38">
        <v>2</v>
      </c>
      <c r="AD1209" s="60">
        <v>43731.823819444442</v>
      </c>
      <c r="AE1209" s="60">
        <v>43731.933275462958</v>
      </c>
      <c r="AF1209" s="60">
        <v>43731.823819444442</v>
      </c>
      <c r="AG1209" s="37"/>
      <c r="AH1209" s="37"/>
      <c r="AI1209" s="37"/>
      <c r="AJ1209" s="16">
        <f ca="1">IF(Table1[[#This Row],[State]]="Closed","Zero",IF(Table1[[#This Row],[State]]="Resolved","Zero",TODAY()-Table1[[#This Row],[First Assigned to Osprey-Resolver]]))</f>
        <v>976.06672453704232</v>
      </c>
      <c r="AK1209" s="16" t="str">
        <f ca="1">IF(Table1[[#This Row],[Days Open]]&lt;=5,"00 - 05",IF(Table1[[#This Row],[Days Open]]&lt;=15,"06 - 15",IF(Table1[[#This Row],[Days Open]]&lt;=30,"16 - 30", IF(Table1[[#This Row],[Days Open]]&lt;=60,"31 - 60",IF(Table1[[#This Row],[Days Open]]&lt;=90,"61 - 90",IF(Table1[[#This Row],[Days Open]]="Zero","Closed","&gt;91 and above"))))))</f>
        <v>&gt;91 and above</v>
      </c>
      <c r="AL1209" s="39">
        <f>WEEKNUM(Table1[[#This Row],[Created]])</f>
        <v>39</v>
      </c>
      <c r="AM1209" s="39">
        <f>WEEKNUM(Table1[[#This Row],[Resolved]])</f>
        <v>0</v>
      </c>
      <c r="AN1209" s="39">
        <f>WEEKNUM(Table1[[#This Row],[Closed]])</f>
        <v>39</v>
      </c>
      <c r="AO1209" s="39" t="str">
        <f>IFERROR(INDEX(GD_Resource[], MATCH(Table1[[#This Row],[Assigned to]], GD_Resource[SNOW ID Unique], 0), 2), "Not GD")</f>
        <v>WPP-US</v>
      </c>
      <c r="AP1209" s="39" t="str">
        <f t="shared" si="18"/>
        <v>GD</v>
      </c>
      <c r="AQ1209" s="39">
        <f>YEAR(Table1[[#This Row],[Closed]])</f>
        <v>2019</v>
      </c>
      <c r="AR1209" s="39">
        <f>YEAR(Table1[[#This Row],[Resolved]])</f>
        <v>1900</v>
      </c>
      <c r="AS1209" s="39">
        <f>YEAR(Table1[[#This Row],[Created]])</f>
        <v>2019</v>
      </c>
      <c r="AT1209" s="39">
        <f>DAY(Table1[[#This Row],[Resolved]])</f>
        <v>0</v>
      </c>
      <c r="AU1209" s="39" t="str">
        <f>TEXT(Table1[[#This Row],[Resolved]],"MMM")</f>
        <v>Jan</v>
      </c>
      <c r="AV1209" s="39">
        <f>DAY(Table1[[#This Row],[Created]])</f>
        <v>23</v>
      </c>
      <c r="AW1209" s="39" t="str">
        <f>TEXT(Table1[[#This Row],[Created]],"MMM")</f>
        <v>Sep</v>
      </c>
      <c r="AX1209" s="40">
        <f>VLOOKUP(Table1[[#This Row],[Assigned to]],GD_Resource[[#All],[SNOW ID Unique]:[Team]],4,0)</f>
        <v>0</v>
      </c>
    </row>
    <row r="1210" spans="1:50" ht="49.95" customHeight="1" x14ac:dyDescent="0.25">
      <c r="A1210" s="37" t="s">
        <v>4672</v>
      </c>
      <c r="B1210" s="37" t="s">
        <v>119</v>
      </c>
      <c r="C1210" s="37" t="s">
        <v>253</v>
      </c>
      <c r="D1210" s="37" t="s">
        <v>132</v>
      </c>
      <c r="E1210" s="37" t="s">
        <v>145</v>
      </c>
      <c r="F1210" s="37" t="s">
        <v>4673</v>
      </c>
      <c r="G1210" s="60">
        <v>44425.00577546296</v>
      </c>
      <c r="H1210" s="37" t="s">
        <v>8</v>
      </c>
      <c r="I1210" s="60"/>
      <c r="J1210" s="37" t="s">
        <v>124</v>
      </c>
      <c r="K1210" s="37" t="s">
        <v>3063</v>
      </c>
      <c r="L1210" s="60">
        <v>44425.00577546296</v>
      </c>
      <c r="M1210" s="37" t="s">
        <v>42</v>
      </c>
      <c r="N1210" s="60">
        <v>43732.784548611111</v>
      </c>
      <c r="O1210" s="37" t="s">
        <v>2690</v>
      </c>
      <c r="P1210" s="38" t="b">
        <v>0</v>
      </c>
      <c r="Q1210" s="37"/>
      <c r="R1210" s="37" t="s">
        <v>150</v>
      </c>
      <c r="S1210" s="38">
        <v>0</v>
      </c>
      <c r="T1210" s="37" t="s">
        <v>128</v>
      </c>
      <c r="U1210" s="37" t="s">
        <v>124</v>
      </c>
      <c r="V1210" s="60"/>
      <c r="W1210" s="38">
        <v>59807914</v>
      </c>
      <c r="X1210" s="37" t="s">
        <v>2065</v>
      </c>
      <c r="Y1210" s="38">
        <v>0</v>
      </c>
      <c r="Z1210" s="38" t="b">
        <v>0</v>
      </c>
      <c r="AA1210" s="60">
        <v>43732.885196759264</v>
      </c>
      <c r="AB1210" s="60">
        <v>43732.790590277778</v>
      </c>
      <c r="AC1210" s="38">
        <v>1</v>
      </c>
      <c r="AD1210" s="60">
        <v>43732.885196759264</v>
      </c>
      <c r="AE1210" s="60">
        <v>43732.885196759264</v>
      </c>
      <c r="AF1210" s="60">
        <v>43732.885196759264</v>
      </c>
      <c r="AG1210" s="37"/>
      <c r="AH1210" s="37"/>
      <c r="AI1210" s="37" t="s">
        <v>257</v>
      </c>
      <c r="AJ1210" s="16">
        <f ca="1">IF(Table1[[#This Row],[State]]="Closed","Zero",IF(Table1[[#This Row],[State]]="Resolved","Zero",TODAY()-Table1[[#This Row],[First Assigned to Osprey-Resolver]]))</f>
        <v>975.11480324073636</v>
      </c>
      <c r="AK1210" s="16" t="str">
        <f ca="1">IF(Table1[[#This Row],[Days Open]]&lt;=5,"00 - 05",IF(Table1[[#This Row],[Days Open]]&lt;=15,"06 - 15",IF(Table1[[#This Row],[Days Open]]&lt;=30,"16 - 30", IF(Table1[[#This Row],[Days Open]]&lt;=60,"31 - 60",IF(Table1[[#This Row],[Days Open]]&lt;=90,"61 - 90",IF(Table1[[#This Row],[Days Open]]="Zero","Closed","&gt;91 and above"))))))</f>
        <v>&gt;91 and above</v>
      </c>
      <c r="AL1210" s="39">
        <f>WEEKNUM(Table1[[#This Row],[Created]])</f>
        <v>39</v>
      </c>
      <c r="AM1210" s="39">
        <f>WEEKNUM(Table1[[#This Row],[Resolved]])</f>
        <v>0</v>
      </c>
      <c r="AN1210" s="39">
        <f>WEEKNUM(Table1[[#This Row],[Closed]])</f>
        <v>34</v>
      </c>
      <c r="AO1210" s="39" t="str">
        <f>IFERROR(INDEX(GD_Resource[], MATCH(Table1[[#This Row],[Assigned to]], GD_Resource[SNOW ID Unique], 0), 2), "Not GD")</f>
        <v>WPP-US</v>
      </c>
      <c r="AP1210" s="39" t="str">
        <f t="shared" si="18"/>
        <v>GD</v>
      </c>
      <c r="AQ1210" s="39">
        <f>YEAR(Table1[[#This Row],[Closed]])</f>
        <v>2021</v>
      </c>
      <c r="AR1210" s="39">
        <f>YEAR(Table1[[#This Row],[Resolved]])</f>
        <v>1900</v>
      </c>
      <c r="AS1210" s="39">
        <f>YEAR(Table1[[#This Row],[Created]])</f>
        <v>2019</v>
      </c>
      <c r="AT1210" s="39">
        <f>DAY(Table1[[#This Row],[Resolved]])</f>
        <v>0</v>
      </c>
      <c r="AU1210" s="39" t="str">
        <f>TEXT(Table1[[#This Row],[Resolved]],"MMM")</f>
        <v>Jan</v>
      </c>
      <c r="AV1210" s="39">
        <f>DAY(Table1[[#This Row],[Created]])</f>
        <v>24</v>
      </c>
      <c r="AW1210" s="39" t="str">
        <f>TEXT(Table1[[#This Row],[Created]],"MMM")</f>
        <v>Sep</v>
      </c>
      <c r="AX1210" s="40">
        <f>VLOOKUP(Table1[[#This Row],[Assigned to]],GD_Resource[[#All],[SNOW ID Unique]:[Team]],4,0)</f>
        <v>0</v>
      </c>
    </row>
    <row r="1211" spans="1:50" ht="37.5" customHeight="1" x14ac:dyDescent="0.25">
      <c r="A1211" s="37" t="s">
        <v>4674</v>
      </c>
      <c r="B1211" s="37" t="s">
        <v>119</v>
      </c>
      <c r="C1211" s="37" t="s">
        <v>161</v>
      </c>
      <c r="D1211" s="37" t="s">
        <v>1610</v>
      </c>
      <c r="E1211" s="37" t="s">
        <v>145</v>
      </c>
      <c r="F1211" s="37" t="s">
        <v>4675</v>
      </c>
      <c r="G1211" s="60">
        <v>43861.904907407406</v>
      </c>
      <c r="H1211" s="37" t="s">
        <v>1612</v>
      </c>
      <c r="I1211" s="60"/>
      <c r="J1211" s="37" t="s">
        <v>124</v>
      </c>
      <c r="K1211" s="37" t="s">
        <v>4676</v>
      </c>
      <c r="L1211" s="60">
        <v>43861.904907407406</v>
      </c>
      <c r="M1211" s="37" t="s">
        <v>1612</v>
      </c>
      <c r="N1211" s="60">
        <v>43733.011805555558</v>
      </c>
      <c r="O1211" s="37" t="s">
        <v>1610</v>
      </c>
      <c r="P1211" s="38" t="b">
        <v>0</v>
      </c>
      <c r="Q1211" s="37"/>
      <c r="R1211" s="37" t="s">
        <v>127</v>
      </c>
      <c r="S1211" s="38">
        <v>0</v>
      </c>
      <c r="T1211" s="37" t="s">
        <v>128</v>
      </c>
      <c r="U1211" s="37" t="s">
        <v>124</v>
      </c>
      <c r="V1211" s="60"/>
      <c r="W1211" s="38">
        <v>11136466</v>
      </c>
      <c r="X1211" s="37" t="s">
        <v>1275</v>
      </c>
      <c r="Y1211" s="38">
        <v>0</v>
      </c>
      <c r="Z1211" s="38" t="b">
        <v>0</v>
      </c>
      <c r="AA1211" s="60">
        <v>43733.011805555558</v>
      </c>
      <c r="AB1211" s="60"/>
      <c r="AC1211" s="38">
        <v>0</v>
      </c>
      <c r="AD1211" s="60"/>
      <c r="AE1211" s="60">
        <v>43733.011805555558</v>
      </c>
      <c r="AF1211" s="60">
        <v>43733.011805555558</v>
      </c>
      <c r="AG1211" s="37"/>
      <c r="AH1211" s="37"/>
      <c r="AI1211" s="37"/>
      <c r="AJ1211" s="16">
        <f ca="1">IF(Table1[[#This Row],[State]]="Closed","Zero",IF(Table1[[#This Row],[State]]="Resolved","Zero",TODAY()-Table1[[#This Row],[First Assigned to Osprey-Resolver]]))</f>
        <v>974.98819444444234</v>
      </c>
      <c r="AK1211" s="16" t="str">
        <f ca="1">IF(Table1[[#This Row],[Days Open]]&lt;=5,"00 - 05",IF(Table1[[#This Row],[Days Open]]&lt;=15,"06 - 15",IF(Table1[[#This Row],[Days Open]]&lt;=30,"16 - 30", IF(Table1[[#This Row],[Days Open]]&lt;=60,"31 - 60",IF(Table1[[#This Row],[Days Open]]&lt;=90,"61 - 90",IF(Table1[[#This Row],[Days Open]]="Zero","Closed","&gt;91 and above"))))))</f>
        <v>&gt;91 and above</v>
      </c>
      <c r="AL1211" s="39">
        <f>WEEKNUM(Table1[[#This Row],[Created]])</f>
        <v>39</v>
      </c>
      <c r="AM1211" s="39">
        <f>WEEKNUM(Table1[[#This Row],[Resolved]])</f>
        <v>0</v>
      </c>
      <c r="AN1211" s="39">
        <f>WEEKNUM(Table1[[#This Row],[Closed]])</f>
        <v>5</v>
      </c>
      <c r="AO1211" s="39" t="str">
        <f>IFERROR(INDEX(GD_Resource[], MATCH(Table1[[#This Row],[Assigned to]], GD_Resource[SNOW ID Unique], 0), 2), "Not GD")</f>
        <v>WPP-US</v>
      </c>
      <c r="AP1211" s="39" t="str">
        <f t="shared" si="18"/>
        <v>GD</v>
      </c>
      <c r="AQ1211" s="39">
        <f>YEAR(Table1[[#This Row],[Closed]])</f>
        <v>2020</v>
      </c>
      <c r="AR1211" s="39">
        <f>YEAR(Table1[[#This Row],[Resolved]])</f>
        <v>1900</v>
      </c>
      <c r="AS1211" s="39">
        <f>YEAR(Table1[[#This Row],[Created]])</f>
        <v>2019</v>
      </c>
      <c r="AT1211" s="39">
        <f>DAY(Table1[[#This Row],[Resolved]])</f>
        <v>0</v>
      </c>
      <c r="AU1211" s="39" t="str">
        <f>TEXT(Table1[[#This Row],[Resolved]],"MMM")</f>
        <v>Jan</v>
      </c>
      <c r="AV1211" s="39">
        <f>DAY(Table1[[#This Row],[Created]])</f>
        <v>25</v>
      </c>
      <c r="AW1211" s="39" t="str">
        <f>TEXT(Table1[[#This Row],[Created]],"MMM")</f>
        <v>Sep</v>
      </c>
      <c r="AX1211" s="40">
        <f>VLOOKUP(Table1[[#This Row],[Assigned to]],GD_Resource[[#All],[SNOW ID Unique]:[Team]],4,0)</f>
        <v>0</v>
      </c>
    </row>
    <row r="1212" spans="1:50" ht="62.7" customHeight="1" x14ac:dyDescent="0.25">
      <c r="A1212" s="37" t="s">
        <v>4677</v>
      </c>
      <c r="B1212" s="37" t="s">
        <v>119</v>
      </c>
      <c r="C1212" s="37" t="s">
        <v>120</v>
      </c>
      <c r="D1212" s="37" t="s">
        <v>206</v>
      </c>
      <c r="E1212" s="37" t="s">
        <v>145</v>
      </c>
      <c r="F1212" s="37" t="s">
        <v>4678</v>
      </c>
      <c r="G1212" s="60">
        <v>43973.108425925922</v>
      </c>
      <c r="H1212" s="37" t="s">
        <v>48</v>
      </c>
      <c r="I1212" s="60"/>
      <c r="J1212" s="37" t="s">
        <v>124</v>
      </c>
      <c r="K1212" s="37" t="s">
        <v>3705</v>
      </c>
      <c r="L1212" s="60">
        <v>43973.108425925922</v>
      </c>
      <c r="M1212" s="37" t="s">
        <v>48</v>
      </c>
      <c r="N1212" s="60">
        <v>43735.420578703714</v>
      </c>
      <c r="O1212" s="37" t="s">
        <v>809</v>
      </c>
      <c r="P1212" s="38" t="b">
        <v>0</v>
      </c>
      <c r="Q1212" s="37"/>
      <c r="R1212" s="37" t="s">
        <v>127</v>
      </c>
      <c r="S1212" s="38">
        <v>0</v>
      </c>
      <c r="T1212" s="37" t="s">
        <v>128</v>
      </c>
      <c r="U1212" s="37" t="s">
        <v>124</v>
      </c>
      <c r="V1212" s="60"/>
      <c r="W1212" s="38">
        <v>20536230</v>
      </c>
      <c r="X1212" s="37" t="s">
        <v>810</v>
      </c>
      <c r="Y1212" s="38">
        <v>0</v>
      </c>
      <c r="Z1212" s="38" t="b">
        <v>0</v>
      </c>
      <c r="AA1212" s="60">
        <v>43735.430185185192</v>
      </c>
      <c r="AB1212" s="60">
        <v>43735.421111111107</v>
      </c>
      <c r="AC1212" s="38">
        <v>4</v>
      </c>
      <c r="AD1212" s="60">
        <v>43735.426481481481</v>
      </c>
      <c r="AE1212" s="60">
        <v>43735.430185185192</v>
      </c>
      <c r="AF1212" s="60">
        <v>43735.426481481481</v>
      </c>
      <c r="AG1212" s="37"/>
      <c r="AH1212" s="37"/>
      <c r="AI1212" s="37"/>
      <c r="AJ1212" s="16">
        <f ca="1">IF(Table1[[#This Row],[State]]="Closed","Zero",IF(Table1[[#This Row],[State]]="Resolved","Zero",TODAY()-Table1[[#This Row],[First Assigned to Osprey-Resolver]]))</f>
        <v>972.56981481480761</v>
      </c>
      <c r="AK1212" s="16" t="str">
        <f ca="1">IF(Table1[[#This Row],[Days Open]]&lt;=5,"00 - 05",IF(Table1[[#This Row],[Days Open]]&lt;=15,"06 - 15",IF(Table1[[#This Row],[Days Open]]&lt;=30,"16 - 30", IF(Table1[[#This Row],[Days Open]]&lt;=60,"31 - 60",IF(Table1[[#This Row],[Days Open]]&lt;=90,"61 - 90",IF(Table1[[#This Row],[Days Open]]="Zero","Closed","&gt;91 and above"))))))</f>
        <v>&gt;91 and above</v>
      </c>
      <c r="AL1212" s="39">
        <f>WEEKNUM(Table1[[#This Row],[Created]])</f>
        <v>39</v>
      </c>
      <c r="AM1212" s="39">
        <f>WEEKNUM(Table1[[#This Row],[Resolved]])</f>
        <v>0</v>
      </c>
      <c r="AN1212" s="39">
        <f>WEEKNUM(Table1[[#This Row],[Closed]])</f>
        <v>21</v>
      </c>
      <c r="AO1212" s="39" t="str">
        <f>IFERROR(INDEX(GD_Resource[], MATCH(Table1[[#This Row],[Assigned to]], GD_Resource[SNOW ID Unique], 0), 2), "Not GD")</f>
        <v>Not GD</v>
      </c>
      <c r="AP1212" s="39" t="str">
        <f t="shared" si="18"/>
        <v>Geo</v>
      </c>
      <c r="AQ1212" s="39">
        <f>YEAR(Table1[[#This Row],[Closed]])</f>
        <v>2020</v>
      </c>
      <c r="AR1212" s="39">
        <f>YEAR(Table1[[#This Row],[Resolved]])</f>
        <v>1900</v>
      </c>
      <c r="AS1212" s="39">
        <f>YEAR(Table1[[#This Row],[Created]])</f>
        <v>2019</v>
      </c>
      <c r="AT1212" s="39">
        <f>DAY(Table1[[#This Row],[Resolved]])</f>
        <v>0</v>
      </c>
      <c r="AU1212" s="39" t="str">
        <f>TEXT(Table1[[#This Row],[Resolved]],"MMM")</f>
        <v>Jan</v>
      </c>
      <c r="AV1212" s="39">
        <f>DAY(Table1[[#This Row],[Created]])</f>
        <v>27</v>
      </c>
      <c r="AW1212" s="39" t="str">
        <f>TEXT(Table1[[#This Row],[Created]],"MMM")</f>
        <v>Sep</v>
      </c>
      <c r="AX1212" s="40" t="e">
        <f>VLOOKUP(Table1[[#This Row],[Assigned to]],GD_Resource[[#All],[SNOW ID Unique]:[Team]],4,0)</f>
        <v>#N/A</v>
      </c>
    </row>
    <row r="1213" spans="1:50" ht="37.5" customHeight="1" x14ac:dyDescent="0.25">
      <c r="A1213" s="37" t="s">
        <v>4679</v>
      </c>
      <c r="B1213" s="37" t="s">
        <v>119</v>
      </c>
      <c r="C1213" s="37" t="s">
        <v>185</v>
      </c>
      <c r="D1213" s="37" t="s">
        <v>4680</v>
      </c>
      <c r="E1213" s="37" t="s">
        <v>7</v>
      </c>
      <c r="F1213" s="37" t="s">
        <v>4681</v>
      </c>
      <c r="G1213" s="60">
        <v>43747.75990740741</v>
      </c>
      <c r="H1213" s="37" t="s">
        <v>3633</v>
      </c>
      <c r="I1213" s="60"/>
      <c r="J1213" s="37" t="s">
        <v>4092</v>
      </c>
      <c r="K1213" s="37" t="s">
        <v>4682</v>
      </c>
      <c r="L1213" s="60">
        <v>43747.75990740741</v>
      </c>
      <c r="M1213" s="37" t="s">
        <v>3633</v>
      </c>
      <c r="N1213" s="60">
        <v>43736.875</v>
      </c>
      <c r="O1213" s="37" t="s">
        <v>816</v>
      </c>
      <c r="P1213" s="38" t="b">
        <v>0</v>
      </c>
      <c r="Q1213" s="37"/>
      <c r="R1213" s="37" t="s">
        <v>191</v>
      </c>
      <c r="S1213" s="38">
        <v>0</v>
      </c>
      <c r="T1213" s="37" t="s">
        <v>128</v>
      </c>
      <c r="U1213" s="37" t="s">
        <v>124</v>
      </c>
      <c r="V1213" s="60"/>
      <c r="W1213" s="38">
        <v>940456</v>
      </c>
      <c r="X1213" s="37" t="s">
        <v>817</v>
      </c>
      <c r="Y1213" s="38">
        <v>0</v>
      </c>
      <c r="Z1213" s="38" t="b">
        <v>0</v>
      </c>
      <c r="AA1213" s="60">
        <v>43737.302210648151</v>
      </c>
      <c r="AB1213" s="60">
        <v>43737.302210648151</v>
      </c>
      <c r="AC1213" s="38">
        <v>2</v>
      </c>
      <c r="AD1213" s="60">
        <v>43737.303113425929</v>
      </c>
      <c r="AE1213" s="60">
        <v>43738.280717592592</v>
      </c>
      <c r="AF1213" s="60">
        <v>43737.303113425929</v>
      </c>
      <c r="AG1213" s="37" t="s">
        <v>332</v>
      </c>
      <c r="AH1213" s="37"/>
      <c r="AI1213" s="37" t="s">
        <v>818</v>
      </c>
      <c r="AJ1213" s="16">
        <f ca="1">IF(Table1[[#This Row],[State]]="Closed","Zero",IF(Table1[[#This Row],[State]]="Resolved","Zero",TODAY()-Table1[[#This Row],[First Assigned to Osprey-Resolver]]))</f>
        <v>969.71928240740817</v>
      </c>
      <c r="AK1213" s="16" t="str">
        <f ca="1">IF(Table1[[#This Row],[Days Open]]&lt;=5,"00 - 05",IF(Table1[[#This Row],[Days Open]]&lt;=15,"06 - 15",IF(Table1[[#This Row],[Days Open]]&lt;=30,"16 - 30", IF(Table1[[#This Row],[Days Open]]&lt;=60,"31 - 60",IF(Table1[[#This Row],[Days Open]]&lt;=90,"61 - 90",IF(Table1[[#This Row],[Days Open]]="Zero","Closed","&gt;91 and above"))))))</f>
        <v>&gt;91 and above</v>
      </c>
      <c r="AL1213" s="39">
        <f>WEEKNUM(Table1[[#This Row],[Created]])</f>
        <v>39</v>
      </c>
      <c r="AM1213" s="39">
        <f>WEEKNUM(Table1[[#This Row],[Resolved]])</f>
        <v>0</v>
      </c>
      <c r="AN1213" s="39">
        <f>WEEKNUM(Table1[[#This Row],[Closed]])</f>
        <v>41</v>
      </c>
      <c r="AO1213" s="39" t="str">
        <f>IFERROR(INDEX(GD_Resource[], MATCH(Table1[[#This Row],[Assigned to]], GD_Resource[SNOW ID Unique], 0), 2), "Not GD")</f>
        <v>WPP-UK</v>
      </c>
      <c r="AP1213" s="39" t="str">
        <f t="shared" si="18"/>
        <v>GD</v>
      </c>
      <c r="AQ1213" s="39">
        <f>YEAR(Table1[[#This Row],[Closed]])</f>
        <v>2019</v>
      </c>
      <c r="AR1213" s="39">
        <f>YEAR(Table1[[#This Row],[Resolved]])</f>
        <v>1900</v>
      </c>
      <c r="AS1213" s="39">
        <f>YEAR(Table1[[#This Row],[Created]])</f>
        <v>2019</v>
      </c>
      <c r="AT1213" s="39">
        <f>DAY(Table1[[#This Row],[Resolved]])</f>
        <v>0</v>
      </c>
      <c r="AU1213" s="39" t="str">
        <f>TEXT(Table1[[#This Row],[Resolved]],"MMM")</f>
        <v>Jan</v>
      </c>
      <c r="AV1213" s="39">
        <f>DAY(Table1[[#This Row],[Created]])</f>
        <v>28</v>
      </c>
      <c r="AW1213" s="39" t="str">
        <f>TEXT(Table1[[#This Row],[Created]],"MMM")</f>
        <v>Sep</v>
      </c>
      <c r="AX1213" s="40">
        <f>VLOOKUP(Table1[[#This Row],[Assigned to]],GD_Resource[[#All],[SNOW ID Unique]:[Team]],4,0)</f>
        <v>0</v>
      </c>
    </row>
    <row r="1214" spans="1:50" ht="62.7" customHeight="1" x14ac:dyDescent="0.25">
      <c r="A1214" s="37" t="s">
        <v>4683</v>
      </c>
      <c r="B1214" s="37" t="s">
        <v>119</v>
      </c>
      <c r="C1214" s="37" t="s">
        <v>120</v>
      </c>
      <c r="D1214" s="37" t="s">
        <v>206</v>
      </c>
      <c r="E1214" s="37" t="s">
        <v>145</v>
      </c>
      <c r="F1214" s="37" t="s">
        <v>4684</v>
      </c>
      <c r="G1214" s="60">
        <v>43843.909884259258</v>
      </c>
      <c r="H1214" s="37" t="s">
        <v>41</v>
      </c>
      <c r="I1214" s="60"/>
      <c r="J1214" s="37" t="s">
        <v>124</v>
      </c>
      <c r="K1214" s="37" t="s">
        <v>4685</v>
      </c>
      <c r="L1214" s="60">
        <v>43843.909884259258</v>
      </c>
      <c r="M1214" s="37" t="s">
        <v>48</v>
      </c>
      <c r="N1214" s="60">
        <v>43742.023784722223</v>
      </c>
      <c r="O1214" s="37" t="s">
        <v>209</v>
      </c>
      <c r="P1214" s="38" t="b">
        <v>0</v>
      </c>
      <c r="Q1214" s="37"/>
      <c r="R1214" s="37" t="s">
        <v>127</v>
      </c>
      <c r="S1214" s="38">
        <v>0</v>
      </c>
      <c r="T1214" s="37" t="s">
        <v>128</v>
      </c>
      <c r="U1214" s="37" t="s">
        <v>124</v>
      </c>
      <c r="V1214" s="60"/>
      <c r="W1214" s="38">
        <v>6385341</v>
      </c>
      <c r="X1214" s="37" t="s">
        <v>210</v>
      </c>
      <c r="Y1214" s="38">
        <v>1</v>
      </c>
      <c r="Z1214" s="38" t="b">
        <v>0</v>
      </c>
      <c r="AA1214" s="60">
        <v>43742.023784722223</v>
      </c>
      <c r="AB1214" s="60"/>
      <c r="AC1214" s="38">
        <v>0</v>
      </c>
      <c r="AD1214" s="60"/>
      <c r="AE1214" s="60">
        <v>43742.023784722223</v>
      </c>
      <c r="AF1214" s="60">
        <v>43742.023784722223</v>
      </c>
      <c r="AG1214" s="37"/>
      <c r="AH1214" s="37"/>
      <c r="AI1214" s="37"/>
      <c r="AJ1214" s="16">
        <f ca="1">IF(Table1[[#This Row],[State]]="Closed","Zero",IF(Table1[[#This Row],[State]]="Resolved","Zero",TODAY()-Table1[[#This Row],[First Assigned to Osprey-Resolver]]))</f>
        <v>965.97621527777665</v>
      </c>
      <c r="AK1214" s="16" t="str">
        <f ca="1">IF(Table1[[#This Row],[Days Open]]&lt;=5,"00 - 05",IF(Table1[[#This Row],[Days Open]]&lt;=15,"06 - 15",IF(Table1[[#This Row],[Days Open]]&lt;=30,"16 - 30", IF(Table1[[#This Row],[Days Open]]&lt;=60,"31 - 60",IF(Table1[[#This Row],[Days Open]]&lt;=90,"61 - 90",IF(Table1[[#This Row],[Days Open]]="Zero","Closed","&gt;91 and above"))))))</f>
        <v>&gt;91 and above</v>
      </c>
      <c r="AL1214" s="39">
        <f>WEEKNUM(Table1[[#This Row],[Created]])</f>
        <v>40</v>
      </c>
      <c r="AM1214" s="39">
        <f>WEEKNUM(Table1[[#This Row],[Resolved]])</f>
        <v>0</v>
      </c>
      <c r="AN1214" s="39">
        <f>WEEKNUM(Table1[[#This Row],[Closed]])</f>
        <v>3</v>
      </c>
      <c r="AO1214" s="39" t="str">
        <f>IFERROR(INDEX(GD_Resource[], MATCH(Table1[[#This Row],[Assigned to]], GD_Resource[SNOW ID Unique], 0), 2), "Not GD")</f>
        <v>Not GD</v>
      </c>
      <c r="AP1214" s="39" t="str">
        <f t="shared" si="18"/>
        <v>Geo</v>
      </c>
      <c r="AQ1214" s="39">
        <f>YEAR(Table1[[#This Row],[Closed]])</f>
        <v>2020</v>
      </c>
      <c r="AR1214" s="39">
        <f>YEAR(Table1[[#This Row],[Resolved]])</f>
        <v>1900</v>
      </c>
      <c r="AS1214" s="39">
        <f>YEAR(Table1[[#This Row],[Created]])</f>
        <v>2019</v>
      </c>
      <c r="AT1214" s="39">
        <f>DAY(Table1[[#This Row],[Resolved]])</f>
        <v>0</v>
      </c>
      <c r="AU1214" s="39" t="str">
        <f>TEXT(Table1[[#This Row],[Resolved]],"MMM")</f>
        <v>Jan</v>
      </c>
      <c r="AV1214" s="39">
        <f>DAY(Table1[[#This Row],[Created]])</f>
        <v>4</v>
      </c>
      <c r="AW1214" s="39" t="str">
        <f>TEXT(Table1[[#This Row],[Created]],"MMM")</f>
        <v>Oct</v>
      </c>
      <c r="AX1214" s="40" t="e">
        <f>VLOOKUP(Table1[[#This Row],[Assigned to]],GD_Resource[[#All],[SNOW ID Unique]:[Team]],4,0)</f>
        <v>#N/A</v>
      </c>
    </row>
    <row r="1215" spans="1:50" ht="37.5" customHeight="1" x14ac:dyDescent="0.25">
      <c r="A1215" s="37" t="s">
        <v>4686</v>
      </c>
      <c r="B1215" s="37" t="s">
        <v>119</v>
      </c>
      <c r="C1215" s="37" t="s">
        <v>120</v>
      </c>
      <c r="D1215" s="37" t="s">
        <v>206</v>
      </c>
      <c r="E1215" s="37" t="s">
        <v>145</v>
      </c>
      <c r="F1215" s="37" t="s">
        <v>4687</v>
      </c>
      <c r="G1215" s="60">
        <v>43851.953101851846</v>
      </c>
      <c r="H1215" s="37" t="s">
        <v>41</v>
      </c>
      <c r="I1215" s="60"/>
      <c r="J1215" s="37" t="s">
        <v>542</v>
      </c>
      <c r="K1215" s="37" t="s">
        <v>4685</v>
      </c>
      <c r="L1215" s="60">
        <v>43851.953101851846</v>
      </c>
      <c r="M1215" s="37" t="s">
        <v>48</v>
      </c>
      <c r="N1215" s="60">
        <v>43742.024976851862</v>
      </c>
      <c r="O1215" s="37" t="s">
        <v>209</v>
      </c>
      <c r="P1215" s="38" t="b">
        <v>0</v>
      </c>
      <c r="Q1215" s="37"/>
      <c r="R1215" s="37" t="s">
        <v>127</v>
      </c>
      <c r="S1215" s="38">
        <v>0</v>
      </c>
      <c r="T1215" s="37" t="s">
        <v>128</v>
      </c>
      <c r="U1215" s="37" t="s">
        <v>124</v>
      </c>
      <c r="V1215" s="60"/>
      <c r="W1215" s="38">
        <v>6385427</v>
      </c>
      <c r="X1215" s="37" t="s">
        <v>210</v>
      </c>
      <c r="Y1215" s="38">
        <v>1</v>
      </c>
      <c r="Z1215" s="38" t="b">
        <v>0</v>
      </c>
      <c r="AA1215" s="60">
        <v>43742.024976851862</v>
      </c>
      <c r="AB1215" s="60"/>
      <c r="AC1215" s="38">
        <v>0</v>
      </c>
      <c r="AD1215" s="60"/>
      <c r="AE1215" s="60">
        <v>43742.024976851862</v>
      </c>
      <c r="AF1215" s="60">
        <v>43742.024976851862</v>
      </c>
      <c r="AG1215" s="37"/>
      <c r="AH1215" s="37"/>
      <c r="AI1215" s="37"/>
      <c r="AJ1215" s="16">
        <f ca="1">IF(Table1[[#This Row],[State]]="Closed","Zero",IF(Table1[[#This Row],[State]]="Resolved","Zero",TODAY()-Table1[[#This Row],[First Assigned to Osprey-Resolver]]))</f>
        <v>965.97502314813755</v>
      </c>
      <c r="AK1215" s="16" t="str">
        <f ca="1">IF(Table1[[#This Row],[Days Open]]&lt;=5,"00 - 05",IF(Table1[[#This Row],[Days Open]]&lt;=15,"06 - 15",IF(Table1[[#This Row],[Days Open]]&lt;=30,"16 - 30", IF(Table1[[#This Row],[Days Open]]&lt;=60,"31 - 60",IF(Table1[[#This Row],[Days Open]]&lt;=90,"61 - 90",IF(Table1[[#This Row],[Days Open]]="Zero","Closed","&gt;91 and above"))))))</f>
        <v>&gt;91 and above</v>
      </c>
      <c r="AL1215" s="39">
        <f>WEEKNUM(Table1[[#This Row],[Created]])</f>
        <v>40</v>
      </c>
      <c r="AM1215" s="39">
        <f>WEEKNUM(Table1[[#This Row],[Resolved]])</f>
        <v>0</v>
      </c>
      <c r="AN1215" s="39">
        <f>WEEKNUM(Table1[[#This Row],[Closed]])</f>
        <v>4</v>
      </c>
      <c r="AO1215" s="39" t="str">
        <f>IFERROR(INDEX(GD_Resource[], MATCH(Table1[[#This Row],[Assigned to]], GD_Resource[SNOW ID Unique], 0), 2), "Not GD")</f>
        <v>Not GD</v>
      </c>
      <c r="AP1215" s="39" t="str">
        <f t="shared" si="18"/>
        <v>Geo</v>
      </c>
      <c r="AQ1215" s="39">
        <f>YEAR(Table1[[#This Row],[Closed]])</f>
        <v>2020</v>
      </c>
      <c r="AR1215" s="39">
        <f>YEAR(Table1[[#This Row],[Resolved]])</f>
        <v>1900</v>
      </c>
      <c r="AS1215" s="39">
        <f>YEAR(Table1[[#This Row],[Created]])</f>
        <v>2019</v>
      </c>
      <c r="AT1215" s="39">
        <f>DAY(Table1[[#This Row],[Resolved]])</f>
        <v>0</v>
      </c>
      <c r="AU1215" s="39" t="str">
        <f>TEXT(Table1[[#This Row],[Resolved]],"MMM")</f>
        <v>Jan</v>
      </c>
      <c r="AV1215" s="39">
        <f>DAY(Table1[[#This Row],[Created]])</f>
        <v>4</v>
      </c>
      <c r="AW1215" s="39" t="str">
        <f>TEXT(Table1[[#This Row],[Created]],"MMM")</f>
        <v>Oct</v>
      </c>
      <c r="AX1215" s="40" t="e">
        <f>VLOOKUP(Table1[[#This Row],[Assigned to]],GD_Resource[[#All],[SNOW ID Unique]:[Team]],4,0)</f>
        <v>#N/A</v>
      </c>
    </row>
    <row r="1216" spans="1:50" ht="75" customHeight="1" x14ac:dyDescent="0.25">
      <c r="A1216" s="37" t="s">
        <v>4688</v>
      </c>
      <c r="B1216" s="37" t="s">
        <v>119</v>
      </c>
      <c r="C1216" s="37" t="s">
        <v>120</v>
      </c>
      <c r="D1216" s="37" t="s">
        <v>206</v>
      </c>
      <c r="E1216" s="37" t="s">
        <v>145</v>
      </c>
      <c r="F1216" s="37" t="s">
        <v>4689</v>
      </c>
      <c r="G1216" s="60">
        <v>43843.907824074071</v>
      </c>
      <c r="H1216" s="37" t="s">
        <v>41</v>
      </c>
      <c r="I1216" s="60"/>
      <c r="J1216" s="37" t="s">
        <v>124</v>
      </c>
      <c r="K1216" s="37" t="s">
        <v>4685</v>
      </c>
      <c r="L1216" s="60">
        <v>43843.907824074071</v>
      </c>
      <c r="M1216" s="37" t="s">
        <v>48</v>
      </c>
      <c r="N1216" s="60">
        <v>43742.026087962957</v>
      </c>
      <c r="O1216" s="37" t="s">
        <v>209</v>
      </c>
      <c r="P1216" s="38" t="b">
        <v>0</v>
      </c>
      <c r="Q1216" s="37"/>
      <c r="R1216" s="37" t="s">
        <v>127</v>
      </c>
      <c r="S1216" s="38">
        <v>0</v>
      </c>
      <c r="T1216" s="37" t="s">
        <v>128</v>
      </c>
      <c r="U1216" s="37" t="s">
        <v>124</v>
      </c>
      <c r="V1216" s="60"/>
      <c r="W1216" s="38">
        <v>6385375</v>
      </c>
      <c r="X1216" s="37" t="s">
        <v>210</v>
      </c>
      <c r="Y1216" s="38">
        <v>1</v>
      </c>
      <c r="Z1216" s="38" t="b">
        <v>0</v>
      </c>
      <c r="AA1216" s="60">
        <v>43742.026087962957</v>
      </c>
      <c r="AB1216" s="60"/>
      <c r="AC1216" s="38">
        <v>0</v>
      </c>
      <c r="AD1216" s="60"/>
      <c r="AE1216" s="60">
        <v>43742.026087962957</v>
      </c>
      <c r="AF1216" s="60">
        <v>43742.026087962957</v>
      </c>
      <c r="AG1216" s="37"/>
      <c r="AH1216" s="37"/>
      <c r="AI1216" s="37"/>
      <c r="AJ1216" s="16">
        <f ca="1">IF(Table1[[#This Row],[State]]="Closed","Zero",IF(Table1[[#This Row],[State]]="Resolved","Zero",TODAY()-Table1[[#This Row],[First Assigned to Osprey-Resolver]]))</f>
        <v>965.97391203704319</v>
      </c>
      <c r="AK1216" s="16" t="str">
        <f ca="1">IF(Table1[[#This Row],[Days Open]]&lt;=5,"00 - 05",IF(Table1[[#This Row],[Days Open]]&lt;=15,"06 - 15",IF(Table1[[#This Row],[Days Open]]&lt;=30,"16 - 30", IF(Table1[[#This Row],[Days Open]]&lt;=60,"31 - 60",IF(Table1[[#This Row],[Days Open]]&lt;=90,"61 - 90",IF(Table1[[#This Row],[Days Open]]="Zero","Closed","&gt;91 and above"))))))</f>
        <v>&gt;91 and above</v>
      </c>
      <c r="AL1216" s="39">
        <f>WEEKNUM(Table1[[#This Row],[Created]])</f>
        <v>40</v>
      </c>
      <c r="AM1216" s="39">
        <f>WEEKNUM(Table1[[#This Row],[Resolved]])</f>
        <v>0</v>
      </c>
      <c r="AN1216" s="39">
        <f>WEEKNUM(Table1[[#This Row],[Closed]])</f>
        <v>3</v>
      </c>
      <c r="AO1216" s="39" t="str">
        <f>IFERROR(INDEX(GD_Resource[], MATCH(Table1[[#This Row],[Assigned to]], GD_Resource[SNOW ID Unique], 0), 2), "Not GD")</f>
        <v>Not GD</v>
      </c>
      <c r="AP1216" s="39" t="str">
        <f t="shared" si="18"/>
        <v>Geo</v>
      </c>
      <c r="AQ1216" s="39">
        <f>YEAR(Table1[[#This Row],[Closed]])</f>
        <v>2020</v>
      </c>
      <c r="AR1216" s="39">
        <f>YEAR(Table1[[#This Row],[Resolved]])</f>
        <v>1900</v>
      </c>
      <c r="AS1216" s="39">
        <f>YEAR(Table1[[#This Row],[Created]])</f>
        <v>2019</v>
      </c>
      <c r="AT1216" s="39">
        <f>DAY(Table1[[#This Row],[Resolved]])</f>
        <v>0</v>
      </c>
      <c r="AU1216" s="39" t="str">
        <f>TEXT(Table1[[#This Row],[Resolved]],"MMM")</f>
        <v>Jan</v>
      </c>
      <c r="AV1216" s="39">
        <f>DAY(Table1[[#This Row],[Created]])</f>
        <v>4</v>
      </c>
      <c r="AW1216" s="39" t="str">
        <f>TEXT(Table1[[#This Row],[Created]],"MMM")</f>
        <v>Oct</v>
      </c>
      <c r="AX1216" s="40" t="e">
        <f>VLOOKUP(Table1[[#This Row],[Assigned to]],GD_Resource[[#All],[SNOW ID Unique]:[Team]],4,0)</f>
        <v>#N/A</v>
      </c>
    </row>
    <row r="1217" spans="1:50" ht="25.2" customHeight="1" x14ac:dyDescent="0.25">
      <c r="A1217" s="37" t="s">
        <v>4690</v>
      </c>
      <c r="B1217" s="37" t="s">
        <v>119</v>
      </c>
      <c r="C1217" s="37" t="s">
        <v>120</v>
      </c>
      <c r="D1217" s="37" t="s">
        <v>206</v>
      </c>
      <c r="E1217" s="37" t="s">
        <v>145</v>
      </c>
      <c r="F1217" s="37" t="s">
        <v>4691</v>
      </c>
      <c r="G1217" s="60">
        <v>43843.907037037039</v>
      </c>
      <c r="H1217" s="37" t="s">
        <v>41</v>
      </c>
      <c r="I1217" s="60"/>
      <c r="J1217" s="37" t="s">
        <v>124</v>
      </c>
      <c r="K1217" s="37" t="s">
        <v>4685</v>
      </c>
      <c r="L1217" s="60">
        <v>43843.907037037039</v>
      </c>
      <c r="M1217" s="37" t="s">
        <v>48</v>
      </c>
      <c r="N1217" s="60">
        <v>43742.027199074073</v>
      </c>
      <c r="O1217" s="37" t="s">
        <v>209</v>
      </c>
      <c r="P1217" s="38" t="b">
        <v>0</v>
      </c>
      <c r="Q1217" s="37"/>
      <c r="R1217" s="37" t="s">
        <v>127</v>
      </c>
      <c r="S1217" s="38">
        <v>0</v>
      </c>
      <c r="T1217" s="37" t="s">
        <v>128</v>
      </c>
      <c r="U1217" s="37" t="s">
        <v>124</v>
      </c>
      <c r="V1217" s="60"/>
      <c r="W1217" s="38">
        <v>6385657</v>
      </c>
      <c r="X1217" s="37" t="s">
        <v>210</v>
      </c>
      <c r="Y1217" s="38">
        <v>1</v>
      </c>
      <c r="Z1217" s="38" t="b">
        <v>0</v>
      </c>
      <c r="AA1217" s="60">
        <v>43742.027199074073</v>
      </c>
      <c r="AB1217" s="60"/>
      <c r="AC1217" s="38">
        <v>0</v>
      </c>
      <c r="AD1217" s="60"/>
      <c r="AE1217" s="60">
        <v>43742.027199074073</v>
      </c>
      <c r="AF1217" s="60">
        <v>43742.027199074073</v>
      </c>
      <c r="AG1217" s="37"/>
      <c r="AH1217" s="37"/>
      <c r="AI1217" s="37"/>
      <c r="AJ1217" s="16">
        <f ca="1">IF(Table1[[#This Row],[State]]="Closed","Zero",IF(Table1[[#This Row],[State]]="Resolved","Zero",TODAY()-Table1[[#This Row],[First Assigned to Osprey-Resolver]]))</f>
        <v>965.972800925927</v>
      </c>
      <c r="AK1217" s="16" t="str">
        <f ca="1">IF(Table1[[#This Row],[Days Open]]&lt;=5,"00 - 05",IF(Table1[[#This Row],[Days Open]]&lt;=15,"06 - 15",IF(Table1[[#This Row],[Days Open]]&lt;=30,"16 - 30", IF(Table1[[#This Row],[Days Open]]&lt;=60,"31 - 60",IF(Table1[[#This Row],[Days Open]]&lt;=90,"61 - 90",IF(Table1[[#This Row],[Days Open]]="Zero","Closed","&gt;91 and above"))))))</f>
        <v>&gt;91 and above</v>
      </c>
      <c r="AL1217" s="39">
        <f>WEEKNUM(Table1[[#This Row],[Created]])</f>
        <v>40</v>
      </c>
      <c r="AM1217" s="39">
        <f>WEEKNUM(Table1[[#This Row],[Resolved]])</f>
        <v>0</v>
      </c>
      <c r="AN1217" s="39">
        <f>WEEKNUM(Table1[[#This Row],[Closed]])</f>
        <v>3</v>
      </c>
      <c r="AO1217" s="39" t="str">
        <f>IFERROR(INDEX(GD_Resource[], MATCH(Table1[[#This Row],[Assigned to]], GD_Resource[SNOW ID Unique], 0), 2), "Not GD")</f>
        <v>Not GD</v>
      </c>
      <c r="AP1217" s="39" t="str">
        <f t="shared" si="18"/>
        <v>Geo</v>
      </c>
      <c r="AQ1217" s="39">
        <f>YEAR(Table1[[#This Row],[Closed]])</f>
        <v>2020</v>
      </c>
      <c r="AR1217" s="39">
        <f>YEAR(Table1[[#This Row],[Resolved]])</f>
        <v>1900</v>
      </c>
      <c r="AS1217" s="39">
        <f>YEAR(Table1[[#This Row],[Created]])</f>
        <v>2019</v>
      </c>
      <c r="AT1217" s="39">
        <f>DAY(Table1[[#This Row],[Resolved]])</f>
        <v>0</v>
      </c>
      <c r="AU1217" s="39" t="str">
        <f>TEXT(Table1[[#This Row],[Resolved]],"MMM")</f>
        <v>Jan</v>
      </c>
      <c r="AV1217" s="39">
        <f>DAY(Table1[[#This Row],[Created]])</f>
        <v>4</v>
      </c>
      <c r="AW1217" s="39" t="str">
        <f>TEXT(Table1[[#This Row],[Created]],"MMM")</f>
        <v>Oct</v>
      </c>
      <c r="AX1217" s="40" t="e">
        <f>VLOOKUP(Table1[[#This Row],[Assigned to]],GD_Resource[[#All],[SNOW ID Unique]:[Team]],4,0)</f>
        <v>#N/A</v>
      </c>
    </row>
    <row r="1218" spans="1:50" ht="75" customHeight="1" x14ac:dyDescent="0.25">
      <c r="A1218" s="37" t="s">
        <v>4692</v>
      </c>
      <c r="B1218" s="37" t="s">
        <v>119</v>
      </c>
      <c r="C1218" s="37" t="s">
        <v>120</v>
      </c>
      <c r="D1218" s="37" t="s">
        <v>206</v>
      </c>
      <c r="E1218" s="37" t="s">
        <v>145</v>
      </c>
      <c r="F1218" s="37" t="s">
        <v>4693</v>
      </c>
      <c r="G1218" s="60">
        <v>43843.903217592589</v>
      </c>
      <c r="H1218" s="37" t="s">
        <v>41</v>
      </c>
      <c r="I1218" s="60"/>
      <c r="J1218" s="37" t="s">
        <v>124</v>
      </c>
      <c r="K1218" s="37" t="s">
        <v>4694</v>
      </c>
      <c r="L1218" s="60">
        <v>43843.903217592589</v>
      </c>
      <c r="M1218" s="37" t="s">
        <v>48</v>
      </c>
      <c r="N1218" s="60">
        <v>43742.02820601852</v>
      </c>
      <c r="O1218" s="37" t="s">
        <v>209</v>
      </c>
      <c r="P1218" s="38" t="b">
        <v>0</v>
      </c>
      <c r="Q1218" s="37"/>
      <c r="R1218" s="37" t="s">
        <v>127</v>
      </c>
      <c r="S1218" s="38">
        <v>0</v>
      </c>
      <c r="T1218" s="37" t="s">
        <v>128</v>
      </c>
      <c r="U1218" s="37" t="s">
        <v>124</v>
      </c>
      <c r="V1218" s="60"/>
      <c r="W1218" s="38">
        <v>6385626</v>
      </c>
      <c r="X1218" s="37" t="s">
        <v>210</v>
      </c>
      <c r="Y1218" s="38">
        <v>1</v>
      </c>
      <c r="Z1218" s="38" t="b">
        <v>0</v>
      </c>
      <c r="AA1218" s="60">
        <v>43742.02820601852</v>
      </c>
      <c r="AB1218" s="60"/>
      <c r="AC1218" s="38">
        <v>0</v>
      </c>
      <c r="AD1218" s="60"/>
      <c r="AE1218" s="60">
        <v>43742.02820601852</v>
      </c>
      <c r="AF1218" s="60">
        <v>43742.02820601852</v>
      </c>
      <c r="AG1218" s="37"/>
      <c r="AH1218" s="37"/>
      <c r="AI1218" s="37"/>
      <c r="AJ1218" s="16">
        <f ca="1">IF(Table1[[#This Row],[State]]="Closed","Zero",IF(Table1[[#This Row],[State]]="Resolved","Zero",TODAY()-Table1[[#This Row],[First Assigned to Osprey-Resolver]]))</f>
        <v>965.97179398148</v>
      </c>
      <c r="AK1218" s="16" t="str">
        <f ca="1">IF(Table1[[#This Row],[Days Open]]&lt;=5,"00 - 05",IF(Table1[[#This Row],[Days Open]]&lt;=15,"06 - 15",IF(Table1[[#This Row],[Days Open]]&lt;=30,"16 - 30", IF(Table1[[#This Row],[Days Open]]&lt;=60,"31 - 60",IF(Table1[[#This Row],[Days Open]]&lt;=90,"61 - 90",IF(Table1[[#This Row],[Days Open]]="Zero","Closed","&gt;91 and above"))))))</f>
        <v>&gt;91 and above</v>
      </c>
      <c r="AL1218" s="39">
        <f>WEEKNUM(Table1[[#This Row],[Created]])</f>
        <v>40</v>
      </c>
      <c r="AM1218" s="39">
        <f>WEEKNUM(Table1[[#This Row],[Resolved]])</f>
        <v>0</v>
      </c>
      <c r="AN1218" s="39">
        <f>WEEKNUM(Table1[[#This Row],[Closed]])</f>
        <v>3</v>
      </c>
      <c r="AO1218" s="39" t="str">
        <f>IFERROR(INDEX(GD_Resource[], MATCH(Table1[[#This Row],[Assigned to]], GD_Resource[SNOW ID Unique], 0), 2), "Not GD")</f>
        <v>Not GD</v>
      </c>
      <c r="AP1218" s="39" t="str">
        <f t="shared" ref="AP1218:AP1281" si="19">IF(AO1218="Not GD","Geo","GD")</f>
        <v>Geo</v>
      </c>
      <c r="AQ1218" s="39">
        <f>YEAR(Table1[[#This Row],[Closed]])</f>
        <v>2020</v>
      </c>
      <c r="AR1218" s="39">
        <f>YEAR(Table1[[#This Row],[Resolved]])</f>
        <v>1900</v>
      </c>
      <c r="AS1218" s="39">
        <f>YEAR(Table1[[#This Row],[Created]])</f>
        <v>2019</v>
      </c>
      <c r="AT1218" s="39">
        <f>DAY(Table1[[#This Row],[Resolved]])</f>
        <v>0</v>
      </c>
      <c r="AU1218" s="39" t="str">
        <f>TEXT(Table1[[#This Row],[Resolved]],"MMM")</f>
        <v>Jan</v>
      </c>
      <c r="AV1218" s="39">
        <f>DAY(Table1[[#This Row],[Created]])</f>
        <v>4</v>
      </c>
      <c r="AW1218" s="39" t="str">
        <f>TEXT(Table1[[#This Row],[Created]],"MMM")</f>
        <v>Oct</v>
      </c>
      <c r="AX1218" s="40" t="e">
        <f>VLOOKUP(Table1[[#This Row],[Assigned to]],GD_Resource[[#All],[SNOW ID Unique]:[Team]],4,0)</f>
        <v>#N/A</v>
      </c>
    </row>
    <row r="1219" spans="1:50" ht="250.2" customHeight="1" x14ac:dyDescent="0.25">
      <c r="A1219" s="37" t="s">
        <v>4695</v>
      </c>
      <c r="B1219" s="37" t="s">
        <v>119</v>
      </c>
      <c r="C1219" s="37" t="s">
        <v>120</v>
      </c>
      <c r="D1219" s="37" t="s">
        <v>206</v>
      </c>
      <c r="E1219" s="37" t="s">
        <v>145</v>
      </c>
      <c r="F1219" s="37" t="s">
        <v>4696</v>
      </c>
      <c r="G1219" s="60">
        <v>43843.9059837963</v>
      </c>
      <c r="H1219" s="37" t="s">
        <v>41</v>
      </c>
      <c r="I1219" s="60"/>
      <c r="J1219" s="37" t="s">
        <v>542</v>
      </c>
      <c r="K1219" s="37" t="s">
        <v>4697</v>
      </c>
      <c r="L1219" s="60">
        <v>43843.9059837963</v>
      </c>
      <c r="M1219" s="37" t="s">
        <v>48</v>
      </c>
      <c r="N1219" s="60">
        <v>43742.029270833344</v>
      </c>
      <c r="O1219" s="37" t="s">
        <v>209</v>
      </c>
      <c r="P1219" s="38" t="b">
        <v>0</v>
      </c>
      <c r="Q1219" s="37"/>
      <c r="R1219" s="37" t="s">
        <v>127</v>
      </c>
      <c r="S1219" s="38">
        <v>0</v>
      </c>
      <c r="T1219" s="37" t="s">
        <v>128</v>
      </c>
      <c r="U1219" s="37" t="s">
        <v>124</v>
      </c>
      <c r="V1219" s="60"/>
      <c r="W1219" s="38">
        <v>6385689</v>
      </c>
      <c r="X1219" s="37" t="s">
        <v>210</v>
      </c>
      <c r="Y1219" s="38">
        <v>1</v>
      </c>
      <c r="Z1219" s="38" t="b">
        <v>0</v>
      </c>
      <c r="AA1219" s="60">
        <v>43742.029270833344</v>
      </c>
      <c r="AB1219" s="60"/>
      <c r="AC1219" s="38">
        <v>0</v>
      </c>
      <c r="AD1219" s="60"/>
      <c r="AE1219" s="60">
        <v>43742.029270833344</v>
      </c>
      <c r="AF1219" s="60">
        <v>43742.029270833344</v>
      </c>
      <c r="AG1219" s="37"/>
      <c r="AH1219" s="37"/>
      <c r="AI1219" s="37"/>
      <c r="AJ1219" s="16">
        <f ca="1">IF(Table1[[#This Row],[State]]="Closed","Zero",IF(Table1[[#This Row],[State]]="Resolved","Zero",TODAY()-Table1[[#This Row],[First Assigned to Osprey-Resolver]]))</f>
        <v>965.97072916665638</v>
      </c>
      <c r="AK1219" s="16" t="str">
        <f ca="1">IF(Table1[[#This Row],[Days Open]]&lt;=5,"00 - 05",IF(Table1[[#This Row],[Days Open]]&lt;=15,"06 - 15",IF(Table1[[#This Row],[Days Open]]&lt;=30,"16 - 30", IF(Table1[[#This Row],[Days Open]]&lt;=60,"31 - 60",IF(Table1[[#This Row],[Days Open]]&lt;=90,"61 - 90",IF(Table1[[#This Row],[Days Open]]="Zero","Closed","&gt;91 and above"))))))</f>
        <v>&gt;91 and above</v>
      </c>
      <c r="AL1219" s="39">
        <f>WEEKNUM(Table1[[#This Row],[Created]])</f>
        <v>40</v>
      </c>
      <c r="AM1219" s="39">
        <f>WEEKNUM(Table1[[#This Row],[Resolved]])</f>
        <v>0</v>
      </c>
      <c r="AN1219" s="39">
        <f>WEEKNUM(Table1[[#This Row],[Closed]])</f>
        <v>3</v>
      </c>
      <c r="AO1219" s="39" t="str">
        <f>IFERROR(INDEX(GD_Resource[], MATCH(Table1[[#This Row],[Assigned to]], GD_Resource[SNOW ID Unique], 0), 2), "Not GD")</f>
        <v>Not GD</v>
      </c>
      <c r="AP1219" s="39" t="str">
        <f t="shared" si="19"/>
        <v>Geo</v>
      </c>
      <c r="AQ1219" s="39">
        <f>YEAR(Table1[[#This Row],[Closed]])</f>
        <v>2020</v>
      </c>
      <c r="AR1219" s="39">
        <f>YEAR(Table1[[#This Row],[Resolved]])</f>
        <v>1900</v>
      </c>
      <c r="AS1219" s="39">
        <f>YEAR(Table1[[#This Row],[Created]])</f>
        <v>2019</v>
      </c>
      <c r="AT1219" s="39">
        <f>DAY(Table1[[#This Row],[Resolved]])</f>
        <v>0</v>
      </c>
      <c r="AU1219" s="39" t="str">
        <f>TEXT(Table1[[#This Row],[Resolved]],"MMM")</f>
        <v>Jan</v>
      </c>
      <c r="AV1219" s="39">
        <f>DAY(Table1[[#This Row],[Created]])</f>
        <v>4</v>
      </c>
      <c r="AW1219" s="39" t="str">
        <f>TEXT(Table1[[#This Row],[Created]],"MMM")</f>
        <v>Oct</v>
      </c>
      <c r="AX1219" s="40" t="e">
        <f>VLOOKUP(Table1[[#This Row],[Assigned to]],GD_Resource[[#All],[SNOW ID Unique]:[Team]],4,0)</f>
        <v>#N/A</v>
      </c>
    </row>
    <row r="1220" spans="1:50" ht="37.5" customHeight="1" x14ac:dyDescent="0.25">
      <c r="A1220" s="37" t="s">
        <v>4698</v>
      </c>
      <c r="B1220" s="37" t="s">
        <v>119</v>
      </c>
      <c r="C1220" s="37" t="s">
        <v>120</v>
      </c>
      <c r="D1220" s="37" t="s">
        <v>206</v>
      </c>
      <c r="E1220" s="37" t="s">
        <v>145</v>
      </c>
      <c r="F1220" s="37" t="s">
        <v>4699</v>
      </c>
      <c r="G1220" s="60">
        <v>43843.904664351852</v>
      </c>
      <c r="H1220" s="37" t="s">
        <v>41</v>
      </c>
      <c r="I1220" s="60"/>
      <c r="J1220" s="37" t="s">
        <v>124</v>
      </c>
      <c r="K1220" s="37" t="s">
        <v>4700</v>
      </c>
      <c r="L1220" s="60">
        <v>43843.904664351852</v>
      </c>
      <c r="M1220" s="37" t="s">
        <v>48</v>
      </c>
      <c r="N1220" s="60">
        <v>43742.030300925922</v>
      </c>
      <c r="O1220" s="37" t="s">
        <v>209</v>
      </c>
      <c r="P1220" s="38" t="b">
        <v>0</v>
      </c>
      <c r="Q1220" s="37"/>
      <c r="R1220" s="37" t="s">
        <v>127</v>
      </c>
      <c r="S1220" s="38">
        <v>0</v>
      </c>
      <c r="T1220" s="37" t="s">
        <v>128</v>
      </c>
      <c r="U1220" s="37" t="s">
        <v>124</v>
      </c>
      <c r="V1220" s="60"/>
      <c r="W1220" s="38">
        <v>6385672</v>
      </c>
      <c r="X1220" s="37" t="s">
        <v>210</v>
      </c>
      <c r="Y1220" s="38">
        <v>1</v>
      </c>
      <c r="Z1220" s="38" t="b">
        <v>0</v>
      </c>
      <c r="AA1220" s="60">
        <v>43742.030300925922</v>
      </c>
      <c r="AB1220" s="60"/>
      <c r="AC1220" s="38">
        <v>0</v>
      </c>
      <c r="AD1220" s="60"/>
      <c r="AE1220" s="60">
        <v>43742.030300925922</v>
      </c>
      <c r="AF1220" s="60">
        <v>43742.030300925922</v>
      </c>
      <c r="AG1220" s="37"/>
      <c r="AH1220" s="37"/>
      <c r="AI1220" s="37"/>
      <c r="AJ1220" s="16">
        <f ca="1">IF(Table1[[#This Row],[State]]="Closed","Zero",IF(Table1[[#This Row],[State]]="Resolved","Zero",TODAY()-Table1[[#This Row],[First Assigned to Osprey-Resolver]]))</f>
        <v>965.96969907407765</v>
      </c>
      <c r="AK1220" s="16" t="str">
        <f ca="1">IF(Table1[[#This Row],[Days Open]]&lt;=5,"00 - 05",IF(Table1[[#This Row],[Days Open]]&lt;=15,"06 - 15",IF(Table1[[#This Row],[Days Open]]&lt;=30,"16 - 30", IF(Table1[[#This Row],[Days Open]]&lt;=60,"31 - 60",IF(Table1[[#This Row],[Days Open]]&lt;=90,"61 - 90",IF(Table1[[#This Row],[Days Open]]="Zero","Closed","&gt;91 and above"))))))</f>
        <v>&gt;91 and above</v>
      </c>
      <c r="AL1220" s="39">
        <f>WEEKNUM(Table1[[#This Row],[Created]])</f>
        <v>40</v>
      </c>
      <c r="AM1220" s="39">
        <f>WEEKNUM(Table1[[#This Row],[Resolved]])</f>
        <v>0</v>
      </c>
      <c r="AN1220" s="39">
        <f>WEEKNUM(Table1[[#This Row],[Closed]])</f>
        <v>3</v>
      </c>
      <c r="AO1220" s="39" t="str">
        <f>IFERROR(INDEX(GD_Resource[], MATCH(Table1[[#This Row],[Assigned to]], GD_Resource[SNOW ID Unique], 0), 2), "Not GD")</f>
        <v>Not GD</v>
      </c>
      <c r="AP1220" s="39" t="str">
        <f t="shared" si="19"/>
        <v>Geo</v>
      </c>
      <c r="AQ1220" s="39">
        <f>YEAR(Table1[[#This Row],[Closed]])</f>
        <v>2020</v>
      </c>
      <c r="AR1220" s="39">
        <f>YEAR(Table1[[#This Row],[Resolved]])</f>
        <v>1900</v>
      </c>
      <c r="AS1220" s="39">
        <f>YEAR(Table1[[#This Row],[Created]])</f>
        <v>2019</v>
      </c>
      <c r="AT1220" s="39">
        <f>DAY(Table1[[#This Row],[Resolved]])</f>
        <v>0</v>
      </c>
      <c r="AU1220" s="39" t="str">
        <f>TEXT(Table1[[#This Row],[Resolved]],"MMM")</f>
        <v>Jan</v>
      </c>
      <c r="AV1220" s="39">
        <f>DAY(Table1[[#This Row],[Created]])</f>
        <v>4</v>
      </c>
      <c r="AW1220" s="39" t="str">
        <f>TEXT(Table1[[#This Row],[Created]],"MMM")</f>
        <v>Oct</v>
      </c>
      <c r="AX1220" s="40" t="e">
        <f>VLOOKUP(Table1[[#This Row],[Assigned to]],GD_Resource[[#All],[SNOW ID Unique]:[Team]],4,0)</f>
        <v>#N/A</v>
      </c>
    </row>
    <row r="1221" spans="1:50" ht="62.7" customHeight="1" x14ac:dyDescent="0.25">
      <c r="A1221" s="37" t="s">
        <v>4701</v>
      </c>
      <c r="B1221" s="37" t="s">
        <v>119</v>
      </c>
      <c r="C1221" s="37" t="s">
        <v>120</v>
      </c>
      <c r="D1221" s="37" t="s">
        <v>503</v>
      </c>
      <c r="E1221" s="37" t="s">
        <v>13</v>
      </c>
      <c r="F1221" s="37" t="s">
        <v>4702</v>
      </c>
      <c r="G1221" s="60">
        <v>43742.88789351852</v>
      </c>
      <c r="H1221" s="37" t="s">
        <v>41</v>
      </c>
      <c r="I1221" s="60"/>
      <c r="J1221" s="37" t="s">
        <v>134</v>
      </c>
      <c r="K1221" s="37" t="s">
        <v>4703</v>
      </c>
      <c r="L1221" s="60">
        <v>43742.88789351852</v>
      </c>
      <c r="M1221" s="37" t="s">
        <v>41</v>
      </c>
      <c r="N1221" s="60">
        <v>43742.856724537043</v>
      </c>
      <c r="O1221" s="37" t="s">
        <v>503</v>
      </c>
      <c r="P1221" s="38" t="b">
        <v>0</v>
      </c>
      <c r="Q1221" s="37"/>
      <c r="R1221" s="37" t="s">
        <v>127</v>
      </c>
      <c r="S1221" s="38">
        <v>0</v>
      </c>
      <c r="T1221" s="37" t="s">
        <v>128</v>
      </c>
      <c r="U1221" s="37" t="s">
        <v>124</v>
      </c>
      <c r="V1221" s="60"/>
      <c r="W1221" s="38">
        <v>3829</v>
      </c>
      <c r="X1221" s="37" t="s">
        <v>41</v>
      </c>
      <c r="Y1221" s="38">
        <v>0</v>
      </c>
      <c r="Z1221" s="38" t="b">
        <v>0</v>
      </c>
      <c r="AA1221" s="60">
        <v>43742.856724537043</v>
      </c>
      <c r="AB1221" s="60"/>
      <c r="AC1221" s="38">
        <v>0</v>
      </c>
      <c r="AD1221" s="60"/>
      <c r="AE1221" s="60">
        <v>43742.856724537043</v>
      </c>
      <c r="AF1221" s="60">
        <v>43742.856724537043</v>
      </c>
      <c r="AG1221" s="37"/>
      <c r="AH1221" s="37"/>
      <c r="AI1221" s="37"/>
      <c r="AJ1221" s="16">
        <f ca="1">IF(Table1[[#This Row],[State]]="Closed","Zero",IF(Table1[[#This Row],[State]]="Resolved","Zero",TODAY()-Table1[[#This Row],[First Assigned to Osprey-Resolver]]))</f>
        <v>965.14327546295681</v>
      </c>
      <c r="AK1221" s="16" t="str">
        <f ca="1">IF(Table1[[#This Row],[Days Open]]&lt;=5,"00 - 05",IF(Table1[[#This Row],[Days Open]]&lt;=15,"06 - 15",IF(Table1[[#This Row],[Days Open]]&lt;=30,"16 - 30", IF(Table1[[#This Row],[Days Open]]&lt;=60,"31 - 60",IF(Table1[[#This Row],[Days Open]]&lt;=90,"61 - 90",IF(Table1[[#This Row],[Days Open]]="Zero","Closed","&gt;91 and above"))))))</f>
        <v>&gt;91 and above</v>
      </c>
      <c r="AL1221" s="39">
        <f>WEEKNUM(Table1[[#This Row],[Created]])</f>
        <v>40</v>
      </c>
      <c r="AM1221" s="39">
        <f>WEEKNUM(Table1[[#This Row],[Resolved]])</f>
        <v>0</v>
      </c>
      <c r="AN1221" s="39">
        <f>WEEKNUM(Table1[[#This Row],[Closed]])</f>
        <v>40</v>
      </c>
      <c r="AO1221" s="39" t="str">
        <f>IFERROR(INDEX(GD_Resource[], MATCH(Table1[[#This Row],[Assigned to]], GD_Resource[SNOW ID Unique], 0), 2), "Not GD")</f>
        <v>Not GD</v>
      </c>
      <c r="AP1221" s="39" t="str">
        <f t="shared" si="19"/>
        <v>Geo</v>
      </c>
      <c r="AQ1221" s="39">
        <f>YEAR(Table1[[#This Row],[Closed]])</f>
        <v>2019</v>
      </c>
      <c r="AR1221" s="39">
        <f>YEAR(Table1[[#This Row],[Resolved]])</f>
        <v>1900</v>
      </c>
      <c r="AS1221" s="39">
        <f>YEAR(Table1[[#This Row],[Created]])</f>
        <v>2019</v>
      </c>
      <c r="AT1221" s="39">
        <f>DAY(Table1[[#This Row],[Resolved]])</f>
        <v>0</v>
      </c>
      <c r="AU1221" s="39" t="str">
        <f>TEXT(Table1[[#This Row],[Resolved]],"MMM")</f>
        <v>Jan</v>
      </c>
      <c r="AV1221" s="39">
        <f>DAY(Table1[[#This Row],[Created]])</f>
        <v>4</v>
      </c>
      <c r="AW1221" s="39" t="str">
        <f>TEXT(Table1[[#This Row],[Created]],"MMM")</f>
        <v>Oct</v>
      </c>
      <c r="AX1221" s="40" t="e">
        <f>VLOOKUP(Table1[[#This Row],[Assigned to]],GD_Resource[[#All],[SNOW ID Unique]:[Team]],4,0)</f>
        <v>#N/A</v>
      </c>
    </row>
    <row r="1222" spans="1:50" ht="49.95" customHeight="1" x14ac:dyDescent="0.25">
      <c r="A1222" s="37" t="s">
        <v>4704</v>
      </c>
      <c r="B1222" s="37" t="s">
        <v>142</v>
      </c>
      <c r="C1222" s="37" t="s">
        <v>253</v>
      </c>
      <c r="D1222" s="37" t="s">
        <v>259</v>
      </c>
      <c r="E1222" s="37" t="s">
        <v>13</v>
      </c>
      <c r="F1222" s="37" t="s">
        <v>4705</v>
      </c>
      <c r="G1222" s="60">
        <v>43752.951631944437</v>
      </c>
      <c r="H1222" s="37" t="s">
        <v>39</v>
      </c>
      <c r="I1222" s="60"/>
      <c r="J1222" s="37" t="s">
        <v>124</v>
      </c>
      <c r="K1222" s="37" t="s">
        <v>4706</v>
      </c>
      <c r="L1222" s="60">
        <v>43752.951631944437</v>
      </c>
      <c r="M1222" s="37" t="s">
        <v>39</v>
      </c>
      <c r="N1222" s="60">
        <v>43748.131388888891</v>
      </c>
      <c r="O1222" s="37" t="s">
        <v>4707</v>
      </c>
      <c r="P1222" s="38" t="b">
        <v>0</v>
      </c>
      <c r="Q1222" s="37"/>
      <c r="R1222" s="37" t="s">
        <v>150</v>
      </c>
      <c r="S1222" s="38">
        <v>0</v>
      </c>
      <c r="T1222" s="37" t="s">
        <v>128</v>
      </c>
      <c r="U1222" s="37" t="s">
        <v>124</v>
      </c>
      <c r="V1222" s="60"/>
      <c r="W1222" s="38">
        <v>416469</v>
      </c>
      <c r="X1222" s="37" t="s">
        <v>4708</v>
      </c>
      <c r="Y1222" s="38">
        <v>0</v>
      </c>
      <c r="Z1222" s="38" t="b">
        <v>0</v>
      </c>
      <c r="AA1222" s="60">
        <v>43752.862488425933</v>
      </c>
      <c r="AB1222" s="60">
        <v>43748.1871875</v>
      </c>
      <c r="AC1222" s="38">
        <v>1</v>
      </c>
      <c r="AD1222" s="60">
        <v>43752.936874999999</v>
      </c>
      <c r="AE1222" s="60">
        <v>43752.947418981479</v>
      </c>
      <c r="AF1222" s="60">
        <v>43752.936874999999</v>
      </c>
      <c r="AG1222" s="37" t="s">
        <v>139</v>
      </c>
      <c r="AH1222" s="37"/>
      <c r="AI1222" s="37" t="s">
        <v>257</v>
      </c>
      <c r="AJ1222" s="16">
        <f ca="1">IF(Table1[[#This Row],[State]]="Closed","Zero",IF(Table1[[#This Row],[State]]="Resolved","Zero",TODAY()-Table1[[#This Row],[First Assigned to Osprey-Resolver]]))</f>
        <v>955.05258101852087</v>
      </c>
      <c r="AK1222" s="16" t="str">
        <f ca="1">IF(Table1[[#This Row],[Days Open]]&lt;=5,"00 - 05",IF(Table1[[#This Row],[Days Open]]&lt;=15,"06 - 15",IF(Table1[[#This Row],[Days Open]]&lt;=30,"16 - 30", IF(Table1[[#This Row],[Days Open]]&lt;=60,"31 - 60",IF(Table1[[#This Row],[Days Open]]&lt;=90,"61 - 90",IF(Table1[[#This Row],[Days Open]]="Zero","Closed","&gt;91 and above"))))))</f>
        <v>&gt;91 and above</v>
      </c>
      <c r="AL1222" s="39">
        <f>WEEKNUM(Table1[[#This Row],[Created]])</f>
        <v>41</v>
      </c>
      <c r="AM1222" s="39">
        <f>WEEKNUM(Table1[[#This Row],[Resolved]])</f>
        <v>0</v>
      </c>
      <c r="AN1222" s="39">
        <f>WEEKNUM(Table1[[#This Row],[Closed]])</f>
        <v>42</v>
      </c>
      <c r="AO1222" s="39" t="str">
        <f>IFERROR(INDEX(GD_Resource[], MATCH(Table1[[#This Row],[Assigned to]], GD_Resource[SNOW ID Unique], 0), 2), "Not GD")</f>
        <v>Not GD</v>
      </c>
      <c r="AP1222" s="39" t="str">
        <f t="shared" si="19"/>
        <v>Geo</v>
      </c>
      <c r="AQ1222" s="39">
        <f>YEAR(Table1[[#This Row],[Closed]])</f>
        <v>2019</v>
      </c>
      <c r="AR1222" s="39">
        <f>YEAR(Table1[[#This Row],[Resolved]])</f>
        <v>1900</v>
      </c>
      <c r="AS1222" s="39">
        <f>YEAR(Table1[[#This Row],[Created]])</f>
        <v>2019</v>
      </c>
      <c r="AT1222" s="39">
        <f>DAY(Table1[[#This Row],[Resolved]])</f>
        <v>0</v>
      </c>
      <c r="AU1222" s="39" t="str">
        <f>TEXT(Table1[[#This Row],[Resolved]],"MMM")</f>
        <v>Jan</v>
      </c>
      <c r="AV1222" s="39">
        <f>DAY(Table1[[#This Row],[Created]])</f>
        <v>10</v>
      </c>
      <c r="AW1222" s="39" t="str">
        <f>TEXT(Table1[[#This Row],[Created]],"MMM")</f>
        <v>Oct</v>
      </c>
      <c r="AX1222" s="40" t="e">
        <f>VLOOKUP(Table1[[#This Row],[Assigned to]],GD_Resource[[#All],[SNOW ID Unique]:[Team]],4,0)</f>
        <v>#N/A</v>
      </c>
    </row>
    <row r="1223" spans="1:50" ht="49.95" customHeight="1" x14ac:dyDescent="0.25">
      <c r="A1223" s="37" t="s">
        <v>4709</v>
      </c>
      <c r="B1223" s="37" t="s">
        <v>119</v>
      </c>
      <c r="C1223" s="37" t="s">
        <v>185</v>
      </c>
      <c r="D1223" s="37" t="s">
        <v>4680</v>
      </c>
      <c r="E1223" s="37" t="s">
        <v>7</v>
      </c>
      <c r="F1223" s="37" t="s">
        <v>4710</v>
      </c>
      <c r="G1223" s="60">
        <v>43749.59988425926</v>
      </c>
      <c r="H1223" s="37" t="s">
        <v>3633</v>
      </c>
      <c r="I1223" s="60"/>
      <c r="J1223" s="37" t="s">
        <v>124</v>
      </c>
      <c r="K1223" s="37" t="s">
        <v>4711</v>
      </c>
      <c r="L1223" s="60">
        <v>43749.599861111114</v>
      </c>
      <c r="M1223" s="37" t="s">
        <v>3633</v>
      </c>
      <c r="N1223" s="60">
        <v>43748.721064814818</v>
      </c>
      <c r="O1223" s="37" t="s">
        <v>809</v>
      </c>
      <c r="P1223" s="38" t="b">
        <v>0</v>
      </c>
      <c r="Q1223" s="37"/>
      <c r="R1223" s="37" t="s">
        <v>191</v>
      </c>
      <c r="S1223" s="38">
        <v>0</v>
      </c>
      <c r="T1223" s="37" t="s">
        <v>128</v>
      </c>
      <c r="U1223" s="37" t="s">
        <v>124</v>
      </c>
      <c r="V1223" s="60"/>
      <c r="W1223" s="38">
        <v>75929</v>
      </c>
      <c r="X1223" s="37" t="s">
        <v>810</v>
      </c>
      <c r="Y1223" s="38">
        <v>0</v>
      </c>
      <c r="Z1223" s="38" t="b">
        <v>0</v>
      </c>
      <c r="AA1223" s="60">
        <v>43748.933738425927</v>
      </c>
      <c r="AB1223" s="60">
        <v>43748.721331018518</v>
      </c>
      <c r="AC1223" s="38">
        <v>1</v>
      </c>
      <c r="AD1223" s="60">
        <v>43749.33011574074</v>
      </c>
      <c r="AE1223" s="60">
        <v>43749.333136574067</v>
      </c>
      <c r="AF1223" s="60">
        <v>43749.33011574074</v>
      </c>
      <c r="AG1223" s="37"/>
      <c r="AH1223" s="37"/>
      <c r="AI1223" s="37"/>
      <c r="AJ1223" s="16">
        <f ca="1">IF(Table1[[#This Row],[State]]="Closed","Zero",IF(Table1[[#This Row],[State]]="Resolved","Zero",TODAY()-Table1[[#This Row],[First Assigned to Osprey-Resolver]]))</f>
        <v>958.66686342593312</v>
      </c>
      <c r="AK1223" s="16" t="str">
        <f ca="1">IF(Table1[[#This Row],[Days Open]]&lt;=5,"00 - 05",IF(Table1[[#This Row],[Days Open]]&lt;=15,"06 - 15",IF(Table1[[#This Row],[Days Open]]&lt;=30,"16 - 30", IF(Table1[[#This Row],[Days Open]]&lt;=60,"31 - 60",IF(Table1[[#This Row],[Days Open]]&lt;=90,"61 - 90",IF(Table1[[#This Row],[Days Open]]="Zero","Closed","&gt;91 and above"))))))</f>
        <v>&gt;91 and above</v>
      </c>
      <c r="AL1223" s="39">
        <f>WEEKNUM(Table1[[#This Row],[Created]])</f>
        <v>41</v>
      </c>
      <c r="AM1223" s="39">
        <f>WEEKNUM(Table1[[#This Row],[Resolved]])</f>
        <v>0</v>
      </c>
      <c r="AN1223" s="39">
        <f>WEEKNUM(Table1[[#This Row],[Closed]])</f>
        <v>41</v>
      </c>
      <c r="AO1223" s="39" t="str">
        <f>IFERROR(INDEX(GD_Resource[], MATCH(Table1[[#This Row],[Assigned to]], GD_Resource[SNOW ID Unique], 0), 2), "Not GD")</f>
        <v>WPP-UK</v>
      </c>
      <c r="AP1223" s="39" t="str">
        <f t="shared" si="19"/>
        <v>GD</v>
      </c>
      <c r="AQ1223" s="39">
        <f>YEAR(Table1[[#This Row],[Closed]])</f>
        <v>2019</v>
      </c>
      <c r="AR1223" s="39">
        <f>YEAR(Table1[[#This Row],[Resolved]])</f>
        <v>1900</v>
      </c>
      <c r="AS1223" s="39">
        <f>YEAR(Table1[[#This Row],[Created]])</f>
        <v>2019</v>
      </c>
      <c r="AT1223" s="39">
        <f>DAY(Table1[[#This Row],[Resolved]])</f>
        <v>0</v>
      </c>
      <c r="AU1223" s="39" t="str">
        <f>TEXT(Table1[[#This Row],[Resolved]],"MMM")</f>
        <v>Jan</v>
      </c>
      <c r="AV1223" s="39">
        <f>DAY(Table1[[#This Row],[Created]])</f>
        <v>10</v>
      </c>
      <c r="AW1223" s="39" t="str">
        <f>TEXT(Table1[[#This Row],[Created]],"MMM")</f>
        <v>Oct</v>
      </c>
      <c r="AX1223" s="40">
        <f>VLOOKUP(Table1[[#This Row],[Assigned to]],GD_Resource[[#All],[SNOW ID Unique]:[Team]],4,0)</f>
        <v>0</v>
      </c>
    </row>
    <row r="1224" spans="1:50" ht="49.95" customHeight="1" x14ac:dyDescent="0.25">
      <c r="A1224" s="37" t="s">
        <v>4712</v>
      </c>
      <c r="B1224" s="37" t="s">
        <v>119</v>
      </c>
      <c r="C1224" s="37" t="s">
        <v>2374</v>
      </c>
      <c r="D1224" s="37" t="s">
        <v>206</v>
      </c>
      <c r="E1224" s="37" t="s">
        <v>145</v>
      </c>
      <c r="F1224" s="37" t="s">
        <v>4713</v>
      </c>
      <c r="G1224" s="60">
        <v>43760.825578703712</v>
      </c>
      <c r="H1224" s="37" t="s">
        <v>210</v>
      </c>
      <c r="I1224" s="60"/>
      <c r="J1224" s="37" t="s">
        <v>124</v>
      </c>
      <c r="K1224" s="37" t="s">
        <v>4714</v>
      </c>
      <c r="L1224" s="60">
        <v>43760.825578703712</v>
      </c>
      <c r="M1224" s="37" t="s">
        <v>48</v>
      </c>
      <c r="N1224" s="60">
        <v>43754.778414351851</v>
      </c>
      <c r="O1224" s="37" t="s">
        <v>3599</v>
      </c>
      <c r="P1224" s="38" t="b">
        <v>0</v>
      </c>
      <c r="Q1224" s="37"/>
      <c r="R1224" s="37" t="s">
        <v>191</v>
      </c>
      <c r="S1224" s="38">
        <v>0</v>
      </c>
      <c r="T1224" s="37" t="s">
        <v>128</v>
      </c>
      <c r="U1224" s="37" t="s">
        <v>124</v>
      </c>
      <c r="V1224" s="60"/>
      <c r="W1224" s="38">
        <v>522476</v>
      </c>
      <c r="X1224" s="37" t="s">
        <v>3600</v>
      </c>
      <c r="Y1224" s="38">
        <v>0</v>
      </c>
      <c r="Z1224" s="38" t="b">
        <v>0</v>
      </c>
      <c r="AA1224" s="60">
        <v>43754.828460648147</v>
      </c>
      <c r="AB1224" s="60">
        <v>43754.778414351851</v>
      </c>
      <c r="AC1224" s="38">
        <v>2</v>
      </c>
      <c r="AD1224" s="60">
        <v>43754.81</v>
      </c>
      <c r="AE1224" s="60">
        <v>43754.828460648147</v>
      </c>
      <c r="AF1224" s="60">
        <v>43754.81</v>
      </c>
      <c r="AG1224" s="37"/>
      <c r="AH1224" s="37"/>
      <c r="AI1224" s="37"/>
      <c r="AJ1224" s="16">
        <f ca="1">IF(Table1[[#This Row],[State]]="Closed","Zero",IF(Table1[[#This Row],[State]]="Resolved","Zero",TODAY()-Table1[[#This Row],[First Assigned to Osprey-Resolver]]))</f>
        <v>953.17153935185343</v>
      </c>
      <c r="AK1224" s="16" t="str">
        <f ca="1">IF(Table1[[#This Row],[Days Open]]&lt;=5,"00 - 05",IF(Table1[[#This Row],[Days Open]]&lt;=15,"06 - 15",IF(Table1[[#This Row],[Days Open]]&lt;=30,"16 - 30", IF(Table1[[#This Row],[Days Open]]&lt;=60,"31 - 60",IF(Table1[[#This Row],[Days Open]]&lt;=90,"61 - 90",IF(Table1[[#This Row],[Days Open]]="Zero","Closed","&gt;91 and above"))))))</f>
        <v>&gt;91 and above</v>
      </c>
      <c r="AL1224" s="39">
        <f>WEEKNUM(Table1[[#This Row],[Created]])</f>
        <v>42</v>
      </c>
      <c r="AM1224" s="39">
        <f>WEEKNUM(Table1[[#This Row],[Resolved]])</f>
        <v>0</v>
      </c>
      <c r="AN1224" s="39">
        <f>WEEKNUM(Table1[[#This Row],[Closed]])</f>
        <v>43</v>
      </c>
      <c r="AO1224" s="39" t="str">
        <f>IFERROR(INDEX(GD_Resource[], MATCH(Table1[[#This Row],[Assigned to]], GD_Resource[SNOW ID Unique], 0), 2), "Not GD")</f>
        <v>Not GD</v>
      </c>
      <c r="AP1224" s="39" t="str">
        <f t="shared" si="19"/>
        <v>Geo</v>
      </c>
      <c r="AQ1224" s="39">
        <f>YEAR(Table1[[#This Row],[Closed]])</f>
        <v>2019</v>
      </c>
      <c r="AR1224" s="39">
        <f>YEAR(Table1[[#This Row],[Resolved]])</f>
        <v>1900</v>
      </c>
      <c r="AS1224" s="39">
        <f>YEAR(Table1[[#This Row],[Created]])</f>
        <v>2019</v>
      </c>
      <c r="AT1224" s="39">
        <f>DAY(Table1[[#This Row],[Resolved]])</f>
        <v>0</v>
      </c>
      <c r="AU1224" s="39" t="str">
        <f>TEXT(Table1[[#This Row],[Resolved]],"MMM")</f>
        <v>Jan</v>
      </c>
      <c r="AV1224" s="39">
        <f>DAY(Table1[[#This Row],[Created]])</f>
        <v>16</v>
      </c>
      <c r="AW1224" s="39" t="str">
        <f>TEXT(Table1[[#This Row],[Created]],"MMM")</f>
        <v>Oct</v>
      </c>
      <c r="AX1224" s="40" t="e">
        <f>VLOOKUP(Table1[[#This Row],[Assigned to]],GD_Resource[[#All],[SNOW ID Unique]:[Team]],4,0)</f>
        <v>#N/A</v>
      </c>
    </row>
    <row r="1225" spans="1:50" ht="49.95" customHeight="1" x14ac:dyDescent="0.25">
      <c r="A1225" s="37" t="s">
        <v>4715</v>
      </c>
      <c r="B1225" s="37" t="s">
        <v>119</v>
      </c>
      <c r="C1225" s="37" t="s">
        <v>253</v>
      </c>
      <c r="D1225" s="37" t="s">
        <v>259</v>
      </c>
      <c r="E1225" s="37" t="s">
        <v>13</v>
      </c>
      <c r="F1225" s="37" t="s">
        <v>4716</v>
      </c>
      <c r="G1225" s="60">
        <v>43754.879953703698</v>
      </c>
      <c r="H1225" s="37" t="s">
        <v>39</v>
      </c>
      <c r="I1225" s="60"/>
      <c r="J1225" s="37" t="s">
        <v>134</v>
      </c>
      <c r="K1225" s="37" t="s">
        <v>4717</v>
      </c>
      <c r="L1225" s="60">
        <v>43754.879953703698</v>
      </c>
      <c r="M1225" s="37" t="s">
        <v>39</v>
      </c>
      <c r="N1225" s="60">
        <v>43754.828703703701</v>
      </c>
      <c r="O1225" s="37" t="s">
        <v>3371</v>
      </c>
      <c r="P1225" s="38" t="b">
        <v>0</v>
      </c>
      <c r="Q1225" s="37"/>
      <c r="R1225" s="37" t="s">
        <v>150</v>
      </c>
      <c r="S1225" s="38">
        <v>0</v>
      </c>
      <c r="T1225" s="37" t="s">
        <v>128</v>
      </c>
      <c r="U1225" s="37" t="s">
        <v>124</v>
      </c>
      <c r="V1225" s="60"/>
      <c r="W1225" s="38">
        <v>4428</v>
      </c>
      <c r="X1225" s="37" t="s">
        <v>1237</v>
      </c>
      <c r="Y1225" s="38">
        <v>0</v>
      </c>
      <c r="Z1225" s="38" t="b">
        <v>0</v>
      </c>
      <c r="AA1225" s="60">
        <v>43754.879953703698</v>
      </c>
      <c r="AB1225" s="60">
        <v>43754.828703703701</v>
      </c>
      <c r="AC1225" s="38">
        <v>1</v>
      </c>
      <c r="AD1225" s="60">
        <v>43754.869490740741</v>
      </c>
      <c r="AE1225" s="60">
        <v>43754.879953703698</v>
      </c>
      <c r="AF1225" s="60">
        <v>43754.869490740741</v>
      </c>
      <c r="AG1225" s="37" t="s">
        <v>139</v>
      </c>
      <c r="AH1225" s="37"/>
      <c r="AI1225" s="37" t="s">
        <v>1238</v>
      </c>
      <c r="AJ1225" s="16">
        <f ca="1">IF(Table1[[#This Row],[State]]="Closed","Zero",IF(Table1[[#This Row],[State]]="Resolved","Zero",TODAY()-Table1[[#This Row],[First Assigned to Osprey-Resolver]]))</f>
        <v>953.12004629630246</v>
      </c>
      <c r="AK1225" s="16" t="str">
        <f ca="1">IF(Table1[[#This Row],[Days Open]]&lt;=5,"00 - 05",IF(Table1[[#This Row],[Days Open]]&lt;=15,"06 - 15",IF(Table1[[#This Row],[Days Open]]&lt;=30,"16 - 30", IF(Table1[[#This Row],[Days Open]]&lt;=60,"31 - 60",IF(Table1[[#This Row],[Days Open]]&lt;=90,"61 - 90",IF(Table1[[#This Row],[Days Open]]="Zero","Closed","&gt;91 and above"))))))</f>
        <v>&gt;91 and above</v>
      </c>
      <c r="AL1225" s="39">
        <f>WEEKNUM(Table1[[#This Row],[Created]])</f>
        <v>42</v>
      </c>
      <c r="AM1225" s="39">
        <f>WEEKNUM(Table1[[#This Row],[Resolved]])</f>
        <v>0</v>
      </c>
      <c r="AN1225" s="39">
        <f>WEEKNUM(Table1[[#This Row],[Closed]])</f>
        <v>42</v>
      </c>
      <c r="AO1225" s="39" t="str">
        <f>IFERROR(INDEX(GD_Resource[], MATCH(Table1[[#This Row],[Assigned to]], GD_Resource[SNOW ID Unique], 0), 2), "Not GD")</f>
        <v>Not GD</v>
      </c>
      <c r="AP1225" s="39" t="str">
        <f t="shared" si="19"/>
        <v>Geo</v>
      </c>
      <c r="AQ1225" s="39">
        <f>YEAR(Table1[[#This Row],[Closed]])</f>
        <v>2019</v>
      </c>
      <c r="AR1225" s="39">
        <f>YEAR(Table1[[#This Row],[Resolved]])</f>
        <v>1900</v>
      </c>
      <c r="AS1225" s="39">
        <f>YEAR(Table1[[#This Row],[Created]])</f>
        <v>2019</v>
      </c>
      <c r="AT1225" s="39">
        <f>DAY(Table1[[#This Row],[Resolved]])</f>
        <v>0</v>
      </c>
      <c r="AU1225" s="39" t="str">
        <f>TEXT(Table1[[#This Row],[Resolved]],"MMM")</f>
        <v>Jan</v>
      </c>
      <c r="AV1225" s="39">
        <f>DAY(Table1[[#This Row],[Created]])</f>
        <v>16</v>
      </c>
      <c r="AW1225" s="39" t="str">
        <f>TEXT(Table1[[#This Row],[Created]],"MMM")</f>
        <v>Oct</v>
      </c>
      <c r="AX1225" s="40" t="e">
        <f>VLOOKUP(Table1[[#This Row],[Assigned to]],GD_Resource[[#All],[SNOW ID Unique]:[Team]],4,0)</f>
        <v>#N/A</v>
      </c>
    </row>
    <row r="1226" spans="1:50" ht="37.5" customHeight="1" x14ac:dyDescent="0.25">
      <c r="A1226" s="37" t="s">
        <v>4718</v>
      </c>
      <c r="B1226" s="37" t="s">
        <v>119</v>
      </c>
      <c r="C1226" s="37" t="s">
        <v>161</v>
      </c>
      <c r="D1226" s="37" t="s">
        <v>2195</v>
      </c>
      <c r="E1226" s="37" t="s">
        <v>13</v>
      </c>
      <c r="F1226" s="37" t="s">
        <v>4719</v>
      </c>
      <c r="G1226" s="60">
        <v>43864.95590277778</v>
      </c>
      <c r="H1226" s="37" t="s">
        <v>699</v>
      </c>
      <c r="I1226" s="60"/>
      <c r="J1226" s="37" t="s">
        <v>134</v>
      </c>
      <c r="K1226" s="37" t="s">
        <v>4720</v>
      </c>
      <c r="L1226" s="60">
        <v>43864.95590277778</v>
      </c>
      <c r="M1226" s="37" t="s">
        <v>58</v>
      </c>
      <c r="N1226" s="60">
        <v>43756.004664351851</v>
      </c>
      <c r="O1226" s="37" t="s">
        <v>4721</v>
      </c>
      <c r="P1226" s="38" t="b">
        <v>0</v>
      </c>
      <c r="Q1226" s="37"/>
      <c r="R1226" s="37" t="s">
        <v>127</v>
      </c>
      <c r="S1226" s="38">
        <v>0</v>
      </c>
      <c r="T1226" s="37" t="s">
        <v>128</v>
      </c>
      <c r="U1226" s="37" t="s">
        <v>124</v>
      </c>
      <c r="V1226" s="60"/>
      <c r="W1226" s="38">
        <v>9413387</v>
      </c>
      <c r="X1226" s="37" t="s">
        <v>1300</v>
      </c>
      <c r="Y1226" s="38">
        <v>0</v>
      </c>
      <c r="Z1226" s="38" t="b">
        <v>0</v>
      </c>
      <c r="AA1226" s="60">
        <v>43756.772152777783</v>
      </c>
      <c r="AB1226" s="60">
        <v>43756.019305555557</v>
      </c>
      <c r="AC1226" s="38">
        <v>1</v>
      </c>
      <c r="AD1226" s="60">
        <v>43760.070393518523</v>
      </c>
      <c r="AE1226" s="60">
        <v>43760.071331018517</v>
      </c>
      <c r="AF1226" s="60">
        <v>43760.070393518523</v>
      </c>
      <c r="AG1226" s="37"/>
      <c r="AH1226" s="37"/>
      <c r="AI1226" s="37"/>
      <c r="AJ1226" s="16">
        <f ca="1">IF(Table1[[#This Row],[State]]="Closed","Zero",IF(Table1[[#This Row],[State]]="Resolved","Zero",TODAY()-Table1[[#This Row],[First Assigned to Osprey-Resolver]]))</f>
        <v>947.9286689814835</v>
      </c>
      <c r="AK1226" s="16" t="str">
        <f ca="1">IF(Table1[[#This Row],[Days Open]]&lt;=5,"00 - 05",IF(Table1[[#This Row],[Days Open]]&lt;=15,"06 - 15",IF(Table1[[#This Row],[Days Open]]&lt;=30,"16 - 30", IF(Table1[[#This Row],[Days Open]]&lt;=60,"31 - 60",IF(Table1[[#This Row],[Days Open]]&lt;=90,"61 - 90",IF(Table1[[#This Row],[Days Open]]="Zero","Closed","&gt;91 and above"))))))</f>
        <v>&gt;91 and above</v>
      </c>
      <c r="AL1226" s="39">
        <f>WEEKNUM(Table1[[#This Row],[Created]])</f>
        <v>42</v>
      </c>
      <c r="AM1226" s="39">
        <f>WEEKNUM(Table1[[#This Row],[Resolved]])</f>
        <v>0</v>
      </c>
      <c r="AN1226" s="39">
        <f>WEEKNUM(Table1[[#This Row],[Closed]])</f>
        <v>6</v>
      </c>
      <c r="AO1226" s="39" t="str">
        <f>IFERROR(INDEX(GD_Resource[], MATCH(Table1[[#This Row],[Assigned to]], GD_Resource[SNOW ID Unique], 0), 2), "Not GD")</f>
        <v>WPP-US</v>
      </c>
      <c r="AP1226" s="39" t="str">
        <f t="shared" si="19"/>
        <v>GD</v>
      </c>
      <c r="AQ1226" s="39">
        <f>YEAR(Table1[[#This Row],[Closed]])</f>
        <v>2020</v>
      </c>
      <c r="AR1226" s="39">
        <f>YEAR(Table1[[#This Row],[Resolved]])</f>
        <v>1900</v>
      </c>
      <c r="AS1226" s="39">
        <f>YEAR(Table1[[#This Row],[Created]])</f>
        <v>2019</v>
      </c>
      <c r="AT1226" s="39">
        <f>DAY(Table1[[#This Row],[Resolved]])</f>
        <v>0</v>
      </c>
      <c r="AU1226" s="39" t="str">
        <f>TEXT(Table1[[#This Row],[Resolved]],"MMM")</f>
        <v>Jan</v>
      </c>
      <c r="AV1226" s="39">
        <f>DAY(Table1[[#This Row],[Created]])</f>
        <v>18</v>
      </c>
      <c r="AW1226" s="39" t="str">
        <f>TEXT(Table1[[#This Row],[Created]],"MMM")</f>
        <v>Oct</v>
      </c>
      <c r="AX1226" s="40">
        <f>VLOOKUP(Table1[[#This Row],[Assigned to]],GD_Resource[[#All],[SNOW ID Unique]:[Team]],4,0)</f>
        <v>0</v>
      </c>
    </row>
    <row r="1227" spans="1:50" ht="49.95" customHeight="1" x14ac:dyDescent="0.25">
      <c r="A1227" s="37" t="s">
        <v>4722</v>
      </c>
      <c r="B1227" s="37" t="s">
        <v>119</v>
      </c>
      <c r="C1227" s="37" t="s">
        <v>120</v>
      </c>
      <c r="D1227" s="37" t="s">
        <v>206</v>
      </c>
      <c r="E1227" s="37" t="s">
        <v>13</v>
      </c>
      <c r="F1227" s="37" t="s">
        <v>4723</v>
      </c>
      <c r="G1227" s="60">
        <v>43768.241909722223</v>
      </c>
      <c r="H1227" s="37" t="s">
        <v>413</v>
      </c>
      <c r="I1227" s="60"/>
      <c r="J1227" s="37" t="s">
        <v>124</v>
      </c>
      <c r="K1227" s="37" t="s">
        <v>4724</v>
      </c>
      <c r="L1227" s="60">
        <v>43768.241909722223</v>
      </c>
      <c r="M1227" s="37" t="s">
        <v>48</v>
      </c>
      <c r="N1227" s="60">
        <v>43756.491527777784</v>
      </c>
      <c r="O1227" s="37" t="s">
        <v>4725</v>
      </c>
      <c r="P1227" s="38" t="b">
        <v>0</v>
      </c>
      <c r="Q1227" s="37"/>
      <c r="R1227" s="37" t="s">
        <v>127</v>
      </c>
      <c r="S1227" s="38">
        <v>0</v>
      </c>
      <c r="T1227" s="37" t="s">
        <v>128</v>
      </c>
      <c r="U1227" s="37" t="s">
        <v>124</v>
      </c>
      <c r="V1227" s="60"/>
      <c r="W1227" s="38">
        <v>1016750</v>
      </c>
      <c r="X1227" s="37" t="s">
        <v>413</v>
      </c>
      <c r="Y1227" s="38">
        <v>0</v>
      </c>
      <c r="Z1227" s="38" t="b">
        <v>0</v>
      </c>
      <c r="AA1227" s="60">
        <v>43756.491527777784</v>
      </c>
      <c r="AB1227" s="60"/>
      <c r="AC1227" s="38">
        <v>4</v>
      </c>
      <c r="AD1227" s="60"/>
      <c r="AE1227" s="60">
        <v>43756.491527777784</v>
      </c>
      <c r="AF1227" s="60">
        <v>43756.491527777784</v>
      </c>
      <c r="AG1227" s="37"/>
      <c r="AH1227" s="37"/>
      <c r="AI1227" s="37"/>
      <c r="AJ1227" s="16">
        <f ca="1">IF(Table1[[#This Row],[State]]="Closed","Zero",IF(Table1[[#This Row],[State]]="Resolved","Zero",TODAY()-Table1[[#This Row],[First Assigned to Osprey-Resolver]]))</f>
        <v>951.50847222221637</v>
      </c>
      <c r="AK1227" s="16" t="str">
        <f ca="1">IF(Table1[[#This Row],[Days Open]]&lt;=5,"00 - 05",IF(Table1[[#This Row],[Days Open]]&lt;=15,"06 - 15",IF(Table1[[#This Row],[Days Open]]&lt;=30,"16 - 30", IF(Table1[[#This Row],[Days Open]]&lt;=60,"31 - 60",IF(Table1[[#This Row],[Days Open]]&lt;=90,"61 - 90",IF(Table1[[#This Row],[Days Open]]="Zero","Closed","&gt;91 and above"))))))</f>
        <v>&gt;91 and above</v>
      </c>
      <c r="AL1227" s="39">
        <f>WEEKNUM(Table1[[#This Row],[Created]])</f>
        <v>42</v>
      </c>
      <c r="AM1227" s="39">
        <f>WEEKNUM(Table1[[#This Row],[Resolved]])</f>
        <v>0</v>
      </c>
      <c r="AN1227" s="39">
        <f>WEEKNUM(Table1[[#This Row],[Closed]])</f>
        <v>44</v>
      </c>
      <c r="AO1227" s="39" t="str">
        <f>IFERROR(INDEX(GD_Resource[], MATCH(Table1[[#This Row],[Assigned to]], GD_Resource[SNOW ID Unique], 0), 2), "Not GD")</f>
        <v>WPP-UK</v>
      </c>
      <c r="AP1227" s="39" t="str">
        <f t="shared" si="19"/>
        <v>GD</v>
      </c>
      <c r="AQ1227" s="39">
        <f>YEAR(Table1[[#This Row],[Closed]])</f>
        <v>2019</v>
      </c>
      <c r="AR1227" s="39">
        <f>YEAR(Table1[[#This Row],[Resolved]])</f>
        <v>1900</v>
      </c>
      <c r="AS1227" s="39">
        <f>YEAR(Table1[[#This Row],[Created]])</f>
        <v>2019</v>
      </c>
      <c r="AT1227" s="39">
        <f>DAY(Table1[[#This Row],[Resolved]])</f>
        <v>0</v>
      </c>
      <c r="AU1227" s="39" t="str">
        <f>TEXT(Table1[[#This Row],[Resolved]],"MMM")</f>
        <v>Jan</v>
      </c>
      <c r="AV1227" s="39">
        <f>DAY(Table1[[#This Row],[Created]])</f>
        <v>18</v>
      </c>
      <c r="AW1227" s="39" t="str">
        <f>TEXT(Table1[[#This Row],[Created]],"MMM")</f>
        <v>Oct</v>
      </c>
      <c r="AX1227" s="40">
        <f>VLOOKUP(Table1[[#This Row],[Assigned to]],GD_Resource[[#All],[SNOW ID Unique]:[Team]],4,0)</f>
        <v>0</v>
      </c>
    </row>
    <row r="1228" spans="1:50" ht="37.5" customHeight="1" x14ac:dyDescent="0.25">
      <c r="A1228" s="37" t="s">
        <v>4726</v>
      </c>
      <c r="B1228" s="37" t="s">
        <v>119</v>
      </c>
      <c r="C1228" s="37" t="s">
        <v>433</v>
      </c>
      <c r="D1228" s="37" t="s">
        <v>4333</v>
      </c>
      <c r="E1228" s="37" t="s">
        <v>145</v>
      </c>
      <c r="F1228" s="37" t="s">
        <v>4727</v>
      </c>
      <c r="G1228" s="60">
        <v>43801.722337962958</v>
      </c>
      <c r="H1228" s="37" t="s">
        <v>436</v>
      </c>
      <c r="I1228" s="60"/>
      <c r="J1228" s="37" t="s">
        <v>124</v>
      </c>
      <c r="K1228" s="37" t="s">
        <v>4728</v>
      </c>
      <c r="L1228" s="60">
        <v>43791.035613425927</v>
      </c>
      <c r="M1228" s="37" t="s">
        <v>436</v>
      </c>
      <c r="N1228" s="60">
        <v>43757.960312499999</v>
      </c>
      <c r="O1228" s="37" t="s">
        <v>132</v>
      </c>
      <c r="P1228" s="38" t="b">
        <v>0</v>
      </c>
      <c r="Q1228" s="37"/>
      <c r="R1228" s="37" t="s">
        <v>217</v>
      </c>
      <c r="S1228" s="38">
        <v>0</v>
      </c>
      <c r="T1228" s="37" t="s">
        <v>128</v>
      </c>
      <c r="U1228" s="37" t="s">
        <v>124</v>
      </c>
      <c r="V1228" s="60"/>
      <c r="W1228" s="38">
        <v>2857892</v>
      </c>
      <c r="X1228" s="37" t="s">
        <v>1021</v>
      </c>
      <c r="Y1228" s="38">
        <v>0</v>
      </c>
      <c r="Z1228" s="38" t="b">
        <v>0</v>
      </c>
      <c r="AA1228" s="60">
        <v>43757.960312499999</v>
      </c>
      <c r="AB1228" s="60"/>
      <c r="AC1228" s="38">
        <v>0</v>
      </c>
      <c r="AD1228" s="60"/>
      <c r="AE1228" s="60">
        <v>43757.960312499999</v>
      </c>
      <c r="AF1228" s="60">
        <v>43757.960312499999</v>
      </c>
      <c r="AG1228" s="37"/>
      <c r="AH1228" s="37"/>
      <c r="AI1228" s="37"/>
      <c r="AJ1228" s="16">
        <f ca="1">IF(Table1[[#This Row],[State]]="Closed","Zero",IF(Table1[[#This Row],[State]]="Resolved","Zero",TODAY()-Table1[[#This Row],[First Assigned to Osprey-Resolver]]))</f>
        <v>950.03968750000058</v>
      </c>
      <c r="AK1228" s="16" t="str">
        <f ca="1">IF(Table1[[#This Row],[Days Open]]&lt;=5,"00 - 05",IF(Table1[[#This Row],[Days Open]]&lt;=15,"06 - 15",IF(Table1[[#This Row],[Days Open]]&lt;=30,"16 - 30", IF(Table1[[#This Row],[Days Open]]&lt;=60,"31 - 60",IF(Table1[[#This Row],[Days Open]]&lt;=90,"61 - 90",IF(Table1[[#This Row],[Days Open]]="Zero","Closed","&gt;91 and above"))))))</f>
        <v>&gt;91 and above</v>
      </c>
      <c r="AL1228" s="39">
        <f>WEEKNUM(Table1[[#This Row],[Created]])</f>
        <v>42</v>
      </c>
      <c r="AM1228" s="39">
        <f>WEEKNUM(Table1[[#This Row],[Resolved]])</f>
        <v>0</v>
      </c>
      <c r="AN1228" s="39">
        <f>WEEKNUM(Table1[[#This Row],[Closed]])</f>
        <v>47</v>
      </c>
      <c r="AO1228" s="39" t="str">
        <f>IFERROR(INDEX(GD_Resource[], MATCH(Table1[[#This Row],[Assigned to]], GD_Resource[SNOW ID Unique], 0), 2), "Not GD")</f>
        <v>Not GD</v>
      </c>
      <c r="AP1228" s="39" t="str">
        <f t="shared" si="19"/>
        <v>Geo</v>
      </c>
      <c r="AQ1228" s="39">
        <f>YEAR(Table1[[#This Row],[Closed]])</f>
        <v>2019</v>
      </c>
      <c r="AR1228" s="39">
        <f>YEAR(Table1[[#This Row],[Resolved]])</f>
        <v>1900</v>
      </c>
      <c r="AS1228" s="39">
        <f>YEAR(Table1[[#This Row],[Created]])</f>
        <v>2019</v>
      </c>
      <c r="AT1228" s="39">
        <f>DAY(Table1[[#This Row],[Resolved]])</f>
        <v>0</v>
      </c>
      <c r="AU1228" s="39" t="str">
        <f>TEXT(Table1[[#This Row],[Resolved]],"MMM")</f>
        <v>Jan</v>
      </c>
      <c r="AV1228" s="39">
        <f>DAY(Table1[[#This Row],[Created]])</f>
        <v>19</v>
      </c>
      <c r="AW1228" s="39" t="str">
        <f>TEXT(Table1[[#This Row],[Created]],"MMM")</f>
        <v>Oct</v>
      </c>
      <c r="AX1228" s="40" t="e">
        <f>VLOOKUP(Table1[[#This Row],[Assigned to]],GD_Resource[[#All],[SNOW ID Unique]:[Team]],4,0)</f>
        <v>#N/A</v>
      </c>
    </row>
    <row r="1229" spans="1:50" ht="37.5" customHeight="1" x14ac:dyDescent="0.25">
      <c r="A1229" s="37" t="s">
        <v>4729</v>
      </c>
      <c r="B1229" s="37" t="s">
        <v>119</v>
      </c>
      <c r="C1229" s="37" t="s">
        <v>185</v>
      </c>
      <c r="D1229" s="37" t="s">
        <v>206</v>
      </c>
      <c r="E1229" s="37" t="s">
        <v>145</v>
      </c>
      <c r="F1229" s="37" t="s">
        <v>4730</v>
      </c>
      <c r="G1229" s="60">
        <v>44153.13449074074</v>
      </c>
      <c r="H1229" s="37" t="s">
        <v>48</v>
      </c>
      <c r="I1229" s="60"/>
      <c r="J1229" s="37" t="s">
        <v>124</v>
      </c>
      <c r="K1229" s="37" t="s">
        <v>3877</v>
      </c>
      <c r="L1229" s="60">
        <v>44153.13449074074</v>
      </c>
      <c r="M1229" s="37" t="s">
        <v>48</v>
      </c>
      <c r="N1229" s="60">
        <v>43759.501504629632</v>
      </c>
      <c r="O1229" s="37" t="s">
        <v>3599</v>
      </c>
      <c r="P1229" s="38" t="b">
        <v>0</v>
      </c>
      <c r="Q1229" s="37"/>
      <c r="R1229" s="37" t="s">
        <v>191</v>
      </c>
      <c r="S1229" s="38">
        <v>0</v>
      </c>
      <c r="T1229" s="37" t="s">
        <v>128</v>
      </c>
      <c r="U1229" s="37" t="s">
        <v>124</v>
      </c>
      <c r="V1229" s="60"/>
      <c r="W1229" s="38">
        <v>34009890</v>
      </c>
      <c r="X1229" s="37" t="s">
        <v>3600</v>
      </c>
      <c r="Y1229" s="38">
        <v>0</v>
      </c>
      <c r="Z1229" s="38" t="b">
        <v>0</v>
      </c>
      <c r="AA1229" s="60">
        <v>43759.703136574077</v>
      </c>
      <c r="AB1229" s="60">
        <v>43759.501504629632</v>
      </c>
      <c r="AC1229" s="38">
        <v>1</v>
      </c>
      <c r="AD1229" s="60">
        <v>43759.510520833333</v>
      </c>
      <c r="AE1229" s="60">
        <v>43759.703136574077</v>
      </c>
      <c r="AF1229" s="60">
        <v>43759.510520833333</v>
      </c>
      <c r="AG1229" s="37"/>
      <c r="AH1229" s="37"/>
      <c r="AI1229" s="37"/>
      <c r="AJ1229" s="16">
        <f ca="1">IF(Table1[[#This Row],[State]]="Closed","Zero",IF(Table1[[#This Row],[State]]="Resolved","Zero",TODAY()-Table1[[#This Row],[First Assigned to Osprey-Resolver]]))</f>
        <v>948.29686342592322</v>
      </c>
      <c r="AK1229" s="16" t="str">
        <f ca="1">IF(Table1[[#This Row],[Days Open]]&lt;=5,"00 - 05",IF(Table1[[#This Row],[Days Open]]&lt;=15,"06 - 15",IF(Table1[[#This Row],[Days Open]]&lt;=30,"16 - 30", IF(Table1[[#This Row],[Days Open]]&lt;=60,"31 - 60",IF(Table1[[#This Row],[Days Open]]&lt;=90,"61 - 90",IF(Table1[[#This Row],[Days Open]]="Zero","Closed","&gt;91 and above"))))))</f>
        <v>&gt;91 and above</v>
      </c>
      <c r="AL1229" s="39">
        <f>WEEKNUM(Table1[[#This Row],[Created]])</f>
        <v>43</v>
      </c>
      <c r="AM1229" s="39">
        <f>WEEKNUM(Table1[[#This Row],[Resolved]])</f>
        <v>0</v>
      </c>
      <c r="AN1229" s="39">
        <f>WEEKNUM(Table1[[#This Row],[Closed]])</f>
        <v>47</v>
      </c>
      <c r="AO1229" s="39" t="str">
        <f>IFERROR(INDEX(GD_Resource[], MATCH(Table1[[#This Row],[Assigned to]], GD_Resource[SNOW ID Unique], 0), 2), "Not GD")</f>
        <v>Not GD</v>
      </c>
      <c r="AP1229" s="39" t="str">
        <f t="shared" si="19"/>
        <v>Geo</v>
      </c>
      <c r="AQ1229" s="39">
        <f>YEAR(Table1[[#This Row],[Closed]])</f>
        <v>2020</v>
      </c>
      <c r="AR1229" s="39">
        <f>YEAR(Table1[[#This Row],[Resolved]])</f>
        <v>1900</v>
      </c>
      <c r="AS1229" s="39">
        <f>YEAR(Table1[[#This Row],[Created]])</f>
        <v>2019</v>
      </c>
      <c r="AT1229" s="39">
        <f>DAY(Table1[[#This Row],[Resolved]])</f>
        <v>0</v>
      </c>
      <c r="AU1229" s="39" t="str">
        <f>TEXT(Table1[[#This Row],[Resolved]],"MMM")</f>
        <v>Jan</v>
      </c>
      <c r="AV1229" s="39">
        <f>DAY(Table1[[#This Row],[Created]])</f>
        <v>21</v>
      </c>
      <c r="AW1229" s="39" t="str">
        <f>TEXT(Table1[[#This Row],[Created]],"MMM")</f>
        <v>Oct</v>
      </c>
      <c r="AX1229" s="40" t="e">
        <f>VLOOKUP(Table1[[#This Row],[Assigned to]],GD_Resource[[#All],[SNOW ID Unique]:[Team]],4,0)</f>
        <v>#N/A</v>
      </c>
    </row>
    <row r="1230" spans="1:50" ht="37.5" customHeight="1" x14ac:dyDescent="0.25">
      <c r="A1230" s="37" t="s">
        <v>4731</v>
      </c>
      <c r="B1230" s="37" t="s">
        <v>119</v>
      </c>
      <c r="C1230" s="37" t="s">
        <v>185</v>
      </c>
      <c r="D1230" s="37" t="s">
        <v>4732</v>
      </c>
      <c r="E1230" s="37" t="s">
        <v>7</v>
      </c>
      <c r="F1230" s="37" t="s">
        <v>4733</v>
      </c>
      <c r="G1230" s="60">
        <v>43761.660254629627</v>
      </c>
      <c r="H1230" s="37" t="s">
        <v>3870</v>
      </c>
      <c r="I1230" s="60"/>
      <c r="J1230" s="37" t="s">
        <v>124</v>
      </c>
      <c r="K1230" s="37" t="s">
        <v>4734</v>
      </c>
      <c r="L1230" s="60">
        <v>43761.660254629627</v>
      </c>
      <c r="M1230" s="37" t="s">
        <v>4735</v>
      </c>
      <c r="N1230" s="60">
        <v>43761.635729166657</v>
      </c>
      <c r="O1230" s="37" t="s">
        <v>4732</v>
      </c>
      <c r="P1230" s="38" t="b">
        <v>0</v>
      </c>
      <c r="Q1230" s="37"/>
      <c r="R1230" s="37" t="s">
        <v>191</v>
      </c>
      <c r="S1230" s="38">
        <v>0</v>
      </c>
      <c r="T1230" s="37" t="s">
        <v>128</v>
      </c>
      <c r="U1230" s="37" t="s">
        <v>124</v>
      </c>
      <c r="V1230" s="60"/>
      <c r="W1230" s="38">
        <v>2211</v>
      </c>
      <c r="X1230" s="37" t="s">
        <v>4735</v>
      </c>
      <c r="Y1230" s="38">
        <v>0</v>
      </c>
      <c r="Z1230" s="38" t="b">
        <v>0</v>
      </c>
      <c r="AA1230" s="60">
        <v>43761.653298611112</v>
      </c>
      <c r="AB1230" s="60"/>
      <c r="AC1230" s="38">
        <v>0</v>
      </c>
      <c r="AD1230" s="60"/>
      <c r="AE1230" s="60">
        <v>43761.653298611112</v>
      </c>
      <c r="AF1230" s="60">
        <v>43761.635729166657</v>
      </c>
      <c r="AG1230" s="37"/>
      <c r="AH1230" s="37"/>
      <c r="AI1230" s="37"/>
      <c r="AJ1230" s="16">
        <f ca="1">IF(Table1[[#This Row],[State]]="Closed","Zero",IF(Table1[[#This Row],[State]]="Resolved","Zero",TODAY()-Table1[[#This Row],[First Assigned to Osprey-Resolver]]))</f>
        <v>946.3467013888876</v>
      </c>
      <c r="AK1230" s="16" t="str">
        <f ca="1">IF(Table1[[#This Row],[Days Open]]&lt;=5,"00 - 05",IF(Table1[[#This Row],[Days Open]]&lt;=15,"06 - 15",IF(Table1[[#This Row],[Days Open]]&lt;=30,"16 - 30", IF(Table1[[#This Row],[Days Open]]&lt;=60,"31 - 60",IF(Table1[[#This Row],[Days Open]]&lt;=90,"61 - 90",IF(Table1[[#This Row],[Days Open]]="Zero","Closed","&gt;91 and above"))))))</f>
        <v>&gt;91 and above</v>
      </c>
      <c r="AL1230" s="39">
        <f>WEEKNUM(Table1[[#This Row],[Created]])</f>
        <v>43</v>
      </c>
      <c r="AM1230" s="39">
        <f>WEEKNUM(Table1[[#This Row],[Resolved]])</f>
        <v>0</v>
      </c>
      <c r="AN1230" s="39">
        <f>WEEKNUM(Table1[[#This Row],[Closed]])</f>
        <v>43</v>
      </c>
      <c r="AO1230" s="39" t="str">
        <f>IFERROR(INDEX(GD_Resource[], MATCH(Table1[[#This Row],[Assigned to]], GD_Resource[SNOW ID Unique], 0), 2), "Not GD")</f>
        <v>WPP-US</v>
      </c>
      <c r="AP1230" s="39" t="str">
        <f t="shared" si="19"/>
        <v>GD</v>
      </c>
      <c r="AQ1230" s="39">
        <f>YEAR(Table1[[#This Row],[Closed]])</f>
        <v>2019</v>
      </c>
      <c r="AR1230" s="39">
        <f>YEAR(Table1[[#This Row],[Resolved]])</f>
        <v>1900</v>
      </c>
      <c r="AS1230" s="39">
        <f>YEAR(Table1[[#This Row],[Created]])</f>
        <v>2019</v>
      </c>
      <c r="AT1230" s="39">
        <f>DAY(Table1[[#This Row],[Resolved]])</f>
        <v>0</v>
      </c>
      <c r="AU1230" s="39" t="str">
        <f>TEXT(Table1[[#This Row],[Resolved]],"MMM")</f>
        <v>Jan</v>
      </c>
      <c r="AV1230" s="39">
        <f>DAY(Table1[[#This Row],[Created]])</f>
        <v>23</v>
      </c>
      <c r="AW1230" s="39" t="str">
        <f>TEXT(Table1[[#This Row],[Created]],"MMM")</f>
        <v>Oct</v>
      </c>
      <c r="AX1230" s="40">
        <f>VLOOKUP(Table1[[#This Row],[Assigned to]],GD_Resource[[#All],[SNOW ID Unique]:[Team]],4,0)</f>
        <v>0</v>
      </c>
    </row>
    <row r="1231" spans="1:50" ht="25.2" customHeight="1" x14ac:dyDescent="0.25">
      <c r="A1231" s="37" t="s">
        <v>4736</v>
      </c>
      <c r="B1231" s="37" t="s">
        <v>142</v>
      </c>
      <c r="C1231" s="37" t="s">
        <v>361</v>
      </c>
      <c r="D1231" s="37" t="s">
        <v>206</v>
      </c>
      <c r="E1231" s="37" t="s">
        <v>145</v>
      </c>
      <c r="F1231" s="37" t="s">
        <v>4737</v>
      </c>
      <c r="G1231" s="60">
        <v>43900.810891203713</v>
      </c>
      <c r="H1231" s="37" t="s">
        <v>48</v>
      </c>
      <c r="I1231" s="60"/>
      <c r="J1231" s="37" t="s">
        <v>124</v>
      </c>
      <c r="K1231" s="37" t="s">
        <v>4738</v>
      </c>
      <c r="L1231" s="60">
        <v>43900.810891203713</v>
      </c>
      <c r="M1231" s="37" t="s">
        <v>48</v>
      </c>
      <c r="N1231" s="60">
        <v>43762.027662037042</v>
      </c>
      <c r="O1231" s="37" t="s">
        <v>1560</v>
      </c>
      <c r="P1231" s="38" t="b">
        <v>0</v>
      </c>
      <c r="Q1231" s="37"/>
      <c r="R1231" s="37" t="s">
        <v>127</v>
      </c>
      <c r="S1231" s="38">
        <v>0</v>
      </c>
      <c r="T1231" s="37" t="s">
        <v>128</v>
      </c>
      <c r="U1231" s="37" t="s">
        <v>124</v>
      </c>
      <c r="V1231" s="60"/>
      <c r="W1231" s="38">
        <v>11990871</v>
      </c>
      <c r="X1231" s="37" t="s">
        <v>1562</v>
      </c>
      <c r="Y1231" s="38">
        <v>0</v>
      </c>
      <c r="Z1231" s="38" t="b">
        <v>0</v>
      </c>
      <c r="AA1231" s="60">
        <v>43762.058715277781</v>
      </c>
      <c r="AB1231" s="60">
        <v>43762.04011574074</v>
      </c>
      <c r="AC1231" s="38">
        <v>7</v>
      </c>
      <c r="AD1231" s="60">
        <v>43762.114305555559</v>
      </c>
      <c r="AE1231" s="60">
        <v>43762.632870370369</v>
      </c>
      <c r="AF1231" s="60">
        <v>43762.114305555559</v>
      </c>
      <c r="AG1231" s="37"/>
      <c r="AH1231" s="37"/>
      <c r="AI1231" s="37"/>
      <c r="AJ1231" s="16">
        <f ca="1">IF(Table1[[#This Row],[State]]="Closed","Zero",IF(Table1[[#This Row],[State]]="Resolved","Zero",TODAY()-Table1[[#This Row],[First Assigned to Osprey-Resolver]]))</f>
        <v>945.36712962963065</v>
      </c>
      <c r="AK1231" s="16" t="str">
        <f ca="1">IF(Table1[[#This Row],[Days Open]]&lt;=5,"00 - 05",IF(Table1[[#This Row],[Days Open]]&lt;=15,"06 - 15",IF(Table1[[#This Row],[Days Open]]&lt;=30,"16 - 30", IF(Table1[[#This Row],[Days Open]]&lt;=60,"31 - 60",IF(Table1[[#This Row],[Days Open]]&lt;=90,"61 - 90",IF(Table1[[#This Row],[Days Open]]="Zero","Closed","&gt;91 and above"))))))</f>
        <v>&gt;91 and above</v>
      </c>
      <c r="AL1231" s="39">
        <f>WEEKNUM(Table1[[#This Row],[Created]])</f>
        <v>43</v>
      </c>
      <c r="AM1231" s="39">
        <f>WEEKNUM(Table1[[#This Row],[Resolved]])</f>
        <v>0</v>
      </c>
      <c r="AN1231" s="39">
        <f>WEEKNUM(Table1[[#This Row],[Closed]])</f>
        <v>11</v>
      </c>
      <c r="AO1231" s="39" t="str">
        <f>IFERROR(INDEX(GD_Resource[], MATCH(Table1[[#This Row],[Assigned to]], GD_Resource[SNOW ID Unique], 0), 2), "Not GD")</f>
        <v>Not GD</v>
      </c>
      <c r="AP1231" s="39" t="str">
        <f t="shared" si="19"/>
        <v>Geo</v>
      </c>
      <c r="AQ1231" s="39">
        <f>YEAR(Table1[[#This Row],[Closed]])</f>
        <v>2020</v>
      </c>
      <c r="AR1231" s="39">
        <f>YEAR(Table1[[#This Row],[Resolved]])</f>
        <v>1900</v>
      </c>
      <c r="AS1231" s="39">
        <f>YEAR(Table1[[#This Row],[Created]])</f>
        <v>2019</v>
      </c>
      <c r="AT1231" s="39">
        <f>DAY(Table1[[#This Row],[Resolved]])</f>
        <v>0</v>
      </c>
      <c r="AU1231" s="39" t="str">
        <f>TEXT(Table1[[#This Row],[Resolved]],"MMM")</f>
        <v>Jan</v>
      </c>
      <c r="AV1231" s="39">
        <f>DAY(Table1[[#This Row],[Created]])</f>
        <v>24</v>
      </c>
      <c r="AW1231" s="39" t="str">
        <f>TEXT(Table1[[#This Row],[Created]],"MMM")</f>
        <v>Oct</v>
      </c>
      <c r="AX1231" s="40" t="e">
        <f>VLOOKUP(Table1[[#This Row],[Assigned to]],GD_Resource[[#All],[SNOW ID Unique]:[Team]],4,0)</f>
        <v>#N/A</v>
      </c>
    </row>
    <row r="1232" spans="1:50" ht="37.5" customHeight="1" x14ac:dyDescent="0.25">
      <c r="A1232" s="37" t="s">
        <v>4739</v>
      </c>
      <c r="B1232" s="37" t="s">
        <v>119</v>
      </c>
      <c r="C1232" s="37" t="s">
        <v>161</v>
      </c>
      <c r="D1232" s="37" t="s">
        <v>2195</v>
      </c>
      <c r="E1232" s="37" t="s">
        <v>145</v>
      </c>
      <c r="F1232" s="37" t="s">
        <v>4740</v>
      </c>
      <c r="G1232" s="60">
        <v>43913.699537037042</v>
      </c>
      <c r="H1232" s="37" t="s">
        <v>58</v>
      </c>
      <c r="I1232" s="60"/>
      <c r="J1232" s="37" t="s">
        <v>329</v>
      </c>
      <c r="K1232" s="37" t="s">
        <v>4741</v>
      </c>
      <c r="L1232" s="60">
        <v>43913.699537037042</v>
      </c>
      <c r="M1232" s="37" t="s">
        <v>58</v>
      </c>
      <c r="N1232" s="60">
        <v>43763.771527777782</v>
      </c>
      <c r="O1232" s="37" t="s">
        <v>4742</v>
      </c>
      <c r="P1232" s="38" t="b">
        <v>0</v>
      </c>
      <c r="Q1232" s="37"/>
      <c r="R1232" s="37" t="s">
        <v>127</v>
      </c>
      <c r="S1232" s="38">
        <v>0</v>
      </c>
      <c r="T1232" s="37" t="s">
        <v>128</v>
      </c>
      <c r="U1232" s="37" t="s">
        <v>124</v>
      </c>
      <c r="V1232" s="60"/>
      <c r="W1232" s="38">
        <v>12953780</v>
      </c>
      <c r="X1232" s="37" t="s">
        <v>4743</v>
      </c>
      <c r="Y1232" s="38">
        <v>0</v>
      </c>
      <c r="Z1232" s="38" t="b">
        <v>0</v>
      </c>
      <c r="AA1232" s="60">
        <v>43767.067476851851</v>
      </c>
      <c r="AB1232" s="60">
        <v>43763.79042824074</v>
      </c>
      <c r="AC1232" s="38">
        <v>1</v>
      </c>
      <c r="AD1232" s="60">
        <v>43767.08421296296</v>
      </c>
      <c r="AE1232" s="60">
        <v>43767.337199074071</v>
      </c>
      <c r="AF1232" s="60">
        <v>43767.08421296296</v>
      </c>
      <c r="AG1232" s="37"/>
      <c r="AH1232" s="37"/>
      <c r="AI1232" s="37"/>
      <c r="AJ1232" s="16">
        <f ca="1">IF(Table1[[#This Row],[State]]="Closed","Zero",IF(Table1[[#This Row],[State]]="Resolved","Zero",TODAY()-Table1[[#This Row],[First Assigned to Osprey-Resolver]]))</f>
        <v>940.66280092592933</v>
      </c>
      <c r="AK1232" s="16" t="str">
        <f ca="1">IF(Table1[[#This Row],[Days Open]]&lt;=5,"00 - 05",IF(Table1[[#This Row],[Days Open]]&lt;=15,"06 - 15",IF(Table1[[#This Row],[Days Open]]&lt;=30,"16 - 30", IF(Table1[[#This Row],[Days Open]]&lt;=60,"31 - 60",IF(Table1[[#This Row],[Days Open]]&lt;=90,"61 - 90",IF(Table1[[#This Row],[Days Open]]="Zero","Closed","&gt;91 and above"))))))</f>
        <v>&gt;91 and above</v>
      </c>
      <c r="AL1232" s="39">
        <f>WEEKNUM(Table1[[#This Row],[Created]])</f>
        <v>43</v>
      </c>
      <c r="AM1232" s="39">
        <f>WEEKNUM(Table1[[#This Row],[Resolved]])</f>
        <v>0</v>
      </c>
      <c r="AN1232" s="39">
        <f>WEEKNUM(Table1[[#This Row],[Closed]])</f>
        <v>13</v>
      </c>
      <c r="AO1232" s="39" t="str">
        <f>IFERROR(INDEX(GD_Resource[], MATCH(Table1[[#This Row],[Assigned to]], GD_Resource[SNOW ID Unique], 0), 2), "Not GD")</f>
        <v>WPP-US</v>
      </c>
      <c r="AP1232" s="39" t="str">
        <f t="shared" si="19"/>
        <v>GD</v>
      </c>
      <c r="AQ1232" s="39">
        <f>YEAR(Table1[[#This Row],[Closed]])</f>
        <v>2020</v>
      </c>
      <c r="AR1232" s="39">
        <f>YEAR(Table1[[#This Row],[Resolved]])</f>
        <v>1900</v>
      </c>
      <c r="AS1232" s="39">
        <f>YEAR(Table1[[#This Row],[Created]])</f>
        <v>2019</v>
      </c>
      <c r="AT1232" s="39">
        <f>DAY(Table1[[#This Row],[Resolved]])</f>
        <v>0</v>
      </c>
      <c r="AU1232" s="39" t="str">
        <f>TEXT(Table1[[#This Row],[Resolved]],"MMM")</f>
        <v>Jan</v>
      </c>
      <c r="AV1232" s="39">
        <f>DAY(Table1[[#This Row],[Created]])</f>
        <v>25</v>
      </c>
      <c r="AW1232" s="39" t="str">
        <f>TEXT(Table1[[#This Row],[Created]],"MMM")</f>
        <v>Oct</v>
      </c>
      <c r="AX1232" s="40">
        <f>VLOOKUP(Table1[[#This Row],[Assigned to]],GD_Resource[[#All],[SNOW ID Unique]:[Team]],4,0)</f>
        <v>0</v>
      </c>
    </row>
    <row r="1233" spans="1:50" ht="49.95" customHeight="1" x14ac:dyDescent="0.25">
      <c r="A1233" s="37" t="s">
        <v>4744</v>
      </c>
      <c r="B1233" s="37" t="s">
        <v>142</v>
      </c>
      <c r="C1233" s="37" t="s">
        <v>253</v>
      </c>
      <c r="D1233" s="37" t="s">
        <v>132</v>
      </c>
      <c r="E1233" s="37" t="s">
        <v>145</v>
      </c>
      <c r="F1233" s="37" t="s">
        <v>4745</v>
      </c>
      <c r="G1233" s="60">
        <v>44439.018622685187</v>
      </c>
      <c r="H1233" s="37" t="s">
        <v>71</v>
      </c>
      <c r="I1233" s="60"/>
      <c r="J1233" s="37" t="s">
        <v>124</v>
      </c>
      <c r="K1233" s="37" t="s">
        <v>2818</v>
      </c>
      <c r="L1233" s="60">
        <v>44439.018622685187</v>
      </c>
      <c r="M1233" s="37" t="s">
        <v>42</v>
      </c>
      <c r="N1233" s="60">
        <v>43763.998437499999</v>
      </c>
      <c r="O1233" s="37" t="s">
        <v>2448</v>
      </c>
      <c r="P1233" s="38" t="b">
        <v>0</v>
      </c>
      <c r="Q1233" s="37"/>
      <c r="R1233" s="37" t="s">
        <v>150</v>
      </c>
      <c r="S1233" s="38">
        <v>0</v>
      </c>
      <c r="T1233" s="37" t="s">
        <v>128</v>
      </c>
      <c r="U1233" s="37" t="s">
        <v>124</v>
      </c>
      <c r="V1233" s="60"/>
      <c r="W1233" s="38">
        <v>58321744</v>
      </c>
      <c r="X1233" s="37" t="s">
        <v>2449</v>
      </c>
      <c r="Y1233" s="38">
        <v>0</v>
      </c>
      <c r="Z1233" s="38" t="b">
        <v>0</v>
      </c>
      <c r="AA1233" s="60">
        <v>43767.018958333327</v>
      </c>
      <c r="AB1233" s="60">
        <v>43763.998935185176</v>
      </c>
      <c r="AC1233" s="38">
        <v>3</v>
      </c>
      <c r="AD1233" s="60">
        <v>43773.597407407397</v>
      </c>
      <c r="AE1233" s="60">
        <v>43773.763136574067</v>
      </c>
      <c r="AF1233" s="60">
        <v>43773.597407407397</v>
      </c>
      <c r="AG1233" s="37"/>
      <c r="AH1233" s="37"/>
      <c r="AI1233" s="37" t="s">
        <v>257</v>
      </c>
      <c r="AJ1233" s="16">
        <f ca="1">IF(Table1[[#This Row],[State]]="Closed","Zero",IF(Table1[[#This Row],[State]]="Resolved","Zero",TODAY()-Table1[[#This Row],[First Assigned to Osprey-Resolver]]))</f>
        <v>934.23686342593282</v>
      </c>
      <c r="AK1233" s="16" t="str">
        <f ca="1">IF(Table1[[#This Row],[Days Open]]&lt;=5,"00 - 05",IF(Table1[[#This Row],[Days Open]]&lt;=15,"06 - 15",IF(Table1[[#This Row],[Days Open]]&lt;=30,"16 - 30", IF(Table1[[#This Row],[Days Open]]&lt;=60,"31 - 60",IF(Table1[[#This Row],[Days Open]]&lt;=90,"61 - 90",IF(Table1[[#This Row],[Days Open]]="Zero","Closed","&gt;91 and above"))))))</f>
        <v>&gt;91 and above</v>
      </c>
      <c r="AL1233" s="39">
        <f>WEEKNUM(Table1[[#This Row],[Created]])</f>
        <v>43</v>
      </c>
      <c r="AM1233" s="39">
        <f>WEEKNUM(Table1[[#This Row],[Resolved]])</f>
        <v>0</v>
      </c>
      <c r="AN1233" s="39">
        <f>WEEKNUM(Table1[[#This Row],[Closed]])</f>
        <v>36</v>
      </c>
      <c r="AO1233" s="39" t="str">
        <f>IFERROR(INDEX(GD_Resource[], MATCH(Table1[[#This Row],[Assigned to]], GD_Resource[SNOW ID Unique], 0), 2), "Not GD")</f>
        <v>WPP-US</v>
      </c>
      <c r="AP1233" s="39" t="str">
        <f t="shared" si="19"/>
        <v>GD</v>
      </c>
      <c r="AQ1233" s="39">
        <f>YEAR(Table1[[#This Row],[Closed]])</f>
        <v>2021</v>
      </c>
      <c r="AR1233" s="39">
        <f>YEAR(Table1[[#This Row],[Resolved]])</f>
        <v>1900</v>
      </c>
      <c r="AS1233" s="39">
        <f>YEAR(Table1[[#This Row],[Created]])</f>
        <v>2019</v>
      </c>
      <c r="AT1233" s="39">
        <f>DAY(Table1[[#This Row],[Resolved]])</f>
        <v>0</v>
      </c>
      <c r="AU1233" s="39" t="str">
        <f>TEXT(Table1[[#This Row],[Resolved]],"MMM")</f>
        <v>Jan</v>
      </c>
      <c r="AV1233" s="39">
        <f>DAY(Table1[[#This Row],[Created]])</f>
        <v>25</v>
      </c>
      <c r="AW1233" s="39" t="str">
        <f>TEXT(Table1[[#This Row],[Created]],"MMM")</f>
        <v>Oct</v>
      </c>
      <c r="AX1233" s="40">
        <f>VLOOKUP(Table1[[#This Row],[Assigned to]],GD_Resource[[#All],[SNOW ID Unique]:[Team]],4,0)</f>
        <v>0</v>
      </c>
    </row>
    <row r="1234" spans="1:50" ht="49.95" customHeight="1" x14ac:dyDescent="0.25">
      <c r="A1234" s="37" t="s">
        <v>4746</v>
      </c>
      <c r="B1234" s="37" t="s">
        <v>119</v>
      </c>
      <c r="C1234" s="37" t="s">
        <v>433</v>
      </c>
      <c r="D1234" s="37" t="s">
        <v>132</v>
      </c>
      <c r="E1234" s="37" t="s">
        <v>7</v>
      </c>
      <c r="F1234" s="37" t="s">
        <v>4747</v>
      </c>
      <c r="G1234" s="60">
        <v>43769.05060185185</v>
      </c>
      <c r="H1234" s="37" t="s">
        <v>42</v>
      </c>
      <c r="I1234" s="60"/>
      <c r="J1234" s="37" t="s">
        <v>134</v>
      </c>
      <c r="K1234" s="37" t="s">
        <v>4748</v>
      </c>
      <c r="L1234" s="60">
        <v>43769.05060185185</v>
      </c>
      <c r="M1234" s="37" t="s">
        <v>42</v>
      </c>
      <c r="N1234" s="60">
        <v>43764.20584490741</v>
      </c>
      <c r="O1234" s="37" t="s">
        <v>4749</v>
      </c>
      <c r="P1234" s="38" t="b">
        <v>0</v>
      </c>
      <c r="Q1234" s="37"/>
      <c r="R1234" s="37" t="s">
        <v>217</v>
      </c>
      <c r="S1234" s="38">
        <v>0</v>
      </c>
      <c r="T1234" s="37" t="s">
        <v>128</v>
      </c>
      <c r="U1234" s="37" t="s">
        <v>124</v>
      </c>
      <c r="V1234" s="60"/>
      <c r="W1234" s="38">
        <v>418634</v>
      </c>
      <c r="X1234" s="37" t="s">
        <v>4750</v>
      </c>
      <c r="Y1234" s="38">
        <v>0</v>
      </c>
      <c r="Z1234" s="38" t="b">
        <v>0</v>
      </c>
      <c r="AA1234" s="60">
        <v>43766.361030092587</v>
      </c>
      <c r="AB1234" s="60"/>
      <c r="AC1234" s="38">
        <v>0</v>
      </c>
      <c r="AD1234" s="60"/>
      <c r="AE1234" s="60">
        <v>43766.361030092587</v>
      </c>
      <c r="AF1234" s="60">
        <v>43764.20584490741</v>
      </c>
      <c r="AG1234" s="37"/>
      <c r="AH1234" s="37"/>
      <c r="AI1234" s="37"/>
      <c r="AJ1234" s="16">
        <f ca="1">IF(Table1[[#This Row],[State]]="Closed","Zero",IF(Table1[[#This Row],[State]]="Resolved","Zero",TODAY()-Table1[[#This Row],[First Assigned to Osprey-Resolver]]))</f>
        <v>941.63896990741341</v>
      </c>
      <c r="AK1234" s="16" t="str">
        <f ca="1">IF(Table1[[#This Row],[Days Open]]&lt;=5,"00 - 05",IF(Table1[[#This Row],[Days Open]]&lt;=15,"06 - 15",IF(Table1[[#This Row],[Days Open]]&lt;=30,"16 - 30", IF(Table1[[#This Row],[Days Open]]&lt;=60,"31 - 60",IF(Table1[[#This Row],[Days Open]]&lt;=90,"61 - 90",IF(Table1[[#This Row],[Days Open]]="Zero","Closed","&gt;91 and above"))))))</f>
        <v>&gt;91 and above</v>
      </c>
      <c r="AL1234" s="39">
        <f>WEEKNUM(Table1[[#This Row],[Created]])</f>
        <v>43</v>
      </c>
      <c r="AM1234" s="39">
        <f>WEEKNUM(Table1[[#This Row],[Resolved]])</f>
        <v>0</v>
      </c>
      <c r="AN1234" s="39">
        <f>WEEKNUM(Table1[[#This Row],[Closed]])</f>
        <v>44</v>
      </c>
      <c r="AO1234" s="39" t="str">
        <f>IFERROR(INDEX(GD_Resource[], MATCH(Table1[[#This Row],[Assigned to]], GD_Resource[SNOW ID Unique], 0), 2), "Not GD")</f>
        <v>Not GD</v>
      </c>
      <c r="AP1234" s="39" t="str">
        <f t="shared" si="19"/>
        <v>Geo</v>
      </c>
      <c r="AQ1234" s="39">
        <f>YEAR(Table1[[#This Row],[Closed]])</f>
        <v>2019</v>
      </c>
      <c r="AR1234" s="39">
        <f>YEAR(Table1[[#This Row],[Resolved]])</f>
        <v>1900</v>
      </c>
      <c r="AS1234" s="39">
        <f>YEAR(Table1[[#This Row],[Created]])</f>
        <v>2019</v>
      </c>
      <c r="AT1234" s="39">
        <f>DAY(Table1[[#This Row],[Resolved]])</f>
        <v>0</v>
      </c>
      <c r="AU1234" s="39" t="str">
        <f>TEXT(Table1[[#This Row],[Resolved]],"MMM")</f>
        <v>Jan</v>
      </c>
      <c r="AV1234" s="39">
        <f>DAY(Table1[[#This Row],[Created]])</f>
        <v>26</v>
      </c>
      <c r="AW1234" s="39" t="str">
        <f>TEXT(Table1[[#This Row],[Created]],"MMM")</f>
        <v>Oct</v>
      </c>
      <c r="AX1234" s="40" t="e">
        <f>VLOOKUP(Table1[[#This Row],[Assigned to]],GD_Resource[[#All],[SNOW ID Unique]:[Team]],4,0)</f>
        <v>#N/A</v>
      </c>
    </row>
    <row r="1235" spans="1:50" ht="37.5" customHeight="1" x14ac:dyDescent="0.25">
      <c r="A1235" s="37" t="s">
        <v>4751</v>
      </c>
      <c r="B1235" s="37" t="s">
        <v>119</v>
      </c>
      <c r="C1235" s="37" t="s">
        <v>242</v>
      </c>
      <c r="D1235" s="37" t="s">
        <v>243</v>
      </c>
      <c r="E1235" s="37" t="s">
        <v>13</v>
      </c>
      <c r="F1235" s="37" t="s">
        <v>4752</v>
      </c>
      <c r="G1235" s="60">
        <v>43769.006435185183</v>
      </c>
      <c r="H1235" s="37" t="s">
        <v>71</v>
      </c>
      <c r="I1235" s="60"/>
      <c r="J1235" s="37" t="s">
        <v>124</v>
      </c>
      <c r="K1235" s="37" t="s">
        <v>3326</v>
      </c>
      <c r="L1235" s="60">
        <v>43769.006435185183</v>
      </c>
      <c r="M1235" s="37" t="s">
        <v>71</v>
      </c>
      <c r="N1235" s="60">
        <v>43767.974039351851</v>
      </c>
      <c r="O1235" s="37" t="s">
        <v>4753</v>
      </c>
      <c r="P1235" s="38" t="b">
        <v>0</v>
      </c>
      <c r="Q1235" s="37"/>
      <c r="R1235" s="37" t="s">
        <v>150</v>
      </c>
      <c r="S1235" s="38">
        <v>0</v>
      </c>
      <c r="T1235" s="37" t="s">
        <v>128</v>
      </c>
      <c r="U1235" s="37" t="s">
        <v>124</v>
      </c>
      <c r="V1235" s="60"/>
      <c r="W1235" s="38">
        <v>89199</v>
      </c>
      <c r="X1235" s="37" t="s">
        <v>4754</v>
      </c>
      <c r="Y1235" s="38">
        <v>0</v>
      </c>
      <c r="Z1235" s="38" t="b">
        <v>0</v>
      </c>
      <c r="AA1235" s="60">
        <v>43768.598599537043</v>
      </c>
      <c r="AB1235" s="60">
        <v>43767.977986111109</v>
      </c>
      <c r="AC1235" s="38">
        <v>1</v>
      </c>
      <c r="AD1235" s="60">
        <v>43768.598599537043</v>
      </c>
      <c r="AE1235" s="60">
        <v>43768.598599537043</v>
      </c>
      <c r="AF1235" s="60">
        <v>43768.598599537043</v>
      </c>
      <c r="AG1235" s="37"/>
      <c r="AH1235" s="37"/>
      <c r="AI1235" s="37"/>
      <c r="AJ1235" s="16">
        <f ca="1">IF(Table1[[#This Row],[State]]="Closed","Zero",IF(Table1[[#This Row],[State]]="Resolved","Zero",TODAY()-Table1[[#This Row],[First Assigned to Osprey-Resolver]]))</f>
        <v>939.4014004629571</v>
      </c>
      <c r="AK1235" s="16" t="str">
        <f ca="1">IF(Table1[[#This Row],[Days Open]]&lt;=5,"00 - 05",IF(Table1[[#This Row],[Days Open]]&lt;=15,"06 - 15",IF(Table1[[#This Row],[Days Open]]&lt;=30,"16 - 30", IF(Table1[[#This Row],[Days Open]]&lt;=60,"31 - 60",IF(Table1[[#This Row],[Days Open]]&lt;=90,"61 - 90",IF(Table1[[#This Row],[Days Open]]="Zero","Closed","&gt;91 and above"))))))</f>
        <v>&gt;91 and above</v>
      </c>
      <c r="AL1235" s="39">
        <f>WEEKNUM(Table1[[#This Row],[Created]])</f>
        <v>44</v>
      </c>
      <c r="AM1235" s="39">
        <f>WEEKNUM(Table1[[#This Row],[Resolved]])</f>
        <v>0</v>
      </c>
      <c r="AN1235" s="39">
        <f>WEEKNUM(Table1[[#This Row],[Closed]])</f>
        <v>44</v>
      </c>
      <c r="AO1235" s="39" t="str">
        <f>IFERROR(INDEX(GD_Resource[], MATCH(Table1[[#This Row],[Assigned to]], GD_Resource[SNOW ID Unique], 0), 2), "Not GD")</f>
        <v>WPP-US</v>
      </c>
      <c r="AP1235" s="39" t="str">
        <f t="shared" si="19"/>
        <v>GD</v>
      </c>
      <c r="AQ1235" s="39">
        <f>YEAR(Table1[[#This Row],[Closed]])</f>
        <v>2019</v>
      </c>
      <c r="AR1235" s="39">
        <f>YEAR(Table1[[#This Row],[Resolved]])</f>
        <v>1900</v>
      </c>
      <c r="AS1235" s="39">
        <f>YEAR(Table1[[#This Row],[Created]])</f>
        <v>2019</v>
      </c>
      <c r="AT1235" s="39">
        <f>DAY(Table1[[#This Row],[Resolved]])</f>
        <v>0</v>
      </c>
      <c r="AU1235" s="39" t="str">
        <f>TEXT(Table1[[#This Row],[Resolved]],"MMM")</f>
        <v>Jan</v>
      </c>
      <c r="AV1235" s="39">
        <f>DAY(Table1[[#This Row],[Created]])</f>
        <v>29</v>
      </c>
      <c r="AW1235" s="39" t="str">
        <f>TEXT(Table1[[#This Row],[Created]],"MMM")</f>
        <v>Oct</v>
      </c>
      <c r="AX1235" s="40">
        <f>VLOOKUP(Table1[[#This Row],[Assigned to]],GD_Resource[[#All],[SNOW ID Unique]:[Team]],4,0)</f>
        <v>0</v>
      </c>
    </row>
    <row r="1236" spans="1:50" ht="37.5" customHeight="1" x14ac:dyDescent="0.25">
      <c r="A1236" s="37" t="s">
        <v>4755</v>
      </c>
      <c r="B1236" s="37" t="s">
        <v>119</v>
      </c>
      <c r="C1236" s="37" t="s">
        <v>253</v>
      </c>
      <c r="D1236" s="37" t="s">
        <v>132</v>
      </c>
      <c r="E1236" s="37" t="s">
        <v>145</v>
      </c>
      <c r="F1236" s="37" t="s">
        <v>4756</v>
      </c>
      <c r="G1236" s="60">
        <v>44439.038298611107</v>
      </c>
      <c r="H1236" s="37" t="s">
        <v>8</v>
      </c>
      <c r="I1236" s="60"/>
      <c r="J1236" s="37" t="s">
        <v>124</v>
      </c>
      <c r="K1236" s="37" t="s">
        <v>2818</v>
      </c>
      <c r="L1236" s="60">
        <v>44439.038298611107</v>
      </c>
      <c r="M1236" s="37" t="s">
        <v>42</v>
      </c>
      <c r="N1236" s="60">
        <v>43767.98232638889</v>
      </c>
      <c r="O1236" s="37" t="s">
        <v>3673</v>
      </c>
      <c r="P1236" s="38" t="b">
        <v>0</v>
      </c>
      <c r="Q1236" s="37"/>
      <c r="R1236" s="37" t="s">
        <v>150</v>
      </c>
      <c r="S1236" s="38">
        <v>0</v>
      </c>
      <c r="T1236" s="37" t="s">
        <v>128</v>
      </c>
      <c r="U1236" s="37" t="s">
        <v>124</v>
      </c>
      <c r="V1236" s="60"/>
      <c r="W1236" s="38">
        <v>57979236</v>
      </c>
      <c r="X1236" s="37" t="s">
        <v>256</v>
      </c>
      <c r="Y1236" s="38">
        <v>0</v>
      </c>
      <c r="Z1236" s="38" t="b">
        <v>0</v>
      </c>
      <c r="AA1236" s="60">
        <v>43769.101678240739</v>
      </c>
      <c r="AB1236" s="60">
        <v>43767.999965277777</v>
      </c>
      <c r="AC1236" s="38">
        <v>1</v>
      </c>
      <c r="AD1236" s="60">
        <v>43769.093148148153</v>
      </c>
      <c r="AE1236" s="60">
        <v>43769.101678240739</v>
      </c>
      <c r="AF1236" s="60">
        <v>43769.093148148153</v>
      </c>
      <c r="AG1236" s="37"/>
      <c r="AH1236" s="37"/>
      <c r="AI1236" s="37" t="s">
        <v>257</v>
      </c>
      <c r="AJ1236" s="16">
        <f ca="1">IF(Table1[[#This Row],[State]]="Closed","Zero",IF(Table1[[#This Row],[State]]="Resolved","Zero",TODAY()-Table1[[#This Row],[First Assigned to Osprey-Resolver]]))</f>
        <v>938.89832175926131</v>
      </c>
      <c r="AK1236" s="16" t="str">
        <f ca="1">IF(Table1[[#This Row],[Days Open]]&lt;=5,"00 - 05",IF(Table1[[#This Row],[Days Open]]&lt;=15,"06 - 15",IF(Table1[[#This Row],[Days Open]]&lt;=30,"16 - 30", IF(Table1[[#This Row],[Days Open]]&lt;=60,"31 - 60",IF(Table1[[#This Row],[Days Open]]&lt;=90,"61 - 90",IF(Table1[[#This Row],[Days Open]]="Zero","Closed","&gt;91 and above"))))))</f>
        <v>&gt;91 and above</v>
      </c>
      <c r="AL1236" s="39">
        <f>WEEKNUM(Table1[[#This Row],[Created]])</f>
        <v>44</v>
      </c>
      <c r="AM1236" s="39">
        <f>WEEKNUM(Table1[[#This Row],[Resolved]])</f>
        <v>0</v>
      </c>
      <c r="AN1236" s="39">
        <f>WEEKNUM(Table1[[#This Row],[Closed]])</f>
        <v>36</v>
      </c>
      <c r="AO1236" s="39" t="str">
        <f>IFERROR(INDEX(GD_Resource[], MATCH(Table1[[#This Row],[Assigned to]], GD_Resource[SNOW ID Unique], 0), 2), "Not GD")</f>
        <v>WPP-US</v>
      </c>
      <c r="AP1236" s="39" t="str">
        <f t="shared" si="19"/>
        <v>GD</v>
      </c>
      <c r="AQ1236" s="39">
        <f>YEAR(Table1[[#This Row],[Closed]])</f>
        <v>2021</v>
      </c>
      <c r="AR1236" s="39">
        <f>YEAR(Table1[[#This Row],[Resolved]])</f>
        <v>1900</v>
      </c>
      <c r="AS1236" s="39">
        <f>YEAR(Table1[[#This Row],[Created]])</f>
        <v>2019</v>
      </c>
      <c r="AT1236" s="39">
        <f>DAY(Table1[[#This Row],[Resolved]])</f>
        <v>0</v>
      </c>
      <c r="AU1236" s="39" t="str">
        <f>TEXT(Table1[[#This Row],[Resolved]],"MMM")</f>
        <v>Jan</v>
      </c>
      <c r="AV1236" s="39">
        <f>DAY(Table1[[#This Row],[Created]])</f>
        <v>29</v>
      </c>
      <c r="AW1236" s="39" t="str">
        <f>TEXT(Table1[[#This Row],[Created]],"MMM")</f>
        <v>Oct</v>
      </c>
      <c r="AX1236" s="40">
        <f>VLOOKUP(Table1[[#This Row],[Assigned to]],GD_Resource[[#All],[SNOW ID Unique]:[Team]],4,0)</f>
        <v>0</v>
      </c>
    </row>
    <row r="1237" spans="1:50" ht="37.5" customHeight="1" x14ac:dyDescent="0.25">
      <c r="A1237" s="37" t="s">
        <v>4757</v>
      </c>
      <c r="B1237" s="37" t="s">
        <v>119</v>
      </c>
      <c r="C1237" s="37" t="s">
        <v>120</v>
      </c>
      <c r="D1237" s="37" t="s">
        <v>206</v>
      </c>
      <c r="E1237" s="37" t="s">
        <v>13</v>
      </c>
      <c r="F1237" s="37" t="s">
        <v>4758</v>
      </c>
      <c r="G1237" s="60">
        <v>43902.031331018523</v>
      </c>
      <c r="H1237" s="37" t="s">
        <v>3267</v>
      </c>
      <c r="I1237" s="60"/>
      <c r="J1237" s="37" t="s">
        <v>124</v>
      </c>
      <c r="K1237" s="37" t="s">
        <v>4759</v>
      </c>
      <c r="L1237" s="60">
        <v>43902.031331018523</v>
      </c>
      <c r="M1237" s="37" t="s">
        <v>48</v>
      </c>
      <c r="N1237" s="60">
        <v>43769.013240740736</v>
      </c>
      <c r="O1237" s="37" t="s">
        <v>206</v>
      </c>
      <c r="P1237" s="38" t="b">
        <v>0</v>
      </c>
      <c r="Q1237" s="37"/>
      <c r="R1237" s="37" t="s">
        <v>127</v>
      </c>
      <c r="S1237" s="38">
        <v>0</v>
      </c>
      <c r="T1237" s="37" t="s">
        <v>128</v>
      </c>
      <c r="U1237" s="37" t="s">
        <v>124</v>
      </c>
      <c r="V1237" s="60"/>
      <c r="W1237" s="38">
        <v>11493869</v>
      </c>
      <c r="X1237" s="37" t="s">
        <v>4368</v>
      </c>
      <c r="Y1237" s="38">
        <v>0</v>
      </c>
      <c r="Z1237" s="38" t="b">
        <v>0</v>
      </c>
      <c r="AA1237" s="60">
        <v>43769.013240740736</v>
      </c>
      <c r="AB1237" s="60"/>
      <c r="AC1237" s="38">
        <v>0</v>
      </c>
      <c r="AD1237" s="60"/>
      <c r="AE1237" s="60">
        <v>43769.013240740736</v>
      </c>
      <c r="AF1237" s="60">
        <v>43769.013240740736</v>
      </c>
      <c r="AG1237" s="37"/>
      <c r="AH1237" s="37"/>
      <c r="AI1237" s="37"/>
      <c r="AJ1237" s="16">
        <f ca="1">IF(Table1[[#This Row],[State]]="Closed","Zero",IF(Table1[[#This Row],[State]]="Resolved","Zero",TODAY()-Table1[[#This Row],[First Assigned to Osprey-Resolver]]))</f>
        <v>938.98675925926364</v>
      </c>
      <c r="AK1237" s="16" t="str">
        <f ca="1">IF(Table1[[#This Row],[Days Open]]&lt;=5,"00 - 05",IF(Table1[[#This Row],[Days Open]]&lt;=15,"06 - 15",IF(Table1[[#This Row],[Days Open]]&lt;=30,"16 - 30", IF(Table1[[#This Row],[Days Open]]&lt;=60,"31 - 60",IF(Table1[[#This Row],[Days Open]]&lt;=90,"61 - 90",IF(Table1[[#This Row],[Days Open]]="Zero","Closed","&gt;91 and above"))))))</f>
        <v>&gt;91 and above</v>
      </c>
      <c r="AL1237" s="39">
        <f>WEEKNUM(Table1[[#This Row],[Created]])</f>
        <v>44</v>
      </c>
      <c r="AM1237" s="39">
        <f>WEEKNUM(Table1[[#This Row],[Resolved]])</f>
        <v>0</v>
      </c>
      <c r="AN1237" s="39">
        <f>WEEKNUM(Table1[[#This Row],[Closed]])</f>
        <v>11</v>
      </c>
      <c r="AO1237" s="39" t="str">
        <f>IFERROR(INDEX(GD_Resource[], MATCH(Table1[[#This Row],[Assigned to]], GD_Resource[SNOW ID Unique], 0), 2), "Not GD")</f>
        <v>WPP-US</v>
      </c>
      <c r="AP1237" s="39" t="str">
        <f t="shared" si="19"/>
        <v>GD</v>
      </c>
      <c r="AQ1237" s="39">
        <f>YEAR(Table1[[#This Row],[Closed]])</f>
        <v>2020</v>
      </c>
      <c r="AR1237" s="39">
        <f>YEAR(Table1[[#This Row],[Resolved]])</f>
        <v>1900</v>
      </c>
      <c r="AS1237" s="39">
        <f>YEAR(Table1[[#This Row],[Created]])</f>
        <v>2019</v>
      </c>
      <c r="AT1237" s="39">
        <f>DAY(Table1[[#This Row],[Resolved]])</f>
        <v>0</v>
      </c>
      <c r="AU1237" s="39" t="str">
        <f>TEXT(Table1[[#This Row],[Resolved]],"MMM")</f>
        <v>Jan</v>
      </c>
      <c r="AV1237" s="39">
        <f>DAY(Table1[[#This Row],[Created]])</f>
        <v>31</v>
      </c>
      <c r="AW1237" s="39" t="str">
        <f>TEXT(Table1[[#This Row],[Created]],"MMM")</f>
        <v>Oct</v>
      </c>
      <c r="AX1237" s="40">
        <f>VLOOKUP(Table1[[#This Row],[Assigned to]],GD_Resource[[#All],[SNOW ID Unique]:[Team]],4,0)</f>
        <v>0</v>
      </c>
    </row>
    <row r="1238" spans="1:50" ht="37.5" customHeight="1" x14ac:dyDescent="0.25">
      <c r="A1238" s="37" t="s">
        <v>4760</v>
      </c>
      <c r="B1238" s="37" t="s">
        <v>119</v>
      </c>
      <c r="C1238" s="37" t="s">
        <v>253</v>
      </c>
      <c r="D1238" s="37" t="s">
        <v>259</v>
      </c>
      <c r="E1238" s="37" t="s">
        <v>13</v>
      </c>
      <c r="F1238" s="37" t="s">
        <v>4761</v>
      </c>
      <c r="G1238" s="60">
        <v>43776.008460648147</v>
      </c>
      <c r="H1238" s="37" t="s">
        <v>39</v>
      </c>
      <c r="I1238" s="60"/>
      <c r="J1238" s="37" t="s">
        <v>124</v>
      </c>
      <c r="K1238" s="37" t="s">
        <v>4762</v>
      </c>
      <c r="L1238" s="60">
        <v>43776.008460648147</v>
      </c>
      <c r="M1238" s="37" t="s">
        <v>39</v>
      </c>
      <c r="N1238" s="60">
        <v>43773.842187499999</v>
      </c>
      <c r="O1238" s="37" t="s">
        <v>4763</v>
      </c>
      <c r="P1238" s="38" t="b">
        <v>0</v>
      </c>
      <c r="Q1238" s="37"/>
      <c r="R1238" s="37" t="s">
        <v>150</v>
      </c>
      <c r="S1238" s="38">
        <v>0</v>
      </c>
      <c r="T1238" s="37" t="s">
        <v>128</v>
      </c>
      <c r="U1238" s="37" t="s">
        <v>124</v>
      </c>
      <c r="V1238" s="60"/>
      <c r="W1238" s="38">
        <v>187166</v>
      </c>
      <c r="X1238" s="37" t="s">
        <v>4764</v>
      </c>
      <c r="Y1238" s="38">
        <v>0</v>
      </c>
      <c r="Z1238" s="38" t="b">
        <v>0</v>
      </c>
      <c r="AA1238" s="60">
        <v>43774.862372685187</v>
      </c>
      <c r="AB1238" s="60">
        <v>43773.854421296302</v>
      </c>
      <c r="AC1238" s="38">
        <v>1</v>
      </c>
      <c r="AD1238" s="60">
        <v>43775.149895833332</v>
      </c>
      <c r="AE1238" s="60">
        <v>43775.154050925928</v>
      </c>
      <c r="AF1238" s="60">
        <v>43775.149895833332</v>
      </c>
      <c r="AG1238" s="37"/>
      <c r="AH1238" s="37"/>
      <c r="AI1238" s="37"/>
      <c r="AJ1238" s="16">
        <f ca="1">IF(Table1[[#This Row],[State]]="Closed","Zero",IF(Table1[[#This Row],[State]]="Resolved","Zero",TODAY()-Table1[[#This Row],[First Assigned to Osprey-Resolver]]))</f>
        <v>932.84594907407154</v>
      </c>
      <c r="AK1238" s="16" t="str">
        <f ca="1">IF(Table1[[#This Row],[Days Open]]&lt;=5,"00 - 05",IF(Table1[[#This Row],[Days Open]]&lt;=15,"06 - 15",IF(Table1[[#This Row],[Days Open]]&lt;=30,"16 - 30", IF(Table1[[#This Row],[Days Open]]&lt;=60,"31 - 60",IF(Table1[[#This Row],[Days Open]]&lt;=90,"61 - 90",IF(Table1[[#This Row],[Days Open]]="Zero","Closed","&gt;91 and above"))))))</f>
        <v>&gt;91 and above</v>
      </c>
      <c r="AL1238" s="39">
        <f>WEEKNUM(Table1[[#This Row],[Created]])</f>
        <v>45</v>
      </c>
      <c r="AM1238" s="39">
        <f>WEEKNUM(Table1[[#This Row],[Resolved]])</f>
        <v>0</v>
      </c>
      <c r="AN1238" s="39">
        <f>WEEKNUM(Table1[[#This Row],[Closed]])</f>
        <v>45</v>
      </c>
      <c r="AO1238" s="39" t="str">
        <f>IFERROR(INDEX(GD_Resource[], MATCH(Table1[[#This Row],[Assigned to]], GD_Resource[SNOW ID Unique], 0), 2), "Not GD")</f>
        <v>Not GD</v>
      </c>
      <c r="AP1238" s="39" t="str">
        <f t="shared" si="19"/>
        <v>Geo</v>
      </c>
      <c r="AQ1238" s="39">
        <f>YEAR(Table1[[#This Row],[Closed]])</f>
        <v>2019</v>
      </c>
      <c r="AR1238" s="39">
        <f>YEAR(Table1[[#This Row],[Resolved]])</f>
        <v>1900</v>
      </c>
      <c r="AS1238" s="39">
        <f>YEAR(Table1[[#This Row],[Created]])</f>
        <v>2019</v>
      </c>
      <c r="AT1238" s="39">
        <f>DAY(Table1[[#This Row],[Resolved]])</f>
        <v>0</v>
      </c>
      <c r="AU1238" s="39" t="str">
        <f>TEXT(Table1[[#This Row],[Resolved]],"MMM")</f>
        <v>Jan</v>
      </c>
      <c r="AV1238" s="39">
        <f>DAY(Table1[[#This Row],[Created]])</f>
        <v>4</v>
      </c>
      <c r="AW1238" s="39" t="str">
        <f>TEXT(Table1[[#This Row],[Created]],"MMM")</f>
        <v>Nov</v>
      </c>
      <c r="AX1238" s="40" t="e">
        <f>VLOOKUP(Table1[[#This Row],[Assigned to]],GD_Resource[[#All],[SNOW ID Unique]:[Team]],4,0)</f>
        <v>#N/A</v>
      </c>
    </row>
    <row r="1239" spans="1:50" ht="37.5" customHeight="1" x14ac:dyDescent="0.25">
      <c r="A1239" s="37" t="s">
        <v>4765</v>
      </c>
      <c r="B1239" s="37" t="s">
        <v>119</v>
      </c>
      <c r="C1239" s="37" t="s">
        <v>120</v>
      </c>
      <c r="D1239" s="37" t="s">
        <v>206</v>
      </c>
      <c r="E1239" s="37" t="s">
        <v>145</v>
      </c>
      <c r="F1239" s="37" t="s">
        <v>4766</v>
      </c>
      <c r="G1239" s="60">
        <v>43834.054988425924</v>
      </c>
      <c r="H1239" s="37" t="s">
        <v>53</v>
      </c>
      <c r="I1239" s="60"/>
      <c r="J1239" s="37" t="s">
        <v>124</v>
      </c>
      <c r="K1239" s="37" t="s">
        <v>4767</v>
      </c>
      <c r="L1239" s="60">
        <v>43834.054988425924</v>
      </c>
      <c r="M1239" s="37" t="s">
        <v>48</v>
      </c>
      <c r="N1239" s="60">
        <v>43775.344074074077</v>
      </c>
      <c r="O1239" s="37" t="s">
        <v>388</v>
      </c>
      <c r="P1239" s="38" t="b">
        <v>0</v>
      </c>
      <c r="Q1239" s="37"/>
      <c r="R1239" s="37" t="s">
        <v>127</v>
      </c>
      <c r="S1239" s="38">
        <v>0</v>
      </c>
      <c r="T1239" s="37" t="s">
        <v>128</v>
      </c>
      <c r="U1239" s="37" t="s">
        <v>124</v>
      </c>
      <c r="V1239" s="60"/>
      <c r="W1239" s="38">
        <v>5072623</v>
      </c>
      <c r="X1239" s="37" t="s">
        <v>389</v>
      </c>
      <c r="Y1239" s="38">
        <v>0</v>
      </c>
      <c r="Z1239" s="38" t="b">
        <v>0</v>
      </c>
      <c r="AA1239" s="60">
        <v>43775.400370370371</v>
      </c>
      <c r="AB1239" s="60">
        <v>43775.344340277778</v>
      </c>
      <c r="AC1239" s="38">
        <v>1</v>
      </c>
      <c r="AD1239" s="60">
        <v>43775.372303240743</v>
      </c>
      <c r="AE1239" s="60">
        <v>43775.400370370371</v>
      </c>
      <c r="AF1239" s="60">
        <v>43775.372303240743</v>
      </c>
      <c r="AG1239" s="37"/>
      <c r="AH1239" s="37"/>
      <c r="AI1239" s="37"/>
      <c r="AJ1239" s="16">
        <f ca="1">IF(Table1[[#This Row],[State]]="Closed","Zero",IF(Table1[[#This Row],[State]]="Resolved","Zero",TODAY()-Table1[[#This Row],[First Assigned to Osprey-Resolver]]))</f>
        <v>932.59962962962891</v>
      </c>
      <c r="AK1239" s="16" t="str">
        <f ca="1">IF(Table1[[#This Row],[Days Open]]&lt;=5,"00 - 05",IF(Table1[[#This Row],[Days Open]]&lt;=15,"06 - 15",IF(Table1[[#This Row],[Days Open]]&lt;=30,"16 - 30", IF(Table1[[#This Row],[Days Open]]&lt;=60,"31 - 60",IF(Table1[[#This Row],[Days Open]]&lt;=90,"61 - 90",IF(Table1[[#This Row],[Days Open]]="Zero","Closed","&gt;91 and above"))))))</f>
        <v>&gt;91 and above</v>
      </c>
      <c r="AL1239" s="39">
        <f>WEEKNUM(Table1[[#This Row],[Created]])</f>
        <v>45</v>
      </c>
      <c r="AM1239" s="39">
        <f>WEEKNUM(Table1[[#This Row],[Resolved]])</f>
        <v>0</v>
      </c>
      <c r="AN1239" s="39">
        <f>WEEKNUM(Table1[[#This Row],[Closed]])</f>
        <v>1</v>
      </c>
      <c r="AO1239" s="39" t="str">
        <f>IFERROR(INDEX(GD_Resource[], MATCH(Table1[[#This Row],[Assigned to]], GD_Resource[SNOW ID Unique], 0), 2), "Not GD")</f>
        <v>WPP-US</v>
      </c>
      <c r="AP1239" s="39" t="str">
        <f t="shared" si="19"/>
        <v>GD</v>
      </c>
      <c r="AQ1239" s="39">
        <f>YEAR(Table1[[#This Row],[Closed]])</f>
        <v>2020</v>
      </c>
      <c r="AR1239" s="39">
        <f>YEAR(Table1[[#This Row],[Resolved]])</f>
        <v>1900</v>
      </c>
      <c r="AS1239" s="39">
        <f>YEAR(Table1[[#This Row],[Created]])</f>
        <v>2019</v>
      </c>
      <c r="AT1239" s="39">
        <f>DAY(Table1[[#This Row],[Resolved]])</f>
        <v>0</v>
      </c>
      <c r="AU1239" s="39" t="str">
        <f>TEXT(Table1[[#This Row],[Resolved]],"MMM")</f>
        <v>Jan</v>
      </c>
      <c r="AV1239" s="39">
        <f>DAY(Table1[[#This Row],[Created]])</f>
        <v>6</v>
      </c>
      <c r="AW1239" s="39" t="str">
        <f>TEXT(Table1[[#This Row],[Created]],"MMM")</f>
        <v>Nov</v>
      </c>
      <c r="AX1239" s="40">
        <f>VLOOKUP(Table1[[#This Row],[Assigned to]],GD_Resource[[#All],[SNOW ID Unique]:[Team]],4,0)</f>
        <v>0</v>
      </c>
    </row>
    <row r="1240" spans="1:50" ht="87.45" customHeight="1" x14ac:dyDescent="0.25">
      <c r="A1240" s="37" t="s">
        <v>4768</v>
      </c>
      <c r="B1240" s="37" t="s">
        <v>142</v>
      </c>
      <c r="C1240" s="37" t="s">
        <v>253</v>
      </c>
      <c r="D1240" s="37" t="s">
        <v>132</v>
      </c>
      <c r="E1240" s="37" t="s">
        <v>145</v>
      </c>
      <c r="F1240" s="37" t="s">
        <v>4769</v>
      </c>
      <c r="G1240" s="60">
        <v>44433.966145833343</v>
      </c>
      <c r="H1240" s="37" t="s">
        <v>8</v>
      </c>
      <c r="I1240" s="60"/>
      <c r="J1240" s="37" t="s">
        <v>124</v>
      </c>
      <c r="K1240" s="37" t="s">
        <v>3063</v>
      </c>
      <c r="L1240" s="60">
        <v>44433.966145833343</v>
      </c>
      <c r="M1240" s="37" t="s">
        <v>42</v>
      </c>
      <c r="N1240" s="60">
        <v>43777.071377314824</v>
      </c>
      <c r="O1240" s="37" t="s">
        <v>4770</v>
      </c>
      <c r="P1240" s="38" t="b">
        <v>0</v>
      </c>
      <c r="Q1240" s="37"/>
      <c r="R1240" s="37" t="s">
        <v>150</v>
      </c>
      <c r="S1240" s="38">
        <v>0</v>
      </c>
      <c r="T1240" s="37" t="s">
        <v>128</v>
      </c>
      <c r="U1240" s="37" t="s">
        <v>124</v>
      </c>
      <c r="V1240" s="60"/>
      <c r="W1240" s="38">
        <v>56755708</v>
      </c>
      <c r="X1240" s="37" t="s">
        <v>4771</v>
      </c>
      <c r="Y1240" s="38">
        <v>0</v>
      </c>
      <c r="Z1240" s="38" t="b">
        <v>0</v>
      </c>
      <c r="AA1240" s="60">
        <v>43777.123449074083</v>
      </c>
      <c r="AB1240" s="60">
        <v>43777.081736111111</v>
      </c>
      <c r="AC1240" s="38">
        <v>1</v>
      </c>
      <c r="AD1240" s="60">
        <v>43777.84851851852</v>
      </c>
      <c r="AE1240" s="60">
        <v>43780.342303240737</v>
      </c>
      <c r="AF1240" s="60">
        <v>43777.84851851852</v>
      </c>
      <c r="AG1240" s="37" t="s">
        <v>139</v>
      </c>
      <c r="AH1240" s="37"/>
      <c r="AI1240" s="37" t="s">
        <v>257</v>
      </c>
      <c r="AJ1240" s="16">
        <f ca="1">IF(Table1[[#This Row],[State]]="Closed","Zero",IF(Table1[[#This Row],[State]]="Resolved","Zero",TODAY()-Table1[[#This Row],[First Assigned to Osprey-Resolver]]))</f>
        <v>927.65769675926276</v>
      </c>
      <c r="AK1240" s="16" t="str">
        <f ca="1">IF(Table1[[#This Row],[Days Open]]&lt;=5,"00 - 05",IF(Table1[[#This Row],[Days Open]]&lt;=15,"06 - 15",IF(Table1[[#This Row],[Days Open]]&lt;=30,"16 - 30", IF(Table1[[#This Row],[Days Open]]&lt;=60,"31 - 60",IF(Table1[[#This Row],[Days Open]]&lt;=90,"61 - 90",IF(Table1[[#This Row],[Days Open]]="Zero","Closed","&gt;91 and above"))))))</f>
        <v>&gt;91 and above</v>
      </c>
      <c r="AL1240" s="39">
        <f>WEEKNUM(Table1[[#This Row],[Created]])</f>
        <v>45</v>
      </c>
      <c r="AM1240" s="39">
        <f>WEEKNUM(Table1[[#This Row],[Resolved]])</f>
        <v>0</v>
      </c>
      <c r="AN1240" s="39">
        <f>WEEKNUM(Table1[[#This Row],[Closed]])</f>
        <v>35</v>
      </c>
      <c r="AO1240" s="39" t="str">
        <f>IFERROR(INDEX(GD_Resource[], MATCH(Table1[[#This Row],[Assigned to]], GD_Resource[SNOW ID Unique], 0), 2), "Not GD")</f>
        <v>WPP-US</v>
      </c>
      <c r="AP1240" s="39" t="str">
        <f t="shared" si="19"/>
        <v>GD</v>
      </c>
      <c r="AQ1240" s="39">
        <f>YEAR(Table1[[#This Row],[Closed]])</f>
        <v>2021</v>
      </c>
      <c r="AR1240" s="39">
        <f>YEAR(Table1[[#This Row],[Resolved]])</f>
        <v>1900</v>
      </c>
      <c r="AS1240" s="39">
        <f>YEAR(Table1[[#This Row],[Created]])</f>
        <v>2019</v>
      </c>
      <c r="AT1240" s="39">
        <f>DAY(Table1[[#This Row],[Resolved]])</f>
        <v>0</v>
      </c>
      <c r="AU1240" s="39" t="str">
        <f>TEXT(Table1[[#This Row],[Resolved]],"MMM")</f>
        <v>Jan</v>
      </c>
      <c r="AV1240" s="39">
        <f>DAY(Table1[[#This Row],[Created]])</f>
        <v>8</v>
      </c>
      <c r="AW1240" s="39" t="str">
        <f>TEXT(Table1[[#This Row],[Created]],"MMM")</f>
        <v>Nov</v>
      </c>
      <c r="AX1240" s="40">
        <f>VLOOKUP(Table1[[#This Row],[Assigned to]],GD_Resource[[#All],[SNOW ID Unique]:[Team]],4,0)</f>
        <v>0</v>
      </c>
    </row>
    <row r="1241" spans="1:50" ht="37.5" customHeight="1" x14ac:dyDescent="0.25">
      <c r="A1241" s="37" t="s">
        <v>4772</v>
      </c>
      <c r="B1241" s="37" t="s">
        <v>142</v>
      </c>
      <c r="C1241" s="37" t="s">
        <v>253</v>
      </c>
      <c r="D1241" s="37" t="s">
        <v>132</v>
      </c>
      <c r="E1241" s="37" t="s">
        <v>145</v>
      </c>
      <c r="F1241" s="37" t="s">
        <v>4773</v>
      </c>
      <c r="G1241" s="60">
        <v>44442.904027777768</v>
      </c>
      <c r="H1241" s="37" t="s">
        <v>8</v>
      </c>
      <c r="I1241" s="60"/>
      <c r="J1241" s="37" t="s">
        <v>124</v>
      </c>
      <c r="K1241" s="37" t="s">
        <v>2818</v>
      </c>
      <c r="L1241" s="60">
        <v>44442.904039351852</v>
      </c>
      <c r="M1241" s="37" t="s">
        <v>42</v>
      </c>
      <c r="N1241" s="60">
        <v>43777.075358796297</v>
      </c>
      <c r="O1241" s="37" t="s">
        <v>2448</v>
      </c>
      <c r="P1241" s="38" t="b">
        <v>0</v>
      </c>
      <c r="Q1241" s="37"/>
      <c r="R1241" s="37" t="s">
        <v>150</v>
      </c>
      <c r="S1241" s="38">
        <v>0</v>
      </c>
      <c r="T1241" s="37" t="s">
        <v>128</v>
      </c>
      <c r="U1241" s="37" t="s">
        <v>124</v>
      </c>
      <c r="V1241" s="60"/>
      <c r="W1241" s="38">
        <v>57527597</v>
      </c>
      <c r="X1241" s="37" t="s">
        <v>2449</v>
      </c>
      <c r="Y1241" s="38">
        <v>0</v>
      </c>
      <c r="Z1241" s="38" t="b">
        <v>0</v>
      </c>
      <c r="AA1241" s="60">
        <v>43777.123460648138</v>
      </c>
      <c r="AB1241" s="60">
        <v>43777.08189814815</v>
      </c>
      <c r="AC1241" s="38">
        <v>1</v>
      </c>
      <c r="AD1241" s="60">
        <v>43777.188252314823</v>
      </c>
      <c r="AE1241" s="60">
        <v>43777.35597222222</v>
      </c>
      <c r="AF1241" s="60">
        <v>43777.188252314823</v>
      </c>
      <c r="AG1241" s="37" t="s">
        <v>139</v>
      </c>
      <c r="AH1241" s="37"/>
      <c r="AI1241" s="37" t="s">
        <v>257</v>
      </c>
      <c r="AJ1241" s="16">
        <f ca="1">IF(Table1[[#This Row],[State]]="Closed","Zero",IF(Table1[[#This Row],[State]]="Resolved","Zero",TODAY()-Table1[[#This Row],[First Assigned to Osprey-Resolver]]))</f>
        <v>930.64402777778014</v>
      </c>
      <c r="AK1241" s="16" t="str">
        <f ca="1">IF(Table1[[#This Row],[Days Open]]&lt;=5,"00 - 05",IF(Table1[[#This Row],[Days Open]]&lt;=15,"06 - 15",IF(Table1[[#This Row],[Days Open]]&lt;=30,"16 - 30", IF(Table1[[#This Row],[Days Open]]&lt;=60,"31 - 60",IF(Table1[[#This Row],[Days Open]]&lt;=90,"61 - 90",IF(Table1[[#This Row],[Days Open]]="Zero","Closed","&gt;91 and above"))))))</f>
        <v>&gt;91 and above</v>
      </c>
      <c r="AL1241" s="39">
        <f>WEEKNUM(Table1[[#This Row],[Created]])</f>
        <v>45</v>
      </c>
      <c r="AM1241" s="39">
        <f>WEEKNUM(Table1[[#This Row],[Resolved]])</f>
        <v>0</v>
      </c>
      <c r="AN1241" s="39">
        <f>WEEKNUM(Table1[[#This Row],[Closed]])</f>
        <v>36</v>
      </c>
      <c r="AO1241" s="39" t="str">
        <f>IFERROR(INDEX(GD_Resource[], MATCH(Table1[[#This Row],[Assigned to]], GD_Resource[SNOW ID Unique], 0), 2), "Not GD")</f>
        <v>WPP-US</v>
      </c>
      <c r="AP1241" s="39" t="str">
        <f t="shared" si="19"/>
        <v>GD</v>
      </c>
      <c r="AQ1241" s="39">
        <f>YEAR(Table1[[#This Row],[Closed]])</f>
        <v>2021</v>
      </c>
      <c r="AR1241" s="39">
        <f>YEAR(Table1[[#This Row],[Resolved]])</f>
        <v>1900</v>
      </c>
      <c r="AS1241" s="39">
        <f>YEAR(Table1[[#This Row],[Created]])</f>
        <v>2019</v>
      </c>
      <c r="AT1241" s="39">
        <f>DAY(Table1[[#This Row],[Resolved]])</f>
        <v>0</v>
      </c>
      <c r="AU1241" s="39" t="str">
        <f>TEXT(Table1[[#This Row],[Resolved]],"MMM")</f>
        <v>Jan</v>
      </c>
      <c r="AV1241" s="39">
        <f>DAY(Table1[[#This Row],[Created]])</f>
        <v>8</v>
      </c>
      <c r="AW1241" s="39" t="str">
        <f>TEXT(Table1[[#This Row],[Created]],"MMM")</f>
        <v>Nov</v>
      </c>
      <c r="AX1241" s="40">
        <f>VLOOKUP(Table1[[#This Row],[Assigned to]],GD_Resource[[#All],[SNOW ID Unique]:[Team]],4,0)</f>
        <v>0</v>
      </c>
    </row>
    <row r="1242" spans="1:50" ht="75" customHeight="1" x14ac:dyDescent="0.25">
      <c r="A1242" s="37" t="s">
        <v>4774</v>
      </c>
      <c r="B1242" s="37" t="s">
        <v>119</v>
      </c>
      <c r="C1242" s="37" t="s">
        <v>361</v>
      </c>
      <c r="D1242" s="37" t="s">
        <v>206</v>
      </c>
      <c r="E1242" s="37" t="s">
        <v>145</v>
      </c>
      <c r="F1242" s="37" t="s">
        <v>4775</v>
      </c>
      <c r="G1242" s="60">
        <v>43948.27443287037</v>
      </c>
      <c r="H1242" s="37" t="s">
        <v>2706</v>
      </c>
      <c r="I1242" s="60"/>
      <c r="J1242" s="37" t="s">
        <v>124</v>
      </c>
      <c r="K1242" s="37" t="s">
        <v>4776</v>
      </c>
      <c r="L1242" s="60">
        <v>43948.27443287037</v>
      </c>
      <c r="M1242" s="37" t="s">
        <v>48</v>
      </c>
      <c r="N1242" s="60">
        <v>43780.524930555563</v>
      </c>
      <c r="O1242" s="37" t="s">
        <v>3599</v>
      </c>
      <c r="P1242" s="38" t="b">
        <v>0</v>
      </c>
      <c r="Q1242" s="37"/>
      <c r="R1242" s="37" t="s">
        <v>127</v>
      </c>
      <c r="S1242" s="38">
        <v>0</v>
      </c>
      <c r="T1242" s="37" t="s">
        <v>128</v>
      </c>
      <c r="U1242" s="37" t="s">
        <v>124</v>
      </c>
      <c r="V1242" s="60"/>
      <c r="W1242" s="38">
        <v>14493557</v>
      </c>
      <c r="X1242" s="37" t="s">
        <v>3600</v>
      </c>
      <c r="Y1242" s="38">
        <v>0</v>
      </c>
      <c r="Z1242" s="38" t="b">
        <v>0</v>
      </c>
      <c r="AA1242" s="60">
        <v>43780.608425925922</v>
      </c>
      <c r="AB1242" s="60">
        <v>43780.524930555563</v>
      </c>
      <c r="AC1242" s="38">
        <v>2</v>
      </c>
      <c r="AD1242" s="60">
        <v>43780.537418981483</v>
      </c>
      <c r="AE1242" s="60">
        <v>43780.608425925922</v>
      </c>
      <c r="AF1242" s="60">
        <v>43780.537418981483</v>
      </c>
      <c r="AG1242" s="37"/>
      <c r="AH1242" s="37"/>
      <c r="AI1242" s="37"/>
      <c r="AJ1242" s="16">
        <f ca="1">IF(Table1[[#This Row],[State]]="Closed","Zero",IF(Table1[[#This Row],[State]]="Resolved","Zero",TODAY()-Table1[[#This Row],[First Assigned to Osprey-Resolver]]))</f>
        <v>927.39157407407765</v>
      </c>
      <c r="AK1242" s="16" t="str">
        <f ca="1">IF(Table1[[#This Row],[Days Open]]&lt;=5,"00 - 05",IF(Table1[[#This Row],[Days Open]]&lt;=15,"06 - 15",IF(Table1[[#This Row],[Days Open]]&lt;=30,"16 - 30", IF(Table1[[#This Row],[Days Open]]&lt;=60,"31 - 60",IF(Table1[[#This Row],[Days Open]]&lt;=90,"61 - 90",IF(Table1[[#This Row],[Days Open]]="Zero","Closed","&gt;91 and above"))))))</f>
        <v>&gt;91 and above</v>
      </c>
      <c r="AL1242" s="39">
        <f>WEEKNUM(Table1[[#This Row],[Created]])</f>
        <v>46</v>
      </c>
      <c r="AM1242" s="39">
        <f>WEEKNUM(Table1[[#This Row],[Resolved]])</f>
        <v>0</v>
      </c>
      <c r="AN1242" s="39">
        <f>WEEKNUM(Table1[[#This Row],[Closed]])</f>
        <v>18</v>
      </c>
      <c r="AO1242" s="39" t="str">
        <f>IFERROR(INDEX(GD_Resource[], MATCH(Table1[[#This Row],[Assigned to]], GD_Resource[SNOW ID Unique], 0), 2), "Not GD")</f>
        <v>WPP-US</v>
      </c>
      <c r="AP1242" s="39" t="str">
        <f t="shared" si="19"/>
        <v>GD</v>
      </c>
      <c r="AQ1242" s="39">
        <f>YEAR(Table1[[#This Row],[Closed]])</f>
        <v>2020</v>
      </c>
      <c r="AR1242" s="39">
        <f>YEAR(Table1[[#This Row],[Resolved]])</f>
        <v>1900</v>
      </c>
      <c r="AS1242" s="39">
        <f>YEAR(Table1[[#This Row],[Created]])</f>
        <v>2019</v>
      </c>
      <c r="AT1242" s="39">
        <f>DAY(Table1[[#This Row],[Resolved]])</f>
        <v>0</v>
      </c>
      <c r="AU1242" s="39" t="str">
        <f>TEXT(Table1[[#This Row],[Resolved]],"MMM")</f>
        <v>Jan</v>
      </c>
      <c r="AV1242" s="39">
        <f>DAY(Table1[[#This Row],[Created]])</f>
        <v>11</v>
      </c>
      <c r="AW1242" s="39" t="str">
        <f>TEXT(Table1[[#This Row],[Created]],"MMM")</f>
        <v>Nov</v>
      </c>
      <c r="AX1242" s="40">
        <f>VLOOKUP(Table1[[#This Row],[Assigned to]],GD_Resource[[#All],[SNOW ID Unique]:[Team]],4,0)</f>
        <v>0</v>
      </c>
    </row>
    <row r="1243" spans="1:50" ht="75" customHeight="1" x14ac:dyDescent="0.25">
      <c r="A1243" s="37" t="s">
        <v>4777</v>
      </c>
      <c r="B1243" s="37" t="s">
        <v>119</v>
      </c>
      <c r="C1243" s="37" t="s">
        <v>161</v>
      </c>
      <c r="D1243" s="37" t="s">
        <v>356</v>
      </c>
      <c r="E1243" s="37" t="s">
        <v>145</v>
      </c>
      <c r="F1243" s="37" t="s">
        <v>4778</v>
      </c>
      <c r="G1243" s="60">
        <v>43903.848101851851</v>
      </c>
      <c r="H1243" s="37"/>
      <c r="I1243" s="60"/>
      <c r="J1243" s="37" t="s">
        <v>124</v>
      </c>
      <c r="K1243" s="37" t="s">
        <v>4779</v>
      </c>
      <c r="L1243" s="60">
        <v>43903.848101851851</v>
      </c>
      <c r="M1243" s="37" t="s">
        <v>11</v>
      </c>
      <c r="N1243" s="60">
        <v>43782.303611111107</v>
      </c>
      <c r="O1243" s="37" t="s">
        <v>4780</v>
      </c>
      <c r="P1243" s="38" t="b">
        <v>0</v>
      </c>
      <c r="Q1243" s="37"/>
      <c r="R1243" s="37" t="s">
        <v>127</v>
      </c>
      <c r="S1243" s="38">
        <v>0</v>
      </c>
      <c r="T1243" s="37" t="s">
        <v>128</v>
      </c>
      <c r="U1243" s="37" t="s">
        <v>124</v>
      </c>
      <c r="V1243" s="60"/>
      <c r="W1243" s="38">
        <v>10501444</v>
      </c>
      <c r="X1243" s="37" t="s">
        <v>4781</v>
      </c>
      <c r="Y1243" s="38">
        <v>0</v>
      </c>
      <c r="Z1243" s="38" t="b">
        <v>0</v>
      </c>
      <c r="AA1243" s="60"/>
      <c r="AB1243" s="60">
        <v>43782.310023148151</v>
      </c>
      <c r="AC1243" s="38">
        <v>2</v>
      </c>
      <c r="AD1243" s="60">
        <v>43783.888113425928</v>
      </c>
      <c r="AE1243" s="60"/>
      <c r="AF1243" s="60">
        <v>43783.888113425928</v>
      </c>
      <c r="AG1243" s="37"/>
      <c r="AH1243" s="37"/>
      <c r="AI1243" s="37"/>
      <c r="AJ1243" s="16">
        <f ca="1">IF(Table1[[#This Row],[State]]="Closed","Zero",IF(Table1[[#This Row],[State]]="Resolved","Zero",TODAY()-Table1[[#This Row],[First Assigned to Osprey-Resolver]]))</f>
        <v>44708</v>
      </c>
      <c r="AK1243" s="16" t="str">
        <f ca="1">IF(Table1[[#This Row],[Days Open]]&lt;=5,"00 - 05",IF(Table1[[#This Row],[Days Open]]&lt;=15,"06 - 15",IF(Table1[[#This Row],[Days Open]]&lt;=30,"16 - 30", IF(Table1[[#This Row],[Days Open]]&lt;=60,"31 - 60",IF(Table1[[#This Row],[Days Open]]&lt;=90,"61 - 90",IF(Table1[[#This Row],[Days Open]]="Zero","Closed","&gt;91 and above"))))))</f>
        <v>&gt;91 and above</v>
      </c>
      <c r="AL1243" s="39">
        <f>WEEKNUM(Table1[[#This Row],[Created]])</f>
        <v>46</v>
      </c>
      <c r="AM1243" s="39">
        <f>WEEKNUM(Table1[[#This Row],[Resolved]])</f>
        <v>0</v>
      </c>
      <c r="AN1243" s="39">
        <f>WEEKNUM(Table1[[#This Row],[Closed]])</f>
        <v>11</v>
      </c>
      <c r="AO1243" s="39" t="str">
        <f>IFERROR(INDEX(GD_Resource[], MATCH(Table1[[#This Row],[Assigned to]], GD_Resource[SNOW ID Unique], 0), 2), "Not GD")</f>
        <v>Not GD</v>
      </c>
      <c r="AP1243" s="39" t="str">
        <f t="shared" si="19"/>
        <v>Geo</v>
      </c>
      <c r="AQ1243" s="39">
        <f>YEAR(Table1[[#This Row],[Closed]])</f>
        <v>2020</v>
      </c>
      <c r="AR1243" s="39">
        <f>YEAR(Table1[[#This Row],[Resolved]])</f>
        <v>1900</v>
      </c>
      <c r="AS1243" s="39">
        <f>YEAR(Table1[[#This Row],[Created]])</f>
        <v>2019</v>
      </c>
      <c r="AT1243" s="39">
        <f>DAY(Table1[[#This Row],[Resolved]])</f>
        <v>0</v>
      </c>
      <c r="AU1243" s="39" t="str">
        <f>TEXT(Table1[[#This Row],[Resolved]],"MMM")</f>
        <v>Jan</v>
      </c>
      <c r="AV1243" s="39">
        <f>DAY(Table1[[#This Row],[Created]])</f>
        <v>13</v>
      </c>
      <c r="AW1243" s="39" t="str">
        <f>TEXT(Table1[[#This Row],[Created]],"MMM")</f>
        <v>Nov</v>
      </c>
      <c r="AX1243" s="40" t="e">
        <f>VLOOKUP(Table1[[#This Row],[Assigned to]],GD_Resource[[#All],[SNOW ID Unique]:[Team]],4,0)</f>
        <v>#N/A</v>
      </c>
    </row>
    <row r="1244" spans="1:50" ht="75" customHeight="1" x14ac:dyDescent="0.25">
      <c r="A1244" s="37" t="s">
        <v>4782</v>
      </c>
      <c r="B1244" s="37" t="s">
        <v>119</v>
      </c>
      <c r="C1244" s="37" t="s">
        <v>622</v>
      </c>
      <c r="D1244" s="37" t="s">
        <v>428</v>
      </c>
      <c r="E1244" s="37" t="s">
        <v>13</v>
      </c>
      <c r="F1244" s="37" t="s">
        <v>4783</v>
      </c>
      <c r="G1244" s="60">
        <v>43783.059166666673</v>
      </c>
      <c r="H1244" s="37" t="s">
        <v>27</v>
      </c>
      <c r="I1244" s="60"/>
      <c r="J1244" s="37" t="s">
        <v>329</v>
      </c>
      <c r="K1244" s="37" t="s">
        <v>4784</v>
      </c>
      <c r="L1244" s="60">
        <v>43783.059166666673</v>
      </c>
      <c r="M1244" s="37" t="s">
        <v>430</v>
      </c>
      <c r="N1244" s="60">
        <v>43782.948877314811</v>
      </c>
      <c r="O1244" s="37" t="s">
        <v>4785</v>
      </c>
      <c r="P1244" s="38" t="b">
        <v>0</v>
      </c>
      <c r="Q1244" s="37"/>
      <c r="R1244" s="37" t="s">
        <v>150</v>
      </c>
      <c r="S1244" s="38">
        <v>0</v>
      </c>
      <c r="T1244" s="37" t="s">
        <v>128</v>
      </c>
      <c r="U1244" s="37" t="s">
        <v>124</v>
      </c>
      <c r="V1244" s="60"/>
      <c r="W1244" s="38">
        <v>9836</v>
      </c>
      <c r="X1244" s="37" t="s">
        <v>4786</v>
      </c>
      <c r="Y1244" s="38">
        <v>0</v>
      </c>
      <c r="Z1244" s="38" t="b">
        <v>0</v>
      </c>
      <c r="AA1244" s="60">
        <v>43782.951180555552</v>
      </c>
      <c r="AB1244" s="60"/>
      <c r="AC1244" s="38">
        <v>0</v>
      </c>
      <c r="AD1244" s="60"/>
      <c r="AE1244" s="60">
        <v>43782.951180555552</v>
      </c>
      <c r="AF1244" s="60">
        <v>43782.948877314811</v>
      </c>
      <c r="AG1244" s="37"/>
      <c r="AH1244" s="37"/>
      <c r="AI1244" s="37"/>
      <c r="AJ1244" s="16">
        <f ca="1">IF(Table1[[#This Row],[State]]="Closed","Zero",IF(Table1[[#This Row],[State]]="Resolved","Zero",TODAY()-Table1[[#This Row],[First Assigned to Osprey-Resolver]]))</f>
        <v>925.04881944444787</v>
      </c>
      <c r="AK1244" s="16" t="str">
        <f ca="1">IF(Table1[[#This Row],[Days Open]]&lt;=5,"00 - 05",IF(Table1[[#This Row],[Days Open]]&lt;=15,"06 - 15",IF(Table1[[#This Row],[Days Open]]&lt;=30,"16 - 30", IF(Table1[[#This Row],[Days Open]]&lt;=60,"31 - 60",IF(Table1[[#This Row],[Days Open]]&lt;=90,"61 - 90",IF(Table1[[#This Row],[Days Open]]="Zero","Closed","&gt;91 and above"))))))</f>
        <v>&gt;91 and above</v>
      </c>
      <c r="AL1244" s="39">
        <f>WEEKNUM(Table1[[#This Row],[Created]])</f>
        <v>46</v>
      </c>
      <c r="AM1244" s="39">
        <f>WEEKNUM(Table1[[#This Row],[Resolved]])</f>
        <v>0</v>
      </c>
      <c r="AN1244" s="39">
        <f>WEEKNUM(Table1[[#This Row],[Closed]])</f>
        <v>46</v>
      </c>
      <c r="AO1244" s="39" t="str">
        <f>IFERROR(INDEX(GD_Resource[], MATCH(Table1[[#This Row],[Assigned to]], GD_Resource[SNOW ID Unique], 0), 2), "Not GD")</f>
        <v>WPP-US</v>
      </c>
      <c r="AP1244" s="39" t="str">
        <f t="shared" si="19"/>
        <v>GD</v>
      </c>
      <c r="AQ1244" s="39">
        <f>YEAR(Table1[[#This Row],[Closed]])</f>
        <v>2019</v>
      </c>
      <c r="AR1244" s="39">
        <f>YEAR(Table1[[#This Row],[Resolved]])</f>
        <v>1900</v>
      </c>
      <c r="AS1244" s="39">
        <f>YEAR(Table1[[#This Row],[Created]])</f>
        <v>2019</v>
      </c>
      <c r="AT1244" s="39">
        <f>DAY(Table1[[#This Row],[Resolved]])</f>
        <v>0</v>
      </c>
      <c r="AU1244" s="39" t="str">
        <f>TEXT(Table1[[#This Row],[Resolved]],"MMM")</f>
        <v>Jan</v>
      </c>
      <c r="AV1244" s="39">
        <f>DAY(Table1[[#This Row],[Created]])</f>
        <v>13</v>
      </c>
      <c r="AW1244" s="39" t="str">
        <f>TEXT(Table1[[#This Row],[Created]],"MMM")</f>
        <v>Nov</v>
      </c>
      <c r="AX1244" s="40">
        <f>VLOOKUP(Table1[[#This Row],[Assigned to]],GD_Resource[[#All],[SNOW ID Unique]:[Team]],4,0)</f>
        <v>0</v>
      </c>
    </row>
    <row r="1245" spans="1:50" ht="37.5" customHeight="1" x14ac:dyDescent="0.25">
      <c r="A1245" s="37" t="s">
        <v>4787</v>
      </c>
      <c r="B1245" s="37" t="s">
        <v>119</v>
      </c>
      <c r="C1245" s="37" t="s">
        <v>176</v>
      </c>
      <c r="D1245" s="37" t="s">
        <v>177</v>
      </c>
      <c r="E1245" s="37" t="s">
        <v>7</v>
      </c>
      <c r="F1245" s="37" t="s">
        <v>4788</v>
      </c>
      <c r="G1245" s="60">
        <v>43784.48810185185</v>
      </c>
      <c r="H1245" s="37" t="s">
        <v>179</v>
      </c>
      <c r="I1245" s="60"/>
      <c r="J1245" s="37" t="s">
        <v>329</v>
      </c>
      <c r="K1245" s="37" t="s">
        <v>4789</v>
      </c>
      <c r="L1245" s="60">
        <v>43784.48810185185</v>
      </c>
      <c r="M1245" s="37" t="s">
        <v>179</v>
      </c>
      <c r="N1245" s="60">
        <v>43783.059548611112</v>
      </c>
      <c r="O1245" s="37" t="s">
        <v>4790</v>
      </c>
      <c r="P1245" s="38" t="b">
        <v>0</v>
      </c>
      <c r="Q1245" s="37"/>
      <c r="R1245" s="37" t="s">
        <v>150</v>
      </c>
      <c r="S1245" s="38">
        <v>0</v>
      </c>
      <c r="T1245" s="37" t="s">
        <v>128</v>
      </c>
      <c r="U1245" s="37" t="s">
        <v>124</v>
      </c>
      <c r="V1245" s="60"/>
      <c r="W1245" s="38">
        <v>122514</v>
      </c>
      <c r="X1245" s="37" t="s">
        <v>4791</v>
      </c>
      <c r="Y1245" s="38">
        <v>1</v>
      </c>
      <c r="Z1245" s="38" t="b">
        <v>0</v>
      </c>
      <c r="AA1245" s="60">
        <v>43783.838969907411</v>
      </c>
      <c r="AB1245" s="60">
        <v>43783.08222222222</v>
      </c>
      <c r="AC1245" s="38">
        <v>1</v>
      </c>
      <c r="AD1245" s="60">
        <v>43783.951585648138</v>
      </c>
      <c r="AE1245" s="60">
        <v>43784.358634259261</v>
      </c>
      <c r="AF1245" s="60">
        <v>43783.951585648138</v>
      </c>
      <c r="AG1245" s="37"/>
      <c r="AH1245" s="37"/>
      <c r="AI1245" s="37"/>
      <c r="AJ1245" s="16">
        <f ca="1">IF(Table1[[#This Row],[State]]="Closed","Zero",IF(Table1[[#This Row],[State]]="Resolved","Zero",TODAY()-Table1[[#This Row],[First Assigned to Osprey-Resolver]]))</f>
        <v>923.64136574073927</v>
      </c>
      <c r="AK1245" s="16" t="str">
        <f ca="1">IF(Table1[[#This Row],[Days Open]]&lt;=5,"00 - 05",IF(Table1[[#This Row],[Days Open]]&lt;=15,"06 - 15",IF(Table1[[#This Row],[Days Open]]&lt;=30,"16 - 30", IF(Table1[[#This Row],[Days Open]]&lt;=60,"31 - 60",IF(Table1[[#This Row],[Days Open]]&lt;=90,"61 - 90",IF(Table1[[#This Row],[Days Open]]="Zero","Closed","&gt;91 and above"))))))</f>
        <v>&gt;91 and above</v>
      </c>
      <c r="AL1245" s="39">
        <f>WEEKNUM(Table1[[#This Row],[Created]])</f>
        <v>46</v>
      </c>
      <c r="AM1245" s="39">
        <f>WEEKNUM(Table1[[#This Row],[Resolved]])</f>
        <v>0</v>
      </c>
      <c r="AN1245" s="39">
        <f>WEEKNUM(Table1[[#This Row],[Closed]])</f>
        <v>46</v>
      </c>
      <c r="AO1245" s="39" t="str">
        <f>IFERROR(INDEX(GD_Resource[], MATCH(Table1[[#This Row],[Assigned to]], GD_Resource[SNOW ID Unique], 0), 2), "Not GD")</f>
        <v>WPP-US</v>
      </c>
      <c r="AP1245" s="39" t="str">
        <f t="shared" si="19"/>
        <v>GD</v>
      </c>
      <c r="AQ1245" s="39">
        <f>YEAR(Table1[[#This Row],[Closed]])</f>
        <v>2019</v>
      </c>
      <c r="AR1245" s="39">
        <f>YEAR(Table1[[#This Row],[Resolved]])</f>
        <v>1900</v>
      </c>
      <c r="AS1245" s="39">
        <f>YEAR(Table1[[#This Row],[Created]])</f>
        <v>2019</v>
      </c>
      <c r="AT1245" s="39">
        <f>DAY(Table1[[#This Row],[Resolved]])</f>
        <v>0</v>
      </c>
      <c r="AU1245" s="39" t="str">
        <f>TEXT(Table1[[#This Row],[Resolved]],"MMM")</f>
        <v>Jan</v>
      </c>
      <c r="AV1245" s="39">
        <f>DAY(Table1[[#This Row],[Created]])</f>
        <v>14</v>
      </c>
      <c r="AW1245" s="39" t="str">
        <f>TEXT(Table1[[#This Row],[Created]],"MMM")</f>
        <v>Nov</v>
      </c>
      <c r="AX1245" s="40">
        <f>VLOOKUP(Table1[[#This Row],[Assigned to]],GD_Resource[[#All],[SNOW ID Unique]:[Team]],4,0)</f>
        <v>0</v>
      </c>
    </row>
    <row r="1246" spans="1:50" ht="49.95" customHeight="1" x14ac:dyDescent="0.25">
      <c r="A1246" s="37" t="s">
        <v>4792</v>
      </c>
      <c r="B1246" s="37" t="s">
        <v>119</v>
      </c>
      <c r="C1246" s="37" t="s">
        <v>185</v>
      </c>
      <c r="D1246" s="37" t="s">
        <v>206</v>
      </c>
      <c r="E1246" s="37" t="s">
        <v>145</v>
      </c>
      <c r="F1246" s="37" t="s">
        <v>4793</v>
      </c>
      <c r="G1246" s="60">
        <v>43844.834317129629</v>
      </c>
      <c r="H1246" s="37" t="s">
        <v>48</v>
      </c>
      <c r="I1246" s="60"/>
      <c r="J1246" s="37" t="s">
        <v>124</v>
      </c>
      <c r="K1246" s="37" t="s">
        <v>3877</v>
      </c>
      <c r="L1246" s="60">
        <v>43844.834317129629</v>
      </c>
      <c r="M1246" s="37" t="s">
        <v>48</v>
      </c>
      <c r="N1246" s="60">
        <v>43783.073888888888</v>
      </c>
      <c r="O1246" s="37" t="s">
        <v>4794</v>
      </c>
      <c r="P1246" s="38" t="b">
        <v>0</v>
      </c>
      <c r="Q1246" s="37"/>
      <c r="R1246" s="37" t="s">
        <v>191</v>
      </c>
      <c r="S1246" s="38">
        <v>0</v>
      </c>
      <c r="T1246" s="37" t="s">
        <v>128</v>
      </c>
      <c r="U1246" s="37" t="s">
        <v>124</v>
      </c>
      <c r="V1246" s="60"/>
      <c r="W1246" s="38">
        <v>5336353</v>
      </c>
      <c r="X1246" s="37" t="s">
        <v>4069</v>
      </c>
      <c r="Y1246" s="38">
        <v>0</v>
      </c>
      <c r="Z1246" s="38" t="b">
        <v>0</v>
      </c>
      <c r="AA1246" s="60">
        <v>43783.073888888888</v>
      </c>
      <c r="AB1246" s="60"/>
      <c r="AC1246" s="38">
        <v>0</v>
      </c>
      <c r="AD1246" s="60"/>
      <c r="AE1246" s="60">
        <v>43783.073888888888</v>
      </c>
      <c r="AF1246" s="60">
        <v>43783.073888888888</v>
      </c>
      <c r="AG1246" s="37"/>
      <c r="AH1246" s="37"/>
      <c r="AI1246" s="37"/>
      <c r="AJ1246" s="16">
        <f ca="1">IF(Table1[[#This Row],[State]]="Closed","Zero",IF(Table1[[#This Row],[State]]="Resolved","Zero",TODAY()-Table1[[#This Row],[First Assigned to Osprey-Resolver]]))</f>
        <v>924.92611111111182</v>
      </c>
      <c r="AK1246" s="16" t="str">
        <f ca="1">IF(Table1[[#This Row],[Days Open]]&lt;=5,"00 - 05",IF(Table1[[#This Row],[Days Open]]&lt;=15,"06 - 15",IF(Table1[[#This Row],[Days Open]]&lt;=30,"16 - 30", IF(Table1[[#This Row],[Days Open]]&lt;=60,"31 - 60",IF(Table1[[#This Row],[Days Open]]&lt;=90,"61 - 90",IF(Table1[[#This Row],[Days Open]]="Zero","Closed","&gt;91 and above"))))))</f>
        <v>&gt;91 and above</v>
      </c>
      <c r="AL1246" s="39">
        <f>WEEKNUM(Table1[[#This Row],[Created]])</f>
        <v>46</v>
      </c>
      <c r="AM1246" s="39">
        <f>WEEKNUM(Table1[[#This Row],[Resolved]])</f>
        <v>0</v>
      </c>
      <c r="AN1246" s="39">
        <f>WEEKNUM(Table1[[#This Row],[Closed]])</f>
        <v>3</v>
      </c>
      <c r="AO1246" s="39" t="str">
        <f>IFERROR(INDEX(GD_Resource[], MATCH(Table1[[#This Row],[Assigned to]], GD_Resource[SNOW ID Unique], 0), 2), "Not GD")</f>
        <v>Not GD</v>
      </c>
      <c r="AP1246" s="39" t="str">
        <f t="shared" si="19"/>
        <v>Geo</v>
      </c>
      <c r="AQ1246" s="39">
        <f>YEAR(Table1[[#This Row],[Closed]])</f>
        <v>2020</v>
      </c>
      <c r="AR1246" s="39">
        <f>YEAR(Table1[[#This Row],[Resolved]])</f>
        <v>1900</v>
      </c>
      <c r="AS1246" s="39">
        <f>YEAR(Table1[[#This Row],[Created]])</f>
        <v>2019</v>
      </c>
      <c r="AT1246" s="39">
        <f>DAY(Table1[[#This Row],[Resolved]])</f>
        <v>0</v>
      </c>
      <c r="AU1246" s="39" t="str">
        <f>TEXT(Table1[[#This Row],[Resolved]],"MMM")</f>
        <v>Jan</v>
      </c>
      <c r="AV1246" s="39">
        <f>DAY(Table1[[#This Row],[Created]])</f>
        <v>14</v>
      </c>
      <c r="AW1246" s="39" t="str">
        <f>TEXT(Table1[[#This Row],[Created]],"MMM")</f>
        <v>Nov</v>
      </c>
      <c r="AX1246" s="40" t="e">
        <f>VLOOKUP(Table1[[#This Row],[Assigned to]],GD_Resource[[#All],[SNOW ID Unique]:[Team]],4,0)</f>
        <v>#N/A</v>
      </c>
    </row>
    <row r="1247" spans="1:50" ht="49.95" customHeight="1" x14ac:dyDescent="0.25">
      <c r="A1247" s="37" t="s">
        <v>4795</v>
      </c>
      <c r="B1247" s="37" t="s">
        <v>119</v>
      </c>
      <c r="C1247" s="37" t="s">
        <v>185</v>
      </c>
      <c r="D1247" s="37" t="s">
        <v>206</v>
      </c>
      <c r="E1247" s="37" t="s">
        <v>145</v>
      </c>
      <c r="F1247" s="37" t="s">
        <v>4796</v>
      </c>
      <c r="G1247" s="60">
        <v>43844.83353009259</v>
      </c>
      <c r="H1247" s="37" t="s">
        <v>48</v>
      </c>
      <c r="I1247" s="60"/>
      <c r="J1247" s="37" t="s">
        <v>124</v>
      </c>
      <c r="K1247" s="37" t="s">
        <v>3877</v>
      </c>
      <c r="L1247" s="60">
        <v>43844.83353009259</v>
      </c>
      <c r="M1247" s="37" t="s">
        <v>48</v>
      </c>
      <c r="N1247" s="60">
        <v>43783.075300925928</v>
      </c>
      <c r="O1247" s="37" t="s">
        <v>4794</v>
      </c>
      <c r="P1247" s="38" t="b">
        <v>0</v>
      </c>
      <c r="Q1247" s="37"/>
      <c r="R1247" s="37" t="s">
        <v>191</v>
      </c>
      <c r="S1247" s="38">
        <v>0</v>
      </c>
      <c r="T1247" s="37" t="s">
        <v>128</v>
      </c>
      <c r="U1247" s="37" t="s">
        <v>124</v>
      </c>
      <c r="V1247" s="60"/>
      <c r="W1247" s="38">
        <v>5336002</v>
      </c>
      <c r="X1247" s="37" t="s">
        <v>4069</v>
      </c>
      <c r="Y1247" s="38">
        <v>0</v>
      </c>
      <c r="Z1247" s="38" t="b">
        <v>0</v>
      </c>
      <c r="AA1247" s="60">
        <v>43783.075300925928</v>
      </c>
      <c r="AB1247" s="60"/>
      <c r="AC1247" s="38">
        <v>0</v>
      </c>
      <c r="AD1247" s="60"/>
      <c r="AE1247" s="60">
        <v>43783.075300925928</v>
      </c>
      <c r="AF1247" s="60">
        <v>43783.075300925928</v>
      </c>
      <c r="AG1247" s="37"/>
      <c r="AH1247" s="37"/>
      <c r="AI1247" s="37"/>
      <c r="AJ1247" s="16">
        <f ca="1">IF(Table1[[#This Row],[State]]="Closed","Zero",IF(Table1[[#This Row],[State]]="Resolved","Zero",TODAY()-Table1[[#This Row],[First Assigned to Osprey-Resolver]]))</f>
        <v>924.92469907407212</v>
      </c>
      <c r="AK1247" s="16" t="str">
        <f ca="1">IF(Table1[[#This Row],[Days Open]]&lt;=5,"00 - 05",IF(Table1[[#This Row],[Days Open]]&lt;=15,"06 - 15",IF(Table1[[#This Row],[Days Open]]&lt;=30,"16 - 30", IF(Table1[[#This Row],[Days Open]]&lt;=60,"31 - 60",IF(Table1[[#This Row],[Days Open]]&lt;=90,"61 - 90",IF(Table1[[#This Row],[Days Open]]="Zero","Closed","&gt;91 and above"))))))</f>
        <v>&gt;91 and above</v>
      </c>
      <c r="AL1247" s="39">
        <f>WEEKNUM(Table1[[#This Row],[Created]])</f>
        <v>46</v>
      </c>
      <c r="AM1247" s="39">
        <f>WEEKNUM(Table1[[#This Row],[Resolved]])</f>
        <v>0</v>
      </c>
      <c r="AN1247" s="39">
        <f>WEEKNUM(Table1[[#This Row],[Closed]])</f>
        <v>3</v>
      </c>
      <c r="AO1247" s="39" t="str">
        <f>IFERROR(INDEX(GD_Resource[], MATCH(Table1[[#This Row],[Assigned to]], GD_Resource[SNOW ID Unique], 0), 2), "Not GD")</f>
        <v>Not GD</v>
      </c>
      <c r="AP1247" s="39" t="str">
        <f t="shared" si="19"/>
        <v>Geo</v>
      </c>
      <c r="AQ1247" s="39">
        <f>YEAR(Table1[[#This Row],[Closed]])</f>
        <v>2020</v>
      </c>
      <c r="AR1247" s="39">
        <f>YEAR(Table1[[#This Row],[Resolved]])</f>
        <v>1900</v>
      </c>
      <c r="AS1247" s="39">
        <f>YEAR(Table1[[#This Row],[Created]])</f>
        <v>2019</v>
      </c>
      <c r="AT1247" s="39">
        <f>DAY(Table1[[#This Row],[Resolved]])</f>
        <v>0</v>
      </c>
      <c r="AU1247" s="39" t="str">
        <f>TEXT(Table1[[#This Row],[Resolved]],"MMM")</f>
        <v>Jan</v>
      </c>
      <c r="AV1247" s="39">
        <f>DAY(Table1[[#This Row],[Created]])</f>
        <v>14</v>
      </c>
      <c r="AW1247" s="39" t="str">
        <f>TEXT(Table1[[#This Row],[Created]],"MMM")</f>
        <v>Nov</v>
      </c>
      <c r="AX1247" s="40" t="e">
        <f>VLOOKUP(Table1[[#This Row],[Assigned to]],GD_Resource[[#All],[SNOW ID Unique]:[Team]],4,0)</f>
        <v>#N/A</v>
      </c>
    </row>
    <row r="1248" spans="1:50" ht="49.95" customHeight="1" x14ac:dyDescent="0.25">
      <c r="A1248" s="37" t="s">
        <v>4797</v>
      </c>
      <c r="B1248" s="37" t="s">
        <v>119</v>
      </c>
      <c r="C1248" s="37" t="s">
        <v>253</v>
      </c>
      <c r="D1248" s="37" t="s">
        <v>132</v>
      </c>
      <c r="E1248" s="37" t="s">
        <v>145</v>
      </c>
      <c r="F1248" s="37" t="s">
        <v>4798</v>
      </c>
      <c r="G1248" s="60">
        <v>44439.033819444441</v>
      </c>
      <c r="H1248" s="37" t="s">
        <v>8</v>
      </c>
      <c r="I1248" s="60"/>
      <c r="J1248" s="37" t="s">
        <v>124</v>
      </c>
      <c r="K1248" s="37" t="s">
        <v>2818</v>
      </c>
      <c r="L1248" s="60">
        <v>44439.033819444441</v>
      </c>
      <c r="M1248" s="37" t="s">
        <v>42</v>
      </c>
      <c r="N1248" s="60">
        <v>43783.080648148149</v>
      </c>
      <c r="O1248" s="37" t="s">
        <v>2448</v>
      </c>
      <c r="P1248" s="38" t="b">
        <v>0</v>
      </c>
      <c r="Q1248" s="37"/>
      <c r="R1248" s="37" t="s">
        <v>150</v>
      </c>
      <c r="S1248" s="38">
        <v>0</v>
      </c>
      <c r="T1248" s="37" t="s">
        <v>128</v>
      </c>
      <c r="U1248" s="37" t="s">
        <v>124</v>
      </c>
      <c r="V1248" s="60"/>
      <c r="W1248" s="38">
        <v>56674354</v>
      </c>
      <c r="X1248" s="37" t="s">
        <v>2449</v>
      </c>
      <c r="Y1248" s="38">
        <v>0</v>
      </c>
      <c r="Z1248" s="38" t="b">
        <v>0</v>
      </c>
      <c r="AA1248" s="60">
        <v>43783.810648148137</v>
      </c>
      <c r="AB1248" s="60">
        <v>43783.102476851847</v>
      </c>
      <c r="AC1248" s="38">
        <v>1</v>
      </c>
      <c r="AD1248" s="60">
        <v>43783.990046296298</v>
      </c>
      <c r="AE1248" s="60">
        <v>43784.001655092587</v>
      </c>
      <c r="AF1248" s="60">
        <v>43783.990046296298</v>
      </c>
      <c r="AG1248" s="37"/>
      <c r="AH1248" s="37"/>
      <c r="AI1248" s="37" t="s">
        <v>257</v>
      </c>
      <c r="AJ1248" s="16">
        <f ca="1">IF(Table1[[#This Row],[State]]="Closed","Zero",IF(Table1[[#This Row],[State]]="Resolved","Zero",TODAY()-Table1[[#This Row],[First Assigned to Osprey-Resolver]]))</f>
        <v>923.99834490741341</v>
      </c>
      <c r="AK1248" s="16" t="str">
        <f ca="1">IF(Table1[[#This Row],[Days Open]]&lt;=5,"00 - 05",IF(Table1[[#This Row],[Days Open]]&lt;=15,"06 - 15",IF(Table1[[#This Row],[Days Open]]&lt;=30,"16 - 30", IF(Table1[[#This Row],[Days Open]]&lt;=60,"31 - 60",IF(Table1[[#This Row],[Days Open]]&lt;=90,"61 - 90",IF(Table1[[#This Row],[Days Open]]="Zero","Closed","&gt;91 and above"))))))</f>
        <v>&gt;91 and above</v>
      </c>
      <c r="AL1248" s="39">
        <f>WEEKNUM(Table1[[#This Row],[Created]])</f>
        <v>46</v>
      </c>
      <c r="AM1248" s="39">
        <f>WEEKNUM(Table1[[#This Row],[Resolved]])</f>
        <v>0</v>
      </c>
      <c r="AN1248" s="39">
        <f>WEEKNUM(Table1[[#This Row],[Closed]])</f>
        <v>36</v>
      </c>
      <c r="AO1248" s="39" t="str">
        <f>IFERROR(INDEX(GD_Resource[], MATCH(Table1[[#This Row],[Assigned to]], GD_Resource[SNOW ID Unique], 0), 2), "Not GD")</f>
        <v>WPP-US</v>
      </c>
      <c r="AP1248" s="39" t="str">
        <f t="shared" si="19"/>
        <v>GD</v>
      </c>
      <c r="AQ1248" s="39">
        <f>YEAR(Table1[[#This Row],[Closed]])</f>
        <v>2021</v>
      </c>
      <c r="AR1248" s="39">
        <f>YEAR(Table1[[#This Row],[Resolved]])</f>
        <v>1900</v>
      </c>
      <c r="AS1248" s="39">
        <f>YEAR(Table1[[#This Row],[Created]])</f>
        <v>2019</v>
      </c>
      <c r="AT1248" s="39">
        <f>DAY(Table1[[#This Row],[Resolved]])</f>
        <v>0</v>
      </c>
      <c r="AU1248" s="39" t="str">
        <f>TEXT(Table1[[#This Row],[Resolved]],"MMM")</f>
        <v>Jan</v>
      </c>
      <c r="AV1248" s="39">
        <f>DAY(Table1[[#This Row],[Created]])</f>
        <v>14</v>
      </c>
      <c r="AW1248" s="39" t="str">
        <f>TEXT(Table1[[#This Row],[Created]],"MMM")</f>
        <v>Nov</v>
      </c>
      <c r="AX1248" s="40">
        <f>VLOOKUP(Table1[[#This Row],[Assigned to]],GD_Resource[[#All],[SNOW ID Unique]:[Team]],4,0)</f>
        <v>0</v>
      </c>
    </row>
    <row r="1249" spans="1:50" ht="49.95" customHeight="1" x14ac:dyDescent="0.25">
      <c r="A1249" s="37" t="s">
        <v>4799</v>
      </c>
      <c r="B1249" s="37" t="s">
        <v>119</v>
      </c>
      <c r="C1249" s="37" t="s">
        <v>296</v>
      </c>
      <c r="D1249" s="37" t="s">
        <v>2424</v>
      </c>
      <c r="E1249" s="37" t="s">
        <v>13</v>
      </c>
      <c r="F1249" s="37" t="s">
        <v>4800</v>
      </c>
      <c r="G1249" s="60">
        <v>43788.923402777778</v>
      </c>
      <c r="H1249" s="37" t="s">
        <v>2427</v>
      </c>
      <c r="I1249" s="60"/>
      <c r="J1249" s="37" t="s">
        <v>134</v>
      </c>
      <c r="K1249" s="37" t="s">
        <v>4801</v>
      </c>
      <c r="L1249" s="60">
        <v>43788.923402777778</v>
      </c>
      <c r="M1249" s="37" t="s">
        <v>2427</v>
      </c>
      <c r="N1249" s="60">
        <v>43788.798541666663</v>
      </c>
      <c r="O1249" s="37" t="s">
        <v>4802</v>
      </c>
      <c r="P1249" s="38" t="b">
        <v>0</v>
      </c>
      <c r="Q1249" s="37"/>
      <c r="R1249" s="37" t="s">
        <v>150</v>
      </c>
      <c r="S1249" s="38">
        <v>0</v>
      </c>
      <c r="T1249" s="37" t="s">
        <v>128</v>
      </c>
      <c r="U1249" s="37" t="s">
        <v>124</v>
      </c>
      <c r="V1249" s="60"/>
      <c r="W1249" s="38">
        <v>11079</v>
      </c>
      <c r="X1249" s="37" t="s">
        <v>4803</v>
      </c>
      <c r="Y1249" s="38">
        <v>0</v>
      </c>
      <c r="Z1249" s="38" t="b">
        <v>0</v>
      </c>
      <c r="AA1249" s="60">
        <v>43788.798541666663</v>
      </c>
      <c r="AB1249" s="60"/>
      <c r="AC1249" s="38">
        <v>0</v>
      </c>
      <c r="AD1249" s="60"/>
      <c r="AE1249" s="60">
        <v>43788.798541666663</v>
      </c>
      <c r="AF1249" s="60">
        <v>43788.798541666663</v>
      </c>
      <c r="AG1249" s="37"/>
      <c r="AH1249" s="37"/>
      <c r="AI1249" s="37"/>
      <c r="AJ1249" s="16">
        <f ca="1">IF(Table1[[#This Row],[State]]="Closed","Zero",IF(Table1[[#This Row],[State]]="Resolved","Zero",TODAY()-Table1[[#This Row],[First Assigned to Osprey-Resolver]]))</f>
        <v>919.20145833333663</v>
      </c>
      <c r="AK1249" s="16" t="str">
        <f ca="1">IF(Table1[[#This Row],[Days Open]]&lt;=5,"00 - 05",IF(Table1[[#This Row],[Days Open]]&lt;=15,"06 - 15",IF(Table1[[#This Row],[Days Open]]&lt;=30,"16 - 30", IF(Table1[[#This Row],[Days Open]]&lt;=60,"31 - 60",IF(Table1[[#This Row],[Days Open]]&lt;=90,"61 - 90",IF(Table1[[#This Row],[Days Open]]="Zero","Closed","&gt;91 and above"))))))</f>
        <v>&gt;91 and above</v>
      </c>
      <c r="AL1249" s="39">
        <f>WEEKNUM(Table1[[#This Row],[Created]])</f>
        <v>47</v>
      </c>
      <c r="AM1249" s="39">
        <f>WEEKNUM(Table1[[#This Row],[Resolved]])</f>
        <v>0</v>
      </c>
      <c r="AN1249" s="39">
        <f>WEEKNUM(Table1[[#This Row],[Closed]])</f>
        <v>47</v>
      </c>
      <c r="AO1249" s="39" t="str">
        <f>IFERROR(INDEX(GD_Resource[], MATCH(Table1[[#This Row],[Assigned to]], GD_Resource[SNOW ID Unique], 0), 2), "Not GD")</f>
        <v>Not GD</v>
      </c>
      <c r="AP1249" s="39" t="str">
        <f t="shared" si="19"/>
        <v>Geo</v>
      </c>
      <c r="AQ1249" s="39">
        <f>YEAR(Table1[[#This Row],[Closed]])</f>
        <v>2019</v>
      </c>
      <c r="AR1249" s="39">
        <f>YEAR(Table1[[#This Row],[Resolved]])</f>
        <v>1900</v>
      </c>
      <c r="AS1249" s="39">
        <f>YEAR(Table1[[#This Row],[Created]])</f>
        <v>2019</v>
      </c>
      <c r="AT1249" s="39">
        <f>DAY(Table1[[#This Row],[Resolved]])</f>
        <v>0</v>
      </c>
      <c r="AU1249" s="39" t="str">
        <f>TEXT(Table1[[#This Row],[Resolved]],"MMM")</f>
        <v>Jan</v>
      </c>
      <c r="AV1249" s="39">
        <f>DAY(Table1[[#This Row],[Created]])</f>
        <v>19</v>
      </c>
      <c r="AW1249" s="39" t="str">
        <f>TEXT(Table1[[#This Row],[Created]],"MMM")</f>
        <v>Nov</v>
      </c>
      <c r="AX1249" s="40" t="e">
        <f>VLOOKUP(Table1[[#This Row],[Assigned to]],GD_Resource[[#All],[SNOW ID Unique]:[Team]],4,0)</f>
        <v>#N/A</v>
      </c>
    </row>
    <row r="1250" spans="1:50" ht="37.5" customHeight="1" x14ac:dyDescent="0.25">
      <c r="A1250" s="37" t="s">
        <v>4804</v>
      </c>
      <c r="B1250" s="37" t="s">
        <v>142</v>
      </c>
      <c r="C1250" s="37" t="s">
        <v>176</v>
      </c>
      <c r="D1250" s="37" t="s">
        <v>177</v>
      </c>
      <c r="E1250" s="37" t="s">
        <v>13</v>
      </c>
      <c r="F1250" s="37" t="s">
        <v>4805</v>
      </c>
      <c r="G1250" s="60">
        <v>43790.809884259259</v>
      </c>
      <c r="H1250" s="37" t="s">
        <v>179</v>
      </c>
      <c r="I1250" s="60"/>
      <c r="J1250" s="37" t="s">
        <v>134</v>
      </c>
      <c r="K1250" s="37" t="s">
        <v>4806</v>
      </c>
      <c r="L1250" s="60">
        <v>43790.809884259259</v>
      </c>
      <c r="M1250" s="37" t="s">
        <v>179</v>
      </c>
      <c r="N1250" s="60">
        <v>43789.24622685185</v>
      </c>
      <c r="O1250" s="37" t="s">
        <v>182</v>
      </c>
      <c r="P1250" s="38" t="b">
        <v>0</v>
      </c>
      <c r="Q1250" s="37"/>
      <c r="R1250" s="37" t="s">
        <v>150</v>
      </c>
      <c r="S1250" s="38">
        <v>0</v>
      </c>
      <c r="T1250" s="37" t="s">
        <v>128</v>
      </c>
      <c r="U1250" s="37" t="s">
        <v>124</v>
      </c>
      <c r="V1250" s="60"/>
      <c r="W1250" s="38">
        <v>135100</v>
      </c>
      <c r="X1250" s="37" t="s">
        <v>183</v>
      </c>
      <c r="Y1250" s="38">
        <v>0</v>
      </c>
      <c r="Z1250" s="38" t="b">
        <v>0</v>
      </c>
      <c r="AA1250" s="60">
        <v>43789.574826388889</v>
      </c>
      <c r="AB1250" s="60">
        <v>43789.24622685185</v>
      </c>
      <c r="AC1250" s="38">
        <v>1</v>
      </c>
      <c r="AD1250" s="60">
        <v>43789.66505787037</v>
      </c>
      <c r="AE1250" s="60">
        <v>43790.808125000003</v>
      </c>
      <c r="AF1250" s="60">
        <v>43789.66505787037</v>
      </c>
      <c r="AG1250" s="37" t="s">
        <v>139</v>
      </c>
      <c r="AH1250" s="37"/>
      <c r="AI1250" s="37" t="s">
        <v>2910</v>
      </c>
      <c r="AJ1250" s="16">
        <f ca="1">IF(Table1[[#This Row],[State]]="Closed","Zero",IF(Table1[[#This Row],[State]]="Resolved","Zero",TODAY()-Table1[[#This Row],[First Assigned to Osprey-Resolver]]))</f>
        <v>917.1918749999968</v>
      </c>
      <c r="AK1250" s="16" t="str">
        <f ca="1">IF(Table1[[#This Row],[Days Open]]&lt;=5,"00 - 05",IF(Table1[[#This Row],[Days Open]]&lt;=15,"06 - 15",IF(Table1[[#This Row],[Days Open]]&lt;=30,"16 - 30", IF(Table1[[#This Row],[Days Open]]&lt;=60,"31 - 60",IF(Table1[[#This Row],[Days Open]]&lt;=90,"61 - 90",IF(Table1[[#This Row],[Days Open]]="Zero","Closed","&gt;91 and above"))))))</f>
        <v>&gt;91 and above</v>
      </c>
      <c r="AL1250" s="39">
        <f>WEEKNUM(Table1[[#This Row],[Created]])</f>
        <v>47</v>
      </c>
      <c r="AM1250" s="39">
        <f>WEEKNUM(Table1[[#This Row],[Resolved]])</f>
        <v>0</v>
      </c>
      <c r="AN1250" s="39">
        <f>WEEKNUM(Table1[[#This Row],[Closed]])</f>
        <v>47</v>
      </c>
      <c r="AO1250" s="39" t="str">
        <f>IFERROR(INDEX(GD_Resource[], MATCH(Table1[[#This Row],[Assigned to]], GD_Resource[SNOW ID Unique], 0), 2), "Not GD")</f>
        <v>WPP-US</v>
      </c>
      <c r="AP1250" s="39" t="str">
        <f t="shared" si="19"/>
        <v>GD</v>
      </c>
      <c r="AQ1250" s="39">
        <f>YEAR(Table1[[#This Row],[Closed]])</f>
        <v>2019</v>
      </c>
      <c r="AR1250" s="39">
        <f>YEAR(Table1[[#This Row],[Resolved]])</f>
        <v>1900</v>
      </c>
      <c r="AS1250" s="39">
        <f>YEAR(Table1[[#This Row],[Created]])</f>
        <v>2019</v>
      </c>
      <c r="AT1250" s="39">
        <f>DAY(Table1[[#This Row],[Resolved]])</f>
        <v>0</v>
      </c>
      <c r="AU1250" s="39" t="str">
        <f>TEXT(Table1[[#This Row],[Resolved]],"MMM")</f>
        <v>Jan</v>
      </c>
      <c r="AV1250" s="39">
        <f>DAY(Table1[[#This Row],[Created]])</f>
        <v>20</v>
      </c>
      <c r="AW1250" s="39" t="str">
        <f>TEXT(Table1[[#This Row],[Created]],"MMM")</f>
        <v>Nov</v>
      </c>
      <c r="AX1250" s="40">
        <f>VLOOKUP(Table1[[#This Row],[Assigned to]],GD_Resource[[#All],[SNOW ID Unique]:[Team]],4,0)</f>
        <v>0</v>
      </c>
    </row>
    <row r="1251" spans="1:50" ht="49.95" customHeight="1" x14ac:dyDescent="0.25">
      <c r="A1251" s="37" t="s">
        <v>4807</v>
      </c>
      <c r="B1251" s="37" t="s">
        <v>119</v>
      </c>
      <c r="C1251" s="37" t="s">
        <v>120</v>
      </c>
      <c r="D1251" s="37" t="s">
        <v>206</v>
      </c>
      <c r="E1251" s="37" t="s">
        <v>145</v>
      </c>
      <c r="F1251" s="37" t="s">
        <v>4808</v>
      </c>
      <c r="G1251" s="60">
        <v>43823.045231481483</v>
      </c>
      <c r="H1251" s="37" t="s">
        <v>2721</v>
      </c>
      <c r="I1251" s="60"/>
      <c r="J1251" s="37" t="s">
        <v>124</v>
      </c>
      <c r="K1251" s="37" t="s">
        <v>4809</v>
      </c>
      <c r="L1251" s="60">
        <v>43823.045243055552</v>
      </c>
      <c r="M1251" s="37" t="s">
        <v>48</v>
      </c>
      <c r="N1251" s="60">
        <v>43790.380162037043</v>
      </c>
      <c r="O1251" s="37" t="s">
        <v>388</v>
      </c>
      <c r="P1251" s="38" t="b">
        <v>0</v>
      </c>
      <c r="Q1251" s="37"/>
      <c r="R1251" s="37" t="s">
        <v>127</v>
      </c>
      <c r="S1251" s="38">
        <v>0</v>
      </c>
      <c r="T1251" s="37" t="s">
        <v>128</v>
      </c>
      <c r="U1251" s="37" t="s">
        <v>124</v>
      </c>
      <c r="V1251" s="60"/>
      <c r="W1251" s="38">
        <v>2822263</v>
      </c>
      <c r="X1251" s="37" t="s">
        <v>389</v>
      </c>
      <c r="Y1251" s="38">
        <v>0</v>
      </c>
      <c r="Z1251" s="38" t="b">
        <v>0</v>
      </c>
      <c r="AA1251" s="60">
        <v>43790.404374999998</v>
      </c>
      <c r="AB1251" s="60">
        <v>43790.381261574083</v>
      </c>
      <c r="AC1251" s="38">
        <v>1</v>
      </c>
      <c r="AD1251" s="60">
        <v>43790.402326388888</v>
      </c>
      <c r="AE1251" s="60">
        <v>43790.404374999998</v>
      </c>
      <c r="AF1251" s="60">
        <v>43790.402326388888</v>
      </c>
      <c r="AG1251" s="37"/>
      <c r="AH1251" s="37"/>
      <c r="AI1251" s="37"/>
      <c r="AJ1251" s="16">
        <f ca="1">IF(Table1[[#This Row],[State]]="Closed","Zero",IF(Table1[[#This Row],[State]]="Resolved","Zero",TODAY()-Table1[[#This Row],[First Assigned to Osprey-Resolver]]))</f>
        <v>917.59562500000175</v>
      </c>
      <c r="AK1251" s="16" t="str">
        <f ca="1">IF(Table1[[#This Row],[Days Open]]&lt;=5,"00 - 05",IF(Table1[[#This Row],[Days Open]]&lt;=15,"06 - 15",IF(Table1[[#This Row],[Days Open]]&lt;=30,"16 - 30", IF(Table1[[#This Row],[Days Open]]&lt;=60,"31 - 60",IF(Table1[[#This Row],[Days Open]]&lt;=90,"61 - 90",IF(Table1[[#This Row],[Days Open]]="Zero","Closed","&gt;91 and above"))))))</f>
        <v>&gt;91 and above</v>
      </c>
      <c r="AL1251" s="39">
        <f>WEEKNUM(Table1[[#This Row],[Created]])</f>
        <v>47</v>
      </c>
      <c r="AM1251" s="39">
        <f>WEEKNUM(Table1[[#This Row],[Resolved]])</f>
        <v>0</v>
      </c>
      <c r="AN1251" s="39">
        <f>WEEKNUM(Table1[[#This Row],[Closed]])</f>
        <v>52</v>
      </c>
      <c r="AO1251" s="39" t="str">
        <f>IFERROR(INDEX(GD_Resource[], MATCH(Table1[[#This Row],[Assigned to]], GD_Resource[SNOW ID Unique], 0), 2), "Not GD")</f>
        <v>WPP-US</v>
      </c>
      <c r="AP1251" s="39" t="str">
        <f t="shared" si="19"/>
        <v>GD</v>
      </c>
      <c r="AQ1251" s="39">
        <f>YEAR(Table1[[#This Row],[Closed]])</f>
        <v>2019</v>
      </c>
      <c r="AR1251" s="39">
        <f>YEAR(Table1[[#This Row],[Resolved]])</f>
        <v>1900</v>
      </c>
      <c r="AS1251" s="39">
        <f>YEAR(Table1[[#This Row],[Created]])</f>
        <v>2019</v>
      </c>
      <c r="AT1251" s="39">
        <f>DAY(Table1[[#This Row],[Resolved]])</f>
        <v>0</v>
      </c>
      <c r="AU1251" s="39" t="str">
        <f>TEXT(Table1[[#This Row],[Resolved]],"MMM")</f>
        <v>Jan</v>
      </c>
      <c r="AV1251" s="39">
        <f>DAY(Table1[[#This Row],[Created]])</f>
        <v>21</v>
      </c>
      <c r="AW1251" s="39" t="str">
        <f>TEXT(Table1[[#This Row],[Created]],"MMM")</f>
        <v>Nov</v>
      </c>
      <c r="AX1251" s="40">
        <f>VLOOKUP(Table1[[#This Row],[Assigned to]],GD_Resource[[#All],[SNOW ID Unique]:[Team]],4,0)</f>
        <v>0</v>
      </c>
    </row>
    <row r="1252" spans="1:50" ht="49.95" customHeight="1" x14ac:dyDescent="0.25">
      <c r="A1252" s="37" t="s">
        <v>4810</v>
      </c>
      <c r="B1252" s="37" t="s">
        <v>119</v>
      </c>
      <c r="C1252" s="37" t="s">
        <v>120</v>
      </c>
      <c r="D1252" s="37" t="s">
        <v>206</v>
      </c>
      <c r="E1252" s="37" t="s">
        <v>145</v>
      </c>
      <c r="F1252" s="37" t="s">
        <v>4811</v>
      </c>
      <c r="G1252" s="60">
        <v>43823.043645833342</v>
      </c>
      <c r="H1252" s="37" t="s">
        <v>2721</v>
      </c>
      <c r="I1252" s="60"/>
      <c r="J1252" s="37" t="s">
        <v>124</v>
      </c>
      <c r="K1252" s="37" t="s">
        <v>4812</v>
      </c>
      <c r="L1252" s="60">
        <v>43823.043645833342</v>
      </c>
      <c r="M1252" s="37" t="s">
        <v>48</v>
      </c>
      <c r="N1252" s="60">
        <v>43790.638912037037</v>
      </c>
      <c r="O1252" s="37" t="s">
        <v>388</v>
      </c>
      <c r="P1252" s="38" t="b">
        <v>0</v>
      </c>
      <c r="Q1252" s="37"/>
      <c r="R1252" s="37" t="s">
        <v>127</v>
      </c>
      <c r="S1252" s="38">
        <v>0</v>
      </c>
      <c r="T1252" s="37" t="s">
        <v>128</v>
      </c>
      <c r="U1252" s="37" t="s">
        <v>124</v>
      </c>
      <c r="V1252" s="60"/>
      <c r="W1252" s="38">
        <v>2799769</v>
      </c>
      <c r="X1252" s="37" t="s">
        <v>389</v>
      </c>
      <c r="Y1252" s="38">
        <v>0</v>
      </c>
      <c r="Z1252" s="38" t="b">
        <v>0</v>
      </c>
      <c r="AA1252" s="60">
        <v>43790.654305555552</v>
      </c>
      <c r="AB1252" s="60">
        <v>43790.645254629628</v>
      </c>
      <c r="AC1252" s="38">
        <v>1</v>
      </c>
      <c r="AD1252" s="60">
        <v>43790.650706018518</v>
      </c>
      <c r="AE1252" s="60">
        <v>43790.654305555552</v>
      </c>
      <c r="AF1252" s="60">
        <v>43790.650706018518</v>
      </c>
      <c r="AG1252" s="37"/>
      <c r="AH1252" s="37"/>
      <c r="AI1252" s="37"/>
      <c r="AJ1252" s="16">
        <f ca="1">IF(Table1[[#This Row],[State]]="Closed","Zero",IF(Table1[[#This Row],[State]]="Resolved","Zero",TODAY()-Table1[[#This Row],[First Assigned to Osprey-Resolver]]))</f>
        <v>917.34569444444787</v>
      </c>
      <c r="AK1252" s="16" t="str">
        <f ca="1">IF(Table1[[#This Row],[Days Open]]&lt;=5,"00 - 05",IF(Table1[[#This Row],[Days Open]]&lt;=15,"06 - 15",IF(Table1[[#This Row],[Days Open]]&lt;=30,"16 - 30", IF(Table1[[#This Row],[Days Open]]&lt;=60,"31 - 60",IF(Table1[[#This Row],[Days Open]]&lt;=90,"61 - 90",IF(Table1[[#This Row],[Days Open]]="Zero","Closed","&gt;91 and above"))))))</f>
        <v>&gt;91 and above</v>
      </c>
      <c r="AL1252" s="39">
        <f>WEEKNUM(Table1[[#This Row],[Created]])</f>
        <v>47</v>
      </c>
      <c r="AM1252" s="39">
        <f>WEEKNUM(Table1[[#This Row],[Resolved]])</f>
        <v>0</v>
      </c>
      <c r="AN1252" s="39">
        <f>WEEKNUM(Table1[[#This Row],[Closed]])</f>
        <v>52</v>
      </c>
      <c r="AO1252" s="39" t="str">
        <f>IFERROR(INDEX(GD_Resource[], MATCH(Table1[[#This Row],[Assigned to]], GD_Resource[SNOW ID Unique], 0), 2), "Not GD")</f>
        <v>WPP-US</v>
      </c>
      <c r="AP1252" s="39" t="str">
        <f t="shared" si="19"/>
        <v>GD</v>
      </c>
      <c r="AQ1252" s="39">
        <f>YEAR(Table1[[#This Row],[Closed]])</f>
        <v>2019</v>
      </c>
      <c r="AR1252" s="39">
        <f>YEAR(Table1[[#This Row],[Resolved]])</f>
        <v>1900</v>
      </c>
      <c r="AS1252" s="39">
        <f>YEAR(Table1[[#This Row],[Created]])</f>
        <v>2019</v>
      </c>
      <c r="AT1252" s="39">
        <f>DAY(Table1[[#This Row],[Resolved]])</f>
        <v>0</v>
      </c>
      <c r="AU1252" s="39" t="str">
        <f>TEXT(Table1[[#This Row],[Resolved]],"MMM")</f>
        <v>Jan</v>
      </c>
      <c r="AV1252" s="39">
        <f>DAY(Table1[[#This Row],[Created]])</f>
        <v>21</v>
      </c>
      <c r="AW1252" s="39" t="str">
        <f>TEXT(Table1[[#This Row],[Created]],"MMM")</f>
        <v>Nov</v>
      </c>
      <c r="AX1252" s="40">
        <f>VLOOKUP(Table1[[#This Row],[Assigned to]],GD_Resource[[#All],[SNOW ID Unique]:[Team]],4,0)</f>
        <v>0</v>
      </c>
    </row>
    <row r="1253" spans="1:50" ht="49.95" customHeight="1" x14ac:dyDescent="0.25">
      <c r="A1253" s="37" t="s">
        <v>4813</v>
      </c>
      <c r="B1253" s="37" t="s">
        <v>142</v>
      </c>
      <c r="C1253" s="37" t="s">
        <v>433</v>
      </c>
      <c r="D1253" s="37" t="s">
        <v>434</v>
      </c>
      <c r="E1253" s="37" t="s">
        <v>13</v>
      </c>
      <c r="F1253" s="37" t="s">
        <v>4814</v>
      </c>
      <c r="G1253" s="60">
        <v>43791.986168981479</v>
      </c>
      <c r="H1253" s="37" t="s">
        <v>436</v>
      </c>
      <c r="I1253" s="60"/>
      <c r="J1253" s="37" t="s">
        <v>124</v>
      </c>
      <c r="K1253" s="37" t="s">
        <v>4815</v>
      </c>
      <c r="L1253" s="60">
        <v>43791.986168981479</v>
      </c>
      <c r="M1253" s="37" t="s">
        <v>436</v>
      </c>
      <c r="N1253" s="60">
        <v>43790.922233796293</v>
      </c>
      <c r="O1253" s="37" t="s">
        <v>4816</v>
      </c>
      <c r="P1253" s="38" t="b">
        <v>0</v>
      </c>
      <c r="Q1253" s="37"/>
      <c r="R1253" s="37" t="s">
        <v>217</v>
      </c>
      <c r="S1253" s="38">
        <v>0</v>
      </c>
      <c r="T1253" s="37" t="s">
        <v>128</v>
      </c>
      <c r="U1253" s="37" t="s">
        <v>124</v>
      </c>
      <c r="V1253" s="60"/>
      <c r="W1253" s="38">
        <v>91924</v>
      </c>
      <c r="X1253" s="37" t="s">
        <v>4817</v>
      </c>
      <c r="Y1253" s="38">
        <v>0</v>
      </c>
      <c r="Z1253" s="38" t="b">
        <v>0</v>
      </c>
      <c r="AA1253" s="60">
        <v>43791.64435185185</v>
      </c>
      <c r="AB1253" s="60">
        <v>43790.936620370368</v>
      </c>
      <c r="AC1253" s="38">
        <v>1</v>
      </c>
      <c r="AD1253" s="60">
        <v>43791.849548611113</v>
      </c>
      <c r="AE1253" s="60">
        <v>43791.985069444447</v>
      </c>
      <c r="AF1253" s="60">
        <v>43791.849548611113</v>
      </c>
      <c r="AG1253" s="37" t="s">
        <v>139</v>
      </c>
      <c r="AH1253" s="37"/>
      <c r="AI1253" s="37" t="s">
        <v>582</v>
      </c>
      <c r="AJ1253" s="16">
        <f ca="1">IF(Table1[[#This Row],[State]]="Closed","Zero",IF(Table1[[#This Row],[State]]="Resolved","Zero",TODAY()-Table1[[#This Row],[First Assigned to Osprey-Resolver]]))</f>
        <v>916.01493055555329</v>
      </c>
      <c r="AK1253" s="16" t="str">
        <f ca="1">IF(Table1[[#This Row],[Days Open]]&lt;=5,"00 - 05",IF(Table1[[#This Row],[Days Open]]&lt;=15,"06 - 15",IF(Table1[[#This Row],[Days Open]]&lt;=30,"16 - 30", IF(Table1[[#This Row],[Days Open]]&lt;=60,"31 - 60",IF(Table1[[#This Row],[Days Open]]&lt;=90,"61 - 90",IF(Table1[[#This Row],[Days Open]]="Zero","Closed","&gt;91 and above"))))))</f>
        <v>&gt;91 and above</v>
      </c>
      <c r="AL1253" s="39">
        <f>WEEKNUM(Table1[[#This Row],[Created]])</f>
        <v>47</v>
      </c>
      <c r="AM1253" s="39">
        <f>WEEKNUM(Table1[[#This Row],[Resolved]])</f>
        <v>0</v>
      </c>
      <c r="AN1253" s="39">
        <f>WEEKNUM(Table1[[#This Row],[Closed]])</f>
        <v>47</v>
      </c>
      <c r="AO1253" s="39" t="str">
        <f>IFERROR(INDEX(GD_Resource[], MATCH(Table1[[#This Row],[Assigned to]], GD_Resource[SNOW ID Unique], 0), 2), "Not GD")</f>
        <v>Not GD</v>
      </c>
      <c r="AP1253" s="39" t="str">
        <f t="shared" si="19"/>
        <v>Geo</v>
      </c>
      <c r="AQ1253" s="39">
        <f>YEAR(Table1[[#This Row],[Closed]])</f>
        <v>2019</v>
      </c>
      <c r="AR1253" s="39">
        <f>YEAR(Table1[[#This Row],[Resolved]])</f>
        <v>1900</v>
      </c>
      <c r="AS1253" s="39">
        <f>YEAR(Table1[[#This Row],[Created]])</f>
        <v>2019</v>
      </c>
      <c r="AT1253" s="39">
        <f>DAY(Table1[[#This Row],[Resolved]])</f>
        <v>0</v>
      </c>
      <c r="AU1253" s="39" t="str">
        <f>TEXT(Table1[[#This Row],[Resolved]],"MMM")</f>
        <v>Jan</v>
      </c>
      <c r="AV1253" s="39">
        <f>DAY(Table1[[#This Row],[Created]])</f>
        <v>21</v>
      </c>
      <c r="AW1253" s="39" t="str">
        <f>TEXT(Table1[[#This Row],[Created]],"MMM")</f>
        <v>Nov</v>
      </c>
      <c r="AX1253" s="40" t="e">
        <f>VLOOKUP(Table1[[#This Row],[Assigned to]],GD_Resource[[#All],[SNOW ID Unique]:[Team]],4,0)</f>
        <v>#N/A</v>
      </c>
    </row>
    <row r="1254" spans="1:50" ht="75" customHeight="1" x14ac:dyDescent="0.25">
      <c r="A1254" s="37" t="s">
        <v>4818</v>
      </c>
      <c r="B1254" s="37" t="s">
        <v>119</v>
      </c>
      <c r="C1254" s="37" t="s">
        <v>703</v>
      </c>
      <c r="D1254" s="37" t="s">
        <v>206</v>
      </c>
      <c r="E1254" s="37" t="s">
        <v>145</v>
      </c>
      <c r="F1254" s="37" t="s">
        <v>4819</v>
      </c>
      <c r="G1254" s="60">
        <v>44138.23940972222</v>
      </c>
      <c r="H1254" s="37" t="s">
        <v>48</v>
      </c>
      <c r="I1254" s="60"/>
      <c r="J1254" s="37" t="s">
        <v>124</v>
      </c>
      <c r="K1254" s="37" t="s">
        <v>4820</v>
      </c>
      <c r="L1254" s="60">
        <v>44138.23940972222</v>
      </c>
      <c r="M1254" s="37" t="s">
        <v>48</v>
      </c>
      <c r="N1254" s="60">
        <v>43790.948217592602</v>
      </c>
      <c r="O1254" s="37" t="s">
        <v>274</v>
      </c>
      <c r="P1254" s="38" t="b">
        <v>0</v>
      </c>
      <c r="Q1254" s="37"/>
      <c r="R1254" s="37" t="s">
        <v>127</v>
      </c>
      <c r="S1254" s="38">
        <v>0</v>
      </c>
      <c r="T1254" s="37" t="s">
        <v>128</v>
      </c>
      <c r="U1254" s="37" t="s">
        <v>124</v>
      </c>
      <c r="V1254" s="60"/>
      <c r="W1254" s="38">
        <v>30005958</v>
      </c>
      <c r="X1254" s="37" t="s">
        <v>275</v>
      </c>
      <c r="Y1254" s="38">
        <v>0</v>
      </c>
      <c r="Z1254" s="38" t="b">
        <v>0</v>
      </c>
      <c r="AA1254" s="60">
        <v>43791.103055555563</v>
      </c>
      <c r="AB1254" s="60">
        <v>43790.957615740743</v>
      </c>
      <c r="AC1254" s="38">
        <v>2</v>
      </c>
      <c r="AD1254" s="60">
        <v>43791.100486111107</v>
      </c>
      <c r="AE1254" s="60">
        <v>43791.103055555563</v>
      </c>
      <c r="AF1254" s="60">
        <v>43791.100486111107</v>
      </c>
      <c r="AG1254" s="37"/>
      <c r="AH1254" s="37"/>
      <c r="AI1254" s="37"/>
      <c r="AJ1254" s="16">
        <f ca="1">IF(Table1[[#This Row],[State]]="Closed","Zero",IF(Table1[[#This Row],[State]]="Resolved","Zero",TODAY()-Table1[[#This Row],[First Assigned to Osprey-Resolver]]))</f>
        <v>916.89694444443739</v>
      </c>
      <c r="AK1254" s="16" t="str">
        <f ca="1">IF(Table1[[#This Row],[Days Open]]&lt;=5,"00 - 05",IF(Table1[[#This Row],[Days Open]]&lt;=15,"06 - 15",IF(Table1[[#This Row],[Days Open]]&lt;=30,"16 - 30", IF(Table1[[#This Row],[Days Open]]&lt;=60,"31 - 60",IF(Table1[[#This Row],[Days Open]]&lt;=90,"61 - 90",IF(Table1[[#This Row],[Days Open]]="Zero","Closed","&gt;91 and above"))))))</f>
        <v>&gt;91 and above</v>
      </c>
      <c r="AL1254" s="39">
        <f>WEEKNUM(Table1[[#This Row],[Created]])</f>
        <v>47</v>
      </c>
      <c r="AM1254" s="39">
        <f>WEEKNUM(Table1[[#This Row],[Resolved]])</f>
        <v>0</v>
      </c>
      <c r="AN1254" s="39">
        <f>WEEKNUM(Table1[[#This Row],[Closed]])</f>
        <v>45</v>
      </c>
      <c r="AO1254" s="39" t="str">
        <f>IFERROR(INDEX(GD_Resource[], MATCH(Table1[[#This Row],[Assigned to]], GD_Resource[SNOW ID Unique], 0), 2), "Not GD")</f>
        <v>Not GD</v>
      </c>
      <c r="AP1254" s="39" t="str">
        <f t="shared" si="19"/>
        <v>Geo</v>
      </c>
      <c r="AQ1254" s="39">
        <f>YEAR(Table1[[#This Row],[Closed]])</f>
        <v>2020</v>
      </c>
      <c r="AR1254" s="39">
        <f>YEAR(Table1[[#This Row],[Resolved]])</f>
        <v>1900</v>
      </c>
      <c r="AS1254" s="39">
        <f>YEAR(Table1[[#This Row],[Created]])</f>
        <v>2019</v>
      </c>
      <c r="AT1254" s="39">
        <f>DAY(Table1[[#This Row],[Resolved]])</f>
        <v>0</v>
      </c>
      <c r="AU1254" s="39" t="str">
        <f>TEXT(Table1[[#This Row],[Resolved]],"MMM")</f>
        <v>Jan</v>
      </c>
      <c r="AV1254" s="39">
        <f>DAY(Table1[[#This Row],[Created]])</f>
        <v>21</v>
      </c>
      <c r="AW1254" s="39" t="str">
        <f>TEXT(Table1[[#This Row],[Created]],"MMM")</f>
        <v>Nov</v>
      </c>
      <c r="AX1254" s="40" t="e">
        <f>VLOOKUP(Table1[[#This Row],[Assigned to]],GD_Resource[[#All],[SNOW ID Unique]:[Team]],4,0)</f>
        <v>#N/A</v>
      </c>
    </row>
    <row r="1255" spans="1:50" ht="37.5" customHeight="1" x14ac:dyDescent="0.25">
      <c r="A1255" s="37" t="s">
        <v>4821</v>
      </c>
      <c r="B1255" s="37" t="s">
        <v>142</v>
      </c>
      <c r="C1255" s="37" t="s">
        <v>622</v>
      </c>
      <c r="D1255" s="37" t="s">
        <v>309</v>
      </c>
      <c r="E1255" s="37" t="s">
        <v>13</v>
      </c>
      <c r="F1255" s="37" t="s">
        <v>4822</v>
      </c>
      <c r="G1255" s="60">
        <v>43809.071168981478</v>
      </c>
      <c r="H1255" s="37" t="s">
        <v>248</v>
      </c>
      <c r="I1255" s="60"/>
      <c r="J1255" s="37" t="s">
        <v>124</v>
      </c>
      <c r="K1255" s="37" t="s">
        <v>4823</v>
      </c>
      <c r="L1255" s="60">
        <v>43809.071168981478</v>
      </c>
      <c r="M1255" s="37" t="s">
        <v>248</v>
      </c>
      <c r="N1255" s="60">
        <v>43791.118923611109</v>
      </c>
      <c r="O1255" s="37" t="s">
        <v>309</v>
      </c>
      <c r="P1255" s="38" t="b">
        <v>0</v>
      </c>
      <c r="Q1255" s="37"/>
      <c r="R1255" s="37" t="s">
        <v>150</v>
      </c>
      <c r="S1255" s="38">
        <v>0</v>
      </c>
      <c r="T1255" s="37" t="s">
        <v>128</v>
      </c>
      <c r="U1255" s="37" t="s">
        <v>124</v>
      </c>
      <c r="V1255" s="60"/>
      <c r="W1255" s="38">
        <v>1551366</v>
      </c>
      <c r="X1255" s="37" t="s">
        <v>248</v>
      </c>
      <c r="Y1255" s="38">
        <v>0</v>
      </c>
      <c r="Z1255" s="38" t="b">
        <v>0</v>
      </c>
      <c r="AA1255" s="60">
        <v>43791.86990740741</v>
      </c>
      <c r="AB1255" s="60">
        <v>43791.118923611109</v>
      </c>
      <c r="AC1255" s="38">
        <v>7</v>
      </c>
      <c r="AD1255" s="60">
        <v>43792.216493055559</v>
      </c>
      <c r="AE1255" s="60">
        <v>43797.347094907411</v>
      </c>
      <c r="AF1255" s="60">
        <v>43796.982719907413</v>
      </c>
      <c r="AG1255" s="37"/>
      <c r="AH1255" s="37"/>
      <c r="AI1255" s="37"/>
      <c r="AJ1255" s="16">
        <f ca="1">IF(Table1[[#This Row],[State]]="Closed","Zero",IF(Table1[[#This Row],[State]]="Resolved","Zero",TODAY()-Table1[[#This Row],[First Assigned to Osprey-Resolver]]))</f>
        <v>910.65290509258921</v>
      </c>
      <c r="AK1255" s="16" t="str">
        <f ca="1">IF(Table1[[#This Row],[Days Open]]&lt;=5,"00 - 05",IF(Table1[[#This Row],[Days Open]]&lt;=15,"06 - 15",IF(Table1[[#This Row],[Days Open]]&lt;=30,"16 - 30", IF(Table1[[#This Row],[Days Open]]&lt;=60,"31 - 60",IF(Table1[[#This Row],[Days Open]]&lt;=90,"61 - 90",IF(Table1[[#This Row],[Days Open]]="Zero","Closed","&gt;91 and above"))))))</f>
        <v>&gt;91 and above</v>
      </c>
      <c r="AL1255" s="39">
        <f>WEEKNUM(Table1[[#This Row],[Created]])</f>
        <v>47</v>
      </c>
      <c r="AM1255" s="39">
        <f>WEEKNUM(Table1[[#This Row],[Resolved]])</f>
        <v>0</v>
      </c>
      <c r="AN1255" s="39">
        <f>WEEKNUM(Table1[[#This Row],[Closed]])</f>
        <v>50</v>
      </c>
      <c r="AO1255" s="39" t="str">
        <f>IFERROR(INDEX(GD_Resource[], MATCH(Table1[[#This Row],[Assigned to]], GD_Resource[SNOW ID Unique], 0), 2), "Not GD")</f>
        <v>Not GD</v>
      </c>
      <c r="AP1255" s="39" t="str">
        <f t="shared" si="19"/>
        <v>Geo</v>
      </c>
      <c r="AQ1255" s="39">
        <f>YEAR(Table1[[#This Row],[Closed]])</f>
        <v>2019</v>
      </c>
      <c r="AR1255" s="39">
        <f>YEAR(Table1[[#This Row],[Resolved]])</f>
        <v>1900</v>
      </c>
      <c r="AS1255" s="39">
        <f>YEAR(Table1[[#This Row],[Created]])</f>
        <v>2019</v>
      </c>
      <c r="AT1255" s="39">
        <f>DAY(Table1[[#This Row],[Resolved]])</f>
        <v>0</v>
      </c>
      <c r="AU1255" s="39" t="str">
        <f>TEXT(Table1[[#This Row],[Resolved]],"MMM")</f>
        <v>Jan</v>
      </c>
      <c r="AV1255" s="39">
        <f>DAY(Table1[[#This Row],[Created]])</f>
        <v>22</v>
      </c>
      <c r="AW1255" s="39" t="str">
        <f>TEXT(Table1[[#This Row],[Created]],"MMM")</f>
        <v>Nov</v>
      </c>
      <c r="AX1255" s="40" t="e">
        <f>VLOOKUP(Table1[[#This Row],[Assigned to]],GD_Resource[[#All],[SNOW ID Unique]:[Team]],4,0)</f>
        <v>#N/A</v>
      </c>
    </row>
    <row r="1256" spans="1:50" ht="37.5" customHeight="1" x14ac:dyDescent="0.25">
      <c r="A1256" s="37" t="s">
        <v>4824</v>
      </c>
      <c r="B1256" s="37" t="s">
        <v>119</v>
      </c>
      <c r="C1256" s="37" t="s">
        <v>253</v>
      </c>
      <c r="D1256" s="37" t="s">
        <v>132</v>
      </c>
      <c r="E1256" s="37" t="s">
        <v>451</v>
      </c>
      <c r="F1256" s="37" t="s">
        <v>4825</v>
      </c>
      <c r="G1256" s="60">
        <v>43791.131678240738</v>
      </c>
      <c r="H1256" s="37" t="s">
        <v>42</v>
      </c>
      <c r="I1256" s="60"/>
      <c r="J1256" s="37" t="s">
        <v>124</v>
      </c>
      <c r="K1256" s="37" t="s">
        <v>4826</v>
      </c>
      <c r="L1256" s="60">
        <v>43791.131678240738</v>
      </c>
      <c r="M1256" s="37" t="s">
        <v>42</v>
      </c>
      <c r="N1256" s="60">
        <v>43791.130729166667</v>
      </c>
      <c r="O1256" s="37" t="s">
        <v>132</v>
      </c>
      <c r="P1256" s="38" t="b">
        <v>0</v>
      </c>
      <c r="Q1256" s="37"/>
      <c r="R1256" s="37" t="s">
        <v>150</v>
      </c>
      <c r="S1256" s="38">
        <v>0</v>
      </c>
      <c r="T1256" s="37" t="s">
        <v>128</v>
      </c>
      <c r="U1256" s="37" t="s">
        <v>124</v>
      </c>
      <c r="V1256" s="60"/>
      <c r="W1256" s="38">
        <v>213</v>
      </c>
      <c r="X1256" s="37" t="s">
        <v>42</v>
      </c>
      <c r="Y1256" s="38">
        <v>0</v>
      </c>
      <c r="Z1256" s="38" t="b">
        <v>0</v>
      </c>
      <c r="AA1256" s="60">
        <v>43791.130729166667</v>
      </c>
      <c r="AB1256" s="60"/>
      <c r="AC1256" s="38">
        <v>0</v>
      </c>
      <c r="AD1256" s="60"/>
      <c r="AE1256" s="60">
        <v>43791.130729166667</v>
      </c>
      <c r="AF1256" s="60">
        <v>43791.130729166667</v>
      </c>
      <c r="AG1256" s="37"/>
      <c r="AH1256" s="37"/>
      <c r="AI1256" s="37"/>
      <c r="AJ1256" s="16">
        <f ca="1">IF(Table1[[#This Row],[State]]="Closed","Zero",IF(Table1[[#This Row],[State]]="Resolved","Zero",TODAY()-Table1[[#This Row],[First Assigned to Osprey-Resolver]]))</f>
        <v>916.86927083333285</v>
      </c>
      <c r="AK1256" s="16" t="str">
        <f ca="1">IF(Table1[[#This Row],[Days Open]]&lt;=5,"00 - 05",IF(Table1[[#This Row],[Days Open]]&lt;=15,"06 - 15",IF(Table1[[#This Row],[Days Open]]&lt;=30,"16 - 30", IF(Table1[[#This Row],[Days Open]]&lt;=60,"31 - 60",IF(Table1[[#This Row],[Days Open]]&lt;=90,"61 - 90",IF(Table1[[#This Row],[Days Open]]="Zero","Closed","&gt;91 and above"))))))</f>
        <v>&gt;91 and above</v>
      </c>
      <c r="AL1256" s="39">
        <f>WEEKNUM(Table1[[#This Row],[Created]])</f>
        <v>47</v>
      </c>
      <c r="AM1256" s="39">
        <f>WEEKNUM(Table1[[#This Row],[Resolved]])</f>
        <v>0</v>
      </c>
      <c r="AN1256" s="39">
        <f>WEEKNUM(Table1[[#This Row],[Closed]])</f>
        <v>47</v>
      </c>
      <c r="AO1256" s="39" t="str">
        <f>IFERROR(INDEX(GD_Resource[], MATCH(Table1[[#This Row],[Assigned to]], GD_Resource[SNOW ID Unique], 0), 2), "Not GD")</f>
        <v>Not GD</v>
      </c>
      <c r="AP1256" s="39" t="str">
        <f t="shared" si="19"/>
        <v>Geo</v>
      </c>
      <c r="AQ1256" s="39">
        <f>YEAR(Table1[[#This Row],[Closed]])</f>
        <v>2019</v>
      </c>
      <c r="AR1256" s="39">
        <f>YEAR(Table1[[#This Row],[Resolved]])</f>
        <v>1900</v>
      </c>
      <c r="AS1256" s="39">
        <f>YEAR(Table1[[#This Row],[Created]])</f>
        <v>2019</v>
      </c>
      <c r="AT1256" s="39">
        <f>DAY(Table1[[#This Row],[Resolved]])</f>
        <v>0</v>
      </c>
      <c r="AU1256" s="39" t="str">
        <f>TEXT(Table1[[#This Row],[Resolved]],"MMM")</f>
        <v>Jan</v>
      </c>
      <c r="AV1256" s="39">
        <f>DAY(Table1[[#This Row],[Created]])</f>
        <v>22</v>
      </c>
      <c r="AW1256" s="39" t="str">
        <f>TEXT(Table1[[#This Row],[Created]],"MMM")</f>
        <v>Nov</v>
      </c>
      <c r="AX1256" s="40" t="e">
        <f>VLOOKUP(Table1[[#This Row],[Assigned to]],GD_Resource[[#All],[SNOW ID Unique]:[Team]],4,0)</f>
        <v>#N/A</v>
      </c>
    </row>
    <row r="1257" spans="1:50" ht="49.95" customHeight="1" x14ac:dyDescent="0.25">
      <c r="A1257" s="37" t="s">
        <v>4827</v>
      </c>
      <c r="B1257" s="37" t="s">
        <v>119</v>
      </c>
      <c r="C1257" s="37" t="s">
        <v>176</v>
      </c>
      <c r="D1257" s="37" t="s">
        <v>177</v>
      </c>
      <c r="E1257" s="37" t="s">
        <v>7</v>
      </c>
      <c r="F1257" s="37" t="s">
        <v>4828</v>
      </c>
      <c r="G1257" s="60">
        <v>43795.533958333333</v>
      </c>
      <c r="H1257" s="37" t="s">
        <v>179</v>
      </c>
      <c r="I1257" s="60"/>
      <c r="J1257" s="37" t="s">
        <v>134</v>
      </c>
      <c r="K1257" s="37" t="s">
        <v>4829</v>
      </c>
      <c r="L1257" s="60">
        <v>43795.53396990741</v>
      </c>
      <c r="M1257" s="37" t="s">
        <v>179</v>
      </c>
      <c r="N1257" s="60">
        <v>43791.845567129632</v>
      </c>
      <c r="O1257" s="37" t="s">
        <v>4830</v>
      </c>
      <c r="P1257" s="38" t="b">
        <v>0</v>
      </c>
      <c r="Q1257" s="37"/>
      <c r="R1257" s="37" t="s">
        <v>150</v>
      </c>
      <c r="S1257" s="38">
        <v>0</v>
      </c>
      <c r="T1257" s="37" t="s">
        <v>128</v>
      </c>
      <c r="U1257" s="37" t="s">
        <v>124</v>
      </c>
      <c r="V1257" s="60"/>
      <c r="W1257" s="38">
        <v>237249</v>
      </c>
      <c r="X1257" s="37" t="s">
        <v>4831</v>
      </c>
      <c r="Y1257" s="38">
        <v>1</v>
      </c>
      <c r="Z1257" s="38" t="b">
        <v>0</v>
      </c>
      <c r="AA1257" s="60">
        <v>43791.855682870373</v>
      </c>
      <c r="AB1257" s="60">
        <v>43791.853206018517</v>
      </c>
      <c r="AC1257" s="38">
        <v>1</v>
      </c>
      <c r="AD1257" s="60">
        <v>43791.856840277767</v>
      </c>
      <c r="AE1257" s="60">
        <v>43792.365254629629</v>
      </c>
      <c r="AF1257" s="60">
        <v>43791.856840277767</v>
      </c>
      <c r="AG1257" s="37"/>
      <c r="AH1257" s="37"/>
      <c r="AI1257" s="37"/>
      <c r="AJ1257" s="16">
        <f ca="1">IF(Table1[[#This Row],[State]]="Closed","Zero",IF(Table1[[#This Row],[State]]="Resolved","Zero",TODAY()-Table1[[#This Row],[First Assigned to Osprey-Resolver]]))</f>
        <v>915.63474537037109</v>
      </c>
      <c r="AK1257" s="16" t="str">
        <f ca="1">IF(Table1[[#This Row],[Days Open]]&lt;=5,"00 - 05",IF(Table1[[#This Row],[Days Open]]&lt;=15,"06 - 15",IF(Table1[[#This Row],[Days Open]]&lt;=30,"16 - 30", IF(Table1[[#This Row],[Days Open]]&lt;=60,"31 - 60",IF(Table1[[#This Row],[Days Open]]&lt;=90,"61 - 90",IF(Table1[[#This Row],[Days Open]]="Zero","Closed","&gt;91 and above"))))))</f>
        <v>&gt;91 and above</v>
      </c>
      <c r="AL1257" s="39">
        <f>WEEKNUM(Table1[[#This Row],[Created]])</f>
        <v>47</v>
      </c>
      <c r="AM1257" s="39">
        <f>WEEKNUM(Table1[[#This Row],[Resolved]])</f>
        <v>0</v>
      </c>
      <c r="AN1257" s="39">
        <f>WEEKNUM(Table1[[#This Row],[Closed]])</f>
        <v>48</v>
      </c>
      <c r="AO1257" s="39" t="str">
        <f>IFERROR(INDEX(GD_Resource[], MATCH(Table1[[#This Row],[Assigned to]], GD_Resource[SNOW ID Unique], 0), 2), "Not GD")</f>
        <v>WPP-US</v>
      </c>
      <c r="AP1257" s="39" t="str">
        <f t="shared" si="19"/>
        <v>GD</v>
      </c>
      <c r="AQ1257" s="39">
        <f>YEAR(Table1[[#This Row],[Closed]])</f>
        <v>2019</v>
      </c>
      <c r="AR1257" s="39">
        <f>YEAR(Table1[[#This Row],[Resolved]])</f>
        <v>1900</v>
      </c>
      <c r="AS1257" s="39">
        <f>YEAR(Table1[[#This Row],[Created]])</f>
        <v>2019</v>
      </c>
      <c r="AT1257" s="39">
        <f>DAY(Table1[[#This Row],[Resolved]])</f>
        <v>0</v>
      </c>
      <c r="AU1257" s="39" t="str">
        <f>TEXT(Table1[[#This Row],[Resolved]],"MMM")</f>
        <v>Jan</v>
      </c>
      <c r="AV1257" s="39">
        <f>DAY(Table1[[#This Row],[Created]])</f>
        <v>22</v>
      </c>
      <c r="AW1257" s="39" t="str">
        <f>TEXT(Table1[[#This Row],[Created]],"MMM")</f>
        <v>Nov</v>
      </c>
      <c r="AX1257" s="40">
        <f>VLOOKUP(Table1[[#This Row],[Assigned to]],GD_Resource[[#All],[SNOW ID Unique]:[Team]],4,0)</f>
        <v>0</v>
      </c>
    </row>
    <row r="1258" spans="1:50" ht="49.95" customHeight="1" x14ac:dyDescent="0.25">
      <c r="A1258" s="37" t="s">
        <v>4832</v>
      </c>
      <c r="B1258" s="37" t="s">
        <v>119</v>
      </c>
      <c r="C1258" s="37" t="s">
        <v>120</v>
      </c>
      <c r="D1258" s="37" t="s">
        <v>206</v>
      </c>
      <c r="E1258" s="37" t="s">
        <v>145</v>
      </c>
      <c r="F1258" s="37" t="s">
        <v>4833</v>
      </c>
      <c r="G1258" s="60">
        <v>43796.83326388889</v>
      </c>
      <c r="H1258" s="37" t="s">
        <v>48</v>
      </c>
      <c r="I1258" s="60"/>
      <c r="J1258" s="37" t="s">
        <v>124</v>
      </c>
      <c r="K1258" s="37" t="s">
        <v>3877</v>
      </c>
      <c r="L1258" s="60">
        <v>43796.83326388889</v>
      </c>
      <c r="M1258" s="37" t="s">
        <v>48</v>
      </c>
      <c r="N1258" s="60">
        <v>43794.614340277767</v>
      </c>
      <c r="O1258" s="37" t="s">
        <v>267</v>
      </c>
      <c r="P1258" s="38" t="b">
        <v>0</v>
      </c>
      <c r="Q1258" s="37"/>
      <c r="R1258" s="37" t="s">
        <v>191</v>
      </c>
      <c r="S1258" s="38">
        <v>0</v>
      </c>
      <c r="T1258" s="37" t="s">
        <v>128</v>
      </c>
      <c r="U1258" s="37" t="s">
        <v>124</v>
      </c>
      <c r="V1258" s="60"/>
      <c r="W1258" s="38">
        <v>191715</v>
      </c>
      <c r="X1258" s="37" t="s">
        <v>268</v>
      </c>
      <c r="Y1258" s="38">
        <v>0</v>
      </c>
      <c r="Z1258" s="38" t="b">
        <v>0</v>
      </c>
      <c r="AA1258" s="60">
        <v>43794.658020833333</v>
      </c>
      <c r="AB1258" s="60">
        <v>43794.634004629632</v>
      </c>
      <c r="AC1258" s="38">
        <v>3</v>
      </c>
      <c r="AD1258" s="60">
        <v>43794.642905092587</v>
      </c>
      <c r="AE1258" s="60">
        <v>43794.658020833333</v>
      </c>
      <c r="AF1258" s="60">
        <v>43794.642905092587</v>
      </c>
      <c r="AG1258" s="37"/>
      <c r="AH1258" s="37"/>
      <c r="AI1258" s="37"/>
      <c r="AJ1258" s="16">
        <f ca="1">IF(Table1[[#This Row],[State]]="Closed","Zero",IF(Table1[[#This Row],[State]]="Resolved","Zero",TODAY()-Table1[[#This Row],[First Assigned to Osprey-Resolver]]))</f>
        <v>913.34197916666744</v>
      </c>
      <c r="AK1258" s="16" t="str">
        <f ca="1">IF(Table1[[#This Row],[Days Open]]&lt;=5,"00 - 05",IF(Table1[[#This Row],[Days Open]]&lt;=15,"06 - 15",IF(Table1[[#This Row],[Days Open]]&lt;=30,"16 - 30", IF(Table1[[#This Row],[Days Open]]&lt;=60,"31 - 60",IF(Table1[[#This Row],[Days Open]]&lt;=90,"61 - 90",IF(Table1[[#This Row],[Days Open]]="Zero","Closed","&gt;91 and above"))))))</f>
        <v>&gt;91 and above</v>
      </c>
      <c r="AL1258" s="39">
        <f>WEEKNUM(Table1[[#This Row],[Created]])</f>
        <v>48</v>
      </c>
      <c r="AM1258" s="39">
        <f>WEEKNUM(Table1[[#This Row],[Resolved]])</f>
        <v>0</v>
      </c>
      <c r="AN1258" s="39">
        <f>WEEKNUM(Table1[[#This Row],[Closed]])</f>
        <v>48</v>
      </c>
      <c r="AO1258" s="39" t="str">
        <f>IFERROR(INDEX(GD_Resource[], MATCH(Table1[[#This Row],[Assigned to]], GD_Resource[SNOW ID Unique], 0), 2), "Not GD")</f>
        <v>Not GD</v>
      </c>
      <c r="AP1258" s="39" t="str">
        <f t="shared" si="19"/>
        <v>Geo</v>
      </c>
      <c r="AQ1258" s="39">
        <f>YEAR(Table1[[#This Row],[Closed]])</f>
        <v>2019</v>
      </c>
      <c r="AR1258" s="39">
        <f>YEAR(Table1[[#This Row],[Resolved]])</f>
        <v>1900</v>
      </c>
      <c r="AS1258" s="39">
        <f>YEAR(Table1[[#This Row],[Created]])</f>
        <v>2019</v>
      </c>
      <c r="AT1258" s="39">
        <f>DAY(Table1[[#This Row],[Resolved]])</f>
        <v>0</v>
      </c>
      <c r="AU1258" s="39" t="str">
        <f>TEXT(Table1[[#This Row],[Resolved]],"MMM")</f>
        <v>Jan</v>
      </c>
      <c r="AV1258" s="39">
        <f>DAY(Table1[[#This Row],[Created]])</f>
        <v>25</v>
      </c>
      <c r="AW1258" s="39" t="str">
        <f>TEXT(Table1[[#This Row],[Created]],"MMM")</f>
        <v>Nov</v>
      </c>
      <c r="AX1258" s="40" t="e">
        <f>VLOOKUP(Table1[[#This Row],[Assigned to]],GD_Resource[[#All],[SNOW ID Unique]:[Team]],4,0)</f>
        <v>#N/A</v>
      </c>
    </row>
    <row r="1259" spans="1:50" ht="37.5" customHeight="1" x14ac:dyDescent="0.25">
      <c r="A1259" s="37" t="s">
        <v>4834</v>
      </c>
      <c r="B1259" s="37" t="s">
        <v>119</v>
      </c>
      <c r="C1259" s="37" t="s">
        <v>120</v>
      </c>
      <c r="D1259" s="37" t="s">
        <v>206</v>
      </c>
      <c r="E1259" s="37" t="s">
        <v>145</v>
      </c>
      <c r="F1259" s="37" t="s">
        <v>4835</v>
      </c>
      <c r="G1259" s="60">
        <v>43915.135844907411</v>
      </c>
      <c r="H1259" s="37" t="s">
        <v>2721</v>
      </c>
      <c r="I1259" s="60"/>
      <c r="J1259" s="37" t="s">
        <v>124</v>
      </c>
      <c r="K1259" s="37" t="s">
        <v>4836</v>
      </c>
      <c r="L1259" s="60">
        <v>43915.135844907411</v>
      </c>
      <c r="M1259" s="37" t="s">
        <v>48</v>
      </c>
      <c r="N1259" s="60">
        <v>43795.594513888893</v>
      </c>
      <c r="O1259" s="37" t="s">
        <v>1128</v>
      </c>
      <c r="P1259" s="38" t="b">
        <v>0</v>
      </c>
      <c r="Q1259" s="37"/>
      <c r="R1259" s="37" t="s">
        <v>127</v>
      </c>
      <c r="S1259" s="38">
        <v>0</v>
      </c>
      <c r="T1259" s="37" t="s">
        <v>128</v>
      </c>
      <c r="U1259" s="37" t="s">
        <v>124</v>
      </c>
      <c r="V1259" s="60"/>
      <c r="W1259" s="38">
        <v>10328371</v>
      </c>
      <c r="X1259" s="37" t="s">
        <v>1129</v>
      </c>
      <c r="Y1259" s="38">
        <v>0</v>
      </c>
      <c r="Z1259" s="38" t="b">
        <v>0</v>
      </c>
      <c r="AA1259" s="60">
        <v>43796.268958333327</v>
      </c>
      <c r="AB1259" s="60">
        <v>43795.594837962963</v>
      </c>
      <c r="AC1259" s="38">
        <v>1</v>
      </c>
      <c r="AD1259" s="60">
        <v>43796.201331018521</v>
      </c>
      <c r="AE1259" s="60">
        <v>43796.268958333327</v>
      </c>
      <c r="AF1259" s="60">
        <v>43796.201331018521</v>
      </c>
      <c r="AG1259" s="37"/>
      <c r="AH1259" s="37"/>
      <c r="AI1259" s="37"/>
      <c r="AJ1259" s="16">
        <f ca="1">IF(Table1[[#This Row],[State]]="Closed","Zero",IF(Table1[[#This Row],[State]]="Resolved","Zero",TODAY()-Table1[[#This Row],[First Assigned to Osprey-Resolver]]))</f>
        <v>911.73104166667326</v>
      </c>
      <c r="AK1259" s="16" t="str">
        <f ca="1">IF(Table1[[#This Row],[Days Open]]&lt;=5,"00 - 05",IF(Table1[[#This Row],[Days Open]]&lt;=15,"06 - 15",IF(Table1[[#This Row],[Days Open]]&lt;=30,"16 - 30", IF(Table1[[#This Row],[Days Open]]&lt;=60,"31 - 60",IF(Table1[[#This Row],[Days Open]]&lt;=90,"61 - 90",IF(Table1[[#This Row],[Days Open]]="Zero","Closed","&gt;91 and above"))))))</f>
        <v>&gt;91 and above</v>
      </c>
      <c r="AL1259" s="39">
        <f>WEEKNUM(Table1[[#This Row],[Created]])</f>
        <v>48</v>
      </c>
      <c r="AM1259" s="39">
        <f>WEEKNUM(Table1[[#This Row],[Resolved]])</f>
        <v>0</v>
      </c>
      <c r="AN1259" s="39">
        <f>WEEKNUM(Table1[[#This Row],[Closed]])</f>
        <v>13</v>
      </c>
      <c r="AO1259" s="39" t="str">
        <f>IFERROR(INDEX(GD_Resource[], MATCH(Table1[[#This Row],[Assigned to]], GD_Resource[SNOW ID Unique], 0), 2), "Not GD")</f>
        <v>WPP-US</v>
      </c>
      <c r="AP1259" s="39" t="str">
        <f t="shared" si="19"/>
        <v>GD</v>
      </c>
      <c r="AQ1259" s="39">
        <f>YEAR(Table1[[#This Row],[Closed]])</f>
        <v>2020</v>
      </c>
      <c r="AR1259" s="39">
        <f>YEAR(Table1[[#This Row],[Resolved]])</f>
        <v>1900</v>
      </c>
      <c r="AS1259" s="39">
        <f>YEAR(Table1[[#This Row],[Created]])</f>
        <v>2019</v>
      </c>
      <c r="AT1259" s="39">
        <f>DAY(Table1[[#This Row],[Resolved]])</f>
        <v>0</v>
      </c>
      <c r="AU1259" s="39" t="str">
        <f>TEXT(Table1[[#This Row],[Resolved]],"MMM")</f>
        <v>Jan</v>
      </c>
      <c r="AV1259" s="39">
        <f>DAY(Table1[[#This Row],[Created]])</f>
        <v>26</v>
      </c>
      <c r="AW1259" s="39" t="str">
        <f>TEXT(Table1[[#This Row],[Created]],"MMM")</f>
        <v>Nov</v>
      </c>
      <c r="AX1259" s="40">
        <f>VLOOKUP(Table1[[#This Row],[Assigned to]],GD_Resource[[#All],[SNOW ID Unique]:[Team]],4,0)</f>
        <v>0</v>
      </c>
    </row>
    <row r="1260" spans="1:50" ht="49.95" customHeight="1" x14ac:dyDescent="0.25">
      <c r="A1260" s="37" t="s">
        <v>4837</v>
      </c>
      <c r="B1260" s="37" t="s">
        <v>119</v>
      </c>
      <c r="C1260" s="37" t="s">
        <v>253</v>
      </c>
      <c r="D1260" s="37" t="s">
        <v>259</v>
      </c>
      <c r="E1260" s="37" t="s">
        <v>13</v>
      </c>
      <c r="F1260" s="37" t="s">
        <v>4838</v>
      </c>
      <c r="G1260" s="60">
        <v>43795.886203703703</v>
      </c>
      <c r="H1260" s="37" t="s">
        <v>39</v>
      </c>
      <c r="I1260" s="60"/>
      <c r="J1260" s="37" t="s">
        <v>124</v>
      </c>
      <c r="K1260" s="37" t="s">
        <v>4839</v>
      </c>
      <c r="L1260" s="60">
        <v>43795.886203703703</v>
      </c>
      <c r="M1260" s="37" t="s">
        <v>39</v>
      </c>
      <c r="N1260" s="60">
        <v>43795.858356481483</v>
      </c>
      <c r="O1260" s="37" t="s">
        <v>2830</v>
      </c>
      <c r="P1260" s="38" t="b">
        <v>0</v>
      </c>
      <c r="Q1260" s="37"/>
      <c r="R1260" s="37" t="s">
        <v>150</v>
      </c>
      <c r="S1260" s="38">
        <v>0</v>
      </c>
      <c r="T1260" s="37" t="s">
        <v>128</v>
      </c>
      <c r="U1260" s="37" t="s">
        <v>124</v>
      </c>
      <c r="V1260" s="60"/>
      <c r="W1260" s="38">
        <v>2406</v>
      </c>
      <c r="X1260" s="37" t="s">
        <v>1372</v>
      </c>
      <c r="Y1260" s="38">
        <v>0</v>
      </c>
      <c r="Z1260" s="38" t="b">
        <v>0</v>
      </c>
      <c r="AA1260" s="60">
        <v>43795.865671296298</v>
      </c>
      <c r="AB1260" s="60">
        <v>43795.865671296298</v>
      </c>
      <c r="AC1260" s="38">
        <v>1</v>
      </c>
      <c r="AD1260" s="60">
        <v>43795.866701388892</v>
      </c>
      <c r="AE1260" s="60">
        <v>43795.886203703703</v>
      </c>
      <c r="AF1260" s="60">
        <v>43795.866701388892</v>
      </c>
      <c r="AG1260" s="37" t="s">
        <v>139</v>
      </c>
      <c r="AH1260" s="37"/>
      <c r="AI1260" s="37" t="s">
        <v>1238</v>
      </c>
      <c r="AJ1260" s="16">
        <f ca="1">IF(Table1[[#This Row],[State]]="Closed","Zero",IF(Table1[[#This Row],[State]]="Resolved","Zero",TODAY()-Table1[[#This Row],[First Assigned to Osprey-Resolver]]))</f>
        <v>912.11379629629664</v>
      </c>
      <c r="AK1260" s="16" t="str">
        <f ca="1">IF(Table1[[#This Row],[Days Open]]&lt;=5,"00 - 05",IF(Table1[[#This Row],[Days Open]]&lt;=15,"06 - 15",IF(Table1[[#This Row],[Days Open]]&lt;=30,"16 - 30", IF(Table1[[#This Row],[Days Open]]&lt;=60,"31 - 60",IF(Table1[[#This Row],[Days Open]]&lt;=90,"61 - 90",IF(Table1[[#This Row],[Days Open]]="Zero","Closed","&gt;91 and above"))))))</f>
        <v>&gt;91 and above</v>
      </c>
      <c r="AL1260" s="39">
        <f>WEEKNUM(Table1[[#This Row],[Created]])</f>
        <v>48</v>
      </c>
      <c r="AM1260" s="39">
        <f>WEEKNUM(Table1[[#This Row],[Resolved]])</f>
        <v>0</v>
      </c>
      <c r="AN1260" s="39">
        <f>WEEKNUM(Table1[[#This Row],[Closed]])</f>
        <v>48</v>
      </c>
      <c r="AO1260" s="39" t="str">
        <f>IFERROR(INDEX(GD_Resource[], MATCH(Table1[[#This Row],[Assigned to]], GD_Resource[SNOW ID Unique], 0), 2), "Not GD")</f>
        <v>Not GD</v>
      </c>
      <c r="AP1260" s="39" t="str">
        <f t="shared" si="19"/>
        <v>Geo</v>
      </c>
      <c r="AQ1260" s="39">
        <f>YEAR(Table1[[#This Row],[Closed]])</f>
        <v>2019</v>
      </c>
      <c r="AR1260" s="39">
        <f>YEAR(Table1[[#This Row],[Resolved]])</f>
        <v>1900</v>
      </c>
      <c r="AS1260" s="39">
        <f>YEAR(Table1[[#This Row],[Created]])</f>
        <v>2019</v>
      </c>
      <c r="AT1260" s="39">
        <f>DAY(Table1[[#This Row],[Resolved]])</f>
        <v>0</v>
      </c>
      <c r="AU1260" s="39" t="str">
        <f>TEXT(Table1[[#This Row],[Resolved]],"MMM")</f>
        <v>Jan</v>
      </c>
      <c r="AV1260" s="39">
        <f>DAY(Table1[[#This Row],[Created]])</f>
        <v>26</v>
      </c>
      <c r="AW1260" s="39" t="str">
        <f>TEXT(Table1[[#This Row],[Created]],"MMM")</f>
        <v>Nov</v>
      </c>
      <c r="AX1260" s="40" t="e">
        <f>VLOOKUP(Table1[[#This Row],[Assigned to]],GD_Resource[[#All],[SNOW ID Unique]:[Team]],4,0)</f>
        <v>#N/A</v>
      </c>
    </row>
    <row r="1261" spans="1:50" ht="49.95" customHeight="1" x14ac:dyDescent="0.25">
      <c r="A1261" s="37" t="s">
        <v>4840</v>
      </c>
      <c r="B1261" s="37" t="s">
        <v>142</v>
      </c>
      <c r="C1261" s="37" t="s">
        <v>253</v>
      </c>
      <c r="D1261" s="37" t="s">
        <v>216</v>
      </c>
      <c r="E1261" s="37" t="s">
        <v>145</v>
      </c>
      <c r="F1261" s="37" t="s">
        <v>4841</v>
      </c>
      <c r="G1261" s="60">
        <v>44544.570127314822</v>
      </c>
      <c r="H1261" s="37" t="s">
        <v>56</v>
      </c>
      <c r="I1261" s="60"/>
      <c r="J1261" s="37"/>
      <c r="K1261" s="37"/>
      <c r="L1261" s="60"/>
      <c r="M1261" s="37"/>
      <c r="N1261" s="60">
        <v>43803.855104166672</v>
      </c>
      <c r="O1261" s="37" t="s">
        <v>2690</v>
      </c>
      <c r="P1261" s="38" t="b">
        <v>0</v>
      </c>
      <c r="Q1261" s="37"/>
      <c r="R1261" s="37" t="s">
        <v>150</v>
      </c>
      <c r="S1261" s="38">
        <v>0</v>
      </c>
      <c r="T1261" s="37" t="s">
        <v>128</v>
      </c>
      <c r="U1261" s="37" t="s">
        <v>65</v>
      </c>
      <c r="V1261" s="60"/>
      <c r="W1261" s="38"/>
      <c r="X1261" s="37" t="s">
        <v>2065</v>
      </c>
      <c r="Y1261" s="38">
        <v>0</v>
      </c>
      <c r="Z1261" s="38" t="b">
        <v>1</v>
      </c>
      <c r="AA1261" s="60">
        <v>43804.818252314813</v>
      </c>
      <c r="AB1261" s="60">
        <v>43803.875208333331</v>
      </c>
      <c r="AC1261" s="38">
        <v>1</v>
      </c>
      <c r="AD1261" s="60">
        <v>43804.859074074076</v>
      </c>
      <c r="AE1261" s="60">
        <v>43804.870428240742</v>
      </c>
      <c r="AF1261" s="60">
        <v>43804.859074074076</v>
      </c>
      <c r="AG1261" s="37"/>
      <c r="AH1261" s="37" t="s">
        <v>250</v>
      </c>
      <c r="AI1261" s="37" t="s">
        <v>257</v>
      </c>
      <c r="AJ1261" s="16">
        <f ca="1">IF(Table1[[#This Row],[State]]="Closed","Zero",IF(Table1[[#This Row],[State]]="Resolved","Zero",TODAY()-Table1[[#This Row],[First Assigned to Osprey-Resolver]]))</f>
        <v>903.1295717592584</v>
      </c>
      <c r="AK1261" s="16" t="str">
        <f ca="1">IF(Table1[[#This Row],[Days Open]]&lt;=5,"00 - 05",IF(Table1[[#This Row],[Days Open]]&lt;=15,"06 - 15",IF(Table1[[#This Row],[Days Open]]&lt;=30,"16 - 30", IF(Table1[[#This Row],[Days Open]]&lt;=60,"31 - 60",IF(Table1[[#This Row],[Days Open]]&lt;=90,"61 - 90",IF(Table1[[#This Row],[Days Open]]="Zero","Closed","&gt;91 and above"))))))</f>
        <v>&gt;91 and above</v>
      </c>
      <c r="AL1261" s="39">
        <f>WEEKNUM(Table1[[#This Row],[Created]])</f>
        <v>49</v>
      </c>
      <c r="AM1261" s="39">
        <f>WEEKNUM(Table1[[#This Row],[Resolved]])</f>
        <v>0</v>
      </c>
      <c r="AN1261" s="39">
        <f>WEEKNUM(Table1[[#This Row],[Closed]])</f>
        <v>0</v>
      </c>
      <c r="AO1261" s="39" t="str">
        <f>IFERROR(INDEX(GD_Resource[], MATCH(Table1[[#This Row],[Assigned to]], GD_Resource[SNOW ID Unique], 0), 2), "Not GD")</f>
        <v>WPP-US</v>
      </c>
      <c r="AP1261" s="39" t="str">
        <f t="shared" si="19"/>
        <v>GD</v>
      </c>
      <c r="AQ1261" s="39">
        <f>YEAR(Table1[[#This Row],[Closed]])</f>
        <v>1900</v>
      </c>
      <c r="AR1261" s="39">
        <f>YEAR(Table1[[#This Row],[Resolved]])</f>
        <v>1900</v>
      </c>
      <c r="AS1261" s="39">
        <f>YEAR(Table1[[#This Row],[Created]])</f>
        <v>2019</v>
      </c>
      <c r="AT1261" s="39">
        <f>DAY(Table1[[#This Row],[Resolved]])</f>
        <v>0</v>
      </c>
      <c r="AU1261" s="39" t="str">
        <f>TEXT(Table1[[#This Row],[Resolved]],"MMM")</f>
        <v>Jan</v>
      </c>
      <c r="AV1261" s="39">
        <f>DAY(Table1[[#This Row],[Created]])</f>
        <v>4</v>
      </c>
      <c r="AW1261" s="39" t="str">
        <f>TEXT(Table1[[#This Row],[Created]],"MMM")</f>
        <v>Dec</v>
      </c>
      <c r="AX1261" s="40">
        <f>VLOOKUP(Table1[[#This Row],[Assigned to]],GD_Resource[[#All],[SNOW ID Unique]:[Team]],4,0)</f>
        <v>0</v>
      </c>
    </row>
    <row r="1262" spans="1:50" ht="49.95" customHeight="1" x14ac:dyDescent="0.25">
      <c r="A1262" s="37" t="s">
        <v>4842</v>
      </c>
      <c r="B1262" s="37" t="s">
        <v>119</v>
      </c>
      <c r="C1262" s="37" t="s">
        <v>253</v>
      </c>
      <c r="D1262" s="37" t="s">
        <v>1094</v>
      </c>
      <c r="E1262" s="37" t="s">
        <v>145</v>
      </c>
      <c r="F1262" s="37" t="s">
        <v>4843</v>
      </c>
      <c r="G1262" s="60">
        <v>43902.668842592589</v>
      </c>
      <c r="H1262" s="37" t="s">
        <v>8</v>
      </c>
      <c r="I1262" s="60"/>
      <c r="J1262" s="37" t="s">
        <v>542</v>
      </c>
      <c r="K1262" s="37" t="s">
        <v>4844</v>
      </c>
      <c r="L1262" s="60">
        <v>43896.744652777779</v>
      </c>
      <c r="M1262" s="37" t="s">
        <v>8</v>
      </c>
      <c r="N1262" s="60">
        <v>43805.981840277767</v>
      </c>
      <c r="O1262" s="37" t="s">
        <v>2306</v>
      </c>
      <c r="P1262" s="38" t="b">
        <v>0</v>
      </c>
      <c r="Q1262" s="37"/>
      <c r="R1262" s="37" t="s">
        <v>150</v>
      </c>
      <c r="S1262" s="38">
        <v>0</v>
      </c>
      <c r="T1262" s="37" t="s">
        <v>128</v>
      </c>
      <c r="U1262" s="37" t="s">
        <v>124</v>
      </c>
      <c r="V1262" s="60"/>
      <c r="W1262" s="38">
        <v>7848296</v>
      </c>
      <c r="X1262" s="37" t="s">
        <v>1861</v>
      </c>
      <c r="Y1262" s="38">
        <v>0</v>
      </c>
      <c r="Z1262" s="38" t="b">
        <v>0</v>
      </c>
      <c r="AA1262" s="60">
        <v>43805.981840277767</v>
      </c>
      <c r="AB1262" s="60"/>
      <c r="AC1262" s="38">
        <v>0</v>
      </c>
      <c r="AD1262" s="60"/>
      <c r="AE1262" s="60">
        <v>43805.981840277767</v>
      </c>
      <c r="AF1262" s="60">
        <v>43805.981840277767</v>
      </c>
      <c r="AG1262" s="37"/>
      <c r="AH1262" s="37"/>
      <c r="AI1262" s="37"/>
      <c r="AJ1262" s="16">
        <f ca="1">IF(Table1[[#This Row],[State]]="Closed","Zero",IF(Table1[[#This Row],[State]]="Resolved","Zero",TODAY()-Table1[[#This Row],[First Assigned to Osprey-Resolver]]))</f>
        <v>902.01815972223267</v>
      </c>
      <c r="AK1262" s="16" t="str">
        <f ca="1">IF(Table1[[#This Row],[Days Open]]&lt;=5,"00 - 05",IF(Table1[[#This Row],[Days Open]]&lt;=15,"06 - 15",IF(Table1[[#This Row],[Days Open]]&lt;=30,"16 - 30", IF(Table1[[#This Row],[Days Open]]&lt;=60,"31 - 60",IF(Table1[[#This Row],[Days Open]]&lt;=90,"61 - 90",IF(Table1[[#This Row],[Days Open]]="Zero","Closed","&gt;91 and above"))))))</f>
        <v>&gt;91 and above</v>
      </c>
      <c r="AL1262" s="39">
        <f>WEEKNUM(Table1[[#This Row],[Created]])</f>
        <v>49</v>
      </c>
      <c r="AM1262" s="39">
        <f>WEEKNUM(Table1[[#This Row],[Resolved]])</f>
        <v>0</v>
      </c>
      <c r="AN1262" s="39">
        <f>WEEKNUM(Table1[[#This Row],[Closed]])</f>
        <v>10</v>
      </c>
      <c r="AO1262" s="39" t="str">
        <f>IFERROR(INDEX(GD_Resource[], MATCH(Table1[[#This Row],[Assigned to]], GD_Resource[SNOW ID Unique], 0), 2), "Not GD")</f>
        <v>WPP-US</v>
      </c>
      <c r="AP1262" s="39" t="str">
        <f t="shared" si="19"/>
        <v>GD</v>
      </c>
      <c r="AQ1262" s="39">
        <f>YEAR(Table1[[#This Row],[Closed]])</f>
        <v>2020</v>
      </c>
      <c r="AR1262" s="39">
        <f>YEAR(Table1[[#This Row],[Resolved]])</f>
        <v>1900</v>
      </c>
      <c r="AS1262" s="39">
        <f>YEAR(Table1[[#This Row],[Created]])</f>
        <v>2019</v>
      </c>
      <c r="AT1262" s="39">
        <f>DAY(Table1[[#This Row],[Resolved]])</f>
        <v>0</v>
      </c>
      <c r="AU1262" s="39" t="str">
        <f>TEXT(Table1[[#This Row],[Resolved]],"MMM")</f>
        <v>Jan</v>
      </c>
      <c r="AV1262" s="39">
        <f>DAY(Table1[[#This Row],[Created]])</f>
        <v>6</v>
      </c>
      <c r="AW1262" s="39" t="str">
        <f>TEXT(Table1[[#This Row],[Created]],"MMM")</f>
        <v>Dec</v>
      </c>
      <c r="AX1262" s="40">
        <f>VLOOKUP(Table1[[#This Row],[Assigned to]],GD_Resource[[#All],[SNOW ID Unique]:[Team]],4,0)</f>
        <v>0</v>
      </c>
    </row>
    <row r="1263" spans="1:50" ht="37.5" customHeight="1" x14ac:dyDescent="0.25">
      <c r="A1263" s="37" t="s">
        <v>4845</v>
      </c>
      <c r="B1263" s="37" t="s">
        <v>142</v>
      </c>
      <c r="C1263" s="37" t="s">
        <v>433</v>
      </c>
      <c r="D1263" s="37" t="s">
        <v>132</v>
      </c>
      <c r="E1263" s="37" t="s">
        <v>145</v>
      </c>
      <c r="F1263" s="37" t="s">
        <v>4846</v>
      </c>
      <c r="G1263" s="60">
        <v>43897.89744212963</v>
      </c>
      <c r="H1263" s="37" t="s">
        <v>42</v>
      </c>
      <c r="I1263" s="60"/>
      <c r="J1263" s="37" t="s">
        <v>124</v>
      </c>
      <c r="K1263" s="37" t="s">
        <v>4847</v>
      </c>
      <c r="L1263" s="60">
        <v>43897.89744212963</v>
      </c>
      <c r="M1263" s="37" t="s">
        <v>42</v>
      </c>
      <c r="N1263" s="60">
        <v>43811.112314814818</v>
      </c>
      <c r="O1263" s="37" t="s">
        <v>402</v>
      </c>
      <c r="P1263" s="38" t="b">
        <v>0</v>
      </c>
      <c r="Q1263" s="37"/>
      <c r="R1263" s="37" t="s">
        <v>217</v>
      </c>
      <c r="S1263" s="38">
        <v>0</v>
      </c>
      <c r="T1263" s="37" t="s">
        <v>128</v>
      </c>
      <c r="U1263" s="37" t="s">
        <v>124</v>
      </c>
      <c r="V1263" s="60"/>
      <c r="W1263" s="38">
        <v>7498235</v>
      </c>
      <c r="X1263" s="37" t="s">
        <v>249</v>
      </c>
      <c r="Y1263" s="38">
        <v>0</v>
      </c>
      <c r="Z1263" s="38" t="b">
        <v>0</v>
      </c>
      <c r="AA1263" s="60">
        <v>43811.905416666668</v>
      </c>
      <c r="AB1263" s="60">
        <v>43811.123437499999</v>
      </c>
      <c r="AC1263" s="38">
        <v>5</v>
      </c>
      <c r="AD1263" s="60">
        <v>43812.064687500002</v>
      </c>
      <c r="AE1263" s="60">
        <v>43813.045335648138</v>
      </c>
      <c r="AF1263" s="60">
        <v>43812.064687500002</v>
      </c>
      <c r="AG1263" s="37"/>
      <c r="AH1263" s="37"/>
      <c r="AI1263" s="37"/>
      <c r="AJ1263" s="16">
        <f ca="1">IF(Table1[[#This Row],[State]]="Closed","Zero",IF(Table1[[#This Row],[State]]="Resolved","Zero",TODAY()-Table1[[#This Row],[First Assigned to Osprey-Resolver]]))</f>
        <v>894.95466435186245</v>
      </c>
      <c r="AK1263" s="16" t="str">
        <f ca="1">IF(Table1[[#This Row],[Days Open]]&lt;=5,"00 - 05",IF(Table1[[#This Row],[Days Open]]&lt;=15,"06 - 15",IF(Table1[[#This Row],[Days Open]]&lt;=30,"16 - 30", IF(Table1[[#This Row],[Days Open]]&lt;=60,"31 - 60",IF(Table1[[#This Row],[Days Open]]&lt;=90,"61 - 90",IF(Table1[[#This Row],[Days Open]]="Zero","Closed","&gt;91 and above"))))))</f>
        <v>&gt;91 and above</v>
      </c>
      <c r="AL1263" s="39">
        <f>WEEKNUM(Table1[[#This Row],[Created]])</f>
        <v>50</v>
      </c>
      <c r="AM1263" s="39">
        <f>WEEKNUM(Table1[[#This Row],[Resolved]])</f>
        <v>0</v>
      </c>
      <c r="AN1263" s="39">
        <f>WEEKNUM(Table1[[#This Row],[Closed]])</f>
        <v>10</v>
      </c>
      <c r="AO1263" s="39" t="str">
        <f>IFERROR(INDEX(GD_Resource[], MATCH(Table1[[#This Row],[Assigned to]], GD_Resource[SNOW ID Unique], 0), 2), "Not GD")</f>
        <v>Not GD</v>
      </c>
      <c r="AP1263" s="39" t="str">
        <f t="shared" si="19"/>
        <v>Geo</v>
      </c>
      <c r="AQ1263" s="39">
        <f>YEAR(Table1[[#This Row],[Closed]])</f>
        <v>2020</v>
      </c>
      <c r="AR1263" s="39">
        <f>YEAR(Table1[[#This Row],[Resolved]])</f>
        <v>1900</v>
      </c>
      <c r="AS1263" s="39">
        <f>YEAR(Table1[[#This Row],[Created]])</f>
        <v>2019</v>
      </c>
      <c r="AT1263" s="39">
        <f>DAY(Table1[[#This Row],[Resolved]])</f>
        <v>0</v>
      </c>
      <c r="AU1263" s="39" t="str">
        <f>TEXT(Table1[[#This Row],[Resolved]],"MMM")</f>
        <v>Jan</v>
      </c>
      <c r="AV1263" s="39">
        <f>DAY(Table1[[#This Row],[Created]])</f>
        <v>12</v>
      </c>
      <c r="AW1263" s="39" t="str">
        <f>TEXT(Table1[[#This Row],[Created]],"MMM")</f>
        <v>Dec</v>
      </c>
      <c r="AX1263" s="40" t="e">
        <f>VLOOKUP(Table1[[#This Row],[Assigned to]],GD_Resource[[#All],[SNOW ID Unique]:[Team]],4,0)</f>
        <v>#N/A</v>
      </c>
    </row>
    <row r="1264" spans="1:50" ht="37.5" customHeight="1" x14ac:dyDescent="0.25">
      <c r="A1264" s="37" t="s">
        <v>4848</v>
      </c>
      <c r="B1264" s="37" t="s">
        <v>142</v>
      </c>
      <c r="C1264" s="37" t="s">
        <v>253</v>
      </c>
      <c r="D1264" s="37" t="s">
        <v>259</v>
      </c>
      <c r="E1264" s="37" t="s">
        <v>13</v>
      </c>
      <c r="F1264" s="37" t="s">
        <v>4849</v>
      </c>
      <c r="G1264" s="60">
        <v>43817.881655092591</v>
      </c>
      <c r="H1264" s="37" t="s">
        <v>39</v>
      </c>
      <c r="I1264" s="60"/>
      <c r="J1264" s="37" t="s">
        <v>124</v>
      </c>
      <c r="K1264" s="37" t="s">
        <v>4850</v>
      </c>
      <c r="L1264" s="60">
        <v>43817.881655092591</v>
      </c>
      <c r="M1264" s="37" t="s">
        <v>39</v>
      </c>
      <c r="N1264" s="60">
        <v>43812.884872685187</v>
      </c>
      <c r="O1264" s="37" t="s">
        <v>3136</v>
      </c>
      <c r="P1264" s="38" t="b">
        <v>0</v>
      </c>
      <c r="Q1264" s="37"/>
      <c r="R1264" s="37" t="s">
        <v>150</v>
      </c>
      <c r="S1264" s="38">
        <v>0</v>
      </c>
      <c r="T1264" s="37" t="s">
        <v>128</v>
      </c>
      <c r="U1264" s="37" t="s">
        <v>124</v>
      </c>
      <c r="V1264" s="60"/>
      <c r="W1264" s="38">
        <v>431722</v>
      </c>
      <c r="X1264" s="37" t="s">
        <v>3137</v>
      </c>
      <c r="Y1264" s="38">
        <v>0</v>
      </c>
      <c r="Z1264" s="38" t="b">
        <v>0</v>
      </c>
      <c r="AA1264" s="60">
        <v>43812.914479166669</v>
      </c>
      <c r="AB1264" s="60">
        <v>43812.884872685187</v>
      </c>
      <c r="AC1264" s="38">
        <v>1</v>
      </c>
      <c r="AD1264" s="60">
        <v>43812.992037037038</v>
      </c>
      <c r="AE1264" s="60">
        <v>43813.002187500002</v>
      </c>
      <c r="AF1264" s="60">
        <v>43812.992037037038</v>
      </c>
      <c r="AG1264" s="37"/>
      <c r="AH1264" s="37"/>
      <c r="AI1264" s="37"/>
      <c r="AJ1264" s="16">
        <f ca="1">IF(Table1[[#This Row],[State]]="Closed","Zero",IF(Table1[[#This Row],[State]]="Resolved","Zero",TODAY()-Table1[[#This Row],[First Assigned to Osprey-Resolver]]))</f>
        <v>894.99781249999796</v>
      </c>
      <c r="AK1264" s="16" t="str">
        <f ca="1">IF(Table1[[#This Row],[Days Open]]&lt;=5,"00 - 05",IF(Table1[[#This Row],[Days Open]]&lt;=15,"06 - 15",IF(Table1[[#This Row],[Days Open]]&lt;=30,"16 - 30", IF(Table1[[#This Row],[Days Open]]&lt;=60,"31 - 60",IF(Table1[[#This Row],[Days Open]]&lt;=90,"61 - 90",IF(Table1[[#This Row],[Days Open]]="Zero","Closed","&gt;91 and above"))))))</f>
        <v>&gt;91 and above</v>
      </c>
      <c r="AL1264" s="39">
        <f>WEEKNUM(Table1[[#This Row],[Created]])</f>
        <v>50</v>
      </c>
      <c r="AM1264" s="39">
        <f>WEEKNUM(Table1[[#This Row],[Resolved]])</f>
        <v>0</v>
      </c>
      <c r="AN1264" s="39">
        <f>WEEKNUM(Table1[[#This Row],[Closed]])</f>
        <v>51</v>
      </c>
      <c r="AO1264" s="39" t="str">
        <f>IFERROR(INDEX(GD_Resource[], MATCH(Table1[[#This Row],[Assigned to]], GD_Resource[SNOW ID Unique], 0), 2), "Not GD")</f>
        <v>Not GD</v>
      </c>
      <c r="AP1264" s="39" t="str">
        <f t="shared" si="19"/>
        <v>Geo</v>
      </c>
      <c r="AQ1264" s="39">
        <f>YEAR(Table1[[#This Row],[Closed]])</f>
        <v>2019</v>
      </c>
      <c r="AR1264" s="39">
        <f>YEAR(Table1[[#This Row],[Resolved]])</f>
        <v>1900</v>
      </c>
      <c r="AS1264" s="39">
        <f>YEAR(Table1[[#This Row],[Created]])</f>
        <v>2019</v>
      </c>
      <c r="AT1264" s="39">
        <f>DAY(Table1[[#This Row],[Resolved]])</f>
        <v>0</v>
      </c>
      <c r="AU1264" s="39" t="str">
        <f>TEXT(Table1[[#This Row],[Resolved]],"MMM")</f>
        <v>Jan</v>
      </c>
      <c r="AV1264" s="39">
        <f>DAY(Table1[[#This Row],[Created]])</f>
        <v>13</v>
      </c>
      <c r="AW1264" s="39" t="str">
        <f>TEXT(Table1[[#This Row],[Created]],"MMM")</f>
        <v>Dec</v>
      </c>
      <c r="AX1264" s="40" t="e">
        <f>VLOOKUP(Table1[[#This Row],[Assigned to]],GD_Resource[[#All],[SNOW ID Unique]:[Team]],4,0)</f>
        <v>#N/A</v>
      </c>
    </row>
    <row r="1265" spans="1:50" ht="49.95" customHeight="1" x14ac:dyDescent="0.25">
      <c r="A1265" s="37" t="s">
        <v>4851</v>
      </c>
      <c r="B1265" s="37" t="s">
        <v>119</v>
      </c>
      <c r="C1265" s="37" t="s">
        <v>120</v>
      </c>
      <c r="D1265" s="37" t="s">
        <v>206</v>
      </c>
      <c r="E1265" s="37" t="s">
        <v>145</v>
      </c>
      <c r="F1265" s="37" t="s">
        <v>4852</v>
      </c>
      <c r="G1265" s="60">
        <v>43823.046701388892</v>
      </c>
      <c r="H1265" s="37" t="s">
        <v>41</v>
      </c>
      <c r="I1265" s="60"/>
      <c r="J1265" s="37" t="s">
        <v>124</v>
      </c>
      <c r="K1265" s="37" t="s">
        <v>4038</v>
      </c>
      <c r="L1265" s="60">
        <v>43823.046701388892</v>
      </c>
      <c r="M1265" s="37" t="s">
        <v>48</v>
      </c>
      <c r="N1265" s="60">
        <v>43815.756307870368</v>
      </c>
      <c r="O1265" s="37" t="s">
        <v>4853</v>
      </c>
      <c r="P1265" s="38" t="b">
        <v>0</v>
      </c>
      <c r="Q1265" s="37"/>
      <c r="R1265" s="37" t="s">
        <v>127</v>
      </c>
      <c r="S1265" s="38">
        <v>0</v>
      </c>
      <c r="T1265" s="37" t="s">
        <v>128</v>
      </c>
      <c r="U1265" s="37" t="s">
        <v>124</v>
      </c>
      <c r="V1265" s="60"/>
      <c r="W1265" s="38">
        <v>629890</v>
      </c>
      <c r="X1265" s="37" t="s">
        <v>1006</v>
      </c>
      <c r="Y1265" s="38">
        <v>0</v>
      </c>
      <c r="Z1265" s="38" t="b">
        <v>0</v>
      </c>
      <c r="AA1265" s="60">
        <v>43815.771863425929</v>
      </c>
      <c r="AB1265" s="60">
        <v>43815.756620370368</v>
      </c>
      <c r="AC1265" s="38">
        <v>3</v>
      </c>
      <c r="AD1265" s="60">
        <v>43815.900821759264</v>
      </c>
      <c r="AE1265" s="60">
        <v>43815.908043981479</v>
      </c>
      <c r="AF1265" s="60">
        <v>43815.900821759264</v>
      </c>
      <c r="AG1265" s="37"/>
      <c r="AH1265" s="37"/>
      <c r="AI1265" s="37"/>
      <c r="AJ1265" s="16">
        <f ca="1">IF(Table1[[#This Row],[State]]="Closed","Zero",IF(Table1[[#This Row],[State]]="Resolved","Zero",TODAY()-Table1[[#This Row],[First Assigned to Osprey-Resolver]]))</f>
        <v>892.09195601852116</v>
      </c>
      <c r="AK1265" s="16" t="str">
        <f ca="1">IF(Table1[[#This Row],[Days Open]]&lt;=5,"00 - 05",IF(Table1[[#This Row],[Days Open]]&lt;=15,"06 - 15",IF(Table1[[#This Row],[Days Open]]&lt;=30,"16 - 30", IF(Table1[[#This Row],[Days Open]]&lt;=60,"31 - 60",IF(Table1[[#This Row],[Days Open]]&lt;=90,"61 - 90",IF(Table1[[#This Row],[Days Open]]="Zero","Closed","&gt;91 and above"))))))</f>
        <v>&gt;91 and above</v>
      </c>
      <c r="AL1265" s="39">
        <f>WEEKNUM(Table1[[#This Row],[Created]])</f>
        <v>51</v>
      </c>
      <c r="AM1265" s="39">
        <f>WEEKNUM(Table1[[#This Row],[Resolved]])</f>
        <v>0</v>
      </c>
      <c r="AN1265" s="39">
        <f>WEEKNUM(Table1[[#This Row],[Closed]])</f>
        <v>52</v>
      </c>
      <c r="AO1265" s="39" t="str">
        <f>IFERROR(INDEX(GD_Resource[], MATCH(Table1[[#This Row],[Assigned to]], GD_Resource[SNOW ID Unique], 0), 2), "Not GD")</f>
        <v>Not GD</v>
      </c>
      <c r="AP1265" s="39" t="str">
        <f t="shared" si="19"/>
        <v>Geo</v>
      </c>
      <c r="AQ1265" s="39">
        <f>YEAR(Table1[[#This Row],[Closed]])</f>
        <v>2019</v>
      </c>
      <c r="AR1265" s="39">
        <f>YEAR(Table1[[#This Row],[Resolved]])</f>
        <v>1900</v>
      </c>
      <c r="AS1265" s="39">
        <f>YEAR(Table1[[#This Row],[Created]])</f>
        <v>2019</v>
      </c>
      <c r="AT1265" s="39">
        <f>DAY(Table1[[#This Row],[Resolved]])</f>
        <v>0</v>
      </c>
      <c r="AU1265" s="39" t="str">
        <f>TEXT(Table1[[#This Row],[Resolved]],"MMM")</f>
        <v>Jan</v>
      </c>
      <c r="AV1265" s="39">
        <f>DAY(Table1[[#This Row],[Created]])</f>
        <v>16</v>
      </c>
      <c r="AW1265" s="39" t="str">
        <f>TEXT(Table1[[#This Row],[Created]],"MMM")</f>
        <v>Dec</v>
      </c>
      <c r="AX1265" s="40" t="e">
        <f>VLOOKUP(Table1[[#This Row],[Assigned to]],GD_Resource[[#All],[SNOW ID Unique]:[Team]],4,0)</f>
        <v>#N/A</v>
      </c>
    </row>
    <row r="1266" spans="1:50" ht="49.95" customHeight="1" x14ac:dyDescent="0.25">
      <c r="A1266" s="37" t="s">
        <v>4854</v>
      </c>
      <c r="B1266" s="37" t="s">
        <v>119</v>
      </c>
      <c r="C1266" s="37" t="s">
        <v>253</v>
      </c>
      <c r="D1266" s="37" t="s">
        <v>1094</v>
      </c>
      <c r="E1266" s="37" t="s">
        <v>13</v>
      </c>
      <c r="F1266" s="37" t="s">
        <v>4855</v>
      </c>
      <c r="G1266" s="60">
        <v>43817.512118055558</v>
      </c>
      <c r="H1266" s="37" t="s">
        <v>8</v>
      </c>
      <c r="I1266" s="60"/>
      <c r="J1266" s="37" t="s">
        <v>180</v>
      </c>
      <c r="K1266" s="37" t="s">
        <v>4856</v>
      </c>
      <c r="L1266" s="60">
        <v>43817.512118055558</v>
      </c>
      <c r="M1266" s="37" t="s">
        <v>8</v>
      </c>
      <c r="N1266" s="60">
        <v>43816.727881944447</v>
      </c>
      <c r="O1266" s="37" t="s">
        <v>1094</v>
      </c>
      <c r="P1266" s="38" t="b">
        <v>0</v>
      </c>
      <c r="Q1266" s="37"/>
      <c r="R1266" s="37" t="s">
        <v>150</v>
      </c>
      <c r="S1266" s="38">
        <v>0</v>
      </c>
      <c r="T1266" s="37" t="s">
        <v>128</v>
      </c>
      <c r="U1266" s="37" t="s">
        <v>124</v>
      </c>
      <c r="V1266" s="60"/>
      <c r="W1266" s="38">
        <v>67852</v>
      </c>
      <c r="X1266" s="37" t="s">
        <v>8</v>
      </c>
      <c r="Y1266" s="38">
        <v>0</v>
      </c>
      <c r="Z1266" s="38" t="b">
        <v>0</v>
      </c>
      <c r="AA1266" s="60">
        <v>43816.727881944447</v>
      </c>
      <c r="AB1266" s="60"/>
      <c r="AC1266" s="38">
        <v>0</v>
      </c>
      <c r="AD1266" s="60"/>
      <c r="AE1266" s="60">
        <v>43816.727881944447</v>
      </c>
      <c r="AF1266" s="60">
        <v>43816.727881944447</v>
      </c>
      <c r="AG1266" s="37"/>
      <c r="AH1266" s="37"/>
      <c r="AI1266" s="37"/>
      <c r="AJ1266" s="16">
        <f ca="1">IF(Table1[[#This Row],[State]]="Closed","Zero",IF(Table1[[#This Row],[State]]="Resolved","Zero",TODAY()-Table1[[#This Row],[First Assigned to Osprey-Resolver]]))</f>
        <v>891.27211805555271</v>
      </c>
      <c r="AK1266" s="16" t="str">
        <f ca="1">IF(Table1[[#This Row],[Days Open]]&lt;=5,"00 - 05",IF(Table1[[#This Row],[Days Open]]&lt;=15,"06 - 15",IF(Table1[[#This Row],[Days Open]]&lt;=30,"16 - 30", IF(Table1[[#This Row],[Days Open]]&lt;=60,"31 - 60",IF(Table1[[#This Row],[Days Open]]&lt;=90,"61 - 90",IF(Table1[[#This Row],[Days Open]]="Zero","Closed","&gt;91 and above"))))))</f>
        <v>&gt;91 and above</v>
      </c>
      <c r="AL1266" s="39">
        <f>WEEKNUM(Table1[[#This Row],[Created]])</f>
        <v>51</v>
      </c>
      <c r="AM1266" s="39">
        <f>WEEKNUM(Table1[[#This Row],[Resolved]])</f>
        <v>0</v>
      </c>
      <c r="AN1266" s="39">
        <f>WEEKNUM(Table1[[#This Row],[Closed]])</f>
        <v>51</v>
      </c>
      <c r="AO1266" s="39" t="str">
        <f>IFERROR(INDEX(GD_Resource[], MATCH(Table1[[#This Row],[Assigned to]], GD_Resource[SNOW ID Unique], 0), 2), "Not GD")</f>
        <v>WPP-US</v>
      </c>
      <c r="AP1266" s="39" t="str">
        <f t="shared" si="19"/>
        <v>GD</v>
      </c>
      <c r="AQ1266" s="39">
        <f>YEAR(Table1[[#This Row],[Closed]])</f>
        <v>2019</v>
      </c>
      <c r="AR1266" s="39">
        <f>YEAR(Table1[[#This Row],[Resolved]])</f>
        <v>1900</v>
      </c>
      <c r="AS1266" s="39">
        <f>YEAR(Table1[[#This Row],[Created]])</f>
        <v>2019</v>
      </c>
      <c r="AT1266" s="39">
        <f>DAY(Table1[[#This Row],[Resolved]])</f>
        <v>0</v>
      </c>
      <c r="AU1266" s="39" t="str">
        <f>TEXT(Table1[[#This Row],[Resolved]],"MMM")</f>
        <v>Jan</v>
      </c>
      <c r="AV1266" s="39">
        <f>DAY(Table1[[#This Row],[Created]])</f>
        <v>17</v>
      </c>
      <c r="AW1266" s="39" t="str">
        <f>TEXT(Table1[[#This Row],[Created]],"MMM")</f>
        <v>Dec</v>
      </c>
      <c r="AX1266" s="40">
        <f>VLOOKUP(Table1[[#This Row],[Assigned to]],GD_Resource[[#All],[SNOW ID Unique]:[Team]],4,0)</f>
        <v>0</v>
      </c>
    </row>
    <row r="1267" spans="1:50" ht="62.7" customHeight="1" x14ac:dyDescent="0.25">
      <c r="A1267" s="37" t="s">
        <v>4857</v>
      </c>
      <c r="B1267" s="37" t="s">
        <v>119</v>
      </c>
      <c r="C1267" s="37" t="s">
        <v>633</v>
      </c>
      <c r="D1267" s="37" t="s">
        <v>309</v>
      </c>
      <c r="E1267" s="37" t="s">
        <v>7</v>
      </c>
      <c r="F1267" s="37" t="s">
        <v>4858</v>
      </c>
      <c r="G1267" s="60">
        <v>43839.113622685189</v>
      </c>
      <c r="H1267" s="37" t="s">
        <v>248</v>
      </c>
      <c r="I1267" s="60"/>
      <c r="J1267" s="37" t="s">
        <v>134</v>
      </c>
      <c r="K1267" s="37" t="s">
        <v>4859</v>
      </c>
      <c r="L1267" s="60">
        <v>43839.113622685189</v>
      </c>
      <c r="M1267" s="37" t="s">
        <v>248</v>
      </c>
      <c r="N1267" s="60">
        <v>43817.144108796303</v>
      </c>
      <c r="O1267" s="37" t="s">
        <v>402</v>
      </c>
      <c r="P1267" s="38" t="b">
        <v>0</v>
      </c>
      <c r="Q1267" s="37"/>
      <c r="R1267" s="37" t="s">
        <v>217</v>
      </c>
      <c r="S1267" s="38">
        <v>0</v>
      </c>
      <c r="T1267" s="37" t="s">
        <v>128</v>
      </c>
      <c r="U1267" s="37" t="s">
        <v>124</v>
      </c>
      <c r="V1267" s="60"/>
      <c r="W1267" s="38">
        <v>1898166</v>
      </c>
      <c r="X1267" s="37" t="s">
        <v>249</v>
      </c>
      <c r="Y1267" s="38">
        <v>0</v>
      </c>
      <c r="Z1267" s="38" t="b">
        <v>0</v>
      </c>
      <c r="AA1267" s="60">
        <v>43817.830891203703</v>
      </c>
      <c r="AB1267" s="60">
        <v>43817.144108796303</v>
      </c>
      <c r="AC1267" s="38">
        <v>2</v>
      </c>
      <c r="AD1267" s="60">
        <v>43818.890231481477</v>
      </c>
      <c r="AE1267" s="60">
        <v>43819.356203703697</v>
      </c>
      <c r="AF1267" s="60">
        <v>43818.890231481477</v>
      </c>
      <c r="AG1267" s="37"/>
      <c r="AH1267" s="37"/>
      <c r="AI1267" s="37"/>
      <c r="AJ1267" s="16">
        <f ca="1">IF(Table1[[#This Row],[State]]="Closed","Zero",IF(Table1[[#This Row],[State]]="Resolved","Zero",TODAY()-Table1[[#This Row],[First Assigned to Osprey-Resolver]]))</f>
        <v>888.64379629630275</v>
      </c>
      <c r="AK1267" s="16" t="str">
        <f ca="1">IF(Table1[[#This Row],[Days Open]]&lt;=5,"00 - 05",IF(Table1[[#This Row],[Days Open]]&lt;=15,"06 - 15",IF(Table1[[#This Row],[Days Open]]&lt;=30,"16 - 30", IF(Table1[[#This Row],[Days Open]]&lt;=60,"31 - 60",IF(Table1[[#This Row],[Days Open]]&lt;=90,"61 - 90",IF(Table1[[#This Row],[Days Open]]="Zero","Closed","&gt;91 and above"))))))</f>
        <v>&gt;91 and above</v>
      </c>
      <c r="AL1267" s="39">
        <f>WEEKNUM(Table1[[#This Row],[Created]])</f>
        <v>51</v>
      </c>
      <c r="AM1267" s="39">
        <f>WEEKNUM(Table1[[#This Row],[Resolved]])</f>
        <v>0</v>
      </c>
      <c r="AN1267" s="39">
        <f>WEEKNUM(Table1[[#This Row],[Closed]])</f>
        <v>2</v>
      </c>
      <c r="AO1267" s="39" t="str">
        <f>IFERROR(INDEX(GD_Resource[], MATCH(Table1[[#This Row],[Assigned to]], GD_Resource[SNOW ID Unique], 0), 2), "Not GD")</f>
        <v>Not GD</v>
      </c>
      <c r="AP1267" s="39" t="str">
        <f t="shared" si="19"/>
        <v>Geo</v>
      </c>
      <c r="AQ1267" s="39">
        <f>YEAR(Table1[[#This Row],[Closed]])</f>
        <v>2020</v>
      </c>
      <c r="AR1267" s="39">
        <f>YEAR(Table1[[#This Row],[Resolved]])</f>
        <v>1900</v>
      </c>
      <c r="AS1267" s="39">
        <f>YEAR(Table1[[#This Row],[Created]])</f>
        <v>2019</v>
      </c>
      <c r="AT1267" s="39">
        <f>DAY(Table1[[#This Row],[Resolved]])</f>
        <v>0</v>
      </c>
      <c r="AU1267" s="39" t="str">
        <f>TEXT(Table1[[#This Row],[Resolved]],"MMM")</f>
        <v>Jan</v>
      </c>
      <c r="AV1267" s="39">
        <f>DAY(Table1[[#This Row],[Created]])</f>
        <v>18</v>
      </c>
      <c r="AW1267" s="39" t="str">
        <f>TEXT(Table1[[#This Row],[Created]],"MMM")</f>
        <v>Dec</v>
      </c>
      <c r="AX1267" s="40" t="e">
        <f>VLOOKUP(Table1[[#This Row],[Assigned to]],GD_Resource[[#All],[SNOW ID Unique]:[Team]],4,0)</f>
        <v>#N/A</v>
      </c>
    </row>
    <row r="1268" spans="1:50" ht="300" customHeight="1" x14ac:dyDescent="0.25">
      <c r="A1268" s="37" t="s">
        <v>4860</v>
      </c>
      <c r="B1268" s="37" t="s">
        <v>119</v>
      </c>
      <c r="C1268" s="37" t="s">
        <v>120</v>
      </c>
      <c r="D1268" s="37" t="s">
        <v>4861</v>
      </c>
      <c r="E1268" s="37" t="s">
        <v>13</v>
      </c>
      <c r="F1268" s="37" t="s">
        <v>4862</v>
      </c>
      <c r="G1268" s="60">
        <v>43818.468414351853</v>
      </c>
      <c r="H1268" s="37" t="s">
        <v>26</v>
      </c>
      <c r="I1268" s="60"/>
      <c r="J1268" s="37" t="s">
        <v>124</v>
      </c>
      <c r="K1268" s="37" t="s">
        <v>4863</v>
      </c>
      <c r="L1268" s="60">
        <v>43818.468414351853</v>
      </c>
      <c r="M1268" s="37" t="s">
        <v>4864</v>
      </c>
      <c r="N1268" s="60">
        <v>43818.461122685178</v>
      </c>
      <c r="O1268" s="37" t="s">
        <v>4861</v>
      </c>
      <c r="P1268" s="38" t="b">
        <v>0</v>
      </c>
      <c r="Q1268" s="37"/>
      <c r="R1268" s="37" t="s">
        <v>127</v>
      </c>
      <c r="S1268" s="38">
        <v>0</v>
      </c>
      <c r="T1268" s="37" t="s">
        <v>128</v>
      </c>
      <c r="U1268" s="37" t="s">
        <v>124</v>
      </c>
      <c r="V1268" s="60"/>
      <c r="W1268" s="38">
        <v>822</v>
      </c>
      <c r="X1268" s="37" t="s">
        <v>4864</v>
      </c>
      <c r="Y1268" s="38">
        <v>0</v>
      </c>
      <c r="Z1268" s="38" t="b">
        <v>0</v>
      </c>
      <c r="AA1268" s="60">
        <v>43818.461122685178</v>
      </c>
      <c r="AB1268" s="60"/>
      <c r="AC1268" s="38">
        <v>0</v>
      </c>
      <c r="AD1268" s="60"/>
      <c r="AE1268" s="60">
        <v>43818.461122685178</v>
      </c>
      <c r="AF1268" s="60">
        <v>43818.461122685178</v>
      </c>
      <c r="AG1268" s="37"/>
      <c r="AH1268" s="37"/>
      <c r="AI1268" s="37"/>
      <c r="AJ1268" s="16">
        <f ca="1">IF(Table1[[#This Row],[State]]="Closed","Zero",IF(Table1[[#This Row],[State]]="Resolved","Zero",TODAY()-Table1[[#This Row],[First Assigned to Osprey-Resolver]]))</f>
        <v>889.53887731482246</v>
      </c>
      <c r="AK1268" s="16" t="str">
        <f ca="1">IF(Table1[[#This Row],[Days Open]]&lt;=5,"00 - 05",IF(Table1[[#This Row],[Days Open]]&lt;=15,"06 - 15",IF(Table1[[#This Row],[Days Open]]&lt;=30,"16 - 30", IF(Table1[[#This Row],[Days Open]]&lt;=60,"31 - 60",IF(Table1[[#This Row],[Days Open]]&lt;=90,"61 - 90",IF(Table1[[#This Row],[Days Open]]="Zero","Closed","&gt;91 and above"))))))</f>
        <v>&gt;91 and above</v>
      </c>
      <c r="AL1268" s="39">
        <f>WEEKNUM(Table1[[#This Row],[Created]])</f>
        <v>51</v>
      </c>
      <c r="AM1268" s="39">
        <f>WEEKNUM(Table1[[#This Row],[Resolved]])</f>
        <v>0</v>
      </c>
      <c r="AN1268" s="39">
        <f>WEEKNUM(Table1[[#This Row],[Closed]])</f>
        <v>51</v>
      </c>
      <c r="AO1268" s="39" t="str">
        <f>IFERROR(INDEX(GD_Resource[], MATCH(Table1[[#This Row],[Assigned to]], GD_Resource[SNOW ID Unique], 0), 2), "Not GD")</f>
        <v>WPP-US</v>
      </c>
      <c r="AP1268" s="39" t="str">
        <f t="shared" si="19"/>
        <v>GD</v>
      </c>
      <c r="AQ1268" s="39">
        <f>YEAR(Table1[[#This Row],[Closed]])</f>
        <v>2019</v>
      </c>
      <c r="AR1268" s="39">
        <f>YEAR(Table1[[#This Row],[Resolved]])</f>
        <v>1900</v>
      </c>
      <c r="AS1268" s="39">
        <f>YEAR(Table1[[#This Row],[Created]])</f>
        <v>2019</v>
      </c>
      <c r="AT1268" s="39">
        <f>DAY(Table1[[#This Row],[Resolved]])</f>
        <v>0</v>
      </c>
      <c r="AU1268" s="39" t="str">
        <f>TEXT(Table1[[#This Row],[Resolved]],"MMM")</f>
        <v>Jan</v>
      </c>
      <c r="AV1268" s="39">
        <f>DAY(Table1[[#This Row],[Created]])</f>
        <v>19</v>
      </c>
      <c r="AW1268" s="39" t="str">
        <f>TEXT(Table1[[#This Row],[Created]],"MMM")</f>
        <v>Dec</v>
      </c>
      <c r="AX1268" s="40">
        <f>VLOOKUP(Table1[[#This Row],[Assigned to]],GD_Resource[[#All],[SNOW ID Unique]:[Team]],4,0)</f>
        <v>0</v>
      </c>
    </row>
    <row r="1269" spans="1:50" ht="37.5" customHeight="1" x14ac:dyDescent="0.25">
      <c r="A1269" s="37" t="s">
        <v>4865</v>
      </c>
      <c r="B1269" s="37" t="s">
        <v>119</v>
      </c>
      <c r="C1269" s="37" t="s">
        <v>120</v>
      </c>
      <c r="D1269" s="37" t="s">
        <v>206</v>
      </c>
      <c r="E1269" s="37" t="s">
        <v>13</v>
      </c>
      <c r="F1269" s="37" t="s">
        <v>4866</v>
      </c>
      <c r="G1269" s="60">
        <v>43833.864988425928</v>
      </c>
      <c r="H1269" s="37" t="s">
        <v>48</v>
      </c>
      <c r="I1269" s="60"/>
      <c r="J1269" s="37" t="s">
        <v>124</v>
      </c>
      <c r="K1269" s="37" t="s">
        <v>4867</v>
      </c>
      <c r="L1269" s="60">
        <v>43833.864988425928</v>
      </c>
      <c r="M1269" s="37" t="s">
        <v>48</v>
      </c>
      <c r="N1269" s="60">
        <v>43818.742314814823</v>
      </c>
      <c r="O1269" s="37" t="s">
        <v>3715</v>
      </c>
      <c r="P1269" s="38" t="b">
        <v>0</v>
      </c>
      <c r="Q1269" s="37"/>
      <c r="R1269" s="37" t="s">
        <v>127</v>
      </c>
      <c r="S1269" s="38">
        <v>0</v>
      </c>
      <c r="T1269" s="37" t="s">
        <v>128</v>
      </c>
      <c r="U1269" s="37" t="s">
        <v>124</v>
      </c>
      <c r="V1269" s="60"/>
      <c r="W1269" s="38">
        <v>1306599</v>
      </c>
      <c r="X1269" s="37" t="s">
        <v>3716</v>
      </c>
      <c r="Y1269" s="38">
        <v>0</v>
      </c>
      <c r="Z1269" s="38" t="b">
        <v>0</v>
      </c>
      <c r="AA1269" s="60">
        <v>43818.833078703698</v>
      </c>
      <c r="AB1269" s="60">
        <v>43818.742314814823</v>
      </c>
      <c r="AC1269" s="38">
        <v>1</v>
      </c>
      <c r="AD1269" s="60">
        <v>43833.864016203697</v>
      </c>
      <c r="AE1269" s="60">
        <v>43833.864016203697</v>
      </c>
      <c r="AF1269" s="60">
        <v>43833.864016203697</v>
      </c>
      <c r="AG1269" s="37"/>
      <c r="AH1269" s="37"/>
      <c r="AI1269" s="37"/>
      <c r="AJ1269" s="16">
        <f ca="1">IF(Table1[[#This Row],[State]]="Closed","Zero",IF(Table1[[#This Row],[State]]="Resolved","Zero",TODAY()-Table1[[#This Row],[First Assigned to Osprey-Resolver]]))</f>
        <v>874.13598379630275</v>
      </c>
      <c r="AK1269" s="16" t="str">
        <f ca="1">IF(Table1[[#This Row],[Days Open]]&lt;=5,"00 - 05",IF(Table1[[#This Row],[Days Open]]&lt;=15,"06 - 15",IF(Table1[[#This Row],[Days Open]]&lt;=30,"16 - 30", IF(Table1[[#This Row],[Days Open]]&lt;=60,"31 - 60",IF(Table1[[#This Row],[Days Open]]&lt;=90,"61 - 90",IF(Table1[[#This Row],[Days Open]]="Zero","Closed","&gt;91 and above"))))))</f>
        <v>&gt;91 and above</v>
      </c>
      <c r="AL1269" s="39">
        <f>WEEKNUM(Table1[[#This Row],[Created]])</f>
        <v>51</v>
      </c>
      <c r="AM1269" s="39">
        <f>WEEKNUM(Table1[[#This Row],[Resolved]])</f>
        <v>0</v>
      </c>
      <c r="AN1269" s="39">
        <f>WEEKNUM(Table1[[#This Row],[Closed]])</f>
        <v>1</v>
      </c>
      <c r="AO1269" s="39" t="str">
        <f>IFERROR(INDEX(GD_Resource[], MATCH(Table1[[#This Row],[Assigned to]], GD_Resource[SNOW ID Unique], 0), 2), "Not GD")</f>
        <v>Not GD</v>
      </c>
      <c r="AP1269" s="39" t="str">
        <f t="shared" si="19"/>
        <v>Geo</v>
      </c>
      <c r="AQ1269" s="39">
        <f>YEAR(Table1[[#This Row],[Closed]])</f>
        <v>2020</v>
      </c>
      <c r="AR1269" s="39">
        <f>YEAR(Table1[[#This Row],[Resolved]])</f>
        <v>1900</v>
      </c>
      <c r="AS1269" s="39">
        <f>YEAR(Table1[[#This Row],[Created]])</f>
        <v>2019</v>
      </c>
      <c r="AT1269" s="39">
        <f>DAY(Table1[[#This Row],[Resolved]])</f>
        <v>0</v>
      </c>
      <c r="AU1269" s="39" t="str">
        <f>TEXT(Table1[[#This Row],[Resolved]],"MMM")</f>
        <v>Jan</v>
      </c>
      <c r="AV1269" s="39">
        <f>DAY(Table1[[#This Row],[Created]])</f>
        <v>19</v>
      </c>
      <c r="AW1269" s="39" t="str">
        <f>TEXT(Table1[[#This Row],[Created]],"MMM")</f>
        <v>Dec</v>
      </c>
      <c r="AX1269" s="40" t="e">
        <f>VLOOKUP(Table1[[#This Row],[Assigned to]],GD_Resource[[#All],[SNOW ID Unique]:[Team]],4,0)</f>
        <v>#N/A</v>
      </c>
    </row>
    <row r="1270" spans="1:50" ht="49.95" customHeight="1" x14ac:dyDescent="0.25">
      <c r="A1270" s="37" t="s">
        <v>4868</v>
      </c>
      <c r="B1270" s="37" t="s">
        <v>119</v>
      </c>
      <c r="C1270" s="37" t="s">
        <v>433</v>
      </c>
      <c r="D1270" s="37" t="s">
        <v>132</v>
      </c>
      <c r="E1270" s="37" t="s">
        <v>13</v>
      </c>
      <c r="F1270" s="37" t="s">
        <v>4869</v>
      </c>
      <c r="G1270" s="60">
        <v>43837.0003125</v>
      </c>
      <c r="H1270" s="37" t="s">
        <v>42</v>
      </c>
      <c r="I1270" s="60"/>
      <c r="J1270" s="37" t="s">
        <v>124</v>
      </c>
      <c r="K1270" s="37" t="s">
        <v>4870</v>
      </c>
      <c r="L1270" s="60">
        <v>43837.0003125</v>
      </c>
      <c r="M1270" s="37" t="s">
        <v>42</v>
      </c>
      <c r="N1270" s="60">
        <v>43818.959189814806</v>
      </c>
      <c r="O1270" s="37" t="s">
        <v>4871</v>
      </c>
      <c r="P1270" s="38" t="b">
        <v>0</v>
      </c>
      <c r="Q1270" s="37"/>
      <c r="R1270" s="37" t="s">
        <v>217</v>
      </c>
      <c r="S1270" s="38">
        <v>0</v>
      </c>
      <c r="T1270" s="37" t="s">
        <v>128</v>
      </c>
      <c r="U1270" s="37" t="s">
        <v>124</v>
      </c>
      <c r="V1270" s="60"/>
      <c r="W1270" s="38">
        <v>1558753</v>
      </c>
      <c r="X1270" s="37" t="s">
        <v>4872</v>
      </c>
      <c r="Y1270" s="38">
        <v>0</v>
      </c>
      <c r="Z1270" s="38" t="b">
        <v>0</v>
      </c>
      <c r="AA1270" s="60">
        <v>43819.810682870368</v>
      </c>
      <c r="AB1270" s="60">
        <v>43818.959189814806</v>
      </c>
      <c r="AC1270" s="38">
        <v>2</v>
      </c>
      <c r="AD1270" s="60">
        <v>43819.912349537037</v>
      </c>
      <c r="AE1270" s="60">
        <v>43820.429189814808</v>
      </c>
      <c r="AF1270" s="60">
        <v>43819.912349537037</v>
      </c>
      <c r="AG1270" s="37"/>
      <c r="AH1270" s="37"/>
      <c r="AI1270" s="37"/>
      <c r="AJ1270" s="16">
        <f ca="1">IF(Table1[[#This Row],[State]]="Closed","Zero",IF(Table1[[#This Row],[State]]="Resolved","Zero",TODAY()-Table1[[#This Row],[First Assigned to Osprey-Resolver]]))</f>
        <v>887.57081018519239</v>
      </c>
      <c r="AK1270" s="16" t="str">
        <f ca="1">IF(Table1[[#This Row],[Days Open]]&lt;=5,"00 - 05",IF(Table1[[#This Row],[Days Open]]&lt;=15,"06 - 15",IF(Table1[[#This Row],[Days Open]]&lt;=30,"16 - 30", IF(Table1[[#This Row],[Days Open]]&lt;=60,"31 - 60",IF(Table1[[#This Row],[Days Open]]&lt;=90,"61 - 90",IF(Table1[[#This Row],[Days Open]]="Zero","Closed","&gt;91 and above"))))))</f>
        <v>&gt;91 and above</v>
      </c>
      <c r="AL1270" s="39">
        <f>WEEKNUM(Table1[[#This Row],[Created]])</f>
        <v>51</v>
      </c>
      <c r="AM1270" s="39">
        <f>WEEKNUM(Table1[[#This Row],[Resolved]])</f>
        <v>0</v>
      </c>
      <c r="AN1270" s="39">
        <f>WEEKNUM(Table1[[#This Row],[Closed]])</f>
        <v>2</v>
      </c>
      <c r="AO1270" s="39" t="str">
        <f>IFERROR(INDEX(GD_Resource[], MATCH(Table1[[#This Row],[Assigned to]], GD_Resource[SNOW ID Unique], 0), 2), "Not GD")</f>
        <v>Not GD</v>
      </c>
      <c r="AP1270" s="39" t="str">
        <f t="shared" si="19"/>
        <v>Geo</v>
      </c>
      <c r="AQ1270" s="39">
        <f>YEAR(Table1[[#This Row],[Closed]])</f>
        <v>2020</v>
      </c>
      <c r="AR1270" s="39">
        <f>YEAR(Table1[[#This Row],[Resolved]])</f>
        <v>1900</v>
      </c>
      <c r="AS1270" s="39">
        <f>YEAR(Table1[[#This Row],[Created]])</f>
        <v>2019</v>
      </c>
      <c r="AT1270" s="39">
        <f>DAY(Table1[[#This Row],[Resolved]])</f>
        <v>0</v>
      </c>
      <c r="AU1270" s="39" t="str">
        <f>TEXT(Table1[[#This Row],[Resolved]],"MMM")</f>
        <v>Jan</v>
      </c>
      <c r="AV1270" s="39">
        <f>DAY(Table1[[#This Row],[Created]])</f>
        <v>19</v>
      </c>
      <c r="AW1270" s="39" t="str">
        <f>TEXT(Table1[[#This Row],[Created]],"MMM")</f>
        <v>Dec</v>
      </c>
      <c r="AX1270" s="40" t="e">
        <f>VLOOKUP(Table1[[#This Row],[Assigned to]],GD_Resource[[#All],[SNOW ID Unique]:[Team]],4,0)</f>
        <v>#N/A</v>
      </c>
    </row>
    <row r="1271" spans="1:50" ht="37.5" customHeight="1" x14ac:dyDescent="0.25">
      <c r="A1271" s="37" t="s">
        <v>4873</v>
      </c>
      <c r="B1271" s="37" t="s">
        <v>119</v>
      </c>
      <c r="C1271" s="37" t="s">
        <v>433</v>
      </c>
      <c r="D1271" s="37" t="s">
        <v>132</v>
      </c>
      <c r="E1271" s="37" t="s">
        <v>13</v>
      </c>
      <c r="F1271" s="37" t="s">
        <v>4874</v>
      </c>
      <c r="G1271" s="60">
        <v>43836.997939814813</v>
      </c>
      <c r="H1271" s="37" t="s">
        <v>42</v>
      </c>
      <c r="I1271" s="60"/>
      <c r="J1271" s="37" t="s">
        <v>124</v>
      </c>
      <c r="K1271" s="37" t="s">
        <v>4875</v>
      </c>
      <c r="L1271" s="60">
        <v>43836.997939814813</v>
      </c>
      <c r="M1271" s="37" t="s">
        <v>42</v>
      </c>
      <c r="N1271" s="60">
        <v>43819.18822916667</v>
      </c>
      <c r="O1271" s="37" t="s">
        <v>4871</v>
      </c>
      <c r="P1271" s="38" t="b">
        <v>0</v>
      </c>
      <c r="Q1271" s="37"/>
      <c r="R1271" s="37" t="s">
        <v>217</v>
      </c>
      <c r="S1271" s="38">
        <v>0</v>
      </c>
      <c r="T1271" s="37" t="s">
        <v>128</v>
      </c>
      <c r="U1271" s="37" t="s">
        <v>124</v>
      </c>
      <c r="V1271" s="60"/>
      <c r="W1271" s="38">
        <v>1538760</v>
      </c>
      <c r="X1271" s="37" t="s">
        <v>4876</v>
      </c>
      <c r="Y1271" s="38">
        <v>0</v>
      </c>
      <c r="Z1271" s="38" t="b">
        <v>0</v>
      </c>
      <c r="AA1271" s="60">
        <v>43819.813240740739</v>
      </c>
      <c r="AB1271" s="60">
        <v>43819.18822916667</v>
      </c>
      <c r="AC1271" s="38">
        <v>1</v>
      </c>
      <c r="AD1271" s="60">
        <v>43822.85491898148</v>
      </c>
      <c r="AE1271" s="60">
        <v>43823.348749999997</v>
      </c>
      <c r="AF1271" s="60">
        <v>43822.85491898148</v>
      </c>
      <c r="AG1271" s="37" t="s">
        <v>139</v>
      </c>
      <c r="AH1271" s="37"/>
      <c r="AI1271" s="37"/>
      <c r="AJ1271" s="16">
        <f ca="1">IF(Table1[[#This Row],[State]]="Closed","Zero",IF(Table1[[#This Row],[State]]="Resolved","Zero",TODAY()-Table1[[#This Row],[First Assigned to Osprey-Resolver]]))</f>
        <v>884.65125000000262</v>
      </c>
      <c r="AK1271" s="16" t="str">
        <f ca="1">IF(Table1[[#This Row],[Days Open]]&lt;=5,"00 - 05",IF(Table1[[#This Row],[Days Open]]&lt;=15,"06 - 15",IF(Table1[[#This Row],[Days Open]]&lt;=30,"16 - 30", IF(Table1[[#This Row],[Days Open]]&lt;=60,"31 - 60",IF(Table1[[#This Row],[Days Open]]&lt;=90,"61 - 90",IF(Table1[[#This Row],[Days Open]]="Zero","Closed","&gt;91 and above"))))))</f>
        <v>&gt;91 and above</v>
      </c>
      <c r="AL1271" s="39">
        <f>WEEKNUM(Table1[[#This Row],[Created]])</f>
        <v>51</v>
      </c>
      <c r="AM1271" s="39">
        <f>WEEKNUM(Table1[[#This Row],[Resolved]])</f>
        <v>0</v>
      </c>
      <c r="AN1271" s="39">
        <f>WEEKNUM(Table1[[#This Row],[Closed]])</f>
        <v>2</v>
      </c>
      <c r="AO1271" s="39" t="str">
        <f>IFERROR(INDEX(GD_Resource[], MATCH(Table1[[#This Row],[Assigned to]], GD_Resource[SNOW ID Unique], 0), 2), "Not GD")</f>
        <v>Not GD</v>
      </c>
      <c r="AP1271" s="39" t="str">
        <f t="shared" si="19"/>
        <v>Geo</v>
      </c>
      <c r="AQ1271" s="39">
        <f>YEAR(Table1[[#This Row],[Closed]])</f>
        <v>2020</v>
      </c>
      <c r="AR1271" s="39">
        <f>YEAR(Table1[[#This Row],[Resolved]])</f>
        <v>1900</v>
      </c>
      <c r="AS1271" s="39">
        <f>YEAR(Table1[[#This Row],[Created]])</f>
        <v>2019</v>
      </c>
      <c r="AT1271" s="39">
        <f>DAY(Table1[[#This Row],[Resolved]])</f>
        <v>0</v>
      </c>
      <c r="AU1271" s="39" t="str">
        <f>TEXT(Table1[[#This Row],[Resolved]],"MMM")</f>
        <v>Jan</v>
      </c>
      <c r="AV1271" s="39">
        <f>DAY(Table1[[#This Row],[Created]])</f>
        <v>20</v>
      </c>
      <c r="AW1271" s="39" t="str">
        <f>TEXT(Table1[[#This Row],[Created]],"MMM")</f>
        <v>Dec</v>
      </c>
      <c r="AX1271" s="40" t="e">
        <f>VLOOKUP(Table1[[#This Row],[Assigned to]],GD_Resource[[#All],[SNOW ID Unique]:[Team]],4,0)</f>
        <v>#N/A</v>
      </c>
    </row>
    <row r="1272" spans="1:50" ht="37.5" customHeight="1" x14ac:dyDescent="0.25">
      <c r="A1272" s="37" t="s">
        <v>4877</v>
      </c>
      <c r="B1272" s="37" t="s">
        <v>119</v>
      </c>
      <c r="C1272" s="37" t="s">
        <v>433</v>
      </c>
      <c r="D1272" s="37" t="s">
        <v>434</v>
      </c>
      <c r="E1272" s="37" t="s">
        <v>7</v>
      </c>
      <c r="F1272" s="37" t="s">
        <v>4878</v>
      </c>
      <c r="G1272" s="60">
        <v>43838.960219907407</v>
      </c>
      <c r="H1272" s="37" t="s">
        <v>436</v>
      </c>
      <c r="I1272" s="60"/>
      <c r="J1272" s="37" t="s">
        <v>134</v>
      </c>
      <c r="K1272" s="37" t="s">
        <v>4879</v>
      </c>
      <c r="L1272" s="60">
        <v>43838.960162037038</v>
      </c>
      <c r="M1272" s="37" t="s">
        <v>436</v>
      </c>
      <c r="N1272" s="60">
        <v>43819.905694444453</v>
      </c>
      <c r="O1272" s="37" t="s">
        <v>4880</v>
      </c>
      <c r="P1272" s="38" t="b">
        <v>0</v>
      </c>
      <c r="Q1272" s="37"/>
      <c r="R1272" s="37" t="s">
        <v>217</v>
      </c>
      <c r="S1272" s="38">
        <v>0</v>
      </c>
      <c r="T1272" s="37" t="s">
        <v>128</v>
      </c>
      <c r="U1272" s="37" t="s">
        <v>124</v>
      </c>
      <c r="V1272" s="60"/>
      <c r="W1272" s="38">
        <v>1646306</v>
      </c>
      <c r="X1272" s="37" t="s">
        <v>4881</v>
      </c>
      <c r="Y1272" s="38">
        <v>0</v>
      </c>
      <c r="Z1272" s="38" t="b">
        <v>0</v>
      </c>
      <c r="AA1272" s="60">
        <v>43819.932916666658</v>
      </c>
      <c r="AB1272" s="60">
        <v>43819.915868055563</v>
      </c>
      <c r="AC1272" s="38">
        <v>1</v>
      </c>
      <c r="AD1272" s="60">
        <v>43822.77547453704</v>
      </c>
      <c r="AE1272" s="60">
        <v>43822.789270833331</v>
      </c>
      <c r="AF1272" s="60">
        <v>43822.77547453704</v>
      </c>
      <c r="AG1272" s="37"/>
      <c r="AH1272" s="37"/>
      <c r="AI1272" s="37"/>
      <c r="AJ1272" s="16">
        <f ca="1">IF(Table1[[#This Row],[State]]="Closed","Zero",IF(Table1[[#This Row],[State]]="Resolved","Zero",TODAY()-Table1[[#This Row],[First Assigned to Osprey-Resolver]]))</f>
        <v>885.2107291666689</v>
      </c>
      <c r="AK1272" s="16" t="str">
        <f ca="1">IF(Table1[[#This Row],[Days Open]]&lt;=5,"00 - 05",IF(Table1[[#This Row],[Days Open]]&lt;=15,"06 - 15",IF(Table1[[#This Row],[Days Open]]&lt;=30,"16 - 30", IF(Table1[[#This Row],[Days Open]]&lt;=60,"31 - 60",IF(Table1[[#This Row],[Days Open]]&lt;=90,"61 - 90",IF(Table1[[#This Row],[Days Open]]="Zero","Closed","&gt;91 and above"))))))</f>
        <v>&gt;91 and above</v>
      </c>
      <c r="AL1272" s="39">
        <f>WEEKNUM(Table1[[#This Row],[Created]])</f>
        <v>51</v>
      </c>
      <c r="AM1272" s="39">
        <f>WEEKNUM(Table1[[#This Row],[Resolved]])</f>
        <v>0</v>
      </c>
      <c r="AN1272" s="39">
        <f>WEEKNUM(Table1[[#This Row],[Closed]])</f>
        <v>2</v>
      </c>
      <c r="AO1272" s="39" t="str">
        <f>IFERROR(INDEX(GD_Resource[], MATCH(Table1[[#This Row],[Assigned to]], GD_Resource[SNOW ID Unique], 0), 2), "Not GD")</f>
        <v>Not GD</v>
      </c>
      <c r="AP1272" s="39" t="str">
        <f t="shared" si="19"/>
        <v>Geo</v>
      </c>
      <c r="AQ1272" s="39">
        <f>YEAR(Table1[[#This Row],[Closed]])</f>
        <v>2020</v>
      </c>
      <c r="AR1272" s="39">
        <f>YEAR(Table1[[#This Row],[Resolved]])</f>
        <v>1900</v>
      </c>
      <c r="AS1272" s="39">
        <f>YEAR(Table1[[#This Row],[Created]])</f>
        <v>2019</v>
      </c>
      <c r="AT1272" s="39">
        <f>DAY(Table1[[#This Row],[Resolved]])</f>
        <v>0</v>
      </c>
      <c r="AU1272" s="39" t="str">
        <f>TEXT(Table1[[#This Row],[Resolved]],"MMM")</f>
        <v>Jan</v>
      </c>
      <c r="AV1272" s="39">
        <f>DAY(Table1[[#This Row],[Created]])</f>
        <v>20</v>
      </c>
      <c r="AW1272" s="39" t="str">
        <f>TEXT(Table1[[#This Row],[Created]],"MMM")</f>
        <v>Dec</v>
      </c>
      <c r="AX1272" s="40" t="e">
        <f>VLOOKUP(Table1[[#This Row],[Assigned to]],GD_Resource[[#All],[SNOW ID Unique]:[Team]],4,0)</f>
        <v>#N/A</v>
      </c>
    </row>
    <row r="1273" spans="1:50" ht="37.5" customHeight="1" x14ac:dyDescent="0.25">
      <c r="A1273" s="37" t="s">
        <v>4882</v>
      </c>
      <c r="B1273" s="37" t="s">
        <v>119</v>
      </c>
      <c r="C1273" s="37" t="s">
        <v>433</v>
      </c>
      <c r="D1273" s="37" t="s">
        <v>132</v>
      </c>
      <c r="E1273" s="37" t="s">
        <v>145</v>
      </c>
      <c r="F1273" s="37" t="s">
        <v>4883</v>
      </c>
      <c r="G1273" s="60">
        <v>43897.898761574077</v>
      </c>
      <c r="H1273" s="37" t="s">
        <v>42</v>
      </c>
      <c r="I1273" s="60"/>
      <c r="J1273" s="37" t="s">
        <v>124</v>
      </c>
      <c r="K1273" s="37" t="s">
        <v>4847</v>
      </c>
      <c r="L1273" s="60">
        <v>43897.898761574077</v>
      </c>
      <c r="M1273" s="37" t="s">
        <v>42</v>
      </c>
      <c r="N1273" s="60">
        <v>43822.411215277767</v>
      </c>
      <c r="O1273" s="37" t="s">
        <v>132</v>
      </c>
      <c r="P1273" s="38" t="b">
        <v>0</v>
      </c>
      <c r="Q1273" s="37"/>
      <c r="R1273" s="37" t="s">
        <v>217</v>
      </c>
      <c r="S1273" s="38">
        <v>0</v>
      </c>
      <c r="T1273" s="37" t="s">
        <v>128</v>
      </c>
      <c r="U1273" s="37" t="s">
        <v>124</v>
      </c>
      <c r="V1273" s="60"/>
      <c r="W1273" s="38">
        <v>6522549</v>
      </c>
      <c r="X1273" s="37" t="s">
        <v>42</v>
      </c>
      <c r="Y1273" s="38">
        <v>0</v>
      </c>
      <c r="Z1273" s="38" t="b">
        <v>0</v>
      </c>
      <c r="AA1273" s="60">
        <v>43822.411215277767</v>
      </c>
      <c r="AB1273" s="60"/>
      <c r="AC1273" s="38">
        <v>0</v>
      </c>
      <c r="AD1273" s="60"/>
      <c r="AE1273" s="60">
        <v>43822.411215277767</v>
      </c>
      <c r="AF1273" s="60">
        <v>43822.411215277767</v>
      </c>
      <c r="AG1273" s="37"/>
      <c r="AH1273" s="37"/>
      <c r="AI1273" s="37"/>
      <c r="AJ1273" s="16">
        <f ca="1">IF(Table1[[#This Row],[State]]="Closed","Zero",IF(Table1[[#This Row],[State]]="Resolved","Zero",TODAY()-Table1[[#This Row],[First Assigned to Osprey-Resolver]]))</f>
        <v>885.58878472223296</v>
      </c>
      <c r="AK1273" s="16" t="str">
        <f ca="1">IF(Table1[[#This Row],[Days Open]]&lt;=5,"00 - 05",IF(Table1[[#This Row],[Days Open]]&lt;=15,"06 - 15",IF(Table1[[#This Row],[Days Open]]&lt;=30,"16 - 30", IF(Table1[[#This Row],[Days Open]]&lt;=60,"31 - 60",IF(Table1[[#This Row],[Days Open]]&lt;=90,"61 - 90",IF(Table1[[#This Row],[Days Open]]="Zero","Closed","&gt;91 and above"))))))</f>
        <v>&gt;91 and above</v>
      </c>
      <c r="AL1273" s="39">
        <f>WEEKNUM(Table1[[#This Row],[Created]])</f>
        <v>52</v>
      </c>
      <c r="AM1273" s="39">
        <f>WEEKNUM(Table1[[#This Row],[Resolved]])</f>
        <v>0</v>
      </c>
      <c r="AN1273" s="39">
        <f>WEEKNUM(Table1[[#This Row],[Closed]])</f>
        <v>10</v>
      </c>
      <c r="AO1273" s="39" t="str">
        <f>IFERROR(INDEX(GD_Resource[], MATCH(Table1[[#This Row],[Assigned to]], GD_Resource[SNOW ID Unique], 0), 2), "Not GD")</f>
        <v>Not GD</v>
      </c>
      <c r="AP1273" s="39" t="str">
        <f t="shared" si="19"/>
        <v>Geo</v>
      </c>
      <c r="AQ1273" s="39">
        <f>YEAR(Table1[[#This Row],[Closed]])</f>
        <v>2020</v>
      </c>
      <c r="AR1273" s="39">
        <f>YEAR(Table1[[#This Row],[Resolved]])</f>
        <v>1900</v>
      </c>
      <c r="AS1273" s="39">
        <f>YEAR(Table1[[#This Row],[Created]])</f>
        <v>2019</v>
      </c>
      <c r="AT1273" s="39">
        <f>DAY(Table1[[#This Row],[Resolved]])</f>
        <v>0</v>
      </c>
      <c r="AU1273" s="39" t="str">
        <f>TEXT(Table1[[#This Row],[Resolved]],"MMM")</f>
        <v>Jan</v>
      </c>
      <c r="AV1273" s="39">
        <f>DAY(Table1[[#This Row],[Created]])</f>
        <v>23</v>
      </c>
      <c r="AW1273" s="39" t="str">
        <f>TEXT(Table1[[#This Row],[Created]],"MMM")</f>
        <v>Dec</v>
      </c>
      <c r="AX1273" s="40" t="e">
        <f>VLOOKUP(Table1[[#This Row],[Assigned to]],GD_Resource[[#All],[SNOW ID Unique]:[Team]],4,0)</f>
        <v>#N/A</v>
      </c>
    </row>
    <row r="1274" spans="1:50" ht="37.5" customHeight="1" x14ac:dyDescent="0.25">
      <c r="A1274" s="37" t="s">
        <v>4884</v>
      </c>
      <c r="B1274" s="37" t="s">
        <v>142</v>
      </c>
      <c r="C1274" s="37" t="s">
        <v>185</v>
      </c>
      <c r="D1274" s="37" t="s">
        <v>206</v>
      </c>
      <c r="E1274" s="37" t="s">
        <v>13</v>
      </c>
      <c r="F1274" s="37" t="s">
        <v>4885</v>
      </c>
      <c r="G1274" s="60">
        <v>43838.87599537037</v>
      </c>
      <c r="H1274" s="37" t="s">
        <v>3870</v>
      </c>
      <c r="I1274" s="60"/>
      <c r="J1274" s="37" t="s">
        <v>134</v>
      </c>
      <c r="K1274" s="37" t="s">
        <v>4886</v>
      </c>
      <c r="L1274" s="60">
        <v>43838.87599537037</v>
      </c>
      <c r="M1274" s="37" t="s">
        <v>48</v>
      </c>
      <c r="N1274" s="60">
        <v>43822.621122685188</v>
      </c>
      <c r="O1274" s="37" t="s">
        <v>3599</v>
      </c>
      <c r="P1274" s="38" t="b">
        <v>0</v>
      </c>
      <c r="Q1274" s="37"/>
      <c r="R1274" s="37" t="s">
        <v>191</v>
      </c>
      <c r="S1274" s="38">
        <v>0</v>
      </c>
      <c r="T1274" s="37" t="s">
        <v>128</v>
      </c>
      <c r="U1274" s="37" t="s">
        <v>124</v>
      </c>
      <c r="V1274" s="60"/>
      <c r="W1274" s="38">
        <v>1404421</v>
      </c>
      <c r="X1274" s="37" t="s">
        <v>3600</v>
      </c>
      <c r="Y1274" s="38">
        <v>0</v>
      </c>
      <c r="Z1274" s="38" t="b">
        <v>0</v>
      </c>
      <c r="AA1274" s="60">
        <v>43822.695</v>
      </c>
      <c r="AB1274" s="60">
        <v>43822.621122685188</v>
      </c>
      <c r="AC1274" s="38">
        <v>1</v>
      </c>
      <c r="AD1274" s="60">
        <v>43822.66165509259</v>
      </c>
      <c r="AE1274" s="60">
        <v>43822.695</v>
      </c>
      <c r="AF1274" s="60">
        <v>43822.66165509259</v>
      </c>
      <c r="AG1274" s="37" t="s">
        <v>332</v>
      </c>
      <c r="AH1274" s="37"/>
      <c r="AI1274" s="37" t="s">
        <v>796</v>
      </c>
      <c r="AJ1274" s="16">
        <f ca="1">IF(Table1[[#This Row],[State]]="Closed","Zero",IF(Table1[[#This Row],[State]]="Resolved","Zero",TODAY()-Table1[[#This Row],[First Assigned to Osprey-Resolver]]))</f>
        <v>885.30500000000029</v>
      </c>
      <c r="AK1274" s="16" t="str">
        <f ca="1">IF(Table1[[#This Row],[Days Open]]&lt;=5,"00 - 05",IF(Table1[[#This Row],[Days Open]]&lt;=15,"06 - 15",IF(Table1[[#This Row],[Days Open]]&lt;=30,"16 - 30", IF(Table1[[#This Row],[Days Open]]&lt;=60,"31 - 60",IF(Table1[[#This Row],[Days Open]]&lt;=90,"61 - 90",IF(Table1[[#This Row],[Days Open]]="Zero","Closed","&gt;91 and above"))))))</f>
        <v>&gt;91 and above</v>
      </c>
      <c r="AL1274" s="39">
        <f>WEEKNUM(Table1[[#This Row],[Created]])</f>
        <v>52</v>
      </c>
      <c r="AM1274" s="39">
        <f>WEEKNUM(Table1[[#This Row],[Resolved]])</f>
        <v>0</v>
      </c>
      <c r="AN1274" s="39">
        <f>WEEKNUM(Table1[[#This Row],[Closed]])</f>
        <v>2</v>
      </c>
      <c r="AO1274" s="39" t="str">
        <f>IFERROR(INDEX(GD_Resource[], MATCH(Table1[[#This Row],[Assigned to]], GD_Resource[SNOW ID Unique], 0), 2), "Not GD")</f>
        <v>WPP-US</v>
      </c>
      <c r="AP1274" s="39" t="str">
        <f t="shared" si="19"/>
        <v>GD</v>
      </c>
      <c r="AQ1274" s="39">
        <f>YEAR(Table1[[#This Row],[Closed]])</f>
        <v>2020</v>
      </c>
      <c r="AR1274" s="39">
        <f>YEAR(Table1[[#This Row],[Resolved]])</f>
        <v>1900</v>
      </c>
      <c r="AS1274" s="39">
        <f>YEAR(Table1[[#This Row],[Created]])</f>
        <v>2019</v>
      </c>
      <c r="AT1274" s="39">
        <f>DAY(Table1[[#This Row],[Resolved]])</f>
        <v>0</v>
      </c>
      <c r="AU1274" s="39" t="str">
        <f>TEXT(Table1[[#This Row],[Resolved]],"MMM")</f>
        <v>Jan</v>
      </c>
      <c r="AV1274" s="39">
        <f>DAY(Table1[[#This Row],[Created]])</f>
        <v>23</v>
      </c>
      <c r="AW1274" s="39" t="str">
        <f>TEXT(Table1[[#This Row],[Created]],"MMM")</f>
        <v>Dec</v>
      </c>
      <c r="AX1274" s="40">
        <f>VLOOKUP(Table1[[#This Row],[Assigned to]],GD_Resource[[#All],[SNOW ID Unique]:[Team]],4,0)</f>
        <v>0</v>
      </c>
    </row>
    <row r="1275" spans="1:50" ht="62.7" customHeight="1" x14ac:dyDescent="0.25">
      <c r="A1275" s="37" t="s">
        <v>4887</v>
      </c>
      <c r="B1275" s="37" t="s">
        <v>119</v>
      </c>
      <c r="C1275" s="37" t="s">
        <v>120</v>
      </c>
      <c r="D1275" s="37" t="s">
        <v>235</v>
      </c>
      <c r="E1275" s="37" t="s">
        <v>7</v>
      </c>
      <c r="F1275" s="37" t="s">
        <v>4888</v>
      </c>
      <c r="G1275" s="60">
        <v>43833.611064814817</v>
      </c>
      <c r="H1275" s="37" t="s">
        <v>26</v>
      </c>
      <c r="I1275" s="60"/>
      <c r="J1275" s="37" t="s">
        <v>124</v>
      </c>
      <c r="K1275" s="37" t="s">
        <v>4889</v>
      </c>
      <c r="L1275" s="60">
        <v>43833.611076388886</v>
      </c>
      <c r="M1275" s="37" t="s">
        <v>237</v>
      </c>
      <c r="N1275" s="60">
        <v>43833.530370370368</v>
      </c>
      <c r="O1275" s="37" t="s">
        <v>4890</v>
      </c>
      <c r="P1275" s="38" t="b">
        <v>0</v>
      </c>
      <c r="Q1275" s="37"/>
      <c r="R1275" s="37" t="s">
        <v>127</v>
      </c>
      <c r="S1275" s="38">
        <v>0</v>
      </c>
      <c r="T1275" s="37" t="s">
        <v>128</v>
      </c>
      <c r="U1275" s="37" t="s">
        <v>124</v>
      </c>
      <c r="V1275" s="60"/>
      <c r="W1275" s="38">
        <v>6973</v>
      </c>
      <c r="X1275" s="37" t="s">
        <v>4891</v>
      </c>
      <c r="Y1275" s="38">
        <v>0</v>
      </c>
      <c r="Z1275" s="38" t="b">
        <v>0</v>
      </c>
      <c r="AA1275" s="60">
        <v>43833.553483796299</v>
      </c>
      <c r="AB1275" s="60"/>
      <c r="AC1275" s="38">
        <v>1</v>
      </c>
      <c r="AD1275" s="60"/>
      <c r="AE1275" s="60">
        <v>43833.553483796299</v>
      </c>
      <c r="AF1275" s="60">
        <v>43833.549861111111</v>
      </c>
      <c r="AG1275" s="37"/>
      <c r="AH1275" s="37"/>
      <c r="AI1275" s="37"/>
      <c r="AJ1275" s="16">
        <f ca="1">IF(Table1[[#This Row],[State]]="Closed","Zero",IF(Table1[[#This Row],[State]]="Resolved","Zero",TODAY()-Table1[[#This Row],[First Assigned to Osprey-Resolver]]))</f>
        <v>874.44651620370132</v>
      </c>
      <c r="AK1275" s="16" t="str">
        <f ca="1">IF(Table1[[#This Row],[Days Open]]&lt;=5,"00 - 05",IF(Table1[[#This Row],[Days Open]]&lt;=15,"06 - 15",IF(Table1[[#This Row],[Days Open]]&lt;=30,"16 - 30", IF(Table1[[#This Row],[Days Open]]&lt;=60,"31 - 60",IF(Table1[[#This Row],[Days Open]]&lt;=90,"61 - 90",IF(Table1[[#This Row],[Days Open]]="Zero","Closed","&gt;91 and above"))))))</f>
        <v>&gt;91 and above</v>
      </c>
      <c r="AL1275" s="39">
        <f>WEEKNUM(Table1[[#This Row],[Created]])</f>
        <v>1</v>
      </c>
      <c r="AM1275" s="39">
        <f>WEEKNUM(Table1[[#This Row],[Resolved]])</f>
        <v>0</v>
      </c>
      <c r="AN1275" s="39">
        <f>WEEKNUM(Table1[[#This Row],[Closed]])</f>
        <v>1</v>
      </c>
      <c r="AO1275" s="39" t="str">
        <f>IFERROR(INDEX(GD_Resource[], MATCH(Table1[[#This Row],[Assigned to]], GD_Resource[SNOW ID Unique], 0), 2), "Not GD")</f>
        <v>WPP-US</v>
      </c>
      <c r="AP1275" s="39" t="str">
        <f t="shared" si="19"/>
        <v>GD</v>
      </c>
      <c r="AQ1275" s="39">
        <f>YEAR(Table1[[#This Row],[Closed]])</f>
        <v>2020</v>
      </c>
      <c r="AR1275" s="39">
        <f>YEAR(Table1[[#This Row],[Resolved]])</f>
        <v>1900</v>
      </c>
      <c r="AS1275" s="39">
        <f>YEAR(Table1[[#This Row],[Created]])</f>
        <v>2020</v>
      </c>
      <c r="AT1275" s="39">
        <f>DAY(Table1[[#This Row],[Resolved]])</f>
        <v>0</v>
      </c>
      <c r="AU1275" s="39" t="str">
        <f>TEXT(Table1[[#This Row],[Resolved]],"MMM")</f>
        <v>Jan</v>
      </c>
      <c r="AV1275" s="39">
        <f>DAY(Table1[[#This Row],[Created]])</f>
        <v>3</v>
      </c>
      <c r="AW1275" s="39" t="str">
        <f>TEXT(Table1[[#This Row],[Created]],"MMM")</f>
        <v>Jan</v>
      </c>
      <c r="AX1275" s="40">
        <f>VLOOKUP(Table1[[#This Row],[Assigned to]],GD_Resource[[#All],[SNOW ID Unique]:[Team]],4,0)</f>
        <v>0</v>
      </c>
    </row>
    <row r="1276" spans="1:50" ht="37.5" customHeight="1" x14ac:dyDescent="0.25">
      <c r="A1276" s="37" t="s">
        <v>4892</v>
      </c>
      <c r="B1276" s="37" t="s">
        <v>119</v>
      </c>
      <c r="C1276" s="37" t="s">
        <v>120</v>
      </c>
      <c r="D1276" s="37" t="s">
        <v>206</v>
      </c>
      <c r="E1276" s="37" t="s">
        <v>145</v>
      </c>
      <c r="F1276" s="37" t="s">
        <v>4893</v>
      </c>
      <c r="G1276" s="60">
        <v>43915.123738425929</v>
      </c>
      <c r="H1276" s="37" t="s">
        <v>48</v>
      </c>
      <c r="I1276" s="60"/>
      <c r="J1276" s="37" t="s">
        <v>124</v>
      </c>
      <c r="K1276" s="37" t="s">
        <v>4894</v>
      </c>
      <c r="L1276" s="60">
        <v>43915.123738425929</v>
      </c>
      <c r="M1276" s="37" t="s">
        <v>48</v>
      </c>
      <c r="N1276" s="60">
        <v>43833.88354166667</v>
      </c>
      <c r="O1276" s="37" t="s">
        <v>267</v>
      </c>
      <c r="P1276" s="38" t="b">
        <v>0</v>
      </c>
      <c r="Q1276" s="37"/>
      <c r="R1276" s="37" t="s">
        <v>127</v>
      </c>
      <c r="S1276" s="38">
        <v>0</v>
      </c>
      <c r="T1276" s="37" t="s">
        <v>128</v>
      </c>
      <c r="U1276" s="37" t="s">
        <v>124</v>
      </c>
      <c r="V1276" s="60"/>
      <c r="W1276" s="38">
        <v>7019154</v>
      </c>
      <c r="X1276" s="37" t="s">
        <v>268</v>
      </c>
      <c r="Y1276" s="38">
        <v>0</v>
      </c>
      <c r="Z1276" s="38" t="b">
        <v>0</v>
      </c>
      <c r="AA1276" s="60">
        <v>43833.946516203701</v>
      </c>
      <c r="AB1276" s="60">
        <v>43833.889710648153</v>
      </c>
      <c r="AC1276" s="38">
        <v>1</v>
      </c>
      <c r="AD1276" s="60">
        <v>43833.941990740743</v>
      </c>
      <c r="AE1276" s="60">
        <v>43833.946516203701</v>
      </c>
      <c r="AF1276" s="60">
        <v>43833.941990740743</v>
      </c>
      <c r="AG1276" s="37"/>
      <c r="AH1276" s="37"/>
      <c r="AI1276" s="37"/>
      <c r="AJ1276" s="16">
        <f ca="1">IF(Table1[[#This Row],[State]]="Closed","Zero",IF(Table1[[#This Row],[State]]="Resolved","Zero",TODAY()-Table1[[#This Row],[First Assigned to Osprey-Resolver]]))</f>
        <v>874.05348379629868</v>
      </c>
      <c r="AK1276" s="16" t="str">
        <f ca="1">IF(Table1[[#This Row],[Days Open]]&lt;=5,"00 - 05",IF(Table1[[#This Row],[Days Open]]&lt;=15,"06 - 15",IF(Table1[[#This Row],[Days Open]]&lt;=30,"16 - 30", IF(Table1[[#This Row],[Days Open]]&lt;=60,"31 - 60",IF(Table1[[#This Row],[Days Open]]&lt;=90,"61 - 90",IF(Table1[[#This Row],[Days Open]]="Zero","Closed","&gt;91 and above"))))))</f>
        <v>&gt;91 and above</v>
      </c>
      <c r="AL1276" s="39">
        <f>WEEKNUM(Table1[[#This Row],[Created]])</f>
        <v>1</v>
      </c>
      <c r="AM1276" s="39">
        <f>WEEKNUM(Table1[[#This Row],[Resolved]])</f>
        <v>0</v>
      </c>
      <c r="AN1276" s="39">
        <f>WEEKNUM(Table1[[#This Row],[Closed]])</f>
        <v>13</v>
      </c>
      <c r="AO1276" s="39" t="str">
        <f>IFERROR(INDEX(GD_Resource[], MATCH(Table1[[#This Row],[Assigned to]], GD_Resource[SNOW ID Unique], 0), 2), "Not GD")</f>
        <v>Not GD</v>
      </c>
      <c r="AP1276" s="39" t="str">
        <f t="shared" si="19"/>
        <v>Geo</v>
      </c>
      <c r="AQ1276" s="39">
        <f>YEAR(Table1[[#This Row],[Closed]])</f>
        <v>2020</v>
      </c>
      <c r="AR1276" s="39">
        <f>YEAR(Table1[[#This Row],[Resolved]])</f>
        <v>1900</v>
      </c>
      <c r="AS1276" s="39">
        <f>YEAR(Table1[[#This Row],[Created]])</f>
        <v>2020</v>
      </c>
      <c r="AT1276" s="39">
        <f>DAY(Table1[[#This Row],[Resolved]])</f>
        <v>0</v>
      </c>
      <c r="AU1276" s="39" t="str">
        <f>TEXT(Table1[[#This Row],[Resolved]],"MMM")</f>
        <v>Jan</v>
      </c>
      <c r="AV1276" s="39">
        <f>DAY(Table1[[#This Row],[Created]])</f>
        <v>3</v>
      </c>
      <c r="AW1276" s="39" t="str">
        <f>TEXT(Table1[[#This Row],[Created]],"MMM")</f>
        <v>Jan</v>
      </c>
      <c r="AX1276" s="40" t="e">
        <f>VLOOKUP(Table1[[#This Row],[Assigned to]],GD_Resource[[#All],[SNOW ID Unique]:[Team]],4,0)</f>
        <v>#N/A</v>
      </c>
    </row>
    <row r="1277" spans="1:50" ht="49.95" customHeight="1" x14ac:dyDescent="0.25">
      <c r="A1277" s="37" t="s">
        <v>4895</v>
      </c>
      <c r="B1277" s="37" t="s">
        <v>142</v>
      </c>
      <c r="C1277" s="37" t="s">
        <v>253</v>
      </c>
      <c r="D1277" s="37" t="s">
        <v>259</v>
      </c>
      <c r="E1277" s="37" t="s">
        <v>13</v>
      </c>
      <c r="F1277" s="37" t="s">
        <v>4896</v>
      </c>
      <c r="G1277" s="60">
        <v>43839.825613425928</v>
      </c>
      <c r="H1277" s="37" t="s">
        <v>39</v>
      </c>
      <c r="I1277" s="60"/>
      <c r="J1277" s="37" t="s">
        <v>542</v>
      </c>
      <c r="K1277" s="37" t="s">
        <v>4897</v>
      </c>
      <c r="L1277" s="60">
        <v>43839.825613425928</v>
      </c>
      <c r="M1277" s="37" t="s">
        <v>39</v>
      </c>
      <c r="N1277" s="60">
        <v>43837.043368055558</v>
      </c>
      <c r="O1277" s="37" t="s">
        <v>4898</v>
      </c>
      <c r="P1277" s="38" t="b">
        <v>0</v>
      </c>
      <c r="Q1277" s="37"/>
      <c r="R1277" s="37" t="s">
        <v>150</v>
      </c>
      <c r="S1277" s="38">
        <v>0</v>
      </c>
      <c r="T1277" s="37" t="s">
        <v>128</v>
      </c>
      <c r="U1277" s="37" t="s">
        <v>124</v>
      </c>
      <c r="V1277" s="60"/>
      <c r="W1277" s="38">
        <v>240386</v>
      </c>
      <c r="X1277" s="37" t="s">
        <v>4899</v>
      </c>
      <c r="Y1277" s="38">
        <v>0</v>
      </c>
      <c r="Z1277" s="38" t="b">
        <v>0</v>
      </c>
      <c r="AA1277" s="60">
        <v>43837.146608796298</v>
      </c>
      <c r="AB1277" s="60">
        <v>43837.043819444443</v>
      </c>
      <c r="AC1277" s="38">
        <v>1</v>
      </c>
      <c r="AD1277" s="60">
        <v>43839.170601851853</v>
      </c>
      <c r="AE1277" s="60">
        <v>43839.797650462962</v>
      </c>
      <c r="AF1277" s="60">
        <v>43839.170601851853</v>
      </c>
      <c r="AG1277" s="37" t="s">
        <v>139</v>
      </c>
      <c r="AH1277" s="37"/>
      <c r="AI1277" s="37"/>
      <c r="AJ1277" s="16">
        <f ca="1">IF(Table1[[#This Row],[State]]="Closed","Zero",IF(Table1[[#This Row],[State]]="Resolved","Zero",TODAY()-Table1[[#This Row],[First Assigned to Osprey-Resolver]]))</f>
        <v>868.20234953703766</v>
      </c>
      <c r="AK1277" s="16" t="str">
        <f ca="1">IF(Table1[[#This Row],[Days Open]]&lt;=5,"00 - 05",IF(Table1[[#This Row],[Days Open]]&lt;=15,"06 - 15",IF(Table1[[#This Row],[Days Open]]&lt;=30,"16 - 30", IF(Table1[[#This Row],[Days Open]]&lt;=60,"31 - 60",IF(Table1[[#This Row],[Days Open]]&lt;=90,"61 - 90",IF(Table1[[#This Row],[Days Open]]="Zero","Closed","&gt;91 and above"))))))</f>
        <v>&gt;91 and above</v>
      </c>
      <c r="AL1277" s="39">
        <f>WEEKNUM(Table1[[#This Row],[Created]])</f>
        <v>2</v>
      </c>
      <c r="AM1277" s="39">
        <f>WEEKNUM(Table1[[#This Row],[Resolved]])</f>
        <v>0</v>
      </c>
      <c r="AN1277" s="39">
        <f>WEEKNUM(Table1[[#This Row],[Closed]])</f>
        <v>2</v>
      </c>
      <c r="AO1277" s="39" t="str">
        <f>IFERROR(INDEX(GD_Resource[], MATCH(Table1[[#This Row],[Assigned to]], GD_Resource[SNOW ID Unique], 0), 2), "Not GD")</f>
        <v>Not GD</v>
      </c>
      <c r="AP1277" s="39" t="str">
        <f t="shared" si="19"/>
        <v>Geo</v>
      </c>
      <c r="AQ1277" s="39">
        <f>YEAR(Table1[[#This Row],[Closed]])</f>
        <v>2020</v>
      </c>
      <c r="AR1277" s="39">
        <f>YEAR(Table1[[#This Row],[Resolved]])</f>
        <v>1900</v>
      </c>
      <c r="AS1277" s="39">
        <f>YEAR(Table1[[#This Row],[Created]])</f>
        <v>2020</v>
      </c>
      <c r="AT1277" s="39">
        <f>DAY(Table1[[#This Row],[Resolved]])</f>
        <v>0</v>
      </c>
      <c r="AU1277" s="39" t="str">
        <f>TEXT(Table1[[#This Row],[Resolved]],"MMM")</f>
        <v>Jan</v>
      </c>
      <c r="AV1277" s="39">
        <f>DAY(Table1[[#This Row],[Created]])</f>
        <v>7</v>
      </c>
      <c r="AW1277" s="39" t="str">
        <f>TEXT(Table1[[#This Row],[Created]],"MMM")</f>
        <v>Jan</v>
      </c>
      <c r="AX1277" s="40" t="e">
        <f>VLOOKUP(Table1[[#This Row],[Assigned to]],GD_Resource[[#All],[SNOW ID Unique]:[Team]],4,0)</f>
        <v>#N/A</v>
      </c>
    </row>
    <row r="1278" spans="1:50" ht="37.5" customHeight="1" x14ac:dyDescent="0.25">
      <c r="A1278" s="37" t="s">
        <v>4900</v>
      </c>
      <c r="B1278" s="37" t="s">
        <v>119</v>
      </c>
      <c r="C1278" s="37" t="s">
        <v>622</v>
      </c>
      <c r="D1278" s="37" t="s">
        <v>309</v>
      </c>
      <c r="E1278" s="37" t="s">
        <v>13</v>
      </c>
      <c r="F1278" s="37" t="s">
        <v>4901</v>
      </c>
      <c r="G1278" s="60">
        <v>43859.108888888892</v>
      </c>
      <c r="H1278" s="37" t="s">
        <v>248</v>
      </c>
      <c r="I1278" s="60"/>
      <c r="J1278" s="37" t="s">
        <v>329</v>
      </c>
      <c r="K1278" s="37" t="s">
        <v>4902</v>
      </c>
      <c r="L1278" s="60">
        <v>43859.108888888892</v>
      </c>
      <c r="M1278" s="37" t="s">
        <v>248</v>
      </c>
      <c r="N1278" s="60">
        <v>43837.84516203704</v>
      </c>
      <c r="O1278" s="37" t="s">
        <v>4903</v>
      </c>
      <c r="P1278" s="38" t="b">
        <v>0</v>
      </c>
      <c r="Q1278" s="37"/>
      <c r="R1278" s="37" t="s">
        <v>150</v>
      </c>
      <c r="S1278" s="38">
        <v>0</v>
      </c>
      <c r="T1278" s="37" t="s">
        <v>128</v>
      </c>
      <c r="U1278" s="37" t="s">
        <v>124</v>
      </c>
      <c r="V1278" s="60"/>
      <c r="W1278" s="38">
        <v>1837185</v>
      </c>
      <c r="X1278" s="37" t="s">
        <v>4904</v>
      </c>
      <c r="Y1278" s="38">
        <v>0</v>
      </c>
      <c r="Z1278" s="38" t="b">
        <v>0</v>
      </c>
      <c r="AA1278" s="60">
        <v>43838.102199074077</v>
      </c>
      <c r="AB1278" s="60">
        <v>43837.850462962961</v>
      </c>
      <c r="AC1278" s="38">
        <v>1</v>
      </c>
      <c r="AD1278" s="60">
        <v>43839.021689814806</v>
      </c>
      <c r="AE1278" s="60">
        <v>43839.61787037037</v>
      </c>
      <c r="AF1278" s="60">
        <v>43839.021689814806</v>
      </c>
      <c r="AG1278" s="37"/>
      <c r="AH1278" s="37"/>
      <c r="AI1278" s="37"/>
      <c r="AJ1278" s="16">
        <f ca="1">IF(Table1[[#This Row],[State]]="Closed","Zero",IF(Table1[[#This Row],[State]]="Resolved","Zero",TODAY()-Table1[[#This Row],[First Assigned to Osprey-Resolver]]))</f>
        <v>868.38212962963007</v>
      </c>
      <c r="AK1278" s="16" t="str">
        <f ca="1">IF(Table1[[#This Row],[Days Open]]&lt;=5,"00 - 05",IF(Table1[[#This Row],[Days Open]]&lt;=15,"06 - 15",IF(Table1[[#This Row],[Days Open]]&lt;=30,"16 - 30", IF(Table1[[#This Row],[Days Open]]&lt;=60,"31 - 60",IF(Table1[[#This Row],[Days Open]]&lt;=90,"61 - 90",IF(Table1[[#This Row],[Days Open]]="Zero","Closed","&gt;91 and above"))))))</f>
        <v>&gt;91 and above</v>
      </c>
      <c r="AL1278" s="39">
        <f>WEEKNUM(Table1[[#This Row],[Created]])</f>
        <v>2</v>
      </c>
      <c r="AM1278" s="39">
        <f>WEEKNUM(Table1[[#This Row],[Resolved]])</f>
        <v>0</v>
      </c>
      <c r="AN1278" s="39">
        <f>WEEKNUM(Table1[[#This Row],[Closed]])</f>
        <v>5</v>
      </c>
      <c r="AO1278" s="39" t="str">
        <f>IFERROR(INDEX(GD_Resource[], MATCH(Table1[[#This Row],[Assigned to]], GD_Resource[SNOW ID Unique], 0), 2), "Not GD")</f>
        <v>Not GD</v>
      </c>
      <c r="AP1278" s="39" t="str">
        <f t="shared" si="19"/>
        <v>Geo</v>
      </c>
      <c r="AQ1278" s="39">
        <f>YEAR(Table1[[#This Row],[Closed]])</f>
        <v>2020</v>
      </c>
      <c r="AR1278" s="39">
        <f>YEAR(Table1[[#This Row],[Resolved]])</f>
        <v>1900</v>
      </c>
      <c r="AS1278" s="39">
        <f>YEAR(Table1[[#This Row],[Created]])</f>
        <v>2020</v>
      </c>
      <c r="AT1278" s="39">
        <f>DAY(Table1[[#This Row],[Resolved]])</f>
        <v>0</v>
      </c>
      <c r="AU1278" s="39" t="str">
        <f>TEXT(Table1[[#This Row],[Resolved]],"MMM")</f>
        <v>Jan</v>
      </c>
      <c r="AV1278" s="39">
        <f>DAY(Table1[[#This Row],[Created]])</f>
        <v>7</v>
      </c>
      <c r="AW1278" s="39" t="str">
        <f>TEXT(Table1[[#This Row],[Created]],"MMM")</f>
        <v>Jan</v>
      </c>
      <c r="AX1278" s="40" t="e">
        <f>VLOOKUP(Table1[[#This Row],[Assigned to]],GD_Resource[[#All],[SNOW ID Unique]:[Team]],4,0)</f>
        <v>#N/A</v>
      </c>
    </row>
    <row r="1279" spans="1:50" ht="62.7" customHeight="1" x14ac:dyDescent="0.25">
      <c r="A1279" s="37" t="s">
        <v>4905</v>
      </c>
      <c r="B1279" s="37" t="s">
        <v>119</v>
      </c>
      <c r="C1279" s="37" t="s">
        <v>4140</v>
      </c>
      <c r="D1279" s="37" t="s">
        <v>235</v>
      </c>
      <c r="E1279" s="37" t="s">
        <v>13</v>
      </c>
      <c r="F1279" s="37" t="s">
        <v>4906</v>
      </c>
      <c r="G1279" s="60">
        <v>43838.585196759261</v>
      </c>
      <c r="H1279" s="37" t="s">
        <v>196</v>
      </c>
      <c r="I1279" s="60"/>
      <c r="J1279" s="37" t="s">
        <v>124</v>
      </c>
      <c r="K1279" s="37" t="s">
        <v>4907</v>
      </c>
      <c r="L1279" s="60">
        <v>43838.585196759261</v>
      </c>
      <c r="M1279" s="37" t="s">
        <v>237</v>
      </c>
      <c r="N1279" s="60">
        <v>43838.504652777781</v>
      </c>
      <c r="O1279" s="37" t="s">
        <v>267</v>
      </c>
      <c r="P1279" s="38" t="b">
        <v>0</v>
      </c>
      <c r="Q1279" s="37"/>
      <c r="R1279" s="37" t="s">
        <v>217</v>
      </c>
      <c r="S1279" s="38">
        <v>0</v>
      </c>
      <c r="T1279" s="37" t="s">
        <v>128</v>
      </c>
      <c r="U1279" s="37" t="s">
        <v>124</v>
      </c>
      <c r="V1279" s="60"/>
      <c r="W1279" s="38">
        <v>6959</v>
      </c>
      <c r="X1279" s="37" t="s">
        <v>268</v>
      </c>
      <c r="Y1279" s="38">
        <v>0</v>
      </c>
      <c r="Z1279" s="38" t="b">
        <v>0</v>
      </c>
      <c r="AA1279" s="60">
        <v>43838.522280092591</v>
      </c>
      <c r="AB1279" s="60">
        <v>43838.510243055563</v>
      </c>
      <c r="AC1279" s="38">
        <v>1</v>
      </c>
      <c r="AD1279" s="60">
        <v>43838.513773148137</v>
      </c>
      <c r="AE1279" s="60">
        <v>43838.522280092591</v>
      </c>
      <c r="AF1279" s="60">
        <v>43838.513773148137</v>
      </c>
      <c r="AG1279" s="37"/>
      <c r="AH1279" s="37"/>
      <c r="AI1279" s="37"/>
      <c r="AJ1279" s="16">
        <f ca="1">IF(Table1[[#This Row],[State]]="Closed","Zero",IF(Table1[[#This Row],[State]]="Resolved","Zero",TODAY()-Table1[[#This Row],[First Assigned to Osprey-Resolver]]))</f>
        <v>869.47771990740875</v>
      </c>
      <c r="AK1279" s="16" t="str">
        <f ca="1">IF(Table1[[#This Row],[Days Open]]&lt;=5,"00 - 05",IF(Table1[[#This Row],[Days Open]]&lt;=15,"06 - 15",IF(Table1[[#This Row],[Days Open]]&lt;=30,"16 - 30", IF(Table1[[#This Row],[Days Open]]&lt;=60,"31 - 60",IF(Table1[[#This Row],[Days Open]]&lt;=90,"61 - 90",IF(Table1[[#This Row],[Days Open]]="Zero","Closed","&gt;91 and above"))))))</f>
        <v>&gt;91 and above</v>
      </c>
      <c r="AL1279" s="39">
        <f>WEEKNUM(Table1[[#This Row],[Created]])</f>
        <v>2</v>
      </c>
      <c r="AM1279" s="39">
        <f>WEEKNUM(Table1[[#This Row],[Resolved]])</f>
        <v>0</v>
      </c>
      <c r="AN1279" s="39">
        <f>WEEKNUM(Table1[[#This Row],[Closed]])</f>
        <v>2</v>
      </c>
      <c r="AO1279" s="39" t="str">
        <f>IFERROR(INDEX(GD_Resource[], MATCH(Table1[[#This Row],[Assigned to]], GD_Resource[SNOW ID Unique], 0), 2), "Not GD")</f>
        <v>WPP-US</v>
      </c>
      <c r="AP1279" s="39" t="str">
        <f t="shared" si="19"/>
        <v>GD</v>
      </c>
      <c r="AQ1279" s="39">
        <f>YEAR(Table1[[#This Row],[Closed]])</f>
        <v>2020</v>
      </c>
      <c r="AR1279" s="39">
        <f>YEAR(Table1[[#This Row],[Resolved]])</f>
        <v>1900</v>
      </c>
      <c r="AS1279" s="39">
        <f>YEAR(Table1[[#This Row],[Created]])</f>
        <v>2020</v>
      </c>
      <c r="AT1279" s="39">
        <f>DAY(Table1[[#This Row],[Resolved]])</f>
        <v>0</v>
      </c>
      <c r="AU1279" s="39" t="str">
        <f>TEXT(Table1[[#This Row],[Resolved]],"MMM")</f>
        <v>Jan</v>
      </c>
      <c r="AV1279" s="39">
        <f>DAY(Table1[[#This Row],[Created]])</f>
        <v>8</v>
      </c>
      <c r="AW1279" s="39" t="str">
        <f>TEXT(Table1[[#This Row],[Created]],"MMM")</f>
        <v>Jan</v>
      </c>
      <c r="AX1279" s="40">
        <f>VLOOKUP(Table1[[#This Row],[Assigned to]],GD_Resource[[#All],[SNOW ID Unique]:[Team]],4,0)</f>
        <v>0</v>
      </c>
    </row>
    <row r="1280" spans="1:50" ht="49.95" customHeight="1" x14ac:dyDescent="0.25">
      <c r="A1280" s="37" t="s">
        <v>4908</v>
      </c>
      <c r="B1280" s="37" t="s">
        <v>142</v>
      </c>
      <c r="C1280" s="37" t="s">
        <v>433</v>
      </c>
      <c r="D1280" s="37" t="s">
        <v>434</v>
      </c>
      <c r="E1280" s="37" t="s">
        <v>13</v>
      </c>
      <c r="F1280" s="37" t="s">
        <v>4909</v>
      </c>
      <c r="G1280" s="60">
        <v>43840.096238425933</v>
      </c>
      <c r="H1280" s="37" t="s">
        <v>436</v>
      </c>
      <c r="I1280" s="60"/>
      <c r="J1280" s="37" t="s">
        <v>124</v>
      </c>
      <c r="K1280" s="37" t="s">
        <v>4910</v>
      </c>
      <c r="L1280" s="60">
        <v>43840.096250000002</v>
      </c>
      <c r="M1280" s="37" t="s">
        <v>436</v>
      </c>
      <c r="N1280" s="60">
        <v>43838.834768518522</v>
      </c>
      <c r="O1280" s="37" t="s">
        <v>4911</v>
      </c>
      <c r="P1280" s="38" t="b">
        <v>0</v>
      </c>
      <c r="Q1280" s="37"/>
      <c r="R1280" s="37" t="s">
        <v>217</v>
      </c>
      <c r="S1280" s="38">
        <v>0</v>
      </c>
      <c r="T1280" s="37" t="s">
        <v>128</v>
      </c>
      <c r="U1280" s="37" t="s">
        <v>124</v>
      </c>
      <c r="V1280" s="60"/>
      <c r="W1280" s="38">
        <v>108992</v>
      </c>
      <c r="X1280" s="37" t="s">
        <v>4912</v>
      </c>
      <c r="Y1280" s="38">
        <v>0</v>
      </c>
      <c r="Z1280" s="38" t="b">
        <v>0</v>
      </c>
      <c r="AA1280" s="60">
        <v>43838.880682870367</v>
      </c>
      <c r="AB1280" s="60">
        <v>43838.853750000002</v>
      </c>
      <c r="AC1280" s="38">
        <v>1</v>
      </c>
      <c r="AD1280" s="60">
        <v>43840.055555555547</v>
      </c>
      <c r="AE1280" s="60">
        <v>43840.095254629632</v>
      </c>
      <c r="AF1280" s="60">
        <v>43840.055555555547</v>
      </c>
      <c r="AG1280" s="37"/>
      <c r="AH1280" s="37"/>
      <c r="AI1280" s="37"/>
      <c r="AJ1280" s="16">
        <f ca="1">IF(Table1[[#This Row],[State]]="Closed","Zero",IF(Table1[[#This Row],[State]]="Resolved","Zero",TODAY()-Table1[[#This Row],[First Assigned to Osprey-Resolver]]))</f>
        <v>867.90474537036789</v>
      </c>
      <c r="AK1280" s="16" t="str">
        <f ca="1">IF(Table1[[#This Row],[Days Open]]&lt;=5,"00 - 05",IF(Table1[[#This Row],[Days Open]]&lt;=15,"06 - 15",IF(Table1[[#This Row],[Days Open]]&lt;=30,"16 - 30", IF(Table1[[#This Row],[Days Open]]&lt;=60,"31 - 60",IF(Table1[[#This Row],[Days Open]]&lt;=90,"61 - 90",IF(Table1[[#This Row],[Days Open]]="Zero","Closed","&gt;91 and above"))))))</f>
        <v>&gt;91 and above</v>
      </c>
      <c r="AL1280" s="39">
        <f>WEEKNUM(Table1[[#This Row],[Created]])</f>
        <v>2</v>
      </c>
      <c r="AM1280" s="39">
        <f>WEEKNUM(Table1[[#This Row],[Resolved]])</f>
        <v>0</v>
      </c>
      <c r="AN1280" s="39">
        <f>WEEKNUM(Table1[[#This Row],[Closed]])</f>
        <v>2</v>
      </c>
      <c r="AO1280" s="39" t="str">
        <f>IFERROR(INDEX(GD_Resource[], MATCH(Table1[[#This Row],[Assigned to]], GD_Resource[SNOW ID Unique], 0), 2), "Not GD")</f>
        <v>Not GD</v>
      </c>
      <c r="AP1280" s="39" t="str">
        <f t="shared" si="19"/>
        <v>Geo</v>
      </c>
      <c r="AQ1280" s="39">
        <f>YEAR(Table1[[#This Row],[Closed]])</f>
        <v>2020</v>
      </c>
      <c r="AR1280" s="39">
        <f>YEAR(Table1[[#This Row],[Resolved]])</f>
        <v>1900</v>
      </c>
      <c r="AS1280" s="39">
        <f>YEAR(Table1[[#This Row],[Created]])</f>
        <v>2020</v>
      </c>
      <c r="AT1280" s="39">
        <f>DAY(Table1[[#This Row],[Resolved]])</f>
        <v>0</v>
      </c>
      <c r="AU1280" s="39" t="str">
        <f>TEXT(Table1[[#This Row],[Resolved]],"MMM")</f>
        <v>Jan</v>
      </c>
      <c r="AV1280" s="39">
        <f>DAY(Table1[[#This Row],[Created]])</f>
        <v>8</v>
      </c>
      <c r="AW1280" s="39" t="str">
        <f>TEXT(Table1[[#This Row],[Created]],"MMM")</f>
        <v>Jan</v>
      </c>
      <c r="AX1280" s="40" t="e">
        <f>VLOOKUP(Table1[[#This Row],[Assigned to]],GD_Resource[[#All],[SNOW ID Unique]:[Team]],4,0)</f>
        <v>#N/A</v>
      </c>
    </row>
    <row r="1281" spans="1:50" ht="37.5" customHeight="1" x14ac:dyDescent="0.25">
      <c r="A1281" s="37" t="s">
        <v>4913</v>
      </c>
      <c r="B1281" s="37" t="s">
        <v>119</v>
      </c>
      <c r="C1281" s="37" t="s">
        <v>633</v>
      </c>
      <c r="D1281" s="37" t="s">
        <v>309</v>
      </c>
      <c r="E1281" s="37" t="s">
        <v>145</v>
      </c>
      <c r="F1281" s="37" t="s">
        <v>4914</v>
      </c>
      <c r="G1281" s="60">
        <v>43886.922384259262</v>
      </c>
      <c r="H1281" s="37" t="s">
        <v>248</v>
      </c>
      <c r="I1281" s="60"/>
      <c r="J1281" s="37" t="s">
        <v>124</v>
      </c>
      <c r="K1281" s="37" t="s">
        <v>4915</v>
      </c>
      <c r="L1281" s="60">
        <v>43886.922384259262</v>
      </c>
      <c r="M1281" s="37" t="s">
        <v>248</v>
      </c>
      <c r="N1281" s="60">
        <v>43839.118379629632</v>
      </c>
      <c r="O1281" s="37" t="s">
        <v>309</v>
      </c>
      <c r="P1281" s="38" t="b">
        <v>0</v>
      </c>
      <c r="Q1281" s="37"/>
      <c r="R1281" s="37" t="s">
        <v>217</v>
      </c>
      <c r="S1281" s="38">
        <v>0</v>
      </c>
      <c r="T1281" s="37" t="s">
        <v>128</v>
      </c>
      <c r="U1281" s="37" t="s">
        <v>124</v>
      </c>
      <c r="V1281" s="60"/>
      <c r="W1281" s="38">
        <v>4130643</v>
      </c>
      <c r="X1281" s="37" t="s">
        <v>4916</v>
      </c>
      <c r="Y1281" s="38">
        <v>0</v>
      </c>
      <c r="Z1281" s="38" t="b">
        <v>0</v>
      </c>
      <c r="AA1281" s="60">
        <v>43839.118379629632</v>
      </c>
      <c r="AB1281" s="60"/>
      <c r="AC1281" s="38">
        <v>0</v>
      </c>
      <c r="AD1281" s="60"/>
      <c r="AE1281" s="60">
        <v>43839.118379629632</v>
      </c>
      <c r="AF1281" s="60">
        <v>43839.118379629632</v>
      </c>
      <c r="AG1281" s="37"/>
      <c r="AH1281" s="37"/>
      <c r="AI1281" s="37"/>
      <c r="AJ1281" s="16">
        <f ca="1">IF(Table1[[#This Row],[State]]="Closed","Zero",IF(Table1[[#This Row],[State]]="Resolved","Zero",TODAY()-Table1[[#This Row],[First Assigned to Osprey-Resolver]]))</f>
        <v>868.88162037036818</v>
      </c>
      <c r="AK1281" s="16" t="str">
        <f ca="1">IF(Table1[[#This Row],[Days Open]]&lt;=5,"00 - 05",IF(Table1[[#This Row],[Days Open]]&lt;=15,"06 - 15",IF(Table1[[#This Row],[Days Open]]&lt;=30,"16 - 30", IF(Table1[[#This Row],[Days Open]]&lt;=60,"31 - 60",IF(Table1[[#This Row],[Days Open]]&lt;=90,"61 - 90",IF(Table1[[#This Row],[Days Open]]="Zero","Closed","&gt;91 and above"))))))</f>
        <v>&gt;91 and above</v>
      </c>
      <c r="AL1281" s="39">
        <f>WEEKNUM(Table1[[#This Row],[Created]])</f>
        <v>2</v>
      </c>
      <c r="AM1281" s="39">
        <f>WEEKNUM(Table1[[#This Row],[Resolved]])</f>
        <v>0</v>
      </c>
      <c r="AN1281" s="39">
        <f>WEEKNUM(Table1[[#This Row],[Closed]])</f>
        <v>9</v>
      </c>
      <c r="AO1281" s="39" t="str">
        <f>IFERROR(INDEX(GD_Resource[], MATCH(Table1[[#This Row],[Assigned to]], GD_Resource[SNOW ID Unique], 0), 2), "Not GD")</f>
        <v>Not GD</v>
      </c>
      <c r="AP1281" s="39" t="str">
        <f t="shared" si="19"/>
        <v>Geo</v>
      </c>
      <c r="AQ1281" s="39">
        <f>YEAR(Table1[[#This Row],[Closed]])</f>
        <v>2020</v>
      </c>
      <c r="AR1281" s="39">
        <f>YEAR(Table1[[#This Row],[Resolved]])</f>
        <v>1900</v>
      </c>
      <c r="AS1281" s="39">
        <f>YEAR(Table1[[#This Row],[Created]])</f>
        <v>2020</v>
      </c>
      <c r="AT1281" s="39">
        <f>DAY(Table1[[#This Row],[Resolved]])</f>
        <v>0</v>
      </c>
      <c r="AU1281" s="39" t="str">
        <f>TEXT(Table1[[#This Row],[Resolved]],"MMM")</f>
        <v>Jan</v>
      </c>
      <c r="AV1281" s="39">
        <f>DAY(Table1[[#This Row],[Created]])</f>
        <v>9</v>
      </c>
      <c r="AW1281" s="39" t="str">
        <f>TEXT(Table1[[#This Row],[Created]],"MMM")</f>
        <v>Jan</v>
      </c>
      <c r="AX1281" s="40" t="e">
        <f>VLOOKUP(Table1[[#This Row],[Assigned to]],GD_Resource[[#All],[SNOW ID Unique]:[Team]],4,0)</f>
        <v>#N/A</v>
      </c>
    </row>
    <row r="1282" spans="1:50" ht="37.5" customHeight="1" x14ac:dyDescent="0.25">
      <c r="A1282" s="37" t="s">
        <v>4917</v>
      </c>
      <c r="B1282" s="37" t="s">
        <v>119</v>
      </c>
      <c r="C1282" s="37" t="s">
        <v>253</v>
      </c>
      <c r="D1282" s="37" t="s">
        <v>259</v>
      </c>
      <c r="E1282" s="37" t="s">
        <v>13</v>
      </c>
      <c r="F1282" s="37" t="s">
        <v>2446</v>
      </c>
      <c r="G1282" s="60">
        <v>43845.059490740743</v>
      </c>
      <c r="H1282" s="37" t="s">
        <v>39</v>
      </c>
      <c r="I1282" s="60"/>
      <c r="J1282" s="37" t="s">
        <v>124</v>
      </c>
      <c r="K1282" s="37" t="s">
        <v>4918</v>
      </c>
      <c r="L1282" s="60">
        <v>43845.059490740743</v>
      </c>
      <c r="M1282" s="37" t="s">
        <v>39</v>
      </c>
      <c r="N1282" s="60">
        <v>43844.925844907397</v>
      </c>
      <c r="O1282" s="37" t="s">
        <v>4919</v>
      </c>
      <c r="P1282" s="38" t="b">
        <v>0</v>
      </c>
      <c r="Q1282" s="37"/>
      <c r="R1282" s="37" t="s">
        <v>150</v>
      </c>
      <c r="S1282" s="38">
        <v>0</v>
      </c>
      <c r="T1282" s="37" t="s">
        <v>128</v>
      </c>
      <c r="U1282" s="37" t="s">
        <v>124</v>
      </c>
      <c r="V1282" s="60"/>
      <c r="W1282" s="38">
        <v>11547</v>
      </c>
      <c r="X1282" s="37" t="s">
        <v>4920</v>
      </c>
      <c r="Y1282" s="38">
        <v>0</v>
      </c>
      <c r="Z1282" s="38" t="b">
        <v>0</v>
      </c>
      <c r="AA1282" s="60">
        <v>43844.92659722222</v>
      </c>
      <c r="AB1282" s="60">
        <v>43844.92659722222</v>
      </c>
      <c r="AC1282" s="38">
        <v>1</v>
      </c>
      <c r="AD1282" s="60">
        <v>43844.926944444444</v>
      </c>
      <c r="AE1282" s="60">
        <v>43844.937337962961</v>
      </c>
      <c r="AF1282" s="60">
        <v>43844.926944444444</v>
      </c>
      <c r="AG1282" s="37" t="s">
        <v>139</v>
      </c>
      <c r="AH1282" s="37"/>
      <c r="AI1282" s="37" t="s">
        <v>1238</v>
      </c>
      <c r="AJ1282" s="16">
        <f ca="1">IF(Table1[[#This Row],[State]]="Closed","Zero",IF(Table1[[#This Row],[State]]="Resolved","Zero",TODAY()-Table1[[#This Row],[First Assigned to Osprey-Resolver]]))</f>
        <v>863.06266203703854</v>
      </c>
      <c r="AK1282" s="16" t="str">
        <f ca="1">IF(Table1[[#This Row],[Days Open]]&lt;=5,"00 - 05",IF(Table1[[#This Row],[Days Open]]&lt;=15,"06 - 15",IF(Table1[[#This Row],[Days Open]]&lt;=30,"16 - 30", IF(Table1[[#This Row],[Days Open]]&lt;=60,"31 - 60",IF(Table1[[#This Row],[Days Open]]&lt;=90,"61 - 90",IF(Table1[[#This Row],[Days Open]]="Zero","Closed","&gt;91 and above"))))))</f>
        <v>&gt;91 and above</v>
      </c>
      <c r="AL1282" s="39">
        <f>WEEKNUM(Table1[[#This Row],[Created]])</f>
        <v>3</v>
      </c>
      <c r="AM1282" s="39">
        <f>WEEKNUM(Table1[[#This Row],[Resolved]])</f>
        <v>0</v>
      </c>
      <c r="AN1282" s="39">
        <f>WEEKNUM(Table1[[#This Row],[Closed]])</f>
        <v>3</v>
      </c>
      <c r="AO1282" s="39" t="str">
        <f>IFERROR(INDEX(GD_Resource[], MATCH(Table1[[#This Row],[Assigned to]], GD_Resource[SNOW ID Unique], 0), 2), "Not GD")</f>
        <v>Not GD</v>
      </c>
      <c r="AP1282" s="39" t="str">
        <f t="shared" ref="AP1282:AP1345" si="20">IF(AO1282="Not GD","Geo","GD")</f>
        <v>Geo</v>
      </c>
      <c r="AQ1282" s="39">
        <f>YEAR(Table1[[#This Row],[Closed]])</f>
        <v>2020</v>
      </c>
      <c r="AR1282" s="39">
        <f>YEAR(Table1[[#This Row],[Resolved]])</f>
        <v>1900</v>
      </c>
      <c r="AS1282" s="39">
        <f>YEAR(Table1[[#This Row],[Created]])</f>
        <v>2020</v>
      </c>
      <c r="AT1282" s="39">
        <f>DAY(Table1[[#This Row],[Resolved]])</f>
        <v>0</v>
      </c>
      <c r="AU1282" s="39" t="str">
        <f>TEXT(Table1[[#This Row],[Resolved]],"MMM")</f>
        <v>Jan</v>
      </c>
      <c r="AV1282" s="39">
        <f>DAY(Table1[[#This Row],[Created]])</f>
        <v>14</v>
      </c>
      <c r="AW1282" s="39" t="str">
        <f>TEXT(Table1[[#This Row],[Created]],"MMM")</f>
        <v>Jan</v>
      </c>
      <c r="AX1282" s="40" t="e">
        <f>VLOOKUP(Table1[[#This Row],[Assigned to]],GD_Resource[[#All],[SNOW ID Unique]:[Team]],4,0)</f>
        <v>#N/A</v>
      </c>
    </row>
    <row r="1283" spans="1:50" ht="49.95" customHeight="1" x14ac:dyDescent="0.25">
      <c r="A1283" s="37" t="s">
        <v>4921</v>
      </c>
      <c r="B1283" s="37" t="s">
        <v>119</v>
      </c>
      <c r="C1283" s="37" t="s">
        <v>253</v>
      </c>
      <c r="D1283" s="37" t="s">
        <v>4644</v>
      </c>
      <c r="E1283" s="37" t="s">
        <v>13</v>
      </c>
      <c r="F1283" s="37" t="s">
        <v>4922</v>
      </c>
      <c r="G1283" s="60">
        <v>43850.500960648147</v>
      </c>
      <c r="H1283" s="37" t="s">
        <v>22</v>
      </c>
      <c r="I1283" s="60"/>
      <c r="J1283" s="37" t="s">
        <v>542</v>
      </c>
      <c r="K1283" s="37" t="s">
        <v>4923</v>
      </c>
      <c r="L1283" s="60">
        <v>43850.500960648147</v>
      </c>
      <c r="M1283" s="37" t="s">
        <v>22</v>
      </c>
      <c r="N1283" s="60">
        <v>43850.377199074072</v>
      </c>
      <c r="O1283" s="37" t="s">
        <v>4924</v>
      </c>
      <c r="P1283" s="38" t="b">
        <v>0</v>
      </c>
      <c r="Q1283" s="37"/>
      <c r="R1283" s="37" t="s">
        <v>150</v>
      </c>
      <c r="S1283" s="38">
        <v>0</v>
      </c>
      <c r="T1283" s="37" t="s">
        <v>128</v>
      </c>
      <c r="U1283" s="37" t="s">
        <v>124</v>
      </c>
      <c r="V1283" s="60"/>
      <c r="W1283" s="38">
        <v>10693</v>
      </c>
      <c r="X1283" s="37" t="s">
        <v>4925</v>
      </c>
      <c r="Y1283" s="38">
        <v>0</v>
      </c>
      <c r="Z1283" s="38" t="b">
        <v>0</v>
      </c>
      <c r="AA1283" s="60">
        <v>43850.499826388892</v>
      </c>
      <c r="AB1283" s="60">
        <v>43850.377199074072</v>
      </c>
      <c r="AC1283" s="38">
        <v>1</v>
      </c>
      <c r="AD1283" s="60">
        <v>43850.499826388892</v>
      </c>
      <c r="AE1283" s="60">
        <v>43850.499826388892</v>
      </c>
      <c r="AF1283" s="60">
        <v>43850.499826388892</v>
      </c>
      <c r="AG1283" s="37"/>
      <c r="AH1283" s="37"/>
      <c r="AI1283" s="37"/>
      <c r="AJ1283" s="16">
        <f ca="1">IF(Table1[[#This Row],[State]]="Closed","Zero",IF(Table1[[#This Row],[State]]="Resolved","Zero",TODAY()-Table1[[#This Row],[First Assigned to Osprey-Resolver]]))</f>
        <v>857.50017361110804</v>
      </c>
      <c r="AK1283" s="16" t="str">
        <f ca="1">IF(Table1[[#This Row],[Days Open]]&lt;=5,"00 - 05",IF(Table1[[#This Row],[Days Open]]&lt;=15,"06 - 15",IF(Table1[[#This Row],[Days Open]]&lt;=30,"16 - 30", IF(Table1[[#This Row],[Days Open]]&lt;=60,"31 - 60",IF(Table1[[#This Row],[Days Open]]&lt;=90,"61 - 90",IF(Table1[[#This Row],[Days Open]]="Zero","Closed","&gt;91 and above"))))))</f>
        <v>&gt;91 and above</v>
      </c>
      <c r="AL1283" s="39">
        <f>WEEKNUM(Table1[[#This Row],[Created]])</f>
        <v>4</v>
      </c>
      <c r="AM1283" s="39">
        <f>WEEKNUM(Table1[[#This Row],[Resolved]])</f>
        <v>0</v>
      </c>
      <c r="AN1283" s="39">
        <f>WEEKNUM(Table1[[#This Row],[Closed]])</f>
        <v>4</v>
      </c>
      <c r="AO1283" s="39" t="str">
        <f>IFERROR(INDEX(GD_Resource[], MATCH(Table1[[#This Row],[Assigned to]], GD_Resource[SNOW ID Unique], 0), 2), "Not GD")</f>
        <v>WPP-US</v>
      </c>
      <c r="AP1283" s="39" t="str">
        <f t="shared" si="20"/>
        <v>GD</v>
      </c>
      <c r="AQ1283" s="39">
        <f>YEAR(Table1[[#This Row],[Closed]])</f>
        <v>2020</v>
      </c>
      <c r="AR1283" s="39">
        <f>YEAR(Table1[[#This Row],[Resolved]])</f>
        <v>1900</v>
      </c>
      <c r="AS1283" s="39">
        <f>YEAR(Table1[[#This Row],[Created]])</f>
        <v>2020</v>
      </c>
      <c r="AT1283" s="39">
        <f>DAY(Table1[[#This Row],[Resolved]])</f>
        <v>0</v>
      </c>
      <c r="AU1283" s="39" t="str">
        <f>TEXT(Table1[[#This Row],[Resolved]],"MMM")</f>
        <v>Jan</v>
      </c>
      <c r="AV1283" s="39">
        <f>DAY(Table1[[#This Row],[Created]])</f>
        <v>20</v>
      </c>
      <c r="AW1283" s="39" t="str">
        <f>TEXT(Table1[[#This Row],[Created]],"MMM")</f>
        <v>Jan</v>
      </c>
      <c r="AX1283" s="40">
        <f>VLOOKUP(Table1[[#This Row],[Assigned to]],GD_Resource[[#All],[SNOW ID Unique]:[Team]],4,0)</f>
        <v>0</v>
      </c>
    </row>
    <row r="1284" spans="1:50" ht="37.5" customHeight="1" x14ac:dyDescent="0.25">
      <c r="A1284" s="37" t="s">
        <v>4926</v>
      </c>
      <c r="B1284" s="37" t="s">
        <v>119</v>
      </c>
      <c r="C1284" s="37" t="s">
        <v>433</v>
      </c>
      <c r="D1284" s="37" t="s">
        <v>132</v>
      </c>
      <c r="E1284" s="37" t="s">
        <v>13</v>
      </c>
      <c r="F1284" s="37" t="s">
        <v>4927</v>
      </c>
      <c r="G1284" s="60">
        <v>43900.884293981479</v>
      </c>
      <c r="H1284" s="37" t="s">
        <v>42</v>
      </c>
      <c r="I1284" s="60"/>
      <c r="J1284" s="37" t="s">
        <v>124</v>
      </c>
      <c r="K1284" s="37" t="s">
        <v>4928</v>
      </c>
      <c r="L1284" s="60">
        <v>43900.884293981479</v>
      </c>
      <c r="M1284" s="37" t="s">
        <v>42</v>
      </c>
      <c r="N1284" s="60">
        <v>43853.889039351852</v>
      </c>
      <c r="O1284" s="37" t="s">
        <v>4929</v>
      </c>
      <c r="P1284" s="38" t="b">
        <v>0</v>
      </c>
      <c r="Q1284" s="37"/>
      <c r="R1284" s="37" t="s">
        <v>217</v>
      </c>
      <c r="S1284" s="38">
        <v>0</v>
      </c>
      <c r="T1284" s="37" t="s">
        <v>128</v>
      </c>
      <c r="U1284" s="37" t="s">
        <v>124</v>
      </c>
      <c r="V1284" s="60"/>
      <c r="W1284" s="38">
        <v>4060390</v>
      </c>
      <c r="X1284" s="37" t="s">
        <v>4930</v>
      </c>
      <c r="Y1284" s="38">
        <v>0</v>
      </c>
      <c r="Z1284" s="38" t="b">
        <v>0</v>
      </c>
      <c r="AA1284" s="60">
        <v>43854.110277777778</v>
      </c>
      <c r="AB1284" s="60">
        <v>43853.889039351852</v>
      </c>
      <c r="AC1284" s="38">
        <v>1</v>
      </c>
      <c r="AD1284" s="60">
        <v>43853.895370370366</v>
      </c>
      <c r="AE1284" s="60">
        <v>43854.110277777778</v>
      </c>
      <c r="AF1284" s="60">
        <v>43853.895370370366</v>
      </c>
      <c r="AG1284" s="37"/>
      <c r="AH1284" s="37"/>
      <c r="AI1284" s="37"/>
      <c r="AJ1284" s="16">
        <f ca="1">IF(Table1[[#This Row],[State]]="Closed","Zero",IF(Table1[[#This Row],[State]]="Resolved","Zero",TODAY()-Table1[[#This Row],[First Assigned to Osprey-Resolver]]))</f>
        <v>853.88972222222219</v>
      </c>
      <c r="AK1284" s="16" t="str">
        <f ca="1">IF(Table1[[#This Row],[Days Open]]&lt;=5,"00 - 05",IF(Table1[[#This Row],[Days Open]]&lt;=15,"06 - 15",IF(Table1[[#This Row],[Days Open]]&lt;=30,"16 - 30", IF(Table1[[#This Row],[Days Open]]&lt;=60,"31 - 60",IF(Table1[[#This Row],[Days Open]]&lt;=90,"61 - 90",IF(Table1[[#This Row],[Days Open]]="Zero","Closed","&gt;91 and above"))))))</f>
        <v>&gt;91 and above</v>
      </c>
      <c r="AL1284" s="39">
        <f>WEEKNUM(Table1[[#This Row],[Created]])</f>
        <v>4</v>
      </c>
      <c r="AM1284" s="39">
        <f>WEEKNUM(Table1[[#This Row],[Resolved]])</f>
        <v>0</v>
      </c>
      <c r="AN1284" s="39">
        <f>WEEKNUM(Table1[[#This Row],[Closed]])</f>
        <v>11</v>
      </c>
      <c r="AO1284" s="39" t="str">
        <f>IFERROR(INDEX(GD_Resource[], MATCH(Table1[[#This Row],[Assigned to]], GD_Resource[SNOW ID Unique], 0), 2), "Not GD")</f>
        <v>Not GD</v>
      </c>
      <c r="AP1284" s="39" t="str">
        <f t="shared" si="20"/>
        <v>Geo</v>
      </c>
      <c r="AQ1284" s="39">
        <f>YEAR(Table1[[#This Row],[Closed]])</f>
        <v>2020</v>
      </c>
      <c r="AR1284" s="39">
        <f>YEAR(Table1[[#This Row],[Resolved]])</f>
        <v>1900</v>
      </c>
      <c r="AS1284" s="39">
        <f>YEAR(Table1[[#This Row],[Created]])</f>
        <v>2020</v>
      </c>
      <c r="AT1284" s="39">
        <f>DAY(Table1[[#This Row],[Resolved]])</f>
        <v>0</v>
      </c>
      <c r="AU1284" s="39" t="str">
        <f>TEXT(Table1[[#This Row],[Resolved]],"MMM")</f>
        <v>Jan</v>
      </c>
      <c r="AV1284" s="39">
        <f>DAY(Table1[[#This Row],[Created]])</f>
        <v>23</v>
      </c>
      <c r="AW1284" s="39" t="str">
        <f>TEXT(Table1[[#This Row],[Created]],"MMM")</f>
        <v>Jan</v>
      </c>
      <c r="AX1284" s="40" t="e">
        <f>VLOOKUP(Table1[[#This Row],[Assigned to]],GD_Resource[[#All],[SNOW ID Unique]:[Team]],4,0)</f>
        <v>#N/A</v>
      </c>
    </row>
    <row r="1285" spans="1:50" ht="37.5" customHeight="1" x14ac:dyDescent="0.25">
      <c r="A1285" s="37" t="s">
        <v>4931</v>
      </c>
      <c r="B1285" s="37" t="s">
        <v>119</v>
      </c>
      <c r="C1285" s="37" t="s">
        <v>433</v>
      </c>
      <c r="D1285" s="37" t="s">
        <v>132</v>
      </c>
      <c r="E1285" s="37" t="s">
        <v>7</v>
      </c>
      <c r="F1285" s="37" t="s">
        <v>4932</v>
      </c>
      <c r="G1285" s="60">
        <v>43854.11922453704</v>
      </c>
      <c r="H1285" s="37" t="s">
        <v>42</v>
      </c>
      <c r="I1285" s="60"/>
      <c r="J1285" s="37" t="s">
        <v>134</v>
      </c>
      <c r="K1285" s="37" t="s">
        <v>4933</v>
      </c>
      <c r="L1285" s="60">
        <v>43854.11922453704</v>
      </c>
      <c r="M1285" s="37" t="s">
        <v>42</v>
      </c>
      <c r="N1285" s="60">
        <v>43853.896377314813</v>
      </c>
      <c r="O1285" s="37" t="s">
        <v>4871</v>
      </c>
      <c r="P1285" s="38" t="b">
        <v>0</v>
      </c>
      <c r="Q1285" s="37"/>
      <c r="R1285" s="37" t="s">
        <v>217</v>
      </c>
      <c r="S1285" s="38">
        <v>0</v>
      </c>
      <c r="T1285" s="37" t="s">
        <v>128</v>
      </c>
      <c r="U1285" s="37" t="s">
        <v>124</v>
      </c>
      <c r="V1285" s="60"/>
      <c r="W1285" s="38">
        <v>19254</v>
      </c>
      <c r="X1285" s="37" t="s">
        <v>4930</v>
      </c>
      <c r="Y1285" s="38">
        <v>0</v>
      </c>
      <c r="Z1285" s="38" t="b">
        <v>0</v>
      </c>
      <c r="AA1285" s="60">
        <v>43853.936909722222</v>
      </c>
      <c r="AB1285" s="60">
        <v>43853.896377314813</v>
      </c>
      <c r="AC1285" s="38">
        <v>1</v>
      </c>
      <c r="AD1285" s="60">
        <v>43853.996006944442</v>
      </c>
      <c r="AE1285" s="60">
        <v>43854.11922453704</v>
      </c>
      <c r="AF1285" s="60">
        <v>43853.996006944442</v>
      </c>
      <c r="AG1285" s="37" t="s">
        <v>139</v>
      </c>
      <c r="AH1285" s="37"/>
      <c r="AI1285" s="37"/>
      <c r="AJ1285" s="16">
        <f ca="1">IF(Table1[[#This Row],[State]]="Closed","Zero",IF(Table1[[#This Row],[State]]="Resolved","Zero",TODAY()-Table1[[#This Row],[First Assigned to Osprey-Resolver]]))</f>
        <v>853.88077546295972</v>
      </c>
      <c r="AK1285" s="16" t="str">
        <f ca="1">IF(Table1[[#This Row],[Days Open]]&lt;=5,"00 - 05",IF(Table1[[#This Row],[Days Open]]&lt;=15,"06 - 15",IF(Table1[[#This Row],[Days Open]]&lt;=30,"16 - 30", IF(Table1[[#This Row],[Days Open]]&lt;=60,"31 - 60",IF(Table1[[#This Row],[Days Open]]&lt;=90,"61 - 90",IF(Table1[[#This Row],[Days Open]]="Zero","Closed","&gt;91 and above"))))))</f>
        <v>&gt;91 and above</v>
      </c>
      <c r="AL1285" s="39">
        <f>WEEKNUM(Table1[[#This Row],[Created]])</f>
        <v>4</v>
      </c>
      <c r="AM1285" s="39">
        <f>WEEKNUM(Table1[[#This Row],[Resolved]])</f>
        <v>0</v>
      </c>
      <c r="AN1285" s="39">
        <f>WEEKNUM(Table1[[#This Row],[Closed]])</f>
        <v>4</v>
      </c>
      <c r="AO1285" s="39" t="str">
        <f>IFERROR(INDEX(GD_Resource[], MATCH(Table1[[#This Row],[Assigned to]], GD_Resource[SNOW ID Unique], 0), 2), "Not GD")</f>
        <v>Not GD</v>
      </c>
      <c r="AP1285" s="39" t="str">
        <f t="shared" si="20"/>
        <v>Geo</v>
      </c>
      <c r="AQ1285" s="39">
        <f>YEAR(Table1[[#This Row],[Closed]])</f>
        <v>2020</v>
      </c>
      <c r="AR1285" s="39">
        <f>YEAR(Table1[[#This Row],[Resolved]])</f>
        <v>1900</v>
      </c>
      <c r="AS1285" s="39">
        <f>YEAR(Table1[[#This Row],[Created]])</f>
        <v>2020</v>
      </c>
      <c r="AT1285" s="39">
        <f>DAY(Table1[[#This Row],[Resolved]])</f>
        <v>0</v>
      </c>
      <c r="AU1285" s="39" t="str">
        <f>TEXT(Table1[[#This Row],[Resolved]],"MMM")</f>
        <v>Jan</v>
      </c>
      <c r="AV1285" s="39">
        <f>DAY(Table1[[#This Row],[Created]])</f>
        <v>23</v>
      </c>
      <c r="AW1285" s="39" t="str">
        <f>TEXT(Table1[[#This Row],[Created]],"MMM")</f>
        <v>Jan</v>
      </c>
      <c r="AX1285" s="40" t="e">
        <f>VLOOKUP(Table1[[#This Row],[Assigned to]],GD_Resource[[#All],[SNOW ID Unique]:[Team]],4,0)</f>
        <v>#N/A</v>
      </c>
    </row>
    <row r="1286" spans="1:50" ht="49.95" customHeight="1" x14ac:dyDescent="0.25">
      <c r="A1286" s="37" t="s">
        <v>4934</v>
      </c>
      <c r="B1286" s="37" t="s">
        <v>119</v>
      </c>
      <c r="C1286" s="37" t="s">
        <v>433</v>
      </c>
      <c r="D1286" s="37" t="s">
        <v>4333</v>
      </c>
      <c r="E1286" s="37" t="s">
        <v>145</v>
      </c>
      <c r="F1286" s="37" t="s">
        <v>4935</v>
      </c>
      <c r="G1286" s="60">
        <v>43917.635636574072</v>
      </c>
      <c r="H1286" s="37" t="s">
        <v>42</v>
      </c>
      <c r="I1286" s="60"/>
      <c r="J1286" s="37" t="s">
        <v>124</v>
      </c>
      <c r="K1286" s="37" t="s">
        <v>4847</v>
      </c>
      <c r="L1286" s="60">
        <v>43897.895011574074</v>
      </c>
      <c r="M1286" s="37" t="s">
        <v>42</v>
      </c>
      <c r="N1286" s="60">
        <v>43854.136412037027</v>
      </c>
      <c r="O1286" s="37" t="s">
        <v>132</v>
      </c>
      <c r="P1286" s="38" t="b">
        <v>0</v>
      </c>
      <c r="Q1286" s="37"/>
      <c r="R1286" s="37" t="s">
        <v>217</v>
      </c>
      <c r="S1286" s="38">
        <v>0</v>
      </c>
      <c r="T1286" s="37" t="s">
        <v>128</v>
      </c>
      <c r="U1286" s="37" t="s">
        <v>124</v>
      </c>
      <c r="V1286" s="60"/>
      <c r="W1286" s="38">
        <v>3781033</v>
      </c>
      <c r="X1286" s="37" t="s">
        <v>42</v>
      </c>
      <c r="Y1286" s="38">
        <v>0</v>
      </c>
      <c r="Z1286" s="38" t="b">
        <v>0</v>
      </c>
      <c r="AA1286" s="60">
        <v>43854.136412037027</v>
      </c>
      <c r="AB1286" s="60"/>
      <c r="AC1286" s="38">
        <v>0</v>
      </c>
      <c r="AD1286" s="60"/>
      <c r="AE1286" s="60">
        <v>43854.136412037027</v>
      </c>
      <c r="AF1286" s="60">
        <v>43854.136412037027</v>
      </c>
      <c r="AG1286" s="37"/>
      <c r="AH1286" s="37"/>
      <c r="AI1286" s="37"/>
      <c r="AJ1286" s="16">
        <f ca="1">IF(Table1[[#This Row],[State]]="Closed","Zero",IF(Table1[[#This Row],[State]]="Resolved","Zero",TODAY()-Table1[[#This Row],[First Assigned to Osprey-Resolver]]))</f>
        <v>853.86358796297282</v>
      </c>
      <c r="AK1286" s="16" t="str">
        <f ca="1">IF(Table1[[#This Row],[Days Open]]&lt;=5,"00 - 05",IF(Table1[[#This Row],[Days Open]]&lt;=15,"06 - 15",IF(Table1[[#This Row],[Days Open]]&lt;=30,"16 - 30", IF(Table1[[#This Row],[Days Open]]&lt;=60,"31 - 60",IF(Table1[[#This Row],[Days Open]]&lt;=90,"61 - 90",IF(Table1[[#This Row],[Days Open]]="Zero","Closed","&gt;91 and above"))))))</f>
        <v>&gt;91 and above</v>
      </c>
      <c r="AL1286" s="39">
        <f>WEEKNUM(Table1[[#This Row],[Created]])</f>
        <v>4</v>
      </c>
      <c r="AM1286" s="39">
        <f>WEEKNUM(Table1[[#This Row],[Resolved]])</f>
        <v>0</v>
      </c>
      <c r="AN1286" s="39">
        <f>WEEKNUM(Table1[[#This Row],[Closed]])</f>
        <v>10</v>
      </c>
      <c r="AO1286" s="39" t="str">
        <f>IFERROR(INDEX(GD_Resource[], MATCH(Table1[[#This Row],[Assigned to]], GD_Resource[SNOW ID Unique], 0), 2), "Not GD")</f>
        <v>Not GD</v>
      </c>
      <c r="AP1286" s="39" t="str">
        <f t="shared" si="20"/>
        <v>Geo</v>
      </c>
      <c r="AQ1286" s="39">
        <f>YEAR(Table1[[#This Row],[Closed]])</f>
        <v>2020</v>
      </c>
      <c r="AR1286" s="39">
        <f>YEAR(Table1[[#This Row],[Resolved]])</f>
        <v>1900</v>
      </c>
      <c r="AS1286" s="39">
        <f>YEAR(Table1[[#This Row],[Created]])</f>
        <v>2020</v>
      </c>
      <c r="AT1286" s="39">
        <f>DAY(Table1[[#This Row],[Resolved]])</f>
        <v>0</v>
      </c>
      <c r="AU1286" s="39" t="str">
        <f>TEXT(Table1[[#This Row],[Resolved]],"MMM")</f>
        <v>Jan</v>
      </c>
      <c r="AV1286" s="39">
        <f>DAY(Table1[[#This Row],[Created]])</f>
        <v>24</v>
      </c>
      <c r="AW1286" s="39" t="str">
        <f>TEXT(Table1[[#This Row],[Created]],"MMM")</f>
        <v>Jan</v>
      </c>
      <c r="AX1286" s="40" t="e">
        <f>VLOOKUP(Table1[[#This Row],[Assigned to]],GD_Resource[[#All],[SNOW ID Unique]:[Team]],4,0)</f>
        <v>#N/A</v>
      </c>
    </row>
    <row r="1287" spans="1:50" ht="124.95" customHeight="1" x14ac:dyDescent="0.25">
      <c r="A1287" s="37" t="s">
        <v>4936</v>
      </c>
      <c r="B1287" s="37" t="s">
        <v>119</v>
      </c>
      <c r="C1287" s="37" t="s">
        <v>253</v>
      </c>
      <c r="D1287" s="37" t="s">
        <v>259</v>
      </c>
      <c r="E1287" s="37" t="s">
        <v>7</v>
      </c>
      <c r="F1287" s="37" t="s">
        <v>4937</v>
      </c>
      <c r="G1287" s="60">
        <v>43855.126967592587</v>
      </c>
      <c r="H1287" s="37" t="s">
        <v>39</v>
      </c>
      <c r="I1287" s="60"/>
      <c r="J1287" s="37" t="s">
        <v>134</v>
      </c>
      <c r="K1287" s="37" t="s">
        <v>4938</v>
      </c>
      <c r="L1287" s="60">
        <v>43855.126967592587</v>
      </c>
      <c r="M1287" s="37" t="s">
        <v>39</v>
      </c>
      <c r="N1287" s="60">
        <v>43855.089641203696</v>
      </c>
      <c r="O1287" s="37" t="s">
        <v>4939</v>
      </c>
      <c r="P1287" s="38" t="b">
        <v>0</v>
      </c>
      <c r="Q1287" s="37"/>
      <c r="R1287" s="37" t="s">
        <v>150</v>
      </c>
      <c r="S1287" s="38">
        <v>0</v>
      </c>
      <c r="T1287" s="37" t="s">
        <v>128</v>
      </c>
      <c r="U1287" s="37" t="s">
        <v>124</v>
      </c>
      <c r="V1287" s="60"/>
      <c r="W1287" s="38">
        <v>3225</v>
      </c>
      <c r="X1287" s="37" t="s">
        <v>4940</v>
      </c>
      <c r="Y1287" s="38">
        <v>0</v>
      </c>
      <c r="Z1287" s="38" t="b">
        <v>0</v>
      </c>
      <c r="AA1287" s="60">
        <v>43855.120011574072</v>
      </c>
      <c r="AB1287" s="60">
        <v>43855.08997685185</v>
      </c>
      <c r="AC1287" s="38">
        <v>1</v>
      </c>
      <c r="AD1287" s="60">
        <v>43855.12232638889</v>
      </c>
      <c r="AE1287" s="60">
        <v>43855.12394675926</v>
      </c>
      <c r="AF1287" s="60">
        <v>43855.12232638889</v>
      </c>
      <c r="AG1287" s="37"/>
      <c r="AH1287" s="37"/>
      <c r="AI1287" s="37"/>
      <c r="AJ1287" s="16">
        <f ca="1">IF(Table1[[#This Row],[State]]="Closed","Zero",IF(Table1[[#This Row],[State]]="Resolved","Zero",TODAY()-Table1[[#This Row],[First Assigned to Osprey-Resolver]]))</f>
        <v>852.87605324073957</v>
      </c>
      <c r="AK1287" s="16" t="str">
        <f ca="1">IF(Table1[[#This Row],[Days Open]]&lt;=5,"00 - 05",IF(Table1[[#This Row],[Days Open]]&lt;=15,"06 - 15",IF(Table1[[#This Row],[Days Open]]&lt;=30,"16 - 30", IF(Table1[[#This Row],[Days Open]]&lt;=60,"31 - 60",IF(Table1[[#This Row],[Days Open]]&lt;=90,"61 - 90",IF(Table1[[#This Row],[Days Open]]="Zero","Closed","&gt;91 and above"))))))</f>
        <v>&gt;91 and above</v>
      </c>
      <c r="AL1287" s="39">
        <f>WEEKNUM(Table1[[#This Row],[Created]])</f>
        <v>4</v>
      </c>
      <c r="AM1287" s="39">
        <f>WEEKNUM(Table1[[#This Row],[Resolved]])</f>
        <v>0</v>
      </c>
      <c r="AN1287" s="39">
        <f>WEEKNUM(Table1[[#This Row],[Closed]])</f>
        <v>4</v>
      </c>
      <c r="AO1287" s="39" t="str">
        <f>IFERROR(INDEX(GD_Resource[], MATCH(Table1[[#This Row],[Assigned to]], GD_Resource[SNOW ID Unique], 0), 2), "Not GD")</f>
        <v>Not GD</v>
      </c>
      <c r="AP1287" s="39" t="str">
        <f t="shared" si="20"/>
        <v>Geo</v>
      </c>
      <c r="AQ1287" s="39">
        <f>YEAR(Table1[[#This Row],[Closed]])</f>
        <v>2020</v>
      </c>
      <c r="AR1287" s="39">
        <f>YEAR(Table1[[#This Row],[Resolved]])</f>
        <v>1900</v>
      </c>
      <c r="AS1287" s="39">
        <f>YEAR(Table1[[#This Row],[Created]])</f>
        <v>2020</v>
      </c>
      <c r="AT1287" s="39">
        <f>DAY(Table1[[#This Row],[Resolved]])</f>
        <v>0</v>
      </c>
      <c r="AU1287" s="39" t="str">
        <f>TEXT(Table1[[#This Row],[Resolved]],"MMM")</f>
        <v>Jan</v>
      </c>
      <c r="AV1287" s="39">
        <f>DAY(Table1[[#This Row],[Created]])</f>
        <v>25</v>
      </c>
      <c r="AW1287" s="39" t="str">
        <f>TEXT(Table1[[#This Row],[Created]],"MMM")</f>
        <v>Jan</v>
      </c>
      <c r="AX1287" s="40" t="e">
        <f>VLOOKUP(Table1[[#This Row],[Assigned to]],GD_Resource[[#All],[SNOW ID Unique]:[Team]],4,0)</f>
        <v>#N/A</v>
      </c>
    </row>
    <row r="1288" spans="1:50" ht="124.95" customHeight="1" x14ac:dyDescent="0.25">
      <c r="A1288" s="37" t="s">
        <v>4941</v>
      </c>
      <c r="B1288" s="37" t="s">
        <v>142</v>
      </c>
      <c r="C1288" s="37" t="s">
        <v>120</v>
      </c>
      <c r="D1288" s="37" t="s">
        <v>206</v>
      </c>
      <c r="E1288" s="37" t="s">
        <v>13</v>
      </c>
      <c r="F1288" s="37" t="s">
        <v>4942</v>
      </c>
      <c r="G1288" s="60">
        <v>43857.86755787037</v>
      </c>
      <c r="H1288" s="37" t="s">
        <v>48</v>
      </c>
      <c r="I1288" s="60"/>
      <c r="J1288" s="37" t="s">
        <v>124</v>
      </c>
      <c r="K1288" s="37" t="s">
        <v>4943</v>
      </c>
      <c r="L1288" s="60">
        <v>43857.86755787037</v>
      </c>
      <c r="M1288" s="37" t="s">
        <v>48</v>
      </c>
      <c r="N1288" s="60">
        <v>43857.751712962963</v>
      </c>
      <c r="O1288" s="37" t="s">
        <v>1466</v>
      </c>
      <c r="P1288" s="38" t="b">
        <v>0</v>
      </c>
      <c r="Q1288" s="37"/>
      <c r="R1288" s="37" t="s">
        <v>127</v>
      </c>
      <c r="S1288" s="38">
        <v>0</v>
      </c>
      <c r="T1288" s="37" t="s">
        <v>128</v>
      </c>
      <c r="U1288" s="37" t="s">
        <v>124</v>
      </c>
      <c r="V1288" s="60"/>
      <c r="W1288" s="38">
        <v>10009</v>
      </c>
      <c r="X1288" s="37" t="s">
        <v>1467</v>
      </c>
      <c r="Y1288" s="38">
        <v>0</v>
      </c>
      <c r="Z1288" s="38" t="b">
        <v>0</v>
      </c>
      <c r="AA1288" s="60">
        <v>43857.775659722232</v>
      </c>
      <c r="AB1288" s="60">
        <v>43857.754432870373</v>
      </c>
      <c r="AC1288" s="38">
        <v>1</v>
      </c>
      <c r="AD1288" s="60">
        <v>43857.806840277779</v>
      </c>
      <c r="AE1288" s="60">
        <v>43857.814282407409</v>
      </c>
      <c r="AF1288" s="60">
        <v>43857.806840277779</v>
      </c>
      <c r="AG1288" s="37" t="s">
        <v>332</v>
      </c>
      <c r="AH1288" s="37"/>
      <c r="AI1288" s="37"/>
      <c r="AJ1288" s="16">
        <f ca="1">IF(Table1[[#This Row],[State]]="Closed","Zero",IF(Table1[[#This Row],[State]]="Resolved","Zero",TODAY()-Table1[[#This Row],[First Assigned to Osprey-Resolver]]))</f>
        <v>850.18571759259066</v>
      </c>
      <c r="AK1288" s="16" t="str">
        <f ca="1">IF(Table1[[#This Row],[Days Open]]&lt;=5,"00 - 05",IF(Table1[[#This Row],[Days Open]]&lt;=15,"06 - 15",IF(Table1[[#This Row],[Days Open]]&lt;=30,"16 - 30", IF(Table1[[#This Row],[Days Open]]&lt;=60,"31 - 60",IF(Table1[[#This Row],[Days Open]]&lt;=90,"61 - 90",IF(Table1[[#This Row],[Days Open]]="Zero","Closed","&gt;91 and above"))))))</f>
        <v>&gt;91 and above</v>
      </c>
      <c r="AL1288" s="39">
        <f>WEEKNUM(Table1[[#This Row],[Created]])</f>
        <v>5</v>
      </c>
      <c r="AM1288" s="39">
        <f>WEEKNUM(Table1[[#This Row],[Resolved]])</f>
        <v>0</v>
      </c>
      <c r="AN1288" s="39">
        <f>WEEKNUM(Table1[[#This Row],[Closed]])</f>
        <v>5</v>
      </c>
      <c r="AO1288" s="39" t="str">
        <f>IFERROR(INDEX(GD_Resource[], MATCH(Table1[[#This Row],[Assigned to]], GD_Resource[SNOW ID Unique], 0), 2), "Not GD")</f>
        <v>Not GD</v>
      </c>
      <c r="AP1288" s="39" t="str">
        <f t="shared" si="20"/>
        <v>Geo</v>
      </c>
      <c r="AQ1288" s="39">
        <f>YEAR(Table1[[#This Row],[Closed]])</f>
        <v>2020</v>
      </c>
      <c r="AR1288" s="39">
        <f>YEAR(Table1[[#This Row],[Resolved]])</f>
        <v>1900</v>
      </c>
      <c r="AS1288" s="39">
        <f>YEAR(Table1[[#This Row],[Created]])</f>
        <v>2020</v>
      </c>
      <c r="AT1288" s="39">
        <f>DAY(Table1[[#This Row],[Resolved]])</f>
        <v>0</v>
      </c>
      <c r="AU1288" s="39" t="str">
        <f>TEXT(Table1[[#This Row],[Resolved]],"MMM")</f>
        <v>Jan</v>
      </c>
      <c r="AV1288" s="39">
        <f>DAY(Table1[[#This Row],[Created]])</f>
        <v>27</v>
      </c>
      <c r="AW1288" s="39" t="str">
        <f>TEXT(Table1[[#This Row],[Created]],"MMM")</f>
        <v>Jan</v>
      </c>
      <c r="AX1288" s="40" t="e">
        <f>VLOOKUP(Table1[[#This Row],[Assigned to]],GD_Resource[[#All],[SNOW ID Unique]:[Team]],4,0)</f>
        <v>#N/A</v>
      </c>
    </row>
    <row r="1289" spans="1:50" ht="62.7" customHeight="1" x14ac:dyDescent="0.25">
      <c r="A1289" s="37" t="s">
        <v>4944</v>
      </c>
      <c r="B1289" s="37" t="s">
        <v>142</v>
      </c>
      <c r="C1289" s="37" t="s">
        <v>253</v>
      </c>
      <c r="D1289" s="37" t="s">
        <v>259</v>
      </c>
      <c r="E1289" s="37" t="s">
        <v>13</v>
      </c>
      <c r="F1289" s="37" t="s">
        <v>4945</v>
      </c>
      <c r="G1289" s="60">
        <v>43860.103055555563</v>
      </c>
      <c r="H1289" s="37" t="s">
        <v>39</v>
      </c>
      <c r="I1289" s="60"/>
      <c r="J1289" s="37" t="s">
        <v>124</v>
      </c>
      <c r="K1289" s="37" t="s">
        <v>4946</v>
      </c>
      <c r="L1289" s="60">
        <v>43860.103055555563</v>
      </c>
      <c r="M1289" s="37" t="s">
        <v>39</v>
      </c>
      <c r="N1289" s="60">
        <v>43858.049803240741</v>
      </c>
      <c r="O1289" s="37" t="s">
        <v>4947</v>
      </c>
      <c r="P1289" s="38" t="b">
        <v>0</v>
      </c>
      <c r="Q1289" s="37"/>
      <c r="R1289" s="37" t="s">
        <v>150</v>
      </c>
      <c r="S1289" s="38">
        <v>0</v>
      </c>
      <c r="T1289" s="37" t="s">
        <v>128</v>
      </c>
      <c r="U1289" s="37" t="s">
        <v>124</v>
      </c>
      <c r="V1289" s="60"/>
      <c r="W1289" s="38">
        <v>177401</v>
      </c>
      <c r="X1289" s="37" t="s">
        <v>2744</v>
      </c>
      <c r="Y1289" s="38">
        <v>0</v>
      </c>
      <c r="Z1289" s="38" t="b">
        <v>0</v>
      </c>
      <c r="AA1289" s="60">
        <v>43858.852025462962</v>
      </c>
      <c r="AB1289" s="60">
        <v>43858.051134259258</v>
      </c>
      <c r="AC1289" s="38">
        <v>1</v>
      </c>
      <c r="AD1289" s="60">
        <v>43858.856550925928</v>
      </c>
      <c r="AE1289" s="60">
        <v>43859.789849537039</v>
      </c>
      <c r="AF1289" s="60">
        <v>43858.856550925928</v>
      </c>
      <c r="AG1289" s="37"/>
      <c r="AH1289" s="37"/>
      <c r="AI1289" s="37"/>
      <c r="AJ1289" s="16">
        <f ca="1">IF(Table1[[#This Row],[State]]="Closed","Zero",IF(Table1[[#This Row],[State]]="Resolved","Zero",TODAY()-Table1[[#This Row],[First Assigned to Osprey-Resolver]]))</f>
        <v>848.21015046296088</v>
      </c>
      <c r="AK1289" s="16" t="str">
        <f ca="1">IF(Table1[[#This Row],[Days Open]]&lt;=5,"00 - 05",IF(Table1[[#This Row],[Days Open]]&lt;=15,"06 - 15",IF(Table1[[#This Row],[Days Open]]&lt;=30,"16 - 30", IF(Table1[[#This Row],[Days Open]]&lt;=60,"31 - 60",IF(Table1[[#This Row],[Days Open]]&lt;=90,"61 - 90",IF(Table1[[#This Row],[Days Open]]="Zero","Closed","&gt;91 and above"))))))</f>
        <v>&gt;91 and above</v>
      </c>
      <c r="AL1289" s="39">
        <f>WEEKNUM(Table1[[#This Row],[Created]])</f>
        <v>5</v>
      </c>
      <c r="AM1289" s="39">
        <f>WEEKNUM(Table1[[#This Row],[Resolved]])</f>
        <v>0</v>
      </c>
      <c r="AN1289" s="39">
        <f>WEEKNUM(Table1[[#This Row],[Closed]])</f>
        <v>5</v>
      </c>
      <c r="AO1289" s="39" t="str">
        <f>IFERROR(INDEX(GD_Resource[], MATCH(Table1[[#This Row],[Assigned to]], GD_Resource[SNOW ID Unique], 0), 2), "Not GD")</f>
        <v>Not GD</v>
      </c>
      <c r="AP1289" s="39" t="str">
        <f t="shared" si="20"/>
        <v>Geo</v>
      </c>
      <c r="AQ1289" s="39">
        <f>YEAR(Table1[[#This Row],[Closed]])</f>
        <v>2020</v>
      </c>
      <c r="AR1289" s="39">
        <f>YEAR(Table1[[#This Row],[Resolved]])</f>
        <v>1900</v>
      </c>
      <c r="AS1289" s="39">
        <f>YEAR(Table1[[#This Row],[Created]])</f>
        <v>2020</v>
      </c>
      <c r="AT1289" s="39">
        <f>DAY(Table1[[#This Row],[Resolved]])</f>
        <v>0</v>
      </c>
      <c r="AU1289" s="39" t="str">
        <f>TEXT(Table1[[#This Row],[Resolved]],"MMM")</f>
        <v>Jan</v>
      </c>
      <c r="AV1289" s="39">
        <f>DAY(Table1[[#This Row],[Created]])</f>
        <v>28</v>
      </c>
      <c r="AW1289" s="39" t="str">
        <f>TEXT(Table1[[#This Row],[Created]],"MMM")</f>
        <v>Jan</v>
      </c>
      <c r="AX1289" s="40" t="e">
        <f>VLOOKUP(Table1[[#This Row],[Assigned to]],GD_Resource[[#All],[SNOW ID Unique]:[Team]],4,0)</f>
        <v>#N/A</v>
      </c>
    </row>
    <row r="1290" spans="1:50" ht="37.5" customHeight="1" x14ac:dyDescent="0.25">
      <c r="A1290" s="37" t="s">
        <v>4948</v>
      </c>
      <c r="B1290" s="37" t="s">
        <v>142</v>
      </c>
      <c r="C1290" s="37" t="s">
        <v>176</v>
      </c>
      <c r="D1290" s="37" t="s">
        <v>177</v>
      </c>
      <c r="E1290" s="37" t="s">
        <v>13</v>
      </c>
      <c r="F1290" s="37" t="s">
        <v>4949</v>
      </c>
      <c r="G1290" s="60">
        <v>43859.663124999999</v>
      </c>
      <c r="H1290" s="37"/>
      <c r="I1290" s="60"/>
      <c r="J1290" s="37" t="s">
        <v>134</v>
      </c>
      <c r="K1290" s="37" t="s">
        <v>4950</v>
      </c>
      <c r="L1290" s="60">
        <v>43859.663124999999</v>
      </c>
      <c r="M1290" s="37" t="s">
        <v>179</v>
      </c>
      <c r="N1290" s="60">
        <v>43859.030659722222</v>
      </c>
      <c r="O1290" s="37" t="s">
        <v>4951</v>
      </c>
      <c r="P1290" s="38" t="b">
        <v>0</v>
      </c>
      <c r="Q1290" s="37"/>
      <c r="R1290" s="37" t="s">
        <v>150</v>
      </c>
      <c r="S1290" s="38">
        <v>0</v>
      </c>
      <c r="T1290" s="37" t="s">
        <v>128</v>
      </c>
      <c r="U1290" s="37" t="s">
        <v>124</v>
      </c>
      <c r="V1290" s="60"/>
      <c r="W1290" s="38">
        <v>54645</v>
      </c>
      <c r="X1290" s="37" t="s">
        <v>4952</v>
      </c>
      <c r="Y1290" s="38">
        <v>0</v>
      </c>
      <c r="Z1290" s="38" t="b">
        <v>0</v>
      </c>
      <c r="AA1290" s="60">
        <v>43859.054571759261</v>
      </c>
      <c r="AB1290" s="60">
        <v>43859.030659722222</v>
      </c>
      <c r="AC1290" s="38">
        <v>1</v>
      </c>
      <c r="AD1290" s="60">
        <v>43859.159386574072</v>
      </c>
      <c r="AE1290" s="60"/>
      <c r="AF1290" s="60">
        <v>43859.159386574072</v>
      </c>
      <c r="AG1290" s="37"/>
      <c r="AH1290" s="37"/>
      <c r="AI1290" s="37"/>
      <c r="AJ1290" s="16">
        <f ca="1">IF(Table1[[#This Row],[State]]="Closed","Zero",IF(Table1[[#This Row],[State]]="Resolved","Zero",TODAY()-Table1[[#This Row],[First Assigned to Osprey-Resolver]]))</f>
        <v>44708</v>
      </c>
      <c r="AK1290" s="16" t="str">
        <f ca="1">IF(Table1[[#This Row],[Days Open]]&lt;=5,"00 - 05",IF(Table1[[#This Row],[Days Open]]&lt;=15,"06 - 15",IF(Table1[[#This Row],[Days Open]]&lt;=30,"16 - 30", IF(Table1[[#This Row],[Days Open]]&lt;=60,"31 - 60",IF(Table1[[#This Row],[Days Open]]&lt;=90,"61 - 90",IF(Table1[[#This Row],[Days Open]]="Zero","Closed","&gt;91 and above"))))))</f>
        <v>&gt;91 and above</v>
      </c>
      <c r="AL1290" s="39">
        <f>WEEKNUM(Table1[[#This Row],[Created]])</f>
        <v>5</v>
      </c>
      <c r="AM1290" s="39">
        <f>WEEKNUM(Table1[[#This Row],[Resolved]])</f>
        <v>0</v>
      </c>
      <c r="AN1290" s="39">
        <f>WEEKNUM(Table1[[#This Row],[Closed]])</f>
        <v>5</v>
      </c>
      <c r="AO1290" s="39" t="str">
        <f>IFERROR(INDEX(GD_Resource[], MATCH(Table1[[#This Row],[Assigned to]], GD_Resource[SNOW ID Unique], 0), 2), "Not GD")</f>
        <v>Not GD</v>
      </c>
      <c r="AP1290" s="39" t="str">
        <f t="shared" si="20"/>
        <v>Geo</v>
      </c>
      <c r="AQ1290" s="39">
        <f>YEAR(Table1[[#This Row],[Closed]])</f>
        <v>2020</v>
      </c>
      <c r="AR1290" s="39">
        <f>YEAR(Table1[[#This Row],[Resolved]])</f>
        <v>1900</v>
      </c>
      <c r="AS1290" s="39">
        <f>YEAR(Table1[[#This Row],[Created]])</f>
        <v>2020</v>
      </c>
      <c r="AT1290" s="39">
        <f>DAY(Table1[[#This Row],[Resolved]])</f>
        <v>0</v>
      </c>
      <c r="AU1290" s="39" t="str">
        <f>TEXT(Table1[[#This Row],[Resolved]],"MMM")</f>
        <v>Jan</v>
      </c>
      <c r="AV1290" s="39">
        <f>DAY(Table1[[#This Row],[Created]])</f>
        <v>29</v>
      </c>
      <c r="AW1290" s="39" t="str">
        <f>TEXT(Table1[[#This Row],[Created]],"MMM")</f>
        <v>Jan</v>
      </c>
      <c r="AX1290" s="40" t="e">
        <f>VLOOKUP(Table1[[#This Row],[Assigned to]],GD_Resource[[#All],[SNOW ID Unique]:[Team]],4,0)</f>
        <v>#N/A</v>
      </c>
    </row>
    <row r="1291" spans="1:50" ht="37.5" customHeight="1" x14ac:dyDescent="0.25">
      <c r="A1291" s="37" t="s">
        <v>4953</v>
      </c>
      <c r="B1291" s="37" t="s">
        <v>142</v>
      </c>
      <c r="C1291" s="37" t="s">
        <v>253</v>
      </c>
      <c r="D1291" s="37" t="s">
        <v>1094</v>
      </c>
      <c r="E1291" s="37" t="s">
        <v>13</v>
      </c>
      <c r="F1291" s="37" t="s">
        <v>4954</v>
      </c>
      <c r="G1291" s="60">
        <v>43865.836354166669</v>
      </c>
      <c r="H1291" s="37" t="s">
        <v>8</v>
      </c>
      <c r="I1291" s="60"/>
      <c r="J1291" s="37" t="s">
        <v>542</v>
      </c>
      <c r="K1291" s="37" t="s">
        <v>4955</v>
      </c>
      <c r="L1291" s="60">
        <v>43865.836354166669</v>
      </c>
      <c r="M1291" s="37" t="s">
        <v>8</v>
      </c>
      <c r="N1291" s="60">
        <v>43861.963564814818</v>
      </c>
      <c r="O1291" s="37" t="s">
        <v>4956</v>
      </c>
      <c r="P1291" s="38" t="b">
        <v>0</v>
      </c>
      <c r="Q1291" s="37"/>
      <c r="R1291" s="37" t="s">
        <v>150</v>
      </c>
      <c r="S1291" s="38">
        <v>0</v>
      </c>
      <c r="T1291" s="37" t="s">
        <v>128</v>
      </c>
      <c r="U1291" s="37" t="s">
        <v>124</v>
      </c>
      <c r="V1291" s="60"/>
      <c r="W1291" s="38">
        <v>334609</v>
      </c>
      <c r="X1291" s="37" t="s">
        <v>4957</v>
      </c>
      <c r="Y1291" s="38">
        <v>0</v>
      </c>
      <c r="Z1291" s="38" t="b">
        <v>0</v>
      </c>
      <c r="AA1291" s="60">
        <v>43861.991932870369</v>
      </c>
      <c r="AB1291" s="60">
        <v>43861.977581018517</v>
      </c>
      <c r="AC1291" s="38">
        <v>1</v>
      </c>
      <c r="AD1291" s="60">
        <v>43862.060960648138</v>
      </c>
      <c r="AE1291" s="60">
        <v>43862.070289351846</v>
      </c>
      <c r="AF1291" s="60">
        <v>43862.060960648138</v>
      </c>
      <c r="AG1291" s="37"/>
      <c r="AH1291" s="37"/>
      <c r="AI1291" s="37"/>
      <c r="AJ1291" s="16">
        <f ca="1">IF(Table1[[#This Row],[State]]="Closed","Zero",IF(Table1[[#This Row],[State]]="Resolved","Zero",TODAY()-Table1[[#This Row],[First Assigned to Osprey-Resolver]]))</f>
        <v>845.92971064815356</v>
      </c>
      <c r="AK1291" s="16" t="str">
        <f ca="1">IF(Table1[[#This Row],[Days Open]]&lt;=5,"00 - 05",IF(Table1[[#This Row],[Days Open]]&lt;=15,"06 - 15",IF(Table1[[#This Row],[Days Open]]&lt;=30,"16 - 30", IF(Table1[[#This Row],[Days Open]]&lt;=60,"31 - 60",IF(Table1[[#This Row],[Days Open]]&lt;=90,"61 - 90",IF(Table1[[#This Row],[Days Open]]="Zero","Closed","&gt;91 and above"))))))</f>
        <v>&gt;91 and above</v>
      </c>
      <c r="AL1291" s="39">
        <f>WEEKNUM(Table1[[#This Row],[Created]])</f>
        <v>5</v>
      </c>
      <c r="AM1291" s="39">
        <f>WEEKNUM(Table1[[#This Row],[Resolved]])</f>
        <v>0</v>
      </c>
      <c r="AN1291" s="39">
        <f>WEEKNUM(Table1[[#This Row],[Closed]])</f>
        <v>6</v>
      </c>
      <c r="AO1291" s="39" t="str">
        <f>IFERROR(INDEX(GD_Resource[], MATCH(Table1[[#This Row],[Assigned to]], GD_Resource[SNOW ID Unique], 0), 2), "Not GD")</f>
        <v>WPP-US</v>
      </c>
      <c r="AP1291" s="39" t="str">
        <f t="shared" si="20"/>
        <v>GD</v>
      </c>
      <c r="AQ1291" s="39">
        <f>YEAR(Table1[[#This Row],[Closed]])</f>
        <v>2020</v>
      </c>
      <c r="AR1291" s="39">
        <f>YEAR(Table1[[#This Row],[Resolved]])</f>
        <v>1900</v>
      </c>
      <c r="AS1291" s="39">
        <f>YEAR(Table1[[#This Row],[Created]])</f>
        <v>2020</v>
      </c>
      <c r="AT1291" s="39">
        <f>DAY(Table1[[#This Row],[Resolved]])</f>
        <v>0</v>
      </c>
      <c r="AU1291" s="39" t="str">
        <f>TEXT(Table1[[#This Row],[Resolved]],"MMM")</f>
        <v>Jan</v>
      </c>
      <c r="AV1291" s="39">
        <f>DAY(Table1[[#This Row],[Created]])</f>
        <v>31</v>
      </c>
      <c r="AW1291" s="39" t="str">
        <f>TEXT(Table1[[#This Row],[Created]],"MMM")</f>
        <v>Jan</v>
      </c>
      <c r="AX1291" s="40">
        <f>VLOOKUP(Table1[[#This Row],[Assigned to]],GD_Resource[[#All],[SNOW ID Unique]:[Team]],4,0)</f>
        <v>0</v>
      </c>
    </row>
    <row r="1292" spans="1:50" ht="37.5" customHeight="1" x14ac:dyDescent="0.25">
      <c r="A1292" s="37" t="s">
        <v>4958</v>
      </c>
      <c r="B1292" s="37" t="s">
        <v>119</v>
      </c>
      <c r="C1292" s="37" t="s">
        <v>120</v>
      </c>
      <c r="D1292" s="37" t="s">
        <v>206</v>
      </c>
      <c r="E1292" s="37" t="s">
        <v>145</v>
      </c>
      <c r="F1292" s="37" t="s">
        <v>4959</v>
      </c>
      <c r="G1292" s="60">
        <v>44135.056689814817</v>
      </c>
      <c r="H1292" s="37" t="s">
        <v>48</v>
      </c>
      <c r="I1292" s="60"/>
      <c r="J1292" s="37" t="s">
        <v>124</v>
      </c>
      <c r="K1292" s="37" t="s">
        <v>4960</v>
      </c>
      <c r="L1292" s="60">
        <v>44135.056689814817</v>
      </c>
      <c r="M1292" s="37" t="s">
        <v>48</v>
      </c>
      <c r="N1292" s="60">
        <v>43865.164386574077</v>
      </c>
      <c r="O1292" s="37" t="s">
        <v>675</v>
      </c>
      <c r="P1292" s="38" t="b">
        <v>0</v>
      </c>
      <c r="Q1292" s="37"/>
      <c r="R1292" s="37" t="s">
        <v>127</v>
      </c>
      <c r="S1292" s="38">
        <v>0</v>
      </c>
      <c r="T1292" s="37" t="s">
        <v>128</v>
      </c>
      <c r="U1292" s="37" t="s">
        <v>124</v>
      </c>
      <c r="V1292" s="60"/>
      <c r="W1292" s="38">
        <v>23318695</v>
      </c>
      <c r="X1292" s="37" t="s">
        <v>676</v>
      </c>
      <c r="Y1292" s="38">
        <v>0</v>
      </c>
      <c r="Z1292" s="38" t="b">
        <v>0</v>
      </c>
      <c r="AA1292" s="60">
        <v>43865.460902777777</v>
      </c>
      <c r="AB1292" s="60">
        <v>43865.164386574077</v>
      </c>
      <c r="AC1292" s="38">
        <v>1</v>
      </c>
      <c r="AD1292" s="60">
        <v>43865.462106481478</v>
      </c>
      <c r="AE1292" s="60">
        <v>43865.464328703703</v>
      </c>
      <c r="AF1292" s="60">
        <v>43865.462106481478</v>
      </c>
      <c r="AG1292" s="37"/>
      <c r="AH1292" s="37"/>
      <c r="AI1292" s="37"/>
      <c r="AJ1292" s="16">
        <f ca="1">IF(Table1[[#This Row],[State]]="Closed","Zero",IF(Table1[[#This Row],[State]]="Resolved","Zero",TODAY()-Table1[[#This Row],[First Assigned to Osprey-Resolver]]))</f>
        <v>842.53567129629664</v>
      </c>
      <c r="AK1292" s="16" t="str">
        <f ca="1">IF(Table1[[#This Row],[Days Open]]&lt;=5,"00 - 05",IF(Table1[[#This Row],[Days Open]]&lt;=15,"06 - 15",IF(Table1[[#This Row],[Days Open]]&lt;=30,"16 - 30", IF(Table1[[#This Row],[Days Open]]&lt;=60,"31 - 60",IF(Table1[[#This Row],[Days Open]]&lt;=90,"61 - 90",IF(Table1[[#This Row],[Days Open]]="Zero","Closed","&gt;91 and above"))))))</f>
        <v>&gt;91 and above</v>
      </c>
      <c r="AL1292" s="39">
        <f>WEEKNUM(Table1[[#This Row],[Created]])</f>
        <v>6</v>
      </c>
      <c r="AM1292" s="39">
        <f>WEEKNUM(Table1[[#This Row],[Resolved]])</f>
        <v>0</v>
      </c>
      <c r="AN1292" s="39">
        <f>WEEKNUM(Table1[[#This Row],[Closed]])</f>
        <v>44</v>
      </c>
      <c r="AO1292" s="39" t="str">
        <f>IFERROR(INDEX(GD_Resource[], MATCH(Table1[[#This Row],[Assigned to]], GD_Resource[SNOW ID Unique], 0), 2), "Not GD")</f>
        <v>Not GD</v>
      </c>
      <c r="AP1292" s="39" t="str">
        <f t="shared" si="20"/>
        <v>Geo</v>
      </c>
      <c r="AQ1292" s="39">
        <f>YEAR(Table1[[#This Row],[Closed]])</f>
        <v>2020</v>
      </c>
      <c r="AR1292" s="39">
        <f>YEAR(Table1[[#This Row],[Resolved]])</f>
        <v>1900</v>
      </c>
      <c r="AS1292" s="39">
        <f>YEAR(Table1[[#This Row],[Created]])</f>
        <v>2020</v>
      </c>
      <c r="AT1292" s="39">
        <f>DAY(Table1[[#This Row],[Resolved]])</f>
        <v>0</v>
      </c>
      <c r="AU1292" s="39" t="str">
        <f>TEXT(Table1[[#This Row],[Resolved]],"MMM")</f>
        <v>Jan</v>
      </c>
      <c r="AV1292" s="39">
        <f>DAY(Table1[[#This Row],[Created]])</f>
        <v>4</v>
      </c>
      <c r="AW1292" s="39" t="str">
        <f>TEXT(Table1[[#This Row],[Created]],"MMM")</f>
        <v>Feb</v>
      </c>
      <c r="AX1292" s="40" t="e">
        <f>VLOOKUP(Table1[[#This Row],[Assigned to]],GD_Resource[[#All],[SNOW ID Unique]:[Team]],4,0)</f>
        <v>#N/A</v>
      </c>
    </row>
    <row r="1293" spans="1:50" ht="62.7" customHeight="1" x14ac:dyDescent="0.25">
      <c r="A1293" s="37" t="s">
        <v>4961</v>
      </c>
      <c r="B1293" s="37" t="s">
        <v>119</v>
      </c>
      <c r="C1293" s="37" t="s">
        <v>253</v>
      </c>
      <c r="D1293" s="37" t="s">
        <v>259</v>
      </c>
      <c r="E1293" s="37" t="s">
        <v>7</v>
      </c>
      <c r="F1293" s="37" t="s">
        <v>4962</v>
      </c>
      <c r="G1293" s="60">
        <v>43867.837291666663</v>
      </c>
      <c r="H1293" s="37" t="s">
        <v>39</v>
      </c>
      <c r="I1293" s="60"/>
      <c r="J1293" s="37" t="s">
        <v>124</v>
      </c>
      <c r="K1293" s="37" t="s">
        <v>4963</v>
      </c>
      <c r="L1293" s="60">
        <v>43867.837291666663</v>
      </c>
      <c r="M1293" s="37" t="s">
        <v>39</v>
      </c>
      <c r="N1293" s="60">
        <v>43867.787083333344</v>
      </c>
      <c r="O1293" s="37" t="s">
        <v>1236</v>
      </c>
      <c r="P1293" s="38" t="b">
        <v>0</v>
      </c>
      <c r="Q1293" s="37"/>
      <c r="R1293" s="37" t="s">
        <v>150</v>
      </c>
      <c r="S1293" s="38">
        <v>0</v>
      </c>
      <c r="T1293" s="37" t="s">
        <v>128</v>
      </c>
      <c r="U1293" s="37" t="s">
        <v>124</v>
      </c>
      <c r="V1293" s="60"/>
      <c r="W1293" s="38">
        <v>4338</v>
      </c>
      <c r="X1293" s="37" t="s">
        <v>1237</v>
      </c>
      <c r="Y1293" s="38">
        <v>0</v>
      </c>
      <c r="Z1293" s="38" t="b">
        <v>0</v>
      </c>
      <c r="AA1293" s="60">
        <v>43867.819513888891</v>
      </c>
      <c r="AB1293" s="60">
        <v>43867.819513888891</v>
      </c>
      <c r="AC1293" s="38">
        <v>1</v>
      </c>
      <c r="AD1293" s="60">
        <v>43867.82980324074</v>
      </c>
      <c r="AE1293" s="60">
        <v>43867.837291666663</v>
      </c>
      <c r="AF1293" s="60">
        <v>43867.82980324074</v>
      </c>
      <c r="AG1293" s="37" t="s">
        <v>139</v>
      </c>
      <c r="AH1293" s="37"/>
      <c r="AI1293" s="37" t="s">
        <v>1238</v>
      </c>
      <c r="AJ1293" s="16">
        <f ca="1">IF(Table1[[#This Row],[State]]="Closed","Zero",IF(Table1[[#This Row],[State]]="Resolved","Zero",TODAY()-Table1[[#This Row],[First Assigned to Osprey-Resolver]]))</f>
        <v>840.16270833333692</v>
      </c>
      <c r="AK1293" s="16" t="str">
        <f ca="1">IF(Table1[[#This Row],[Days Open]]&lt;=5,"00 - 05",IF(Table1[[#This Row],[Days Open]]&lt;=15,"06 - 15",IF(Table1[[#This Row],[Days Open]]&lt;=30,"16 - 30", IF(Table1[[#This Row],[Days Open]]&lt;=60,"31 - 60",IF(Table1[[#This Row],[Days Open]]&lt;=90,"61 - 90",IF(Table1[[#This Row],[Days Open]]="Zero","Closed","&gt;91 and above"))))))</f>
        <v>&gt;91 and above</v>
      </c>
      <c r="AL1293" s="39">
        <f>WEEKNUM(Table1[[#This Row],[Created]])</f>
        <v>6</v>
      </c>
      <c r="AM1293" s="39">
        <f>WEEKNUM(Table1[[#This Row],[Resolved]])</f>
        <v>0</v>
      </c>
      <c r="AN1293" s="39">
        <f>WEEKNUM(Table1[[#This Row],[Closed]])</f>
        <v>6</v>
      </c>
      <c r="AO1293" s="39" t="str">
        <f>IFERROR(INDEX(GD_Resource[], MATCH(Table1[[#This Row],[Assigned to]], GD_Resource[SNOW ID Unique], 0), 2), "Not GD")</f>
        <v>Not GD</v>
      </c>
      <c r="AP1293" s="39" t="str">
        <f t="shared" si="20"/>
        <v>Geo</v>
      </c>
      <c r="AQ1293" s="39">
        <f>YEAR(Table1[[#This Row],[Closed]])</f>
        <v>2020</v>
      </c>
      <c r="AR1293" s="39">
        <f>YEAR(Table1[[#This Row],[Resolved]])</f>
        <v>1900</v>
      </c>
      <c r="AS1293" s="39">
        <f>YEAR(Table1[[#This Row],[Created]])</f>
        <v>2020</v>
      </c>
      <c r="AT1293" s="39">
        <f>DAY(Table1[[#This Row],[Resolved]])</f>
        <v>0</v>
      </c>
      <c r="AU1293" s="39" t="str">
        <f>TEXT(Table1[[#This Row],[Resolved]],"MMM")</f>
        <v>Jan</v>
      </c>
      <c r="AV1293" s="39">
        <f>DAY(Table1[[#This Row],[Created]])</f>
        <v>6</v>
      </c>
      <c r="AW1293" s="39" t="str">
        <f>TEXT(Table1[[#This Row],[Created]],"MMM")</f>
        <v>Feb</v>
      </c>
      <c r="AX1293" s="40" t="e">
        <f>VLOOKUP(Table1[[#This Row],[Assigned to]],GD_Resource[[#All],[SNOW ID Unique]:[Team]],4,0)</f>
        <v>#N/A</v>
      </c>
    </row>
    <row r="1294" spans="1:50" ht="37.5" customHeight="1" x14ac:dyDescent="0.25">
      <c r="A1294" s="37" t="s">
        <v>4964</v>
      </c>
      <c r="B1294" s="37" t="s">
        <v>142</v>
      </c>
      <c r="C1294" s="37" t="s">
        <v>120</v>
      </c>
      <c r="D1294" s="37" t="s">
        <v>206</v>
      </c>
      <c r="E1294" s="37" t="s">
        <v>13</v>
      </c>
      <c r="F1294" s="37" t="s">
        <v>4965</v>
      </c>
      <c r="G1294" s="60">
        <v>43942.267106481479</v>
      </c>
      <c r="H1294" s="37" t="s">
        <v>48</v>
      </c>
      <c r="I1294" s="60"/>
      <c r="J1294" s="37" t="s">
        <v>124</v>
      </c>
      <c r="K1294" s="37" t="s">
        <v>4966</v>
      </c>
      <c r="L1294" s="60">
        <v>43942.267106481479</v>
      </c>
      <c r="M1294" s="37" t="s">
        <v>48</v>
      </c>
      <c r="N1294" s="60">
        <v>43868.084560185183</v>
      </c>
      <c r="O1294" s="37" t="s">
        <v>675</v>
      </c>
      <c r="P1294" s="38" t="b">
        <v>0</v>
      </c>
      <c r="Q1294" s="37"/>
      <c r="R1294" s="37" t="s">
        <v>127</v>
      </c>
      <c r="S1294" s="38">
        <v>0</v>
      </c>
      <c r="T1294" s="37" t="s">
        <v>128</v>
      </c>
      <c r="U1294" s="37" t="s">
        <v>124</v>
      </c>
      <c r="V1294" s="60"/>
      <c r="W1294" s="38">
        <v>6409372</v>
      </c>
      <c r="X1294" s="37" t="s">
        <v>676</v>
      </c>
      <c r="Y1294" s="38">
        <v>0</v>
      </c>
      <c r="Z1294" s="38" t="b">
        <v>0</v>
      </c>
      <c r="AA1294" s="60">
        <v>43868.089606481481</v>
      </c>
      <c r="AB1294" s="60">
        <v>43868.08457175926</v>
      </c>
      <c r="AC1294" s="38">
        <v>1</v>
      </c>
      <c r="AD1294" s="60">
        <v>43868.085497685177</v>
      </c>
      <c r="AE1294" s="60">
        <v>43868.089606481481</v>
      </c>
      <c r="AF1294" s="60">
        <v>43868.085497685177</v>
      </c>
      <c r="AG1294" s="37" t="s">
        <v>139</v>
      </c>
      <c r="AH1294" s="37"/>
      <c r="AI1294" s="37"/>
      <c r="AJ1294" s="16">
        <f ca="1">IF(Table1[[#This Row],[State]]="Closed","Zero",IF(Table1[[#This Row],[State]]="Resolved","Zero",TODAY()-Table1[[#This Row],[First Assigned to Osprey-Resolver]]))</f>
        <v>839.91039351851941</v>
      </c>
      <c r="AK1294" s="16" t="str">
        <f ca="1">IF(Table1[[#This Row],[Days Open]]&lt;=5,"00 - 05",IF(Table1[[#This Row],[Days Open]]&lt;=15,"06 - 15",IF(Table1[[#This Row],[Days Open]]&lt;=30,"16 - 30", IF(Table1[[#This Row],[Days Open]]&lt;=60,"31 - 60",IF(Table1[[#This Row],[Days Open]]&lt;=90,"61 - 90",IF(Table1[[#This Row],[Days Open]]="Zero","Closed","&gt;91 and above"))))))</f>
        <v>&gt;91 and above</v>
      </c>
      <c r="AL1294" s="39">
        <f>WEEKNUM(Table1[[#This Row],[Created]])</f>
        <v>6</v>
      </c>
      <c r="AM1294" s="39">
        <f>WEEKNUM(Table1[[#This Row],[Resolved]])</f>
        <v>0</v>
      </c>
      <c r="AN1294" s="39">
        <f>WEEKNUM(Table1[[#This Row],[Closed]])</f>
        <v>17</v>
      </c>
      <c r="AO1294" s="39" t="str">
        <f>IFERROR(INDEX(GD_Resource[], MATCH(Table1[[#This Row],[Assigned to]], GD_Resource[SNOW ID Unique], 0), 2), "Not GD")</f>
        <v>Not GD</v>
      </c>
      <c r="AP1294" s="39" t="str">
        <f t="shared" si="20"/>
        <v>Geo</v>
      </c>
      <c r="AQ1294" s="39">
        <f>YEAR(Table1[[#This Row],[Closed]])</f>
        <v>2020</v>
      </c>
      <c r="AR1294" s="39">
        <f>YEAR(Table1[[#This Row],[Resolved]])</f>
        <v>1900</v>
      </c>
      <c r="AS1294" s="39">
        <f>YEAR(Table1[[#This Row],[Created]])</f>
        <v>2020</v>
      </c>
      <c r="AT1294" s="39">
        <f>DAY(Table1[[#This Row],[Resolved]])</f>
        <v>0</v>
      </c>
      <c r="AU1294" s="39" t="str">
        <f>TEXT(Table1[[#This Row],[Resolved]],"MMM")</f>
        <v>Jan</v>
      </c>
      <c r="AV1294" s="39">
        <f>DAY(Table1[[#This Row],[Created]])</f>
        <v>7</v>
      </c>
      <c r="AW1294" s="39" t="str">
        <f>TEXT(Table1[[#This Row],[Created]],"MMM")</f>
        <v>Feb</v>
      </c>
      <c r="AX1294" s="40" t="e">
        <f>VLOOKUP(Table1[[#This Row],[Assigned to]],GD_Resource[[#All],[SNOW ID Unique]:[Team]],4,0)</f>
        <v>#N/A</v>
      </c>
    </row>
    <row r="1295" spans="1:50" ht="349.95" customHeight="1" x14ac:dyDescent="0.25">
      <c r="A1295" s="37" t="s">
        <v>4967</v>
      </c>
      <c r="B1295" s="37" t="s">
        <v>119</v>
      </c>
      <c r="C1295" s="37" t="s">
        <v>120</v>
      </c>
      <c r="D1295" s="37" t="s">
        <v>2719</v>
      </c>
      <c r="E1295" s="37" t="s">
        <v>13</v>
      </c>
      <c r="F1295" s="37" t="s">
        <v>4968</v>
      </c>
      <c r="G1295" s="60">
        <v>43872.942175925928</v>
      </c>
      <c r="H1295" s="37" t="s">
        <v>2721</v>
      </c>
      <c r="I1295" s="60"/>
      <c r="J1295" s="37" t="s">
        <v>124</v>
      </c>
      <c r="K1295" s="37" t="s">
        <v>4969</v>
      </c>
      <c r="L1295" s="60">
        <v>43872.942175925928</v>
      </c>
      <c r="M1295" s="37" t="s">
        <v>2721</v>
      </c>
      <c r="N1295" s="60">
        <v>43872.89099537037</v>
      </c>
      <c r="O1295" s="37" t="s">
        <v>2719</v>
      </c>
      <c r="P1295" s="38" t="b">
        <v>0</v>
      </c>
      <c r="Q1295" s="37"/>
      <c r="R1295" s="37" t="s">
        <v>127</v>
      </c>
      <c r="S1295" s="38">
        <v>0</v>
      </c>
      <c r="T1295" s="37" t="s">
        <v>128</v>
      </c>
      <c r="U1295" s="37" t="s">
        <v>124</v>
      </c>
      <c r="V1295" s="60"/>
      <c r="W1295" s="38">
        <v>4629</v>
      </c>
      <c r="X1295" s="37" t="s">
        <v>2721</v>
      </c>
      <c r="Y1295" s="38">
        <v>0</v>
      </c>
      <c r="Z1295" s="38" t="b">
        <v>0</v>
      </c>
      <c r="AA1295" s="60">
        <v>43872.89099537037</v>
      </c>
      <c r="AB1295" s="60"/>
      <c r="AC1295" s="38">
        <v>0</v>
      </c>
      <c r="AD1295" s="60"/>
      <c r="AE1295" s="60">
        <v>43872.89099537037</v>
      </c>
      <c r="AF1295" s="60">
        <v>43872.89099537037</v>
      </c>
      <c r="AG1295" s="37"/>
      <c r="AH1295" s="37"/>
      <c r="AI1295" s="37"/>
      <c r="AJ1295" s="16">
        <f ca="1">IF(Table1[[#This Row],[State]]="Closed","Zero",IF(Table1[[#This Row],[State]]="Resolved","Zero",TODAY()-Table1[[#This Row],[First Assigned to Osprey-Resolver]]))</f>
        <v>835.10900462963036</v>
      </c>
      <c r="AK1295" s="16" t="str">
        <f ca="1">IF(Table1[[#This Row],[Days Open]]&lt;=5,"00 - 05",IF(Table1[[#This Row],[Days Open]]&lt;=15,"06 - 15",IF(Table1[[#This Row],[Days Open]]&lt;=30,"16 - 30", IF(Table1[[#This Row],[Days Open]]&lt;=60,"31 - 60",IF(Table1[[#This Row],[Days Open]]&lt;=90,"61 - 90",IF(Table1[[#This Row],[Days Open]]="Zero","Closed","&gt;91 and above"))))))</f>
        <v>&gt;91 and above</v>
      </c>
      <c r="AL1295" s="39">
        <f>WEEKNUM(Table1[[#This Row],[Created]])</f>
        <v>7</v>
      </c>
      <c r="AM1295" s="39">
        <f>WEEKNUM(Table1[[#This Row],[Resolved]])</f>
        <v>0</v>
      </c>
      <c r="AN1295" s="39">
        <f>WEEKNUM(Table1[[#This Row],[Closed]])</f>
        <v>7</v>
      </c>
      <c r="AO1295" s="39" t="str">
        <f>IFERROR(INDEX(GD_Resource[], MATCH(Table1[[#This Row],[Assigned to]], GD_Resource[SNOW ID Unique], 0), 2), "Not GD")</f>
        <v>WPP-US</v>
      </c>
      <c r="AP1295" s="39" t="str">
        <f t="shared" si="20"/>
        <v>GD</v>
      </c>
      <c r="AQ1295" s="39">
        <f>YEAR(Table1[[#This Row],[Closed]])</f>
        <v>2020</v>
      </c>
      <c r="AR1295" s="39">
        <f>YEAR(Table1[[#This Row],[Resolved]])</f>
        <v>1900</v>
      </c>
      <c r="AS1295" s="39">
        <f>YEAR(Table1[[#This Row],[Created]])</f>
        <v>2020</v>
      </c>
      <c r="AT1295" s="39">
        <f>DAY(Table1[[#This Row],[Resolved]])</f>
        <v>0</v>
      </c>
      <c r="AU1295" s="39" t="str">
        <f>TEXT(Table1[[#This Row],[Resolved]],"MMM")</f>
        <v>Jan</v>
      </c>
      <c r="AV1295" s="39">
        <f>DAY(Table1[[#This Row],[Created]])</f>
        <v>11</v>
      </c>
      <c r="AW1295" s="39" t="str">
        <f>TEXT(Table1[[#This Row],[Created]],"MMM")</f>
        <v>Feb</v>
      </c>
      <c r="AX1295" s="40">
        <f>VLOOKUP(Table1[[#This Row],[Assigned to]],GD_Resource[[#All],[SNOW ID Unique]:[Team]],4,0)</f>
        <v>0</v>
      </c>
    </row>
    <row r="1296" spans="1:50" ht="49.95" customHeight="1" x14ac:dyDescent="0.25">
      <c r="A1296" s="37" t="s">
        <v>4970</v>
      </c>
      <c r="B1296" s="37" t="s">
        <v>119</v>
      </c>
      <c r="C1296" s="37" t="s">
        <v>253</v>
      </c>
      <c r="D1296" s="37" t="s">
        <v>132</v>
      </c>
      <c r="E1296" s="37" t="s">
        <v>145</v>
      </c>
      <c r="F1296" s="37" t="s">
        <v>4971</v>
      </c>
      <c r="G1296" s="60">
        <v>44439.030844907407</v>
      </c>
      <c r="H1296" s="37" t="s">
        <v>287</v>
      </c>
      <c r="I1296" s="60"/>
      <c r="J1296" s="37" t="s">
        <v>124</v>
      </c>
      <c r="K1296" s="37" t="s">
        <v>2818</v>
      </c>
      <c r="L1296" s="60">
        <v>44439.030844907407</v>
      </c>
      <c r="M1296" s="37" t="s">
        <v>42</v>
      </c>
      <c r="N1296" s="60">
        <v>43873.860682870371</v>
      </c>
      <c r="O1296" s="37" t="s">
        <v>4972</v>
      </c>
      <c r="P1296" s="38" t="b">
        <v>0</v>
      </c>
      <c r="Q1296" s="37"/>
      <c r="R1296" s="37" t="s">
        <v>150</v>
      </c>
      <c r="S1296" s="38">
        <v>0</v>
      </c>
      <c r="T1296" s="37" t="s">
        <v>128</v>
      </c>
      <c r="U1296" s="37" t="s">
        <v>124</v>
      </c>
      <c r="V1296" s="60"/>
      <c r="W1296" s="38">
        <v>48830702</v>
      </c>
      <c r="X1296" s="37" t="s">
        <v>4973</v>
      </c>
      <c r="Y1296" s="38">
        <v>0</v>
      </c>
      <c r="Z1296" s="38" t="b">
        <v>0</v>
      </c>
      <c r="AA1296" s="60">
        <v>43874.086597222216</v>
      </c>
      <c r="AB1296" s="60"/>
      <c r="AC1296" s="38">
        <v>1</v>
      </c>
      <c r="AD1296" s="60"/>
      <c r="AE1296" s="60">
        <v>43874.086597222216</v>
      </c>
      <c r="AF1296" s="60">
        <v>43874.052071759259</v>
      </c>
      <c r="AG1296" s="37" t="s">
        <v>139</v>
      </c>
      <c r="AH1296" s="37"/>
      <c r="AI1296" s="37" t="s">
        <v>257</v>
      </c>
      <c r="AJ1296" s="16">
        <f ca="1">IF(Table1[[#This Row],[State]]="Closed","Zero",IF(Table1[[#This Row],[State]]="Resolved","Zero",TODAY()-Table1[[#This Row],[First Assigned to Osprey-Resolver]]))</f>
        <v>833.91340277778363</v>
      </c>
      <c r="AK1296" s="16" t="str">
        <f ca="1">IF(Table1[[#This Row],[Days Open]]&lt;=5,"00 - 05",IF(Table1[[#This Row],[Days Open]]&lt;=15,"06 - 15",IF(Table1[[#This Row],[Days Open]]&lt;=30,"16 - 30", IF(Table1[[#This Row],[Days Open]]&lt;=60,"31 - 60",IF(Table1[[#This Row],[Days Open]]&lt;=90,"61 - 90",IF(Table1[[#This Row],[Days Open]]="Zero","Closed","&gt;91 and above"))))))</f>
        <v>&gt;91 and above</v>
      </c>
      <c r="AL1296" s="39">
        <f>WEEKNUM(Table1[[#This Row],[Created]])</f>
        <v>7</v>
      </c>
      <c r="AM1296" s="39">
        <f>WEEKNUM(Table1[[#This Row],[Resolved]])</f>
        <v>0</v>
      </c>
      <c r="AN1296" s="39">
        <f>WEEKNUM(Table1[[#This Row],[Closed]])</f>
        <v>36</v>
      </c>
      <c r="AO1296" s="39" t="str">
        <f>IFERROR(INDEX(GD_Resource[], MATCH(Table1[[#This Row],[Assigned to]], GD_Resource[SNOW ID Unique], 0), 2), "Not GD")</f>
        <v>WPP-US</v>
      </c>
      <c r="AP1296" s="39" t="str">
        <f t="shared" si="20"/>
        <v>GD</v>
      </c>
      <c r="AQ1296" s="39">
        <f>YEAR(Table1[[#This Row],[Closed]])</f>
        <v>2021</v>
      </c>
      <c r="AR1296" s="39">
        <f>YEAR(Table1[[#This Row],[Resolved]])</f>
        <v>1900</v>
      </c>
      <c r="AS1296" s="39">
        <f>YEAR(Table1[[#This Row],[Created]])</f>
        <v>2020</v>
      </c>
      <c r="AT1296" s="39">
        <f>DAY(Table1[[#This Row],[Resolved]])</f>
        <v>0</v>
      </c>
      <c r="AU1296" s="39" t="str">
        <f>TEXT(Table1[[#This Row],[Resolved]],"MMM")</f>
        <v>Jan</v>
      </c>
      <c r="AV1296" s="39">
        <f>DAY(Table1[[#This Row],[Created]])</f>
        <v>12</v>
      </c>
      <c r="AW1296" s="39" t="str">
        <f>TEXT(Table1[[#This Row],[Created]],"MMM")</f>
        <v>Feb</v>
      </c>
      <c r="AX1296" s="40">
        <f>VLOOKUP(Table1[[#This Row],[Assigned to]],GD_Resource[[#All],[SNOW ID Unique]:[Team]],4,0)</f>
        <v>0</v>
      </c>
    </row>
    <row r="1297" spans="1:50" ht="49.95" customHeight="1" x14ac:dyDescent="0.25">
      <c r="A1297" s="37" t="s">
        <v>4974</v>
      </c>
      <c r="B1297" s="37" t="s">
        <v>119</v>
      </c>
      <c r="C1297" s="37" t="s">
        <v>153</v>
      </c>
      <c r="D1297" s="37" t="s">
        <v>3605</v>
      </c>
      <c r="E1297" s="37" t="s">
        <v>13</v>
      </c>
      <c r="F1297" s="37" t="s">
        <v>4975</v>
      </c>
      <c r="G1297" s="60">
        <v>43880.974791666667</v>
      </c>
      <c r="H1297" s="37" t="s">
        <v>3607</v>
      </c>
      <c r="I1297" s="60"/>
      <c r="J1297" s="37" t="s">
        <v>124</v>
      </c>
      <c r="K1297" s="37" t="s">
        <v>4976</v>
      </c>
      <c r="L1297" s="60">
        <v>43880.974791666667</v>
      </c>
      <c r="M1297" s="37" t="s">
        <v>3607</v>
      </c>
      <c r="N1297" s="60">
        <v>43879.822893518518</v>
      </c>
      <c r="O1297" s="37" t="s">
        <v>4977</v>
      </c>
      <c r="P1297" s="38" t="b">
        <v>0</v>
      </c>
      <c r="Q1297" s="37"/>
      <c r="R1297" s="37" t="s">
        <v>150</v>
      </c>
      <c r="S1297" s="38">
        <v>0</v>
      </c>
      <c r="T1297" s="37" t="s">
        <v>128</v>
      </c>
      <c r="U1297" s="37" t="s">
        <v>124</v>
      </c>
      <c r="V1297" s="60"/>
      <c r="W1297" s="38">
        <v>99524</v>
      </c>
      <c r="X1297" s="37" t="s">
        <v>4978</v>
      </c>
      <c r="Y1297" s="38">
        <v>0</v>
      </c>
      <c r="Z1297" s="38" t="b">
        <v>0</v>
      </c>
      <c r="AA1297" s="60">
        <v>43879.849074074067</v>
      </c>
      <c r="AB1297" s="60">
        <v>43879.831886574073</v>
      </c>
      <c r="AC1297" s="38">
        <v>1</v>
      </c>
      <c r="AD1297" s="60">
        <v>43879.919490740736</v>
      </c>
      <c r="AE1297" s="60">
        <v>43880.121516203697</v>
      </c>
      <c r="AF1297" s="60">
        <v>43879.919490740736</v>
      </c>
      <c r="AG1297" s="37"/>
      <c r="AH1297" s="37"/>
      <c r="AI1297" s="37"/>
      <c r="AJ1297" s="16">
        <f ca="1">IF(Table1[[#This Row],[State]]="Closed","Zero",IF(Table1[[#This Row],[State]]="Resolved","Zero",TODAY()-Table1[[#This Row],[First Assigned to Osprey-Resolver]]))</f>
        <v>827.87848379630304</v>
      </c>
      <c r="AK1297" s="16" t="str">
        <f ca="1">IF(Table1[[#This Row],[Days Open]]&lt;=5,"00 - 05",IF(Table1[[#This Row],[Days Open]]&lt;=15,"06 - 15",IF(Table1[[#This Row],[Days Open]]&lt;=30,"16 - 30", IF(Table1[[#This Row],[Days Open]]&lt;=60,"31 - 60",IF(Table1[[#This Row],[Days Open]]&lt;=90,"61 - 90",IF(Table1[[#This Row],[Days Open]]="Zero","Closed","&gt;91 and above"))))))</f>
        <v>&gt;91 and above</v>
      </c>
      <c r="AL1297" s="39">
        <f>WEEKNUM(Table1[[#This Row],[Created]])</f>
        <v>8</v>
      </c>
      <c r="AM1297" s="39">
        <f>WEEKNUM(Table1[[#This Row],[Resolved]])</f>
        <v>0</v>
      </c>
      <c r="AN1297" s="39">
        <f>WEEKNUM(Table1[[#This Row],[Closed]])</f>
        <v>8</v>
      </c>
      <c r="AO1297" s="39" t="str">
        <f>IFERROR(INDEX(GD_Resource[], MATCH(Table1[[#This Row],[Assigned to]], GD_Resource[SNOW ID Unique], 0), 2), "Not GD")</f>
        <v>Not GD</v>
      </c>
      <c r="AP1297" s="39" t="str">
        <f t="shared" si="20"/>
        <v>Geo</v>
      </c>
      <c r="AQ1297" s="39">
        <f>YEAR(Table1[[#This Row],[Closed]])</f>
        <v>2020</v>
      </c>
      <c r="AR1297" s="39">
        <f>YEAR(Table1[[#This Row],[Resolved]])</f>
        <v>1900</v>
      </c>
      <c r="AS1297" s="39">
        <f>YEAR(Table1[[#This Row],[Created]])</f>
        <v>2020</v>
      </c>
      <c r="AT1297" s="39">
        <f>DAY(Table1[[#This Row],[Resolved]])</f>
        <v>0</v>
      </c>
      <c r="AU1297" s="39" t="str">
        <f>TEXT(Table1[[#This Row],[Resolved]],"MMM")</f>
        <v>Jan</v>
      </c>
      <c r="AV1297" s="39">
        <f>DAY(Table1[[#This Row],[Created]])</f>
        <v>18</v>
      </c>
      <c r="AW1297" s="39" t="str">
        <f>TEXT(Table1[[#This Row],[Created]],"MMM")</f>
        <v>Feb</v>
      </c>
      <c r="AX1297" s="40" t="e">
        <f>VLOOKUP(Table1[[#This Row],[Assigned to]],GD_Resource[[#All],[SNOW ID Unique]:[Team]],4,0)</f>
        <v>#N/A</v>
      </c>
    </row>
    <row r="1298" spans="1:50" ht="37.5" customHeight="1" x14ac:dyDescent="0.25">
      <c r="A1298" s="37" t="s">
        <v>4979</v>
      </c>
      <c r="B1298" s="37" t="s">
        <v>119</v>
      </c>
      <c r="C1298" s="37" t="s">
        <v>120</v>
      </c>
      <c r="D1298" s="37" t="s">
        <v>206</v>
      </c>
      <c r="E1298" s="37" t="s">
        <v>145</v>
      </c>
      <c r="F1298" s="37" t="s">
        <v>4980</v>
      </c>
      <c r="G1298" s="60">
        <v>43955.812280092592</v>
      </c>
      <c r="H1298" s="37" t="s">
        <v>237</v>
      </c>
      <c r="I1298" s="60"/>
      <c r="J1298" s="37" t="s">
        <v>124</v>
      </c>
      <c r="K1298" s="37" t="s">
        <v>4981</v>
      </c>
      <c r="L1298" s="60">
        <v>43955.812280092592</v>
      </c>
      <c r="M1298" s="37" t="s">
        <v>48</v>
      </c>
      <c r="N1298" s="60">
        <v>43881.365324074082</v>
      </c>
      <c r="O1298" s="37" t="s">
        <v>2345</v>
      </c>
      <c r="P1298" s="38" t="b">
        <v>0</v>
      </c>
      <c r="Q1298" s="37"/>
      <c r="R1298" s="37" t="s">
        <v>127</v>
      </c>
      <c r="S1298" s="38">
        <v>0</v>
      </c>
      <c r="T1298" s="37" t="s">
        <v>128</v>
      </c>
      <c r="U1298" s="37" t="s">
        <v>124</v>
      </c>
      <c r="V1298" s="60"/>
      <c r="W1298" s="38">
        <v>6432218</v>
      </c>
      <c r="X1298" s="37" t="s">
        <v>2346</v>
      </c>
      <c r="Y1298" s="38">
        <v>0</v>
      </c>
      <c r="Z1298" s="38" t="b">
        <v>0</v>
      </c>
      <c r="AA1298" s="60">
        <v>43881.394317129627</v>
      </c>
      <c r="AB1298" s="60">
        <v>43881.365891203714</v>
      </c>
      <c r="AC1298" s="38">
        <v>3</v>
      </c>
      <c r="AD1298" s="60">
        <v>43881.372557870367</v>
      </c>
      <c r="AE1298" s="60">
        <v>43881.394317129627</v>
      </c>
      <c r="AF1298" s="60">
        <v>43881.372557870367</v>
      </c>
      <c r="AG1298" s="37"/>
      <c r="AH1298" s="37"/>
      <c r="AI1298" s="37"/>
      <c r="AJ1298" s="16">
        <f ca="1">IF(Table1[[#This Row],[State]]="Closed","Zero",IF(Table1[[#This Row],[State]]="Resolved","Zero",TODAY()-Table1[[#This Row],[First Assigned to Osprey-Resolver]]))</f>
        <v>826.60568287037313</v>
      </c>
      <c r="AK1298" s="16" t="str">
        <f ca="1">IF(Table1[[#This Row],[Days Open]]&lt;=5,"00 - 05",IF(Table1[[#This Row],[Days Open]]&lt;=15,"06 - 15",IF(Table1[[#This Row],[Days Open]]&lt;=30,"16 - 30", IF(Table1[[#This Row],[Days Open]]&lt;=60,"31 - 60",IF(Table1[[#This Row],[Days Open]]&lt;=90,"61 - 90",IF(Table1[[#This Row],[Days Open]]="Zero","Closed","&gt;91 and above"))))))</f>
        <v>&gt;91 and above</v>
      </c>
      <c r="AL1298" s="39">
        <f>WEEKNUM(Table1[[#This Row],[Created]])</f>
        <v>8</v>
      </c>
      <c r="AM1298" s="39">
        <f>WEEKNUM(Table1[[#This Row],[Resolved]])</f>
        <v>0</v>
      </c>
      <c r="AN1298" s="39">
        <f>WEEKNUM(Table1[[#This Row],[Closed]])</f>
        <v>19</v>
      </c>
      <c r="AO1298" s="39" t="str">
        <f>IFERROR(INDEX(GD_Resource[], MATCH(Table1[[#This Row],[Assigned to]], GD_Resource[SNOW ID Unique], 0), 2), "Not GD")</f>
        <v>WPP-UK</v>
      </c>
      <c r="AP1298" s="39" t="str">
        <f t="shared" si="20"/>
        <v>GD</v>
      </c>
      <c r="AQ1298" s="39">
        <f>YEAR(Table1[[#This Row],[Closed]])</f>
        <v>2020</v>
      </c>
      <c r="AR1298" s="39">
        <f>YEAR(Table1[[#This Row],[Resolved]])</f>
        <v>1900</v>
      </c>
      <c r="AS1298" s="39">
        <f>YEAR(Table1[[#This Row],[Created]])</f>
        <v>2020</v>
      </c>
      <c r="AT1298" s="39">
        <f>DAY(Table1[[#This Row],[Resolved]])</f>
        <v>0</v>
      </c>
      <c r="AU1298" s="39" t="str">
        <f>TEXT(Table1[[#This Row],[Resolved]],"MMM")</f>
        <v>Jan</v>
      </c>
      <c r="AV1298" s="39">
        <f>DAY(Table1[[#This Row],[Created]])</f>
        <v>20</v>
      </c>
      <c r="AW1298" s="39" t="str">
        <f>TEXT(Table1[[#This Row],[Created]],"MMM")</f>
        <v>Feb</v>
      </c>
      <c r="AX1298" s="40">
        <f>VLOOKUP(Table1[[#This Row],[Assigned to]],GD_Resource[[#All],[SNOW ID Unique]:[Team]],4,0)</f>
        <v>0</v>
      </c>
    </row>
    <row r="1299" spans="1:50" ht="62.7" customHeight="1" x14ac:dyDescent="0.25">
      <c r="A1299" s="37" t="s">
        <v>4982</v>
      </c>
      <c r="B1299" s="37" t="s">
        <v>119</v>
      </c>
      <c r="C1299" s="37" t="s">
        <v>120</v>
      </c>
      <c r="D1299" s="37" t="s">
        <v>4924</v>
      </c>
      <c r="E1299" s="37" t="s">
        <v>7</v>
      </c>
      <c r="F1299" s="37" t="s">
        <v>4983</v>
      </c>
      <c r="G1299" s="60">
        <v>43881.881435185183</v>
      </c>
      <c r="H1299" s="37" t="s">
        <v>196</v>
      </c>
      <c r="I1299" s="60"/>
      <c r="J1299" s="37" t="s">
        <v>124</v>
      </c>
      <c r="K1299" s="37" t="s">
        <v>4984</v>
      </c>
      <c r="L1299" s="60">
        <v>43881.881435185183</v>
      </c>
      <c r="M1299" s="37" t="s">
        <v>4925</v>
      </c>
      <c r="N1299" s="60">
        <v>43881.857627314806</v>
      </c>
      <c r="O1299" s="37" t="s">
        <v>4985</v>
      </c>
      <c r="P1299" s="38" t="b">
        <v>0</v>
      </c>
      <c r="Q1299" s="37"/>
      <c r="R1299" s="37" t="s">
        <v>127</v>
      </c>
      <c r="S1299" s="38">
        <v>0</v>
      </c>
      <c r="T1299" s="37" t="s">
        <v>128</v>
      </c>
      <c r="U1299" s="37" t="s">
        <v>124</v>
      </c>
      <c r="V1299" s="60"/>
      <c r="W1299" s="38">
        <v>2908</v>
      </c>
      <c r="X1299" s="37" t="s">
        <v>4986</v>
      </c>
      <c r="Y1299" s="38">
        <v>0</v>
      </c>
      <c r="Z1299" s="38" t="b">
        <v>0</v>
      </c>
      <c r="AA1299" s="60">
        <v>43881.860717592594</v>
      </c>
      <c r="AB1299" s="60"/>
      <c r="AC1299" s="38">
        <v>0</v>
      </c>
      <c r="AD1299" s="60"/>
      <c r="AE1299" s="60">
        <v>43881.860717592594</v>
      </c>
      <c r="AF1299" s="60">
        <v>43881.857627314806</v>
      </c>
      <c r="AG1299" s="37"/>
      <c r="AH1299" s="37"/>
      <c r="AI1299" s="37"/>
      <c r="AJ1299" s="16">
        <f ca="1">IF(Table1[[#This Row],[State]]="Closed","Zero",IF(Table1[[#This Row],[State]]="Resolved","Zero",TODAY()-Table1[[#This Row],[First Assigned to Osprey-Resolver]]))</f>
        <v>826.13928240740643</v>
      </c>
      <c r="AK1299" s="16" t="str">
        <f ca="1">IF(Table1[[#This Row],[Days Open]]&lt;=5,"00 - 05",IF(Table1[[#This Row],[Days Open]]&lt;=15,"06 - 15",IF(Table1[[#This Row],[Days Open]]&lt;=30,"16 - 30", IF(Table1[[#This Row],[Days Open]]&lt;=60,"31 - 60",IF(Table1[[#This Row],[Days Open]]&lt;=90,"61 - 90",IF(Table1[[#This Row],[Days Open]]="Zero","Closed","&gt;91 and above"))))))</f>
        <v>&gt;91 and above</v>
      </c>
      <c r="AL1299" s="39">
        <f>WEEKNUM(Table1[[#This Row],[Created]])</f>
        <v>8</v>
      </c>
      <c r="AM1299" s="39">
        <f>WEEKNUM(Table1[[#This Row],[Resolved]])</f>
        <v>0</v>
      </c>
      <c r="AN1299" s="39">
        <f>WEEKNUM(Table1[[#This Row],[Closed]])</f>
        <v>8</v>
      </c>
      <c r="AO1299" s="39" t="str">
        <f>IFERROR(INDEX(GD_Resource[], MATCH(Table1[[#This Row],[Assigned to]], GD_Resource[SNOW ID Unique], 0), 2), "Not GD")</f>
        <v>WPP-US</v>
      </c>
      <c r="AP1299" s="39" t="str">
        <f t="shared" si="20"/>
        <v>GD</v>
      </c>
      <c r="AQ1299" s="39">
        <f>YEAR(Table1[[#This Row],[Closed]])</f>
        <v>2020</v>
      </c>
      <c r="AR1299" s="39">
        <f>YEAR(Table1[[#This Row],[Resolved]])</f>
        <v>1900</v>
      </c>
      <c r="AS1299" s="39">
        <f>YEAR(Table1[[#This Row],[Created]])</f>
        <v>2020</v>
      </c>
      <c r="AT1299" s="39">
        <f>DAY(Table1[[#This Row],[Resolved]])</f>
        <v>0</v>
      </c>
      <c r="AU1299" s="39" t="str">
        <f>TEXT(Table1[[#This Row],[Resolved]],"MMM")</f>
        <v>Jan</v>
      </c>
      <c r="AV1299" s="39">
        <f>DAY(Table1[[#This Row],[Created]])</f>
        <v>20</v>
      </c>
      <c r="AW1299" s="39" t="str">
        <f>TEXT(Table1[[#This Row],[Created]],"MMM")</f>
        <v>Feb</v>
      </c>
      <c r="AX1299" s="40">
        <f>VLOOKUP(Table1[[#This Row],[Assigned to]],GD_Resource[[#All],[SNOW ID Unique]:[Team]],4,0)</f>
        <v>0</v>
      </c>
    </row>
    <row r="1300" spans="1:50" ht="49.95" customHeight="1" x14ac:dyDescent="0.25">
      <c r="A1300" s="37" t="s">
        <v>4987</v>
      </c>
      <c r="B1300" s="37" t="s">
        <v>119</v>
      </c>
      <c r="C1300" s="37" t="s">
        <v>253</v>
      </c>
      <c r="D1300" s="37" t="s">
        <v>259</v>
      </c>
      <c r="E1300" s="37" t="s">
        <v>13</v>
      </c>
      <c r="F1300" s="37" t="s">
        <v>4988</v>
      </c>
      <c r="G1300" s="60">
        <v>43883.005914351852</v>
      </c>
      <c r="H1300" s="37" t="s">
        <v>39</v>
      </c>
      <c r="I1300" s="60"/>
      <c r="J1300" s="37" t="s">
        <v>124</v>
      </c>
      <c r="K1300" s="37" t="s">
        <v>4989</v>
      </c>
      <c r="L1300" s="60">
        <v>43883.005914351852</v>
      </c>
      <c r="M1300" s="37" t="s">
        <v>39</v>
      </c>
      <c r="N1300" s="60">
        <v>43882.867569444446</v>
      </c>
      <c r="O1300" s="37" t="s">
        <v>3136</v>
      </c>
      <c r="P1300" s="38" t="b">
        <v>0</v>
      </c>
      <c r="Q1300" s="37"/>
      <c r="R1300" s="37" t="s">
        <v>150</v>
      </c>
      <c r="S1300" s="38">
        <v>0</v>
      </c>
      <c r="T1300" s="37" t="s">
        <v>128</v>
      </c>
      <c r="U1300" s="37" t="s">
        <v>124</v>
      </c>
      <c r="V1300" s="60"/>
      <c r="W1300" s="38">
        <v>11953</v>
      </c>
      <c r="X1300" s="37" t="s">
        <v>3137</v>
      </c>
      <c r="Y1300" s="38">
        <v>0</v>
      </c>
      <c r="Z1300" s="38" t="b">
        <v>0</v>
      </c>
      <c r="AA1300" s="60">
        <v>43882.89162037037</v>
      </c>
      <c r="AB1300" s="60">
        <v>43882.867569444446</v>
      </c>
      <c r="AC1300" s="38">
        <v>1</v>
      </c>
      <c r="AD1300" s="60">
        <v>43882.940868055557</v>
      </c>
      <c r="AE1300" s="60">
        <v>43882.943344907413</v>
      </c>
      <c r="AF1300" s="60">
        <v>43882.940868055557</v>
      </c>
      <c r="AG1300" s="37"/>
      <c r="AH1300" s="37"/>
      <c r="AI1300" s="37"/>
      <c r="AJ1300" s="16">
        <f ca="1">IF(Table1[[#This Row],[State]]="Closed","Zero",IF(Table1[[#This Row],[State]]="Resolved","Zero",TODAY()-Table1[[#This Row],[First Assigned to Osprey-Resolver]]))</f>
        <v>825.05665509258688</v>
      </c>
      <c r="AK1300" s="16" t="str">
        <f ca="1">IF(Table1[[#This Row],[Days Open]]&lt;=5,"00 - 05",IF(Table1[[#This Row],[Days Open]]&lt;=15,"06 - 15",IF(Table1[[#This Row],[Days Open]]&lt;=30,"16 - 30", IF(Table1[[#This Row],[Days Open]]&lt;=60,"31 - 60",IF(Table1[[#This Row],[Days Open]]&lt;=90,"61 - 90",IF(Table1[[#This Row],[Days Open]]="Zero","Closed","&gt;91 and above"))))))</f>
        <v>&gt;91 and above</v>
      </c>
      <c r="AL1300" s="39">
        <f>WEEKNUM(Table1[[#This Row],[Created]])</f>
        <v>8</v>
      </c>
      <c r="AM1300" s="39">
        <f>WEEKNUM(Table1[[#This Row],[Resolved]])</f>
        <v>0</v>
      </c>
      <c r="AN1300" s="39">
        <f>WEEKNUM(Table1[[#This Row],[Closed]])</f>
        <v>8</v>
      </c>
      <c r="AO1300" s="39" t="str">
        <f>IFERROR(INDEX(GD_Resource[], MATCH(Table1[[#This Row],[Assigned to]], GD_Resource[SNOW ID Unique], 0), 2), "Not GD")</f>
        <v>Not GD</v>
      </c>
      <c r="AP1300" s="39" t="str">
        <f t="shared" si="20"/>
        <v>Geo</v>
      </c>
      <c r="AQ1300" s="39">
        <f>YEAR(Table1[[#This Row],[Closed]])</f>
        <v>2020</v>
      </c>
      <c r="AR1300" s="39">
        <f>YEAR(Table1[[#This Row],[Resolved]])</f>
        <v>1900</v>
      </c>
      <c r="AS1300" s="39">
        <f>YEAR(Table1[[#This Row],[Created]])</f>
        <v>2020</v>
      </c>
      <c r="AT1300" s="39">
        <f>DAY(Table1[[#This Row],[Resolved]])</f>
        <v>0</v>
      </c>
      <c r="AU1300" s="39" t="str">
        <f>TEXT(Table1[[#This Row],[Resolved]],"MMM")</f>
        <v>Jan</v>
      </c>
      <c r="AV1300" s="39">
        <f>DAY(Table1[[#This Row],[Created]])</f>
        <v>21</v>
      </c>
      <c r="AW1300" s="39" t="str">
        <f>TEXT(Table1[[#This Row],[Created]],"MMM")</f>
        <v>Feb</v>
      </c>
      <c r="AX1300" s="40" t="e">
        <f>VLOOKUP(Table1[[#This Row],[Assigned to]],GD_Resource[[#All],[SNOW ID Unique]:[Team]],4,0)</f>
        <v>#N/A</v>
      </c>
    </row>
    <row r="1301" spans="1:50" ht="37.5" customHeight="1" x14ac:dyDescent="0.25">
      <c r="A1301" s="37" t="s">
        <v>4990</v>
      </c>
      <c r="B1301" s="37" t="s">
        <v>119</v>
      </c>
      <c r="C1301" s="37" t="s">
        <v>253</v>
      </c>
      <c r="D1301" s="37" t="s">
        <v>243</v>
      </c>
      <c r="E1301" s="37" t="s">
        <v>13</v>
      </c>
      <c r="F1301" s="37" t="s">
        <v>4991</v>
      </c>
      <c r="G1301" s="60">
        <v>43888.56349537037</v>
      </c>
      <c r="H1301" s="37"/>
      <c r="I1301" s="60"/>
      <c r="J1301" s="37" t="s">
        <v>124</v>
      </c>
      <c r="K1301" s="37" t="s">
        <v>4992</v>
      </c>
      <c r="L1301" s="60">
        <v>43888.56349537037</v>
      </c>
      <c r="M1301" s="37" t="s">
        <v>71</v>
      </c>
      <c r="N1301" s="60">
        <v>43885.721319444441</v>
      </c>
      <c r="O1301" s="37" t="s">
        <v>243</v>
      </c>
      <c r="P1301" s="38" t="b">
        <v>0</v>
      </c>
      <c r="Q1301" s="37"/>
      <c r="R1301" s="37" t="s">
        <v>150</v>
      </c>
      <c r="S1301" s="38">
        <v>0</v>
      </c>
      <c r="T1301" s="37" t="s">
        <v>128</v>
      </c>
      <c r="U1301" s="37" t="s">
        <v>124</v>
      </c>
      <c r="V1301" s="60"/>
      <c r="W1301" s="38">
        <v>245564</v>
      </c>
      <c r="X1301" s="37" t="s">
        <v>71</v>
      </c>
      <c r="Y1301" s="38">
        <v>0</v>
      </c>
      <c r="Z1301" s="38" t="b">
        <v>0</v>
      </c>
      <c r="AA1301" s="60">
        <v>43886.659131944441</v>
      </c>
      <c r="AB1301" s="60">
        <v>43885.721319444441</v>
      </c>
      <c r="AC1301" s="38">
        <v>3</v>
      </c>
      <c r="AD1301" s="60">
        <v>43888.550879629627</v>
      </c>
      <c r="AE1301" s="60"/>
      <c r="AF1301" s="60">
        <v>43888.550879629627</v>
      </c>
      <c r="AG1301" s="37"/>
      <c r="AH1301" s="37"/>
      <c r="AI1301" s="37"/>
      <c r="AJ1301" s="16">
        <f ca="1">IF(Table1[[#This Row],[State]]="Closed","Zero",IF(Table1[[#This Row],[State]]="Resolved","Zero",TODAY()-Table1[[#This Row],[First Assigned to Osprey-Resolver]]))</f>
        <v>44708</v>
      </c>
      <c r="AK1301" s="16" t="str">
        <f ca="1">IF(Table1[[#This Row],[Days Open]]&lt;=5,"00 - 05",IF(Table1[[#This Row],[Days Open]]&lt;=15,"06 - 15",IF(Table1[[#This Row],[Days Open]]&lt;=30,"16 - 30", IF(Table1[[#This Row],[Days Open]]&lt;=60,"31 - 60",IF(Table1[[#This Row],[Days Open]]&lt;=90,"61 - 90",IF(Table1[[#This Row],[Days Open]]="Zero","Closed","&gt;91 and above"))))))</f>
        <v>&gt;91 and above</v>
      </c>
      <c r="AL1301" s="39">
        <f>WEEKNUM(Table1[[#This Row],[Created]])</f>
        <v>9</v>
      </c>
      <c r="AM1301" s="39">
        <f>WEEKNUM(Table1[[#This Row],[Resolved]])</f>
        <v>0</v>
      </c>
      <c r="AN1301" s="39">
        <f>WEEKNUM(Table1[[#This Row],[Closed]])</f>
        <v>9</v>
      </c>
      <c r="AO1301" s="39" t="str">
        <f>IFERROR(INDEX(GD_Resource[], MATCH(Table1[[#This Row],[Assigned to]], GD_Resource[SNOW ID Unique], 0), 2), "Not GD")</f>
        <v>Not GD</v>
      </c>
      <c r="AP1301" s="39" t="str">
        <f t="shared" si="20"/>
        <v>Geo</v>
      </c>
      <c r="AQ1301" s="39">
        <f>YEAR(Table1[[#This Row],[Closed]])</f>
        <v>2020</v>
      </c>
      <c r="AR1301" s="39">
        <f>YEAR(Table1[[#This Row],[Resolved]])</f>
        <v>1900</v>
      </c>
      <c r="AS1301" s="39">
        <f>YEAR(Table1[[#This Row],[Created]])</f>
        <v>2020</v>
      </c>
      <c r="AT1301" s="39">
        <f>DAY(Table1[[#This Row],[Resolved]])</f>
        <v>0</v>
      </c>
      <c r="AU1301" s="39" t="str">
        <f>TEXT(Table1[[#This Row],[Resolved]],"MMM")</f>
        <v>Jan</v>
      </c>
      <c r="AV1301" s="39">
        <f>DAY(Table1[[#This Row],[Created]])</f>
        <v>24</v>
      </c>
      <c r="AW1301" s="39" t="str">
        <f>TEXT(Table1[[#This Row],[Created]],"MMM")</f>
        <v>Feb</v>
      </c>
      <c r="AX1301" s="40" t="e">
        <f>VLOOKUP(Table1[[#This Row],[Assigned to]],GD_Resource[[#All],[SNOW ID Unique]:[Team]],4,0)</f>
        <v>#N/A</v>
      </c>
    </row>
    <row r="1302" spans="1:50" ht="49.95" customHeight="1" x14ac:dyDescent="0.25">
      <c r="A1302" s="37" t="s">
        <v>4993</v>
      </c>
      <c r="B1302" s="37" t="s">
        <v>142</v>
      </c>
      <c r="C1302" s="37" t="s">
        <v>361</v>
      </c>
      <c r="D1302" s="37" t="s">
        <v>206</v>
      </c>
      <c r="E1302" s="37" t="s">
        <v>145</v>
      </c>
      <c r="F1302" s="37" t="s">
        <v>4994</v>
      </c>
      <c r="G1302" s="60">
        <v>44013.896296296298</v>
      </c>
      <c r="H1302" s="37" t="s">
        <v>48</v>
      </c>
      <c r="I1302" s="60"/>
      <c r="J1302" s="37" t="s">
        <v>124</v>
      </c>
      <c r="K1302" s="37" t="s">
        <v>4995</v>
      </c>
      <c r="L1302" s="60">
        <v>44013.896296296298</v>
      </c>
      <c r="M1302" s="37" t="s">
        <v>48</v>
      </c>
      <c r="N1302" s="60">
        <v>43886.104861111111</v>
      </c>
      <c r="O1302" s="37" t="s">
        <v>3715</v>
      </c>
      <c r="P1302" s="38" t="b">
        <v>0</v>
      </c>
      <c r="Q1302" s="37"/>
      <c r="R1302" s="37" t="s">
        <v>127</v>
      </c>
      <c r="S1302" s="38">
        <v>0</v>
      </c>
      <c r="T1302" s="37" t="s">
        <v>128</v>
      </c>
      <c r="U1302" s="37" t="s">
        <v>124</v>
      </c>
      <c r="V1302" s="60"/>
      <c r="W1302" s="38">
        <v>11041180</v>
      </c>
      <c r="X1302" s="37" t="s">
        <v>3716</v>
      </c>
      <c r="Y1302" s="38">
        <v>0</v>
      </c>
      <c r="Z1302" s="38" t="b">
        <v>0</v>
      </c>
      <c r="AA1302" s="60">
        <v>43886.138078703712</v>
      </c>
      <c r="AB1302" s="60">
        <v>43886.104861111111</v>
      </c>
      <c r="AC1302" s="38">
        <v>3</v>
      </c>
      <c r="AD1302" s="60">
        <v>43886.18546296296</v>
      </c>
      <c r="AE1302" s="60">
        <v>43886.599629629629</v>
      </c>
      <c r="AF1302" s="60">
        <v>43886.18546296296</v>
      </c>
      <c r="AG1302" s="37"/>
      <c r="AH1302" s="37"/>
      <c r="AI1302" s="37"/>
      <c r="AJ1302" s="16">
        <f ca="1">IF(Table1[[#This Row],[State]]="Closed","Zero",IF(Table1[[#This Row],[State]]="Resolved","Zero",TODAY()-Table1[[#This Row],[First Assigned to Osprey-Resolver]]))</f>
        <v>821.40037037037109</v>
      </c>
      <c r="AK1302" s="16" t="str">
        <f ca="1">IF(Table1[[#This Row],[Days Open]]&lt;=5,"00 - 05",IF(Table1[[#This Row],[Days Open]]&lt;=15,"06 - 15",IF(Table1[[#This Row],[Days Open]]&lt;=30,"16 - 30", IF(Table1[[#This Row],[Days Open]]&lt;=60,"31 - 60",IF(Table1[[#This Row],[Days Open]]&lt;=90,"61 - 90",IF(Table1[[#This Row],[Days Open]]="Zero","Closed","&gt;91 and above"))))))</f>
        <v>&gt;91 and above</v>
      </c>
      <c r="AL1302" s="39">
        <f>WEEKNUM(Table1[[#This Row],[Created]])</f>
        <v>9</v>
      </c>
      <c r="AM1302" s="39">
        <f>WEEKNUM(Table1[[#This Row],[Resolved]])</f>
        <v>0</v>
      </c>
      <c r="AN1302" s="39">
        <f>WEEKNUM(Table1[[#This Row],[Closed]])</f>
        <v>27</v>
      </c>
      <c r="AO1302" s="39" t="str">
        <f>IFERROR(INDEX(GD_Resource[], MATCH(Table1[[#This Row],[Assigned to]], GD_Resource[SNOW ID Unique], 0), 2), "Not GD")</f>
        <v>Not GD</v>
      </c>
      <c r="AP1302" s="39" t="str">
        <f t="shared" si="20"/>
        <v>Geo</v>
      </c>
      <c r="AQ1302" s="39">
        <f>YEAR(Table1[[#This Row],[Closed]])</f>
        <v>2020</v>
      </c>
      <c r="AR1302" s="39">
        <f>YEAR(Table1[[#This Row],[Resolved]])</f>
        <v>1900</v>
      </c>
      <c r="AS1302" s="39">
        <f>YEAR(Table1[[#This Row],[Created]])</f>
        <v>2020</v>
      </c>
      <c r="AT1302" s="39">
        <f>DAY(Table1[[#This Row],[Resolved]])</f>
        <v>0</v>
      </c>
      <c r="AU1302" s="39" t="str">
        <f>TEXT(Table1[[#This Row],[Resolved]],"MMM")</f>
        <v>Jan</v>
      </c>
      <c r="AV1302" s="39">
        <f>DAY(Table1[[#This Row],[Created]])</f>
        <v>25</v>
      </c>
      <c r="AW1302" s="39" t="str">
        <f>TEXT(Table1[[#This Row],[Created]],"MMM")</f>
        <v>Feb</v>
      </c>
      <c r="AX1302" s="40" t="e">
        <f>VLOOKUP(Table1[[#This Row],[Assigned to]],GD_Resource[[#All],[SNOW ID Unique]:[Team]],4,0)</f>
        <v>#N/A</v>
      </c>
    </row>
    <row r="1303" spans="1:50" ht="49.95" customHeight="1" x14ac:dyDescent="0.25">
      <c r="A1303" s="37" t="s">
        <v>4996</v>
      </c>
      <c r="B1303" s="37" t="s">
        <v>119</v>
      </c>
      <c r="C1303" s="37" t="s">
        <v>161</v>
      </c>
      <c r="D1303" s="37" t="s">
        <v>2195</v>
      </c>
      <c r="E1303" s="37" t="s">
        <v>13</v>
      </c>
      <c r="F1303" s="37" t="s">
        <v>4997</v>
      </c>
      <c r="G1303" s="60">
        <v>43922.958958333344</v>
      </c>
      <c r="H1303" s="37" t="s">
        <v>32</v>
      </c>
      <c r="I1303" s="60"/>
      <c r="J1303" s="37" t="s">
        <v>124</v>
      </c>
      <c r="K1303" s="37" t="s">
        <v>4998</v>
      </c>
      <c r="L1303" s="60">
        <v>43922.958958333344</v>
      </c>
      <c r="M1303" s="37" t="s">
        <v>58</v>
      </c>
      <c r="N1303" s="60">
        <v>43888.406157407408</v>
      </c>
      <c r="O1303" s="37" t="s">
        <v>2195</v>
      </c>
      <c r="P1303" s="38" t="b">
        <v>0</v>
      </c>
      <c r="Q1303" s="37"/>
      <c r="R1303" s="37" t="s">
        <v>127</v>
      </c>
      <c r="S1303" s="38">
        <v>0</v>
      </c>
      <c r="T1303" s="37" t="s">
        <v>128</v>
      </c>
      <c r="U1303" s="37" t="s">
        <v>124</v>
      </c>
      <c r="V1303" s="60"/>
      <c r="W1303" s="38">
        <v>2985626</v>
      </c>
      <c r="X1303" s="37" t="s">
        <v>58</v>
      </c>
      <c r="Y1303" s="38">
        <v>0</v>
      </c>
      <c r="Z1303" s="38" t="b">
        <v>0</v>
      </c>
      <c r="AA1303" s="60">
        <v>43888.406168981477</v>
      </c>
      <c r="AB1303" s="60"/>
      <c r="AC1303" s="38">
        <v>0</v>
      </c>
      <c r="AD1303" s="60"/>
      <c r="AE1303" s="60">
        <v>43888.406168981477</v>
      </c>
      <c r="AF1303" s="60">
        <v>43888.406168981477</v>
      </c>
      <c r="AG1303" s="37"/>
      <c r="AH1303" s="37"/>
      <c r="AI1303" s="37"/>
      <c r="AJ1303" s="16">
        <f ca="1">IF(Table1[[#This Row],[State]]="Closed","Zero",IF(Table1[[#This Row],[State]]="Resolved","Zero",TODAY()-Table1[[#This Row],[First Assigned to Osprey-Resolver]]))</f>
        <v>819.59383101852291</v>
      </c>
      <c r="AK1303" s="16" t="str">
        <f ca="1">IF(Table1[[#This Row],[Days Open]]&lt;=5,"00 - 05",IF(Table1[[#This Row],[Days Open]]&lt;=15,"06 - 15",IF(Table1[[#This Row],[Days Open]]&lt;=30,"16 - 30", IF(Table1[[#This Row],[Days Open]]&lt;=60,"31 - 60",IF(Table1[[#This Row],[Days Open]]&lt;=90,"61 - 90",IF(Table1[[#This Row],[Days Open]]="Zero","Closed","&gt;91 and above"))))))</f>
        <v>&gt;91 and above</v>
      </c>
      <c r="AL1303" s="39">
        <f>WEEKNUM(Table1[[#This Row],[Created]])</f>
        <v>9</v>
      </c>
      <c r="AM1303" s="39">
        <f>WEEKNUM(Table1[[#This Row],[Resolved]])</f>
        <v>0</v>
      </c>
      <c r="AN1303" s="39">
        <f>WEEKNUM(Table1[[#This Row],[Closed]])</f>
        <v>14</v>
      </c>
      <c r="AO1303" s="39" t="str">
        <f>IFERROR(INDEX(GD_Resource[], MATCH(Table1[[#This Row],[Assigned to]], GD_Resource[SNOW ID Unique], 0), 2), "Not GD")</f>
        <v>WPP-US</v>
      </c>
      <c r="AP1303" s="39" t="str">
        <f t="shared" si="20"/>
        <v>GD</v>
      </c>
      <c r="AQ1303" s="39">
        <f>YEAR(Table1[[#This Row],[Closed]])</f>
        <v>2020</v>
      </c>
      <c r="AR1303" s="39">
        <f>YEAR(Table1[[#This Row],[Resolved]])</f>
        <v>1900</v>
      </c>
      <c r="AS1303" s="39">
        <f>YEAR(Table1[[#This Row],[Created]])</f>
        <v>2020</v>
      </c>
      <c r="AT1303" s="39">
        <f>DAY(Table1[[#This Row],[Resolved]])</f>
        <v>0</v>
      </c>
      <c r="AU1303" s="39" t="str">
        <f>TEXT(Table1[[#This Row],[Resolved]],"MMM")</f>
        <v>Jan</v>
      </c>
      <c r="AV1303" s="39">
        <f>DAY(Table1[[#This Row],[Created]])</f>
        <v>27</v>
      </c>
      <c r="AW1303" s="39" t="str">
        <f>TEXT(Table1[[#This Row],[Created]],"MMM")</f>
        <v>Feb</v>
      </c>
      <c r="AX1303" s="40">
        <f>VLOOKUP(Table1[[#This Row],[Assigned to]],GD_Resource[[#All],[SNOW ID Unique]:[Team]],4,0)</f>
        <v>0</v>
      </c>
    </row>
    <row r="1304" spans="1:50" ht="37.5" customHeight="1" x14ac:dyDescent="0.25">
      <c r="A1304" s="37" t="s">
        <v>4999</v>
      </c>
      <c r="B1304" s="37" t="s">
        <v>119</v>
      </c>
      <c r="C1304" s="37" t="s">
        <v>120</v>
      </c>
      <c r="D1304" s="37" t="s">
        <v>206</v>
      </c>
      <c r="E1304" s="37" t="s">
        <v>145</v>
      </c>
      <c r="F1304" s="37" t="s">
        <v>5000</v>
      </c>
      <c r="G1304" s="60">
        <v>43901.872997685183</v>
      </c>
      <c r="H1304" s="37" t="s">
        <v>56</v>
      </c>
      <c r="I1304" s="60"/>
      <c r="J1304" s="37" t="s">
        <v>134</v>
      </c>
      <c r="K1304" s="37" t="s">
        <v>5001</v>
      </c>
      <c r="L1304" s="60">
        <v>43901.872997685183</v>
      </c>
      <c r="M1304" s="37" t="s">
        <v>48</v>
      </c>
      <c r="N1304" s="60">
        <v>43888.961435185192</v>
      </c>
      <c r="O1304" s="37" t="s">
        <v>5002</v>
      </c>
      <c r="P1304" s="38" t="b">
        <v>0</v>
      </c>
      <c r="Q1304" s="37"/>
      <c r="R1304" s="37" t="s">
        <v>127</v>
      </c>
      <c r="S1304" s="38">
        <v>0</v>
      </c>
      <c r="T1304" s="37" t="s">
        <v>128</v>
      </c>
      <c r="U1304" s="37" t="s">
        <v>124</v>
      </c>
      <c r="V1304" s="60"/>
      <c r="W1304" s="38">
        <v>1115559</v>
      </c>
      <c r="X1304" s="37" t="s">
        <v>5003</v>
      </c>
      <c r="Y1304" s="38">
        <v>0</v>
      </c>
      <c r="Z1304" s="38" t="b">
        <v>0</v>
      </c>
      <c r="AA1304" s="60">
        <v>43888.961435185192</v>
      </c>
      <c r="AB1304" s="60"/>
      <c r="AC1304" s="38">
        <v>0</v>
      </c>
      <c r="AD1304" s="60"/>
      <c r="AE1304" s="60">
        <v>43888.961435185192</v>
      </c>
      <c r="AF1304" s="60">
        <v>43888.961435185192</v>
      </c>
      <c r="AG1304" s="37"/>
      <c r="AH1304" s="37"/>
      <c r="AI1304" s="37"/>
      <c r="AJ1304" s="16">
        <f ca="1">IF(Table1[[#This Row],[State]]="Closed","Zero",IF(Table1[[#This Row],[State]]="Resolved","Zero",TODAY()-Table1[[#This Row],[First Assigned to Osprey-Resolver]]))</f>
        <v>819.03856481480761</v>
      </c>
      <c r="AK1304" s="16" t="str">
        <f ca="1">IF(Table1[[#This Row],[Days Open]]&lt;=5,"00 - 05",IF(Table1[[#This Row],[Days Open]]&lt;=15,"06 - 15",IF(Table1[[#This Row],[Days Open]]&lt;=30,"16 - 30", IF(Table1[[#This Row],[Days Open]]&lt;=60,"31 - 60",IF(Table1[[#This Row],[Days Open]]&lt;=90,"61 - 90",IF(Table1[[#This Row],[Days Open]]="Zero","Closed","&gt;91 and above"))))))</f>
        <v>&gt;91 and above</v>
      </c>
      <c r="AL1304" s="39">
        <f>WEEKNUM(Table1[[#This Row],[Created]])</f>
        <v>9</v>
      </c>
      <c r="AM1304" s="39">
        <f>WEEKNUM(Table1[[#This Row],[Resolved]])</f>
        <v>0</v>
      </c>
      <c r="AN1304" s="39">
        <f>WEEKNUM(Table1[[#This Row],[Closed]])</f>
        <v>11</v>
      </c>
      <c r="AO1304" s="39" t="str">
        <f>IFERROR(INDEX(GD_Resource[], MATCH(Table1[[#This Row],[Assigned to]], GD_Resource[SNOW ID Unique], 0), 2), "Not GD")</f>
        <v>WPP-US</v>
      </c>
      <c r="AP1304" s="39" t="str">
        <f t="shared" si="20"/>
        <v>GD</v>
      </c>
      <c r="AQ1304" s="39">
        <f>YEAR(Table1[[#This Row],[Closed]])</f>
        <v>2020</v>
      </c>
      <c r="AR1304" s="39">
        <f>YEAR(Table1[[#This Row],[Resolved]])</f>
        <v>1900</v>
      </c>
      <c r="AS1304" s="39">
        <f>YEAR(Table1[[#This Row],[Created]])</f>
        <v>2020</v>
      </c>
      <c r="AT1304" s="39">
        <f>DAY(Table1[[#This Row],[Resolved]])</f>
        <v>0</v>
      </c>
      <c r="AU1304" s="39" t="str">
        <f>TEXT(Table1[[#This Row],[Resolved]],"MMM")</f>
        <v>Jan</v>
      </c>
      <c r="AV1304" s="39">
        <f>DAY(Table1[[#This Row],[Created]])</f>
        <v>27</v>
      </c>
      <c r="AW1304" s="39" t="str">
        <f>TEXT(Table1[[#This Row],[Created]],"MMM")</f>
        <v>Feb</v>
      </c>
      <c r="AX1304" s="40">
        <f>VLOOKUP(Table1[[#This Row],[Assigned to]],GD_Resource[[#All],[SNOW ID Unique]:[Team]],4,0)</f>
        <v>0</v>
      </c>
    </row>
    <row r="1305" spans="1:50" ht="37.5" customHeight="1" x14ac:dyDescent="0.25">
      <c r="A1305" s="37" t="s">
        <v>5004</v>
      </c>
      <c r="B1305" s="37" t="s">
        <v>142</v>
      </c>
      <c r="C1305" s="37" t="s">
        <v>296</v>
      </c>
      <c r="D1305" s="37" t="s">
        <v>144</v>
      </c>
      <c r="E1305" s="37" t="s">
        <v>145</v>
      </c>
      <c r="F1305" s="37" t="s">
        <v>5005</v>
      </c>
      <c r="G1305" s="60">
        <v>44610.021215277768</v>
      </c>
      <c r="H1305" s="37"/>
      <c r="I1305" s="60"/>
      <c r="J1305" s="37" t="s">
        <v>124</v>
      </c>
      <c r="K1305" s="37" t="s">
        <v>392</v>
      </c>
      <c r="L1305" s="60">
        <v>44610.021215277768</v>
      </c>
      <c r="M1305" s="37" t="s">
        <v>148</v>
      </c>
      <c r="N1305" s="60">
        <v>43889.870173611111</v>
      </c>
      <c r="O1305" s="37" t="s">
        <v>282</v>
      </c>
      <c r="P1305" s="38" t="b">
        <v>0</v>
      </c>
      <c r="Q1305" s="37"/>
      <c r="R1305" s="37" t="s">
        <v>150</v>
      </c>
      <c r="S1305" s="38">
        <v>0</v>
      </c>
      <c r="T1305" s="37" t="s">
        <v>128</v>
      </c>
      <c r="U1305" s="37" t="s">
        <v>124</v>
      </c>
      <c r="V1305" s="60"/>
      <c r="W1305" s="38">
        <v>62221050</v>
      </c>
      <c r="X1305" s="37" t="s">
        <v>283</v>
      </c>
      <c r="Y1305" s="38">
        <v>0</v>
      </c>
      <c r="Z1305" s="38" t="b">
        <v>0</v>
      </c>
      <c r="AA1305" s="60">
        <v>43889.893252314818</v>
      </c>
      <c r="AB1305" s="60">
        <v>43889.874293981477</v>
      </c>
      <c r="AC1305" s="38">
        <v>1</v>
      </c>
      <c r="AD1305" s="60">
        <v>43890.025972222233</v>
      </c>
      <c r="AE1305" s="60"/>
      <c r="AF1305" s="60">
        <v>43890.025972222233</v>
      </c>
      <c r="AG1305" s="37"/>
      <c r="AH1305" s="37"/>
      <c r="AI1305" s="37"/>
      <c r="AJ1305" s="16">
        <f ca="1">IF(Table1[[#This Row],[State]]="Closed","Zero",IF(Table1[[#This Row],[State]]="Resolved","Zero",TODAY()-Table1[[#This Row],[First Assigned to Osprey-Resolver]]))</f>
        <v>44708</v>
      </c>
      <c r="AK1305" s="16" t="str">
        <f ca="1">IF(Table1[[#This Row],[Days Open]]&lt;=5,"00 - 05",IF(Table1[[#This Row],[Days Open]]&lt;=15,"06 - 15",IF(Table1[[#This Row],[Days Open]]&lt;=30,"16 - 30", IF(Table1[[#This Row],[Days Open]]&lt;=60,"31 - 60",IF(Table1[[#This Row],[Days Open]]&lt;=90,"61 - 90",IF(Table1[[#This Row],[Days Open]]="Zero","Closed","&gt;91 and above"))))))</f>
        <v>&gt;91 and above</v>
      </c>
      <c r="AL1305" s="39">
        <f>WEEKNUM(Table1[[#This Row],[Created]])</f>
        <v>9</v>
      </c>
      <c r="AM1305" s="39">
        <f>WEEKNUM(Table1[[#This Row],[Resolved]])</f>
        <v>0</v>
      </c>
      <c r="AN1305" s="39">
        <f>WEEKNUM(Table1[[#This Row],[Closed]])</f>
        <v>8</v>
      </c>
      <c r="AO1305" s="39" t="str">
        <f>IFERROR(INDEX(GD_Resource[], MATCH(Table1[[#This Row],[Assigned to]], GD_Resource[SNOW ID Unique], 0), 2), "Not GD")</f>
        <v>Not GD</v>
      </c>
      <c r="AP1305" s="39" t="str">
        <f t="shared" si="20"/>
        <v>Geo</v>
      </c>
      <c r="AQ1305" s="39">
        <f>YEAR(Table1[[#This Row],[Closed]])</f>
        <v>2022</v>
      </c>
      <c r="AR1305" s="39">
        <f>YEAR(Table1[[#This Row],[Resolved]])</f>
        <v>1900</v>
      </c>
      <c r="AS1305" s="39">
        <f>YEAR(Table1[[#This Row],[Created]])</f>
        <v>2020</v>
      </c>
      <c r="AT1305" s="39">
        <f>DAY(Table1[[#This Row],[Resolved]])</f>
        <v>0</v>
      </c>
      <c r="AU1305" s="39" t="str">
        <f>TEXT(Table1[[#This Row],[Resolved]],"MMM")</f>
        <v>Jan</v>
      </c>
      <c r="AV1305" s="39">
        <f>DAY(Table1[[#This Row],[Created]])</f>
        <v>28</v>
      </c>
      <c r="AW1305" s="39" t="str">
        <f>TEXT(Table1[[#This Row],[Created]],"MMM")</f>
        <v>Feb</v>
      </c>
      <c r="AX1305" s="40" t="e">
        <f>VLOOKUP(Table1[[#This Row],[Assigned to]],GD_Resource[[#All],[SNOW ID Unique]:[Team]],4,0)</f>
        <v>#N/A</v>
      </c>
    </row>
    <row r="1306" spans="1:50" ht="49.95" customHeight="1" x14ac:dyDescent="0.25">
      <c r="A1306" s="37" t="s">
        <v>5006</v>
      </c>
      <c r="B1306" s="37" t="s">
        <v>142</v>
      </c>
      <c r="C1306" s="37" t="s">
        <v>296</v>
      </c>
      <c r="D1306" s="37" t="s">
        <v>686</v>
      </c>
      <c r="E1306" s="37" t="s">
        <v>145</v>
      </c>
      <c r="F1306" s="37" t="s">
        <v>5007</v>
      </c>
      <c r="G1306" s="60">
        <v>44693.961030092592</v>
      </c>
      <c r="H1306" s="37" t="s">
        <v>25</v>
      </c>
      <c r="I1306" s="60"/>
      <c r="J1306" s="37"/>
      <c r="K1306" s="37"/>
      <c r="L1306" s="60"/>
      <c r="M1306" s="37"/>
      <c r="N1306" s="60">
        <v>43889.871979166674</v>
      </c>
      <c r="O1306" s="37" t="s">
        <v>282</v>
      </c>
      <c r="P1306" s="38" t="b">
        <v>0</v>
      </c>
      <c r="Q1306" s="37"/>
      <c r="R1306" s="37" t="s">
        <v>150</v>
      </c>
      <c r="S1306" s="38">
        <v>0</v>
      </c>
      <c r="T1306" s="37" t="s">
        <v>128</v>
      </c>
      <c r="U1306" s="37" t="s">
        <v>66</v>
      </c>
      <c r="V1306" s="60"/>
      <c r="W1306" s="38"/>
      <c r="X1306" s="37" t="s">
        <v>283</v>
      </c>
      <c r="Y1306" s="38">
        <v>0</v>
      </c>
      <c r="Z1306" s="38" t="b">
        <v>0</v>
      </c>
      <c r="AA1306" s="60">
        <v>43889.933993055558</v>
      </c>
      <c r="AB1306" s="60">
        <v>43889.894884259258</v>
      </c>
      <c r="AC1306" s="38">
        <v>1</v>
      </c>
      <c r="AD1306" s="60">
        <v>43890.026631944442</v>
      </c>
      <c r="AE1306" s="60">
        <v>44566.780486111107</v>
      </c>
      <c r="AF1306" s="60">
        <v>43890.026631944442</v>
      </c>
      <c r="AG1306" s="37"/>
      <c r="AH1306" s="37"/>
      <c r="AI1306" s="37" t="s">
        <v>166</v>
      </c>
      <c r="AJ1306" s="16">
        <f ca="1">IF(Table1[[#This Row],[State]]="Closed","Zero",IF(Table1[[#This Row],[State]]="Resolved","Zero",TODAY()-Table1[[#This Row],[First Assigned to Osprey-Resolver]]))</f>
        <v>141.21951388889283</v>
      </c>
      <c r="AK1306" s="16" t="str">
        <f ca="1">IF(Table1[[#This Row],[Days Open]]&lt;=5,"00 - 05",IF(Table1[[#This Row],[Days Open]]&lt;=15,"06 - 15",IF(Table1[[#This Row],[Days Open]]&lt;=30,"16 - 30", IF(Table1[[#This Row],[Days Open]]&lt;=60,"31 - 60",IF(Table1[[#This Row],[Days Open]]&lt;=90,"61 - 90",IF(Table1[[#This Row],[Days Open]]="Zero","Closed","&gt;91 and above"))))))</f>
        <v>&gt;91 and above</v>
      </c>
      <c r="AL1306" s="39">
        <f>WEEKNUM(Table1[[#This Row],[Created]])</f>
        <v>9</v>
      </c>
      <c r="AM1306" s="39">
        <f>WEEKNUM(Table1[[#This Row],[Resolved]])</f>
        <v>0</v>
      </c>
      <c r="AN1306" s="39">
        <f>WEEKNUM(Table1[[#This Row],[Closed]])</f>
        <v>0</v>
      </c>
      <c r="AO1306" s="39" t="str">
        <f>IFERROR(INDEX(GD_Resource[], MATCH(Table1[[#This Row],[Assigned to]], GD_Resource[SNOW ID Unique], 0), 2), "Not GD")</f>
        <v>WPP-US</v>
      </c>
      <c r="AP1306" s="39" t="str">
        <f t="shared" si="20"/>
        <v>GD</v>
      </c>
      <c r="AQ1306" s="39">
        <f>YEAR(Table1[[#This Row],[Closed]])</f>
        <v>1900</v>
      </c>
      <c r="AR1306" s="39">
        <f>YEAR(Table1[[#This Row],[Resolved]])</f>
        <v>1900</v>
      </c>
      <c r="AS1306" s="39">
        <f>YEAR(Table1[[#This Row],[Created]])</f>
        <v>2020</v>
      </c>
      <c r="AT1306" s="39">
        <f>DAY(Table1[[#This Row],[Resolved]])</f>
        <v>0</v>
      </c>
      <c r="AU1306" s="39" t="str">
        <f>TEXT(Table1[[#This Row],[Resolved]],"MMM")</f>
        <v>Jan</v>
      </c>
      <c r="AV1306" s="39">
        <f>DAY(Table1[[#This Row],[Created]])</f>
        <v>28</v>
      </c>
      <c r="AW1306" s="39" t="str">
        <f>TEXT(Table1[[#This Row],[Created]],"MMM")</f>
        <v>Feb</v>
      </c>
      <c r="AX1306" s="40">
        <f>VLOOKUP(Table1[[#This Row],[Assigned to]],GD_Resource[[#All],[SNOW ID Unique]:[Team]],4,0)</f>
        <v>0</v>
      </c>
    </row>
    <row r="1307" spans="1:50" ht="49.95" customHeight="1" x14ac:dyDescent="0.25">
      <c r="A1307" s="37" t="s">
        <v>5008</v>
      </c>
      <c r="B1307" s="37" t="s">
        <v>142</v>
      </c>
      <c r="C1307" s="37" t="s">
        <v>433</v>
      </c>
      <c r="D1307" s="37" t="s">
        <v>434</v>
      </c>
      <c r="E1307" s="37" t="s">
        <v>7</v>
      </c>
      <c r="F1307" s="37" t="s">
        <v>5009</v>
      </c>
      <c r="G1307" s="60">
        <v>43894.100266203714</v>
      </c>
      <c r="H1307" s="37" t="s">
        <v>436</v>
      </c>
      <c r="I1307" s="60"/>
      <c r="J1307" s="37" t="s">
        <v>124</v>
      </c>
      <c r="K1307" s="37" t="s">
        <v>5010</v>
      </c>
      <c r="L1307" s="60">
        <v>43894.100266203714</v>
      </c>
      <c r="M1307" s="37" t="s">
        <v>436</v>
      </c>
      <c r="N1307" s="60">
        <v>43893.871365740742</v>
      </c>
      <c r="O1307" s="37" t="s">
        <v>3263</v>
      </c>
      <c r="P1307" s="38" t="b">
        <v>0</v>
      </c>
      <c r="Q1307" s="37"/>
      <c r="R1307" s="37" t="s">
        <v>217</v>
      </c>
      <c r="S1307" s="38">
        <v>0</v>
      </c>
      <c r="T1307" s="37" t="s">
        <v>128</v>
      </c>
      <c r="U1307" s="37" t="s">
        <v>124</v>
      </c>
      <c r="V1307" s="60"/>
      <c r="W1307" s="38">
        <v>19777</v>
      </c>
      <c r="X1307" s="37" t="s">
        <v>3264</v>
      </c>
      <c r="Y1307" s="38">
        <v>0</v>
      </c>
      <c r="Z1307" s="38" t="b">
        <v>0</v>
      </c>
      <c r="AA1307" s="60">
        <v>43893.89466435185</v>
      </c>
      <c r="AB1307" s="60">
        <v>43893.875150462962</v>
      </c>
      <c r="AC1307" s="38">
        <v>1</v>
      </c>
      <c r="AD1307" s="60">
        <v>43893.962418981479</v>
      </c>
      <c r="AE1307" s="60">
        <v>43894.096712962957</v>
      </c>
      <c r="AF1307" s="60">
        <v>43893.962418981479</v>
      </c>
      <c r="AG1307" s="37"/>
      <c r="AH1307" s="37"/>
      <c r="AI1307" s="37"/>
      <c r="AJ1307" s="16">
        <f ca="1">IF(Table1[[#This Row],[State]]="Closed","Zero",IF(Table1[[#This Row],[State]]="Resolved","Zero",TODAY()-Table1[[#This Row],[First Assigned to Osprey-Resolver]]))</f>
        <v>813.9032870370429</v>
      </c>
      <c r="AK1307" s="16" t="str">
        <f ca="1">IF(Table1[[#This Row],[Days Open]]&lt;=5,"00 - 05",IF(Table1[[#This Row],[Days Open]]&lt;=15,"06 - 15",IF(Table1[[#This Row],[Days Open]]&lt;=30,"16 - 30", IF(Table1[[#This Row],[Days Open]]&lt;=60,"31 - 60",IF(Table1[[#This Row],[Days Open]]&lt;=90,"61 - 90",IF(Table1[[#This Row],[Days Open]]="Zero","Closed","&gt;91 and above"))))))</f>
        <v>&gt;91 and above</v>
      </c>
      <c r="AL1307" s="39">
        <f>WEEKNUM(Table1[[#This Row],[Created]])</f>
        <v>10</v>
      </c>
      <c r="AM1307" s="39">
        <f>WEEKNUM(Table1[[#This Row],[Resolved]])</f>
        <v>0</v>
      </c>
      <c r="AN1307" s="39">
        <f>WEEKNUM(Table1[[#This Row],[Closed]])</f>
        <v>10</v>
      </c>
      <c r="AO1307" s="39" t="str">
        <f>IFERROR(INDEX(GD_Resource[], MATCH(Table1[[#This Row],[Assigned to]], GD_Resource[SNOW ID Unique], 0), 2), "Not GD")</f>
        <v>Not GD</v>
      </c>
      <c r="AP1307" s="39" t="str">
        <f t="shared" si="20"/>
        <v>Geo</v>
      </c>
      <c r="AQ1307" s="39">
        <f>YEAR(Table1[[#This Row],[Closed]])</f>
        <v>2020</v>
      </c>
      <c r="AR1307" s="39">
        <f>YEAR(Table1[[#This Row],[Resolved]])</f>
        <v>1900</v>
      </c>
      <c r="AS1307" s="39">
        <f>YEAR(Table1[[#This Row],[Created]])</f>
        <v>2020</v>
      </c>
      <c r="AT1307" s="39">
        <f>DAY(Table1[[#This Row],[Resolved]])</f>
        <v>0</v>
      </c>
      <c r="AU1307" s="39" t="str">
        <f>TEXT(Table1[[#This Row],[Resolved]],"MMM")</f>
        <v>Jan</v>
      </c>
      <c r="AV1307" s="39">
        <f>DAY(Table1[[#This Row],[Created]])</f>
        <v>3</v>
      </c>
      <c r="AW1307" s="39" t="str">
        <f>TEXT(Table1[[#This Row],[Created]],"MMM")</f>
        <v>Mar</v>
      </c>
      <c r="AX1307" s="40" t="e">
        <f>VLOOKUP(Table1[[#This Row],[Assigned to]],GD_Resource[[#All],[SNOW ID Unique]:[Team]],4,0)</f>
        <v>#N/A</v>
      </c>
    </row>
    <row r="1308" spans="1:50" ht="37.5" customHeight="1" x14ac:dyDescent="0.25">
      <c r="A1308" s="37" t="s">
        <v>5011</v>
      </c>
      <c r="B1308" s="37" t="s">
        <v>142</v>
      </c>
      <c r="C1308" s="37" t="s">
        <v>143</v>
      </c>
      <c r="D1308" s="37" t="s">
        <v>213</v>
      </c>
      <c r="E1308" s="37" t="s">
        <v>145</v>
      </c>
      <c r="F1308" s="37" t="s">
        <v>5012</v>
      </c>
      <c r="G1308" s="60">
        <v>44152.932615740741</v>
      </c>
      <c r="H1308" s="37" t="s">
        <v>5013</v>
      </c>
      <c r="I1308" s="60"/>
      <c r="J1308" s="37" t="s">
        <v>124</v>
      </c>
      <c r="K1308" s="37" t="s">
        <v>5014</v>
      </c>
      <c r="L1308" s="60">
        <v>44152.932615740741</v>
      </c>
      <c r="M1308" s="37" t="s">
        <v>40</v>
      </c>
      <c r="N1308" s="60">
        <v>43895.919548611113</v>
      </c>
      <c r="O1308" s="37" t="s">
        <v>3497</v>
      </c>
      <c r="P1308" s="38" t="b">
        <v>0</v>
      </c>
      <c r="Q1308" s="37"/>
      <c r="R1308" s="37" t="s">
        <v>150</v>
      </c>
      <c r="S1308" s="38">
        <v>0</v>
      </c>
      <c r="T1308" s="37" t="s">
        <v>128</v>
      </c>
      <c r="U1308" s="37" t="s">
        <v>124</v>
      </c>
      <c r="V1308" s="60"/>
      <c r="W1308" s="38">
        <v>22205929</v>
      </c>
      <c r="X1308" s="37" t="s">
        <v>620</v>
      </c>
      <c r="Y1308" s="38">
        <v>0</v>
      </c>
      <c r="Z1308" s="38" t="b">
        <v>0</v>
      </c>
      <c r="AA1308" s="60">
        <v>43895.9534375</v>
      </c>
      <c r="AB1308" s="60">
        <v>43895.920046296298</v>
      </c>
      <c r="AC1308" s="38">
        <v>1</v>
      </c>
      <c r="AD1308" s="60">
        <v>43895.975925925923</v>
      </c>
      <c r="AE1308" s="60">
        <v>43896.356759259259</v>
      </c>
      <c r="AF1308" s="60">
        <v>43895.975925925923</v>
      </c>
      <c r="AG1308" s="37"/>
      <c r="AH1308" s="37"/>
      <c r="AI1308" s="37"/>
      <c r="AJ1308" s="16">
        <f ca="1">IF(Table1[[#This Row],[State]]="Closed","Zero",IF(Table1[[#This Row],[State]]="Resolved","Zero",TODAY()-Table1[[#This Row],[First Assigned to Osprey-Resolver]]))</f>
        <v>811.64324074074102</v>
      </c>
      <c r="AK1308" s="16" t="str">
        <f ca="1">IF(Table1[[#This Row],[Days Open]]&lt;=5,"00 - 05",IF(Table1[[#This Row],[Days Open]]&lt;=15,"06 - 15",IF(Table1[[#This Row],[Days Open]]&lt;=30,"16 - 30", IF(Table1[[#This Row],[Days Open]]&lt;=60,"31 - 60",IF(Table1[[#This Row],[Days Open]]&lt;=90,"61 - 90",IF(Table1[[#This Row],[Days Open]]="Zero","Closed","&gt;91 and above"))))))</f>
        <v>&gt;91 and above</v>
      </c>
      <c r="AL1308" s="39">
        <f>WEEKNUM(Table1[[#This Row],[Created]])</f>
        <v>10</v>
      </c>
      <c r="AM1308" s="39">
        <f>WEEKNUM(Table1[[#This Row],[Resolved]])</f>
        <v>0</v>
      </c>
      <c r="AN1308" s="39">
        <f>WEEKNUM(Table1[[#This Row],[Closed]])</f>
        <v>47</v>
      </c>
      <c r="AO1308" s="39" t="str">
        <f>IFERROR(INDEX(GD_Resource[], MATCH(Table1[[#This Row],[Assigned to]], GD_Resource[SNOW ID Unique], 0), 2), "Not GD")</f>
        <v>WPP-US</v>
      </c>
      <c r="AP1308" s="39" t="str">
        <f t="shared" si="20"/>
        <v>GD</v>
      </c>
      <c r="AQ1308" s="39">
        <f>YEAR(Table1[[#This Row],[Closed]])</f>
        <v>2020</v>
      </c>
      <c r="AR1308" s="39">
        <f>YEAR(Table1[[#This Row],[Resolved]])</f>
        <v>1900</v>
      </c>
      <c r="AS1308" s="39">
        <f>YEAR(Table1[[#This Row],[Created]])</f>
        <v>2020</v>
      </c>
      <c r="AT1308" s="39">
        <f>DAY(Table1[[#This Row],[Resolved]])</f>
        <v>0</v>
      </c>
      <c r="AU1308" s="39" t="str">
        <f>TEXT(Table1[[#This Row],[Resolved]],"MMM")</f>
        <v>Jan</v>
      </c>
      <c r="AV1308" s="39">
        <f>DAY(Table1[[#This Row],[Created]])</f>
        <v>5</v>
      </c>
      <c r="AW1308" s="39" t="str">
        <f>TEXT(Table1[[#This Row],[Created]],"MMM")</f>
        <v>Mar</v>
      </c>
      <c r="AX1308" s="40">
        <f>VLOOKUP(Table1[[#This Row],[Assigned to]],GD_Resource[[#All],[SNOW ID Unique]:[Team]],4,0)</f>
        <v>0</v>
      </c>
    </row>
    <row r="1309" spans="1:50" ht="49.95" customHeight="1" x14ac:dyDescent="0.25">
      <c r="A1309" s="37" t="s">
        <v>5015</v>
      </c>
      <c r="B1309" s="37" t="s">
        <v>119</v>
      </c>
      <c r="C1309" s="37" t="s">
        <v>120</v>
      </c>
      <c r="D1309" s="37" t="s">
        <v>206</v>
      </c>
      <c r="E1309" s="37" t="s">
        <v>145</v>
      </c>
      <c r="F1309" s="37" t="s">
        <v>5016</v>
      </c>
      <c r="G1309" s="60">
        <v>43924.117326388892</v>
      </c>
      <c r="H1309" s="37" t="s">
        <v>48</v>
      </c>
      <c r="I1309" s="60"/>
      <c r="J1309" s="37" t="s">
        <v>124</v>
      </c>
      <c r="K1309" s="37" t="s">
        <v>3877</v>
      </c>
      <c r="L1309" s="60">
        <v>43924.117326388892</v>
      </c>
      <c r="M1309" s="37" t="s">
        <v>48</v>
      </c>
      <c r="N1309" s="60">
        <v>43897.033819444441</v>
      </c>
      <c r="O1309" s="37" t="s">
        <v>1016</v>
      </c>
      <c r="P1309" s="38" t="b">
        <v>0</v>
      </c>
      <c r="Q1309" s="37"/>
      <c r="R1309" s="37" t="s">
        <v>127</v>
      </c>
      <c r="S1309" s="38">
        <v>0</v>
      </c>
      <c r="T1309" s="37" t="s">
        <v>128</v>
      </c>
      <c r="U1309" s="37" t="s">
        <v>124</v>
      </c>
      <c r="V1309" s="60"/>
      <c r="W1309" s="38">
        <v>2340015</v>
      </c>
      <c r="X1309" s="37" t="s">
        <v>873</v>
      </c>
      <c r="Y1309" s="38">
        <v>0</v>
      </c>
      <c r="Z1309" s="38" t="b">
        <v>0</v>
      </c>
      <c r="AA1309" s="60">
        <v>43897.057673611111</v>
      </c>
      <c r="AB1309" s="60">
        <v>43897.039699074077</v>
      </c>
      <c r="AC1309" s="38">
        <v>1</v>
      </c>
      <c r="AD1309" s="60">
        <v>43897.065150462957</v>
      </c>
      <c r="AE1309" s="60">
        <v>43897.069120370368</v>
      </c>
      <c r="AF1309" s="60">
        <v>43897.065150462957</v>
      </c>
      <c r="AG1309" s="37" t="s">
        <v>139</v>
      </c>
      <c r="AH1309" s="37"/>
      <c r="AI1309" s="37"/>
      <c r="AJ1309" s="16">
        <f ca="1">IF(Table1[[#This Row],[State]]="Closed","Zero",IF(Table1[[#This Row],[State]]="Resolved","Zero",TODAY()-Table1[[#This Row],[First Assigned to Osprey-Resolver]]))</f>
        <v>810.93087962963182</v>
      </c>
      <c r="AK1309" s="16" t="str">
        <f ca="1">IF(Table1[[#This Row],[Days Open]]&lt;=5,"00 - 05",IF(Table1[[#This Row],[Days Open]]&lt;=15,"06 - 15",IF(Table1[[#This Row],[Days Open]]&lt;=30,"16 - 30", IF(Table1[[#This Row],[Days Open]]&lt;=60,"31 - 60",IF(Table1[[#This Row],[Days Open]]&lt;=90,"61 - 90",IF(Table1[[#This Row],[Days Open]]="Zero","Closed","&gt;91 and above"))))))</f>
        <v>&gt;91 and above</v>
      </c>
      <c r="AL1309" s="39">
        <f>WEEKNUM(Table1[[#This Row],[Created]])</f>
        <v>10</v>
      </c>
      <c r="AM1309" s="39">
        <f>WEEKNUM(Table1[[#This Row],[Resolved]])</f>
        <v>0</v>
      </c>
      <c r="AN1309" s="39">
        <f>WEEKNUM(Table1[[#This Row],[Closed]])</f>
        <v>14</v>
      </c>
      <c r="AO1309" s="39" t="str">
        <f>IFERROR(INDEX(GD_Resource[], MATCH(Table1[[#This Row],[Assigned to]], GD_Resource[SNOW ID Unique], 0), 2), "Not GD")</f>
        <v>Not GD</v>
      </c>
      <c r="AP1309" s="39" t="str">
        <f t="shared" si="20"/>
        <v>Geo</v>
      </c>
      <c r="AQ1309" s="39">
        <f>YEAR(Table1[[#This Row],[Closed]])</f>
        <v>2020</v>
      </c>
      <c r="AR1309" s="39">
        <f>YEAR(Table1[[#This Row],[Resolved]])</f>
        <v>1900</v>
      </c>
      <c r="AS1309" s="39">
        <f>YEAR(Table1[[#This Row],[Created]])</f>
        <v>2020</v>
      </c>
      <c r="AT1309" s="39">
        <f>DAY(Table1[[#This Row],[Resolved]])</f>
        <v>0</v>
      </c>
      <c r="AU1309" s="39" t="str">
        <f>TEXT(Table1[[#This Row],[Resolved]],"MMM")</f>
        <v>Jan</v>
      </c>
      <c r="AV1309" s="39">
        <f>DAY(Table1[[#This Row],[Created]])</f>
        <v>7</v>
      </c>
      <c r="AW1309" s="39" t="str">
        <f>TEXT(Table1[[#This Row],[Created]],"MMM")</f>
        <v>Mar</v>
      </c>
      <c r="AX1309" s="40" t="e">
        <f>VLOOKUP(Table1[[#This Row],[Assigned to]],GD_Resource[[#All],[SNOW ID Unique]:[Team]],4,0)</f>
        <v>#N/A</v>
      </c>
    </row>
    <row r="1310" spans="1:50" ht="37.5" customHeight="1" x14ac:dyDescent="0.25">
      <c r="A1310" s="37" t="s">
        <v>5017</v>
      </c>
      <c r="B1310" s="37" t="s">
        <v>142</v>
      </c>
      <c r="C1310" s="37" t="s">
        <v>120</v>
      </c>
      <c r="D1310" s="37" t="s">
        <v>206</v>
      </c>
      <c r="E1310" s="37" t="s">
        <v>145</v>
      </c>
      <c r="F1310" s="37" t="s">
        <v>5018</v>
      </c>
      <c r="G1310" s="60">
        <v>43924.118923611109</v>
      </c>
      <c r="H1310" s="37" t="s">
        <v>48</v>
      </c>
      <c r="I1310" s="60"/>
      <c r="J1310" s="37" t="s">
        <v>124</v>
      </c>
      <c r="K1310" s="37" t="s">
        <v>3877</v>
      </c>
      <c r="L1310" s="60">
        <v>43924.118923611109</v>
      </c>
      <c r="M1310" s="37" t="s">
        <v>48</v>
      </c>
      <c r="N1310" s="60">
        <v>43897.034849537027</v>
      </c>
      <c r="O1310" s="37" t="s">
        <v>1016</v>
      </c>
      <c r="P1310" s="38" t="b">
        <v>0</v>
      </c>
      <c r="Q1310" s="37"/>
      <c r="R1310" s="37" t="s">
        <v>127</v>
      </c>
      <c r="S1310" s="38">
        <v>0</v>
      </c>
      <c r="T1310" s="37" t="s">
        <v>128</v>
      </c>
      <c r="U1310" s="37" t="s">
        <v>124</v>
      </c>
      <c r="V1310" s="60"/>
      <c r="W1310" s="38">
        <v>2340064</v>
      </c>
      <c r="X1310" s="37" t="s">
        <v>873</v>
      </c>
      <c r="Y1310" s="38">
        <v>0</v>
      </c>
      <c r="Z1310" s="38" t="b">
        <v>0</v>
      </c>
      <c r="AA1310" s="60">
        <v>43897.057696759257</v>
      </c>
      <c r="AB1310" s="60">
        <v>43897.039976851847</v>
      </c>
      <c r="AC1310" s="38">
        <v>1</v>
      </c>
      <c r="AD1310" s="60">
        <v>43897.064699074072</v>
      </c>
      <c r="AE1310" s="60">
        <v>43897.068518518521</v>
      </c>
      <c r="AF1310" s="60">
        <v>43897.064699074072</v>
      </c>
      <c r="AG1310" s="37" t="s">
        <v>139</v>
      </c>
      <c r="AH1310" s="37"/>
      <c r="AI1310" s="37"/>
      <c r="AJ1310" s="16">
        <f ca="1">IF(Table1[[#This Row],[State]]="Closed","Zero",IF(Table1[[#This Row],[State]]="Resolved","Zero",TODAY()-Table1[[#This Row],[First Assigned to Osprey-Resolver]]))</f>
        <v>810.93148148147884</v>
      </c>
      <c r="AK1310" s="16" t="str">
        <f ca="1">IF(Table1[[#This Row],[Days Open]]&lt;=5,"00 - 05",IF(Table1[[#This Row],[Days Open]]&lt;=15,"06 - 15",IF(Table1[[#This Row],[Days Open]]&lt;=30,"16 - 30", IF(Table1[[#This Row],[Days Open]]&lt;=60,"31 - 60",IF(Table1[[#This Row],[Days Open]]&lt;=90,"61 - 90",IF(Table1[[#This Row],[Days Open]]="Zero","Closed","&gt;91 and above"))))))</f>
        <v>&gt;91 and above</v>
      </c>
      <c r="AL1310" s="39">
        <f>WEEKNUM(Table1[[#This Row],[Created]])</f>
        <v>10</v>
      </c>
      <c r="AM1310" s="39">
        <f>WEEKNUM(Table1[[#This Row],[Resolved]])</f>
        <v>0</v>
      </c>
      <c r="AN1310" s="39">
        <f>WEEKNUM(Table1[[#This Row],[Closed]])</f>
        <v>14</v>
      </c>
      <c r="AO1310" s="39" t="str">
        <f>IFERROR(INDEX(GD_Resource[], MATCH(Table1[[#This Row],[Assigned to]], GD_Resource[SNOW ID Unique], 0), 2), "Not GD")</f>
        <v>Not GD</v>
      </c>
      <c r="AP1310" s="39" t="str">
        <f t="shared" si="20"/>
        <v>Geo</v>
      </c>
      <c r="AQ1310" s="39">
        <f>YEAR(Table1[[#This Row],[Closed]])</f>
        <v>2020</v>
      </c>
      <c r="AR1310" s="39">
        <f>YEAR(Table1[[#This Row],[Resolved]])</f>
        <v>1900</v>
      </c>
      <c r="AS1310" s="39">
        <f>YEAR(Table1[[#This Row],[Created]])</f>
        <v>2020</v>
      </c>
      <c r="AT1310" s="39">
        <f>DAY(Table1[[#This Row],[Resolved]])</f>
        <v>0</v>
      </c>
      <c r="AU1310" s="39" t="str">
        <f>TEXT(Table1[[#This Row],[Resolved]],"MMM")</f>
        <v>Jan</v>
      </c>
      <c r="AV1310" s="39">
        <f>DAY(Table1[[#This Row],[Created]])</f>
        <v>7</v>
      </c>
      <c r="AW1310" s="39" t="str">
        <f>TEXT(Table1[[#This Row],[Created]],"MMM")</f>
        <v>Mar</v>
      </c>
      <c r="AX1310" s="40" t="e">
        <f>VLOOKUP(Table1[[#This Row],[Assigned to]],GD_Resource[[#All],[SNOW ID Unique]:[Team]],4,0)</f>
        <v>#N/A</v>
      </c>
    </row>
    <row r="1311" spans="1:50" ht="37.5" customHeight="1" x14ac:dyDescent="0.25">
      <c r="A1311" s="37" t="s">
        <v>5019</v>
      </c>
      <c r="B1311" s="37" t="s">
        <v>142</v>
      </c>
      <c r="C1311" s="37" t="s">
        <v>120</v>
      </c>
      <c r="D1311" s="37" t="s">
        <v>206</v>
      </c>
      <c r="E1311" s="37" t="s">
        <v>145</v>
      </c>
      <c r="F1311" s="37" t="s">
        <v>5020</v>
      </c>
      <c r="G1311" s="60">
        <v>43924.132326388892</v>
      </c>
      <c r="H1311" s="37" t="s">
        <v>48</v>
      </c>
      <c r="I1311" s="60"/>
      <c r="J1311" s="37" t="s">
        <v>124</v>
      </c>
      <c r="K1311" s="37" t="s">
        <v>3877</v>
      </c>
      <c r="L1311" s="60">
        <v>43924.132337962961</v>
      </c>
      <c r="M1311" s="37" t="s">
        <v>48</v>
      </c>
      <c r="N1311" s="60">
        <v>43897.035914351851</v>
      </c>
      <c r="O1311" s="37" t="s">
        <v>1016</v>
      </c>
      <c r="P1311" s="38" t="b">
        <v>0</v>
      </c>
      <c r="Q1311" s="37"/>
      <c r="R1311" s="37" t="s">
        <v>127</v>
      </c>
      <c r="S1311" s="38">
        <v>0</v>
      </c>
      <c r="T1311" s="37" t="s">
        <v>128</v>
      </c>
      <c r="U1311" s="37" t="s">
        <v>124</v>
      </c>
      <c r="V1311" s="60"/>
      <c r="W1311" s="38">
        <v>2341130</v>
      </c>
      <c r="X1311" s="37" t="s">
        <v>873</v>
      </c>
      <c r="Y1311" s="38">
        <v>0</v>
      </c>
      <c r="Z1311" s="38" t="b">
        <v>0</v>
      </c>
      <c r="AA1311" s="60">
        <v>43897.057766203703</v>
      </c>
      <c r="AB1311" s="60">
        <v>43897.03979166667</v>
      </c>
      <c r="AC1311" s="38">
        <v>1</v>
      </c>
      <c r="AD1311" s="60">
        <v>43897.066423611112</v>
      </c>
      <c r="AE1311" s="60">
        <v>43897.069456018522</v>
      </c>
      <c r="AF1311" s="60">
        <v>43897.066423611112</v>
      </c>
      <c r="AG1311" s="37"/>
      <c r="AH1311" s="37"/>
      <c r="AI1311" s="37"/>
      <c r="AJ1311" s="16">
        <f ca="1">IF(Table1[[#This Row],[State]]="Closed","Zero",IF(Table1[[#This Row],[State]]="Resolved","Zero",TODAY()-Table1[[#This Row],[First Assigned to Osprey-Resolver]]))</f>
        <v>810.93054398147797</v>
      </c>
      <c r="AK1311" s="16" t="str">
        <f ca="1">IF(Table1[[#This Row],[Days Open]]&lt;=5,"00 - 05",IF(Table1[[#This Row],[Days Open]]&lt;=15,"06 - 15",IF(Table1[[#This Row],[Days Open]]&lt;=30,"16 - 30", IF(Table1[[#This Row],[Days Open]]&lt;=60,"31 - 60",IF(Table1[[#This Row],[Days Open]]&lt;=90,"61 - 90",IF(Table1[[#This Row],[Days Open]]="Zero","Closed","&gt;91 and above"))))))</f>
        <v>&gt;91 and above</v>
      </c>
      <c r="AL1311" s="39">
        <f>WEEKNUM(Table1[[#This Row],[Created]])</f>
        <v>10</v>
      </c>
      <c r="AM1311" s="39">
        <f>WEEKNUM(Table1[[#This Row],[Resolved]])</f>
        <v>0</v>
      </c>
      <c r="AN1311" s="39">
        <f>WEEKNUM(Table1[[#This Row],[Closed]])</f>
        <v>14</v>
      </c>
      <c r="AO1311" s="39" t="str">
        <f>IFERROR(INDEX(GD_Resource[], MATCH(Table1[[#This Row],[Assigned to]], GD_Resource[SNOW ID Unique], 0), 2), "Not GD")</f>
        <v>Not GD</v>
      </c>
      <c r="AP1311" s="39" t="str">
        <f t="shared" si="20"/>
        <v>Geo</v>
      </c>
      <c r="AQ1311" s="39">
        <f>YEAR(Table1[[#This Row],[Closed]])</f>
        <v>2020</v>
      </c>
      <c r="AR1311" s="39">
        <f>YEAR(Table1[[#This Row],[Resolved]])</f>
        <v>1900</v>
      </c>
      <c r="AS1311" s="39">
        <f>YEAR(Table1[[#This Row],[Created]])</f>
        <v>2020</v>
      </c>
      <c r="AT1311" s="39">
        <f>DAY(Table1[[#This Row],[Resolved]])</f>
        <v>0</v>
      </c>
      <c r="AU1311" s="39" t="str">
        <f>TEXT(Table1[[#This Row],[Resolved]],"MMM")</f>
        <v>Jan</v>
      </c>
      <c r="AV1311" s="39">
        <f>DAY(Table1[[#This Row],[Created]])</f>
        <v>7</v>
      </c>
      <c r="AW1311" s="39" t="str">
        <f>TEXT(Table1[[#This Row],[Created]],"MMM")</f>
        <v>Mar</v>
      </c>
      <c r="AX1311" s="40" t="e">
        <f>VLOOKUP(Table1[[#This Row],[Assigned to]],GD_Resource[[#All],[SNOW ID Unique]:[Team]],4,0)</f>
        <v>#N/A</v>
      </c>
    </row>
    <row r="1312" spans="1:50" ht="37.5" customHeight="1" x14ac:dyDescent="0.25">
      <c r="A1312" s="37" t="s">
        <v>5021</v>
      </c>
      <c r="B1312" s="37" t="s">
        <v>142</v>
      </c>
      <c r="C1312" s="37" t="s">
        <v>120</v>
      </c>
      <c r="D1312" s="37" t="s">
        <v>206</v>
      </c>
      <c r="E1312" s="37" t="s">
        <v>145</v>
      </c>
      <c r="F1312" s="37" t="s">
        <v>5022</v>
      </c>
      <c r="G1312" s="60">
        <v>43924.124537037038</v>
      </c>
      <c r="H1312" s="37" t="s">
        <v>48</v>
      </c>
      <c r="I1312" s="60"/>
      <c r="J1312" s="37" t="s">
        <v>124</v>
      </c>
      <c r="K1312" s="37" t="s">
        <v>3877</v>
      </c>
      <c r="L1312" s="60">
        <v>43924.124537037038</v>
      </c>
      <c r="M1312" s="37" t="s">
        <v>48</v>
      </c>
      <c r="N1312" s="60">
        <v>43897.037175925929</v>
      </c>
      <c r="O1312" s="37" t="s">
        <v>1016</v>
      </c>
      <c r="P1312" s="38" t="b">
        <v>0</v>
      </c>
      <c r="Q1312" s="37"/>
      <c r="R1312" s="37" t="s">
        <v>127</v>
      </c>
      <c r="S1312" s="38">
        <v>0</v>
      </c>
      <c r="T1312" s="37" t="s">
        <v>128</v>
      </c>
      <c r="U1312" s="37" t="s">
        <v>124</v>
      </c>
      <c r="V1312" s="60"/>
      <c r="W1312" s="38">
        <v>2340348</v>
      </c>
      <c r="X1312" s="37" t="s">
        <v>873</v>
      </c>
      <c r="Y1312" s="38">
        <v>0</v>
      </c>
      <c r="Z1312" s="38" t="b">
        <v>0</v>
      </c>
      <c r="AA1312" s="60">
        <v>43897.057789351849</v>
      </c>
      <c r="AB1312" s="60">
        <v>43897.03974537037</v>
      </c>
      <c r="AC1312" s="38">
        <v>1</v>
      </c>
      <c r="AD1312" s="60">
        <v>43897.0625</v>
      </c>
      <c r="AE1312" s="60">
        <v>43897.069733796299</v>
      </c>
      <c r="AF1312" s="60">
        <v>43897.0625</v>
      </c>
      <c r="AG1312" s="37"/>
      <c r="AH1312" s="37"/>
      <c r="AI1312" s="37"/>
      <c r="AJ1312" s="16">
        <f ca="1">IF(Table1[[#This Row],[State]]="Closed","Zero",IF(Table1[[#This Row],[State]]="Resolved","Zero",TODAY()-Table1[[#This Row],[First Assigned to Osprey-Resolver]]))</f>
        <v>810.93026620370074</v>
      </c>
      <c r="AK1312" s="16" t="str">
        <f ca="1">IF(Table1[[#This Row],[Days Open]]&lt;=5,"00 - 05",IF(Table1[[#This Row],[Days Open]]&lt;=15,"06 - 15",IF(Table1[[#This Row],[Days Open]]&lt;=30,"16 - 30", IF(Table1[[#This Row],[Days Open]]&lt;=60,"31 - 60",IF(Table1[[#This Row],[Days Open]]&lt;=90,"61 - 90",IF(Table1[[#This Row],[Days Open]]="Zero","Closed","&gt;91 and above"))))))</f>
        <v>&gt;91 and above</v>
      </c>
      <c r="AL1312" s="39">
        <f>WEEKNUM(Table1[[#This Row],[Created]])</f>
        <v>10</v>
      </c>
      <c r="AM1312" s="39">
        <f>WEEKNUM(Table1[[#This Row],[Resolved]])</f>
        <v>0</v>
      </c>
      <c r="AN1312" s="39">
        <f>WEEKNUM(Table1[[#This Row],[Closed]])</f>
        <v>14</v>
      </c>
      <c r="AO1312" s="39" t="str">
        <f>IFERROR(INDEX(GD_Resource[], MATCH(Table1[[#This Row],[Assigned to]], GD_Resource[SNOW ID Unique], 0), 2), "Not GD")</f>
        <v>Not GD</v>
      </c>
      <c r="AP1312" s="39" t="str">
        <f t="shared" si="20"/>
        <v>Geo</v>
      </c>
      <c r="AQ1312" s="39">
        <f>YEAR(Table1[[#This Row],[Closed]])</f>
        <v>2020</v>
      </c>
      <c r="AR1312" s="39">
        <f>YEAR(Table1[[#This Row],[Resolved]])</f>
        <v>1900</v>
      </c>
      <c r="AS1312" s="39">
        <f>YEAR(Table1[[#This Row],[Created]])</f>
        <v>2020</v>
      </c>
      <c r="AT1312" s="39">
        <f>DAY(Table1[[#This Row],[Resolved]])</f>
        <v>0</v>
      </c>
      <c r="AU1312" s="39" t="str">
        <f>TEXT(Table1[[#This Row],[Resolved]],"MMM")</f>
        <v>Jan</v>
      </c>
      <c r="AV1312" s="39">
        <f>DAY(Table1[[#This Row],[Created]])</f>
        <v>7</v>
      </c>
      <c r="AW1312" s="39" t="str">
        <f>TEXT(Table1[[#This Row],[Created]],"MMM")</f>
        <v>Mar</v>
      </c>
      <c r="AX1312" s="40" t="e">
        <f>VLOOKUP(Table1[[#This Row],[Assigned to]],GD_Resource[[#All],[SNOW ID Unique]:[Team]],4,0)</f>
        <v>#N/A</v>
      </c>
    </row>
    <row r="1313" spans="1:50" ht="37.5" customHeight="1" x14ac:dyDescent="0.25">
      <c r="A1313" s="37" t="s">
        <v>5023</v>
      </c>
      <c r="B1313" s="37" t="s">
        <v>142</v>
      </c>
      <c r="C1313" s="37" t="s">
        <v>120</v>
      </c>
      <c r="D1313" s="37" t="s">
        <v>206</v>
      </c>
      <c r="E1313" s="37" t="s">
        <v>145</v>
      </c>
      <c r="F1313" s="37" t="s">
        <v>5024</v>
      </c>
      <c r="G1313" s="60">
        <v>43924.133506944447</v>
      </c>
      <c r="H1313" s="37" t="s">
        <v>48</v>
      </c>
      <c r="I1313" s="60"/>
      <c r="J1313" s="37" t="s">
        <v>124</v>
      </c>
      <c r="K1313" s="37" t="s">
        <v>3877</v>
      </c>
      <c r="L1313" s="60">
        <v>43924.133506944447</v>
      </c>
      <c r="M1313" s="37" t="s">
        <v>48</v>
      </c>
      <c r="N1313" s="60">
        <v>43897.038425925923</v>
      </c>
      <c r="O1313" s="37" t="s">
        <v>1016</v>
      </c>
      <c r="P1313" s="38" t="b">
        <v>0</v>
      </c>
      <c r="Q1313" s="37"/>
      <c r="R1313" s="37" t="s">
        <v>127</v>
      </c>
      <c r="S1313" s="38">
        <v>0</v>
      </c>
      <c r="T1313" s="37" t="s">
        <v>128</v>
      </c>
      <c r="U1313" s="37" t="s">
        <v>124</v>
      </c>
      <c r="V1313" s="60"/>
      <c r="W1313" s="38">
        <v>2341014</v>
      </c>
      <c r="X1313" s="37" t="s">
        <v>873</v>
      </c>
      <c r="Y1313" s="38">
        <v>0</v>
      </c>
      <c r="Z1313" s="38" t="b">
        <v>0</v>
      </c>
      <c r="AA1313" s="60">
        <v>43897.057812500003</v>
      </c>
      <c r="AB1313" s="60">
        <v>43897.040312500001</v>
      </c>
      <c r="AC1313" s="38">
        <v>1</v>
      </c>
      <c r="AD1313" s="60">
        <v>43897.209143518521</v>
      </c>
      <c r="AE1313" s="60">
        <v>43897.210115740738</v>
      </c>
      <c r="AF1313" s="60">
        <v>43897.209143518521</v>
      </c>
      <c r="AG1313" s="37"/>
      <c r="AH1313" s="37"/>
      <c r="AI1313" s="37"/>
      <c r="AJ1313" s="16">
        <f ca="1">IF(Table1[[#This Row],[State]]="Closed","Zero",IF(Table1[[#This Row],[State]]="Resolved","Zero",TODAY()-Table1[[#This Row],[First Assigned to Osprey-Resolver]]))</f>
        <v>810.78988425926218</v>
      </c>
      <c r="AK1313" s="16" t="str">
        <f ca="1">IF(Table1[[#This Row],[Days Open]]&lt;=5,"00 - 05",IF(Table1[[#This Row],[Days Open]]&lt;=15,"06 - 15",IF(Table1[[#This Row],[Days Open]]&lt;=30,"16 - 30", IF(Table1[[#This Row],[Days Open]]&lt;=60,"31 - 60",IF(Table1[[#This Row],[Days Open]]&lt;=90,"61 - 90",IF(Table1[[#This Row],[Days Open]]="Zero","Closed","&gt;91 and above"))))))</f>
        <v>&gt;91 and above</v>
      </c>
      <c r="AL1313" s="39">
        <f>WEEKNUM(Table1[[#This Row],[Created]])</f>
        <v>10</v>
      </c>
      <c r="AM1313" s="39">
        <f>WEEKNUM(Table1[[#This Row],[Resolved]])</f>
        <v>0</v>
      </c>
      <c r="AN1313" s="39">
        <f>WEEKNUM(Table1[[#This Row],[Closed]])</f>
        <v>14</v>
      </c>
      <c r="AO1313" s="39" t="str">
        <f>IFERROR(INDEX(GD_Resource[], MATCH(Table1[[#This Row],[Assigned to]], GD_Resource[SNOW ID Unique], 0), 2), "Not GD")</f>
        <v>Not GD</v>
      </c>
      <c r="AP1313" s="39" t="str">
        <f t="shared" si="20"/>
        <v>Geo</v>
      </c>
      <c r="AQ1313" s="39">
        <f>YEAR(Table1[[#This Row],[Closed]])</f>
        <v>2020</v>
      </c>
      <c r="AR1313" s="39">
        <f>YEAR(Table1[[#This Row],[Resolved]])</f>
        <v>1900</v>
      </c>
      <c r="AS1313" s="39">
        <f>YEAR(Table1[[#This Row],[Created]])</f>
        <v>2020</v>
      </c>
      <c r="AT1313" s="39">
        <f>DAY(Table1[[#This Row],[Resolved]])</f>
        <v>0</v>
      </c>
      <c r="AU1313" s="39" t="str">
        <f>TEXT(Table1[[#This Row],[Resolved]],"MMM")</f>
        <v>Jan</v>
      </c>
      <c r="AV1313" s="39">
        <f>DAY(Table1[[#This Row],[Created]])</f>
        <v>7</v>
      </c>
      <c r="AW1313" s="39" t="str">
        <f>TEXT(Table1[[#This Row],[Created]],"MMM")</f>
        <v>Mar</v>
      </c>
      <c r="AX1313" s="40" t="e">
        <f>VLOOKUP(Table1[[#This Row],[Assigned to]],GD_Resource[[#All],[SNOW ID Unique]:[Team]],4,0)</f>
        <v>#N/A</v>
      </c>
    </row>
    <row r="1314" spans="1:50" ht="49.95" customHeight="1" x14ac:dyDescent="0.25">
      <c r="A1314" s="37" t="s">
        <v>5025</v>
      </c>
      <c r="B1314" s="37" t="s">
        <v>142</v>
      </c>
      <c r="C1314" s="37" t="s">
        <v>120</v>
      </c>
      <c r="D1314" s="37" t="s">
        <v>206</v>
      </c>
      <c r="E1314" s="37" t="s">
        <v>145</v>
      </c>
      <c r="F1314" s="37" t="s">
        <v>5026</v>
      </c>
      <c r="G1314" s="60">
        <v>43924.151122685187</v>
      </c>
      <c r="H1314" s="37" t="s">
        <v>48</v>
      </c>
      <c r="I1314" s="60"/>
      <c r="J1314" s="37" t="s">
        <v>124</v>
      </c>
      <c r="K1314" s="37" t="s">
        <v>5027</v>
      </c>
      <c r="L1314" s="60">
        <v>43924.151122685187</v>
      </c>
      <c r="M1314" s="37" t="s">
        <v>48</v>
      </c>
      <c r="N1314" s="60">
        <v>43897.03943287037</v>
      </c>
      <c r="O1314" s="37" t="s">
        <v>1016</v>
      </c>
      <c r="P1314" s="38" t="b">
        <v>0</v>
      </c>
      <c r="Q1314" s="37"/>
      <c r="R1314" s="37" t="s">
        <v>127</v>
      </c>
      <c r="S1314" s="38">
        <v>0</v>
      </c>
      <c r="T1314" s="37" t="s">
        <v>128</v>
      </c>
      <c r="U1314" s="37" t="s">
        <v>124</v>
      </c>
      <c r="V1314" s="60"/>
      <c r="W1314" s="38">
        <v>2342450</v>
      </c>
      <c r="X1314" s="37" t="s">
        <v>873</v>
      </c>
      <c r="Y1314" s="38">
        <v>0</v>
      </c>
      <c r="Z1314" s="38" t="b">
        <v>0</v>
      </c>
      <c r="AA1314" s="60">
        <v>43897.100034722222</v>
      </c>
      <c r="AB1314" s="60">
        <v>43897.060833333337</v>
      </c>
      <c r="AC1314" s="38">
        <v>1</v>
      </c>
      <c r="AD1314" s="60">
        <v>43897.109907407408</v>
      </c>
      <c r="AE1314" s="60">
        <v>43897.119490740741</v>
      </c>
      <c r="AF1314" s="60">
        <v>43897.109907407408</v>
      </c>
      <c r="AG1314" s="37"/>
      <c r="AH1314" s="37"/>
      <c r="AI1314" s="37"/>
      <c r="AJ1314" s="16">
        <f ca="1">IF(Table1[[#This Row],[State]]="Closed","Zero",IF(Table1[[#This Row],[State]]="Resolved","Zero",TODAY()-Table1[[#This Row],[First Assigned to Osprey-Resolver]]))</f>
        <v>810.88050925925927</v>
      </c>
      <c r="AK1314" s="16" t="str">
        <f ca="1">IF(Table1[[#This Row],[Days Open]]&lt;=5,"00 - 05",IF(Table1[[#This Row],[Days Open]]&lt;=15,"06 - 15",IF(Table1[[#This Row],[Days Open]]&lt;=30,"16 - 30", IF(Table1[[#This Row],[Days Open]]&lt;=60,"31 - 60",IF(Table1[[#This Row],[Days Open]]&lt;=90,"61 - 90",IF(Table1[[#This Row],[Days Open]]="Zero","Closed","&gt;91 and above"))))))</f>
        <v>&gt;91 and above</v>
      </c>
      <c r="AL1314" s="39">
        <f>WEEKNUM(Table1[[#This Row],[Created]])</f>
        <v>10</v>
      </c>
      <c r="AM1314" s="39">
        <f>WEEKNUM(Table1[[#This Row],[Resolved]])</f>
        <v>0</v>
      </c>
      <c r="AN1314" s="39">
        <f>WEEKNUM(Table1[[#This Row],[Closed]])</f>
        <v>14</v>
      </c>
      <c r="AO1314" s="39" t="str">
        <f>IFERROR(INDEX(GD_Resource[], MATCH(Table1[[#This Row],[Assigned to]], GD_Resource[SNOW ID Unique], 0), 2), "Not GD")</f>
        <v>Not GD</v>
      </c>
      <c r="AP1314" s="39" t="str">
        <f t="shared" si="20"/>
        <v>Geo</v>
      </c>
      <c r="AQ1314" s="39">
        <f>YEAR(Table1[[#This Row],[Closed]])</f>
        <v>2020</v>
      </c>
      <c r="AR1314" s="39">
        <f>YEAR(Table1[[#This Row],[Resolved]])</f>
        <v>1900</v>
      </c>
      <c r="AS1314" s="39">
        <f>YEAR(Table1[[#This Row],[Created]])</f>
        <v>2020</v>
      </c>
      <c r="AT1314" s="39">
        <f>DAY(Table1[[#This Row],[Resolved]])</f>
        <v>0</v>
      </c>
      <c r="AU1314" s="39" t="str">
        <f>TEXT(Table1[[#This Row],[Resolved]],"MMM")</f>
        <v>Jan</v>
      </c>
      <c r="AV1314" s="39">
        <f>DAY(Table1[[#This Row],[Created]])</f>
        <v>7</v>
      </c>
      <c r="AW1314" s="39" t="str">
        <f>TEXT(Table1[[#This Row],[Created]],"MMM")</f>
        <v>Mar</v>
      </c>
      <c r="AX1314" s="40" t="e">
        <f>VLOOKUP(Table1[[#This Row],[Assigned to]],GD_Resource[[#All],[SNOW ID Unique]:[Team]],4,0)</f>
        <v>#N/A</v>
      </c>
    </row>
    <row r="1315" spans="1:50" ht="49.95" customHeight="1" x14ac:dyDescent="0.25">
      <c r="A1315" s="37" t="s">
        <v>5028</v>
      </c>
      <c r="B1315" s="37" t="s">
        <v>142</v>
      </c>
      <c r="C1315" s="37" t="s">
        <v>120</v>
      </c>
      <c r="D1315" s="37" t="s">
        <v>206</v>
      </c>
      <c r="E1315" s="37" t="s">
        <v>145</v>
      </c>
      <c r="F1315" s="37" t="s">
        <v>5029</v>
      </c>
      <c r="G1315" s="60">
        <v>43924.154918981483</v>
      </c>
      <c r="H1315" s="37" t="s">
        <v>48</v>
      </c>
      <c r="I1315" s="60"/>
      <c r="J1315" s="37" t="s">
        <v>124</v>
      </c>
      <c r="K1315" s="37" t="s">
        <v>5027</v>
      </c>
      <c r="L1315" s="60">
        <v>43924.154930555553</v>
      </c>
      <c r="M1315" s="37" t="s">
        <v>48</v>
      </c>
      <c r="N1315" s="60">
        <v>43897.040243055562</v>
      </c>
      <c r="O1315" s="37" t="s">
        <v>1016</v>
      </c>
      <c r="P1315" s="38" t="b">
        <v>0</v>
      </c>
      <c r="Q1315" s="37"/>
      <c r="R1315" s="37" t="s">
        <v>127</v>
      </c>
      <c r="S1315" s="38">
        <v>0</v>
      </c>
      <c r="T1315" s="37" t="s">
        <v>128</v>
      </c>
      <c r="U1315" s="37" t="s">
        <v>124</v>
      </c>
      <c r="V1315" s="60"/>
      <c r="W1315" s="38">
        <v>2342709</v>
      </c>
      <c r="X1315" s="37" t="s">
        <v>873</v>
      </c>
      <c r="Y1315" s="38">
        <v>0</v>
      </c>
      <c r="Z1315" s="38" t="b">
        <v>0</v>
      </c>
      <c r="AA1315" s="60">
        <v>43897.100057870368</v>
      </c>
      <c r="AB1315" s="60">
        <v>43897.060891203713</v>
      </c>
      <c r="AC1315" s="38">
        <v>1</v>
      </c>
      <c r="AD1315" s="60">
        <v>43897.111990740741</v>
      </c>
      <c r="AE1315" s="60">
        <v>43897.119768518518</v>
      </c>
      <c r="AF1315" s="60">
        <v>43897.111990740741</v>
      </c>
      <c r="AG1315" s="37"/>
      <c r="AH1315" s="37"/>
      <c r="AI1315" s="37"/>
      <c r="AJ1315" s="16">
        <f ca="1">IF(Table1[[#This Row],[State]]="Closed","Zero",IF(Table1[[#This Row],[State]]="Resolved","Zero",TODAY()-Table1[[#This Row],[First Assigned to Osprey-Resolver]]))</f>
        <v>810.88023148148204</v>
      </c>
      <c r="AK1315" s="16" t="str">
        <f ca="1">IF(Table1[[#This Row],[Days Open]]&lt;=5,"00 - 05",IF(Table1[[#This Row],[Days Open]]&lt;=15,"06 - 15",IF(Table1[[#This Row],[Days Open]]&lt;=30,"16 - 30", IF(Table1[[#This Row],[Days Open]]&lt;=60,"31 - 60",IF(Table1[[#This Row],[Days Open]]&lt;=90,"61 - 90",IF(Table1[[#This Row],[Days Open]]="Zero","Closed","&gt;91 and above"))))))</f>
        <v>&gt;91 and above</v>
      </c>
      <c r="AL1315" s="39">
        <f>WEEKNUM(Table1[[#This Row],[Created]])</f>
        <v>10</v>
      </c>
      <c r="AM1315" s="39">
        <f>WEEKNUM(Table1[[#This Row],[Resolved]])</f>
        <v>0</v>
      </c>
      <c r="AN1315" s="39">
        <f>WEEKNUM(Table1[[#This Row],[Closed]])</f>
        <v>14</v>
      </c>
      <c r="AO1315" s="39" t="str">
        <f>IFERROR(INDEX(GD_Resource[], MATCH(Table1[[#This Row],[Assigned to]], GD_Resource[SNOW ID Unique], 0), 2), "Not GD")</f>
        <v>Not GD</v>
      </c>
      <c r="AP1315" s="39" t="str">
        <f t="shared" si="20"/>
        <v>Geo</v>
      </c>
      <c r="AQ1315" s="39">
        <f>YEAR(Table1[[#This Row],[Closed]])</f>
        <v>2020</v>
      </c>
      <c r="AR1315" s="39">
        <f>YEAR(Table1[[#This Row],[Resolved]])</f>
        <v>1900</v>
      </c>
      <c r="AS1315" s="39">
        <f>YEAR(Table1[[#This Row],[Created]])</f>
        <v>2020</v>
      </c>
      <c r="AT1315" s="39">
        <f>DAY(Table1[[#This Row],[Resolved]])</f>
        <v>0</v>
      </c>
      <c r="AU1315" s="39" t="str">
        <f>TEXT(Table1[[#This Row],[Resolved]],"MMM")</f>
        <v>Jan</v>
      </c>
      <c r="AV1315" s="39">
        <f>DAY(Table1[[#This Row],[Created]])</f>
        <v>7</v>
      </c>
      <c r="AW1315" s="39" t="str">
        <f>TEXT(Table1[[#This Row],[Created]],"MMM")</f>
        <v>Mar</v>
      </c>
      <c r="AX1315" s="40" t="e">
        <f>VLOOKUP(Table1[[#This Row],[Assigned to]],GD_Resource[[#All],[SNOW ID Unique]:[Team]],4,0)</f>
        <v>#N/A</v>
      </c>
    </row>
    <row r="1316" spans="1:50" ht="37.5" customHeight="1" x14ac:dyDescent="0.25">
      <c r="A1316" s="37" t="s">
        <v>5030</v>
      </c>
      <c r="B1316" s="37" t="s">
        <v>142</v>
      </c>
      <c r="C1316" s="37" t="s">
        <v>120</v>
      </c>
      <c r="D1316" s="37" t="s">
        <v>206</v>
      </c>
      <c r="E1316" s="37" t="s">
        <v>145</v>
      </c>
      <c r="F1316" s="37" t="s">
        <v>5031</v>
      </c>
      <c r="G1316" s="60">
        <v>43924.133043981477</v>
      </c>
      <c r="H1316" s="37" t="s">
        <v>48</v>
      </c>
      <c r="I1316" s="60"/>
      <c r="J1316" s="37" t="s">
        <v>124</v>
      </c>
      <c r="K1316" s="37" t="s">
        <v>3877</v>
      </c>
      <c r="L1316" s="60">
        <v>43924.133043981477</v>
      </c>
      <c r="M1316" s="37" t="s">
        <v>48</v>
      </c>
      <c r="N1316" s="60">
        <v>43897.04111111111</v>
      </c>
      <c r="O1316" s="37" t="s">
        <v>1016</v>
      </c>
      <c r="P1316" s="38" t="b">
        <v>0</v>
      </c>
      <c r="Q1316" s="37"/>
      <c r="R1316" s="37" t="s">
        <v>127</v>
      </c>
      <c r="S1316" s="38">
        <v>0</v>
      </c>
      <c r="T1316" s="37" t="s">
        <v>128</v>
      </c>
      <c r="U1316" s="37" t="s">
        <v>124</v>
      </c>
      <c r="V1316" s="60"/>
      <c r="W1316" s="38">
        <v>2340743</v>
      </c>
      <c r="X1316" s="37" t="s">
        <v>873</v>
      </c>
      <c r="Y1316" s="38">
        <v>0</v>
      </c>
      <c r="Z1316" s="38" t="b">
        <v>0</v>
      </c>
      <c r="AA1316" s="60">
        <v>43897.100081018521</v>
      </c>
      <c r="AB1316" s="60">
        <v>43897.062060185177</v>
      </c>
      <c r="AC1316" s="38">
        <v>1</v>
      </c>
      <c r="AD1316" s="60">
        <v>43897.103877314818</v>
      </c>
      <c r="AE1316" s="60">
        <v>43897.106215277781</v>
      </c>
      <c r="AF1316" s="60">
        <v>43897.103877314818</v>
      </c>
      <c r="AG1316" s="37" t="s">
        <v>139</v>
      </c>
      <c r="AH1316" s="37"/>
      <c r="AI1316" s="37"/>
      <c r="AJ1316" s="16">
        <f ca="1">IF(Table1[[#This Row],[State]]="Closed","Zero",IF(Table1[[#This Row],[State]]="Resolved","Zero",TODAY()-Table1[[#This Row],[First Assigned to Osprey-Resolver]]))</f>
        <v>810.8937847222187</v>
      </c>
      <c r="AK1316" s="16" t="str">
        <f ca="1">IF(Table1[[#This Row],[Days Open]]&lt;=5,"00 - 05",IF(Table1[[#This Row],[Days Open]]&lt;=15,"06 - 15",IF(Table1[[#This Row],[Days Open]]&lt;=30,"16 - 30", IF(Table1[[#This Row],[Days Open]]&lt;=60,"31 - 60",IF(Table1[[#This Row],[Days Open]]&lt;=90,"61 - 90",IF(Table1[[#This Row],[Days Open]]="Zero","Closed","&gt;91 and above"))))))</f>
        <v>&gt;91 and above</v>
      </c>
      <c r="AL1316" s="39">
        <f>WEEKNUM(Table1[[#This Row],[Created]])</f>
        <v>10</v>
      </c>
      <c r="AM1316" s="39">
        <f>WEEKNUM(Table1[[#This Row],[Resolved]])</f>
        <v>0</v>
      </c>
      <c r="AN1316" s="39">
        <f>WEEKNUM(Table1[[#This Row],[Closed]])</f>
        <v>14</v>
      </c>
      <c r="AO1316" s="39" t="str">
        <f>IFERROR(INDEX(GD_Resource[], MATCH(Table1[[#This Row],[Assigned to]], GD_Resource[SNOW ID Unique], 0), 2), "Not GD")</f>
        <v>Not GD</v>
      </c>
      <c r="AP1316" s="39" t="str">
        <f t="shared" si="20"/>
        <v>Geo</v>
      </c>
      <c r="AQ1316" s="39">
        <f>YEAR(Table1[[#This Row],[Closed]])</f>
        <v>2020</v>
      </c>
      <c r="AR1316" s="39">
        <f>YEAR(Table1[[#This Row],[Resolved]])</f>
        <v>1900</v>
      </c>
      <c r="AS1316" s="39">
        <f>YEAR(Table1[[#This Row],[Created]])</f>
        <v>2020</v>
      </c>
      <c r="AT1316" s="39">
        <f>DAY(Table1[[#This Row],[Resolved]])</f>
        <v>0</v>
      </c>
      <c r="AU1316" s="39" t="str">
        <f>TEXT(Table1[[#This Row],[Resolved]],"MMM")</f>
        <v>Jan</v>
      </c>
      <c r="AV1316" s="39">
        <f>DAY(Table1[[#This Row],[Created]])</f>
        <v>7</v>
      </c>
      <c r="AW1316" s="39" t="str">
        <f>TEXT(Table1[[#This Row],[Created]],"MMM")</f>
        <v>Mar</v>
      </c>
      <c r="AX1316" s="40" t="e">
        <f>VLOOKUP(Table1[[#This Row],[Assigned to]],GD_Resource[[#All],[SNOW ID Unique]:[Team]],4,0)</f>
        <v>#N/A</v>
      </c>
    </row>
    <row r="1317" spans="1:50" ht="49.95" customHeight="1" x14ac:dyDescent="0.25">
      <c r="A1317" s="37" t="s">
        <v>5032</v>
      </c>
      <c r="B1317" s="37" t="s">
        <v>142</v>
      </c>
      <c r="C1317" s="37" t="s">
        <v>120</v>
      </c>
      <c r="D1317" s="37" t="s">
        <v>206</v>
      </c>
      <c r="E1317" s="37" t="s">
        <v>145</v>
      </c>
      <c r="F1317" s="37" t="s">
        <v>5033</v>
      </c>
      <c r="G1317" s="60">
        <v>43924.123703703714</v>
      </c>
      <c r="H1317" s="37" t="s">
        <v>48</v>
      </c>
      <c r="I1317" s="60"/>
      <c r="J1317" s="37" t="s">
        <v>124</v>
      </c>
      <c r="K1317" s="37" t="s">
        <v>3877</v>
      </c>
      <c r="L1317" s="60">
        <v>43924.123703703714</v>
      </c>
      <c r="M1317" s="37" t="s">
        <v>48</v>
      </c>
      <c r="N1317" s="60">
        <v>43897.042245370372</v>
      </c>
      <c r="O1317" s="37" t="s">
        <v>1016</v>
      </c>
      <c r="P1317" s="38" t="b">
        <v>0</v>
      </c>
      <c r="Q1317" s="37"/>
      <c r="R1317" s="37" t="s">
        <v>127</v>
      </c>
      <c r="S1317" s="38">
        <v>0</v>
      </c>
      <c r="T1317" s="37" t="s">
        <v>128</v>
      </c>
      <c r="U1317" s="37" t="s">
        <v>124</v>
      </c>
      <c r="V1317" s="60"/>
      <c r="W1317" s="38">
        <v>2339838</v>
      </c>
      <c r="X1317" s="37" t="s">
        <v>873</v>
      </c>
      <c r="Y1317" s="38">
        <v>0</v>
      </c>
      <c r="Z1317" s="38" t="b">
        <v>0</v>
      </c>
      <c r="AA1317" s="60">
        <v>43897.100104166668</v>
      </c>
      <c r="AB1317" s="60">
        <v>43897.061979166669</v>
      </c>
      <c r="AC1317" s="38">
        <v>1</v>
      </c>
      <c r="AD1317" s="60">
        <v>43897.104641203703</v>
      </c>
      <c r="AE1317" s="60">
        <v>43897.10696759259</v>
      </c>
      <c r="AF1317" s="60">
        <v>43897.104641203703</v>
      </c>
      <c r="AG1317" s="37" t="s">
        <v>139</v>
      </c>
      <c r="AH1317" s="37"/>
      <c r="AI1317" s="37"/>
      <c r="AJ1317" s="16">
        <f ca="1">IF(Table1[[#This Row],[State]]="Closed","Zero",IF(Table1[[#This Row],[State]]="Resolved","Zero",TODAY()-Table1[[#This Row],[First Assigned to Osprey-Resolver]]))</f>
        <v>810.89303240740992</v>
      </c>
      <c r="AK1317" s="16" t="str">
        <f ca="1">IF(Table1[[#This Row],[Days Open]]&lt;=5,"00 - 05",IF(Table1[[#This Row],[Days Open]]&lt;=15,"06 - 15",IF(Table1[[#This Row],[Days Open]]&lt;=30,"16 - 30", IF(Table1[[#This Row],[Days Open]]&lt;=60,"31 - 60",IF(Table1[[#This Row],[Days Open]]&lt;=90,"61 - 90",IF(Table1[[#This Row],[Days Open]]="Zero","Closed","&gt;91 and above"))))))</f>
        <v>&gt;91 and above</v>
      </c>
      <c r="AL1317" s="39">
        <f>WEEKNUM(Table1[[#This Row],[Created]])</f>
        <v>10</v>
      </c>
      <c r="AM1317" s="39">
        <f>WEEKNUM(Table1[[#This Row],[Resolved]])</f>
        <v>0</v>
      </c>
      <c r="AN1317" s="39">
        <f>WEEKNUM(Table1[[#This Row],[Closed]])</f>
        <v>14</v>
      </c>
      <c r="AO1317" s="39" t="str">
        <f>IFERROR(INDEX(GD_Resource[], MATCH(Table1[[#This Row],[Assigned to]], GD_Resource[SNOW ID Unique], 0), 2), "Not GD")</f>
        <v>Not GD</v>
      </c>
      <c r="AP1317" s="39" t="str">
        <f t="shared" si="20"/>
        <v>Geo</v>
      </c>
      <c r="AQ1317" s="39">
        <f>YEAR(Table1[[#This Row],[Closed]])</f>
        <v>2020</v>
      </c>
      <c r="AR1317" s="39">
        <f>YEAR(Table1[[#This Row],[Resolved]])</f>
        <v>1900</v>
      </c>
      <c r="AS1317" s="39">
        <f>YEAR(Table1[[#This Row],[Created]])</f>
        <v>2020</v>
      </c>
      <c r="AT1317" s="39">
        <f>DAY(Table1[[#This Row],[Resolved]])</f>
        <v>0</v>
      </c>
      <c r="AU1317" s="39" t="str">
        <f>TEXT(Table1[[#This Row],[Resolved]],"MMM")</f>
        <v>Jan</v>
      </c>
      <c r="AV1317" s="39">
        <f>DAY(Table1[[#This Row],[Created]])</f>
        <v>7</v>
      </c>
      <c r="AW1317" s="39" t="str">
        <f>TEXT(Table1[[#This Row],[Created]],"MMM")</f>
        <v>Mar</v>
      </c>
      <c r="AX1317" s="40" t="e">
        <f>VLOOKUP(Table1[[#This Row],[Assigned to]],GD_Resource[[#All],[SNOW ID Unique]:[Team]],4,0)</f>
        <v>#N/A</v>
      </c>
    </row>
    <row r="1318" spans="1:50" ht="100.2" customHeight="1" x14ac:dyDescent="0.25">
      <c r="A1318" s="37" t="s">
        <v>5034</v>
      </c>
      <c r="B1318" s="37" t="s">
        <v>142</v>
      </c>
      <c r="C1318" s="37" t="s">
        <v>120</v>
      </c>
      <c r="D1318" s="37" t="s">
        <v>206</v>
      </c>
      <c r="E1318" s="37" t="s">
        <v>145</v>
      </c>
      <c r="F1318" s="37" t="s">
        <v>5035</v>
      </c>
      <c r="G1318" s="60">
        <v>43924.156793981478</v>
      </c>
      <c r="H1318" s="37" t="s">
        <v>48</v>
      </c>
      <c r="I1318" s="60"/>
      <c r="J1318" s="37" t="s">
        <v>124</v>
      </c>
      <c r="K1318" s="37" t="s">
        <v>5027</v>
      </c>
      <c r="L1318" s="60">
        <v>43924.156793981478</v>
      </c>
      <c r="M1318" s="37" t="s">
        <v>48</v>
      </c>
      <c r="N1318" s="60">
        <v>43897.043055555558</v>
      </c>
      <c r="O1318" s="37" t="s">
        <v>1016</v>
      </c>
      <c r="P1318" s="38" t="b">
        <v>0</v>
      </c>
      <c r="Q1318" s="37"/>
      <c r="R1318" s="37" t="s">
        <v>127</v>
      </c>
      <c r="S1318" s="38">
        <v>0</v>
      </c>
      <c r="T1318" s="37" t="s">
        <v>128</v>
      </c>
      <c r="U1318" s="37" t="s">
        <v>124</v>
      </c>
      <c r="V1318" s="60"/>
      <c r="W1318" s="38">
        <v>2342627</v>
      </c>
      <c r="X1318" s="37" t="s">
        <v>873</v>
      </c>
      <c r="Y1318" s="38">
        <v>0</v>
      </c>
      <c r="Z1318" s="38" t="b">
        <v>0</v>
      </c>
      <c r="AA1318" s="60">
        <v>43897.10015046296</v>
      </c>
      <c r="AB1318" s="60">
        <v>43897.061574074083</v>
      </c>
      <c r="AC1318" s="38">
        <v>1</v>
      </c>
      <c r="AD1318" s="60">
        <v>43897.117511574077</v>
      </c>
      <c r="AE1318" s="60">
        <v>43897.120092592602</v>
      </c>
      <c r="AF1318" s="60">
        <v>43897.117511574077</v>
      </c>
      <c r="AG1318" s="37"/>
      <c r="AH1318" s="37"/>
      <c r="AI1318" s="37"/>
      <c r="AJ1318" s="16">
        <f ca="1">IF(Table1[[#This Row],[State]]="Closed","Zero",IF(Table1[[#This Row],[State]]="Resolved","Zero",TODAY()-Table1[[#This Row],[First Assigned to Osprey-Resolver]]))</f>
        <v>810.8799074073977</v>
      </c>
      <c r="AK1318" s="16" t="str">
        <f ca="1">IF(Table1[[#This Row],[Days Open]]&lt;=5,"00 - 05",IF(Table1[[#This Row],[Days Open]]&lt;=15,"06 - 15",IF(Table1[[#This Row],[Days Open]]&lt;=30,"16 - 30", IF(Table1[[#This Row],[Days Open]]&lt;=60,"31 - 60",IF(Table1[[#This Row],[Days Open]]&lt;=90,"61 - 90",IF(Table1[[#This Row],[Days Open]]="Zero","Closed","&gt;91 and above"))))))</f>
        <v>&gt;91 and above</v>
      </c>
      <c r="AL1318" s="39">
        <f>WEEKNUM(Table1[[#This Row],[Created]])</f>
        <v>10</v>
      </c>
      <c r="AM1318" s="39">
        <f>WEEKNUM(Table1[[#This Row],[Resolved]])</f>
        <v>0</v>
      </c>
      <c r="AN1318" s="39">
        <f>WEEKNUM(Table1[[#This Row],[Closed]])</f>
        <v>14</v>
      </c>
      <c r="AO1318" s="39" t="str">
        <f>IFERROR(INDEX(GD_Resource[], MATCH(Table1[[#This Row],[Assigned to]], GD_Resource[SNOW ID Unique], 0), 2), "Not GD")</f>
        <v>Not GD</v>
      </c>
      <c r="AP1318" s="39" t="str">
        <f t="shared" si="20"/>
        <v>Geo</v>
      </c>
      <c r="AQ1318" s="39">
        <f>YEAR(Table1[[#This Row],[Closed]])</f>
        <v>2020</v>
      </c>
      <c r="AR1318" s="39">
        <f>YEAR(Table1[[#This Row],[Resolved]])</f>
        <v>1900</v>
      </c>
      <c r="AS1318" s="39">
        <f>YEAR(Table1[[#This Row],[Created]])</f>
        <v>2020</v>
      </c>
      <c r="AT1318" s="39">
        <f>DAY(Table1[[#This Row],[Resolved]])</f>
        <v>0</v>
      </c>
      <c r="AU1318" s="39" t="str">
        <f>TEXT(Table1[[#This Row],[Resolved]],"MMM")</f>
        <v>Jan</v>
      </c>
      <c r="AV1318" s="39">
        <f>DAY(Table1[[#This Row],[Created]])</f>
        <v>7</v>
      </c>
      <c r="AW1318" s="39" t="str">
        <f>TEXT(Table1[[#This Row],[Created]],"MMM")</f>
        <v>Mar</v>
      </c>
      <c r="AX1318" s="40" t="e">
        <f>VLOOKUP(Table1[[#This Row],[Assigned to]],GD_Resource[[#All],[SNOW ID Unique]:[Team]],4,0)</f>
        <v>#N/A</v>
      </c>
    </row>
    <row r="1319" spans="1:50" ht="37.5" customHeight="1" x14ac:dyDescent="0.25">
      <c r="A1319" s="37" t="s">
        <v>5036</v>
      </c>
      <c r="B1319" s="37" t="s">
        <v>142</v>
      </c>
      <c r="C1319" s="37" t="s">
        <v>120</v>
      </c>
      <c r="D1319" s="37" t="s">
        <v>206</v>
      </c>
      <c r="E1319" s="37" t="s">
        <v>145</v>
      </c>
      <c r="F1319" s="37" t="s">
        <v>5037</v>
      </c>
      <c r="G1319" s="60">
        <v>43924.158310185187</v>
      </c>
      <c r="H1319" s="37" t="s">
        <v>48</v>
      </c>
      <c r="I1319" s="60"/>
      <c r="J1319" s="37" t="s">
        <v>124</v>
      </c>
      <c r="K1319" s="37" t="s">
        <v>5027</v>
      </c>
      <c r="L1319" s="60">
        <v>43924.158310185187</v>
      </c>
      <c r="M1319" s="37" t="s">
        <v>48</v>
      </c>
      <c r="N1319" s="60">
        <v>43897.044050925928</v>
      </c>
      <c r="O1319" s="37" t="s">
        <v>1016</v>
      </c>
      <c r="P1319" s="38" t="b">
        <v>0</v>
      </c>
      <c r="Q1319" s="37"/>
      <c r="R1319" s="37" t="s">
        <v>127</v>
      </c>
      <c r="S1319" s="38">
        <v>0</v>
      </c>
      <c r="T1319" s="37" t="s">
        <v>128</v>
      </c>
      <c r="U1319" s="37" t="s">
        <v>124</v>
      </c>
      <c r="V1319" s="60"/>
      <c r="W1319" s="38">
        <v>2342672</v>
      </c>
      <c r="X1319" s="37" t="s">
        <v>873</v>
      </c>
      <c r="Y1319" s="38">
        <v>0</v>
      </c>
      <c r="Z1319" s="38" t="b">
        <v>0</v>
      </c>
      <c r="AA1319" s="60">
        <v>43897.100173611107</v>
      </c>
      <c r="AB1319" s="60">
        <v>43897.061041666668</v>
      </c>
      <c r="AC1319" s="38">
        <v>1</v>
      </c>
      <c r="AD1319" s="60">
        <v>43897.148831018523</v>
      </c>
      <c r="AE1319" s="60">
        <v>43897.15766203704</v>
      </c>
      <c r="AF1319" s="60">
        <v>43897.148831018523</v>
      </c>
      <c r="AG1319" s="37"/>
      <c r="AH1319" s="37"/>
      <c r="AI1319" s="37"/>
      <c r="AJ1319" s="16">
        <f ca="1">IF(Table1[[#This Row],[State]]="Closed","Zero",IF(Table1[[#This Row],[State]]="Resolved","Zero",TODAY()-Table1[[#This Row],[First Assigned to Osprey-Resolver]]))</f>
        <v>810.8423379629603</v>
      </c>
      <c r="AK1319" s="16" t="str">
        <f ca="1">IF(Table1[[#This Row],[Days Open]]&lt;=5,"00 - 05",IF(Table1[[#This Row],[Days Open]]&lt;=15,"06 - 15",IF(Table1[[#This Row],[Days Open]]&lt;=30,"16 - 30", IF(Table1[[#This Row],[Days Open]]&lt;=60,"31 - 60",IF(Table1[[#This Row],[Days Open]]&lt;=90,"61 - 90",IF(Table1[[#This Row],[Days Open]]="Zero","Closed","&gt;91 and above"))))))</f>
        <v>&gt;91 and above</v>
      </c>
      <c r="AL1319" s="39">
        <f>WEEKNUM(Table1[[#This Row],[Created]])</f>
        <v>10</v>
      </c>
      <c r="AM1319" s="39">
        <f>WEEKNUM(Table1[[#This Row],[Resolved]])</f>
        <v>0</v>
      </c>
      <c r="AN1319" s="39">
        <f>WEEKNUM(Table1[[#This Row],[Closed]])</f>
        <v>14</v>
      </c>
      <c r="AO1319" s="39" t="str">
        <f>IFERROR(INDEX(GD_Resource[], MATCH(Table1[[#This Row],[Assigned to]], GD_Resource[SNOW ID Unique], 0), 2), "Not GD")</f>
        <v>Not GD</v>
      </c>
      <c r="AP1319" s="39" t="str">
        <f t="shared" si="20"/>
        <v>Geo</v>
      </c>
      <c r="AQ1319" s="39">
        <f>YEAR(Table1[[#This Row],[Closed]])</f>
        <v>2020</v>
      </c>
      <c r="AR1319" s="39">
        <f>YEAR(Table1[[#This Row],[Resolved]])</f>
        <v>1900</v>
      </c>
      <c r="AS1319" s="39">
        <f>YEAR(Table1[[#This Row],[Created]])</f>
        <v>2020</v>
      </c>
      <c r="AT1319" s="39">
        <f>DAY(Table1[[#This Row],[Resolved]])</f>
        <v>0</v>
      </c>
      <c r="AU1319" s="39" t="str">
        <f>TEXT(Table1[[#This Row],[Resolved]],"MMM")</f>
        <v>Jan</v>
      </c>
      <c r="AV1319" s="39">
        <f>DAY(Table1[[#This Row],[Created]])</f>
        <v>7</v>
      </c>
      <c r="AW1319" s="39" t="str">
        <f>TEXT(Table1[[#This Row],[Created]],"MMM")</f>
        <v>Mar</v>
      </c>
      <c r="AX1319" s="40" t="e">
        <f>VLOOKUP(Table1[[#This Row],[Assigned to]],GD_Resource[[#All],[SNOW ID Unique]:[Team]],4,0)</f>
        <v>#N/A</v>
      </c>
    </row>
    <row r="1320" spans="1:50" ht="37.5" customHeight="1" x14ac:dyDescent="0.25">
      <c r="A1320" s="37" t="s">
        <v>5038</v>
      </c>
      <c r="B1320" s="37" t="s">
        <v>142</v>
      </c>
      <c r="C1320" s="37" t="s">
        <v>120</v>
      </c>
      <c r="D1320" s="37" t="s">
        <v>206</v>
      </c>
      <c r="E1320" s="37" t="s">
        <v>145</v>
      </c>
      <c r="F1320" s="37" t="s">
        <v>5039</v>
      </c>
      <c r="G1320" s="60">
        <v>43924.13177083333</v>
      </c>
      <c r="H1320" s="37" t="s">
        <v>48</v>
      </c>
      <c r="I1320" s="60"/>
      <c r="J1320" s="37" t="s">
        <v>124</v>
      </c>
      <c r="K1320" s="37" t="s">
        <v>3877</v>
      </c>
      <c r="L1320" s="60">
        <v>43924.13177083333</v>
      </c>
      <c r="M1320" s="37" t="s">
        <v>48</v>
      </c>
      <c r="N1320" s="60">
        <v>43897.044768518521</v>
      </c>
      <c r="O1320" s="37" t="s">
        <v>1016</v>
      </c>
      <c r="P1320" s="38" t="b">
        <v>0</v>
      </c>
      <c r="Q1320" s="37"/>
      <c r="R1320" s="37" t="s">
        <v>127</v>
      </c>
      <c r="S1320" s="38">
        <v>0</v>
      </c>
      <c r="T1320" s="37" t="s">
        <v>128</v>
      </c>
      <c r="U1320" s="37" t="s">
        <v>124</v>
      </c>
      <c r="V1320" s="60"/>
      <c r="W1320" s="38">
        <v>2340317</v>
      </c>
      <c r="X1320" s="37" t="s">
        <v>873</v>
      </c>
      <c r="Y1320" s="38">
        <v>0</v>
      </c>
      <c r="Z1320" s="38" t="b">
        <v>0</v>
      </c>
      <c r="AA1320" s="60">
        <v>43897.100185185183</v>
      </c>
      <c r="AB1320" s="60">
        <v>43897.061203703714</v>
      </c>
      <c r="AC1320" s="38">
        <v>1</v>
      </c>
      <c r="AD1320" s="60">
        <v>43897.148113425923</v>
      </c>
      <c r="AE1320" s="60">
        <v>43897.158645833333</v>
      </c>
      <c r="AF1320" s="60">
        <v>43897.148113425923</v>
      </c>
      <c r="AG1320" s="37"/>
      <c r="AH1320" s="37"/>
      <c r="AI1320" s="37"/>
      <c r="AJ1320" s="16">
        <f ca="1">IF(Table1[[#This Row],[State]]="Closed","Zero",IF(Table1[[#This Row],[State]]="Resolved","Zero",TODAY()-Table1[[#This Row],[First Assigned to Osprey-Resolver]]))</f>
        <v>810.84135416666686</v>
      </c>
      <c r="AK1320" s="16" t="str">
        <f ca="1">IF(Table1[[#This Row],[Days Open]]&lt;=5,"00 - 05",IF(Table1[[#This Row],[Days Open]]&lt;=15,"06 - 15",IF(Table1[[#This Row],[Days Open]]&lt;=30,"16 - 30", IF(Table1[[#This Row],[Days Open]]&lt;=60,"31 - 60",IF(Table1[[#This Row],[Days Open]]&lt;=90,"61 - 90",IF(Table1[[#This Row],[Days Open]]="Zero","Closed","&gt;91 and above"))))))</f>
        <v>&gt;91 and above</v>
      </c>
      <c r="AL1320" s="39">
        <f>WEEKNUM(Table1[[#This Row],[Created]])</f>
        <v>10</v>
      </c>
      <c r="AM1320" s="39">
        <f>WEEKNUM(Table1[[#This Row],[Resolved]])</f>
        <v>0</v>
      </c>
      <c r="AN1320" s="39">
        <f>WEEKNUM(Table1[[#This Row],[Closed]])</f>
        <v>14</v>
      </c>
      <c r="AO1320" s="39" t="str">
        <f>IFERROR(INDEX(GD_Resource[], MATCH(Table1[[#This Row],[Assigned to]], GD_Resource[SNOW ID Unique], 0), 2), "Not GD")</f>
        <v>Not GD</v>
      </c>
      <c r="AP1320" s="39" t="str">
        <f t="shared" si="20"/>
        <v>Geo</v>
      </c>
      <c r="AQ1320" s="39">
        <f>YEAR(Table1[[#This Row],[Closed]])</f>
        <v>2020</v>
      </c>
      <c r="AR1320" s="39">
        <f>YEAR(Table1[[#This Row],[Resolved]])</f>
        <v>1900</v>
      </c>
      <c r="AS1320" s="39">
        <f>YEAR(Table1[[#This Row],[Created]])</f>
        <v>2020</v>
      </c>
      <c r="AT1320" s="39">
        <f>DAY(Table1[[#This Row],[Resolved]])</f>
        <v>0</v>
      </c>
      <c r="AU1320" s="39" t="str">
        <f>TEXT(Table1[[#This Row],[Resolved]],"MMM")</f>
        <v>Jan</v>
      </c>
      <c r="AV1320" s="39">
        <f>DAY(Table1[[#This Row],[Created]])</f>
        <v>7</v>
      </c>
      <c r="AW1320" s="39" t="str">
        <f>TEXT(Table1[[#This Row],[Created]],"MMM")</f>
        <v>Mar</v>
      </c>
      <c r="AX1320" s="40" t="e">
        <f>VLOOKUP(Table1[[#This Row],[Assigned to]],GD_Resource[[#All],[SNOW ID Unique]:[Team]],4,0)</f>
        <v>#N/A</v>
      </c>
    </row>
    <row r="1321" spans="1:50" ht="49.95" customHeight="1" x14ac:dyDescent="0.25">
      <c r="A1321" s="37" t="s">
        <v>5040</v>
      </c>
      <c r="B1321" s="37" t="s">
        <v>142</v>
      </c>
      <c r="C1321" s="37" t="s">
        <v>120</v>
      </c>
      <c r="D1321" s="37" t="s">
        <v>206</v>
      </c>
      <c r="E1321" s="37" t="s">
        <v>145</v>
      </c>
      <c r="F1321" s="37" t="s">
        <v>5041</v>
      </c>
      <c r="G1321" s="60">
        <v>43924.123310185183</v>
      </c>
      <c r="H1321" s="37" t="s">
        <v>48</v>
      </c>
      <c r="I1321" s="60"/>
      <c r="J1321" s="37" t="s">
        <v>124</v>
      </c>
      <c r="K1321" s="37" t="s">
        <v>3877</v>
      </c>
      <c r="L1321" s="60">
        <v>43924.123310185183</v>
      </c>
      <c r="M1321" s="37" t="s">
        <v>48</v>
      </c>
      <c r="N1321" s="60">
        <v>43897.045590277783</v>
      </c>
      <c r="O1321" s="37" t="s">
        <v>1016</v>
      </c>
      <c r="P1321" s="38" t="b">
        <v>0</v>
      </c>
      <c r="Q1321" s="37"/>
      <c r="R1321" s="37" t="s">
        <v>127</v>
      </c>
      <c r="S1321" s="38">
        <v>0</v>
      </c>
      <c r="T1321" s="37" t="s">
        <v>128</v>
      </c>
      <c r="U1321" s="37" t="s">
        <v>124</v>
      </c>
      <c r="V1321" s="60"/>
      <c r="W1321" s="38">
        <v>2339515</v>
      </c>
      <c r="X1321" s="37" t="s">
        <v>873</v>
      </c>
      <c r="Y1321" s="38">
        <v>0</v>
      </c>
      <c r="Z1321" s="38" t="b">
        <v>0</v>
      </c>
      <c r="AA1321" s="60">
        <v>43897.100254629629</v>
      </c>
      <c r="AB1321" s="60">
        <v>43897.061284722222</v>
      </c>
      <c r="AC1321" s="38">
        <v>1</v>
      </c>
      <c r="AD1321" s="60">
        <v>43897.12903935185</v>
      </c>
      <c r="AE1321" s="60">
        <v>43897.141481481478</v>
      </c>
      <c r="AF1321" s="60">
        <v>43897.12903935185</v>
      </c>
      <c r="AG1321" s="37"/>
      <c r="AH1321" s="37"/>
      <c r="AI1321" s="37"/>
      <c r="AJ1321" s="16">
        <f ca="1">IF(Table1[[#This Row],[State]]="Closed","Zero",IF(Table1[[#This Row],[State]]="Resolved","Zero",TODAY()-Table1[[#This Row],[First Assigned to Osprey-Resolver]]))</f>
        <v>810.85851851852203</v>
      </c>
      <c r="AK1321" s="16" t="str">
        <f ca="1">IF(Table1[[#This Row],[Days Open]]&lt;=5,"00 - 05",IF(Table1[[#This Row],[Days Open]]&lt;=15,"06 - 15",IF(Table1[[#This Row],[Days Open]]&lt;=30,"16 - 30", IF(Table1[[#This Row],[Days Open]]&lt;=60,"31 - 60",IF(Table1[[#This Row],[Days Open]]&lt;=90,"61 - 90",IF(Table1[[#This Row],[Days Open]]="Zero","Closed","&gt;91 and above"))))))</f>
        <v>&gt;91 and above</v>
      </c>
      <c r="AL1321" s="39">
        <f>WEEKNUM(Table1[[#This Row],[Created]])</f>
        <v>10</v>
      </c>
      <c r="AM1321" s="39">
        <f>WEEKNUM(Table1[[#This Row],[Resolved]])</f>
        <v>0</v>
      </c>
      <c r="AN1321" s="39">
        <f>WEEKNUM(Table1[[#This Row],[Closed]])</f>
        <v>14</v>
      </c>
      <c r="AO1321" s="39" t="str">
        <f>IFERROR(INDEX(GD_Resource[], MATCH(Table1[[#This Row],[Assigned to]], GD_Resource[SNOW ID Unique], 0), 2), "Not GD")</f>
        <v>Not GD</v>
      </c>
      <c r="AP1321" s="39" t="str">
        <f t="shared" si="20"/>
        <v>Geo</v>
      </c>
      <c r="AQ1321" s="39">
        <f>YEAR(Table1[[#This Row],[Closed]])</f>
        <v>2020</v>
      </c>
      <c r="AR1321" s="39">
        <f>YEAR(Table1[[#This Row],[Resolved]])</f>
        <v>1900</v>
      </c>
      <c r="AS1321" s="39">
        <f>YEAR(Table1[[#This Row],[Created]])</f>
        <v>2020</v>
      </c>
      <c r="AT1321" s="39">
        <f>DAY(Table1[[#This Row],[Resolved]])</f>
        <v>0</v>
      </c>
      <c r="AU1321" s="39" t="str">
        <f>TEXT(Table1[[#This Row],[Resolved]],"MMM")</f>
        <v>Jan</v>
      </c>
      <c r="AV1321" s="39">
        <f>DAY(Table1[[#This Row],[Created]])</f>
        <v>7</v>
      </c>
      <c r="AW1321" s="39" t="str">
        <f>TEXT(Table1[[#This Row],[Created]],"MMM")</f>
        <v>Mar</v>
      </c>
      <c r="AX1321" s="40" t="e">
        <f>VLOOKUP(Table1[[#This Row],[Assigned to]],GD_Resource[[#All],[SNOW ID Unique]:[Team]],4,0)</f>
        <v>#N/A</v>
      </c>
    </row>
    <row r="1322" spans="1:50" ht="49.95" customHeight="1" x14ac:dyDescent="0.25">
      <c r="A1322" s="37" t="s">
        <v>5042</v>
      </c>
      <c r="B1322" s="37" t="s">
        <v>142</v>
      </c>
      <c r="C1322" s="37" t="s">
        <v>120</v>
      </c>
      <c r="D1322" s="37" t="s">
        <v>206</v>
      </c>
      <c r="E1322" s="37" t="s">
        <v>145</v>
      </c>
      <c r="F1322" s="37" t="s">
        <v>5043</v>
      </c>
      <c r="G1322" s="60">
        <v>43924.162685185183</v>
      </c>
      <c r="H1322" s="37" t="s">
        <v>48</v>
      </c>
      <c r="I1322" s="60"/>
      <c r="J1322" s="37" t="s">
        <v>124</v>
      </c>
      <c r="K1322" s="37" t="s">
        <v>5027</v>
      </c>
      <c r="L1322" s="60">
        <v>43924.162685185183</v>
      </c>
      <c r="M1322" s="37" t="s">
        <v>48</v>
      </c>
      <c r="N1322" s="60">
        <v>43897.04760416667</v>
      </c>
      <c r="O1322" s="37" t="s">
        <v>1016</v>
      </c>
      <c r="P1322" s="38" t="b">
        <v>0</v>
      </c>
      <c r="Q1322" s="37"/>
      <c r="R1322" s="37" t="s">
        <v>127</v>
      </c>
      <c r="S1322" s="38">
        <v>0</v>
      </c>
      <c r="T1322" s="37" t="s">
        <v>128</v>
      </c>
      <c r="U1322" s="37" t="s">
        <v>124</v>
      </c>
      <c r="V1322" s="60"/>
      <c r="W1322" s="38">
        <v>2342743</v>
      </c>
      <c r="X1322" s="37" t="s">
        <v>873</v>
      </c>
      <c r="Y1322" s="38">
        <v>0</v>
      </c>
      <c r="Z1322" s="38" t="b">
        <v>0</v>
      </c>
      <c r="AA1322" s="60">
        <v>43897.100277777783</v>
      </c>
      <c r="AB1322" s="60">
        <v>43897.061932870369</v>
      </c>
      <c r="AC1322" s="38">
        <v>1</v>
      </c>
      <c r="AD1322" s="60">
        <v>43897.135891203703</v>
      </c>
      <c r="AE1322" s="60">
        <v>43897.142025462963</v>
      </c>
      <c r="AF1322" s="60">
        <v>43897.135891203703</v>
      </c>
      <c r="AG1322" s="37" t="s">
        <v>139</v>
      </c>
      <c r="AH1322" s="37"/>
      <c r="AI1322" s="37"/>
      <c r="AJ1322" s="16">
        <f ca="1">IF(Table1[[#This Row],[State]]="Closed","Zero",IF(Table1[[#This Row],[State]]="Resolved","Zero",TODAY()-Table1[[#This Row],[First Assigned to Osprey-Resolver]]))</f>
        <v>810.85797453703708</v>
      </c>
      <c r="AK1322" s="16" t="str">
        <f ca="1">IF(Table1[[#This Row],[Days Open]]&lt;=5,"00 - 05",IF(Table1[[#This Row],[Days Open]]&lt;=15,"06 - 15",IF(Table1[[#This Row],[Days Open]]&lt;=30,"16 - 30", IF(Table1[[#This Row],[Days Open]]&lt;=60,"31 - 60",IF(Table1[[#This Row],[Days Open]]&lt;=90,"61 - 90",IF(Table1[[#This Row],[Days Open]]="Zero","Closed","&gt;91 and above"))))))</f>
        <v>&gt;91 and above</v>
      </c>
      <c r="AL1322" s="39">
        <f>WEEKNUM(Table1[[#This Row],[Created]])</f>
        <v>10</v>
      </c>
      <c r="AM1322" s="39">
        <f>WEEKNUM(Table1[[#This Row],[Resolved]])</f>
        <v>0</v>
      </c>
      <c r="AN1322" s="39">
        <f>WEEKNUM(Table1[[#This Row],[Closed]])</f>
        <v>14</v>
      </c>
      <c r="AO1322" s="39" t="str">
        <f>IFERROR(INDEX(GD_Resource[], MATCH(Table1[[#This Row],[Assigned to]], GD_Resource[SNOW ID Unique], 0), 2), "Not GD")</f>
        <v>Not GD</v>
      </c>
      <c r="AP1322" s="39" t="str">
        <f t="shared" si="20"/>
        <v>Geo</v>
      </c>
      <c r="AQ1322" s="39">
        <f>YEAR(Table1[[#This Row],[Closed]])</f>
        <v>2020</v>
      </c>
      <c r="AR1322" s="39">
        <f>YEAR(Table1[[#This Row],[Resolved]])</f>
        <v>1900</v>
      </c>
      <c r="AS1322" s="39">
        <f>YEAR(Table1[[#This Row],[Created]])</f>
        <v>2020</v>
      </c>
      <c r="AT1322" s="39">
        <f>DAY(Table1[[#This Row],[Resolved]])</f>
        <v>0</v>
      </c>
      <c r="AU1322" s="39" t="str">
        <f>TEXT(Table1[[#This Row],[Resolved]],"MMM")</f>
        <v>Jan</v>
      </c>
      <c r="AV1322" s="39">
        <f>DAY(Table1[[#This Row],[Created]])</f>
        <v>7</v>
      </c>
      <c r="AW1322" s="39" t="str">
        <f>TEXT(Table1[[#This Row],[Created]],"MMM")</f>
        <v>Mar</v>
      </c>
      <c r="AX1322" s="40" t="e">
        <f>VLOOKUP(Table1[[#This Row],[Assigned to]],GD_Resource[[#All],[SNOW ID Unique]:[Team]],4,0)</f>
        <v>#N/A</v>
      </c>
    </row>
    <row r="1323" spans="1:50" ht="37.5" customHeight="1" x14ac:dyDescent="0.25">
      <c r="A1323" s="37" t="s">
        <v>5044</v>
      </c>
      <c r="B1323" s="37" t="s">
        <v>142</v>
      </c>
      <c r="C1323" s="37" t="s">
        <v>120</v>
      </c>
      <c r="D1323" s="37" t="s">
        <v>206</v>
      </c>
      <c r="E1323" s="37" t="s">
        <v>145</v>
      </c>
      <c r="F1323" s="37" t="s">
        <v>5045</v>
      </c>
      <c r="G1323" s="60">
        <v>43924.167245370372</v>
      </c>
      <c r="H1323" s="37" t="s">
        <v>48</v>
      </c>
      <c r="I1323" s="60"/>
      <c r="J1323" s="37" t="s">
        <v>124</v>
      </c>
      <c r="K1323" s="37" t="s">
        <v>5027</v>
      </c>
      <c r="L1323" s="60">
        <v>43924.167245370372</v>
      </c>
      <c r="M1323" s="37" t="s">
        <v>48</v>
      </c>
      <c r="N1323" s="60">
        <v>43897.048472222217</v>
      </c>
      <c r="O1323" s="37" t="s">
        <v>1016</v>
      </c>
      <c r="P1323" s="38" t="b">
        <v>0</v>
      </c>
      <c r="Q1323" s="37"/>
      <c r="R1323" s="37" t="s">
        <v>127</v>
      </c>
      <c r="S1323" s="38">
        <v>0</v>
      </c>
      <c r="T1323" s="37" t="s">
        <v>128</v>
      </c>
      <c r="U1323" s="37" t="s">
        <v>124</v>
      </c>
      <c r="V1323" s="60"/>
      <c r="W1323" s="38">
        <v>2343062</v>
      </c>
      <c r="X1323" s="37" t="s">
        <v>873</v>
      </c>
      <c r="Y1323" s="38">
        <v>0</v>
      </c>
      <c r="Z1323" s="38" t="b">
        <v>0</v>
      </c>
      <c r="AA1323" s="60">
        <v>43897.100300925929</v>
      </c>
      <c r="AB1323" s="60">
        <v>43897.061331018522</v>
      </c>
      <c r="AC1323" s="38">
        <v>1</v>
      </c>
      <c r="AD1323" s="60">
        <v>43897.127233796287</v>
      </c>
      <c r="AE1323" s="60">
        <v>43897.142893518518</v>
      </c>
      <c r="AF1323" s="60">
        <v>43897.127233796287</v>
      </c>
      <c r="AG1323" s="37"/>
      <c r="AH1323" s="37"/>
      <c r="AI1323" s="37"/>
      <c r="AJ1323" s="16">
        <f ca="1">IF(Table1[[#This Row],[State]]="Closed","Zero",IF(Table1[[#This Row],[State]]="Resolved","Zero",TODAY()-Table1[[#This Row],[First Assigned to Osprey-Resolver]]))</f>
        <v>810.85710648148233</v>
      </c>
      <c r="AK1323" s="16" t="str">
        <f ca="1">IF(Table1[[#This Row],[Days Open]]&lt;=5,"00 - 05",IF(Table1[[#This Row],[Days Open]]&lt;=15,"06 - 15",IF(Table1[[#This Row],[Days Open]]&lt;=30,"16 - 30", IF(Table1[[#This Row],[Days Open]]&lt;=60,"31 - 60",IF(Table1[[#This Row],[Days Open]]&lt;=90,"61 - 90",IF(Table1[[#This Row],[Days Open]]="Zero","Closed","&gt;91 and above"))))))</f>
        <v>&gt;91 and above</v>
      </c>
      <c r="AL1323" s="39">
        <f>WEEKNUM(Table1[[#This Row],[Created]])</f>
        <v>10</v>
      </c>
      <c r="AM1323" s="39">
        <f>WEEKNUM(Table1[[#This Row],[Resolved]])</f>
        <v>0</v>
      </c>
      <c r="AN1323" s="39">
        <f>WEEKNUM(Table1[[#This Row],[Closed]])</f>
        <v>14</v>
      </c>
      <c r="AO1323" s="39" t="str">
        <f>IFERROR(INDEX(GD_Resource[], MATCH(Table1[[#This Row],[Assigned to]], GD_Resource[SNOW ID Unique], 0), 2), "Not GD")</f>
        <v>Not GD</v>
      </c>
      <c r="AP1323" s="39" t="str">
        <f t="shared" si="20"/>
        <v>Geo</v>
      </c>
      <c r="AQ1323" s="39">
        <f>YEAR(Table1[[#This Row],[Closed]])</f>
        <v>2020</v>
      </c>
      <c r="AR1323" s="39">
        <f>YEAR(Table1[[#This Row],[Resolved]])</f>
        <v>1900</v>
      </c>
      <c r="AS1323" s="39">
        <f>YEAR(Table1[[#This Row],[Created]])</f>
        <v>2020</v>
      </c>
      <c r="AT1323" s="39">
        <f>DAY(Table1[[#This Row],[Resolved]])</f>
        <v>0</v>
      </c>
      <c r="AU1323" s="39" t="str">
        <f>TEXT(Table1[[#This Row],[Resolved]],"MMM")</f>
        <v>Jan</v>
      </c>
      <c r="AV1323" s="39">
        <f>DAY(Table1[[#This Row],[Created]])</f>
        <v>7</v>
      </c>
      <c r="AW1323" s="39" t="str">
        <f>TEXT(Table1[[#This Row],[Created]],"MMM")</f>
        <v>Mar</v>
      </c>
      <c r="AX1323" s="40" t="e">
        <f>VLOOKUP(Table1[[#This Row],[Assigned to]],GD_Resource[[#All],[SNOW ID Unique]:[Team]],4,0)</f>
        <v>#N/A</v>
      </c>
    </row>
    <row r="1324" spans="1:50" ht="37.5" customHeight="1" x14ac:dyDescent="0.25">
      <c r="A1324" s="37" t="s">
        <v>5046</v>
      </c>
      <c r="B1324" s="37" t="s">
        <v>142</v>
      </c>
      <c r="C1324" s="37" t="s">
        <v>120</v>
      </c>
      <c r="D1324" s="37" t="s">
        <v>206</v>
      </c>
      <c r="E1324" s="37" t="s">
        <v>145</v>
      </c>
      <c r="F1324" s="37" t="s">
        <v>5047</v>
      </c>
      <c r="G1324" s="60">
        <v>43924.166527777779</v>
      </c>
      <c r="H1324" s="37" t="s">
        <v>48</v>
      </c>
      <c r="I1324" s="60"/>
      <c r="J1324" s="37" t="s">
        <v>124</v>
      </c>
      <c r="K1324" s="37" t="s">
        <v>5027</v>
      </c>
      <c r="L1324" s="60">
        <v>43924.166527777779</v>
      </c>
      <c r="M1324" s="37" t="s">
        <v>48</v>
      </c>
      <c r="N1324" s="60">
        <v>43897.049201388887</v>
      </c>
      <c r="O1324" s="37" t="s">
        <v>1016</v>
      </c>
      <c r="P1324" s="38" t="b">
        <v>0</v>
      </c>
      <c r="Q1324" s="37"/>
      <c r="R1324" s="37" t="s">
        <v>127</v>
      </c>
      <c r="S1324" s="38">
        <v>0</v>
      </c>
      <c r="T1324" s="37" t="s">
        <v>128</v>
      </c>
      <c r="U1324" s="37" t="s">
        <v>124</v>
      </c>
      <c r="V1324" s="60"/>
      <c r="W1324" s="38">
        <v>2342937</v>
      </c>
      <c r="X1324" s="37" t="s">
        <v>873</v>
      </c>
      <c r="Y1324" s="38">
        <v>0</v>
      </c>
      <c r="Z1324" s="38" t="b">
        <v>0</v>
      </c>
      <c r="AA1324" s="60">
        <v>43897.077905092592</v>
      </c>
      <c r="AB1324" s="60">
        <v>43897.062222222223</v>
      </c>
      <c r="AC1324" s="38">
        <v>1</v>
      </c>
      <c r="AD1324" s="60">
        <v>43897.107499999998</v>
      </c>
      <c r="AE1324" s="60">
        <v>43897.120567129627</v>
      </c>
      <c r="AF1324" s="60">
        <v>43897.107499999998</v>
      </c>
      <c r="AG1324" s="37"/>
      <c r="AH1324" s="37"/>
      <c r="AI1324" s="37"/>
      <c r="AJ1324" s="16">
        <f ca="1">IF(Table1[[#This Row],[State]]="Closed","Zero",IF(Table1[[#This Row],[State]]="Resolved","Zero",TODAY()-Table1[[#This Row],[First Assigned to Osprey-Resolver]]))</f>
        <v>810.87943287037342</v>
      </c>
      <c r="AK1324" s="16" t="str">
        <f ca="1">IF(Table1[[#This Row],[Days Open]]&lt;=5,"00 - 05",IF(Table1[[#This Row],[Days Open]]&lt;=15,"06 - 15",IF(Table1[[#This Row],[Days Open]]&lt;=30,"16 - 30", IF(Table1[[#This Row],[Days Open]]&lt;=60,"31 - 60",IF(Table1[[#This Row],[Days Open]]&lt;=90,"61 - 90",IF(Table1[[#This Row],[Days Open]]="Zero","Closed","&gt;91 and above"))))))</f>
        <v>&gt;91 and above</v>
      </c>
      <c r="AL1324" s="39">
        <f>WEEKNUM(Table1[[#This Row],[Created]])</f>
        <v>10</v>
      </c>
      <c r="AM1324" s="39">
        <f>WEEKNUM(Table1[[#This Row],[Resolved]])</f>
        <v>0</v>
      </c>
      <c r="AN1324" s="39">
        <f>WEEKNUM(Table1[[#This Row],[Closed]])</f>
        <v>14</v>
      </c>
      <c r="AO1324" s="39" t="str">
        <f>IFERROR(INDEX(GD_Resource[], MATCH(Table1[[#This Row],[Assigned to]], GD_Resource[SNOW ID Unique], 0), 2), "Not GD")</f>
        <v>Not GD</v>
      </c>
      <c r="AP1324" s="39" t="str">
        <f t="shared" si="20"/>
        <v>Geo</v>
      </c>
      <c r="AQ1324" s="39">
        <f>YEAR(Table1[[#This Row],[Closed]])</f>
        <v>2020</v>
      </c>
      <c r="AR1324" s="39">
        <f>YEAR(Table1[[#This Row],[Resolved]])</f>
        <v>1900</v>
      </c>
      <c r="AS1324" s="39">
        <f>YEAR(Table1[[#This Row],[Created]])</f>
        <v>2020</v>
      </c>
      <c r="AT1324" s="39">
        <f>DAY(Table1[[#This Row],[Resolved]])</f>
        <v>0</v>
      </c>
      <c r="AU1324" s="39" t="str">
        <f>TEXT(Table1[[#This Row],[Resolved]],"MMM")</f>
        <v>Jan</v>
      </c>
      <c r="AV1324" s="39">
        <f>DAY(Table1[[#This Row],[Created]])</f>
        <v>7</v>
      </c>
      <c r="AW1324" s="39" t="str">
        <f>TEXT(Table1[[#This Row],[Created]],"MMM")</f>
        <v>Mar</v>
      </c>
      <c r="AX1324" s="40" t="e">
        <f>VLOOKUP(Table1[[#This Row],[Assigned to]],GD_Resource[[#All],[SNOW ID Unique]:[Team]],4,0)</f>
        <v>#N/A</v>
      </c>
    </row>
    <row r="1325" spans="1:50" ht="37.5" customHeight="1" x14ac:dyDescent="0.25">
      <c r="A1325" s="37" t="s">
        <v>5048</v>
      </c>
      <c r="B1325" s="37" t="s">
        <v>142</v>
      </c>
      <c r="C1325" s="37" t="s">
        <v>120</v>
      </c>
      <c r="D1325" s="37" t="s">
        <v>206</v>
      </c>
      <c r="E1325" s="37" t="s">
        <v>145</v>
      </c>
      <c r="F1325" s="37" t="s">
        <v>5049</v>
      </c>
      <c r="G1325" s="60">
        <v>43924.161238425928</v>
      </c>
      <c r="H1325" s="37" t="s">
        <v>48</v>
      </c>
      <c r="I1325" s="60"/>
      <c r="J1325" s="37" t="s">
        <v>124</v>
      </c>
      <c r="K1325" s="37" t="s">
        <v>5027</v>
      </c>
      <c r="L1325" s="60">
        <v>43924.161238425928</v>
      </c>
      <c r="M1325" s="37" t="s">
        <v>48</v>
      </c>
      <c r="N1325" s="60">
        <v>43897.049907407411</v>
      </c>
      <c r="O1325" s="37" t="s">
        <v>1016</v>
      </c>
      <c r="P1325" s="38" t="b">
        <v>0</v>
      </c>
      <c r="Q1325" s="37"/>
      <c r="R1325" s="37" t="s">
        <v>127</v>
      </c>
      <c r="S1325" s="38">
        <v>0</v>
      </c>
      <c r="T1325" s="37" t="s">
        <v>128</v>
      </c>
      <c r="U1325" s="37" t="s">
        <v>124</v>
      </c>
      <c r="V1325" s="60"/>
      <c r="W1325" s="38">
        <v>2342419</v>
      </c>
      <c r="X1325" s="37" t="s">
        <v>873</v>
      </c>
      <c r="Y1325" s="38">
        <v>0</v>
      </c>
      <c r="Z1325" s="38" t="b">
        <v>0</v>
      </c>
      <c r="AA1325" s="60">
        <v>43897.077881944453</v>
      </c>
      <c r="AB1325" s="60">
        <v>43897.061377314807</v>
      </c>
      <c r="AC1325" s="38">
        <v>1</v>
      </c>
      <c r="AD1325" s="60">
        <v>43900.119143518517</v>
      </c>
      <c r="AE1325" s="60">
        <v>43900.121412037042</v>
      </c>
      <c r="AF1325" s="60">
        <v>43900.119143518517</v>
      </c>
      <c r="AG1325" s="37" t="s">
        <v>139</v>
      </c>
      <c r="AH1325" s="37"/>
      <c r="AI1325" s="37"/>
      <c r="AJ1325" s="16">
        <f ca="1">IF(Table1[[#This Row],[State]]="Closed","Zero",IF(Table1[[#This Row],[State]]="Resolved","Zero",TODAY()-Table1[[#This Row],[First Assigned to Osprey-Resolver]]))</f>
        <v>807.87858796295768</v>
      </c>
      <c r="AK1325" s="16" t="str">
        <f ca="1">IF(Table1[[#This Row],[Days Open]]&lt;=5,"00 - 05",IF(Table1[[#This Row],[Days Open]]&lt;=15,"06 - 15",IF(Table1[[#This Row],[Days Open]]&lt;=30,"16 - 30", IF(Table1[[#This Row],[Days Open]]&lt;=60,"31 - 60",IF(Table1[[#This Row],[Days Open]]&lt;=90,"61 - 90",IF(Table1[[#This Row],[Days Open]]="Zero","Closed","&gt;91 and above"))))))</f>
        <v>&gt;91 and above</v>
      </c>
      <c r="AL1325" s="39">
        <f>WEEKNUM(Table1[[#This Row],[Created]])</f>
        <v>10</v>
      </c>
      <c r="AM1325" s="39">
        <f>WEEKNUM(Table1[[#This Row],[Resolved]])</f>
        <v>0</v>
      </c>
      <c r="AN1325" s="39">
        <f>WEEKNUM(Table1[[#This Row],[Closed]])</f>
        <v>14</v>
      </c>
      <c r="AO1325" s="39" t="str">
        <f>IFERROR(INDEX(GD_Resource[], MATCH(Table1[[#This Row],[Assigned to]], GD_Resource[SNOW ID Unique], 0), 2), "Not GD")</f>
        <v>Not GD</v>
      </c>
      <c r="AP1325" s="39" t="str">
        <f t="shared" si="20"/>
        <v>Geo</v>
      </c>
      <c r="AQ1325" s="39">
        <f>YEAR(Table1[[#This Row],[Closed]])</f>
        <v>2020</v>
      </c>
      <c r="AR1325" s="39">
        <f>YEAR(Table1[[#This Row],[Resolved]])</f>
        <v>1900</v>
      </c>
      <c r="AS1325" s="39">
        <f>YEAR(Table1[[#This Row],[Created]])</f>
        <v>2020</v>
      </c>
      <c r="AT1325" s="39">
        <f>DAY(Table1[[#This Row],[Resolved]])</f>
        <v>0</v>
      </c>
      <c r="AU1325" s="39" t="str">
        <f>TEXT(Table1[[#This Row],[Resolved]],"MMM")</f>
        <v>Jan</v>
      </c>
      <c r="AV1325" s="39">
        <f>DAY(Table1[[#This Row],[Created]])</f>
        <v>7</v>
      </c>
      <c r="AW1325" s="39" t="str">
        <f>TEXT(Table1[[#This Row],[Created]],"MMM")</f>
        <v>Mar</v>
      </c>
      <c r="AX1325" s="40" t="e">
        <f>VLOOKUP(Table1[[#This Row],[Assigned to]],GD_Resource[[#All],[SNOW ID Unique]:[Team]],4,0)</f>
        <v>#N/A</v>
      </c>
    </row>
    <row r="1326" spans="1:50" ht="49.95" customHeight="1" x14ac:dyDescent="0.25">
      <c r="A1326" s="37" t="s">
        <v>5050</v>
      </c>
      <c r="B1326" s="37" t="s">
        <v>142</v>
      </c>
      <c r="C1326" s="37" t="s">
        <v>120</v>
      </c>
      <c r="D1326" s="37" t="s">
        <v>206</v>
      </c>
      <c r="E1326" s="37" t="s">
        <v>145</v>
      </c>
      <c r="F1326" s="37" t="s">
        <v>5051</v>
      </c>
      <c r="G1326" s="60">
        <v>43924.165706018517</v>
      </c>
      <c r="H1326" s="37" t="s">
        <v>48</v>
      </c>
      <c r="I1326" s="60"/>
      <c r="J1326" s="37" t="s">
        <v>124</v>
      </c>
      <c r="K1326" s="37" t="s">
        <v>5027</v>
      </c>
      <c r="L1326" s="60">
        <v>43924.165706018517</v>
      </c>
      <c r="M1326" s="37" t="s">
        <v>48</v>
      </c>
      <c r="N1326" s="60">
        <v>43897.050717592603</v>
      </c>
      <c r="O1326" s="37" t="s">
        <v>1016</v>
      </c>
      <c r="P1326" s="38" t="b">
        <v>0</v>
      </c>
      <c r="Q1326" s="37"/>
      <c r="R1326" s="37" t="s">
        <v>127</v>
      </c>
      <c r="S1326" s="38">
        <v>0</v>
      </c>
      <c r="T1326" s="37" t="s">
        <v>128</v>
      </c>
      <c r="U1326" s="37" t="s">
        <v>124</v>
      </c>
      <c r="V1326" s="60"/>
      <c r="W1326" s="38">
        <v>2342735</v>
      </c>
      <c r="X1326" s="37" t="s">
        <v>873</v>
      </c>
      <c r="Y1326" s="38">
        <v>0</v>
      </c>
      <c r="Z1326" s="38" t="b">
        <v>0</v>
      </c>
      <c r="AA1326" s="60">
        <v>43897.077824074076</v>
      </c>
      <c r="AB1326" s="60">
        <v>43897.061516203707</v>
      </c>
      <c r="AC1326" s="38">
        <v>1</v>
      </c>
      <c r="AD1326" s="60">
        <v>43897.209548611107</v>
      </c>
      <c r="AE1326" s="60">
        <v>43897.210613425923</v>
      </c>
      <c r="AF1326" s="60">
        <v>43897.209548611107</v>
      </c>
      <c r="AG1326" s="37"/>
      <c r="AH1326" s="37"/>
      <c r="AI1326" s="37"/>
      <c r="AJ1326" s="16">
        <f ca="1">IF(Table1[[#This Row],[State]]="Closed","Zero",IF(Table1[[#This Row],[State]]="Resolved","Zero",TODAY()-Table1[[#This Row],[First Assigned to Osprey-Resolver]]))</f>
        <v>810.78938657407707</v>
      </c>
      <c r="AK1326" s="16" t="str">
        <f ca="1">IF(Table1[[#This Row],[Days Open]]&lt;=5,"00 - 05",IF(Table1[[#This Row],[Days Open]]&lt;=15,"06 - 15",IF(Table1[[#This Row],[Days Open]]&lt;=30,"16 - 30", IF(Table1[[#This Row],[Days Open]]&lt;=60,"31 - 60",IF(Table1[[#This Row],[Days Open]]&lt;=90,"61 - 90",IF(Table1[[#This Row],[Days Open]]="Zero","Closed","&gt;91 and above"))))))</f>
        <v>&gt;91 and above</v>
      </c>
      <c r="AL1326" s="39">
        <f>WEEKNUM(Table1[[#This Row],[Created]])</f>
        <v>10</v>
      </c>
      <c r="AM1326" s="39">
        <f>WEEKNUM(Table1[[#This Row],[Resolved]])</f>
        <v>0</v>
      </c>
      <c r="AN1326" s="39">
        <f>WEEKNUM(Table1[[#This Row],[Closed]])</f>
        <v>14</v>
      </c>
      <c r="AO1326" s="39" t="str">
        <f>IFERROR(INDEX(GD_Resource[], MATCH(Table1[[#This Row],[Assigned to]], GD_Resource[SNOW ID Unique], 0), 2), "Not GD")</f>
        <v>Not GD</v>
      </c>
      <c r="AP1326" s="39" t="str">
        <f t="shared" si="20"/>
        <v>Geo</v>
      </c>
      <c r="AQ1326" s="39">
        <f>YEAR(Table1[[#This Row],[Closed]])</f>
        <v>2020</v>
      </c>
      <c r="AR1326" s="39">
        <f>YEAR(Table1[[#This Row],[Resolved]])</f>
        <v>1900</v>
      </c>
      <c r="AS1326" s="39">
        <f>YEAR(Table1[[#This Row],[Created]])</f>
        <v>2020</v>
      </c>
      <c r="AT1326" s="39">
        <f>DAY(Table1[[#This Row],[Resolved]])</f>
        <v>0</v>
      </c>
      <c r="AU1326" s="39" t="str">
        <f>TEXT(Table1[[#This Row],[Resolved]],"MMM")</f>
        <v>Jan</v>
      </c>
      <c r="AV1326" s="39">
        <f>DAY(Table1[[#This Row],[Created]])</f>
        <v>7</v>
      </c>
      <c r="AW1326" s="39" t="str">
        <f>TEXT(Table1[[#This Row],[Created]],"MMM")</f>
        <v>Mar</v>
      </c>
      <c r="AX1326" s="40" t="e">
        <f>VLOOKUP(Table1[[#This Row],[Assigned to]],GD_Resource[[#All],[SNOW ID Unique]:[Team]],4,0)</f>
        <v>#N/A</v>
      </c>
    </row>
    <row r="1327" spans="1:50" ht="49.95" customHeight="1" x14ac:dyDescent="0.25">
      <c r="A1327" s="37" t="s">
        <v>5052</v>
      </c>
      <c r="B1327" s="37" t="s">
        <v>142</v>
      </c>
      <c r="C1327" s="37" t="s">
        <v>120</v>
      </c>
      <c r="D1327" s="37" t="s">
        <v>206</v>
      </c>
      <c r="E1327" s="37" t="s">
        <v>145</v>
      </c>
      <c r="F1327" s="37" t="s">
        <v>5053</v>
      </c>
      <c r="G1327" s="60">
        <v>43924.164837962962</v>
      </c>
      <c r="H1327" s="37" t="s">
        <v>48</v>
      </c>
      <c r="I1327" s="60"/>
      <c r="J1327" s="37" t="s">
        <v>124</v>
      </c>
      <c r="K1327" s="37" t="s">
        <v>5027</v>
      </c>
      <c r="L1327" s="60">
        <v>43924.164837962962</v>
      </c>
      <c r="M1327" s="37" t="s">
        <v>48</v>
      </c>
      <c r="N1327" s="60">
        <v>43897.051400462973</v>
      </c>
      <c r="O1327" s="37" t="s">
        <v>1016</v>
      </c>
      <c r="P1327" s="38" t="b">
        <v>0</v>
      </c>
      <c r="Q1327" s="37"/>
      <c r="R1327" s="37" t="s">
        <v>127</v>
      </c>
      <c r="S1327" s="38">
        <v>0</v>
      </c>
      <c r="T1327" s="37" t="s">
        <v>128</v>
      </c>
      <c r="U1327" s="37" t="s">
        <v>124</v>
      </c>
      <c r="V1327" s="60"/>
      <c r="W1327" s="38">
        <v>2342601</v>
      </c>
      <c r="X1327" s="37" t="s">
        <v>873</v>
      </c>
      <c r="Y1327" s="38">
        <v>0</v>
      </c>
      <c r="Z1327" s="38" t="b">
        <v>0</v>
      </c>
      <c r="AA1327" s="60">
        <v>43897.07775462963</v>
      </c>
      <c r="AB1327" s="60">
        <v>43897.061851851853</v>
      </c>
      <c r="AC1327" s="38">
        <v>1</v>
      </c>
      <c r="AD1327" s="60">
        <v>43897.180949074071</v>
      </c>
      <c r="AE1327" s="60">
        <v>43897.19027777778</v>
      </c>
      <c r="AF1327" s="60">
        <v>43897.180949074071</v>
      </c>
      <c r="AG1327" s="37"/>
      <c r="AH1327" s="37"/>
      <c r="AI1327" s="37"/>
      <c r="AJ1327" s="16">
        <f ca="1">IF(Table1[[#This Row],[State]]="Closed","Zero",IF(Table1[[#This Row],[State]]="Resolved","Zero",TODAY()-Table1[[#This Row],[First Assigned to Osprey-Resolver]]))</f>
        <v>810.80972222222044</v>
      </c>
      <c r="AK1327" s="16" t="str">
        <f ca="1">IF(Table1[[#This Row],[Days Open]]&lt;=5,"00 - 05",IF(Table1[[#This Row],[Days Open]]&lt;=15,"06 - 15",IF(Table1[[#This Row],[Days Open]]&lt;=30,"16 - 30", IF(Table1[[#This Row],[Days Open]]&lt;=60,"31 - 60",IF(Table1[[#This Row],[Days Open]]&lt;=90,"61 - 90",IF(Table1[[#This Row],[Days Open]]="Zero","Closed","&gt;91 and above"))))))</f>
        <v>&gt;91 and above</v>
      </c>
      <c r="AL1327" s="39">
        <f>WEEKNUM(Table1[[#This Row],[Created]])</f>
        <v>10</v>
      </c>
      <c r="AM1327" s="39">
        <f>WEEKNUM(Table1[[#This Row],[Resolved]])</f>
        <v>0</v>
      </c>
      <c r="AN1327" s="39">
        <f>WEEKNUM(Table1[[#This Row],[Closed]])</f>
        <v>14</v>
      </c>
      <c r="AO1327" s="39" t="str">
        <f>IFERROR(INDEX(GD_Resource[], MATCH(Table1[[#This Row],[Assigned to]], GD_Resource[SNOW ID Unique], 0), 2), "Not GD")</f>
        <v>Not GD</v>
      </c>
      <c r="AP1327" s="39" t="str">
        <f t="shared" si="20"/>
        <v>Geo</v>
      </c>
      <c r="AQ1327" s="39">
        <f>YEAR(Table1[[#This Row],[Closed]])</f>
        <v>2020</v>
      </c>
      <c r="AR1327" s="39">
        <f>YEAR(Table1[[#This Row],[Resolved]])</f>
        <v>1900</v>
      </c>
      <c r="AS1327" s="39">
        <f>YEAR(Table1[[#This Row],[Created]])</f>
        <v>2020</v>
      </c>
      <c r="AT1327" s="39">
        <f>DAY(Table1[[#This Row],[Resolved]])</f>
        <v>0</v>
      </c>
      <c r="AU1327" s="39" t="str">
        <f>TEXT(Table1[[#This Row],[Resolved]],"MMM")</f>
        <v>Jan</v>
      </c>
      <c r="AV1327" s="39">
        <f>DAY(Table1[[#This Row],[Created]])</f>
        <v>7</v>
      </c>
      <c r="AW1327" s="39" t="str">
        <f>TEXT(Table1[[#This Row],[Created]],"MMM")</f>
        <v>Mar</v>
      </c>
      <c r="AX1327" s="40" t="e">
        <f>VLOOKUP(Table1[[#This Row],[Assigned to]],GD_Resource[[#All],[SNOW ID Unique]:[Team]],4,0)</f>
        <v>#N/A</v>
      </c>
    </row>
    <row r="1328" spans="1:50" ht="49.95" customHeight="1" x14ac:dyDescent="0.25">
      <c r="A1328" s="37" t="s">
        <v>5054</v>
      </c>
      <c r="B1328" s="37" t="s">
        <v>142</v>
      </c>
      <c r="C1328" s="37" t="s">
        <v>120</v>
      </c>
      <c r="D1328" s="37" t="s">
        <v>206</v>
      </c>
      <c r="E1328" s="37" t="s">
        <v>145</v>
      </c>
      <c r="F1328" s="37" t="s">
        <v>5055</v>
      </c>
      <c r="G1328" s="60">
        <v>43924.16196759259</v>
      </c>
      <c r="H1328" s="37" t="s">
        <v>48</v>
      </c>
      <c r="I1328" s="60"/>
      <c r="J1328" s="37" t="s">
        <v>124</v>
      </c>
      <c r="K1328" s="37" t="s">
        <v>5027</v>
      </c>
      <c r="L1328" s="60">
        <v>43924.16196759259</v>
      </c>
      <c r="M1328" s="37" t="s">
        <v>48</v>
      </c>
      <c r="N1328" s="60">
        <v>43897.052199074067</v>
      </c>
      <c r="O1328" s="37" t="s">
        <v>1016</v>
      </c>
      <c r="P1328" s="38" t="b">
        <v>0</v>
      </c>
      <c r="Q1328" s="37"/>
      <c r="R1328" s="37" t="s">
        <v>127</v>
      </c>
      <c r="S1328" s="38">
        <v>0</v>
      </c>
      <c r="T1328" s="37" t="s">
        <v>128</v>
      </c>
      <c r="U1328" s="37" t="s">
        <v>124</v>
      </c>
      <c r="V1328" s="60"/>
      <c r="W1328" s="38">
        <v>2342284</v>
      </c>
      <c r="X1328" s="37" t="s">
        <v>873</v>
      </c>
      <c r="Y1328" s="38">
        <v>0</v>
      </c>
      <c r="Z1328" s="38" t="b">
        <v>0</v>
      </c>
      <c r="AA1328" s="60">
        <v>43897.077650462961</v>
      </c>
      <c r="AB1328" s="60">
        <v>43897.061006944437</v>
      </c>
      <c r="AC1328" s="38">
        <v>1</v>
      </c>
      <c r="AD1328" s="60">
        <v>43897.136388888888</v>
      </c>
      <c r="AE1328" s="60">
        <v>43897.145196759258</v>
      </c>
      <c r="AF1328" s="60">
        <v>43897.136388888888</v>
      </c>
      <c r="AG1328" s="37" t="s">
        <v>139</v>
      </c>
      <c r="AH1328" s="37"/>
      <c r="AI1328" s="37"/>
      <c r="AJ1328" s="16">
        <f ca="1">IF(Table1[[#This Row],[State]]="Closed","Zero",IF(Table1[[#This Row],[State]]="Resolved","Zero",TODAY()-Table1[[#This Row],[First Assigned to Osprey-Resolver]]))</f>
        <v>810.8548032407416</v>
      </c>
      <c r="AK1328" s="16" t="str">
        <f ca="1">IF(Table1[[#This Row],[Days Open]]&lt;=5,"00 - 05",IF(Table1[[#This Row],[Days Open]]&lt;=15,"06 - 15",IF(Table1[[#This Row],[Days Open]]&lt;=30,"16 - 30", IF(Table1[[#This Row],[Days Open]]&lt;=60,"31 - 60",IF(Table1[[#This Row],[Days Open]]&lt;=90,"61 - 90",IF(Table1[[#This Row],[Days Open]]="Zero","Closed","&gt;91 and above"))))))</f>
        <v>&gt;91 and above</v>
      </c>
      <c r="AL1328" s="39">
        <f>WEEKNUM(Table1[[#This Row],[Created]])</f>
        <v>10</v>
      </c>
      <c r="AM1328" s="39">
        <f>WEEKNUM(Table1[[#This Row],[Resolved]])</f>
        <v>0</v>
      </c>
      <c r="AN1328" s="39">
        <f>WEEKNUM(Table1[[#This Row],[Closed]])</f>
        <v>14</v>
      </c>
      <c r="AO1328" s="39" t="str">
        <f>IFERROR(INDEX(GD_Resource[], MATCH(Table1[[#This Row],[Assigned to]], GD_Resource[SNOW ID Unique], 0), 2), "Not GD")</f>
        <v>Not GD</v>
      </c>
      <c r="AP1328" s="39" t="str">
        <f t="shared" si="20"/>
        <v>Geo</v>
      </c>
      <c r="AQ1328" s="39">
        <f>YEAR(Table1[[#This Row],[Closed]])</f>
        <v>2020</v>
      </c>
      <c r="AR1328" s="39">
        <f>YEAR(Table1[[#This Row],[Resolved]])</f>
        <v>1900</v>
      </c>
      <c r="AS1328" s="39">
        <f>YEAR(Table1[[#This Row],[Created]])</f>
        <v>2020</v>
      </c>
      <c r="AT1328" s="39">
        <f>DAY(Table1[[#This Row],[Resolved]])</f>
        <v>0</v>
      </c>
      <c r="AU1328" s="39" t="str">
        <f>TEXT(Table1[[#This Row],[Resolved]],"MMM")</f>
        <v>Jan</v>
      </c>
      <c r="AV1328" s="39">
        <f>DAY(Table1[[#This Row],[Created]])</f>
        <v>7</v>
      </c>
      <c r="AW1328" s="39" t="str">
        <f>TEXT(Table1[[#This Row],[Created]],"MMM")</f>
        <v>Mar</v>
      </c>
      <c r="AX1328" s="40" t="e">
        <f>VLOOKUP(Table1[[#This Row],[Assigned to]],GD_Resource[[#All],[SNOW ID Unique]:[Team]],4,0)</f>
        <v>#N/A</v>
      </c>
    </row>
    <row r="1329" spans="1:50" ht="49.95" customHeight="1" x14ac:dyDescent="0.25">
      <c r="A1329" s="37" t="s">
        <v>5056</v>
      </c>
      <c r="B1329" s="37" t="s">
        <v>142</v>
      </c>
      <c r="C1329" s="37" t="s">
        <v>120</v>
      </c>
      <c r="D1329" s="37" t="s">
        <v>206</v>
      </c>
      <c r="E1329" s="37" t="s">
        <v>145</v>
      </c>
      <c r="F1329" s="37" t="s">
        <v>5057</v>
      </c>
      <c r="G1329" s="60">
        <v>43924.159687500003</v>
      </c>
      <c r="H1329" s="37" t="s">
        <v>48</v>
      </c>
      <c r="I1329" s="60"/>
      <c r="J1329" s="37" t="s">
        <v>124</v>
      </c>
      <c r="K1329" s="37" t="s">
        <v>5027</v>
      </c>
      <c r="L1329" s="60">
        <v>43924.159687500003</v>
      </c>
      <c r="M1329" s="37" t="s">
        <v>48</v>
      </c>
      <c r="N1329" s="60">
        <v>43897.05296296296</v>
      </c>
      <c r="O1329" s="37" t="s">
        <v>1016</v>
      </c>
      <c r="P1329" s="38" t="b">
        <v>0</v>
      </c>
      <c r="Q1329" s="37"/>
      <c r="R1329" s="37" t="s">
        <v>127</v>
      </c>
      <c r="S1329" s="38">
        <v>0</v>
      </c>
      <c r="T1329" s="37" t="s">
        <v>128</v>
      </c>
      <c r="U1329" s="37" t="s">
        <v>124</v>
      </c>
      <c r="V1329" s="60"/>
      <c r="W1329" s="38">
        <v>2342021</v>
      </c>
      <c r="X1329" s="37" t="s">
        <v>873</v>
      </c>
      <c r="Y1329" s="38">
        <v>0</v>
      </c>
      <c r="Z1329" s="38" t="b">
        <v>0</v>
      </c>
      <c r="AA1329" s="60">
        <v>43897.077604166669</v>
      </c>
      <c r="AB1329" s="60">
        <v>43897.061157407406</v>
      </c>
      <c r="AC1329" s="38">
        <v>1</v>
      </c>
      <c r="AD1329" s="60">
        <v>43897.112233796302</v>
      </c>
      <c r="AE1329" s="60">
        <v>43897.122094907398</v>
      </c>
      <c r="AF1329" s="60">
        <v>43897.112233796302</v>
      </c>
      <c r="AG1329" s="37"/>
      <c r="AH1329" s="37"/>
      <c r="AI1329" s="37"/>
      <c r="AJ1329" s="16">
        <f ca="1">IF(Table1[[#This Row],[State]]="Closed","Zero",IF(Table1[[#This Row],[State]]="Resolved","Zero",TODAY()-Table1[[#This Row],[First Assigned to Osprey-Resolver]]))</f>
        <v>810.8779050926023</v>
      </c>
      <c r="AK1329" s="16" t="str">
        <f ca="1">IF(Table1[[#This Row],[Days Open]]&lt;=5,"00 - 05",IF(Table1[[#This Row],[Days Open]]&lt;=15,"06 - 15",IF(Table1[[#This Row],[Days Open]]&lt;=30,"16 - 30", IF(Table1[[#This Row],[Days Open]]&lt;=60,"31 - 60",IF(Table1[[#This Row],[Days Open]]&lt;=90,"61 - 90",IF(Table1[[#This Row],[Days Open]]="Zero","Closed","&gt;91 and above"))))))</f>
        <v>&gt;91 and above</v>
      </c>
      <c r="AL1329" s="39">
        <f>WEEKNUM(Table1[[#This Row],[Created]])</f>
        <v>10</v>
      </c>
      <c r="AM1329" s="39">
        <f>WEEKNUM(Table1[[#This Row],[Resolved]])</f>
        <v>0</v>
      </c>
      <c r="AN1329" s="39">
        <f>WEEKNUM(Table1[[#This Row],[Closed]])</f>
        <v>14</v>
      </c>
      <c r="AO1329" s="39" t="str">
        <f>IFERROR(INDEX(GD_Resource[], MATCH(Table1[[#This Row],[Assigned to]], GD_Resource[SNOW ID Unique], 0), 2), "Not GD")</f>
        <v>Not GD</v>
      </c>
      <c r="AP1329" s="39" t="str">
        <f t="shared" si="20"/>
        <v>Geo</v>
      </c>
      <c r="AQ1329" s="39">
        <f>YEAR(Table1[[#This Row],[Closed]])</f>
        <v>2020</v>
      </c>
      <c r="AR1329" s="39">
        <f>YEAR(Table1[[#This Row],[Resolved]])</f>
        <v>1900</v>
      </c>
      <c r="AS1329" s="39">
        <f>YEAR(Table1[[#This Row],[Created]])</f>
        <v>2020</v>
      </c>
      <c r="AT1329" s="39">
        <f>DAY(Table1[[#This Row],[Resolved]])</f>
        <v>0</v>
      </c>
      <c r="AU1329" s="39" t="str">
        <f>TEXT(Table1[[#This Row],[Resolved]],"MMM")</f>
        <v>Jan</v>
      </c>
      <c r="AV1329" s="39">
        <f>DAY(Table1[[#This Row],[Created]])</f>
        <v>7</v>
      </c>
      <c r="AW1329" s="39" t="str">
        <f>TEXT(Table1[[#This Row],[Created]],"MMM")</f>
        <v>Mar</v>
      </c>
      <c r="AX1329" s="40" t="e">
        <f>VLOOKUP(Table1[[#This Row],[Assigned to]],GD_Resource[[#All],[SNOW ID Unique]:[Team]],4,0)</f>
        <v>#N/A</v>
      </c>
    </row>
    <row r="1330" spans="1:50" ht="49.95" customHeight="1" x14ac:dyDescent="0.25">
      <c r="A1330" s="37" t="s">
        <v>5058</v>
      </c>
      <c r="B1330" s="37" t="s">
        <v>142</v>
      </c>
      <c r="C1330" s="37" t="s">
        <v>120</v>
      </c>
      <c r="D1330" s="37" t="s">
        <v>206</v>
      </c>
      <c r="E1330" s="37" t="s">
        <v>145</v>
      </c>
      <c r="F1330" s="37" t="s">
        <v>5059</v>
      </c>
      <c r="G1330" s="60">
        <v>43924.127939814818</v>
      </c>
      <c r="H1330" s="37" t="s">
        <v>48</v>
      </c>
      <c r="I1330" s="60"/>
      <c r="J1330" s="37" t="s">
        <v>124</v>
      </c>
      <c r="K1330" s="37" t="s">
        <v>3877</v>
      </c>
      <c r="L1330" s="60">
        <v>43924.127939814818</v>
      </c>
      <c r="M1330" s="37" t="s">
        <v>48</v>
      </c>
      <c r="N1330" s="60">
        <v>43897.053703703707</v>
      </c>
      <c r="O1330" s="37" t="s">
        <v>1016</v>
      </c>
      <c r="P1330" s="38" t="b">
        <v>0</v>
      </c>
      <c r="Q1330" s="37"/>
      <c r="R1330" s="37" t="s">
        <v>127</v>
      </c>
      <c r="S1330" s="38">
        <v>0</v>
      </c>
      <c r="T1330" s="37" t="s">
        <v>128</v>
      </c>
      <c r="U1330" s="37" t="s">
        <v>124</v>
      </c>
      <c r="V1330" s="60"/>
      <c r="W1330" s="38">
        <v>2339214</v>
      </c>
      <c r="X1330" s="37" t="s">
        <v>873</v>
      </c>
      <c r="Y1330" s="38">
        <v>0</v>
      </c>
      <c r="Z1330" s="38" t="b">
        <v>0</v>
      </c>
      <c r="AA1330" s="60">
        <v>43897.077581018522</v>
      </c>
      <c r="AB1330" s="60">
        <v>43897.061805555553</v>
      </c>
      <c r="AC1330" s="38">
        <v>1</v>
      </c>
      <c r="AD1330" s="60">
        <v>43897.13689814815</v>
      </c>
      <c r="AE1330" s="60">
        <v>43897.144918981481</v>
      </c>
      <c r="AF1330" s="60">
        <v>43897.13689814815</v>
      </c>
      <c r="AG1330" s="37" t="s">
        <v>139</v>
      </c>
      <c r="AH1330" s="37"/>
      <c r="AI1330" s="37"/>
      <c r="AJ1330" s="16">
        <f ca="1">IF(Table1[[#This Row],[State]]="Closed","Zero",IF(Table1[[#This Row],[State]]="Resolved","Zero",TODAY()-Table1[[#This Row],[First Assigned to Osprey-Resolver]]))</f>
        <v>810.85508101851883</v>
      </c>
      <c r="AK1330" s="16" t="str">
        <f ca="1">IF(Table1[[#This Row],[Days Open]]&lt;=5,"00 - 05",IF(Table1[[#This Row],[Days Open]]&lt;=15,"06 - 15",IF(Table1[[#This Row],[Days Open]]&lt;=30,"16 - 30", IF(Table1[[#This Row],[Days Open]]&lt;=60,"31 - 60",IF(Table1[[#This Row],[Days Open]]&lt;=90,"61 - 90",IF(Table1[[#This Row],[Days Open]]="Zero","Closed","&gt;91 and above"))))))</f>
        <v>&gt;91 and above</v>
      </c>
      <c r="AL1330" s="39">
        <f>WEEKNUM(Table1[[#This Row],[Created]])</f>
        <v>10</v>
      </c>
      <c r="AM1330" s="39">
        <f>WEEKNUM(Table1[[#This Row],[Resolved]])</f>
        <v>0</v>
      </c>
      <c r="AN1330" s="39">
        <f>WEEKNUM(Table1[[#This Row],[Closed]])</f>
        <v>14</v>
      </c>
      <c r="AO1330" s="39" t="str">
        <f>IFERROR(INDEX(GD_Resource[], MATCH(Table1[[#This Row],[Assigned to]], GD_Resource[SNOW ID Unique], 0), 2), "Not GD")</f>
        <v>Not GD</v>
      </c>
      <c r="AP1330" s="39" t="str">
        <f t="shared" si="20"/>
        <v>Geo</v>
      </c>
      <c r="AQ1330" s="39">
        <f>YEAR(Table1[[#This Row],[Closed]])</f>
        <v>2020</v>
      </c>
      <c r="AR1330" s="39">
        <f>YEAR(Table1[[#This Row],[Resolved]])</f>
        <v>1900</v>
      </c>
      <c r="AS1330" s="39">
        <f>YEAR(Table1[[#This Row],[Created]])</f>
        <v>2020</v>
      </c>
      <c r="AT1330" s="39">
        <f>DAY(Table1[[#This Row],[Resolved]])</f>
        <v>0</v>
      </c>
      <c r="AU1330" s="39" t="str">
        <f>TEXT(Table1[[#This Row],[Resolved]],"MMM")</f>
        <v>Jan</v>
      </c>
      <c r="AV1330" s="39">
        <f>DAY(Table1[[#This Row],[Created]])</f>
        <v>7</v>
      </c>
      <c r="AW1330" s="39" t="str">
        <f>TEXT(Table1[[#This Row],[Created]],"MMM")</f>
        <v>Mar</v>
      </c>
      <c r="AX1330" s="40" t="e">
        <f>VLOOKUP(Table1[[#This Row],[Assigned to]],GD_Resource[[#All],[SNOW ID Unique]:[Team]],4,0)</f>
        <v>#N/A</v>
      </c>
    </row>
    <row r="1331" spans="1:50" ht="37.5" customHeight="1" x14ac:dyDescent="0.25">
      <c r="A1331" s="37" t="s">
        <v>5060</v>
      </c>
      <c r="B1331" s="37" t="s">
        <v>142</v>
      </c>
      <c r="C1331" s="37" t="s">
        <v>120</v>
      </c>
      <c r="D1331" s="37" t="s">
        <v>206</v>
      </c>
      <c r="E1331" s="37" t="s">
        <v>145</v>
      </c>
      <c r="F1331" s="37" t="s">
        <v>5061</v>
      </c>
      <c r="G1331" s="60">
        <v>43924.122442129628</v>
      </c>
      <c r="H1331" s="37" t="s">
        <v>48</v>
      </c>
      <c r="I1331" s="60"/>
      <c r="J1331" s="37" t="s">
        <v>124</v>
      </c>
      <c r="K1331" s="37" t="s">
        <v>3877</v>
      </c>
      <c r="L1331" s="60">
        <v>43924.122442129628</v>
      </c>
      <c r="M1331" s="37" t="s">
        <v>48</v>
      </c>
      <c r="N1331" s="60">
        <v>43897.054432870369</v>
      </c>
      <c r="O1331" s="37" t="s">
        <v>1016</v>
      </c>
      <c r="P1331" s="38" t="b">
        <v>0</v>
      </c>
      <c r="Q1331" s="37"/>
      <c r="R1331" s="37" t="s">
        <v>127</v>
      </c>
      <c r="S1331" s="38">
        <v>0</v>
      </c>
      <c r="T1331" s="37" t="s">
        <v>128</v>
      </c>
      <c r="U1331" s="37" t="s">
        <v>124</v>
      </c>
      <c r="V1331" s="60"/>
      <c r="W1331" s="38">
        <v>2338676</v>
      </c>
      <c r="X1331" s="37" t="s">
        <v>873</v>
      </c>
      <c r="Y1331" s="38">
        <v>0</v>
      </c>
      <c r="Z1331" s="38" t="b">
        <v>0</v>
      </c>
      <c r="AA1331" s="60">
        <v>43897.077534722222</v>
      </c>
      <c r="AB1331" s="60">
        <v>43897.061886574083</v>
      </c>
      <c r="AC1331" s="38">
        <v>1</v>
      </c>
      <c r="AD1331" s="60">
        <v>43897.087754629632</v>
      </c>
      <c r="AE1331" s="60">
        <v>43897.091481481482</v>
      </c>
      <c r="AF1331" s="60">
        <v>43897.087754629632</v>
      </c>
      <c r="AG1331" s="37"/>
      <c r="AH1331" s="37"/>
      <c r="AI1331" s="37"/>
      <c r="AJ1331" s="16">
        <f ca="1">IF(Table1[[#This Row],[State]]="Closed","Zero",IF(Table1[[#This Row],[State]]="Resolved","Zero",TODAY()-Table1[[#This Row],[First Assigned to Osprey-Resolver]]))</f>
        <v>810.90851851851767</v>
      </c>
      <c r="AK1331" s="16" t="str">
        <f ca="1">IF(Table1[[#This Row],[Days Open]]&lt;=5,"00 - 05",IF(Table1[[#This Row],[Days Open]]&lt;=15,"06 - 15",IF(Table1[[#This Row],[Days Open]]&lt;=30,"16 - 30", IF(Table1[[#This Row],[Days Open]]&lt;=60,"31 - 60",IF(Table1[[#This Row],[Days Open]]&lt;=90,"61 - 90",IF(Table1[[#This Row],[Days Open]]="Zero","Closed","&gt;91 and above"))))))</f>
        <v>&gt;91 and above</v>
      </c>
      <c r="AL1331" s="39">
        <f>WEEKNUM(Table1[[#This Row],[Created]])</f>
        <v>10</v>
      </c>
      <c r="AM1331" s="39">
        <f>WEEKNUM(Table1[[#This Row],[Resolved]])</f>
        <v>0</v>
      </c>
      <c r="AN1331" s="39">
        <f>WEEKNUM(Table1[[#This Row],[Closed]])</f>
        <v>14</v>
      </c>
      <c r="AO1331" s="39" t="str">
        <f>IFERROR(INDEX(GD_Resource[], MATCH(Table1[[#This Row],[Assigned to]], GD_Resource[SNOW ID Unique], 0), 2), "Not GD")</f>
        <v>Not GD</v>
      </c>
      <c r="AP1331" s="39" t="str">
        <f t="shared" si="20"/>
        <v>Geo</v>
      </c>
      <c r="AQ1331" s="39">
        <f>YEAR(Table1[[#This Row],[Closed]])</f>
        <v>2020</v>
      </c>
      <c r="AR1331" s="39">
        <f>YEAR(Table1[[#This Row],[Resolved]])</f>
        <v>1900</v>
      </c>
      <c r="AS1331" s="39">
        <f>YEAR(Table1[[#This Row],[Created]])</f>
        <v>2020</v>
      </c>
      <c r="AT1331" s="39">
        <f>DAY(Table1[[#This Row],[Resolved]])</f>
        <v>0</v>
      </c>
      <c r="AU1331" s="39" t="str">
        <f>TEXT(Table1[[#This Row],[Resolved]],"MMM")</f>
        <v>Jan</v>
      </c>
      <c r="AV1331" s="39">
        <f>DAY(Table1[[#This Row],[Created]])</f>
        <v>7</v>
      </c>
      <c r="AW1331" s="39" t="str">
        <f>TEXT(Table1[[#This Row],[Created]],"MMM")</f>
        <v>Mar</v>
      </c>
      <c r="AX1331" s="40" t="e">
        <f>VLOOKUP(Table1[[#This Row],[Assigned to]],GD_Resource[[#All],[SNOW ID Unique]:[Team]],4,0)</f>
        <v>#N/A</v>
      </c>
    </row>
    <row r="1332" spans="1:50" ht="49.95" customHeight="1" x14ac:dyDescent="0.25">
      <c r="A1332" s="37" t="s">
        <v>5062</v>
      </c>
      <c r="B1332" s="37" t="s">
        <v>142</v>
      </c>
      <c r="C1332" s="37" t="s">
        <v>120</v>
      </c>
      <c r="D1332" s="37" t="s">
        <v>206</v>
      </c>
      <c r="E1332" s="37" t="s">
        <v>145</v>
      </c>
      <c r="F1332" s="37" t="s">
        <v>5063</v>
      </c>
      <c r="G1332" s="60">
        <v>43924.119467592587</v>
      </c>
      <c r="H1332" s="37" t="s">
        <v>48</v>
      </c>
      <c r="I1332" s="60"/>
      <c r="J1332" s="37" t="s">
        <v>124</v>
      </c>
      <c r="K1332" s="37" t="s">
        <v>3877</v>
      </c>
      <c r="L1332" s="60">
        <v>43924.119467592587</v>
      </c>
      <c r="M1332" s="37" t="s">
        <v>48</v>
      </c>
      <c r="N1332" s="60">
        <v>43897.055138888893</v>
      </c>
      <c r="O1332" s="37" t="s">
        <v>1016</v>
      </c>
      <c r="P1332" s="38" t="b">
        <v>0</v>
      </c>
      <c r="Q1332" s="37"/>
      <c r="R1332" s="37" t="s">
        <v>127</v>
      </c>
      <c r="S1332" s="38">
        <v>0</v>
      </c>
      <c r="T1332" s="37" t="s">
        <v>128</v>
      </c>
      <c r="U1332" s="37" t="s">
        <v>124</v>
      </c>
      <c r="V1332" s="60"/>
      <c r="W1332" s="38">
        <v>2338358</v>
      </c>
      <c r="X1332" s="37" t="s">
        <v>873</v>
      </c>
      <c r="Y1332" s="38">
        <v>0</v>
      </c>
      <c r="Z1332" s="38" t="b">
        <v>0</v>
      </c>
      <c r="AA1332" s="60">
        <v>43897.077511574083</v>
      </c>
      <c r="AB1332" s="60">
        <v>43897.061423611107</v>
      </c>
      <c r="AC1332" s="38">
        <v>1</v>
      </c>
      <c r="AD1332" s="60">
        <v>43897.090127314812</v>
      </c>
      <c r="AE1332" s="60">
        <v>43897.091851851852</v>
      </c>
      <c r="AF1332" s="60">
        <v>43897.090127314812</v>
      </c>
      <c r="AG1332" s="37"/>
      <c r="AH1332" s="37"/>
      <c r="AI1332" s="37"/>
      <c r="AJ1332" s="16">
        <f ca="1">IF(Table1[[#This Row],[State]]="Closed","Zero",IF(Table1[[#This Row],[State]]="Resolved","Zero",TODAY()-Table1[[#This Row],[First Assigned to Osprey-Resolver]]))</f>
        <v>810.90814814814803</v>
      </c>
      <c r="AK1332" s="16" t="str">
        <f ca="1">IF(Table1[[#This Row],[Days Open]]&lt;=5,"00 - 05",IF(Table1[[#This Row],[Days Open]]&lt;=15,"06 - 15",IF(Table1[[#This Row],[Days Open]]&lt;=30,"16 - 30", IF(Table1[[#This Row],[Days Open]]&lt;=60,"31 - 60",IF(Table1[[#This Row],[Days Open]]&lt;=90,"61 - 90",IF(Table1[[#This Row],[Days Open]]="Zero","Closed","&gt;91 and above"))))))</f>
        <v>&gt;91 and above</v>
      </c>
      <c r="AL1332" s="39">
        <f>WEEKNUM(Table1[[#This Row],[Created]])</f>
        <v>10</v>
      </c>
      <c r="AM1332" s="39">
        <f>WEEKNUM(Table1[[#This Row],[Resolved]])</f>
        <v>0</v>
      </c>
      <c r="AN1332" s="39">
        <f>WEEKNUM(Table1[[#This Row],[Closed]])</f>
        <v>14</v>
      </c>
      <c r="AO1332" s="39" t="str">
        <f>IFERROR(INDEX(GD_Resource[], MATCH(Table1[[#This Row],[Assigned to]], GD_Resource[SNOW ID Unique], 0), 2), "Not GD")</f>
        <v>Not GD</v>
      </c>
      <c r="AP1332" s="39" t="str">
        <f t="shared" si="20"/>
        <v>Geo</v>
      </c>
      <c r="AQ1332" s="39">
        <f>YEAR(Table1[[#This Row],[Closed]])</f>
        <v>2020</v>
      </c>
      <c r="AR1332" s="39">
        <f>YEAR(Table1[[#This Row],[Resolved]])</f>
        <v>1900</v>
      </c>
      <c r="AS1332" s="39">
        <f>YEAR(Table1[[#This Row],[Created]])</f>
        <v>2020</v>
      </c>
      <c r="AT1332" s="39">
        <f>DAY(Table1[[#This Row],[Resolved]])</f>
        <v>0</v>
      </c>
      <c r="AU1332" s="39" t="str">
        <f>TEXT(Table1[[#This Row],[Resolved]],"MMM")</f>
        <v>Jan</v>
      </c>
      <c r="AV1332" s="39">
        <f>DAY(Table1[[#This Row],[Created]])</f>
        <v>7</v>
      </c>
      <c r="AW1332" s="39" t="str">
        <f>TEXT(Table1[[#This Row],[Created]],"MMM")</f>
        <v>Mar</v>
      </c>
      <c r="AX1332" s="40" t="e">
        <f>VLOOKUP(Table1[[#This Row],[Assigned to]],GD_Resource[[#All],[SNOW ID Unique]:[Team]],4,0)</f>
        <v>#N/A</v>
      </c>
    </row>
    <row r="1333" spans="1:50" ht="37.5" customHeight="1" x14ac:dyDescent="0.25">
      <c r="A1333" s="37" t="s">
        <v>5064</v>
      </c>
      <c r="B1333" s="37" t="s">
        <v>119</v>
      </c>
      <c r="C1333" s="37" t="s">
        <v>120</v>
      </c>
      <c r="D1333" s="37" t="s">
        <v>235</v>
      </c>
      <c r="E1333" s="37" t="s">
        <v>13</v>
      </c>
      <c r="F1333" s="37" t="s">
        <v>5065</v>
      </c>
      <c r="G1333" s="60">
        <v>43901.625949074078</v>
      </c>
      <c r="H1333" s="37" t="s">
        <v>237</v>
      </c>
      <c r="I1333" s="60"/>
      <c r="J1333" s="37" t="s">
        <v>124</v>
      </c>
      <c r="K1333" s="37" t="s">
        <v>5066</v>
      </c>
      <c r="L1333" s="60">
        <v>43901.625949074078</v>
      </c>
      <c r="M1333" s="37" t="s">
        <v>237</v>
      </c>
      <c r="N1333" s="60">
        <v>43899.866851851853</v>
      </c>
      <c r="O1333" s="37" t="s">
        <v>5067</v>
      </c>
      <c r="P1333" s="38" t="b">
        <v>0</v>
      </c>
      <c r="Q1333" s="37"/>
      <c r="R1333" s="37" t="s">
        <v>127</v>
      </c>
      <c r="S1333" s="38">
        <v>0</v>
      </c>
      <c r="T1333" s="37" t="s">
        <v>128</v>
      </c>
      <c r="U1333" s="37" t="s">
        <v>124</v>
      </c>
      <c r="V1333" s="60"/>
      <c r="W1333" s="38">
        <v>152304</v>
      </c>
      <c r="X1333" s="37" t="s">
        <v>5068</v>
      </c>
      <c r="Y1333" s="38">
        <v>0</v>
      </c>
      <c r="Z1333" s="38" t="b">
        <v>0</v>
      </c>
      <c r="AA1333" s="60">
        <v>43899.866851851853</v>
      </c>
      <c r="AB1333" s="60">
        <v>43899.866851851853</v>
      </c>
      <c r="AC1333" s="38">
        <v>5</v>
      </c>
      <c r="AD1333" s="60">
        <v>43899.8752662037</v>
      </c>
      <c r="AE1333" s="60">
        <v>43899.876076388893</v>
      </c>
      <c r="AF1333" s="60">
        <v>43899.8752662037</v>
      </c>
      <c r="AG1333" s="37"/>
      <c r="AH1333" s="37"/>
      <c r="AI1333" s="37"/>
      <c r="AJ1333" s="16">
        <f ca="1">IF(Table1[[#This Row],[State]]="Closed","Zero",IF(Table1[[#This Row],[State]]="Resolved","Zero",TODAY()-Table1[[#This Row],[First Assigned to Osprey-Resolver]]))</f>
        <v>808.12392361110687</v>
      </c>
      <c r="AK1333" s="16" t="str">
        <f ca="1">IF(Table1[[#This Row],[Days Open]]&lt;=5,"00 - 05",IF(Table1[[#This Row],[Days Open]]&lt;=15,"06 - 15",IF(Table1[[#This Row],[Days Open]]&lt;=30,"16 - 30", IF(Table1[[#This Row],[Days Open]]&lt;=60,"31 - 60",IF(Table1[[#This Row],[Days Open]]&lt;=90,"61 - 90",IF(Table1[[#This Row],[Days Open]]="Zero","Closed","&gt;91 and above"))))))</f>
        <v>&gt;91 and above</v>
      </c>
      <c r="AL1333" s="39">
        <f>WEEKNUM(Table1[[#This Row],[Created]])</f>
        <v>11</v>
      </c>
      <c r="AM1333" s="39">
        <f>WEEKNUM(Table1[[#This Row],[Resolved]])</f>
        <v>0</v>
      </c>
      <c r="AN1333" s="39">
        <f>WEEKNUM(Table1[[#This Row],[Closed]])</f>
        <v>11</v>
      </c>
      <c r="AO1333" s="39" t="str">
        <f>IFERROR(INDEX(GD_Resource[], MATCH(Table1[[#This Row],[Assigned to]], GD_Resource[SNOW ID Unique], 0), 2), "Not GD")</f>
        <v>WPP-UK</v>
      </c>
      <c r="AP1333" s="39" t="str">
        <f t="shared" si="20"/>
        <v>GD</v>
      </c>
      <c r="AQ1333" s="39">
        <f>YEAR(Table1[[#This Row],[Closed]])</f>
        <v>2020</v>
      </c>
      <c r="AR1333" s="39">
        <f>YEAR(Table1[[#This Row],[Resolved]])</f>
        <v>1900</v>
      </c>
      <c r="AS1333" s="39">
        <f>YEAR(Table1[[#This Row],[Created]])</f>
        <v>2020</v>
      </c>
      <c r="AT1333" s="39">
        <f>DAY(Table1[[#This Row],[Resolved]])</f>
        <v>0</v>
      </c>
      <c r="AU1333" s="39" t="str">
        <f>TEXT(Table1[[#This Row],[Resolved]],"MMM")</f>
        <v>Jan</v>
      </c>
      <c r="AV1333" s="39">
        <f>DAY(Table1[[#This Row],[Created]])</f>
        <v>9</v>
      </c>
      <c r="AW1333" s="39" t="str">
        <f>TEXT(Table1[[#This Row],[Created]],"MMM")</f>
        <v>Mar</v>
      </c>
      <c r="AX1333" s="40">
        <f>VLOOKUP(Table1[[#This Row],[Assigned to]],GD_Resource[[#All],[SNOW ID Unique]:[Team]],4,0)</f>
        <v>0</v>
      </c>
    </row>
    <row r="1334" spans="1:50" ht="37.5" customHeight="1" x14ac:dyDescent="0.25">
      <c r="A1334" s="37" t="s">
        <v>5069</v>
      </c>
      <c r="B1334" s="37" t="s">
        <v>119</v>
      </c>
      <c r="C1334" s="37" t="s">
        <v>120</v>
      </c>
      <c r="D1334" s="37" t="s">
        <v>206</v>
      </c>
      <c r="E1334" s="37" t="s">
        <v>145</v>
      </c>
      <c r="F1334" s="37" t="s">
        <v>5070</v>
      </c>
      <c r="G1334" s="60">
        <v>44020.167708333327</v>
      </c>
      <c r="H1334" s="37" t="s">
        <v>48</v>
      </c>
      <c r="I1334" s="60"/>
      <c r="J1334" s="37" t="s">
        <v>124</v>
      </c>
      <c r="K1334" s="37" t="s">
        <v>5071</v>
      </c>
      <c r="L1334" s="60">
        <v>44020.167708333327</v>
      </c>
      <c r="M1334" s="37" t="s">
        <v>48</v>
      </c>
      <c r="N1334" s="60">
        <v>43902.524583333332</v>
      </c>
      <c r="O1334" s="37" t="s">
        <v>822</v>
      </c>
      <c r="P1334" s="38" t="b">
        <v>0</v>
      </c>
      <c r="Q1334" s="37"/>
      <c r="R1334" s="37" t="s">
        <v>127</v>
      </c>
      <c r="S1334" s="38">
        <v>0</v>
      </c>
      <c r="T1334" s="37" t="s">
        <v>128</v>
      </c>
      <c r="U1334" s="37" t="s">
        <v>124</v>
      </c>
      <c r="V1334" s="60"/>
      <c r="W1334" s="38">
        <v>10164366</v>
      </c>
      <c r="X1334" s="37" t="s">
        <v>1511</v>
      </c>
      <c r="Y1334" s="38">
        <v>0</v>
      </c>
      <c r="Z1334" s="38" t="b">
        <v>0</v>
      </c>
      <c r="AA1334" s="60">
        <v>43902.551469907397</v>
      </c>
      <c r="AB1334" s="60"/>
      <c r="AC1334" s="38">
        <v>1</v>
      </c>
      <c r="AD1334" s="60"/>
      <c r="AE1334" s="60">
        <v>43902.551469907397</v>
      </c>
      <c r="AF1334" s="60">
        <v>43902.546273148153</v>
      </c>
      <c r="AG1334" s="37" t="s">
        <v>332</v>
      </c>
      <c r="AH1334" s="37"/>
      <c r="AI1334" s="37" t="s">
        <v>3693</v>
      </c>
      <c r="AJ1334" s="16">
        <f ca="1">IF(Table1[[#This Row],[State]]="Closed","Zero",IF(Table1[[#This Row],[State]]="Resolved","Zero",TODAY()-Table1[[#This Row],[First Assigned to Osprey-Resolver]]))</f>
        <v>805.4485300926026</v>
      </c>
      <c r="AK1334" s="16" t="str">
        <f ca="1">IF(Table1[[#This Row],[Days Open]]&lt;=5,"00 - 05",IF(Table1[[#This Row],[Days Open]]&lt;=15,"06 - 15",IF(Table1[[#This Row],[Days Open]]&lt;=30,"16 - 30", IF(Table1[[#This Row],[Days Open]]&lt;=60,"31 - 60",IF(Table1[[#This Row],[Days Open]]&lt;=90,"61 - 90",IF(Table1[[#This Row],[Days Open]]="Zero","Closed","&gt;91 and above"))))))</f>
        <v>&gt;91 and above</v>
      </c>
      <c r="AL1334" s="39">
        <f>WEEKNUM(Table1[[#This Row],[Created]])</f>
        <v>11</v>
      </c>
      <c r="AM1334" s="39">
        <f>WEEKNUM(Table1[[#This Row],[Resolved]])</f>
        <v>0</v>
      </c>
      <c r="AN1334" s="39">
        <f>WEEKNUM(Table1[[#This Row],[Closed]])</f>
        <v>28</v>
      </c>
      <c r="AO1334" s="39" t="str">
        <f>IFERROR(INDEX(GD_Resource[], MATCH(Table1[[#This Row],[Assigned to]], GD_Resource[SNOW ID Unique], 0), 2), "Not GD")</f>
        <v>Not GD</v>
      </c>
      <c r="AP1334" s="39" t="str">
        <f t="shared" si="20"/>
        <v>Geo</v>
      </c>
      <c r="AQ1334" s="39">
        <f>YEAR(Table1[[#This Row],[Closed]])</f>
        <v>2020</v>
      </c>
      <c r="AR1334" s="39">
        <f>YEAR(Table1[[#This Row],[Resolved]])</f>
        <v>1900</v>
      </c>
      <c r="AS1334" s="39">
        <f>YEAR(Table1[[#This Row],[Created]])</f>
        <v>2020</v>
      </c>
      <c r="AT1334" s="39">
        <f>DAY(Table1[[#This Row],[Resolved]])</f>
        <v>0</v>
      </c>
      <c r="AU1334" s="39" t="str">
        <f>TEXT(Table1[[#This Row],[Resolved]],"MMM")</f>
        <v>Jan</v>
      </c>
      <c r="AV1334" s="39">
        <f>DAY(Table1[[#This Row],[Created]])</f>
        <v>12</v>
      </c>
      <c r="AW1334" s="39" t="str">
        <f>TEXT(Table1[[#This Row],[Created]],"MMM")</f>
        <v>Mar</v>
      </c>
      <c r="AX1334" s="40" t="e">
        <f>VLOOKUP(Table1[[#This Row],[Assigned to]],GD_Resource[[#All],[SNOW ID Unique]:[Team]],4,0)</f>
        <v>#N/A</v>
      </c>
    </row>
    <row r="1335" spans="1:50" ht="37.5" customHeight="1" x14ac:dyDescent="0.25">
      <c r="A1335" s="37" t="s">
        <v>5072</v>
      </c>
      <c r="B1335" s="37" t="s">
        <v>119</v>
      </c>
      <c r="C1335" s="37" t="s">
        <v>120</v>
      </c>
      <c r="D1335" s="37" t="s">
        <v>324</v>
      </c>
      <c r="E1335" s="37" t="s">
        <v>13</v>
      </c>
      <c r="F1335" s="37" t="s">
        <v>5073</v>
      </c>
      <c r="G1335" s="60">
        <v>43907.695694444446</v>
      </c>
      <c r="H1335" s="37" t="s">
        <v>26</v>
      </c>
      <c r="I1335" s="60"/>
      <c r="J1335" s="37" t="s">
        <v>124</v>
      </c>
      <c r="K1335" s="37" t="s">
        <v>2399</v>
      </c>
      <c r="L1335" s="60">
        <v>43907.695694444446</v>
      </c>
      <c r="M1335" s="37" t="s">
        <v>26</v>
      </c>
      <c r="N1335" s="60">
        <v>43902.845625000002</v>
      </c>
      <c r="O1335" s="37" t="s">
        <v>171</v>
      </c>
      <c r="P1335" s="38" t="b">
        <v>0</v>
      </c>
      <c r="Q1335" s="37"/>
      <c r="R1335" s="37" t="s">
        <v>127</v>
      </c>
      <c r="S1335" s="38">
        <v>0</v>
      </c>
      <c r="T1335" s="37" t="s">
        <v>128</v>
      </c>
      <c r="U1335" s="37" t="s">
        <v>124</v>
      </c>
      <c r="V1335" s="60"/>
      <c r="W1335" s="38">
        <v>419046</v>
      </c>
      <c r="X1335" s="37" t="s">
        <v>172</v>
      </c>
      <c r="Y1335" s="38">
        <v>0</v>
      </c>
      <c r="Z1335" s="38" t="b">
        <v>0</v>
      </c>
      <c r="AA1335" s="60">
        <v>43903.057766203703</v>
      </c>
      <c r="AB1335" s="60">
        <v>43902.846261574072</v>
      </c>
      <c r="AC1335" s="38">
        <v>1</v>
      </c>
      <c r="AD1335" s="60">
        <v>43904.139027777783</v>
      </c>
      <c r="AE1335" s="60">
        <v>43904.140833333331</v>
      </c>
      <c r="AF1335" s="60">
        <v>43904.139027777783</v>
      </c>
      <c r="AG1335" s="37"/>
      <c r="AH1335" s="37"/>
      <c r="AI1335" s="37"/>
      <c r="AJ1335" s="16">
        <f ca="1">IF(Table1[[#This Row],[State]]="Closed","Zero",IF(Table1[[#This Row],[State]]="Resolved","Zero",TODAY()-Table1[[#This Row],[First Assigned to Osprey-Resolver]]))</f>
        <v>803.8591666666689</v>
      </c>
      <c r="AK1335" s="16" t="str">
        <f ca="1">IF(Table1[[#This Row],[Days Open]]&lt;=5,"00 - 05",IF(Table1[[#This Row],[Days Open]]&lt;=15,"06 - 15",IF(Table1[[#This Row],[Days Open]]&lt;=30,"16 - 30", IF(Table1[[#This Row],[Days Open]]&lt;=60,"31 - 60",IF(Table1[[#This Row],[Days Open]]&lt;=90,"61 - 90",IF(Table1[[#This Row],[Days Open]]="Zero","Closed","&gt;91 and above"))))))</f>
        <v>&gt;91 and above</v>
      </c>
      <c r="AL1335" s="39">
        <f>WEEKNUM(Table1[[#This Row],[Created]])</f>
        <v>11</v>
      </c>
      <c r="AM1335" s="39">
        <f>WEEKNUM(Table1[[#This Row],[Resolved]])</f>
        <v>0</v>
      </c>
      <c r="AN1335" s="39">
        <f>WEEKNUM(Table1[[#This Row],[Closed]])</f>
        <v>12</v>
      </c>
      <c r="AO1335" s="39" t="str">
        <f>IFERROR(INDEX(GD_Resource[], MATCH(Table1[[#This Row],[Assigned to]], GD_Resource[SNOW ID Unique], 0), 2), "Not GD")</f>
        <v>WPP-US</v>
      </c>
      <c r="AP1335" s="39" t="str">
        <f t="shared" si="20"/>
        <v>GD</v>
      </c>
      <c r="AQ1335" s="39">
        <f>YEAR(Table1[[#This Row],[Closed]])</f>
        <v>2020</v>
      </c>
      <c r="AR1335" s="39">
        <f>YEAR(Table1[[#This Row],[Resolved]])</f>
        <v>1900</v>
      </c>
      <c r="AS1335" s="39">
        <f>YEAR(Table1[[#This Row],[Created]])</f>
        <v>2020</v>
      </c>
      <c r="AT1335" s="39">
        <f>DAY(Table1[[#This Row],[Resolved]])</f>
        <v>0</v>
      </c>
      <c r="AU1335" s="39" t="str">
        <f>TEXT(Table1[[#This Row],[Resolved]],"MMM")</f>
        <v>Jan</v>
      </c>
      <c r="AV1335" s="39">
        <f>DAY(Table1[[#This Row],[Created]])</f>
        <v>12</v>
      </c>
      <c r="AW1335" s="39" t="str">
        <f>TEXT(Table1[[#This Row],[Created]],"MMM")</f>
        <v>Mar</v>
      </c>
      <c r="AX1335" s="40">
        <f>VLOOKUP(Table1[[#This Row],[Assigned to]],GD_Resource[[#All],[SNOW ID Unique]:[Team]],4,0)</f>
        <v>0</v>
      </c>
    </row>
    <row r="1336" spans="1:50" ht="49.95" customHeight="1" x14ac:dyDescent="0.25">
      <c r="A1336" s="37" t="s">
        <v>5074</v>
      </c>
      <c r="B1336" s="37" t="s">
        <v>119</v>
      </c>
      <c r="C1336" s="37" t="s">
        <v>120</v>
      </c>
      <c r="D1336" s="37" t="s">
        <v>206</v>
      </c>
      <c r="E1336" s="37" t="s">
        <v>145</v>
      </c>
      <c r="F1336" s="37" t="s">
        <v>5075</v>
      </c>
      <c r="G1336" s="60">
        <v>44105.282939814817</v>
      </c>
      <c r="H1336" s="37" t="s">
        <v>48</v>
      </c>
      <c r="I1336" s="60"/>
      <c r="J1336" s="37" t="s">
        <v>124</v>
      </c>
      <c r="K1336" s="37" t="s">
        <v>5076</v>
      </c>
      <c r="L1336" s="60">
        <v>44105.282951388886</v>
      </c>
      <c r="M1336" s="37" t="s">
        <v>48</v>
      </c>
      <c r="N1336" s="60">
        <v>43902.933553240742</v>
      </c>
      <c r="O1336" s="37" t="s">
        <v>171</v>
      </c>
      <c r="P1336" s="38" t="b">
        <v>0</v>
      </c>
      <c r="Q1336" s="37"/>
      <c r="R1336" s="37" t="s">
        <v>127</v>
      </c>
      <c r="S1336" s="38">
        <v>0</v>
      </c>
      <c r="T1336" s="37" t="s">
        <v>128</v>
      </c>
      <c r="U1336" s="37" t="s">
        <v>124</v>
      </c>
      <c r="V1336" s="60"/>
      <c r="W1336" s="38">
        <v>17482988</v>
      </c>
      <c r="X1336" s="37" t="s">
        <v>172</v>
      </c>
      <c r="Y1336" s="38">
        <v>0</v>
      </c>
      <c r="Z1336" s="38" t="b">
        <v>0</v>
      </c>
      <c r="AA1336" s="60">
        <v>43903.05773148148</v>
      </c>
      <c r="AB1336" s="60">
        <v>43902.934166666673</v>
      </c>
      <c r="AC1336" s="38">
        <v>1</v>
      </c>
      <c r="AD1336" s="60">
        <v>43903.097974537042</v>
      </c>
      <c r="AE1336" s="60">
        <v>43903.102430555547</v>
      </c>
      <c r="AF1336" s="60">
        <v>43903.097974537042</v>
      </c>
      <c r="AG1336" s="37"/>
      <c r="AH1336" s="37"/>
      <c r="AI1336" s="37"/>
      <c r="AJ1336" s="16">
        <f ca="1">IF(Table1[[#This Row],[State]]="Closed","Zero",IF(Table1[[#This Row],[State]]="Resolved","Zero",TODAY()-Table1[[#This Row],[First Assigned to Osprey-Resolver]]))</f>
        <v>804.89756944445253</v>
      </c>
      <c r="AK1336" s="16" t="str">
        <f ca="1">IF(Table1[[#This Row],[Days Open]]&lt;=5,"00 - 05",IF(Table1[[#This Row],[Days Open]]&lt;=15,"06 - 15",IF(Table1[[#This Row],[Days Open]]&lt;=30,"16 - 30", IF(Table1[[#This Row],[Days Open]]&lt;=60,"31 - 60",IF(Table1[[#This Row],[Days Open]]&lt;=90,"61 - 90",IF(Table1[[#This Row],[Days Open]]="Zero","Closed","&gt;91 and above"))))))</f>
        <v>&gt;91 and above</v>
      </c>
      <c r="AL1336" s="39">
        <f>WEEKNUM(Table1[[#This Row],[Created]])</f>
        <v>11</v>
      </c>
      <c r="AM1336" s="39">
        <f>WEEKNUM(Table1[[#This Row],[Resolved]])</f>
        <v>0</v>
      </c>
      <c r="AN1336" s="39">
        <f>WEEKNUM(Table1[[#This Row],[Closed]])</f>
        <v>40</v>
      </c>
      <c r="AO1336" s="39" t="str">
        <f>IFERROR(INDEX(GD_Resource[], MATCH(Table1[[#This Row],[Assigned to]], GD_Resource[SNOW ID Unique], 0), 2), "Not GD")</f>
        <v>Not GD</v>
      </c>
      <c r="AP1336" s="39" t="str">
        <f t="shared" si="20"/>
        <v>Geo</v>
      </c>
      <c r="AQ1336" s="39">
        <f>YEAR(Table1[[#This Row],[Closed]])</f>
        <v>2020</v>
      </c>
      <c r="AR1336" s="39">
        <f>YEAR(Table1[[#This Row],[Resolved]])</f>
        <v>1900</v>
      </c>
      <c r="AS1336" s="39">
        <f>YEAR(Table1[[#This Row],[Created]])</f>
        <v>2020</v>
      </c>
      <c r="AT1336" s="39">
        <f>DAY(Table1[[#This Row],[Resolved]])</f>
        <v>0</v>
      </c>
      <c r="AU1336" s="39" t="str">
        <f>TEXT(Table1[[#This Row],[Resolved]],"MMM")</f>
        <v>Jan</v>
      </c>
      <c r="AV1336" s="39">
        <f>DAY(Table1[[#This Row],[Created]])</f>
        <v>12</v>
      </c>
      <c r="AW1336" s="39" t="str">
        <f>TEXT(Table1[[#This Row],[Created]],"MMM")</f>
        <v>Mar</v>
      </c>
      <c r="AX1336" s="40" t="e">
        <f>VLOOKUP(Table1[[#This Row],[Assigned to]],GD_Resource[[#All],[SNOW ID Unique]:[Team]],4,0)</f>
        <v>#N/A</v>
      </c>
    </row>
    <row r="1337" spans="1:50" ht="49.95" customHeight="1" x14ac:dyDescent="0.25">
      <c r="A1337" s="37" t="s">
        <v>5077</v>
      </c>
      <c r="B1337" s="37" t="s">
        <v>142</v>
      </c>
      <c r="C1337" s="37" t="s">
        <v>361</v>
      </c>
      <c r="D1337" s="37" t="s">
        <v>206</v>
      </c>
      <c r="E1337" s="37" t="s">
        <v>145</v>
      </c>
      <c r="F1337" s="37" t="s">
        <v>5078</v>
      </c>
      <c r="G1337" s="60">
        <v>44006.979814814818</v>
      </c>
      <c r="H1337" s="37" t="s">
        <v>48</v>
      </c>
      <c r="I1337" s="60"/>
      <c r="J1337" s="37" t="s">
        <v>124</v>
      </c>
      <c r="K1337" s="37" t="s">
        <v>4995</v>
      </c>
      <c r="L1337" s="60">
        <v>44006.979826388888</v>
      </c>
      <c r="M1337" s="37" t="s">
        <v>48</v>
      </c>
      <c r="N1337" s="60">
        <v>43902.935682870368</v>
      </c>
      <c r="O1337" s="37" t="s">
        <v>1016</v>
      </c>
      <c r="P1337" s="38" t="b">
        <v>0</v>
      </c>
      <c r="Q1337" s="37"/>
      <c r="R1337" s="37" t="s">
        <v>127</v>
      </c>
      <c r="S1337" s="38">
        <v>0</v>
      </c>
      <c r="T1337" s="37" t="s">
        <v>128</v>
      </c>
      <c r="U1337" s="37" t="s">
        <v>124</v>
      </c>
      <c r="V1337" s="60"/>
      <c r="W1337" s="38">
        <v>8989414</v>
      </c>
      <c r="X1337" s="37" t="s">
        <v>873</v>
      </c>
      <c r="Y1337" s="38">
        <v>0</v>
      </c>
      <c r="Z1337" s="38" t="b">
        <v>0</v>
      </c>
      <c r="AA1337" s="60">
        <v>43903.779166666667</v>
      </c>
      <c r="AB1337" s="60">
        <v>43902.959224537037</v>
      </c>
      <c r="AC1337" s="38">
        <v>1</v>
      </c>
      <c r="AD1337" s="60">
        <v>43903.844942129632</v>
      </c>
      <c r="AE1337" s="60">
        <v>43908.83388888889</v>
      </c>
      <c r="AF1337" s="60">
        <v>43903.844942129632</v>
      </c>
      <c r="AG1337" s="37"/>
      <c r="AH1337" s="37"/>
      <c r="AI1337" s="37"/>
      <c r="AJ1337" s="16">
        <f ca="1">IF(Table1[[#This Row],[State]]="Closed","Zero",IF(Table1[[#This Row],[State]]="Resolved","Zero",TODAY()-Table1[[#This Row],[First Assigned to Osprey-Resolver]]))</f>
        <v>799.16611111110979</v>
      </c>
      <c r="AK1337" s="16" t="str">
        <f ca="1">IF(Table1[[#This Row],[Days Open]]&lt;=5,"00 - 05",IF(Table1[[#This Row],[Days Open]]&lt;=15,"06 - 15",IF(Table1[[#This Row],[Days Open]]&lt;=30,"16 - 30", IF(Table1[[#This Row],[Days Open]]&lt;=60,"31 - 60",IF(Table1[[#This Row],[Days Open]]&lt;=90,"61 - 90",IF(Table1[[#This Row],[Days Open]]="Zero","Closed","&gt;91 and above"))))))</f>
        <v>&gt;91 and above</v>
      </c>
      <c r="AL1337" s="39">
        <f>WEEKNUM(Table1[[#This Row],[Created]])</f>
        <v>11</v>
      </c>
      <c r="AM1337" s="39">
        <f>WEEKNUM(Table1[[#This Row],[Resolved]])</f>
        <v>0</v>
      </c>
      <c r="AN1337" s="39">
        <f>WEEKNUM(Table1[[#This Row],[Closed]])</f>
        <v>26</v>
      </c>
      <c r="AO1337" s="39" t="str">
        <f>IFERROR(INDEX(GD_Resource[], MATCH(Table1[[#This Row],[Assigned to]], GD_Resource[SNOW ID Unique], 0), 2), "Not GD")</f>
        <v>Not GD</v>
      </c>
      <c r="AP1337" s="39" t="str">
        <f t="shared" si="20"/>
        <v>Geo</v>
      </c>
      <c r="AQ1337" s="39">
        <f>YEAR(Table1[[#This Row],[Closed]])</f>
        <v>2020</v>
      </c>
      <c r="AR1337" s="39">
        <f>YEAR(Table1[[#This Row],[Resolved]])</f>
        <v>1900</v>
      </c>
      <c r="AS1337" s="39">
        <f>YEAR(Table1[[#This Row],[Created]])</f>
        <v>2020</v>
      </c>
      <c r="AT1337" s="39">
        <f>DAY(Table1[[#This Row],[Resolved]])</f>
        <v>0</v>
      </c>
      <c r="AU1337" s="39" t="str">
        <f>TEXT(Table1[[#This Row],[Resolved]],"MMM")</f>
        <v>Jan</v>
      </c>
      <c r="AV1337" s="39">
        <f>DAY(Table1[[#This Row],[Created]])</f>
        <v>12</v>
      </c>
      <c r="AW1337" s="39" t="str">
        <f>TEXT(Table1[[#This Row],[Created]],"MMM")</f>
        <v>Mar</v>
      </c>
      <c r="AX1337" s="40" t="e">
        <f>VLOOKUP(Table1[[#This Row],[Assigned to]],GD_Resource[[#All],[SNOW ID Unique]:[Team]],4,0)</f>
        <v>#N/A</v>
      </c>
    </row>
    <row r="1338" spans="1:50" ht="37.5" customHeight="1" x14ac:dyDescent="0.25">
      <c r="A1338" s="37" t="s">
        <v>5079</v>
      </c>
      <c r="B1338" s="37" t="s">
        <v>119</v>
      </c>
      <c r="C1338" s="37" t="s">
        <v>339</v>
      </c>
      <c r="D1338" s="37" t="s">
        <v>428</v>
      </c>
      <c r="E1338" s="37" t="s">
        <v>13</v>
      </c>
      <c r="F1338" s="37" t="s">
        <v>5080</v>
      </c>
      <c r="G1338" s="60">
        <v>43903.844050925924</v>
      </c>
      <c r="H1338" s="37" t="s">
        <v>430</v>
      </c>
      <c r="I1338" s="60"/>
      <c r="J1338" s="37" t="s">
        <v>124</v>
      </c>
      <c r="K1338" s="37" t="s">
        <v>5081</v>
      </c>
      <c r="L1338" s="60">
        <v>43903.8440625</v>
      </c>
      <c r="M1338" s="37" t="s">
        <v>430</v>
      </c>
      <c r="N1338" s="60">
        <v>43903.136284722219</v>
      </c>
      <c r="O1338" s="37" t="s">
        <v>428</v>
      </c>
      <c r="P1338" s="38" t="b">
        <v>0</v>
      </c>
      <c r="Q1338" s="37"/>
      <c r="R1338" s="37" t="s">
        <v>217</v>
      </c>
      <c r="S1338" s="38">
        <v>0</v>
      </c>
      <c r="T1338" s="37" t="s">
        <v>128</v>
      </c>
      <c r="U1338" s="37" t="s">
        <v>124</v>
      </c>
      <c r="V1338" s="60"/>
      <c r="W1338" s="38">
        <v>61199</v>
      </c>
      <c r="X1338" s="37" t="s">
        <v>430</v>
      </c>
      <c r="Y1338" s="38">
        <v>0</v>
      </c>
      <c r="Z1338" s="38" t="b">
        <v>0</v>
      </c>
      <c r="AA1338" s="60">
        <v>43903.136284722219</v>
      </c>
      <c r="AB1338" s="60"/>
      <c r="AC1338" s="38">
        <v>0</v>
      </c>
      <c r="AD1338" s="60"/>
      <c r="AE1338" s="60">
        <v>43903.136284722219</v>
      </c>
      <c r="AF1338" s="60">
        <v>43903.136284722219</v>
      </c>
      <c r="AG1338" s="37"/>
      <c r="AH1338" s="37"/>
      <c r="AI1338" s="37"/>
      <c r="AJ1338" s="16">
        <f ca="1">IF(Table1[[#This Row],[State]]="Closed","Zero",IF(Table1[[#This Row],[State]]="Resolved","Zero",TODAY()-Table1[[#This Row],[First Assigned to Osprey-Resolver]]))</f>
        <v>804.86371527778101</v>
      </c>
      <c r="AK1338" s="16" t="str">
        <f ca="1">IF(Table1[[#This Row],[Days Open]]&lt;=5,"00 - 05",IF(Table1[[#This Row],[Days Open]]&lt;=15,"06 - 15",IF(Table1[[#This Row],[Days Open]]&lt;=30,"16 - 30", IF(Table1[[#This Row],[Days Open]]&lt;=60,"31 - 60",IF(Table1[[#This Row],[Days Open]]&lt;=90,"61 - 90",IF(Table1[[#This Row],[Days Open]]="Zero","Closed","&gt;91 and above"))))))</f>
        <v>&gt;91 and above</v>
      </c>
      <c r="AL1338" s="39">
        <f>WEEKNUM(Table1[[#This Row],[Created]])</f>
        <v>11</v>
      </c>
      <c r="AM1338" s="39">
        <f>WEEKNUM(Table1[[#This Row],[Resolved]])</f>
        <v>0</v>
      </c>
      <c r="AN1338" s="39">
        <f>WEEKNUM(Table1[[#This Row],[Closed]])</f>
        <v>11</v>
      </c>
      <c r="AO1338" s="39" t="str">
        <f>IFERROR(INDEX(GD_Resource[], MATCH(Table1[[#This Row],[Assigned to]], GD_Resource[SNOW ID Unique], 0), 2), "Not GD")</f>
        <v>Not GD</v>
      </c>
      <c r="AP1338" s="39" t="str">
        <f t="shared" si="20"/>
        <v>Geo</v>
      </c>
      <c r="AQ1338" s="39">
        <f>YEAR(Table1[[#This Row],[Closed]])</f>
        <v>2020</v>
      </c>
      <c r="AR1338" s="39">
        <f>YEAR(Table1[[#This Row],[Resolved]])</f>
        <v>1900</v>
      </c>
      <c r="AS1338" s="39">
        <f>YEAR(Table1[[#This Row],[Created]])</f>
        <v>2020</v>
      </c>
      <c r="AT1338" s="39">
        <f>DAY(Table1[[#This Row],[Resolved]])</f>
        <v>0</v>
      </c>
      <c r="AU1338" s="39" t="str">
        <f>TEXT(Table1[[#This Row],[Resolved]],"MMM")</f>
        <v>Jan</v>
      </c>
      <c r="AV1338" s="39">
        <f>DAY(Table1[[#This Row],[Created]])</f>
        <v>13</v>
      </c>
      <c r="AW1338" s="39" t="str">
        <f>TEXT(Table1[[#This Row],[Created]],"MMM")</f>
        <v>Mar</v>
      </c>
      <c r="AX1338" s="40" t="e">
        <f>VLOOKUP(Table1[[#This Row],[Assigned to]],GD_Resource[[#All],[SNOW ID Unique]:[Team]],4,0)</f>
        <v>#N/A</v>
      </c>
    </row>
    <row r="1339" spans="1:50" ht="49.95" customHeight="1" x14ac:dyDescent="0.25">
      <c r="A1339" s="37" t="s">
        <v>5082</v>
      </c>
      <c r="B1339" s="37" t="s">
        <v>119</v>
      </c>
      <c r="C1339" s="37" t="s">
        <v>253</v>
      </c>
      <c r="D1339" s="37" t="s">
        <v>259</v>
      </c>
      <c r="E1339" s="37" t="s">
        <v>13</v>
      </c>
      <c r="F1339" s="37" t="s">
        <v>5083</v>
      </c>
      <c r="G1339" s="60">
        <v>43907.910729166673</v>
      </c>
      <c r="H1339" s="37" t="s">
        <v>39</v>
      </c>
      <c r="I1339" s="60"/>
      <c r="J1339" s="37" t="s">
        <v>180</v>
      </c>
      <c r="K1339" s="37" t="s">
        <v>5084</v>
      </c>
      <c r="L1339" s="60">
        <v>43907.910729166673</v>
      </c>
      <c r="M1339" s="37" t="s">
        <v>39</v>
      </c>
      <c r="N1339" s="60">
        <v>43903.822997685187</v>
      </c>
      <c r="O1339" s="37" t="s">
        <v>5085</v>
      </c>
      <c r="P1339" s="38" t="b">
        <v>0</v>
      </c>
      <c r="Q1339" s="37"/>
      <c r="R1339" s="37" t="s">
        <v>150</v>
      </c>
      <c r="S1339" s="38">
        <v>0</v>
      </c>
      <c r="T1339" s="37" t="s">
        <v>128</v>
      </c>
      <c r="U1339" s="37" t="s">
        <v>124</v>
      </c>
      <c r="V1339" s="60"/>
      <c r="W1339" s="38">
        <v>353180</v>
      </c>
      <c r="X1339" s="37" t="s">
        <v>5086</v>
      </c>
      <c r="Y1339" s="38">
        <v>0</v>
      </c>
      <c r="Z1339" s="38" t="b">
        <v>0</v>
      </c>
      <c r="AA1339" s="60">
        <v>43903.838865740741</v>
      </c>
      <c r="AB1339" s="60">
        <v>43903.832037037027</v>
      </c>
      <c r="AC1339" s="38">
        <v>1</v>
      </c>
      <c r="AD1339" s="60">
        <v>43906.991990740738</v>
      </c>
      <c r="AE1339" s="60">
        <v>43906.997523148151</v>
      </c>
      <c r="AF1339" s="60">
        <v>43906.991990740738</v>
      </c>
      <c r="AG1339" s="37"/>
      <c r="AH1339" s="37"/>
      <c r="AI1339" s="37"/>
      <c r="AJ1339" s="16">
        <f ca="1">IF(Table1[[#This Row],[State]]="Closed","Zero",IF(Table1[[#This Row],[State]]="Resolved","Zero",TODAY()-Table1[[#This Row],[First Assigned to Osprey-Resolver]]))</f>
        <v>801.00247685184877</v>
      </c>
      <c r="AK1339" s="16" t="str">
        <f ca="1">IF(Table1[[#This Row],[Days Open]]&lt;=5,"00 - 05",IF(Table1[[#This Row],[Days Open]]&lt;=15,"06 - 15",IF(Table1[[#This Row],[Days Open]]&lt;=30,"16 - 30", IF(Table1[[#This Row],[Days Open]]&lt;=60,"31 - 60",IF(Table1[[#This Row],[Days Open]]&lt;=90,"61 - 90",IF(Table1[[#This Row],[Days Open]]="Zero","Closed","&gt;91 and above"))))))</f>
        <v>&gt;91 and above</v>
      </c>
      <c r="AL1339" s="39">
        <f>WEEKNUM(Table1[[#This Row],[Created]])</f>
        <v>11</v>
      </c>
      <c r="AM1339" s="39">
        <f>WEEKNUM(Table1[[#This Row],[Resolved]])</f>
        <v>0</v>
      </c>
      <c r="AN1339" s="39">
        <f>WEEKNUM(Table1[[#This Row],[Closed]])</f>
        <v>12</v>
      </c>
      <c r="AO1339" s="39" t="str">
        <f>IFERROR(INDEX(GD_Resource[], MATCH(Table1[[#This Row],[Assigned to]], GD_Resource[SNOW ID Unique], 0), 2), "Not GD")</f>
        <v>Not GD</v>
      </c>
      <c r="AP1339" s="39" t="str">
        <f t="shared" si="20"/>
        <v>Geo</v>
      </c>
      <c r="AQ1339" s="39">
        <f>YEAR(Table1[[#This Row],[Closed]])</f>
        <v>2020</v>
      </c>
      <c r="AR1339" s="39">
        <f>YEAR(Table1[[#This Row],[Resolved]])</f>
        <v>1900</v>
      </c>
      <c r="AS1339" s="39">
        <f>YEAR(Table1[[#This Row],[Created]])</f>
        <v>2020</v>
      </c>
      <c r="AT1339" s="39">
        <f>DAY(Table1[[#This Row],[Resolved]])</f>
        <v>0</v>
      </c>
      <c r="AU1339" s="39" t="str">
        <f>TEXT(Table1[[#This Row],[Resolved]],"MMM")</f>
        <v>Jan</v>
      </c>
      <c r="AV1339" s="39">
        <f>DAY(Table1[[#This Row],[Created]])</f>
        <v>13</v>
      </c>
      <c r="AW1339" s="39" t="str">
        <f>TEXT(Table1[[#This Row],[Created]],"MMM")</f>
        <v>Mar</v>
      </c>
      <c r="AX1339" s="40" t="e">
        <f>VLOOKUP(Table1[[#This Row],[Assigned to]],GD_Resource[[#All],[SNOW ID Unique]:[Team]],4,0)</f>
        <v>#N/A</v>
      </c>
    </row>
    <row r="1340" spans="1:50" ht="37.5" customHeight="1" x14ac:dyDescent="0.25">
      <c r="A1340" s="37" t="s">
        <v>5087</v>
      </c>
      <c r="B1340" s="37" t="s">
        <v>119</v>
      </c>
      <c r="C1340" s="37" t="s">
        <v>339</v>
      </c>
      <c r="D1340" s="37" t="s">
        <v>428</v>
      </c>
      <c r="E1340" s="37" t="s">
        <v>451</v>
      </c>
      <c r="F1340" s="37" t="s">
        <v>5088</v>
      </c>
      <c r="G1340" s="60">
        <v>43903.973749999997</v>
      </c>
      <c r="H1340" s="37"/>
      <c r="I1340" s="60"/>
      <c r="J1340" s="37" t="s">
        <v>124</v>
      </c>
      <c r="K1340" s="37" t="s">
        <v>5089</v>
      </c>
      <c r="L1340" s="60">
        <v>43903.973749999997</v>
      </c>
      <c r="M1340" s="37" t="s">
        <v>430</v>
      </c>
      <c r="N1340" s="60">
        <v>43903.968622685177</v>
      </c>
      <c r="O1340" s="37" t="s">
        <v>428</v>
      </c>
      <c r="P1340" s="38" t="b">
        <v>0</v>
      </c>
      <c r="Q1340" s="37"/>
      <c r="R1340" s="37" t="s">
        <v>217</v>
      </c>
      <c r="S1340" s="38">
        <v>0</v>
      </c>
      <c r="T1340" s="37" t="s">
        <v>128</v>
      </c>
      <c r="U1340" s="37" t="s">
        <v>124</v>
      </c>
      <c r="V1340" s="60"/>
      <c r="W1340" s="38">
        <v>443</v>
      </c>
      <c r="X1340" s="37" t="s">
        <v>430</v>
      </c>
      <c r="Y1340" s="38">
        <v>0</v>
      </c>
      <c r="Z1340" s="38" t="b">
        <v>0</v>
      </c>
      <c r="AA1340" s="60"/>
      <c r="AB1340" s="60">
        <v>43903.968622685177</v>
      </c>
      <c r="AC1340" s="38">
        <v>1</v>
      </c>
      <c r="AD1340" s="60">
        <v>43903.971504629633</v>
      </c>
      <c r="AE1340" s="60"/>
      <c r="AF1340" s="60">
        <v>43903.971504629633</v>
      </c>
      <c r="AG1340" s="37"/>
      <c r="AH1340" s="37"/>
      <c r="AI1340" s="37"/>
      <c r="AJ1340" s="16">
        <f ca="1">IF(Table1[[#This Row],[State]]="Closed","Zero",IF(Table1[[#This Row],[State]]="Resolved","Zero",TODAY()-Table1[[#This Row],[First Assigned to Osprey-Resolver]]))</f>
        <v>44708</v>
      </c>
      <c r="AK1340" s="16" t="str">
        <f ca="1">IF(Table1[[#This Row],[Days Open]]&lt;=5,"00 - 05",IF(Table1[[#This Row],[Days Open]]&lt;=15,"06 - 15",IF(Table1[[#This Row],[Days Open]]&lt;=30,"16 - 30", IF(Table1[[#This Row],[Days Open]]&lt;=60,"31 - 60",IF(Table1[[#This Row],[Days Open]]&lt;=90,"61 - 90",IF(Table1[[#This Row],[Days Open]]="Zero","Closed","&gt;91 and above"))))))</f>
        <v>&gt;91 and above</v>
      </c>
      <c r="AL1340" s="39">
        <f>WEEKNUM(Table1[[#This Row],[Created]])</f>
        <v>11</v>
      </c>
      <c r="AM1340" s="39">
        <f>WEEKNUM(Table1[[#This Row],[Resolved]])</f>
        <v>0</v>
      </c>
      <c r="AN1340" s="39">
        <f>WEEKNUM(Table1[[#This Row],[Closed]])</f>
        <v>11</v>
      </c>
      <c r="AO1340" s="39" t="str">
        <f>IFERROR(INDEX(GD_Resource[], MATCH(Table1[[#This Row],[Assigned to]], GD_Resource[SNOW ID Unique], 0), 2), "Not GD")</f>
        <v>Not GD</v>
      </c>
      <c r="AP1340" s="39" t="str">
        <f t="shared" si="20"/>
        <v>Geo</v>
      </c>
      <c r="AQ1340" s="39">
        <f>YEAR(Table1[[#This Row],[Closed]])</f>
        <v>2020</v>
      </c>
      <c r="AR1340" s="39">
        <f>YEAR(Table1[[#This Row],[Resolved]])</f>
        <v>1900</v>
      </c>
      <c r="AS1340" s="39">
        <f>YEAR(Table1[[#This Row],[Created]])</f>
        <v>2020</v>
      </c>
      <c r="AT1340" s="39">
        <f>DAY(Table1[[#This Row],[Resolved]])</f>
        <v>0</v>
      </c>
      <c r="AU1340" s="39" t="str">
        <f>TEXT(Table1[[#This Row],[Resolved]],"MMM")</f>
        <v>Jan</v>
      </c>
      <c r="AV1340" s="39">
        <f>DAY(Table1[[#This Row],[Created]])</f>
        <v>13</v>
      </c>
      <c r="AW1340" s="39" t="str">
        <f>TEXT(Table1[[#This Row],[Created]],"MMM")</f>
        <v>Mar</v>
      </c>
      <c r="AX1340" s="40" t="e">
        <f>VLOOKUP(Table1[[#This Row],[Assigned to]],GD_Resource[[#All],[SNOW ID Unique]:[Team]],4,0)</f>
        <v>#N/A</v>
      </c>
    </row>
    <row r="1341" spans="1:50" ht="199.95" customHeight="1" x14ac:dyDescent="0.25">
      <c r="A1341" s="37" t="s">
        <v>5090</v>
      </c>
      <c r="B1341" s="37" t="s">
        <v>119</v>
      </c>
      <c r="C1341" s="37" t="s">
        <v>120</v>
      </c>
      <c r="D1341" s="37" t="s">
        <v>235</v>
      </c>
      <c r="E1341" s="37" t="s">
        <v>13</v>
      </c>
      <c r="F1341" s="37" t="s">
        <v>5091</v>
      </c>
      <c r="G1341" s="60">
        <v>43908.647337962961</v>
      </c>
      <c r="H1341" s="37" t="s">
        <v>237</v>
      </c>
      <c r="I1341" s="60"/>
      <c r="J1341" s="37" t="s">
        <v>329</v>
      </c>
      <c r="K1341" s="37" t="s">
        <v>5092</v>
      </c>
      <c r="L1341" s="60">
        <v>43908.647337962961</v>
      </c>
      <c r="M1341" s="37" t="s">
        <v>237</v>
      </c>
      <c r="N1341" s="60">
        <v>43906.415023148147</v>
      </c>
      <c r="O1341" s="37" t="s">
        <v>506</v>
      </c>
      <c r="P1341" s="38" t="b">
        <v>0</v>
      </c>
      <c r="Q1341" s="37"/>
      <c r="R1341" s="37" t="s">
        <v>127</v>
      </c>
      <c r="S1341" s="38">
        <v>0</v>
      </c>
      <c r="T1341" s="37" t="s">
        <v>128</v>
      </c>
      <c r="U1341" s="37" t="s">
        <v>124</v>
      </c>
      <c r="V1341" s="60"/>
      <c r="W1341" s="38">
        <v>73833</v>
      </c>
      <c r="X1341" s="37" t="s">
        <v>507</v>
      </c>
      <c r="Y1341" s="38">
        <v>1</v>
      </c>
      <c r="Z1341" s="38" t="b">
        <v>0</v>
      </c>
      <c r="AA1341" s="60">
        <v>43906.485625000001</v>
      </c>
      <c r="AB1341" s="60">
        <v>43906.427812499998</v>
      </c>
      <c r="AC1341" s="38">
        <v>3</v>
      </c>
      <c r="AD1341" s="60">
        <v>43906.464965277781</v>
      </c>
      <c r="AE1341" s="60">
        <v>43908.516250000001</v>
      </c>
      <c r="AF1341" s="60">
        <v>43906.464965277781</v>
      </c>
      <c r="AG1341" s="37" t="s">
        <v>811</v>
      </c>
      <c r="AH1341" s="37"/>
      <c r="AI1341" s="37"/>
      <c r="AJ1341" s="16">
        <f ca="1">IF(Table1[[#This Row],[State]]="Closed","Zero",IF(Table1[[#This Row],[State]]="Resolved","Zero",TODAY()-Table1[[#This Row],[First Assigned to Osprey-Resolver]]))</f>
        <v>799.48374999999942</v>
      </c>
      <c r="AK1341" s="16" t="str">
        <f ca="1">IF(Table1[[#This Row],[Days Open]]&lt;=5,"00 - 05",IF(Table1[[#This Row],[Days Open]]&lt;=15,"06 - 15",IF(Table1[[#This Row],[Days Open]]&lt;=30,"16 - 30", IF(Table1[[#This Row],[Days Open]]&lt;=60,"31 - 60",IF(Table1[[#This Row],[Days Open]]&lt;=90,"61 - 90",IF(Table1[[#This Row],[Days Open]]="Zero","Closed","&gt;91 and above"))))))</f>
        <v>&gt;91 and above</v>
      </c>
      <c r="AL1341" s="39">
        <f>WEEKNUM(Table1[[#This Row],[Created]])</f>
        <v>12</v>
      </c>
      <c r="AM1341" s="39">
        <f>WEEKNUM(Table1[[#This Row],[Resolved]])</f>
        <v>0</v>
      </c>
      <c r="AN1341" s="39">
        <f>WEEKNUM(Table1[[#This Row],[Closed]])</f>
        <v>12</v>
      </c>
      <c r="AO1341" s="39" t="str">
        <f>IFERROR(INDEX(GD_Resource[], MATCH(Table1[[#This Row],[Assigned to]], GD_Resource[SNOW ID Unique], 0), 2), "Not GD")</f>
        <v>WPP-UK</v>
      </c>
      <c r="AP1341" s="39" t="str">
        <f t="shared" si="20"/>
        <v>GD</v>
      </c>
      <c r="AQ1341" s="39">
        <f>YEAR(Table1[[#This Row],[Closed]])</f>
        <v>2020</v>
      </c>
      <c r="AR1341" s="39">
        <f>YEAR(Table1[[#This Row],[Resolved]])</f>
        <v>1900</v>
      </c>
      <c r="AS1341" s="39">
        <f>YEAR(Table1[[#This Row],[Created]])</f>
        <v>2020</v>
      </c>
      <c r="AT1341" s="39">
        <f>DAY(Table1[[#This Row],[Resolved]])</f>
        <v>0</v>
      </c>
      <c r="AU1341" s="39" t="str">
        <f>TEXT(Table1[[#This Row],[Resolved]],"MMM")</f>
        <v>Jan</v>
      </c>
      <c r="AV1341" s="39">
        <f>DAY(Table1[[#This Row],[Created]])</f>
        <v>16</v>
      </c>
      <c r="AW1341" s="39" t="str">
        <f>TEXT(Table1[[#This Row],[Created]],"MMM")</f>
        <v>Mar</v>
      </c>
      <c r="AX1341" s="40">
        <f>VLOOKUP(Table1[[#This Row],[Assigned to]],GD_Resource[[#All],[SNOW ID Unique]:[Team]],4,0)</f>
        <v>0</v>
      </c>
    </row>
    <row r="1342" spans="1:50" ht="49.95" customHeight="1" x14ac:dyDescent="0.25">
      <c r="A1342" s="37" t="s">
        <v>5093</v>
      </c>
      <c r="B1342" s="37" t="s">
        <v>142</v>
      </c>
      <c r="C1342" s="37" t="s">
        <v>120</v>
      </c>
      <c r="D1342" s="37" t="s">
        <v>235</v>
      </c>
      <c r="E1342" s="37" t="s">
        <v>13</v>
      </c>
      <c r="F1342" s="37" t="s">
        <v>185</v>
      </c>
      <c r="G1342" s="60">
        <v>43908.79960648148</v>
      </c>
      <c r="H1342" s="37" t="s">
        <v>196</v>
      </c>
      <c r="I1342" s="60"/>
      <c r="J1342" s="37" t="s">
        <v>124</v>
      </c>
      <c r="K1342" s="37" t="s">
        <v>5094</v>
      </c>
      <c r="L1342" s="60">
        <v>43908.79960648148</v>
      </c>
      <c r="M1342" s="37" t="s">
        <v>237</v>
      </c>
      <c r="N1342" s="60">
        <v>43906.534456018519</v>
      </c>
      <c r="O1342" s="37" t="s">
        <v>5095</v>
      </c>
      <c r="P1342" s="38" t="b">
        <v>0</v>
      </c>
      <c r="Q1342" s="37"/>
      <c r="R1342" s="37" t="s">
        <v>127</v>
      </c>
      <c r="S1342" s="38">
        <v>0</v>
      </c>
      <c r="T1342" s="37" t="s">
        <v>128</v>
      </c>
      <c r="U1342" s="37" t="s">
        <v>124</v>
      </c>
      <c r="V1342" s="60"/>
      <c r="W1342" s="38">
        <v>195709</v>
      </c>
      <c r="X1342" s="37" t="s">
        <v>5096</v>
      </c>
      <c r="Y1342" s="38">
        <v>0</v>
      </c>
      <c r="Z1342" s="38" t="b">
        <v>0</v>
      </c>
      <c r="AA1342" s="60">
        <v>43906.588819444441</v>
      </c>
      <c r="AB1342" s="60">
        <v>43906.590069444443</v>
      </c>
      <c r="AC1342" s="38">
        <v>5</v>
      </c>
      <c r="AD1342" s="60">
        <v>43906.604629629634</v>
      </c>
      <c r="AE1342" s="60">
        <v>43906.588819444441</v>
      </c>
      <c r="AF1342" s="60">
        <v>43906.539479166669</v>
      </c>
      <c r="AG1342" s="37"/>
      <c r="AH1342" s="37"/>
      <c r="AI1342" s="37"/>
      <c r="AJ1342" s="16">
        <f ca="1">IF(Table1[[#This Row],[State]]="Closed","Zero",IF(Table1[[#This Row],[State]]="Resolved","Zero",TODAY()-Table1[[#This Row],[First Assigned to Osprey-Resolver]]))</f>
        <v>801.41118055555853</v>
      </c>
      <c r="AK1342" s="16" t="str">
        <f ca="1">IF(Table1[[#This Row],[Days Open]]&lt;=5,"00 - 05",IF(Table1[[#This Row],[Days Open]]&lt;=15,"06 - 15",IF(Table1[[#This Row],[Days Open]]&lt;=30,"16 - 30", IF(Table1[[#This Row],[Days Open]]&lt;=60,"31 - 60",IF(Table1[[#This Row],[Days Open]]&lt;=90,"61 - 90",IF(Table1[[#This Row],[Days Open]]="Zero","Closed","&gt;91 and above"))))))</f>
        <v>&gt;91 and above</v>
      </c>
      <c r="AL1342" s="39">
        <f>WEEKNUM(Table1[[#This Row],[Created]])</f>
        <v>12</v>
      </c>
      <c r="AM1342" s="39">
        <f>WEEKNUM(Table1[[#This Row],[Resolved]])</f>
        <v>0</v>
      </c>
      <c r="AN1342" s="39">
        <f>WEEKNUM(Table1[[#This Row],[Closed]])</f>
        <v>12</v>
      </c>
      <c r="AO1342" s="39" t="str">
        <f>IFERROR(INDEX(GD_Resource[], MATCH(Table1[[#This Row],[Assigned to]], GD_Resource[SNOW ID Unique], 0), 2), "Not GD")</f>
        <v>WPP-US</v>
      </c>
      <c r="AP1342" s="39" t="str">
        <f t="shared" si="20"/>
        <v>GD</v>
      </c>
      <c r="AQ1342" s="39">
        <f>YEAR(Table1[[#This Row],[Closed]])</f>
        <v>2020</v>
      </c>
      <c r="AR1342" s="39">
        <f>YEAR(Table1[[#This Row],[Resolved]])</f>
        <v>1900</v>
      </c>
      <c r="AS1342" s="39">
        <f>YEAR(Table1[[#This Row],[Created]])</f>
        <v>2020</v>
      </c>
      <c r="AT1342" s="39">
        <f>DAY(Table1[[#This Row],[Resolved]])</f>
        <v>0</v>
      </c>
      <c r="AU1342" s="39" t="str">
        <f>TEXT(Table1[[#This Row],[Resolved]],"MMM")</f>
        <v>Jan</v>
      </c>
      <c r="AV1342" s="39">
        <f>DAY(Table1[[#This Row],[Created]])</f>
        <v>16</v>
      </c>
      <c r="AW1342" s="39" t="str">
        <f>TEXT(Table1[[#This Row],[Created]],"MMM")</f>
        <v>Mar</v>
      </c>
      <c r="AX1342" s="40">
        <f>VLOOKUP(Table1[[#This Row],[Assigned to]],GD_Resource[[#All],[SNOW ID Unique]:[Team]],4,0)</f>
        <v>0</v>
      </c>
    </row>
    <row r="1343" spans="1:50" ht="49.95" customHeight="1" x14ac:dyDescent="0.25">
      <c r="A1343" s="37" t="s">
        <v>5097</v>
      </c>
      <c r="B1343" s="37" t="s">
        <v>119</v>
      </c>
      <c r="C1343" s="37" t="s">
        <v>161</v>
      </c>
      <c r="D1343" s="37" t="s">
        <v>2195</v>
      </c>
      <c r="E1343" s="37" t="s">
        <v>7</v>
      </c>
      <c r="F1343" s="37" t="s">
        <v>5098</v>
      </c>
      <c r="G1343" s="60">
        <v>43908.761099537027</v>
      </c>
      <c r="H1343" s="37"/>
      <c r="I1343" s="60"/>
      <c r="J1343" s="37" t="s">
        <v>124</v>
      </c>
      <c r="K1343" s="37" t="s">
        <v>5099</v>
      </c>
      <c r="L1343" s="60">
        <v>43908.761111111111</v>
      </c>
      <c r="M1343" s="37" t="s">
        <v>58</v>
      </c>
      <c r="N1343" s="60">
        <v>43906.583923611113</v>
      </c>
      <c r="O1343" s="37" t="s">
        <v>2195</v>
      </c>
      <c r="P1343" s="38" t="b">
        <v>0</v>
      </c>
      <c r="Q1343" s="37"/>
      <c r="R1343" s="37" t="s">
        <v>127</v>
      </c>
      <c r="S1343" s="38">
        <v>0</v>
      </c>
      <c r="T1343" s="37" t="s">
        <v>128</v>
      </c>
      <c r="U1343" s="37" t="s">
        <v>124</v>
      </c>
      <c r="V1343" s="60"/>
      <c r="W1343" s="38">
        <v>188110</v>
      </c>
      <c r="X1343" s="37" t="s">
        <v>58</v>
      </c>
      <c r="Y1343" s="38">
        <v>0</v>
      </c>
      <c r="Z1343" s="38" t="b">
        <v>0</v>
      </c>
      <c r="AA1343" s="60">
        <v>43907.016597222217</v>
      </c>
      <c r="AB1343" s="60">
        <v>43906.583923611113</v>
      </c>
      <c r="AC1343" s="38">
        <v>4</v>
      </c>
      <c r="AD1343" s="60">
        <v>43908.214606481481</v>
      </c>
      <c r="AE1343" s="60">
        <v>43908.608391203707</v>
      </c>
      <c r="AF1343" s="60">
        <v>43908.608391203707</v>
      </c>
      <c r="AG1343" s="37" t="s">
        <v>811</v>
      </c>
      <c r="AH1343" s="37"/>
      <c r="AI1343" s="37"/>
      <c r="AJ1343" s="16">
        <f ca="1">IF(Table1[[#This Row],[State]]="Closed","Zero",IF(Table1[[#This Row],[State]]="Resolved","Zero",TODAY()-Table1[[#This Row],[First Assigned to Osprey-Resolver]]))</f>
        <v>799.39160879629344</v>
      </c>
      <c r="AK1343" s="16" t="str">
        <f ca="1">IF(Table1[[#This Row],[Days Open]]&lt;=5,"00 - 05",IF(Table1[[#This Row],[Days Open]]&lt;=15,"06 - 15",IF(Table1[[#This Row],[Days Open]]&lt;=30,"16 - 30", IF(Table1[[#This Row],[Days Open]]&lt;=60,"31 - 60",IF(Table1[[#This Row],[Days Open]]&lt;=90,"61 - 90",IF(Table1[[#This Row],[Days Open]]="Zero","Closed","&gt;91 and above"))))))</f>
        <v>&gt;91 and above</v>
      </c>
      <c r="AL1343" s="39">
        <f>WEEKNUM(Table1[[#This Row],[Created]])</f>
        <v>12</v>
      </c>
      <c r="AM1343" s="39">
        <f>WEEKNUM(Table1[[#This Row],[Resolved]])</f>
        <v>0</v>
      </c>
      <c r="AN1343" s="39">
        <f>WEEKNUM(Table1[[#This Row],[Closed]])</f>
        <v>12</v>
      </c>
      <c r="AO1343" s="39" t="str">
        <f>IFERROR(INDEX(GD_Resource[], MATCH(Table1[[#This Row],[Assigned to]], GD_Resource[SNOW ID Unique], 0), 2), "Not GD")</f>
        <v>Not GD</v>
      </c>
      <c r="AP1343" s="39" t="str">
        <f t="shared" si="20"/>
        <v>Geo</v>
      </c>
      <c r="AQ1343" s="39">
        <f>YEAR(Table1[[#This Row],[Closed]])</f>
        <v>2020</v>
      </c>
      <c r="AR1343" s="39">
        <f>YEAR(Table1[[#This Row],[Resolved]])</f>
        <v>1900</v>
      </c>
      <c r="AS1343" s="39">
        <f>YEAR(Table1[[#This Row],[Created]])</f>
        <v>2020</v>
      </c>
      <c r="AT1343" s="39">
        <f>DAY(Table1[[#This Row],[Resolved]])</f>
        <v>0</v>
      </c>
      <c r="AU1343" s="39" t="str">
        <f>TEXT(Table1[[#This Row],[Resolved]],"MMM")</f>
        <v>Jan</v>
      </c>
      <c r="AV1343" s="39">
        <f>DAY(Table1[[#This Row],[Created]])</f>
        <v>16</v>
      </c>
      <c r="AW1343" s="39" t="str">
        <f>TEXT(Table1[[#This Row],[Created]],"MMM")</f>
        <v>Mar</v>
      </c>
      <c r="AX1343" s="40" t="e">
        <f>VLOOKUP(Table1[[#This Row],[Assigned to]],GD_Resource[[#All],[SNOW ID Unique]:[Team]],4,0)</f>
        <v>#N/A</v>
      </c>
    </row>
    <row r="1344" spans="1:50" ht="37.5" customHeight="1" x14ac:dyDescent="0.25">
      <c r="A1344" s="37" t="s">
        <v>5100</v>
      </c>
      <c r="B1344" s="37" t="s">
        <v>119</v>
      </c>
      <c r="C1344" s="37" t="s">
        <v>120</v>
      </c>
      <c r="D1344" s="37" t="s">
        <v>206</v>
      </c>
      <c r="E1344" s="37" t="s">
        <v>145</v>
      </c>
      <c r="F1344" s="37" t="s">
        <v>5101</v>
      </c>
      <c r="G1344" s="60">
        <v>44089.975636574083</v>
      </c>
      <c r="H1344" s="37" t="s">
        <v>48</v>
      </c>
      <c r="I1344" s="60"/>
      <c r="J1344" s="37" t="s">
        <v>124</v>
      </c>
      <c r="K1344" s="37" t="s">
        <v>5102</v>
      </c>
      <c r="L1344" s="60">
        <v>44089.975636574083</v>
      </c>
      <c r="M1344" s="37" t="s">
        <v>48</v>
      </c>
      <c r="N1344" s="60">
        <v>43907.209421296298</v>
      </c>
      <c r="O1344" s="37" t="s">
        <v>206</v>
      </c>
      <c r="P1344" s="38" t="b">
        <v>0</v>
      </c>
      <c r="Q1344" s="37"/>
      <c r="R1344" s="37" t="s">
        <v>127</v>
      </c>
      <c r="S1344" s="38">
        <v>0</v>
      </c>
      <c r="T1344" s="37" t="s">
        <v>128</v>
      </c>
      <c r="U1344" s="37" t="s">
        <v>124</v>
      </c>
      <c r="V1344" s="60"/>
      <c r="W1344" s="38">
        <v>15791257</v>
      </c>
      <c r="X1344" s="37" t="s">
        <v>5103</v>
      </c>
      <c r="Y1344" s="38">
        <v>0</v>
      </c>
      <c r="Z1344" s="38" t="b">
        <v>0</v>
      </c>
      <c r="AA1344" s="60">
        <v>43907.209421296298</v>
      </c>
      <c r="AB1344" s="60"/>
      <c r="AC1344" s="38">
        <v>0</v>
      </c>
      <c r="AD1344" s="60"/>
      <c r="AE1344" s="60">
        <v>43907.209421296298</v>
      </c>
      <c r="AF1344" s="60">
        <v>43907.209421296298</v>
      </c>
      <c r="AG1344" s="37"/>
      <c r="AH1344" s="37"/>
      <c r="AI1344" s="37"/>
      <c r="AJ1344" s="16">
        <f ca="1">IF(Table1[[#This Row],[State]]="Closed","Zero",IF(Table1[[#This Row],[State]]="Resolved","Zero",TODAY()-Table1[[#This Row],[First Assigned to Osprey-Resolver]]))</f>
        <v>800.79057870370161</v>
      </c>
      <c r="AK1344" s="16" t="str">
        <f ca="1">IF(Table1[[#This Row],[Days Open]]&lt;=5,"00 - 05",IF(Table1[[#This Row],[Days Open]]&lt;=15,"06 - 15",IF(Table1[[#This Row],[Days Open]]&lt;=30,"16 - 30", IF(Table1[[#This Row],[Days Open]]&lt;=60,"31 - 60",IF(Table1[[#This Row],[Days Open]]&lt;=90,"61 - 90",IF(Table1[[#This Row],[Days Open]]="Zero","Closed","&gt;91 and above"))))))</f>
        <v>&gt;91 and above</v>
      </c>
      <c r="AL1344" s="39">
        <f>WEEKNUM(Table1[[#This Row],[Created]])</f>
        <v>12</v>
      </c>
      <c r="AM1344" s="39">
        <f>WEEKNUM(Table1[[#This Row],[Resolved]])</f>
        <v>0</v>
      </c>
      <c r="AN1344" s="39">
        <f>WEEKNUM(Table1[[#This Row],[Closed]])</f>
        <v>38</v>
      </c>
      <c r="AO1344" s="39" t="str">
        <f>IFERROR(INDEX(GD_Resource[], MATCH(Table1[[#This Row],[Assigned to]], GD_Resource[SNOW ID Unique], 0), 2), "Not GD")</f>
        <v>Not GD</v>
      </c>
      <c r="AP1344" s="39" t="str">
        <f t="shared" si="20"/>
        <v>Geo</v>
      </c>
      <c r="AQ1344" s="39">
        <f>YEAR(Table1[[#This Row],[Closed]])</f>
        <v>2020</v>
      </c>
      <c r="AR1344" s="39">
        <f>YEAR(Table1[[#This Row],[Resolved]])</f>
        <v>1900</v>
      </c>
      <c r="AS1344" s="39">
        <f>YEAR(Table1[[#This Row],[Created]])</f>
        <v>2020</v>
      </c>
      <c r="AT1344" s="39">
        <f>DAY(Table1[[#This Row],[Resolved]])</f>
        <v>0</v>
      </c>
      <c r="AU1344" s="39" t="str">
        <f>TEXT(Table1[[#This Row],[Resolved]],"MMM")</f>
        <v>Jan</v>
      </c>
      <c r="AV1344" s="39">
        <f>DAY(Table1[[#This Row],[Created]])</f>
        <v>17</v>
      </c>
      <c r="AW1344" s="39" t="str">
        <f>TEXT(Table1[[#This Row],[Created]],"MMM")</f>
        <v>Mar</v>
      </c>
      <c r="AX1344" s="40" t="e">
        <f>VLOOKUP(Table1[[#This Row],[Assigned to]],GD_Resource[[#All],[SNOW ID Unique]:[Team]],4,0)</f>
        <v>#N/A</v>
      </c>
    </row>
    <row r="1345" spans="1:50" ht="49.95" customHeight="1" x14ac:dyDescent="0.25">
      <c r="A1345" s="37" t="s">
        <v>5104</v>
      </c>
      <c r="B1345" s="37" t="s">
        <v>142</v>
      </c>
      <c r="C1345" s="37" t="s">
        <v>633</v>
      </c>
      <c r="D1345" s="37" t="s">
        <v>309</v>
      </c>
      <c r="E1345" s="37" t="s">
        <v>145</v>
      </c>
      <c r="F1345" s="37" t="s">
        <v>5105</v>
      </c>
      <c r="G1345" s="60">
        <v>43929.005243055559</v>
      </c>
      <c r="H1345" s="37" t="s">
        <v>248</v>
      </c>
      <c r="I1345" s="60"/>
      <c r="J1345" s="37" t="s">
        <v>124</v>
      </c>
      <c r="K1345" s="37" t="s">
        <v>5106</v>
      </c>
      <c r="L1345" s="60">
        <v>43929.005243055559</v>
      </c>
      <c r="M1345" s="37" t="s">
        <v>248</v>
      </c>
      <c r="N1345" s="60">
        <v>43907.845520833333</v>
      </c>
      <c r="O1345" s="37" t="s">
        <v>2487</v>
      </c>
      <c r="P1345" s="38" t="b">
        <v>0</v>
      </c>
      <c r="Q1345" s="37"/>
      <c r="R1345" s="37" t="s">
        <v>150</v>
      </c>
      <c r="S1345" s="38">
        <v>0</v>
      </c>
      <c r="T1345" s="37" t="s">
        <v>128</v>
      </c>
      <c r="U1345" s="37" t="s">
        <v>124</v>
      </c>
      <c r="V1345" s="60"/>
      <c r="W1345" s="38">
        <v>1828201</v>
      </c>
      <c r="X1345" s="37" t="s">
        <v>2488</v>
      </c>
      <c r="Y1345" s="38">
        <v>0</v>
      </c>
      <c r="Z1345" s="38" t="b">
        <v>0</v>
      </c>
      <c r="AA1345" s="60">
        <v>43908.894745370373</v>
      </c>
      <c r="AB1345" s="60">
        <v>43907.853680555563</v>
      </c>
      <c r="AC1345" s="38">
        <v>2</v>
      </c>
      <c r="AD1345" s="60">
        <v>43909.916701388887</v>
      </c>
      <c r="AE1345" s="60">
        <v>43913.85434027778</v>
      </c>
      <c r="AF1345" s="60">
        <v>43909.916701388887</v>
      </c>
      <c r="AG1345" s="37"/>
      <c r="AH1345" s="37"/>
      <c r="AI1345" s="37"/>
      <c r="AJ1345" s="16">
        <f ca="1">IF(Table1[[#This Row],[State]]="Closed","Zero",IF(Table1[[#This Row],[State]]="Resolved","Zero",TODAY()-Table1[[#This Row],[First Assigned to Osprey-Resolver]]))</f>
        <v>794.14565972222044</v>
      </c>
      <c r="AK1345" s="16" t="str">
        <f ca="1">IF(Table1[[#This Row],[Days Open]]&lt;=5,"00 - 05",IF(Table1[[#This Row],[Days Open]]&lt;=15,"06 - 15",IF(Table1[[#This Row],[Days Open]]&lt;=30,"16 - 30", IF(Table1[[#This Row],[Days Open]]&lt;=60,"31 - 60",IF(Table1[[#This Row],[Days Open]]&lt;=90,"61 - 90",IF(Table1[[#This Row],[Days Open]]="Zero","Closed","&gt;91 and above"))))))</f>
        <v>&gt;91 and above</v>
      </c>
      <c r="AL1345" s="39">
        <f>WEEKNUM(Table1[[#This Row],[Created]])</f>
        <v>12</v>
      </c>
      <c r="AM1345" s="39">
        <f>WEEKNUM(Table1[[#This Row],[Resolved]])</f>
        <v>0</v>
      </c>
      <c r="AN1345" s="39">
        <f>WEEKNUM(Table1[[#This Row],[Closed]])</f>
        <v>15</v>
      </c>
      <c r="AO1345" s="39" t="str">
        <f>IFERROR(INDEX(GD_Resource[], MATCH(Table1[[#This Row],[Assigned to]], GD_Resource[SNOW ID Unique], 0), 2), "Not GD")</f>
        <v>Not GD</v>
      </c>
      <c r="AP1345" s="39" t="str">
        <f t="shared" si="20"/>
        <v>Geo</v>
      </c>
      <c r="AQ1345" s="39">
        <f>YEAR(Table1[[#This Row],[Closed]])</f>
        <v>2020</v>
      </c>
      <c r="AR1345" s="39">
        <f>YEAR(Table1[[#This Row],[Resolved]])</f>
        <v>1900</v>
      </c>
      <c r="AS1345" s="39">
        <f>YEAR(Table1[[#This Row],[Created]])</f>
        <v>2020</v>
      </c>
      <c r="AT1345" s="39">
        <f>DAY(Table1[[#This Row],[Resolved]])</f>
        <v>0</v>
      </c>
      <c r="AU1345" s="39" t="str">
        <f>TEXT(Table1[[#This Row],[Resolved]],"MMM")</f>
        <v>Jan</v>
      </c>
      <c r="AV1345" s="39">
        <f>DAY(Table1[[#This Row],[Created]])</f>
        <v>17</v>
      </c>
      <c r="AW1345" s="39" t="str">
        <f>TEXT(Table1[[#This Row],[Created]],"MMM")</f>
        <v>Mar</v>
      </c>
      <c r="AX1345" s="40" t="e">
        <f>VLOOKUP(Table1[[#This Row],[Assigned to]],GD_Resource[[#All],[SNOW ID Unique]:[Team]],4,0)</f>
        <v>#N/A</v>
      </c>
    </row>
    <row r="1346" spans="1:50" ht="49.95" customHeight="1" x14ac:dyDescent="0.25">
      <c r="A1346" s="37" t="s">
        <v>5107</v>
      </c>
      <c r="B1346" s="37" t="s">
        <v>119</v>
      </c>
      <c r="C1346" s="37" t="s">
        <v>253</v>
      </c>
      <c r="D1346" s="37" t="s">
        <v>259</v>
      </c>
      <c r="E1346" s="37" t="s">
        <v>13</v>
      </c>
      <c r="F1346" s="37" t="s">
        <v>5108</v>
      </c>
      <c r="G1346" s="60">
        <v>43915.049189814818</v>
      </c>
      <c r="H1346" s="37" t="s">
        <v>39</v>
      </c>
      <c r="I1346" s="60"/>
      <c r="J1346" s="37" t="s">
        <v>134</v>
      </c>
      <c r="K1346" s="37" t="s">
        <v>5109</v>
      </c>
      <c r="L1346" s="60">
        <v>43915.049189814818</v>
      </c>
      <c r="M1346" s="37" t="s">
        <v>39</v>
      </c>
      <c r="N1346" s="60">
        <v>43914.088599537034</v>
      </c>
      <c r="O1346" s="37" t="s">
        <v>5110</v>
      </c>
      <c r="P1346" s="38" t="b">
        <v>0</v>
      </c>
      <c r="Q1346" s="37"/>
      <c r="R1346" s="37" t="s">
        <v>150</v>
      </c>
      <c r="S1346" s="38">
        <v>0</v>
      </c>
      <c r="T1346" s="37" t="s">
        <v>128</v>
      </c>
      <c r="U1346" s="37" t="s">
        <v>124</v>
      </c>
      <c r="V1346" s="60"/>
      <c r="W1346" s="38">
        <v>82995</v>
      </c>
      <c r="X1346" s="37" t="s">
        <v>5111</v>
      </c>
      <c r="Y1346" s="38">
        <v>0</v>
      </c>
      <c r="Z1346" s="38" t="b">
        <v>0</v>
      </c>
      <c r="AA1346" s="60">
        <v>43914.817129629628</v>
      </c>
      <c r="AB1346" s="60">
        <v>43914.102766203701</v>
      </c>
      <c r="AC1346" s="38">
        <v>1</v>
      </c>
      <c r="AD1346" s="60">
        <v>43915.027303240742</v>
      </c>
      <c r="AE1346" s="60">
        <v>43915.043449074074</v>
      </c>
      <c r="AF1346" s="60">
        <v>43915.027303240742</v>
      </c>
      <c r="AG1346" s="37"/>
      <c r="AH1346" s="37"/>
      <c r="AI1346" s="37"/>
      <c r="AJ1346" s="16">
        <f ca="1">IF(Table1[[#This Row],[State]]="Closed","Zero",IF(Table1[[#This Row],[State]]="Resolved","Zero",TODAY()-Table1[[#This Row],[First Assigned to Osprey-Resolver]]))</f>
        <v>792.95655092592642</v>
      </c>
      <c r="AK1346" s="16" t="str">
        <f ca="1">IF(Table1[[#This Row],[Days Open]]&lt;=5,"00 - 05",IF(Table1[[#This Row],[Days Open]]&lt;=15,"06 - 15",IF(Table1[[#This Row],[Days Open]]&lt;=30,"16 - 30", IF(Table1[[#This Row],[Days Open]]&lt;=60,"31 - 60",IF(Table1[[#This Row],[Days Open]]&lt;=90,"61 - 90",IF(Table1[[#This Row],[Days Open]]="Zero","Closed","&gt;91 and above"))))))</f>
        <v>&gt;91 and above</v>
      </c>
      <c r="AL1346" s="39">
        <f>WEEKNUM(Table1[[#This Row],[Created]])</f>
        <v>13</v>
      </c>
      <c r="AM1346" s="39">
        <f>WEEKNUM(Table1[[#This Row],[Resolved]])</f>
        <v>0</v>
      </c>
      <c r="AN1346" s="39">
        <f>WEEKNUM(Table1[[#This Row],[Closed]])</f>
        <v>13</v>
      </c>
      <c r="AO1346" s="39" t="str">
        <f>IFERROR(INDEX(GD_Resource[], MATCH(Table1[[#This Row],[Assigned to]], GD_Resource[SNOW ID Unique], 0), 2), "Not GD")</f>
        <v>Not GD</v>
      </c>
      <c r="AP1346" s="39" t="str">
        <f t="shared" ref="AP1346:AP1409" si="21">IF(AO1346="Not GD","Geo","GD")</f>
        <v>Geo</v>
      </c>
      <c r="AQ1346" s="39">
        <f>YEAR(Table1[[#This Row],[Closed]])</f>
        <v>2020</v>
      </c>
      <c r="AR1346" s="39">
        <f>YEAR(Table1[[#This Row],[Resolved]])</f>
        <v>1900</v>
      </c>
      <c r="AS1346" s="39">
        <f>YEAR(Table1[[#This Row],[Created]])</f>
        <v>2020</v>
      </c>
      <c r="AT1346" s="39">
        <f>DAY(Table1[[#This Row],[Resolved]])</f>
        <v>0</v>
      </c>
      <c r="AU1346" s="39" t="str">
        <f>TEXT(Table1[[#This Row],[Resolved]],"MMM")</f>
        <v>Jan</v>
      </c>
      <c r="AV1346" s="39">
        <f>DAY(Table1[[#This Row],[Created]])</f>
        <v>24</v>
      </c>
      <c r="AW1346" s="39" t="str">
        <f>TEXT(Table1[[#This Row],[Created]],"MMM")</f>
        <v>Mar</v>
      </c>
      <c r="AX1346" s="40" t="e">
        <f>VLOOKUP(Table1[[#This Row],[Assigned to]],GD_Resource[[#All],[SNOW ID Unique]:[Team]],4,0)</f>
        <v>#N/A</v>
      </c>
    </row>
    <row r="1347" spans="1:50" ht="49.95" customHeight="1" x14ac:dyDescent="0.25">
      <c r="A1347" s="37" t="s">
        <v>5112</v>
      </c>
      <c r="B1347" s="37" t="s">
        <v>119</v>
      </c>
      <c r="C1347" s="37" t="s">
        <v>253</v>
      </c>
      <c r="D1347" s="37" t="s">
        <v>259</v>
      </c>
      <c r="E1347" s="37" t="s">
        <v>13</v>
      </c>
      <c r="F1347" s="37" t="s">
        <v>5113</v>
      </c>
      <c r="G1347" s="60">
        <v>43916.000115740739</v>
      </c>
      <c r="H1347" s="37" t="s">
        <v>39</v>
      </c>
      <c r="I1347" s="60"/>
      <c r="J1347" s="37" t="s">
        <v>134</v>
      </c>
      <c r="K1347" s="37" t="s">
        <v>5114</v>
      </c>
      <c r="L1347" s="60">
        <v>43916.000127314823</v>
      </c>
      <c r="M1347" s="37" t="s">
        <v>39</v>
      </c>
      <c r="N1347" s="60">
        <v>43914.954201388893</v>
      </c>
      <c r="O1347" s="37" t="s">
        <v>5115</v>
      </c>
      <c r="P1347" s="38" t="b">
        <v>0</v>
      </c>
      <c r="Q1347" s="37"/>
      <c r="R1347" s="37" t="s">
        <v>150</v>
      </c>
      <c r="S1347" s="38">
        <v>0</v>
      </c>
      <c r="T1347" s="37" t="s">
        <v>128</v>
      </c>
      <c r="U1347" s="37" t="s">
        <v>124</v>
      </c>
      <c r="V1347" s="60"/>
      <c r="W1347" s="38">
        <v>90368</v>
      </c>
      <c r="X1347" s="37" t="s">
        <v>5116</v>
      </c>
      <c r="Y1347" s="38">
        <v>0</v>
      </c>
      <c r="Z1347" s="38" t="b">
        <v>0</v>
      </c>
      <c r="AA1347" s="60">
        <v>43914.95820601852</v>
      </c>
      <c r="AB1347" s="60">
        <v>43914.954201388893</v>
      </c>
      <c r="AC1347" s="38">
        <v>1</v>
      </c>
      <c r="AD1347" s="60">
        <v>43915.927199074067</v>
      </c>
      <c r="AE1347" s="60">
        <v>43915.947152777779</v>
      </c>
      <c r="AF1347" s="60">
        <v>43915.927199074067</v>
      </c>
      <c r="AG1347" s="37"/>
      <c r="AH1347" s="37"/>
      <c r="AI1347" s="37"/>
      <c r="AJ1347" s="16">
        <f ca="1">IF(Table1[[#This Row],[State]]="Closed","Zero",IF(Table1[[#This Row],[State]]="Resolved","Zero",TODAY()-Table1[[#This Row],[First Assigned to Osprey-Resolver]]))</f>
        <v>792.05284722222132</v>
      </c>
      <c r="AK1347" s="16" t="str">
        <f ca="1">IF(Table1[[#This Row],[Days Open]]&lt;=5,"00 - 05",IF(Table1[[#This Row],[Days Open]]&lt;=15,"06 - 15",IF(Table1[[#This Row],[Days Open]]&lt;=30,"16 - 30", IF(Table1[[#This Row],[Days Open]]&lt;=60,"31 - 60",IF(Table1[[#This Row],[Days Open]]&lt;=90,"61 - 90",IF(Table1[[#This Row],[Days Open]]="Zero","Closed","&gt;91 and above"))))))</f>
        <v>&gt;91 and above</v>
      </c>
      <c r="AL1347" s="39">
        <f>WEEKNUM(Table1[[#This Row],[Created]])</f>
        <v>13</v>
      </c>
      <c r="AM1347" s="39">
        <f>WEEKNUM(Table1[[#This Row],[Resolved]])</f>
        <v>0</v>
      </c>
      <c r="AN1347" s="39">
        <f>WEEKNUM(Table1[[#This Row],[Closed]])</f>
        <v>13</v>
      </c>
      <c r="AO1347" s="39" t="str">
        <f>IFERROR(INDEX(GD_Resource[], MATCH(Table1[[#This Row],[Assigned to]], GD_Resource[SNOW ID Unique], 0), 2), "Not GD")</f>
        <v>Not GD</v>
      </c>
      <c r="AP1347" s="39" t="str">
        <f t="shared" si="21"/>
        <v>Geo</v>
      </c>
      <c r="AQ1347" s="39">
        <f>YEAR(Table1[[#This Row],[Closed]])</f>
        <v>2020</v>
      </c>
      <c r="AR1347" s="39">
        <f>YEAR(Table1[[#This Row],[Resolved]])</f>
        <v>1900</v>
      </c>
      <c r="AS1347" s="39">
        <f>YEAR(Table1[[#This Row],[Created]])</f>
        <v>2020</v>
      </c>
      <c r="AT1347" s="39">
        <f>DAY(Table1[[#This Row],[Resolved]])</f>
        <v>0</v>
      </c>
      <c r="AU1347" s="39" t="str">
        <f>TEXT(Table1[[#This Row],[Resolved]],"MMM")</f>
        <v>Jan</v>
      </c>
      <c r="AV1347" s="39">
        <f>DAY(Table1[[#This Row],[Created]])</f>
        <v>24</v>
      </c>
      <c r="AW1347" s="39" t="str">
        <f>TEXT(Table1[[#This Row],[Created]],"MMM")</f>
        <v>Mar</v>
      </c>
      <c r="AX1347" s="40" t="e">
        <f>VLOOKUP(Table1[[#This Row],[Assigned to]],GD_Resource[[#All],[SNOW ID Unique]:[Team]],4,0)</f>
        <v>#N/A</v>
      </c>
    </row>
    <row r="1348" spans="1:50" ht="49.95" customHeight="1" x14ac:dyDescent="0.25">
      <c r="A1348" s="37" t="s">
        <v>5117</v>
      </c>
      <c r="B1348" s="37" t="s">
        <v>119</v>
      </c>
      <c r="C1348" s="37" t="s">
        <v>153</v>
      </c>
      <c r="D1348" s="37" t="s">
        <v>154</v>
      </c>
      <c r="E1348" s="37" t="s">
        <v>145</v>
      </c>
      <c r="F1348" s="37" t="s">
        <v>5118</v>
      </c>
      <c r="G1348" s="60">
        <v>44432.878194444442</v>
      </c>
      <c r="H1348" s="37" t="s">
        <v>55</v>
      </c>
      <c r="I1348" s="60"/>
      <c r="J1348" s="37" t="s">
        <v>124</v>
      </c>
      <c r="K1348" s="37" t="s">
        <v>5119</v>
      </c>
      <c r="L1348" s="60">
        <v>44432.878194444442</v>
      </c>
      <c r="M1348" s="37" t="s">
        <v>55</v>
      </c>
      <c r="N1348" s="60">
        <v>43914.99722222222</v>
      </c>
      <c r="O1348" s="37" t="s">
        <v>156</v>
      </c>
      <c r="P1348" s="38" t="b">
        <v>0</v>
      </c>
      <c r="Q1348" s="37"/>
      <c r="R1348" s="37" t="s">
        <v>150</v>
      </c>
      <c r="S1348" s="38">
        <v>0</v>
      </c>
      <c r="T1348" s="37" t="s">
        <v>128</v>
      </c>
      <c r="U1348" s="37" t="s">
        <v>124</v>
      </c>
      <c r="V1348" s="60"/>
      <c r="W1348" s="38">
        <v>44745894</v>
      </c>
      <c r="X1348" s="37" t="s">
        <v>157</v>
      </c>
      <c r="Y1348" s="38">
        <v>0</v>
      </c>
      <c r="Z1348" s="38" t="b">
        <v>0</v>
      </c>
      <c r="AA1348" s="60">
        <v>43914.997418981482</v>
      </c>
      <c r="AB1348" s="60"/>
      <c r="AC1348" s="38">
        <v>0</v>
      </c>
      <c r="AD1348" s="60"/>
      <c r="AE1348" s="60">
        <v>43914.997418981482</v>
      </c>
      <c r="AF1348" s="60">
        <v>43914.99722222222</v>
      </c>
      <c r="AG1348" s="37"/>
      <c r="AH1348" s="37"/>
      <c r="AI1348" s="37" t="s">
        <v>159</v>
      </c>
      <c r="AJ1348" s="16">
        <f ca="1">IF(Table1[[#This Row],[State]]="Closed","Zero",IF(Table1[[#This Row],[State]]="Resolved","Zero",TODAY()-Table1[[#This Row],[First Assigned to Osprey-Resolver]]))</f>
        <v>793.00258101851796</v>
      </c>
      <c r="AK1348" s="16" t="str">
        <f ca="1">IF(Table1[[#This Row],[Days Open]]&lt;=5,"00 - 05",IF(Table1[[#This Row],[Days Open]]&lt;=15,"06 - 15",IF(Table1[[#This Row],[Days Open]]&lt;=30,"16 - 30", IF(Table1[[#This Row],[Days Open]]&lt;=60,"31 - 60",IF(Table1[[#This Row],[Days Open]]&lt;=90,"61 - 90",IF(Table1[[#This Row],[Days Open]]="Zero","Closed","&gt;91 and above"))))))</f>
        <v>&gt;91 and above</v>
      </c>
      <c r="AL1348" s="39">
        <f>WEEKNUM(Table1[[#This Row],[Created]])</f>
        <v>13</v>
      </c>
      <c r="AM1348" s="39">
        <f>WEEKNUM(Table1[[#This Row],[Resolved]])</f>
        <v>0</v>
      </c>
      <c r="AN1348" s="39">
        <f>WEEKNUM(Table1[[#This Row],[Closed]])</f>
        <v>35</v>
      </c>
      <c r="AO1348" s="39" t="str">
        <f>IFERROR(INDEX(GD_Resource[], MATCH(Table1[[#This Row],[Assigned to]], GD_Resource[SNOW ID Unique], 0), 2), "Not GD")</f>
        <v>WPP-US</v>
      </c>
      <c r="AP1348" s="39" t="str">
        <f t="shared" si="21"/>
        <v>GD</v>
      </c>
      <c r="AQ1348" s="39">
        <f>YEAR(Table1[[#This Row],[Closed]])</f>
        <v>2021</v>
      </c>
      <c r="AR1348" s="39">
        <f>YEAR(Table1[[#This Row],[Resolved]])</f>
        <v>1900</v>
      </c>
      <c r="AS1348" s="39">
        <f>YEAR(Table1[[#This Row],[Created]])</f>
        <v>2020</v>
      </c>
      <c r="AT1348" s="39">
        <f>DAY(Table1[[#This Row],[Resolved]])</f>
        <v>0</v>
      </c>
      <c r="AU1348" s="39" t="str">
        <f>TEXT(Table1[[#This Row],[Resolved]],"MMM")</f>
        <v>Jan</v>
      </c>
      <c r="AV1348" s="39">
        <f>DAY(Table1[[#This Row],[Created]])</f>
        <v>24</v>
      </c>
      <c r="AW1348" s="39" t="str">
        <f>TEXT(Table1[[#This Row],[Created]],"MMM")</f>
        <v>Mar</v>
      </c>
      <c r="AX1348" s="40">
        <f>VLOOKUP(Table1[[#This Row],[Assigned to]],GD_Resource[[#All],[SNOW ID Unique]:[Team]],4,0)</f>
        <v>0</v>
      </c>
    </row>
    <row r="1349" spans="1:50" ht="49.95" customHeight="1" x14ac:dyDescent="0.25">
      <c r="A1349" s="37" t="s">
        <v>5120</v>
      </c>
      <c r="B1349" s="37" t="s">
        <v>119</v>
      </c>
      <c r="C1349" s="37" t="s">
        <v>153</v>
      </c>
      <c r="D1349" s="37" t="s">
        <v>154</v>
      </c>
      <c r="E1349" s="37" t="s">
        <v>145</v>
      </c>
      <c r="F1349" s="37" t="s">
        <v>5121</v>
      </c>
      <c r="G1349" s="60">
        <v>44442.723252314812</v>
      </c>
      <c r="H1349" s="37" t="s">
        <v>55</v>
      </c>
      <c r="I1349" s="60"/>
      <c r="J1349" s="37" t="s">
        <v>124</v>
      </c>
      <c r="K1349" s="37" t="s">
        <v>5122</v>
      </c>
      <c r="L1349" s="60">
        <v>44442.723252314812</v>
      </c>
      <c r="M1349" s="37" t="s">
        <v>55</v>
      </c>
      <c r="N1349" s="60">
        <v>43915.002650462957</v>
      </c>
      <c r="O1349" s="37" t="s">
        <v>156</v>
      </c>
      <c r="P1349" s="38" t="b">
        <v>0</v>
      </c>
      <c r="Q1349" s="37"/>
      <c r="R1349" s="37" t="s">
        <v>150</v>
      </c>
      <c r="S1349" s="38">
        <v>0</v>
      </c>
      <c r="T1349" s="37" t="s">
        <v>128</v>
      </c>
      <c r="U1349" s="37" t="s">
        <v>124</v>
      </c>
      <c r="V1349" s="60"/>
      <c r="W1349" s="38">
        <v>45595340</v>
      </c>
      <c r="X1349" s="37" t="s">
        <v>157</v>
      </c>
      <c r="Y1349" s="38">
        <v>0</v>
      </c>
      <c r="Z1349" s="38" t="b">
        <v>0</v>
      </c>
      <c r="AA1349" s="60">
        <v>43915.002650462957</v>
      </c>
      <c r="AB1349" s="60"/>
      <c r="AC1349" s="38">
        <v>0</v>
      </c>
      <c r="AD1349" s="60"/>
      <c r="AE1349" s="60">
        <v>43915.002650462957</v>
      </c>
      <c r="AF1349" s="60">
        <v>43915.002650462957</v>
      </c>
      <c r="AG1349" s="37"/>
      <c r="AH1349" s="37"/>
      <c r="AI1349" s="37" t="s">
        <v>159</v>
      </c>
      <c r="AJ1349" s="16">
        <f ca="1">IF(Table1[[#This Row],[State]]="Closed","Zero",IF(Table1[[#This Row],[State]]="Resolved","Zero",TODAY()-Table1[[#This Row],[First Assigned to Osprey-Resolver]]))</f>
        <v>792.99734953704319</v>
      </c>
      <c r="AK1349" s="16" t="str">
        <f ca="1">IF(Table1[[#This Row],[Days Open]]&lt;=5,"00 - 05",IF(Table1[[#This Row],[Days Open]]&lt;=15,"06 - 15",IF(Table1[[#This Row],[Days Open]]&lt;=30,"16 - 30", IF(Table1[[#This Row],[Days Open]]&lt;=60,"31 - 60",IF(Table1[[#This Row],[Days Open]]&lt;=90,"61 - 90",IF(Table1[[#This Row],[Days Open]]="Zero","Closed","&gt;91 and above"))))))</f>
        <v>&gt;91 and above</v>
      </c>
      <c r="AL1349" s="39">
        <f>WEEKNUM(Table1[[#This Row],[Created]])</f>
        <v>13</v>
      </c>
      <c r="AM1349" s="39">
        <f>WEEKNUM(Table1[[#This Row],[Resolved]])</f>
        <v>0</v>
      </c>
      <c r="AN1349" s="39">
        <f>WEEKNUM(Table1[[#This Row],[Closed]])</f>
        <v>36</v>
      </c>
      <c r="AO1349" s="39" t="str">
        <f>IFERROR(INDEX(GD_Resource[], MATCH(Table1[[#This Row],[Assigned to]], GD_Resource[SNOW ID Unique], 0), 2), "Not GD")</f>
        <v>WPP-US</v>
      </c>
      <c r="AP1349" s="39" t="str">
        <f t="shared" si="21"/>
        <v>GD</v>
      </c>
      <c r="AQ1349" s="39">
        <f>YEAR(Table1[[#This Row],[Closed]])</f>
        <v>2021</v>
      </c>
      <c r="AR1349" s="39">
        <f>YEAR(Table1[[#This Row],[Resolved]])</f>
        <v>1900</v>
      </c>
      <c r="AS1349" s="39">
        <f>YEAR(Table1[[#This Row],[Created]])</f>
        <v>2020</v>
      </c>
      <c r="AT1349" s="39">
        <f>DAY(Table1[[#This Row],[Resolved]])</f>
        <v>0</v>
      </c>
      <c r="AU1349" s="39" t="str">
        <f>TEXT(Table1[[#This Row],[Resolved]],"MMM")</f>
        <v>Jan</v>
      </c>
      <c r="AV1349" s="39">
        <f>DAY(Table1[[#This Row],[Created]])</f>
        <v>25</v>
      </c>
      <c r="AW1349" s="39" t="str">
        <f>TEXT(Table1[[#This Row],[Created]],"MMM")</f>
        <v>Mar</v>
      </c>
      <c r="AX1349" s="40">
        <f>VLOOKUP(Table1[[#This Row],[Assigned to]],GD_Resource[[#All],[SNOW ID Unique]:[Team]],4,0)</f>
        <v>0</v>
      </c>
    </row>
    <row r="1350" spans="1:50" ht="37.5" customHeight="1" x14ac:dyDescent="0.25">
      <c r="A1350" s="37" t="s">
        <v>5123</v>
      </c>
      <c r="B1350" s="37" t="s">
        <v>119</v>
      </c>
      <c r="C1350" s="37" t="s">
        <v>120</v>
      </c>
      <c r="D1350" s="37" t="s">
        <v>2082</v>
      </c>
      <c r="E1350" s="37" t="s">
        <v>13</v>
      </c>
      <c r="F1350" s="37" t="s">
        <v>120</v>
      </c>
      <c r="G1350" s="60">
        <v>43920.340787037043</v>
      </c>
      <c r="H1350" s="37" t="s">
        <v>237</v>
      </c>
      <c r="I1350" s="60"/>
      <c r="J1350" s="37" t="s">
        <v>329</v>
      </c>
      <c r="K1350" s="37" t="s">
        <v>5124</v>
      </c>
      <c r="L1350" s="60">
        <v>43920.026979166672</v>
      </c>
      <c r="M1350" s="37" t="s">
        <v>237</v>
      </c>
      <c r="N1350" s="60">
        <v>43915.820069444453</v>
      </c>
      <c r="O1350" s="37" t="s">
        <v>2082</v>
      </c>
      <c r="P1350" s="38" t="b">
        <v>0</v>
      </c>
      <c r="Q1350" s="37"/>
      <c r="R1350" s="37" t="s">
        <v>127</v>
      </c>
      <c r="S1350" s="38">
        <v>0</v>
      </c>
      <c r="T1350" s="37" t="s">
        <v>128</v>
      </c>
      <c r="U1350" s="37" t="s">
        <v>124</v>
      </c>
      <c r="V1350" s="60"/>
      <c r="W1350" s="38">
        <v>202829</v>
      </c>
      <c r="X1350" s="37" t="s">
        <v>2083</v>
      </c>
      <c r="Y1350" s="38">
        <v>1</v>
      </c>
      <c r="Z1350" s="38" t="b">
        <v>0</v>
      </c>
      <c r="AA1350" s="60">
        <v>43915.821967592587</v>
      </c>
      <c r="AB1350" s="60">
        <v>43915.821967592587</v>
      </c>
      <c r="AC1350" s="38">
        <v>4</v>
      </c>
      <c r="AD1350" s="60">
        <v>43915.861192129632</v>
      </c>
      <c r="AE1350" s="60">
        <v>43915.864201388889</v>
      </c>
      <c r="AF1350" s="60">
        <v>43915.861192129632</v>
      </c>
      <c r="AG1350" s="37" t="s">
        <v>200</v>
      </c>
      <c r="AH1350" s="37"/>
      <c r="AI1350" s="37" t="s">
        <v>2084</v>
      </c>
      <c r="AJ1350" s="16">
        <f ca="1">IF(Table1[[#This Row],[State]]="Closed","Zero",IF(Table1[[#This Row],[State]]="Resolved","Zero",TODAY()-Table1[[#This Row],[First Assigned to Osprey-Resolver]]))</f>
        <v>792.13579861111066</v>
      </c>
      <c r="AK1350" s="16" t="str">
        <f ca="1">IF(Table1[[#This Row],[Days Open]]&lt;=5,"00 - 05",IF(Table1[[#This Row],[Days Open]]&lt;=15,"06 - 15",IF(Table1[[#This Row],[Days Open]]&lt;=30,"16 - 30", IF(Table1[[#This Row],[Days Open]]&lt;=60,"31 - 60",IF(Table1[[#This Row],[Days Open]]&lt;=90,"61 - 90",IF(Table1[[#This Row],[Days Open]]="Zero","Closed","&gt;91 and above"))))))</f>
        <v>&gt;91 and above</v>
      </c>
      <c r="AL1350" s="39">
        <f>WEEKNUM(Table1[[#This Row],[Created]])</f>
        <v>13</v>
      </c>
      <c r="AM1350" s="39">
        <f>WEEKNUM(Table1[[#This Row],[Resolved]])</f>
        <v>0</v>
      </c>
      <c r="AN1350" s="39">
        <f>WEEKNUM(Table1[[#This Row],[Closed]])</f>
        <v>14</v>
      </c>
      <c r="AO1350" s="39" t="str">
        <f>IFERROR(INDEX(GD_Resource[], MATCH(Table1[[#This Row],[Assigned to]], GD_Resource[SNOW ID Unique], 0), 2), "Not GD")</f>
        <v>WPP-UK</v>
      </c>
      <c r="AP1350" s="39" t="str">
        <f t="shared" si="21"/>
        <v>GD</v>
      </c>
      <c r="AQ1350" s="39">
        <f>YEAR(Table1[[#This Row],[Closed]])</f>
        <v>2020</v>
      </c>
      <c r="AR1350" s="39">
        <f>YEAR(Table1[[#This Row],[Resolved]])</f>
        <v>1900</v>
      </c>
      <c r="AS1350" s="39">
        <f>YEAR(Table1[[#This Row],[Created]])</f>
        <v>2020</v>
      </c>
      <c r="AT1350" s="39">
        <f>DAY(Table1[[#This Row],[Resolved]])</f>
        <v>0</v>
      </c>
      <c r="AU1350" s="39" t="str">
        <f>TEXT(Table1[[#This Row],[Resolved]],"MMM")</f>
        <v>Jan</v>
      </c>
      <c r="AV1350" s="39">
        <f>DAY(Table1[[#This Row],[Created]])</f>
        <v>25</v>
      </c>
      <c r="AW1350" s="39" t="str">
        <f>TEXT(Table1[[#This Row],[Created]],"MMM")</f>
        <v>Mar</v>
      </c>
      <c r="AX1350" s="40">
        <f>VLOOKUP(Table1[[#This Row],[Assigned to]],GD_Resource[[#All],[SNOW ID Unique]:[Team]],4,0)</f>
        <v>0</v>
      </c>
    </row>
    <row r="1351" spans="1:50" ht="37.5" customHeight="1" x14ac:dyDescent="0.25">
      <c r="A1351" s="37" t="s">
        <v>5125</v>
      </c>
      <c r="B1351" s="37" t="s">
        <v>119</v>
      </c>
      <c r="C1351" s="37" t="s">
        <v>361</v>
      </c>
      <c r="D1351" s="37" t="s">
        <v>206</v>
      </c>
      <c r="E1351" s="37" t="s">
        <v>145</v>
      </c>
      <c r="F1351" s="37" t="s">
        <v>5126</v>
      </c>
      <c r="G1351" s="60">
        <v>44005.257291666669</v>
      </c>
      <c r="H1351" s="37" t="s">
        <v>48</v>
      </c>
      <c r="I1351" s="60"/>
      <c r="J1351" s="37" t="s">
        <v>124</v>
      </c>
      <c r="K1351" s="37" t="s">
        <v>5127</v>
      </c>
      <c r="L1351" s="60">
        <v>44005.257303240738</v>
      </c>
      <c r="M1351" s="37" t="s">
        <v>48</v>
      </c>
      <c r="N1351" s="60">
        <v>43923.78497685185</v>
      </c>
      <c r="O1351" s="37" t="s">
        <v>1016</v>
      </c>
      <c r="P1351" s="38" t="b">
        <v>0</v>
      </c>
      <c r="Q1351" s="37"/>
      <c r="R1351" s="37" t="s">
        <v>127</v>
      </c>
      <c r="S1351" s="38">
        <v>0</v>
      </c>
      <c r="T1351" s="37" t="s">
        <v>128</v>
      </c>
      <c r="U1351" s="37" t="s">
        <v>124</v>
      </c>
      <c r="V1351" s="60"/>
      <c r="W1351" s="38">
        <v>7039209</v>
      </c>
      <c r="X1351" s="37" t="s">
        <v>873</v>
      </c>
      <c r="Y1351" s="38">
        <v>0</v>
      </c>
      <c r="Z1351" s="38" t="b">
        <v>0</v>
      </c>
      <c r="AA1351" s="60">
        <v>43924.926249999997</v>
      </c>
      <c r="AB1351" s="60">
        <v>43923.790659722217</v>
      </c>
      <c r="AC1351" s="38">
        <v>1</v>
      </c>
      <c r="AD1351" s="60">
        <v>43925.064444444448</v>
      </c>
      <c r="AE1351" s="60">
        <v>43925.06753472222</v>
      </c>
      <c r="AF1351" s="60">
        <v>43925.064444444448</v>
      </c>
      <c r="AG1351" s="37"/>
      <c r="AH1351" s="37"/>
      <c r="AI1351" s="37"/>
      <c r="AJ1351" s="16">
        <f ca="1">IF(Table1[[#This Row],[State]]="Closed","Zero",IF(Table1[[#This Row],[State]]="Resolved","Zero",TODAY()-Table1[[#This Row],[First Assigned to Osprey-Resolver]]))</f>
        <v>782.93246527777956</v>
      </c>
      <c r="AK1351" s="16" t="str">
        <f ca="1">IF(Table1[[#This Row],[Days Open]]&lt;=5,"00 - 05",IF(Table1[[#This Row],[Days Open]]&lt;=15,"06 - 15",IF(Table1[[#This Row],[Days Open]]&lt;=30,"16 - 30", IF(Table1[[#This Row],[Days Open]]&lt;=60,"31 - 60",IF(Table1[[#This Row],[Days Open]]&lt;=90,"61 - 90",IF(Table1[[#This Row],[Days Open]]="Zero","Closed","&gt;91 and above"))))))</f>
        <v>&gt;91 and above</v>
      </c>
      <c r="AL1351" s="39">
        <f>WEEKNUM(Table1[[#This Row],[Created]])</f>
        <v>14</v>
      </c>
      <c r="AM1351" s="39">
        <f>WEEKNUM(Table1[[#This Row],[Resolved]])</f>
        <v>0</v>
      </c>
      <c r="AN1351" s="39">
        <f>WEEKNUM(Table1[[#This Row],[Closed]])</f>
        <v>26</v>
      </c>
      <c r="AO1351" s="39" t="str">
        <f>IFERROR(INDEX(GD_Resource[], MATCH(Table1[[#This Row],[Assigned to]], GD_Resource[SNOW ID Unique], 0), 2), "Not GD")</f>
        <v>Not GD</v>
      </c>
      <c r="AP1351" s="39" t="str">
        <f t="shared" si="21"/>
        <v>Geo</v>
      </c>
      <c r="AQ1351" s="39">
        <f>YEAR(Table1[[#This Row],[Closed]])</f>
        <v>2020</v>
      </c>
      <c r="AR1351" s="39">
        <f>YEAR(Table1[[#This Row],[Resolved]])</f>
        <v>1900</v>
      </c>
      <c r="AS1351" s="39">
        <f>YEAR(Table1[[#This Row],[Created]])</f>
        <v>2020</v>
      </c>
      <c r="AT1351" s="39">
        <f>DAY(Table1[[#This Row],[Resolved]])</f>
        <v>0</v>
      </c>
      <c r="AU1351" s="39" t="str">
        <f>TEXT(Table1[[#This Row],[Resolved]],"MMM")</f>
        <v>Jan</v>
      </c>
      <c r="AV1351" s="39">
        <f>DAY(Table1[[#This Row],[Created]])</f>
        <v>2</v>
      </c>
      <c r="AW1351" s="39" t="str">
        <f>TEXT(Table1[[#This Row],[Created]],"MMM")</f>
        <v>Apr</v>
      </c>
      <c r="AX1351" s="40" t="e">
        <f>VLOOKUP(Table1[[#This Row],[Assigned to]],GD_Resource[[#All],[SNOW ID Unique]:[Team]],4,0)</f>
        <v>#N/A</v>
      </c>
    </row>
    <row r="1352" spans="1:50" ht="37.5" customHeight="1" x14ac:dyDescent="0.25">
      <c r="A1352" s="37" t="s">
        <v>5128</v>
      </c>
      <c r="B1352" s="37" t="s">
        <v>119</v>
      </c>
      <c r="C1352" s="37" t="s">
        <v>185</v>
      </c>
      <c r="D1352" s="37" t="s">
        <v>346</v>
      </c>
      <c r="E1352" s="37" t="s">
        <v>13</v>
      </c>
      <c r="F1352" s="37" t="s">
        <v>5129</v>
      </c>
      <c r="G1352" s="60">
        <v>43923.988796296297</v>
      </c>
      <c r="H1352" s="37" t="s">
        <v>43</v>
      </c>
      <c r="I1352" s="60"/>
      <c r="J1352" s="37" t="s">
        <v>134</v>
      </c>
      <c r="K1352" s="37" t="s">
        <v>5130</v>
      </c>
      <c r="L1352" s="60">
        <v>43923.988796296297</v>
      </c>
      <c r="M1352" s="37" t="s">
        <v>43</v>
      </c>
      <c r="N1352" s="60">
        <v>43923.984918981478</v>
      </c>
      <c r="O1352" s="37" t="s">
        <v>5131</v>
      </c>
      <c r="P1352" s="38" t="b">
        <v>0</v>
      </c>
      <c r="Q1352" s="37"/>
      <c r="R1352" s="37" t="s">
        <v>191</v>
      </c>
      <c r="S1352" s="38">
        <v>0</v>
      </c>
      <c r="T1352" s="37" t="s">
        <v>128</v>
      </c>
      <c r="U1352" s="37" t="s">
        <v>124</v>
      </c>
      <c r="V1352" s="60"/>
      <c r="W1352" s="38">
        <v>335</v>
      </c>
      <c r="X1352" s="37" t="s">
        <v>5132</v>
      </c>
      <c r="Y1352" s="38">
        <v>0</v>
      </c>
      <c r="Z1352" s="38" t="b">
        <v>0</v>
      </c>
      <c r="AA1352" s="60">
        <v>43923.987453703703</v>
      </c>
      <c r="AB1352" s="60">
        <v>43923.984918981478</v>
      </c>
      <c r="AC1352" s="38">
        <v>1</v>
      </c>
      <c r="AD1352" s="60">
        <v>43923.987453703703</v>
      </c>
      <c r="AE1352" s="60">
        <v>43923.987453703703</v>
      </c>
      <c r="AF1352" s="60">
        <v>43923.987453703703</v>
      </c>
      <c r="AG1352" s="37"/>
      <c r="AH1352" s="37"/>
      <c r="AI1352" s="37"/>
      <c r="AJ1352" s="16">
        <f ca="1">IF(Table1[[#This Row],[State]]="Closed","Zero",IF(Table1[[#This Row],[State]]="Resolved","Zero",TODAY()-Table1[[#This Row],[First Assigned to Osprey-Resolver]]))</f>
        <v>784.01254629629693</v>
      </c>
      <c r="AK1352" s="16" t="str">
        <f ca="1">IF(Table1[[#This Row],[Days Open]]&lt;=5,"00 - 05",IF(Table1[[#This Row],[Days Open]]&lt;=15,"06 - 15",IF(Table1[[#This Row],[Days Open]]&lt;=30,"16 - 30", IF(Table1[[#This Row],[Days Open]]&lt;=60,"31 - 60",IF(Table1[[#This Row],[Days Open]]&lt;=90,"61 - 90",IF(Table1[[#This Row],[Days Open]]="Zero","Closed","&gt;91 and above"))))))</f>
        <v>&gt;91 and above</v>
      </c>
      <c r="AL1352" s="39">
        <f>WEEKNUM(Table1[[#This Row],[Created]])</f>
        <v>14</v>
      </c>
      <c r="AM1352" s="39">
        <f>WEEKNUM(Table1[[#This Row],[Resolved]])</f>
        <v>0</v>
      </c>
      <c r="AN1352" s="39">
        <f>WEEKNUM(Table1[[#This Row],[Closed]])</f>
        <v>14</v>
      </c>
      <c r="AO1352" s="39" t="str">
        <f>IFERROR(INDEX(GD_Resource[], MATCH(Table1[[#This Row],[Assigned to]], GD_Resource[SNOW ID Unique], 0), 2), "Not GD")</f>
        <v>Not GD</v>
      </c>
      <c r="AP1352" s="39" t="str">
        <f t="shared" si="21"/>
        <v>Geo</v>
      </c>
      <c r="AQ1352" s="39">
        <f>YEAR(Table1[[#This Row],[Closed]])</f>
        <v>2020</v>
      </c>
      <c r="AR1352" s="39">
        <f>YEAR(Table1[[#This Row],[Resolved]])</f>
        <v>1900</v>
      </c>
      <c r="AS1352" s="39">
        <f>YEAR(Table1[[#This Row],[Created]])</f>
        <v>2020</v>
      </c>
      <c r="AT1352" s="39">
        <f>DAY(Table1[[#This Row],[Resolved]])</f>
        <v>0</v>
      </c>
      <c r="AU1352" s="39" t="str">
        <f>TEXT(Table1[[#This Row],[Resolved]],"MMM")</f>
        <v>Jan</v>
      </c>
      <c r="AV1352" s="39">
        <f>DAY(Table1[[#This Row],[Created]])</f>
        <v>2</v>
      </c>
      <c r="AW1352" s="39" t="str">
        <f>TEXT(Table1[[#This Row],[Created]],"MMM")</f>
        <v>Apr</v>
      </c>
      <c r="AX1352" s="40" t="e">
        <f>VLOOKUP(Table1[[#This Row],[Assigned to]],GD_Resource[[#All],[SNOW ID Unique]:[Team]],4,0)</f>
        <v>#N/A</v>
      </c>
    </row>
    <row r="1353" spans="1:50" ht="49.95" customHeight="1" x14ac:dyDescent="0.25">
      <c r="A1353" s="37" t="s">
        <v>5133</v>
      </c>
      <c r="B1353" s="37" t="s">
        <v>119</v>
      </c>
      <c r="C1353" s="37" t="s">
        <v>433</v>
      </c>
      <c r="D1353" s="37" t="s">
        <v>434</v>
      </c>
      <c r="E1353" s="37" t="s">
        <v>13</v>
      </c>
      <c r="F1353" s="37" t="s">
        <v>5134</v>
      </c>
      <c r="G1353" s="60">
        <v>43931.672256944446</v>
      </c>
      <c r="H1353" s="37" t="s">
        <v>436</v>
      </c>
      <c r="I1353" s="60"/>
      <c r="J1353" s="37" t="s">
        <v>124</v>
      </c>
      <c r="K1353" s="37" t="s">
        <v>5135</v>
      </c>
      <c r="L1353" s="60">
        <v>43931.672256944446</v>
      </c>
      <c r="M1353" s="37" t="s">
        <v>436</v>
      </c>
      <c r="N1353" s="60">
        <v>43928.947129629632</v>
      </c>
      <c r="O1353" s="37" t="s">
        <v>5136</v>
      </c>
      <c r="P1353" s="38" t="b">
        <v>0</v>
      </c>
      <c r="Q1353" s="37"/>
      <c r="R1353" s="37" t="s">
        <v>217</v>
      </c>
      <c r="S1353" s="38">
        <v>0</v>
      </c>
      <c r="T1353" s="37" t="s">
        <v>128</v>
      </c>
      <c r="U1353" s="37" t="s">
        <v>124</v>
      </c>
      <c r="V1353" s="60"/>
      <c r="W1353" s="38">
        <v>235451</v>
      </c>
      <c r="X1353" s="37" t="s">
        <v>5137</v>
      </c>
      <c r="Y1353" s="38">
        <v>0</v>
      </c>
      <c r="Z1353" s="38" t="b">
        <v>0</v>
      </c>
      <c r="AA1353" s="60">
        <v>43928.976805555547</v>
      </c>
      <c r="AB1353" s="60">
        <v>43928.956597222219</v>
      </c>
      <c r="AC1353" s="38">
        <v>1</v>
      </c>
      <c r="AD1353" s="60">
        <v>43928.976805555547</v>
      </c>
      <c r="AE1353" s="60">
        <v>43928.976805555547</v>
      </c>
      <c r="AF1353" s="60">
        <v>43928.976805555547</v>
      </c>
      <c r="AG1353" s="37"/>
      <c r="AH1353" s="37"/>
      <c r="AI1353" s="37"/>
      <c r="AJ1353" s="16">
        <f ca="1">IF(Table1[[#This Row],[State]]="Closed","Zero",IF(Table1[[#This Row],[State]]="Resolved","Zero",TODAY()-Table1[[#This Row],[First Assigned to Osprey-Resolver]]))</f>
        <v>779.02319444445311</v>
      </c>
      <c r="AK1353" s="16" t="str">
        <f ca="1">IF(Table1[[#This Row],[Days Open]]&lt;=5,"00 - 05",IF(Table1[[#This Row],[Days Open]]&lt;=15,"06 - 15",IF(Table1[[#This Row],[Days Open]]&lt;=30,"16 - 30", IF(Table1[[#This Row],[Days Open]]&lt;=60,"31 - 60",IF(Table1[[#This Row],[Days Open]]&lt;=90,"61 - 90",IF(Table1[[#This Row],[Days Open]]="Zero","Closed","&gt;91 and above"))))))</f>
        <v>&gt;91 and above</v>
      </c>
      <c r="AL1353" s="39">
        <f>WEEKNUM(Table1[[#This Row],[Created]])</f>
        <v>15</v>
      </c>
      <c r="AM1353" s="39">
        <f>WEEKNUM(Table1[[#This Row],[Resolved]])</f>
        <v>0</v>
      </c>
      <c r="AN1353" s="39">
        <f>WEEKNUM(Table1[[#This Row],[Closed]])</f>
        <v>15</v>
      </c>
      <c r="AO1353" s="39" t="str">
        <f>IFERROR(INDEX(GD_Resource[], MATCH(Table1[[#This Row],[Assigned to]], GD_Resource[SNOW ID Unique], 0), 2), "Not GD")</f>
        <v>Not GD</v>
      </c>
      <c r="AP1353" s="39" t="str">
        <f t="shared" si="21"/>
        <v>Geo</v>
      </c>
      <c r="AQ1353" s="39">
        <f>YEAR(Table1[[#This Row],[Closed]])</f>
        <v>2020</v>
      </c>
      <c r="AR1353" s="39">
        <f>YEAR(Table1[[#This Row],[Resolved]])</f>
        <v>1900</v>
      </c>
      <c r="AS1353" s="39">
        <f>YEAR(Table1[[#This Row],[Created]])</f>
        <v>2020</v>
      </c>
      <c r="AT1353" s="39">
        <f>DAY(Table1[[#This Row],[Resolved]])</f>
        <v>0</v>
      </c>
      <c r="AU1353" s="39" t="str">
        <f>TEXT(Table1[[#This Row],[Resolved]],"MMM")</f>
        <v>Jan</v>
      </c>
      <c r="AV1353" s="39">
        <f>DAY(Table1[[#This Row],[Created]])</f>
        <v>7</v>
      </c>
      <c r="AW1353" s="39" t="str">
        <f>TEXT(Table1[[#This Row],[Created]],"MMM")</f>
        <v>Apr</v>
      </c>
      <c r="AX1353" s="40" t="e">
        <f>VLOOKUP(Table1[[#This Row],[Assigned to]],GD_Resource[[#All],[SNOW ID Unique]:[Team]],4,0)</f>
        <v>#N/A</v>
      </c>
    </row>
    <row r="1354" spans="1:50" ht="150" customHeight="1" x14ac:dyDescent="0.25">
      <c r="A1354" s="37" t="s">
        <v>5138</v>
      </c>
      <c r="B1354" s="37" t="s">
        <v>142</v>
      </c>
      <c r="C1354" s="37" t="s">
        <v>296</v>
      </c>
      <c r="D1354" s="37" t="s">
        <v>2424</v>
      </c>
      <c r="E1354" s="37" t="s">
        <v>13</v>
      </c>
      <c r="F1354" s="37" t="s">
        <v>5139</v>
      </c>
      <c r="G1354" s="60">
        <v>43930.812476851846</v>
      </c>
      <c r="H1354" s="37" t="s">
        <v>2427</v>
      </c>
      <c r="I1354" s="60"/>
      <c r="J1354" s="37" t="s">
        <v>124</v>
      </c>
      <c r="K1354" s="37" t="s">
        <v>5140</v>
      </c>
      <c r="L1354" s="60">
        <v>43930.812476851846</v>
      </c>
      <c r="M1354" s="37" t="s">
        <v>2427</v>
      </c>
      <c r="N1354" s="60">
        <v>43928.980358796303</v>
      </c>
      <c r="O1354" s="37" t="s">
        <v>5141</v>
      </c>
      <c r="P1354" s="38" t="b">
        <v>0</v>
      </c>
      <c r="Q1354" s="37"/>
      <c r="R1354" s="37" t="s">
        <v>150</v>
      </c>
      <c r="S1354" s="38">
        <v>0</v>
      </c>
      <c r="T1354" s="37" t="s">
        <v>128</v>
      </c>
      <c r="U1354" s="37" t="s">
        <v>124</v>
      </c>
      <c r="V1354" s="60"/>
      <c r="W1354" s="38">
        <v>158295</v>
      </c>
      <c r="X1354" s="37" t="s">
        <v>5142</v>
      </c>
      <c r="Y1354" s="38">
        <v>0</v>
      </c>
      <c r="Z1354" s="38" t="b">
        <v>0</v>
      </c>
      <c r="AA1354" s="60">
        <v>43929.791203703702</v>
      </c>
      <c r="AB1354" s="60">
        <v>43928.99459490741</v>
      </c>
      <c r="AC1354" s="38">
        <v>1</v>
      </c>
      <c r="AD1354" s="60">
        <v>43930.074016203696</v>
      </c>
      <c r="AE1354" s="60">
        <v>43930.812476851846</v>
      </c>
      <c r="AF1354" s="60">
        <v>43930.074016203696</v>
      </c>
      <c r="AG1354" s="37"/>
      <c r="AH1354" s="37"/>
      <c r="AI1354" s="37"/>
      <c r="AJ1354" s="16">
        <f ca="1">IF(Table1[[#This Row],[State]]="Closed","Zero",IF(Table1[[#This Row],[State]]="Resolved","Zero",TODAY()-Table1[[#This Row],[First Assigned to Osprey-Resolver]]))</f>
        <v>777.18752314815356</v>
      </c>
      <c r="AK1354" s="16" t="str">
        <f ca="1">IF(Table1[[#This Row],[Days Open]]&lt;=5,"00 - 05",IF(Table1[[#This Row],[Days Open]]&lt;=15,"06 - 15",IF(Table1[[#This Row],[Days Open]]&lt;=30,"16 - 30", IF(Table1[[#This Row],[Days Open]]&lt;=60,"31 - 60",IF(Table1[[#This Row],[Days Open]]&lt;=90,"61 - 90",IF(Table1[[#This Row],[Days Open]]="Zero","Closed","&gt;91 and above"))))))</f>
        <v>&gt;91 and above</v>
      </c>
      <c r="AL1354" s="39">
        <f>WEEKNUM(Table1[[#This Row],[Created]])</f>
        <v>15</v>
      </c>
      <c r="AM1354" s="39">
        <f>WEEKNUM(Table1[[#This Row],[Resolved]])</f>
        <v>0</v>
      </c>
      <c r="AN1354" s="39">
        <f>WEEKNUM(Table1[[#This Row],[Closed]])</f>
        <v>15</v>
      </c>
      <c r="AO1354" s="39" t="str">
        <f>IFERROR(INDEX(GD_Resource[], MATCH(Table1[[#This Row],[Assigned to]], GD_Resource[SNOW ID Unique], 0), 2), "Not GD")</f>
        <v>Not GD</v>
      </c>
      <c r="AP1354" s="39" t="str">
        <f t="shared" si="21"/>
        <v>Geo</v>
      </c>
      <c r="AQ1354" s="39">
        <f>YEAR(Table1[[#This Row],[Closed]])</f>
        <v>2020</v>
      </c>
      <c r="AR1354" s="39">
        <f>YEAR(Table1[[#This Row],[Resolved]])</f>
        <v>1900</v>
      </c>
      <c r="AS1354" s="39">
        <f>YEAR(Table1[[#This Row],[Created]])</f>
        <v>2020</v>
      </c>
      <c r="AT1354" s="39">
        <f>DAY(Table1[[#This Row],[Resolved]])</f>
        <v>0</v>
      </c>
      <c r="AU1354" s="39" t="str">
        <f>TEXT(Table1[[#This Row],[Resolved]],"MMM")</f>
        <v>Jan</v>
      </c>
      <c r="AV1354" s="39">
        <f>DAY(Table1[[#This Row],[Created]])</f>
        <v>7</v>
      </c>
      <c r="AW1354" s="39" t="str">
        <f>TEXT(Table1[[#This Row],[Created]],"MMM")</f>
        <v>Apr</v>
      </c>
      <c r="AX1354" s="40" t="e">
        <f>VLOOKUP(Table1[[#This Row],[Assigned to]],GD_Resource[[#All],[SNOW ID Unique]:[Team]],4,0)</f>
        <v>#N/A</v>
      </c>
    </row>
    <row r="1355" spans="1:50" ht="100.2" customHeight="1" x14ac:dyDescent="0.25">
      <c r="A1355" s="37" t="s">
        <v>5143</v>
      </c>
      <c r="B1355" s="37" t="s">
        <v>119</v>
      </c>
      <c r="C1355" s="37" t="s">
        <v>633</v>
      </c>
      <c r="D1355" s="37" t="s">
        <v>309</v>
      </c>
      <c r="E1355" s="37" t="s">
        <v>13</v>
      </c>
      <c r="F1355" s="37" t="s">
        <v>5144</v>
      </c>
      <c r="G1355" s="60">
        <v>43943.015833333331</v>
      </c>
      <c r="H1355" s="37" t="s">
        <v>248</v>
      </c>
      <c r="I1355" s="60"/>
      <c r="J1355" s="37" t="s">
        <v>124</v>
      </c>
      <c r="K1355" s="37" t="s">
        <v>5145</v>
      </c>
      <c r="L1355" s="60">
        <v>43943.015844907408</v>
      </c>
      <c r="M1355" s="37" t="s">
        <v>248</v>
      </c>
      <c r="N1355" s="60">
        <v>43942.899467592593</v>
      </c>
      <c r="O1355" s="37" t="s">
        <v>670</v>
      </c>
      <c r="P1355" s="38" t="b">
        <v>0</v>
      </c>
      <c r="Q1355" s="37"/>
      <c r="R1355" s="37" t="s">
        <v>217</v>
      </c>
      <c r="S1355" s="38">
        <v>0</v>
      </c>
      <c r="T1355" s="37" t="s">
        <v>128</v>
      </c>
      <c r="U1355" s="37" t="s">
        <v>124</v>
      </c>
      <c r="V1355" s="60"/>
      <c r="W1355" s="38">
        <v>10055</v>
      </c>
      <c r="X1355" s="37" t="s">
        <v>671</v>
      </c>
      <c r="Y1355" s="38">
        <v>0</v>
      </c>
      <c r="Z1355" s="38" t="b">
        <v>0</v>
      </c>
      <c r="AA1355" s="60">
        <v>43943.012615740743</v>
      </c>
      <c r="AB1355" s="60"/>
      <c r="AC1355" s="38">
        <v>1</v>
      </c>
      <c r="AD1355" s="60"/>
      <c r="AE1355" s="60">
        <v>43943.012615740743</v>
      </c>
      <c r="AF1355" s="60">
        <v>43943.012615740743</v>
      </c>
      <c r="AG1355" s="37"/>
      <c r="AH1355" s="37"/>
      <c r="AI1355" s="37"/>
      <c r="AJ1355" s="16">
        <f ca="1">IF(Table1[[#This Row],[State]]="Closed","Zero",IF(Table1[[#This Row],[State]]="Resolved","Zero",TODAY()-Table1[[#This Row],[First Assigned to Osprey-Resolver]]))</f>
        <v>764.98738425925694</v>
      </c>
      <c r="AK1355" s="16" t="str">
        <f ca="1">IF(Table1[[#This Row],[Days Open]]&lt;=5,"00 - 05",IF(Table1[[#This Row],[Days Open]]&lt;=15,"06 - 15",IF(Table1[[#This Row],[Days Open]]&lt;=30,"16 - 30", IF(Table1[[#This Row],[Days Open]]&lt;=60,"31 - 60",IF(Table1[[#This Row],[Days Open]]&lt;=90,"61 - 90",IF(Table1[[#This Row],[Days Open]]="Zero","Closed","&gt;91 and above"))))))</f>
        <v>&gt;91 and above</v>
      </c>
      <c r="AL1355" s="39">
        <f>WEEKNUM(Table1[[#This Row],[Created]])</f>
        <v>17</v>
      </c>
      <c r="AM1355" s="39">
        <f>WEEKNUM(Table1[[#This Row],[Resolved]])</f>
        <v>0</v>
      </c>
      <c r="AN1355" s="39">
        <f>WEEKNUM(Table1[[#This Row],[Closed]])</f>
        <v>17</v>
      </c>
      <c r="AO1355" s="39" t="str">
        <f>IFERROR(INDEX(GD_Resource[], MATCH(Table1[[#This Row],[Assigned to]], GD_Resource[SNOW ID Unique], 0), 2), "Not GD")</f>
        <v>Not GD</v>
      </c>
      <c r="AP1355" s="39" t="str">
        <f t="shared" si="21"/>
        <v>Geo</v>
      </c>
      <c r="AQ1355" s="39">
        <f>YEAR(Table1[[#This Row],[Closed]])</f>
        <v>2020</v>
      </c>
      <c r="AR1355" s="39">
        <f>YEAR(Table1[[#This Row],[Resolved]])</f>
        <v>1900</v>
      </c>
      <c r="AS1355" s="39">
        <f>YEAR(Table1[[#This Row],[Created]])</f>
        <v>2020</v>
      </c>
      <c r="AT1355" s="39">
        <f>DAY(Table1[[#This Row],[Resolved]])</f>
        <v>0</v>
      </c>
      <c r="AU1355" s="39" t="str">
        <f>TEXT(Table1[[#This Row],[Resolved]],"MMM")</f>
        <v>Jan</v>
      </c>
      <c r="AV1355" s="39">
        <f>DAY(Table1[[#This Row],[Created]])</f>
        <v>21</v>
      </c>
      <c r="AW1355" s="39" t="str">
        <f>TEXT(Table1[[#This Row],[Created]],"MMM")</f>
        <v>Apr</v>
      </c>
      <c r="AX1355" s="40" t="e">
        <f>VLOOKUP(Table1[[#This Row],[Assigned to]],GD_Resource[[#All],[SNOW ID Unique]:[Team]],4,0)</f>
        <v>#N/A</v>
      </c>
    </row>
    <row r="1356" spans="1:50" ht="49.95" customHeight="1" x14ac:dyDescent="0.25">
      <c r="A1356" s="37" t="s">
        <v>5146</v>
      </c>
      <c r="B1356" s="37" t="s">
        <v>142</v>
      </c>
      <c r="C1356" s="37" t="s">
        <v>120</v>
      </c>
      <c r="D1356" s="37" t="s">
        <v>235</v>
      </c>
      <c r="E1356" s="37" t="s">
        <v>13</v>
      </c>
      <c r="F1356" s="37" t="s">
        <v>5147</v>
      </c>
      <c r="G1356" s="60">
        <v>43948.505844907413</v>
      </c>
      <c r="H1356" s="37" t="s">
        <v>2721</v>
      </c>
      <c r="I1356" s="60"/>
      <c r="J1356" s="37" t="s">
        <v>134</v>
      </c>
      <c r="K1356" s="37" t="s">
        <v>5148</v>
      </c>
      <c r="L1356" s="60">
        <v>43948.505844907413</v>
      </c>
      <c r="M1356" s="37" t="s">
        <v>237</v>
      </c>
      <c r="N1356" s="60">
        <v>43943.124918981477</v>
      </c>
      <c r="O1356" s="37" t="s">
        <v>292</v>
      </c>
      <c r="P1356" s="38" t="b">
        <v>0</v>
      </c>
      <c r="Q1356" s="37"/>
      <c r="R1356" s="37" t="s">
        <v>127</v>
      </c>
      <c r="S1356" s="38">
        <v>0</v>
      </c>
      <c r="T1356" s="37" t="s">
        <v>128</v>
      </c>
      <c r="U1356" s="37" t="s">
        <v>124</v>
      </c>
      <c r="V1356" s="60"/>
      <c r="W1356" s="38">
        <v>464912</v>
      </c>
      <c r="X1356" s="37" t="s">
        <v>199</v>
      </c>
      <c r="Y1356" s="38">
        <v>0</v>
      </c>
      <c r="Z1356" s="38" t="b">
        <v>0</v>
      </c>
      <c r="AA1356" s="60">
        <v>43943.474421296298</v>
      </c>
      <c r="AB1356" s="60">
        <v>43943.474421296298</v>
      </c>
      <c r="AC1356" s="38">
        <v>1</v>
      </c>
      <c r="AD1356" s="60">
        <v>43943.476365740738</v>
      </c>
      <c r="AE1356" s="60">
        <v>43943.481319444443</v>
      </c>
      <c r="AF1356" s="60">
        <v>43943.476365740738</v>
      </c>
      <c r="AG1356" s="37" t="s">
        <v>200</v>
      </c>
      <c r="AH1356" s="37"/>
      <c r="AI1356" s="37" t="s">
        <v>201</v>
      </c>
      <c r="AJ1356" s="16">
        <f ca="1">IF(Table1[[#This Row],[State]]="Closed","Zero",IF(Table1[[#This Row],[State]]="Resolved","Zero",TODAY()-Table1[[#This Row],[First Assigned to Osprey-Resolver]]))</f>
        <v>764.51868055555678</v>
      </c>
      <c r="AK1356" s="16" t="str">
        <f ca="1">IF(Table1[[#This Row],[Days Open]]&lt;=5,"00 - 05",IF(Table1[[#This Row],[Days Open]]&lt;=15,"06 - 15",IF(Table1[[#This Row],[Days Open]]&lt;=30,"16 - 30", IF(Table1[[#This Row],[Days Open]]&lt;=60,"31 - 60",IF(Table1[[#This Row],[Days Open]]&lt;=90,"61 - 90",IF(Table1[[#This Row],[Days Open]]="Zero","Closed","&gt;91 and above"))))))</f>
        <v>&gt;91 and above</v>
      </c>
      <c r="AL1356" s="39">
        <f>WEEKNUM(Table1[[#This Row],[Created]])</f>
        <v>17</v>
      </c>
      <c r="AM1356" s="39">
        <f>WEEKNUM(Table1[[#This Row],[Resolved]])</f>
        <v>0</v>
      </c>
      <c r="AN1356" s="39">
        <f>WEEKNUM(Table1[[#This Row],[Closed]])</f>
        <v>18</v>
      </c>
      <c r="AO1356" s="39" t="str">
        <f>IFERROR(INDEX(GD_Resource[], MATCH(Table1[[#This Row],[Assigned to]], GD_Resource[SNOW ID Unique], 0), 2), "Not GD")</f>
        <v>WPP-US</v>
      </c>
      <c r="AP1356" s="39" t="str">
        <f t="shared" si="21"/>
        <v>GD</v>
      </c>
      <c r="AQ1356" s="39">
        <f>YEAR(Table1[[#This Row],[Closed]])</f>
        <v>2020</v>
      </c>
      <c r="AR1356" s="39">
        <f>YEAR(Table1[[#This Row],[Resolved]])</f>
        <v>1900</v>
      </c>
      <c r="AS1356" s="39">
        <f>YEAR(Table1[[#This Row],[Created]])</f>
        <v>2020</v>
      </c>
      <c r="AT1356" s="39">
        <f>DAY(Table1[[#This Row],[Resolved]])</f>
        <v>0</v>
      </c>
      <c r="AU1356" s="39" t="str">
        <f>TEXT(Table1[[#This Row],[Resolved]],"MMM")</f>
        <v>Jan</v>
      </c>
      <c r="AV1356" s="39">
        <f>DAY(Table1[[#This Row],[Created]])</f>
        <v>22</v>
      </c>
      <c r="AW1356" s="39" t="str">
        <f>TEXT(Table1[[#This Row],[Created]],"MMM")</f>
        <v>Apr</v>
      </c>
      <c r="AX1356" s="40">
        <f>VLOOKUP(Table1[[#This Row],[Assigned to]],GD_Resource[[#All],[SNOW ID Unique]:[Team]],4,0)</f>
        <v>0</v>
      </c>
    </row>
    <row r="1357" spans="1:50" ht="49.95" customHeight="1" x14ac:dyDescent="0.25">
      <c r="A1357" s="37" t="s">
        <v>5149</v>
      </c>
      <c r="B1357" s="37" t="s">
        <v>142</v>
      </c>
      <c r="C1357" s="37" t="s">
        <v>253</v>
      </c>
      <c r="D1357" s="37" t="s">
        <v>132</v>
      </c>
      <c r="E1357" s="37" t="s">
        <v>145</v>
      </c>
      <c r="F1357" s="37" t="s">
        <v>5150</v>
      </c>
      <c r="G1357" s="60">
        <v>44439.036817129629</v>
      </c>
      <c r="H1357" s="37" t="s">
        <v>8</v>
      </c>
      <c r="I1357" s="60"/>
      <c r="J1357" s="37" t="s">
        <v>124</v>
      </c>
      <c r="K1357" s="37" t="s">
        <v>2818</v>
      </c>
      <c r="L1357" s="60">
        <v>44439.036817129629</v>
      </c>
      <c r="M1357" s="37" t="s">
        <v>42</v>
      </c>
      <c r="N1357" s="60">
        <v>43944.99927083333</v>
      </c>
      <c r="O1357" s="37" t="s">
        <v>255</v>
      </c>
      <c r="P1357" s="38" t="b">
        <v>0</v>
      </c>
      <c r="Q1357" s="37"/>
      <c r="R1357" s="37" t="s">
        <v>150</v>
      </c>
      <c r="S1357" s="38">
        <v>0</v>
      </c>
      <c r="T1357" s="37" t="s">
        <v>128</v>
      </c>
      <c r="U1357" s="37" t="s">
        <v>124</v>
      </c>
      <c r="V1357" s="60"/>
      <c r="W1357" s="38">
        <v>42684844</v>
      </c>
      <c r="X1357" s="37" t="s">
        <v>2548</v>
      </c>
      <c r="Y1357" s="38">
        <v>0</v>
      </c>
      <c r="Z1357" s="38" t="b">
        <v>0</v>
      </c>
      <c r="AA1357" s="60">
        <v>43945.036631944437</v>
      </c>
      <c r="AB1357" s="60">
        <v>43945.019131944442</v>
      </c>
      <c r="AC1357" s="38">
        <v>1</v>
      </c>
      <c r="AD1357" s="60">
        <v>43945.051087962973</v>
      </c>
      <c r="AE1357" s="60">
        <v>43945.069050925929</v>
      </c>
      <c r="AF1357" s="60">
        <v>43945.051087962973</v>
      </c>
      <c r="AG1357" s="37" t="s">
        <v>139</v>
      </c>
      <c r="AH1357" s="37"/>
      <c r="AI1357" s="37" t="s">
        <v>159</v>
      </c>
      <c r="AJ1357" s="16">
        <f ca="1">IF(Table1[[#This Row],[State]]="Closed","Zero",IF(Table1[[#This Row],[State]]="Resolved","Zero",TODAY()-Table1[[#This Row],[First Assigned to Osprey-Resolver]]))</f>
        <v>762.93094907407067</v>
      </c>
      <c r="AK1357" s="16" t="str">
        <f ca="1">IF(Table1[[#This Row],[Days Open]]&lt;=5,"00 - 05",IF(Table1[[#This Row],[Days Open]]&lt;=15,"06 - 15",IF(Table1[[#This Row],[Days Open]]&lt;=30,"16 - 30", IF(Table1[[#This Row],[Days Open]]&lt;=60,"31 - 60",IF(Table1[[#This Row],[Days Open]]&lt;=90,"61 - 90",IF(Table1[[#This Row],[Days Open]]="Zero","Closed","&gt;91 and above"))))))</f>
        <v>&gt;91 and above</v>
      </c>
      <c r="AL1357" s="39">
        <f>WEEKNUM(Table1[[#This Row],[Created]])</f>
        <v>17</v>
      </c>
      <c r="AM1357" s="39">
        <f>WEEKNUM(Table1[[#This Row],[Resolved]])</f>
        <v>0</v>
      </c>
      <c r="AN1357" s="39">
        <f>WEEKNUM(Table1[[#This Row],[Closed]])</f>
        <v>36</v>
      </c>
      <c r="AO1357" s="39" t="str">
        <f>IFERROR(INDEX(GD_Resource[], MATCH(Table1[[#This Row],[Assigned to]], GD_Resource[SNOW ID Unique], 0), 2), "Not GD")</f>
        <v>WPP-US</v>
      </c>
      <c r="AP1357" s="39" t="str">
        <f t="shared" si="21"/>
        <v>GD</v>
      </c>
      <c r="AQ1357" s="39">
        <f>YEAR(Table1[[#This Row],[Closed]])</f>
        <v>2021</v>
      </c>
      <c r="AR1357" s="39">
        <f>YEAR(Table1[[#This Row],[Resolved]])</f>
        <v>1900</v>
      </c>
      <c r="AS1357" s="39">
        <f>YEAR(Table1[[#This Row],[Created]])</f>
        <v>2020</v>
      </c>
      <c r="AT1357" s="39">
        <f>DAY(Table1[[#This Row],[Resolved]])</f>
        <v>0</v>
      </c>
      <c r="AU1357" s="39" t="str">
        <f>TEXT(Table1[[#This Row],[Resolved]],"MMM")</f>
        <v>Jan</v>
      </c>
      <c r="AV1357" s="39">
        <f>DAY(Table1[[#This Row],[Created]])</f>
        <v>23</v>
      </c>
      <c r="AW1357" s="39" t="str">
        <f>TEXT(Table1[[#This Row],[Created]],"MMM")</f>
        <v>Apr</v>
      </c>
      <c r="AX1357" s="40">
        <f>VLOOKUP(Table1[[#This Row],[Assigned to]],GD_Resource[[#All],[SNOW ID Unique]:[Team]],4,0)</f>
        <v>0</v>
      </c>
    </row>
    <row r="1358" spans="1:50" ht="100.2" customHeight="1" x14ac:dyDescent="0.25">
      <c r="A1358" s="37" t="s">
        <v>5151</v>
      </c>
      <c r="B1358" s="37" t="s">
        <v>119</v>
      </c>
      <c r="C1358" s="37" t="s">
        <v>161</v>
      </c>
      <c r="D1358" s="37" t="s">
        <v>696</v>
      </c>
      <c r="E1358" s="37" t="s">
        <v>145</v>
      </c>
      <c r="F1358" s="37" t="s">
        <v>5152</v>
      </c>
      <c r="G1358" s="60">
        <v>43970.918854166674</v>
      </c>
      <c r="H1358" s="37" t="s">
        <v>699</v>
      </c>
      <c r="I1358" s="60"/>
      <c r="J1358" s="37" t="s">
        <v>124</v>
      </c>
      <c r="K1358" s="37" t="s">
        <v>5153</v>
      </c>
      <c r="L1358" s="60">
        <v>43970.918854166674</v>
      </c>
      <c r="M1358" s="37" t="s">
        <v>699</v>
      </c>
      <c r="N1358" s="60">
        <v>43951.877974537027</v>
      </c>
      <c r="O1358" s="37" t="s">
        <v>696</v>
      </c>
      <c r="P1358" s="38" t="b">
        <v>0</v>
      </c>
      <c r="Q1358" s="37"/>
      <c r="R1358" s="37" t="s">
        <v>127</v>
      </c>
      <c r="S1358" s="38">
        <v>0</v>
      </c>
      <c r="T1358" s="37" t="s">
        <v>128</v>
      </c>
      <c r="U1358" s="37" t="s">
        <v>124</v>
      </c>
      <c r="V1358" s="60"/>
      <c r="W1358" s="38">
        <v>1645822</v>
      </c>
      <c r="X1358" s="37" t="s">
        <v>1300</v>
      </c>
      <c r="Y1358" s="38">
        <v>0</v>
      </c>
      <c r="Z1358" s="38" t="b">
        <v>0</v>
      </c>
      <c r="AA1358" s="60">
        <v>43970.917997685188</v>
      </c>
      <c r="AB1358" s="60"/>
      <c r="AC1358" s="38">
        <v>0</v>
      </c>
      <c r="AD1358" s="60"/>
      <c r="AE1358" s="60">
        <v>43970.917997685188</v>
      </c>
      <c r="AF1358" s="60">
        <v>43951.877974537027</v>
      </c>
      <c r="AG1358" s="37"/>
      <c r="AH1358" s="37"/>
      <c r="AI1358" s="37"/>
      <c r="AJ1358" s="16">
        <f ca="1">IF(Table1[[#This Row],[State]]="Closed","Zero",IF(Table1[[#This Row],[State]]="Resolved","Zero",TODAY()-Table1[[#This Row],[First Assigned to Osprey-Resolver]]))</f>
        <v>737.08200231481169</v>
      </c>
      <c r="AK1358" s="16" t="str">
        <f ca="1">IF(Table1[[#This Row],[Days Open]]&lt;=5,"00 - 05",IF(Table1[[#This Row],[Days Open]]&lt;=15,"06 - 15",IF(Table1[[#This Row],[Days Open]]&lt;=30,"16 - 30", IF(Table1[[#This Row],[Days Open]]&lt;=60,"31 - 60",IF(Table1[[#This Row],[Days Open]]&lt;=90,"61 - 90",IF(Table1[[#This Row],[Days Open]]="Zero","Closed","&gt;91 and above"))))))</f>
        <v>&gt;91 and above</v>
      </c>
      <c r="AL1358" s="39">
        <f>WEEKNUM(Table1[[#This Row],[Created]])</f>
        <v>18</v>
      </c>
      <c r="AM1358" s="39">
        <f>WEEKNUM(Table1[[#This Row],[Resolved]])</f>
        <v>0</v>
      </c>
      <c r="AN1358" s="39">
        <f>WEEKNUM(Table1[[#This Row],[Closed]])</f>
        <v>21</v>
      </c>
      <c r="AO1358" s="39" t="str">
        <f>IFERROR(INDEX(GD_Resource[], MATCH(Table1[[#This Row],[Assigned to]], GD_Resource[SNOW ID Unique], 0), 2), "Not GD")</f>
        <v>WPP-US</v>
      </c>
      <c r="AP1358" s="39" t="str">
        <f t="shared" si="21"/>
        <v>GD</v>
      </c>
      <c r="AQ1358" s="39">
        <f>YEAR(Table1[[#This Row],[Closed]])</f>
        <v>2020</v>
      </c>
      <c r="AR1358" s="39">
        <f>YEAR(Table1[[#This Row],[Resolved]])</f>
        <v>1900</v>
      </c>
      <c r="AS1358" s="39">
        <f>YEAR(Table1[[#This Row],[Created]])</f>
        <v>2020</v>
      </c>
      <c r="AT1358" s="39">
        <f>DAY(Table1[[#This Row],[Resolved]])</f>
        <v>0</v>
      </c>
      <c r="AU1358" s="39" t="str">
        <f>TEXT(Table1[[#This Row],[Resolved]],"MMM")</f>
        <v>Jan</v>
      </c>
      <c r="AV1358" s="39">
        <f>DAY(Table1[[#This Row],[Created]])</f>
        <v>30</v>
      </c>
      <c r="AW1358" s="39" t="str">
        <f>TEXT(Table1[[#This Row],[Created]],"MMM")</f>
        <v>Apr</v>
      </c>
      <c r="AX1358" s="40">
        <f>VLOOKUP(Table1[[#This Row],[Assigned to]],GD_Resource[[#All],[SNOW ID Unique]:[Team]],4,0)</f>
        <v>0</v>
      </c>
    </row>
    <row r="1359" spans="1:50" ht="49.95" customHeight="1" x14ac:dyDescent="0.25">
      <c r="A1359" s="37" t="s">
        <v>5154</v>
      </c>
      <c r="B1359" s="37" t="s">
        <v>119</v>
      </c>
      <c r="C1359" s="37" t="s">
        <v>120</v>
      </c>
      <c r="D1359" s="37" t="s">
        <v>2871</v>
      </c>
      <c r="E1359" s="37" t="s">
        <v>13</v>
      </c>
      <c r="F1359" s="37" t="s">
        <v>5155</v>
      </c>
      <c r="G1359" s="60">
        <v>43951.906215277777</v>
      </c>
      <c r="H1359" s="37" t="s">
        <v>2873</v>
      </c>
      <c r="I1359" s="60"/>
      <c r="J1359" s="37" t="s">
        <v>124</v>
      </c>
      <c r="K1359" s="37" t="s">
        <v>5156</v>
      </c>
      <c r="L1359" s="60">
        <v>43951.906226851846</v>
      </c>
      <c r="M1359" s="37" t="s">
        <v>2873</v>
      </c>
      <c r="N1359" s="60">
        <v>43951.89707175926</v>
      </c>
      <c r="O1359" s="37" t="s">
        <v>2871</v>
      </c>
      <c r="P1359" s="38" t="b">
        <v>0</v>
      </c>
      <c r="Q1359" s="37"/>
      <c r="R1359" s="37" t="s">
        <v>127</v>
      </c>
      <c r="S1359" s="38">
        <v>0</v>
      </c>
      <c r="T1359" s="37" t="s">
        <v>128</v>
      </c>
      <c r="U1359" s="37" t="s">
        <v>124</v>
      </c>
      <c r="V1359" s="60"/>
      <c r="W1359" s="38">
        <v>850</v>
      </c>
      <c r="X1359" s="37" t="s">
        <v>2873</v>
      </c>
      <c r="Y1359" s="38">
        <v>0</v>
      </c>
      <c r="Z1359" s="38" t="b">
        <v>0</v>
      </c>
      <c r="AA1359" s="60">
        <v>43951.897083333337</v>
      </c>
      <c r="AB1359" s="60"/>
      <c r="AC1359" s="38">
        <v>0</v>
      </c>
      <c r="AD1359" s="60"/>
      <c r="AE1359" s="60">
        <v>43951.897083333337</v>
      </c>
      <c r="AF1359" s="60">
        <v>43951.897083333337</v>
      </c>
      <c r="AG1359" s="37"/>
      <c r="AH1359" s="37"/>
      <c r="AI1359" s="37"/>
      <c r="AJ1359" s="16">
        <f ca="1">IF(Table1[[#This Row],[State]]="Closed","Zero",IF(Table1[[#This Row],[State]]="Resolved","Zero",TODAY()-Table1[[#This Row],[First Assigned to Osprey-Resolver]]))</f>
        <v>756.10291666666308</v>
      </c>
      <c r="AK1359" s="16" t="str">
        <f ca="1">IF(Table1[[#This Row],[Days Open]]&lt;=5,"00 - 05",IF(Table1[[#This Row],[Days Open]]&lt;=15,"06 - 15",IF(Table1[[#This Row],[Days Open]]&lt;=30,"16 - 30", IF(Table1[[#This Row],[Days Open]]&lt;=60,"31 - 60",IF(Table1[[#This Row],[Days Open]]&lt;=90,"61 - 90",IF(Table1[[#This Row],[Days Open]]="Zero","Closed","&gt;91 and above"))))))</f>
        <v>&gt;91 and above</v>
      </c>
      <c r="AL1359" s="39">
        <f>WEEKNUM(Table1[[#This Row],[Created]])</f>
        <v>18</v>
      </c>
      <c r="AM1359" s="39">
        <f>WEEKNUM(Table1[[#This Row],[Resolved]])</f>
        <v>0</v>
      </c>
      <c r="AN1359" s="39">
        <f>WEEKNUM(Table1[[#This Row],[Closed]])</f>
        <v>18</v>
      </c>
      <c r="AO1359" s="39" t="str">
        <f>IFERROR(INDEX(GD_Resource[], MATCH(Table1[[#This Row],[Assigned to]], GD_Resource[SNOW ID Unique], 0), 2), "Not GD")</f>
        <v>WPP-US</v>
      </c>
      <c r="AP1359" s="39" t="str">
        <f t="shared" si="21"/>
        <v>GD</v>
      </c>
      <c r="AQ1359" s="39">
        <f>YEAR(Table1[[#This Row],[Closed]])</f>
        <v>2020</v>
      </c>
      <c r="AR1359" s="39">
        <f>YEAR(Table1[[#This Row],[Resolved]])</f>
        <v>1900</v>
      </c>
      <c r="AS1359" s="39">
        <f>YEAR(Table1[[#This Row],[Created]])</f>
        <v>2020</v>
      </c>
      <c r="AT1359" s="39">
        <f>DAY(Table1[[#This Row],[Resolved]])</f>
        <v>0</v>
      </c>
      <c r="AU1359" s="39" t="str">
        <f>TEXT(Table1[[#This Row],[Resolved]],"MMM")</f>
        <v>Jan</v>
      </c>
      <c r="AV1359" s="39">
        <f>DAY(Table1[[#This Row],[Created]])</f>
        <v>30</v>
      </c>
      <c r="AW1359" s="39" t="str">
        <f>TEXT(Table1[[#This Row],[Created]],"MMM")</f>
        <v>Apr</v>
      </c>
      <c r="AX1359" s="40">
        <f>VLOOKUP(Table1[[#This Row],[Assigned to]],GD_Resource[[#All],[SNOW ID Unique]:[Team]],4,0)</f>
        <v>0</v>
      </c>
    </row>
    <row r="1360" spans="1:50" ht="137.69999999999999" customHeight="1" x14ac:dyDescent="0.25">
      <c r="A1360" s="37" t="s">
        <v>5157</v>
      </c>
      <c r="B1360" s="37" t="s">
        <v>119</v>
      </c>
      <c r="C1360" s="37" t="s">
        <v>253</v>
      </c>
      <c r="D1360" s="37" t="s">
        <v>3411</v>
      </c>
      <c r="E1360" s="37" t="s">
        <v>7</v>
      </c>
      <c r="F1360" s="37" t="s">
        <v>5158</v>
      </c>
      <c r="G1360" s="60">
        <v>43956.106296296297</v>
      </c>
      <c r="H1360" s="37" t="s">
        <v>3414</v>
      </c>
      <c r="I1360" s="60"/>
      <c r="J1360" s="37" t="s">
        <v>124</v>
      </c>
      <c r="K1360" s="37" t="s">
        <v>2540</v>
      </c>
      <c r="L1360" s="60">
        <v>43956.106296296297</v>
      </c>
      <c r="M1360" s="37" t="s">
        <v>3414</v>
      </c>
      <c r="N1360" s="60">
        <v>43956.089722222219</v>
      </c>
      <c r="O1360" s="37" t="s">
        <v>1371</v>
      </c>
      <c r="P1360" s="38" t="b">
        <v>0</v>
      </c>
      <c r="Q1360" s="37"/>
      <c r="R1360" s="37" t="s">
        <v>150</v>
      </c>
      <c r="S1360" s="38">
        <v>0</v>
      </c>
      <c r="T1360" s="37" t="s">
        <v>128</v>
      </c>
      <c r="U1360" s="37" t="s">
        <v>124</v>
      </c>
      <c r="V1360" s="60"/>
      <c r="W1360" s="38">
        <v>1432</v>
      </c>
      <c r="X1360" s="37" t="s">
        <v>1372</v>
      </c>
      <c r="Y1360" s="38">
        <v>0</v>
      </c>
      <c r="Z1360" s="38" t="b">
        <v>0</v>
      </c>
      <c r="AA1360" s="60">
        <v>43956.105844907397</v>
      </c>
      <c r="AB1360" s="60"/>
      <c r="AC1360" s="38">
        <v>1</v>
      </c>
      <c r="AD1360" s="60"/>
      <c r="AE1360" s="60">
        <v>43956.105844907397</v>
      </c>
      <c r="AF1360" s="60">
        <v>43956.095636574071</v>
      </c>
      <c r="AG1360" s="37" t="s">
        <v>139</v>
      </c>
      <c r="AH1360" s="37"/>
      <c r="AI1360" s="37" t="s">
        <v>1238</v>
      </c>
      <c r="AJ1360" s="16">
        <f ca="1">IF(Table1[[#This Row],[State]]="Closed","Zero",IF(Table1[[#This Row],[State]]="Resolved","Zero",TODAY()-Table1[[#This Row],[First Assigned to Osprey-Resolver]]))</f>
        <v>751.89415509260289</v>
      </c>
      <c r="AK1360" s="16" t="str">
        <f ca="1">IF(Table1[[#This Row],[Days Open]]&lt;=5,"00 - 05",IF(Table1[[#This Row],[Days Open]]&lt;=15,"06 - 15",IF(Table1[[#This Row],[Days Open]]&lt;=30,"16 - 30", IF(Table1[[#This Row],[Days Open]]&lt;=60,"31 - 60",IF(Table1[[#This Row],[Days Open]]&lt;=90,"61 - 90",IF(Table1[[#This Row],[Days Open]]="Zero","Closed","&gt;91 and above"))))))</f>
        <v>&gt;91 and above</v>
      </c>
      <c r="AL1360" s="39">
        <f>WEEKNUM(Table1[[#This Row],[Created]])</f>
        <v>19</v>
      </c>
      <c r="AM1360" s="39">
        <f>WEEKNUM(Table1[[#This Row],[Resolved]])</f>
        <v>0</v>
      </c>
      <c r="AN1360" s="39">
        <f>WEEKNUM(Table1[[#This Row],[Closed]])</f>
        <v>19</v>
      </c>
      <c r="AO1360" s="39" t="str">
        <f>IFERROR(INDEX(GD_Resource[], MATCH(Table1[[#This Row],[Assigned to]], GD_Resource[SNOW ID Unique], 0), 2), "Not GD")</f>
        <v>Not GD</v>
      </c>
      <c r="AP1360" s="39" t="str">
        <f t="shared" si="21"/>
        <v>Geo</v>
      </c>
      <c r="AQ1360" s="39">
        <f>YEAR(Table1[[#This Row],[Closed]])</f>
        <v>2020</v>
      </c>
      <c r="AR1360" s="39">
        <f>YEAR(Table1[[#This Row],[Resolved]])</f>
        <v>1900</v>
      </c>
      <c r="AS1360" s="39">
        <f>YEAR(Table1[[#This Row],[Created]])</f>
        <v>2020</v>
      </c>
      <c r="AT1360" s="39">
        <f>DAY(Table1[[#This Row],[Resolved]])</f>
        <v>0</v>
      </c>
      <c r="AU1360" s="39" t="str">
        <f>TEXT(Table1[[#This Row],[Resolved]],"MMM")</f>
        <v>Jan</v>
      </c>
      <c r="AV1360" s="39">
        <f>DAY(Table1[[#This Row],[Created]])</f>
        <v>5</v>
      </c>
      <c r="AW1360" s="39" t="str">
        <f>TEXT(Table1[[#This Row],[Created]],"MMM")</f>
        <v>May</v>
      </c>
      <c r="AX1360" s="40" t="e">
        <f>VLOOKUP(Table1[[#This Row],[Assigned to]],GD_Resource[[#All],[SNOW ID Unique]:[Team]],4,0)</f>
        <v>#N/A</v>
      </c>
    </row>
    <row r="1361" spans="1:50" ht="37.5" customHeight="1" x14ac:dyDescent="0.25">
      <c r="A1361" s="37" t="s">
        <v>5159</v>
      </c>
      <c r="B1361" s="37" t="s">
        <v>142</v>
      </c>
      <c r="C1361" s="37" t="s">
        <v>176</v>
      </c>
      <c r="D1361" s="37" t="s">
        <v>177</v>
      </c>
      <c r="E1361" s="37" t="s">
        <v>13</v>
      </c>
      <c r="F1361" s="37" t="s">
        <v>5160</v>
      </c>
      <c r="G1361" s="60">
        <v>43965.833807870367</v>
      </c>
      <c r="H1361" s="37" t="s">
        <v>179</v>
      </c>
      <c r="I1361" s="60"/>
      <c r="J1361" s="37" t="s">
        <v>134</v>
      </c>
      <c r="K1361" s="37" t="s">
        <v>5161</v>
      </c>
      <c r="L1361" s="60">
        <v>43965.833807870367</v>
      </c>
      <c r="M1361" s="37" t="s">
        <v>179</v>
      </c>
      <c r="N1361" s="60">
        <v>43963.75922453704</v>
      </c>
      <c r="O1361" s="37" t="s">
        <v>182</v>
      </c>
      <c r="P1361" s="38" t="b">
        <v>0</v>
      </c>
      <c r="Q1361" s="37"/>
      <c r="R1361" s="37" t="s">
        <v>150</v>
      </c>
      <c r="S1361" s="38">
        <v>0</v>
      </c>
      <c r="T1361" s="37" t="s">
        <v>128</v>
      </c>
      <c r="U1361" s="37" t="s">
        <v>124</v>
      </c>
      <c r="V1361" s="60"/>
      <c r="W1361" s="38">
        <v>179244</v>
      </c>
      <c r="X1361" s="37" t="s">
        <v>183</v>
      </c>
      <c r="Y1361" s="38">
        <v>0</v>
      </c>
      <c r="Z1361" s="38" t="b">
        <v>0</v>
      </c>
      <c r="AA1361" s="60">
        <v>43963.808657407397</v>
      </c>
      <c r="AB1361" s="60">
        <v>43963.75922453704</v>
      </c>
      <c r="AC1361" s="38">
        <v>1</v>
      </c>
      <c r="AD1361" s="60">
        <v>43964.020173611112</v>
      </c>
      <c r="AE1361" s="60">
        <v>43964.827511574083</v>
      </c>
      <c r="AF1361" s="60">
        <v>43964.020173611112</v>
      </c>
      <c r="AG1361" s="37"/>
      <c r="AH1361" s="37"/>
      <c r="AI1361" s="37"/>
      <c r="AJ1361" s="16">
        <f ca="1">IF(Table1[[#This Row],[State]]="Closed","Zero",IF(Table1[[#This Row],[State]]="Resolved","Zero",TODAY()-Table1[[#This Row],[First Assigned to Osprey-Resolver]]))</f>
        <v>743.17248842591653</v>
      </c>
      <c r="AK1361" s="16" t="str">
        <f ca="1">IF(Table1[[#This Row],[Days Open]]&lt;=5,"00 - 05",IF(Table1[[#This Row],[Days Open]]&lt;=15,"06 - 15",IF(Table1[[#This Row],[Days Open]]&lt;=30,"16 - 30", IF(Table1[[#This Row],[Days Open]]&lt;=60,"31 - 60",IF(Table1[[#This Row],[Days Open]]&lt;=90,"61 - 90",IF(Table1[[#This Row],[Days Open]]="Zero","Closed","&gt;91 and above"))))))</f>
        <v>&gt;91 and above</v>
      </c>
      <c r="AL1361" s="39">
        <f>WEEKNUM(Table1[[#This Row],[Created]])</f>
        <v>20</v>
      </c>
      <c r="AM1361" s="39">
        <f>WEEKNUM(Table1[[#This Row],[Resolved]])</f>
        <v>0</v>
      </c>
      <c r="AN1361" s="39">
        <f>WEEKNUM(Table1[[#This Row],[Closed]])</f>
        <v>20</v>
      </c>
      <c r="AO1361" s="39" t="str">
        <f>IFERROR(INDEX(GD_Resource[], MATCH(Table1[[#This Row],[Assigned to]], GD_Resource[SNOW ID Unique], 0), 2), "Not GD")</f>
        <v>WPP-US</v>
      </c>
      <c r="AP1361" s="39" t="str">
        <f t="shared" si="21"/>
        <v>GD</v>
      </c>
      <c r="AQ1361" s="39">
        <f>YEAR(Table1[[#This Row],[Closed]])</f>
        <v>2020</v>
      </c>
      <c r="AR1361" s="39">
        <f>YEAR(Table1[[#This Row],[Resolved]])</f>
        <v>1900</v>
      </c>
      <c r="AS1361" s="39">
        <f>YEAR(Table1[[#This Row],[Created]])</f>
        <v>2020</v>
      </c>
      <c r="AT1361" s="39">
        <f>DAY(Table1[[#This Row],[Resolved]])</f>
        <v>0</v>
      </c>
      <c r="AU1361" s="39" t="str">
        <f>TEXT(Table1[[#This Row],[Resolved]],"MMM")</f>
        <v>Jan</v>
      </c>
      <c r="AV1361" s="39">
        <f>DAY(Table1[[#This Row],[Created]])</f>
        <v>12</v>
      </c>
      <c r="AW1361" s="39" t="str">
        <f>TEXT(Table1[[#This Row],[Created]],"MMM")</f>
        <v>May</v>
      </c>
      <c r="AX1361" s="40">
        <f>VLOOKUP(Table1[[#This Row],[Assigned to]],GD_Resource[[#All],[SNOW ID Unique]:[Team]],4,0)</f>
        <v>0</v>
      </c>
    </row>
    <row r="1362" spans="1:50" ht="37.5" customHeight="1" x14ac:dyDescent="0.25">
      <c r="A1362" s="37" t="s">
        <v>5162</v>
      </c>
      <c r="B1362" s="37" t="s">
        <v>119</v>
      </c>
      <c r="C1362" s="37" t="s">
        <v>185</v>
      </c>
      <c r="D1362" s="37" t="s">
        <v>206</v>
      </c>
      <c r="E1362" s="37" t="s">
        <v>145</v>
      </c>
      <c r="F1362" s="37" t="s">
        <v>5163</v>
      </c>
      <c r="G1362" s="60">
        <v>43978.078275462962</v>
      </c>
      <c r="H1362" s="37" t="s">
        <v>188</v>
      </c>
      <c r="I1362" s="60"/>
      <c r="J1362" s="37" t="s">
        <v>124</v>
      </c>
      <c r="K1362" s="37" t="s">
        <v>3877</v>
      </c>
      <c r="L1362" s="60">
        <v>43978.078275462962</v>
      </c>
      <c r="M1362" s="37" t="s">
        <v>48</v>
      </c>
      <c r="N1362" s="60">
        <v>43965.173784722218</v>
      </c>
      <c r="O1362" s="37" t="s">
        <v>552</v>
      </c>
      <c r="P1362" s="38" t="b">
        <v>0</v>
      </c>
      <c r="Q1362" s="37"/>
      <c r="R1362" s="37" t="s">
        <v>191</v>
      </c>
      <c r="S1362" s="38">
        <v>0</v>
      </c>
      <c r="T1362" s="37" t="s">
        <v>128</v>
      </c>
      <c r="U1362" s="37" t="s">
        <v>124</v>
      </c>
      <c r="V1362" s="60"/>
      <c r="W1362" s="38">
        <v>1114948</v>
      </c>
      <c r="X1362" s="37" t="s">
        <v>553</v>
      </c>
      <c r="Y1362" s="38">
        <v>0</v>
      </c>
      <c r="Z1362" s="38" t="b">
        <v>0</v>
      </c>
      <c r="AA1362" s="60">
        <v>43965.759583333333</v>
      </c>
      <c r="AB1362" s="60">
        <v>43965.174502314818</v>
      </c>
      <c r="AC1362" s="38">
        <v>1</v>
      </c>
      <c r="AD1362" s="60">
        <v>43965.829004629632</v>
      </c>
      <c r="AE1362" s="60">
        <v>43965.833113425928</v>
      </c>
      <c r="AF1362" s="60">
        <v>43965.829004629632</v>
      </c>
      <c r="AG1362" s="37" t="s">
        <v>139</v>
      </c>
      <c r="AH1362" s="37"/>
      <c r="AI1362" s="37"/>
      <c r="AJ1362" s="16">
        <f ca="1">IF(Table1[[#This Row],[State]]="Closed","Zero",IF(Table1[[#This Row],[State]]="Resolved","Zero",TODAY()-Table1[[#This Row],[First Assigned to Osprey-Resolver]]))</f>
        <v>742.16688657407212</v>
      </c>
      <c r="AK1362" s="16" t="str">
        <f ca="1">IF(Table1[[#This Row],[Days Open]]&lt;=5,"00 - 05",IF(Table1[[#This Row],[Days Open]]&lt;=15,"06 - 15",IF(Table1[[#This Row],[Days Open]]&lt;=30,"16 - 30", IF(Table1[[#This Row],[Days Open]]&lt;=60,"31 - 60",IF(Table1[[#This Row],[Days Open]]&lt;=90,"61 - 90",IF(Table1[[#This Row],[Days Open]]="Zero","Closed","&gt;91 and above"))))))</f>
        <v>&gt;91 and above</v>
      </c>
      <c r="AL1362" s="39">
        <f>WEEKNUM(Table1[[#This Row],[Created]])</f>
        <v>20</v>
      </c>
      <c r="AM1362" s="39">
        <f>WEEKNUM(Table1[[#This Row],[Resolved]])</f>
        <v>0</v>
      </c>
      <c r="AN1362" s="39">
        <f>WEEKNUM(Table1[[#This Row],[Closed]])</f>
        <v>22</v>
      </c>
      <c r="AO1362" s="39" t="str">
        <f>IFERROR(INDEX(GD_Resource[], MATCH(Table1[[#This Row],[Assigned to]], GD_Resource[SNOW ID Unique], 0), 2), "Not GD")</f>
        <v>WPP-UK</v>
      </c>
      <c r="AP1362" s="39" t="str">
        <f t="shared" si="21"/>
        <v>GD</v>
      </c>
      <c r="AQ1362" s="39">
        <f>YEAR(Table1[[#This Row],[Closed]])</f>
        <v>2020</v>
      </c>
      <c r="AR1362" s="39">
        <f>YEAR(Table1[[#This Row],[Resolved]])</f>
        <v>1900</v>
      </c>
      <c r="AS1362" s="39">
        <f>YEAR(Table1[[#This Row],[Created]])</f>
        <v>2020</v>
      </c>
      <c r="AT1362" s="39">
        <f>DAY(Table1[[#This Row],[Resolved]])</f>
        <v>0</v>
      </c>
      <c r="AU1362" s="39" t="str">
        <f>TEXT(Table1[[#This Row],[Resolved]],"MMM")</f>
        <v>Jan</v>
      </c>
      <c r="AV1362" s="39">
        <f>DAY(Table1[[#This Row],[Created]])</f>
        <v>14</v>
      </c>
      <c r="AW1362" s="39" t="str">
        <f>TEXT(Table1[[#This Row],[Created]],"MMM")</f>
        <v>May</v>
      </c>
      <c r="AX1362" s="40">
        <f>VLOOKUP(Table1[[#This Row],[Assigned to]],GD_Resource[[#All],[SNOW ID Unique]:[Team]],4,0)</f>
        <v>0</v>
      </c>
    </row>
    <row r="1363" spans="1:50" ht="124.95" customHeight="1" x14ac:dyDescent="0.25">
      <c r="A1363" s="37" t="s">
        <v>5164</v>
      </c>
      <c r="B1363" s="37" t="s">
        <v>119</v>
      </c>
      <c r="C1363" s="37" t="s">
        <v>185</v>
      </c>
      <c r="D1363" s="37" t="s">
        <v>206</v>
      </c>
      <c r="E1363" s="37" t="s">
        <v>145</v>
      </c>
      <c r="F1363" s="37" t="s">
        <v>5165</v>
      </c>
      <c r="G1363" s="60">
        <v>43978.079201388893</v>
      </c>
      <c r="H1363" s="37" t="s">
        <v>48</v>
      </c>
      <c r="I1363" s="60"/>
      <c r="J1363" s="37" t="s">
        <v>124</v>
      </c>
      <c r="K1363" s="37" t="s">
        <v>3877</v>
      </c>
      <c r="L1363" s="60">
        <v>43978.079201388893</v>
      </c>
      <c r="M1363" s="37" t="s">
        <v>48</v>
      </c>
      <c r="N1363" s="60">
        <v>43965.17690972222</v>
      </c>
      <c r="O1363" s="37" t="s">
        <v>552</v>
      </c>
      <c r="P1363" s="38" t="b">
        <v>0</v>
      </c>
      <c r="Q1363" s="37"/>
      <c r="R1363" s="37" t="s">
        <v>191</v>
      </c>
      <c r="S1363" s="38">
        <v>0</v>
      </c>
      <c r="T1363" s="37" t="s">
        <v>128</v>
      </c>
      <c r="U1363" s="37" t="s">
        <v>124</v>
      </c>
      <c r="V1363" s="60"/>
      <c r="W1363" s="38">
        <v>1114758</v>
      </c>
      <c r="X1363" s="37" t="s">
        <v>553</v>
      </c>
      <c r="Y1363" s="38">
        <v>0</v>
      </c>
      <c r="Z1363" s="38" t="b">
        <v>0</v>
      </c>
      <c r="AA1363" s="60">
        <v>43965.759594907409</v>
      </c>
      <c r="AB1363" s="60">
        <v>43965.177106481482</v>
      </c>
      <c r="AC1363" s="38">
        <v>1</v>
      </c>
      <c r="AD1363" s="60">
        <v>43965.828483796293</v>
      </c>
      <c r="AE1363" s="60">
        <v>43965.832916666674</v>
      </c>
      <c r="AF1363" s="60">
        <v>43965.828483796293</v>
      </c>
      <c r="AG1363" s="37" t="s">
        <v>139</v>
      </c>
      <c r="AH1363" s="37"/>
      <c r="AI1363" s="37"/>
      <c r="AJ1363" s="16">
        <f ca="1">IF(Table1[[#This Row],[State]]="Closed","Zero",IF(Table1[[#This Row],[State]]="Resolved","Zero",TODAY()-Table1[[#This Row],[First Assigned to Osprey-Resolver]]))</f>
        <v>742.16708333332645</v>
      </c>
      <c r="AK1363" s="16" t="str">
        <f ca="1">IF(Table1[[#This Row],[Days Open]]&lt;=5,"00 - 05",IF(Table1[[#This Row],[Days Open]]&lt;=15,"06 - 15",IF(Table1[[#This Row],[Days Open]]&lt;=30,"16 - 30", IF(Table1[[#This Row],[Days Open]]&lt;=60,"31 - 60",IF(Table1[[#This Row],[Days Open]]&lt;=90,"61 - 90",IF(Table1[[#This Row],[Days Open]]="Zero","Closed","&gt;91 and above"))))))</f>
        <v>&gt;91 and above</v>
      </c>
      <c r="AL1363" s="39">
        <f>WEEKNUM(Table1[[#This Row],[Created]])</f>
        <v>20</v>
      </c>
      <c r="AM1363" s="39">
        <f>WEEKNUM(Table1[[#This Row],[Resolved]])</f>
        <v>0</v>
      </c>
      <c r="AN1363" s="39">
        <f>WEEKNUM(Table1[[#This Row],[Closed]])</f>
        <v>22</v>
      </c>
      <c r="AO1363" s="39" t="str">
        <f>IFERROR(INDEX(GD_Resource[], MATCH(Table1[[#This Row],[Assigned to]], GD_Resource[SNOW ID Unique], 0), 2), "Not GD")</f>
        <v>Not GD</v>
      </c>
      <c r="AP1363" s="39" t="str">
        <f t="shared" si="21"/>
        <v>Geo</v>
      </c>
      <c r="AQ1363" s="39">
        <f>YEAR(Table1[[#This Row],[Closed]])</f>
        <v>2020</v>
      </c>
      <c r="AR1363" s="39">
        <f>YEAR(Table1[[#This Row],[Resolved]])</f>
        <v>1900</v>
      </c>
      <c r="AS1363" s="39">
        <f>YEAR(Table1[[#This Row],[Created]])</f>
        <v>2020</v>
      </c>
      <c r="AT1363" s="39">
        <f>DAY(Table1[[#This Row],[Resolved]])</f>
        <v>0</v>
      </c>
      <c r="AU1363" s="39" t="str">
        <f>TEXT(Table1[[#This Row],[Resolved]],"MMM")</f>
        <v>Jan</v>
      </c>
      <c r="AV1363" s="39">
        <f>DAY(Table1[[#This Row],[Created]])</f>
        <v>14</v>
      </c>
      <c r="AW1363" s="39" t="str">
        <f>TEXT(Table1[[#This Row],[Created]],"MMM")</f>
        <v>May</v>
      </c>
      <c r="AX1363" s="40" t="e">
        <f>VLOOKUP(Table1[[#This Row],[Assigned to]],GD_Resource[[#All],[SNOW ID Unique]:[Team]],4,0)</f>
        <v>#N/A</v>
      </c>
    </row>
    <row r="1364" spans="1:50" ht="37.5" customHeight="1" x14ac:dyDescent="0.25">
      <c r="A1364" s="37" t="s">
        <v>5166</v>
      </c>
      <c r="B1364" s="37" t="s">
        <v>142</v>
      </c>
      <c r="C1364" s="37" t="s">
        <v>185</v>
      </c>
      <c r="D1364" s="37" t="s">
        <v>206</v>
      </c>
      <c r="E1364" s="37" t="s">
        <v>13</v>
      </c>
      <c r="F1364" s="37" t="s">
        <v>5167</v>
      </c>
      <c r="G1364" s="60">
        <v>43983.8047337963</v>
      </c>
      <c r="H1364" s="37" t="s">
        <v>48</v>
      </c>
      <c r="I1364" s="60"/>
      <c r="J1364" s="37" t="s">
        <v>124</v>
      </c>
      <c r="K1364" s="37" t="s">
        <v>5168</v>
      </c>
      <c r="L1364" s="60">
        <v>43983.8047337963</v>
      </c>
      <c r="M1364" s="37" t="s">
        <v>48</v>
      </c>
      <c r="N1364" s="60">
        <v>43979.916863425933</v>
      </c>
      <c r="O1364" s="37" t="s">
        <v>552</v>
      </c>
      <c r="P1364" s="38" t="b">
        <v>0</v>
      </c>
      <c r="Q1364" s="37"/>
      <c r="R1364" s="37" t="s">
        <v>191</v>
      </c>
      <c r="S1364" s="38">
        <v>0</v>
      </c>
      <c r="T1364" s="37" t="s">
        <v>128</v>
      </c>
      <c r="U1364" s="37" t="s">
        <v>124</v>
      </c>
      <c r="V1364" s="60"/>
      <c r="W1364" s="38">
        <v>335912</v>
      </c>
      <c r="X1364" s="37" t="s">
        <v>553</v>
      </c>
      <c r="Y1364" s="38">
        <v>0</v>
      </c>
      <c r="Z1364" s="38" t="b">
        <v>0</v>
      </c>
      <c r="AA1364" s="60">
        <v>43979.938692129632</v>
      </c>
      <c r="AB1364" s="60">
        <v>43979.936018518521</v>
      </c>
      <c r="AC1364" s="38">
        <v>1</v>
      </c>
      <c r="AD1364" s="60">
        <v>43980.292048611111</v>
      </c>
      <c r="AE1364" s="60">
        <v>43980.489328703698</v>
      </c>
      <c r="AF1364" s="60">
        <v>43980.292048611111</v>
      </c>
      <c r="AG1364" s="37"/>
      <c r="AH1364" s="37"/>
      <c r="AI1364" s="37"/>
      <c r="AJ1364" s="16">
        <f ca="1">IF(Table1[[#This Row],[State]]="Closed","Zero",IF(Table1[[#This Row],[State]]="Resolved","Zero",TODAY()-Table1[[#This Row],[First Assigned to Osprey-Resolver]]))</f>
        <v>727.51067129630246</v>
      </c>
      <c r="AK1364" s="16" t="str">
        <f ca="1">IF(Table1[[#This Row],[Days Open]]&lt;=5,"00 - 05",IF(Table1[[#This Row],[Days Open]]&lt;=15,"06 - 15",IF(Table1[[#This Row],[Days Open]]&lt;=30,"16 - 30", IF(Table1[[#This Row],[Days Open]]&lt;=60,"31 - 60",IF(Table1[[#This Row],[Days Open]]&lt;=90,"61 - 90",IF(Table1[[#This Row],[Days Open]]="Zero","Closed","&gt;91 and above"))))))</f>
        <v>&gt;91 and above</v>
      </c>
      <c r="AL1364" s="39">
        <f>WEEKNUM(Table1[[#This Row],[Created]])</f>
        <v>22</v>
      </c>
      <c r="AM1364" s="39">
        <f>WEEKNUM(Table1[[#This Row],[Resolved]])</f>
        <v>0</v>
      </c>
      <c r="AN1364" s="39">
        <f>WEEKNUM(Table1[[#This Row],[Closed]])</f>
        <v>23</v>
      </c>
      <c r="AO1364" s="39" t="str">
        <f>IFERROR(INDEX(GD_Resource[], MATCH(Table1[[#This Row],[Assigned to]], GD_Resource[SNOW ID Unique], 0), 2), "Not GD")</f>
        <v>Not GD</v>
      </c>
      <c r="AP1364" s="39" t="str">
        <f t="shared" si="21"/>
        <v>Geo</v>
      </c>
      <c r="AQ1364" s="39">
        <f>YEAR(Table1[[#This Row],[Closed]])</f>
        <v>2020</v>
      </c>
      <c r="AR1364" s="39">
        <f>YEAR(Table1[[#This Row],[Resolved]])</f>
        <v>1900</v>
      </c>
      <c r="AS1364" s="39">
        <f>YEAR(Table1[[#This Row],[Created]])</f>
        <v>2020</v>
      </c>
      <c r="AT1364" s="39">
        <f>DAY(Table1[[#This Row],[Resolved]])</f>
        <v>0</v>
      </c>
      <c r="AU1364" s="39" t="str">
        <f>TEXT(Table1[[#This Row],[Resolved]],"MMM")</f>
        <v>Jan</v>
      </c>
      <c r="AV1364" s="39">
        <f>DAY(Table1[[#This Row],[Created]])</f>
        <v>28</v>
      </c>
      <c r="AW1364" s="39" t="str">
        <f>TEXT(Table1[[#This Row],[Created]],"MMM")</f>
        <v>May</v>
      </c>
      <c r="AX1364" s="40" t="e">
        <f>VLOOKUP(Table1[[#This Row],[Assigned to]],GD_Resource[[#All],[SNOW ID Unique]:[Team]],4,0)</f>
        <v>#N/A</v>
      </c>
    </row>
    <row r="1365" spans="1:50" ht="37.5" customHeight="1" x14ac:dyDescent="0.25">
      <c r="A1365" s="37" t="s">
        <v>5169</v>
      </c>
      <c r="B1365" s="37" t="s">
        <v>142</v>
      </c>
      <c r="C1365" s="37" t="s">
        <v>296</v>
      </c>
      <c r="D1365" s="37" t="s">
        <v>686</v>
      </c>
      <c r="E1365" s="37" t="s">
        <v>451</v>
      </c>
      <c r="F1365" s="37" t="s">
        <v>5170</v>
      </c>
      <c r="G1365" s="60">
        <v>43990.957268518519</v>
      </c>
      <c r="H1365" s="37" t="s">
        <v>2532</v>
      </c>
      <c r="I1365" s="60"/>
      <c r="J1365" s="37" t="s">
        <v>124</v>
      </c>
      <c r="K1365" s="37" t="s">
        <v>5171</v>
      </c>
      <c r="L1365" s="60">
        <v>43990.957268518519</v>
      </c>
      <c r="M1365" s="37" t="s">
        <v>2532</v>
      </c>
      <c r="N1365" s="60">
        <v>43980.134629629632</v>
      </c>
      <c r="O1365" s="37" t="s">
        <v>282</v>
      </c>
      <c r="P1365" s="38" t="b">
        <v>0</v>
      </c>
      <c r="Q1365" s="37"/>
      <c r="R1365" s="37" t="s">
        <v>150</v>
      </c>
      <c r="S1365" s="38">
        <v>0</v>
      </c>
      <c r="T1365" s="37" t="s">
        <v>128</v>
      </c>
      <c r="U1365" s="37" t="s">
        <v>124</v>
      </c>
      <c r="V1365" s="60"/>
      <c r="W1365" s="38">
        <v>935076</v>
      </c>
      <c r="X1365" s="37" t="s">
        <v>283</v>
      </c>
      <c r="Y1365" s="38">
        <v>0</v>
      </c>
      <c r="Z1365" s="38" t="b">
        <v>0</v>
      </c>
      <c r="AA1365" s="60">
        <v>43980.794560185182</v>
      </c>
      <c r="AB1365" s="60">
        <v>43980.143993055557</v>
      </c>
      <c r="AC1365" s="38">
        <v>1</v>
      </c>
      <c r="AD1365" s="60">
        <v>43984.119386574072</v>
      </c>
      <c r="AE1365" s="60">
        <v>43984.766203703701</v>
      </c>
      <c r="AF1365" s="60">
        <v>43984.119386574072</v>
      </c>
      <c r="AG1365" s="37"/>
      <c r="AH1365" s="37"/>
      <c r="AI1365" s="37"/>
      <c r="AJ1365" s="16">
        <f ca="1">IF(Table1[[#This Row],[State]]="Closed","Zero",IF(Table1[[#This Row],[State]]="Resolved","Zero",TODAY()-Table1[[#This Row],[First Assigned to Osprey-Resolver]]))</f>
        <v>723.23379629629926</v>
      </c>
      <c r="AK1365" s="16" t="str">
        <f ca="1">IF(Table1[[#This Row],[Days Open]]&lt;=5,"00 - 05",IF(Table1[[#This Row],[Days Open]]&lt;=15,"06 - 15",IF(Table1[[#This Row],[Days Open]]&lt;=30,"16 - 30", IF(Table1[[#This Row],[Days Open]]&lt;=60,"31 - 60",IF(Table1[[#This Row],[Days Open]]&lt;=90,"61 - 90",IF(Table1[[#This Row],[Days Open]]="Zero","Closed","&gt;91 and above"))))))</f>
        <v>&gt;91 and above</v>
      </c>
      <c r="AL1365" s="39">
        <f>WEEKNUM(Table1[[#This Row],[Created]])</f>
        <v>22</v>
      </c>
      <c r="AM1365" s="39">
        <f>WEEKNUM(Table1[[#This Row],[Resolved]])</f>
        <v>0</v>
      </c>
      <c r="AN1365" s="39">
        <f>WEEKNUM(Table1[[#This Row],[Closed]])</f>
        <v>24</v>
      </c>
      <c r="AO1365" s="39" t="str">
        <f>IFERROR(INDEX(GD_Resource[], MATCH(Table1[[#This Row],[Assigned to]], GD_Resource[SNOW ID Unique], 0), 2), "Not GD")</f>
        <v>WPP-US</v>
      </c>
      <c r="AP1365" s="39" t="str">
        <f t="shared" si="21"/>
        <v>GD</v>
      </c>
      <c r="AQ1365" s="39">
        <f>YEAR(Table1[[#This Row],[Closed]])</f>
        <v>2020</v>
      </c>
      <c r="AR1365" s="39">
        <f>YEAR(Table1[[#This Row],[Resolved]])</f>
        <v>1900</v>
      </c>
      <c r="AS1365" s="39">
        <f>YEAR(Table1[[#This Row],[Created]])</f>
        <v>2020</v>
      </c>
      <c r="AT1365" s="39">
        <f>DAY(Table1[[#This Row],[Resolved]])</f>
        <v>0</v>
      </c>
      <c r="AU1365" s="39" t="str">
        <f>TEXT(Table1[[#This Row],[Resolved]],"MMM")</f>
        <v>Jan</v>
      </c>
      <c r="AV1365" s="39">
        <f>DAY(Table1[[#This Row],[Created]])</f>
        <v>29</v>
      </c>
      <c r="AW1365" s="39" t="str">
        <f>TEXT(Table1[[#This Row],[Created]],"MMM")</f>
        <v>May</v>
      </c>
      <c r="AX1365" s="40">
        <f>VLOOKUP(Table1[[#This Row],[Assigned to]],GD_Resource[[#All],[SNOW ID Unique]:[Team]],4,0)</f>
        <v>0</v>
      </c>
    </row>
    <row r="1366" spans="1:50" ht="37.5" customHeight="1" x14ac:dyDescent="0.25">
      <c r="A1366" s="37" t="s">
        <v>5172</v>
      </c>
      <c r="B1366" s="37" t="s">
        <v>119</v>
      </c>
      <c r="C1366" s="37" t="s">
        <v>161</v>
      </c>
      <c r="D1366" s="37" t="s">
        <v>515</v>
      </c>
      <c r="E1366" s="37" t="s">
        <v>13</v>
      </c>
      <c r="F1366" s="37" t="s">
        <v>5173</v>
      </c>
      <c r="G1366" s="60">
        <v>43997.862025462957</v>
      </c>
      <c r="H1366" s="37" t="s">
        <v>517</v>
      </c>
      <c r="I1366" s="60"/>
      <c r="J1366" s="37" t="s">
        <v>124</v>
      </c>
      <c r="K1366" s="37" t="s">
        <v>5174</v>
      </c>
      <c r="L1366" s="60">
        <v>43997.862025462957</v>
      </c>
      <c r="M1366" s="37" t="s">
        <v>517</v>
      </c>
      <c r="N1366" s="60">
        <v>43981.076168981483</v>
      </c>
      <c r="O1366" s="37" t="s">
        <v>1610</v>
      </c>
      <c r="P1366" s="38" t="b">
        <v>0</v>
      </c>
      <c r="Q1366" s="37"/>
      <c r="R1366" s="37" t="s">
        <v>127</v>
      </c>
      <c r="S1366" s="38">
        <v>0</v>
      </c>
      <c r="T1366" s="37" t="s">
        <v>128</v>
      </c>
      <c r="U1366" s="37" t="s">
        <v>124</v>
      </c>
      <c r="V1366" s="60"/>
      <c r="W1366" s="38">
        <v>1450443</v>
      </c>
      <c r="X1366" s="37" t="s">
        <v>1275</v>
      </c>
      <c r="Y1366" s="38">
        <v>0</v>
      </c>
      <c r="Z1366" s="38" t="b">
        <v>0</v>
      </c>
      <c r="AA1366" s="60">
        <v>43981.076168981483</v>
      </c>
      <c r="AB1366" s="60"/>
      <c r="AC1366" s="38">
        <v>0</v>
      </c>
      <c r="AD1366" s="60"/>
      <c r="AE1366" s="60">
        <v>43981.076168981483</v>
      </c>
      <c r="AF1366" s="60">
        <v>43981.076168981483</v>
      </c>
      <c r="AG1366" s="37"/>
      <c r="AH1366" s="37"/>
      <c r="AI1366" s="37"/>
      <c r="AJ1366" s="16">
        <f ca="1">IF(Table1[[#This Row],[State]]="Closed","Zero",IF(Table1[[#This Row],[State]]="Resolved","Zero",TODAY()-Table1[[#This Row],[First Assigned to Osprey-Resolver]]))</f>
        <v>726.92383101851738</v>
      </c>
      <c r="AK1366" s="16" t="str">
        <f ca="1">IF(Table1[[#This Row],[Days Open]]&lt;=5,"00 - 05",IF(Table1[[#This Row],[Days Open]]&lt;=15,"06 - 15",IF(Table1[[#This Row],[Days Open]]&lt;=30,"16 - 30", IF(Table1[[#This Row],[Days Open]]&lt;=60,"31 - 60",IF(Table1[[#This Row],[Days Open]]&lt;=90,"61 - 90",IF(Table1[[#This Row],[Days Open]]="Zero","Closed","&gt;91 and above"))))))</f>
        <v>&gt;91 and above</v>
      </c>
      <c r="AL1366" s="39">
        <f>WEEKNUM(Table1[[#This Row],[Created]])</f>
        <v>22</v>
      </c>
      <c r="AM1366" s="39">
        <f>WEEKNUM(Table1[[#This Row],[Resolved]])</f>
        <v>0</v>
      </c>
      <c r="AN1366" s="39">
        <f>WEEKNUM(Table1[[#This Row],[Closed]])</f>
        <v>25</v>
      </c>
      <c r="AO1366" s="39" t="str">
        <f>IFERROR(INDEX(GD_Resource[], MATCH(Table1[[#This Row],[Assigned to]], GD_Resource[SNOW ID Unique], 0), 2), "Not GD")</f>
        <v>WPP-US</v>
      </c>
      <c r="AP1366" s="39" t="str">
        <f t="shared" si="21"/>
        <v>GD</v>
      </c>
      <c r="AQ1366" s="39">
        <f>YEAR(Table1[[#This Row],[Closed]])</f>
        <v>2020</v>
      </c>
      <c r="AR1366" s="39">
        <f>YEAR(Table1[[#This Row],[Resolved]])</f>
        <v>1900</v>
      </c>
      <c r="AS1366" s="39">
        <f>YEAR(Table1[[#This Row],[Created]])</f>
        <v>2020</v>
      </c>
      <c r="AT1366" s="39">
        <f>DAY(Table1[[#This Row],[Resolved]])</f>
        <v>0</v>
      </c>
      <c r="AU1366" s="39" t="str">
        <f>TEXT(Table1[[#This Row],[Resolved]],"MMM")</f>
        <v>Jan</v>
      </c>
      <c r="AV1366" s="39">
        <f>DAY(Table1[[#This Row],[Created]])</f>
        <v>30</v>
      </c>
      <c r="AW1366" s="39" t="str">
        <f>TEXT(Table1[[#This Row],[Created]],"MMM")</f>
        <v>May</v>
      </c>
      <c r="AX1366" s="40">
        <f>VLOOKUP(Table1[[#This Row],[Assigned to]],GD_Resource[[#All],[SNOW ID Unique]:[Team]],4,0)</f>
        <v>0</v>
      </c>
    </row>
    <row r="1367" spans="1:50" ht="37.5" customHeight="1" x14ac:dyDescent="0.25">
      <c r="A1367" s="37" t="s">
        <v>5175</v>
      </c>
      <c r="B1367" s="37" t="s">
        <v>142</v>
      </c>
      <c r="C1367" s="37" t="s">
        <v>185</v>
      </c>
      <c r="D1367" s="37" t="s">
        <v>607</v>
      </c>
      <c r="E1367" s="37" t="s">
        <v>13</v>
      </c>
      <c r="F1367" s="37" t="s">
        <v>5176</v>
      </c>
      <c r="G1367" s="60">
        <v>43983.859085648153</v>
      </c>
      <c r="H1367" s="37" t="s">
        <v>3633</v>
      </c>
      <c r="I1367" s="60"/>
      <c r="J1367" s="37" t="s">
        <v>329</v>
      </c>
      <c r="K1367" s="37" t="s">
        <v>5177</v>
      </c>
      <c r="L1367" s="60">
        <v>43983.859050925923</v>
      </c>
      <c r="M1367" s="37" t="s">
        <v>5178</v>
      </c>
      <c r="N1367" s="60">
        <v>43983.799756944441</v>
      </c>
      <c r="O1367" s="37" t="s">
        <v>675</v>
      </c>
      <c r="P1367" s="38" t="b">
        <v>0</v>
      </c>
      <c r="Q1367" s="37"/>
      <c r="R1367" s="37" t="s">
        <v>191</v>
      </c>
      <c r="S1367" s="38">
        <v>0</v>
      </c>
      <c r="T1367" s="37" t="s">
        <v>128</v>
      </c>
      <c r="U1367" s="37" t="s">
        <v>124</v>
      </c>
      <c r="V1367" s="60"/>
      <c r="W1367" s="38">
        <v>5123</v>
      </c>
      <c r="X1367" s="37" t="s">
        <v>676</v>
      </c>
      <c r="Y1367" s="38">
        <v>0</v>
      </c>
      <c r="Z1367" s="38" t="b">
        <v>1</v>
      </c>
      <c r="AA1367" s="60">
        <v>43983.823460648149</v>
      </c>
      <c r="AB1367" s="60">
        <v>43983.799756944441</v>
      </c>
      <c r="AC1367" s="38">
        <v>2</v>
      </c>
      <c r="AD1367" s="60">
        <v>43983.839409722219</v>
      </c>
      <c r="AE1367" s="60">
        <v>43983.845960648148</v>
      </c>
      <c r="AF1367" s="60">
        <v>43983.839409722219</v>
      </c>
      <c r="AG1367" s="37"/>
      <c r="AH1367" s="37" t="s">
        <v>250</v>
      </c>
      <c r="AI1367" s="37"/>
      <c r="AJ1367" s="16">
        <f ca="1">IF(Table1[[#This Row],[State]]="Closed","Zero",IF(Table1[[#This Row],[State]]="Resolved","Zero",TODAY()-Table1[[#This Row],[First Assigned to Osprey-Resolver]]))</f>
        <v>724.15403935185168</v>
      </c>
      <c r="AK1367" s="16" t="str">
        <f ca="1">IF(Table1[[#This Row],[Days Open]]&lt;=5,"00 - 05",IF(Table1[[#This Row],[Days Open]]&lt;=15,"06 - 15",IF(Table1[[#This Row],[Days Open]]&lt;=30,"16 - 30", IF(Table1[[#This Row],[Days Open]]&lt;=60,"31 - 60",IF(Table1[[#This Row],[Days Open]]&lt;=90,"61 - 90",IF(Table1[[#This Row],[Days Open]]="Zero","Closed","&gt;91 and above"))))))</f>
        <v>&gt;91 and above</v>
      </c>
      <c r="AL1367" s="39">
        <f>WEEKNUM(Table1[[#This Row],[Created]])</f>
        <v>23</v>
      </c>
      <c r="AM1367" s="39">
        <f>WEEKNUM(Table1[[#This Row],[Resolved]])</f>
        <v>0</v>
      </c>
      <c r="AN1367" s="39">
        <f>WEEKNUM(Table1[[#This Row],[Closed]])</f>
        <v>23</v>
      </c>
      <c r="AO1367" s="39" t="str">
        <f>IFERROR(INDEX(GD_Resource[], MATCH(Table1[[#This Row],[Assigned to]], GD_Resource[SNOW ID Unique], 0), 2), "Not GD")</f>
        <v>WPP-UK</v>
      </c>
      <c r="AP1367" s="39" t="str">
        <f t="shared" si="21"/>
        <v>GD</v>
      </c>
      <c r="AQ1367" s="39">
        <f>YEAR(Table1[[#This Row],[Closed]])</f>
        <v>2020</v>
      </c>
      <c r="AR1367" s="39">
        <f>YEAR(Table1[[#This Row],[Resolved]])</f>
        <v>1900</v>
      </c>
      <c r="AS1367" s="39">
        <f>YEAR(Table1[[#This Row],[Created]])</f>
        <v>2020</v>
      </c>
      <c r="AT1367" s="39">
        <f>DAY(Table1[[#This Row],[Resolved]])</f>
        <v>0</v>
      </c>
      <c r="AU1367" s="39" t="str">
        <f>TEXT(Table1[[#This Row],[Resolved]],"MMM")</f>
        <v>Jan</v>
      </c>
      <c r="AV1367" s="39">
        <f>DAY(Table1[[#This Row],[Created]])</f>
        <v>1</v>
      </c>
      <c r="AW1367" s="39" t="str">
        <f>TEXT(Table1[[#This Row],[Created]],"MMM")</f>
        <v>Jun</v>
      </c>
      <c r="AX1367" s="40">
        <f>VLOOKUP(Table1[[#This Row],[Assigned to]],GD_Resource[[#All],[SNOW ID Unique]:[Team]],4,0)</f>
        <v>0</v>
      </c>
    </row>
    <row r="1368" spans="1:50" ht="37.5" customHeight="1" x14ac:dyDescent="0.25">
      <c r="A1368" s="37" t="s">
        <v>5179</v>
      </c>
      <c r="B1368" s="37" t="s">
        <v>119</v>
      </c>
      <c r="C1368" s="37" t="s">
        <v>253</v>
      </c>
      <c r="D1368" s="37" t="s">
        <v>259</v>
      </c>
      <c r="E1368" s="37" t="s">
        <v>13</v>
      </c>
      <c r="F1368" s="37" t="s">
        <v>5180</v>
      </c>
      <c r="G1368" s="60">
        <v>43992.910509259258</v>
      </c>
      <c r="H1368" s="37" t="s">
        <v>39</v>
      </c>
      <c r="I1368" s="60"/>
      <c r="J1368" s="37" t="s">
        <v>134</v>
      </c>
      <c r="K1368" s="37" t="s">
        <v>5181</v>
      </c>
      <c r="L1368" s="60">
        <v>43992.910509259258</v>
      </c>
      <c r="M1368" s="37" t="s">
        <v>39</v>
      </c>
      <c r="N1368" s="60">
        <v>43992.908333333333</v>
      </c>
      <c r="O1368" s="37" t="s">
        <v>259</v>
      </c>
      <c r="P1368" s="38" t="b">
        <v>0</v>
      </c>
      <c r="Q1368" s="37"/>
      <c r="R1368" s="37" t="s">
        <v>150</v>
      </c>
      <c r="S1368" s="38">
        <v>0</v>
      </c>
      <c r="T1368" s="37" t="s">
        <v>128</v>
      </c>
      <c r="U1368" s="37" t="s">
        <v>124</v>
      </c>
      <c r="V1368" s="60"/>
      <c r="W1368" s="38">
        <v>241</v>
      </c>
      <c r="X1368" s="37" t="s">
        <v>5182</v>
      </c>
      <c r="Y1368" s="38">
        <v>0</v>
      </c>
      <c r="Z1368" s="38" t="b">
        <v>0</v>
      </c>
      <c r="AA1368" s="60">
        <v>43992.908333333333</v>
      </c>
      <c r="AB1368" s="60"/>
      <c r="AC1368" s="38">
        <v>0</v>
      </c>
      <c r="AD1368" s="60"/>
      <c r="AE1368" s="60">
        <v>43992.908333333333</v>
      </c>
      <c r="AF1368" s="60">
        <v>43992.908333333333</v>
      </c>
      <c r="AG1368" s="37"/>
      <c r="AH1368" s="37"/>
      <c r="AI1368" s="37"/>
      <c r="AJ1368" s="16">
        <f ca="1">IF(Table1[[#This Row],[State]]="Closed","Zero",IF(Table1[[#This Row],[State]]="Resolved","Zero",TODAY()-Table1[[#This Row],[First Assigned to Osprey-Resolver]]))</f>
        <v>715.09166666666715</v>
      </c>
      <c r="AK1368" s="16" t="str">
        <f ca="1">IF(Table1[[#This Row],[Days Open]]&lt;=5,"00 - 05",IF(Table1[[#This Row],[Days Open]]&lt;=15,"06 - 15",IF(Table1[[#This Row],[Days Open]]&lt;=30,"16 - 30", IF(Table1[[#This Row],[Days Open]]&lt;=60,"31 - 60",IF(Table1[[#This Row],[Days Open]]&lt;=90,"61 - 90",IF(Table1[[#This Row],[Days Open]]="Zero","Closed","&gt;91 and above"))))))</f>
        <v>&gt;91 and above</v>
      </c>
      <c r="AL1368" s="39">
        <f>WEEKNUM(Table1[[#This Row],[Created]])</f>
        <v>24</v>
      </c>
      <c r="AM1368" s="39">
        <f>WEEKNUM(Table1[[#This Row],[Resolved]])</f>
        <v>0</v>
      </c>
      <c r="AN1368" s="39">
        <f>WEEKNUM(Table1[[#This Row],[Closed]])</f>
        <v>24</v>
      </c>
      <c r="AO1368" s="39" t="str">
        <f>IFERROR(INDEX(GD_Resource[], MATCH(Table1[[#This Row],[Assigned to]], GD_Resource[SNOW ID Unique], 0), 2), "Not GD")</f>
        <v>Not GD</v>
      </c>
      <c r="AP1368" s="39" t="str">
        <f t="shared" si="21"/>
        <v>Geo</v>
      </c>
      <c r="AQ1368" s="39">
        <f>YEAR(Table1[[#This Row],[Closed]])</f>
        <v>2020</v>
      </c>
      <c r="AR1368" s="39">
        <f>YEAR(Table1[[#This Row],[Resolved]])</f>
        <v>1900</v>
      </c>
      <c r="AS1368" s="39">
        <f>YEAR(Table1[[#This Row],[Created]])</f>
        <v>2020</v>
      </c>
      <c r="AT1368" s="39">
        <f>DAY(Table1[[#This Row],[Resolved]])</f>
        <v>0</v>
      </c>
      <c r="AU1368" s="39" t="str">
        <f>TEXT(Table1[[#This Row],[Resolved]],"MMM")</f>
        <v>Jan</v>
      </c>
      <c r="AV1368" s="39">
        <f>DAY(Table1[[#This Row],[Created]])</f>
        <v>10</v>
      </c>
      <c r="AW1368" s="39" t="str">
        <f>TEXT(Table1[[#This Row],[Created]],"MMM")</f>
        <v>Jun</v>
      </c>
      <c r="AX1368" s="40" t="e">
        <f>VLOOKUP(Table1[[#This Row],[Assigned to]],GD_Resource[[#All],[SNOW ID Unique]:[Team]],4,0)</f>
        <v>#N/A</v>
      </c>
    </row>
    <row r="1369" spans="1:50" ht="37.5" customHeight="1" x14ac:dyDescent="0.25">
      <c r="A1369" s="37" t="s">
        <v>5183</v>
      </c>
      <c r="B1369" s="37" t="s">
        <v>119</v>
      </c>
      <c r="C1369" s="37" t="s">
        <v>361</v>
      </c>
      <c r="D1369" s="37" t="s">
        <v>206</v>
      </c>
      <c r="E1369" s="37" t="s">
        <v>145</v>
      </c>
      <c r="F1369" s="37" t="s">
        <v>5184</v>
      </c>
      <c r="G1369" s="60">
        <v>44020.173819444448</v>
      </c>
      <c r="H1369" s="37" t="s">
        <v>48</v>
      </c>
      <c r="I1369" s="60"/>
      <c r="J1369" s="37" t="s">
        <v>124</v>
      </c>
      <c r="K1369" s="37" t="s">
        <v>4038</v>
      </c>
      <c r="L1369" s="60">
        <v>44020.173819444448</v>
      </c>
      <c r="M1369" s="37" t="s">
        <v>48</v>
      </c>
      <c r="N1369" s="60">
        <v>43993.932662037027</v>
      </c>
      <c r="O1369" s="37" t="s">
        <v>4680</v>
      </c>
      <c r="P1369" s="38" t="b">
        <v>0</v>
      </c>
      <c r="Q1369" s="37"/>
      <c r="R1369" s="37" t="s">
        <v>127</v>
      </c>
      <c r="S1369" s="38">
        <v>0</v>
      </c>
      <c r="T1369" s="37" t="s">
        <v>128</v>
      </c>
      <c r="U1369" s="37" t="s">
        <v>124</v>
      </c>
      <c r="V1369" s="60"/>
      <c r="W1369" s="38">
        <v>2267826</v>
      </c>
      <c r="X1369" s="37" t="s">
        <v>3633</v>
      </c>
      <c r="Y1369" s="38">
        <v>0</v>
      </c>
      <c r="Z1369" s="38" t="b">
        <v>0</v>
      </c>
      <c r="AA1369" s="60">
        <v>43993.932662037027</v>
      </c>
      <c r="AB1369" s="60"/>
      <c r="AC1369" s="38">
        <v>0</v>
      </c>
      <c r="AD1369" s="60"/>
      <c r="AE1369" s="60">
        <v>43993.932662037027</v>
      </c>
      <c r="AF1369" s="60">
        <v>43993.932662037027</v>
      </c>
      <c r="AG1369" s="37" t="s">
        <v>811</v>
      </c>
      <c r="AH1369" s="37"/>
      <c r="AI1369" s="37"/>
      <c r="AJ1369" s="16">
        <f ca="1">IF(Table1[[#This Row],[State]]="Closed","Zero",IF(Table1[[#This Row],[State]]="Resolved","Zero",TODAY()-Table1[[#This Row],[First Assigned to Osprey-Resolver]]))</f>
        <v>714.0673379629734</v>
      </c>
      <c r="AK1369" s="16" t="str">
        <f ca="1">IF(Table1[[#This Row],[Days Open]]&lt;=5,"00 - 05",IF(Table1[[#This Row],[Days Open]]&lt;=15,"06 - 15",IF(Table1[[#This Row],[Days Open]]&lt;=30,"16 - 30", IF(Table1[[#This Row],[Days Open]]&lt;=60,"31 - 60",IF(Table1[[#This Row],[Days Open]]&lt;=90,"61 - 90",IF(Table1[[#This Row],[Days Open]]="Zero","Closed","&gt;91 and above"))))))</f>
        <v>&gt;91 and above</v>
      </c>
      <c r="AL1369" s="39">
        <f>WEEKNUM(Table1[[#This Row],[Created]])</f>
        <v>24</v>
      </c>
      <c r="AM1369" s="39">
        <f>WEEKNUM(Table1[[#This Row],[Resolved]])</f>
        <v>0</v>
      </c>
      <c r="AN1369" s="39">
        <f>WEEKNUM(Table1[[#This Row],[Closed]])</f>
        <v>28</v>
      </c>
      <c r="AO1369" s="39" t="str">
        <f>IFERROR(INDEX(GD_Resource[], MATCH(Table1[[#This Row],[Assigned to]], GD_Resource[SNOW ID Unique], 0), 2), "Not GD")</f>
        <v>Not GD</v>
      </c>
      <c r="AP1369" s="39" t="str">
        <f t="shared" si="21"/>
        <v>Geo</v>
      </c>
      <c r="AQ1369" s="39">
        <f>YEAR(Table1[[#This Row],[Closed]])</f>
        <v>2020</v>
      </c>
      <c r="AR1369" s="39">
        <f>YEAR(Table1[[#This Row],[Resolved]])</f>
        <v>1900</v>
      </c>
      <c r="AS1369" s="39">
        <f>YEAR(Table1[[#This Row],[Created]])</f>
        <v>2020</v>
      </c>
      <c r="AT1369" s="39">
        <f>DAY(Table1[[#This Row],[Resolved]])</f>
        <v>0</v>
      </c>
      <c r="AU1369" s="39" t="str">
        <f>TEXT(Table1[[#This Row],[Resolved]],"MMM")</f>
        <v>Jan</v>
      </c>
      <c r="AV1369" s="39">
        <f>DAY(Table1[[#This Row],[Created]])</f>
        <v>11</v>
      </c>
      <c r="AW1369" s="39" t="str">
        <f>TEXT(Table1[[#This Row],[Created]],"MMM")</f>
        <v>Jun</v>
      </c>
      <c r="AX1369" s="40" t="e">
        <f>VLOOKUP(Table1[[#This Row],[Assigned to]],GD_Resource[[#All],[SNOW ID Unique]:[Team]],4,0)</f>
        <v>#N/A</v>
      </c>
    </row>
    <row r="1370" spans="1:50" ht="37.5" customHeight="1" x14ac:dyDescent="0.25">
      <c r="A1370" s="37" t="s">
        <v>5185</v>
      </c>
      <c r="B1370" s="37" t="s">
        <v>119</v>
      </c>
      <c r="C1370" s="37" t="s">
        <v>176</v>
      </c>
      <c r="D1370" s="37" t="s">
        <v>177</v>
      </c>
      <c r="E1370" s="37" t="s">
        <v>13</v>
      </c>
      <c r="F1370" s="37" t="s">
        <v>5186</v>
      </c>
      <c r="G1370" s="60">
        <v>44004.625138888892</v>
      </c>
      <c r="H1370" s="37" t="s">
        <v>179</v>
      </c>
      <c r="I1370" s="60"/>
      <c r="J1370" s="37" t="s">
        <v>134</v>
      </c>
      <c r="K1370" s="37" t="s">
        <v>5187</v>
      </c>
      <c r="L1370" s="60">
        <v>44004.625138888892</v>
      </c>
      <c r="M1370" s="37" t="s">
        <v>179</v>
      </c>
      <c r="N1370" s="60">
        <v>44001.578194444453</v>
      </c>
      <c r="O1370" s="37" t="s">
        <v>177</v>
      </c>
      <c r="P1370" s="38" t="b">
        <v>0</v>
      </c>
      <c r="Q1370" s="37"/>
      <c r="R1370" s="37" t="s">
        <v>150</v>
      </c>
      <c r="S1370" s="38">
        <v>0</v>
      </c>
      <c r="T1370" s="37" t="s">
        <v>128</v>
      </c>
      <c r="U1370" s="37" t="s">
        <v>124</v>
      </c>
      <c r="V1370" s="60"/>
      <c r="W1370" s="38">
        <v>263413</v>
      </c>
      <c r="X1370" s="37" t="s">
        <v>4791</v>
      </c>
      <c r="Y1370" s="38">
        <v>0</v>
      </c>
      <c r="Z1370" s="38" t="b">
        <v>0</v>
      </c>
      <c r="AA1370" s="60">
        <v>44001.578194444453</v>
      </c>
      <c r="AB1370" s="60"/>
      <c r="AC1370" s="38">
        <v>0</v>
      </c>
      <c r="AD1370" s="60"/>
      <c r="AE1370" s="60">
        <v>44001.578194444453</v>
      </c>
      <c r="AF1370" s="60">
        <v>44001.578194444453</v>
      </c>
      <c r="AG1370" s="37"/>
      <c r="AH1370" s="37"/>
      <c r="AI1370" s="37"/>
      <c r="AJ1370" s="16">
        <f ca="1">IF(Table1[[#This Row],[State]]="Closed","Zero",IF(Table1[[#This Row],[State]]="Resolved","Zero",TODAY()-Table1[[#This Row],[First Assigned to Osprey-Resolver]]))</f>
        <v>706.4218055555466</v>
      </c>
      <c r="AK1370" s="16" t="str">
        <f ca="1">IF(Table1[[#This Row],[Days Open]]&lt;=5,"00 - 05",IF(Table1[[#This Row],[Days Open]]&lt;=15,"06 - 15",IF(Table1[[#This Row],[Days Open]]&lt;=30,"16 - 30", IF(Table1[[#This Row],[Days Open]]&lt;=60,"31 - 60",IF(Table1[[#This Row],[Days Open]]&lt;=90,"61 - 90",IF(Table1[[#This Row],[Days Open]]="Zero","Closed","&gt;91 and above"))))))</f>
        <v>&gt;91 and above</v>
      </c>
      <c r="AL1370" s="39">
        <f>WEEKNUM(Table1[[#This Row],[Created]])</f>
        <v>25</v>
      </c>
      <c r="AM1370" s="39">
        <f>WEEKNUM(Table1[[#This Row],[Resolved]])</f>
        <v>0</v>
      </c>
      <c r="AN1370" s="39">
        <f>WEEKNUM(Table1[[#This Row],[Closed]])</f>
        <v>26</v>
      </c>
      <c r="AO1370" s="39" t="str">
        <f>IFERROR(INDEX(GD_Resource[], MATCH(Table1[[#This Row],[Assigned to]], GD_Resource[SNOW ID Unique], 0), 2), "Not GD")</f>
        <v>WPP-US</v>
      </c>
      <c r="AP1370" s="39" t="str">
        <f t="shared" si="21"/>
        <v>GD</v>
      </c>
      <c r="AQ1370" s="39">
        <f>YEAR(Table1[[#This Row],[Closed]])</f>
        <v>2020</v>
      </c>
      <c r="AR1370" s="39">
        <f>YEAR(Table1[[#This Row],[Resolved]])</f>
        <v>1900</v>
      </c>
      <c r="AS1370" s="39">
        <f>YEAR(Table1[[#This Row],[Created]])</f>
        <v>2020</v>
      </c>
      <c r="AT1370" s="39">
        <f>DAY(Table1[[#This Row],[Resolved]])</f>
        <v>0</v>
      </c>
      <c r="AU1370" s="39" t="str">
        <f>TEXT(Table1[[#This Row],[Resolved]],"MMM")</f>
        <v>Jan</v>
      </c>
      <c r="AV1370" s="39">
        <f>DAY(Table1[[#This Row],[Created]])</f>
        <v>19</v>
      </c>
      <c r="AW1370" s="39" t="str">
        <f>TEXT(Table1[[#This Row],[Created]],"MMM")</f>
        <v>Jun</v>
      </c>
      <c r="AX1370" s="40">
        <f>VLOOKUP(Table1[[#This Row],[Assigned to]],GD_Resource[[#All],[SNOW ID Unique]:[Team]],4,0)</f>
        <v>0</v>
      </c>
    </row>
    <row r="1371" spans="1:50" ht="37.5" customHeight="1" x14ac:dyDescent="0.25">
      <c r="A1371" s="37" t="s">
        <v>5188</v>
      </c>
      <c r="B1371" s="37" t="s">
        <v>119</v>
      </c>
      <c r="C1371" s="37" t="s">
        <v>176</v>
      </c>
      <c r="D1371" s="37" t="s">
        <v>177</v>
      </c>
      <c r="E1371" s="37" t="s">
        <v>13</v>
      </c>
      <c r="F1371" s="37" t="s">
        <v>5189</v>
      </c>
      <c r="G1371" s="60">
        <v>44008.611041666663</v>
      </c>
      <c r="H1371" s="37" t="s">
        <v>179</v>
      </c>
      <c r="I1371" s="60"/>
      <c r="J1371" s="37" t="s">
        <v>134</v>
      </c>
      <c r="K1371" s="37" t="s">
        <v>5190</v>
      </c>
      <c r="L1371" s="60">
        <v>44008.611041666663</v>
      </c>
      <c r="M1371" s="37" t="s">
        <v>179</v>
      </c>
      <c r="N1371" s="60">
        <v>44007.835902777777</v>
      </c>
      <c r="O1371" s="37" t="s">
        <v>177</v>
      </c>
      <c r="P1371" s="38" t="b">
        <v>0</v>
      </c>
      <c r="Q1371" s="37"/>
      <c r="R1371" s="37" t="s">
        <v>150</v>
      </c>
      <c r="S1371" s="38">
        <v>0</v>
      </c>
      <c r="T1371" s="37" t="s">
        <v>128</v>
      </c>
      <c r="U1371" s="37" t="s">
        <v>124</v>
      </c>
      <c r="V1371" s="60"/>
      <c r="W1371" s="38">
        <v>67165</v>
      </c>
      <c r="X1371" s="37" t="s">
        <v>4791</v>
      </c>
      <c r="Y1371" s="38">
        <v>0</v>
      </c>
      <c r="Z1371" s="38" t="b">
        <v>0</v>
      </c>
      <c r="AA1371" s="60">
        <v>44007.835902777777</v>
      </c>
      <c r="AB1371" s="60"/>
      <c r="AC1371" s="38">
        <v>0</v>
      </c>
      <c r="AD1371" s="60"/>
      <c r="AE1371" s="60">
        <v>44007.835902777777</v>
      </c>
      <c r="AF1371" s="60">
        <v>44007.835902777777</v>
      </c>
      <c r="AG1371" s="37"/>
      <c r="AH1371" s="37"/>
      <c r="AI1371" s="37"/>
      <c r="AJ1371" s="16">
        <f ca="1">IF(Table1[[#This Row],[State]]="Closed","Zero",IF(Table1[[#This Row],[State]]="Resolved","Zero",TODAY()-Table1[[#This Row],[First Assigned to Osprey-Resolver]]))</f>
        <v>700.16409722222306</v>
      </c>
      <c r="AK1371" s="16" t="str">
        <f ca="1">IF(Table1[[#This Row],[Days Open]]&lt;=5,"00 - 05",IF(Table1[[#This Row],[Days Open]]&lt;=15,"06 - 15",IF(Table1[[#This Row],[Days Open]]&lt;=30,"16 - 30", IF(Table1[[#This Row],[Days Open]]&lt;=60,"31 - 60",IF(Table1[[#This Row],[Days Open]]&lt;=90,"61 - 90",IF(Table1[[#This Row],[Days Open]]="Zero","Closed","&gt;91 and above"))))))</f>
        <v>&gt;91 and above</v>
      </c>
      <c r="AL1371" s="39">
        <f>WEEKNUM(Table1[[#This Row],[Created]])</f>
        <v>26</v>
      </c>
      <c r="AM1371" s="39">
        <f>WEEKNUM(Table1[[#This Row],[Resolved]])</f>
        <v>0</v>
      </c>
      <c r="AN1371" s="39">
        <f>WEEKNUM(Table1[[#This Row],[Closed]])</f>
        <v>26</v>
      </c>
      <c r="AO1371" s="39" t="str">
        <f>IFERROR(INDEX(GD_Resource[], MATCH(Table1[[#This Row],[Assigned to]], GD_Resource[SNOW ID Unique], 0), 2), "Not GD")</f>
        <v>WPP-US</v>
      </c>
      <c r="AP1371" s="39" t="str">
        <f t="shared" si="21"/>
        <v>GD</v>
      </c>
      <c r="AQ1371" s="39">
        <f>YEAR(Table1[[#This Row],[Closed]])</f>
        <v>2020</v>
      </c>
      <c r="AR1371" s="39">
        <f>YEAR(Table1[[#This Row],[Resolved]])</f>
        <v>1900</v>
      </c>
      <c r="AS1371" s="39">
        <f>YEAR(Table1[[#This Row],[Created]])</f>
        <v>2020</v>
      </c>
      <c r="AT1371" s="39">
        <f>DAY(Table1[[#This Row],[Resolved]])</f>
        <v>0</v>
      </c>
      <c r="AU1371" s="39" t="str">
        <f>TEXT(Table1[[#This Row],[Resolved]],"MMM")</f>
        <v>Jan</v>
      </c>
      <c r="AV1371" s="39">
        <f>DAY(Table1[[#This Row],[Created]])</f>
        <v>25</v>
      </c>
      <c r="AW1371" s="39" t="str">
        <f>TEXT(Table1[[#This Row],[Created]],"MMM")</f>
        <v>Jun</v>
      </c>
      <c r="AX1371" s="40">
        <f>VLOOKUP(Table1[[#This Row],[Assigned to]],GD_Resource[[#All],[SNOW ID Unique]:[Team]],4,0)</f>
        <v>0</v>
      </c>
    </row>
    <row r="1372" spans="1:50" ht="49.95" customHeight="1" x14ac:dyDescent="0.25">
      <c r="A1372" s="37" t="s">
        <v>5191</v>
      </c>
      <c r="B1372" s="37" t="s">
        <v>119</v>
      </c>
      <c r="C1372" s="37" t="s">
        <v>633</v>
      </c>
      <c r="D1372" s="37" t="s">
        <v>177</v>
      </c>
      <c r="E1372" s="37" t="s">
        <v>13</v>
      </c>
      <c r="F1372" s="37" t="s">
        <v>5192</v>
      </c>
      <c r="G1372" s="60">
        <v>44020.462337962963</v>
      </c>
      <c r="H1372" s="37" t="s">
        <v>179</v>
      </c>
      <c r="I1372" s="60"/>
      <c r="J1372" s="37" t="s">
        <v>134</v>
      </c>
      <c r="K1372" s="37" t="s">
        <v>5193</v>
      </c>
      <c r="L1372" s="60">
        <v>44020.462337962963</v>
      </c>
      <c r="M1372" s="37" t="s">
        <v>179</v>
      </c>
      <c r="N1372" s="60">
        <v>44015.629606481481</v>
      </c>
      <c r="O1372" s="37" t="s">
        <v>5194</v>
      </c>
      <c r="P1372" s="38" t="b">
        <v>0</v>
      </c>
      <c r="Q1372" s="37"/>
      <c r="R1372" s="37" t="s">
        <v>217</v>
      </c>
      <c r="S1372" s="38">
        <v>0</v>
      </c>
      <c r="T1372" s="37" t="s">
        <v>128</v>
      </c>
      <c r="U1372" s="37" t="s">
        <v>124</v>
      </c>
      <c r="V1372" s="60"/>
      <c r="W1372" s="38">
        <v>417672</v>
      </c>
      <c r="X1372" s="37" t="s">
        <v>5195</v>
      </c>
      <c r="Y1372" s="38">
        <v>0</v>
      </c>
      <c r="Z1372" s="38" t="b">
        <v>0</v>
      </c>
      <c r="AA1372" s="60">
        <v>44015.629606481481</v>
      </c>
      <c r="AB1372" s="60">
        <v>44015.629606481481</v>
      </c>
      <c r="AC1372" s="38">
        <v>1</v>
      </c>
      <c r="AD1372" s="60">
        <v>44015.633032407408</v>
      </c>
      <c r="AE1372" s="60">
        <v>44015.794652777768</v>
      </c>
      <c r="AF1372" s="60">
        <v>44015.633032407408</v>
      </c>
      <c r="AG1372" s="37" t="s">
        <v>332</v>
      </c>
      <c r="AH1372" s="37"/>
      <c r="AI1372" s="37" t="s">
        <v>5196</v>
      </c>
      <c r="AJ1372" s="16">
        <f ca="1">IF(Table1[[#This Row],[State]]="Closed","Zero",IF(Table1[[#This Row],[State]]="Resolved","Zero",TODAY()-Table1[[#This Row],[First Assigned to Osprey-Resolver]]))</f>
        <v>692.20534722223238</v>
      </c>
      <c r="AK1372" s="16" t="str">
        <f ca="1">IF(Table1[[#This Row],[Days Open]]&lt;=5,"00 - 05",IF(Table1[[#This Row],[Days Open]]&lt;=15,"06 - 15",IF(Table1[[#This Row],[Days Open]]&lt;=30,"16 - 30", IF(Table1[[#This Row],[Days Open]]&lt;=60,"31 - 60",IF(Table1[[#This Row],[Days Open]]&lt;=90,"61 - 90",IF(Table1[[#This Row],[Days Open]]="Zero","Closed","&gt;91 and above"))))))</f>
        <v>&gt;91 and above</v>
      </c>
      <c r="AL1372" s="39">
        <f>WEEKNUM(Table1[[#This Row],[Created]])</f>
        <v>27</v>
      </c>
      <c r="AM1372" s="39">
        <f>WEEKNUM(Table1[[#This Row],[Resolved]])</f>
        <v>0</v>
      </c>
      <c r="AN1372" s="39">
        <f>WEEKNUM(Table1[[#This Row],[Closed]])</f>
        <v>28</v>
      </c>
      <c r="AO1372" s="39" t="str">
        <f>IFERROR(INDEX(GD_Resource[], MATCH(Table1[[#This Row],[Assigned to]], GD_Resource[SNOW ID Unique], 0), 2), "Not GD")</f>
        <v>WPP-US</v>
      </c>
      <c r="AP1372" s="39" t="str">
        <f t="shared" si="21"/>
        <v>GD</v>
      </c>
      <c r="AQ1372" s="39">
        <f>YEAR(Table1[[#This Row],[Closed]])</f>
        <v>2020</v>
      </c>
      <c r="AR1372" s="39">
        <f>YEAR(Table1[[#This Row],[Resolved]])</f>
        <v>1900</v>
      </c>
      <c r="AS1372" s="39">
        <f>YEAR(Table1[[#This Row],[Created]])</f>
        <v>2020</v>
      </c>
      <c r="AT1372" s="39">
        <f>DAY(Table1[[#This Row],[Resolved]])</f>
        <v>0</v>
      </c>
      <c r="AU1372" s="39" t="str">
        <f>TEXT(Table1[[#This Row],[Resolved]],"MMM")</f>
        <v>Jan</v>
      </c>
      <c r="AV1372" s="39">
        <f>DAY(Table1[[#This Row],[Created]])</f>
        <v>3</v>
      </c>
      <c r="AW1372" s="39" t="str">
        <f>TEXT(Table1[[#This Row],[Created]],"MMM")</f>
        <v>Jul</v>
      </c>
      <c r="AX1372" s="40">
        <f>VLOOKUP(Table1[[#This Row],[Assigned to]],GD_Resource[[#All],[SNOW ID Unique]:[Team]],4,0)</f>
        <v>0</v>
      </c>
    </row>
    <row r="1373" spans="1:50" ht="37.5" customHeight="1" x14ac:dyDescent="0.25">
      <c r="A1373" s="37" t="s">
        <v>5197</v>
      </c>
      <c r="B1373" s="37" t="s">
        <v>119</v>
      </c>
      <c r="C1373" s="37" t="s">
        <v>703</v>
      </c>
      <c r="D1373" s="37" t="s">
        <v>503</v>
      </c>
      <c r="E1373" s="37" t="s">
        <v>145</v>
      </c>
      <c r="F1373" s="37" t="s">
        <v>5198</v>
      </c>
      <c r="G1373" s="60">
        <v>44314.776585648149</v>
      </c>
      <c r="H1373" s="37" t="s">
        <v>41</v>
      </c>
      <c r="I1373" s="60"/>
      <c r="J1373" s="37" t="s">
        <v>124</v>
      </c>
      <c r="K1373" s="37" t="s">
        <v>5199</v>
      </c>
      <c r="L1373" s="60">
        <v>44314.776597222219</v>
      </c>
      <c r="M1373" s="37" t="s">
        <v>41</v>
      </c>
      <c r="N1373" s="60">
        <v>44020.28496527778</v>
      </c>
      <c r="O1373" s="37" t="s">
        <v>675</v>
      </c>
      <c r="P1373" s="38" t="b">
        <v>0</v>
      </c>
      <c r="Q1373" s="37"/>
      <c r="R1373" s="37"/>
      <c r="S1373" s="38">
        <v>0</v>
      </c>
      <c r="T1373" s="37" t="s">
        <v>128</v>
      </c>
      <c r="U1373" s="37" t="s">
        <v>124</v>
      </c>
      <c r="V1373" s="60"/>
      <c r="W1373" s="38">
        <v>25444077</v>
      </c>
      <c r="X1373" s="37" t="s">
        <v>676</v>
      </c>
      <c r="Y1373" s="38">
        <v>0</v>
      </c>
      <c r="Z1373" s="38" t="b">
        <v>0</v>
      </c>
      <c r="AA1373" s="60">
        <v>44020.57</v>
      </c>
      <c r="AB1373" s="60">
        <v>44020.28496527778</v>
      </c>
      <c r="AC1373" s="38">
        <v>2</v>
      </c>
      <c r="AD1373" s="60">
        <v>44020.564722222232</v>
      </c>
      <c r="AE1373" s="60">
        <v>44020.57</v>
      </c>
      <c r="AF1373" s="60">
        <v>44020.564722222232</v>
      </c>
      <c r="AG1373" s="37" t="s">
        <v>139</v>
      </c>
      <c r="AH1373" s="37"/>
      <c r="AI1373" s="37"/>
      <c r="AJ1373" s="16">
        <f ca="1">IF(Table1[[#This Row],[State]]="Closed","Zero",IF(Table1[[#This Row],[State]]="Resolved","Zero",TODAY()-Table1[[#This Row],[First Assigned to Osprey-Resolver]]))</f>
        <v>687.43000000000029</v>
      </c>
      <c r="AK1373" s="16" t="str">
        <f ca="1">IF(Table1[[#This Row],[Days Open]]&lt;=5,"00 - 05",IF(Table1[[#This Row],[Days Open]]&lt;=15,"06 - 15",IF(Table1[[#This Row],[Days Open]]&lt;=30,"16 - 30", IF(Table1[[#This Row],[Days Open]]&lt;=60,"31 - 60",IF(Table1[[#This Row],[Days Open]]&lt;=90,"61 - 90",IF(Table1[[#This Row],[Days Open]]="Zero","Closed","&gt;91 and above"))))))</f>
        <v>&gt;91 and above</v>
      </c>
      <c r="AL1373" s="39">
        <f>WEEKNUM(Table1[[#This Row],[Created]])</f>
        <v>28</v>
      </c>
      <c r="AM1373" s="39">
        <f>WEEKNUM(Table1[[#This Row],[Resolved]])</f>
        <v>0</v>
      </c>
      <c r="AN1373" s="39">
        <f>WEEKNUM(Table1[[#This Row],[Closed]])</f>
        <v>18</v>
      </c>
      <c r="AO1373" s="39" t="str">
        <f>IFERROR(INDEX(GD_Resource[], MATCH(Table1[[#This Row],[Assigned to]], GD_Resource[SNOW ID Unique], 0), 2), "Not GD")</f>
        <v>Not GD</v>
      </c>
      <c r="AP1373" s="39" t="str">
        <f t="shared" si="21"/>
        <v>Geo</v>
      </c>
      <c r="AQ1373" s="39">
        <f>YEAR(Table1[[#This Row],[Closed]])</f>
        <v>2021</v>
      </c>
      <c r="AR1373" s="39">
        <f>YEAR(Table1[[#This Row],[Resolved]])</f>
        <v>1900</v>
      </c>
      <c r="AS1373" s="39">
        <f>YEAR(Table1[[#This Row],[Created]])</f>
        <v>2020</v>
      </c>
      <c r="AT1373" s="39">
        <f>DAY(Table1[[#This Row],[Resolved]])</f>
        <v>0</v>
      </c>
      <c r="AU1373" s="39" t="str">
        <f>TEXT(Table1[[#This Row],[Resolved]],"MMM")</f>
        <v>Jan</v>
      </c>
      <c r="AV1373" s="39">
        <f>DAY(Table1[[#This Row],[Created]])</f>
        <v>8</v>
      </c>
      <c r="AW1373" s="39" t="str">
        <f>TEXT(Table1[[#This Row],[Created]],"MMM")</f>
        <v>Jul</v>
      </c>
      <c r="AX1373" s="40" t="e">
        <f>VLOOKUP(Table1[[#This Row],[Assigned to]],GD_Resource[[#All],[SNOW ID Unique]:[Team]],4,0)</f>
        <v>#N/A</v>
      </c>
    </row>
    <row r="1374" spans="1:50" ht="49.95" customHeight="1" x14ac:dyDescent="0.25">
      <c r="A1374" s="37" t="s">
        <v>5200</v>
      </c>
      <c r="B1374" s="37" t="s">
        <v>142</v>
      </c>
      <c r="C1374" s="37" t="s">
        <v>185</v>
      </c>
      <c r="D1374" s="37" t="s">
        <v>206</v>
      </c>
      <c r="E1374" s="37" t="s">
        <v>145</v>
      </c>
      <c r="F1374" s="37" t="s">
        <v>5201</v>
      </c>
      <c r="G1374" s="60">
        <v>44153.906354166669</v>
      </c>
      <c r="H1374" s="37" t="s">
        <v>48</v>
      </c>
      <c r="I1374" s="60"/>
      <c r="J1374" s="37" t="s">
        <v>124</v>
      </c>
      <c r="K1374" s="37" t="s">
        <v>5199</v>
      </c>
      <c r="L1374" s="60">
        <v>44153.906354166669</v>
      </c>
      <c r="M1374" s="37" t="s">
        <v>48</v>
      </c>
      <c r="N1374" s="60">
        <v>44020.880671296298</v>
      </c>
      <c r="O1374" s="37" t="s">
        <v>1466</v>
      </c>
      <c r="P1374" s="38" t="b">
        <v>0</v>
      </c>
      <c r="Q1374" s="37"/>
      <c r="R1374" s="37" t="s">
        <v>191</v>
      </c>
      <c r="S1374" s="38">
        <v>0</v>
      </c>
      <c r="T1374" s="37" t="s">
        <v>128</v>
      </c>
      <c r="U1374" s="37" t="s">
        <v>124</v>
      </c>
      <c r="V1374" s="60"/>
      <c r="W1374" s="38">
        <v>11493419</v>
      </c>
      <c r="X1374" s="37" t="s">
        <v>1467</v>
      </c>
      <c r="Y1374" s="38">
        <v>0</v>
      </c>
      <c r="Z1374" s="38" t="b">
        <v>0</v>
      </c>
      <c r="AA1374" s="60">
        <v>44020.902430555558</v>
      </c>
      <c r="AB1374" s="60">
        <v>44020.881238425929</v>
      </c>
      <c r="AC1374" s="38">
        <v>1</v>
      </c>
      <c r="AD1374" s="60">
        <v>44020.903541666667</v>
      </c>
      <c r="AE1374" s="60">
        <v>44020.903541666667</v>
      </c>
      <c r="AF1374" s="60">
        <v>44020.903541666667</v>
      </c>
      <c r="AG1374" s="37"/>
      <c r="AH1374" s="37"/>
      <c r="AI1374" s="37"/>
      <c r="AJ1374" s="16">
        <f ca="1">IF(Table1[[#This Row],[State]]="Closed","Zero",IF(Table1[[#This Row],[State]]="Resolved","Zero",TODAY()-Table1[[#This Row],[First Assigned to Osprey-Resolver]]))</f>
        <v>687.09645833333343</v>
      </c>
      <c r="AK1374" s="16" t="str">
        <f ca="1">IF(Table1[[#This Row],[Days Open]]&lt;=5,"00 - 05",IF(Table1[[#This Row],[Days Open]]&lt;=15,"06 - 15",IF(Table1[[#This Row],[Days Open]]&lt;=30,"16 - 30", IF(Table1[[#This Row],[Days Open]]&lt;=60,"31 - 60",IF(Table1[[#This Row],[Days Open]]&lt;=90,"61 - 90",IF(Table1[[#This Row],[Days Open]]="Zero","Closed","&gt;91 and above"))))))</f>
        <v>&gt;91 and above</v>
      </c>
      <c r="AL1374" s="39">
        <f>WEEKNUM(Table1[[#This Row],[Created]])</f>
        <v>28</v>
      </c>
      <c r="AM1374" s="39">
        <f>WEEKNUM(Table1[[#This Row],[Resolved]])</f>
        <v>0</v>
      </c>
      <c r="AN1374" s="39">
        <f>WEEKNUM(Table1[[#This Row],[Closed]])</f>
        <v>47</v>
      </c>
      <c r="AO1374" s="39" t="str">
        <f>IFERROR(INDEX(GD_Resource[], MATCH(Table1[[#This Row],[Assigned to]], GD_Resource[SNOW ID Unique], 0), 2), "Not GD")</f>
        <v>Not GD</v>
      </c>
      <c r="AP1374" s="39" t="str">
        <f t="shared" si="21"/>
        <v>Geo</v>
      </c>
      <c r="AQ1374" s="39">
        <f>YEAR(Table1[[#This Row],[Closed]])</f>
        <v>2020</v>
      </c>
      <c r="AR1374" s="39">
        <f>YEAR(Table1[[#This Row],[Resolved]])</f>
        <v>1900</v>
      </c>
      <c r="AS1374" s="39">
        <f>YEAR(Table1[[#This Row],[Created]])</f>
        <v>2020</v>
      </c>
      <c r="AT1374" s="39">
        <f>DAY(Table1[[#This Row],[Resolved]])</f>
        <v>0</v>
      </c>
      <c r="AU1374" s="39" t="str">
        <f>TEXT(Table1[[#This Row],[Resolved]],"MMM")</f>
        <v>Jan</v>
      </c>
      <c r="AV1374" s="39">
        <f>DAY(Table1[[#This Row],[Created]])</f>
        <v>8</v>
      </c>
      <c r="AW1374" s="39" t="str">
        <f>TEXT(Table1[[#This Row],[Created]],"MMM")</f>
        <v>Jul</v>
      </c>
      <c r="AX1374" s="40" t="e">
        <f>VLOOKUP(Table1[[#This Row],[Assigned to]],GD_Resource[[#All],[SNOW ID Unique]:[Team]],4,0)</f>
        <v>#N/A</v>
      </c>
    </row>
    <row r="1375" spans="1:50" ht="62.7" customHeight="1" x14ac:dyDescent="0.25">
      <c r="A1375" s="37" t="s">
        <v>5202</v>
      </c>
      <c r="B1375" s="37" t="s">
        <v>142</v>
      </c>
      <c r="C1375" s="37" t="s">
        <v>1066</v>
      </c>
      <c r="D1375" s="37" t="s">
        <v>206</v>
      </c>
      <c r="E1375" s="37" t="s">
        <v>145</v>
      </c>
      <c r="F1375" s="37" t="s">
        <v>5203</v>
      </c>
      <c r="G1375" s="60">
        <v>44063.139513888891</v>
      </c>
      <c r="H1375" s="37" t="s">
        <v>48</v>
      </c>
      <c r="I1375" s="60"/>
      <c r="J1375" s="37" t="s">
        <v>124</v>
      </c>
      <c r="K1375" s="37" t="s">
        <v>5204</v>
      </c>
      <c r="L1375" s="60">
        <v>44063.139513888891</v>
      </c>
      <c r="M1375" s="37" t="s">
        <v>48</v>
      </c>
      <c r="N1375" s="60">
        <v>44027.735300925917</v>
      </c>
      <c r="O1375" s="37" t="s">
        <v>4264</v>
      </c>
      <c r="P1375" s="38" t="b">
        <v>0</v>
      </c>
      <c r="Q1375" s="37"/>
      <c r="R1375" s="37" t="s">
        <v>137</v>
      </c>
      <c r="S1375" s="38">
        <v>0</v>
      </c>
      <c r="T1375" s="37" t="s">
        <v>128</v>
      </c>
      <c r="U1375" s="37" t="s">
        <v>124</v>
      </c>
      <c r="V1375" s="60"/>
      <c r="W1375" s="38">
        <v>3058924</v>
      </c>
      <c r="X1375" s="37" t="s">
        <v>4265</v>
      </c>
      <c r="Y1375" s="38">
        <v>0</v>
      </c>
      <c r="Z1375" s="38" t="b">
        <v>0</v>
      </c>
      <c r="AA1375" s="60">
        <v>44027.769699074073</v>
      </c>
      <c r="AB1375" s="60">
        <v>44027.74858796296</v>
      </c>
      <c r="AC1375" s="38">
        <v>3</v>
      </c>
      <c r="AD1375" s="60">
        <v>44027.773993055547</v>
      </c>
      <c r="AE1375" s="60">
        <v>44027.773993055547</v>
      </c>
      <c r="AF1375" s="60">
        <v>44027.773993055547</v>
      </c>
      <c r="AG1375" s="37"/>
      <c r="AH1375" s="37"/>
      <c r="AI1375" s="37"/>
      <c r="AJ1375" s="16">
        <f ca="1">IF(Table1[[#This Row],[State]]="Closed","Zero",IF(Table1[[#This Row],[State]]="Resolved","Zero",TODAY()-Table1[[#This Row],[First Assigned to Osprey-Resolver]]))</f>
        <v>680.22600694445282</v>
      </c>
      <c r="AK1375" s="16" t="str">
        <f ca="1">IF(Table1[[#This Row],[Days Open]]&lt;=5,"00 - 05",IF(Table1[[#This Row],[Days Open]]&lt;=15,"06 - 15",IF(Table1[[#This Row],[Days Open]]&lt;=30,"16 - 30", IF(Table1[[#This Row],[Days Open]]&lt;=60,"31 - 60",IF(Table1[[#This Row],[Days Open]]&lt;=90,"61 - 90",IF(Table1[[#This Row],[Days Open]]="Zero","Closed","&gt;91 and above"))))))</f>
        <v>&gt;91 and above</v>
      </c>
      <c r="AL1375" s="39">
        <f>WEEKNUM(Table1[[#This Row],[Created]])</f>
        <v>29</v>
      </c>
      <c r="AM1375" s="39">
        <f>WEEKNUM(Table1[[#This Row],[Resolved]])</f>
        <v>0</v>
      </c>
      <c r="AN1375" s="39">
        <f>WEEKNUM(Table1[[#This Row],[Closed]])</f>
        <v>34</v>
      </c>
      <c r="AO1375" s="39" t="str">
        <f>IFERROR(INDEX(GD_Resource[], MATCH(Table1[[#This Row],[Assigned to]], GD_Resource[SNOW ID Unique], 0), 2), "Not GD")</f>
        <v>Not GD</v>
      </c>
      <c r="AP1375" s="39" t="str">
        <f t="shared" si="21"/>
        <v>Geo</v>
      </c>
      <c r="AQ1375" s="39">
        <f>YEAR(Table1[[#This Row],[Closed]])</f>
        <v>2020</v>
      </c>
      <c r="AR1375" s="39">
        <f>YEAR(Table1[[#This Row],[Resolved]])</f>
        <v>1900</v>
      </c>
      <c r="AS1375" s="39">
        <f>YEAR(Table1[[#This Row],[Created]])</f>
        <v>2020</v>
      </c>
      <c r="AT1375" s="39">
        <f>DAY(Table1[[#This Row],[Resolved]])</f>
        <v>0</v>
      </c>
      <c r="AU1375" s="39" t="str">
        <f>TEXT(Table1[[#This Row],[Resolved]],"MMM")</f>
        <v>Jan</v>
      </c>
      <c r="AV1375" s="39">
        <f>DAY(Table1[[#This Row],[Created]])</f>
        <v>15</v>
      </c>
      <c r="AW1375" s="39" t="str">
        <f>TEXT(Table1[[#This Row],[Created]],"MMM")</f>
        <v>Jul</v>
      </c>
      <c r="AX1375" s="40" t="e">
        <f>VLOOKUP(Table1[[#This Row],[Assigned to]],GD_Resource[[#All],[SNOW ID Unique]:[Team]],4,0)</f>
        <v>#N/A</v>
      </c>
    </row>
    <row r="1376" spans="1:50" ht="37.5" customHeight="1" x14ac:dyDescent="0.25">
      <c r="A1376" s="37" t="s">
        <v>5205</v>
      </c>
      <c r="B1376" s="37" t="s">
        <v>119</v>
      </c>
      <c r="C1376" s="37" t="s">
        <v>161</v>
      </c>
      <c r="D1376" s="37" t="s">
        <v>398</v>
      </c>
      <c r="E1376" s="37" t="s">
        <v>145</v>
      </c>
      <c r="F1376" s="37" t="s">
        <v>5206</v>
      </c>
      <c r="G1376" s="60">
        <v>44029.015509259261</v>
      </c>
      <c r="H1376" s="37"/>
      <c r="I1376" s="60"/>
      <c r="J1376" s="37" t="s">
        <v>124</v>
      </c>
      <c r="K1376" s="37" t="s">
        <v>5207</v>
      </c>
      <c r="L1376" s="60">
        <v>44029.015509259261</v>
      </c>
      <c r="M1376" s="37" t="s">
        <v>28</v>
      </c>
      <c r="N1376" s="60">
        <v>44029.009791666656</v>
      </c>
      <c r="O1376" s="37" t="s">
        <v>398</v>
      </c>
      <c r="P1376" s="38" t="b">
        <v>0</v>
      </c>
      <c r="Q1376" s="37"/>
      <c r="R1376" s="37" t="s">
        <v>127</v>
      </c>
      <c r="S1376" s="38">
        <v>0</v>
      </c>
      <c r="T1376" s="37" t="s">
        <v>128</v>
      </c>
      <c r="U1376" s="37" t="s">
        <v>124</v>
      </c>
      <c r="V1376" s="60"/>
      <c r="W1376" s="38">
        <v>698</v>
      </c>
      <c r="X1376" s="37" t="s">
        <v>399</v>
      </c>
      <c r="Y1376" s="38">
        <v>0</v>
      </c>
      <c r="Z1376" s="38" t="b">
        <v>0</v>
      </c>
      <c r="AA1376" s="60"/>
      <c r="AB1376" s="60"/>
      <c r="AC1376" s="38">
        <v>0</v>
      </c>
      <c r="AD1376" s="60"/>
      <c r="AE1376" s="60"/>
      <c r="AF1376" s="60">
        <v>44029.009791666656</v>
      </c>
      <c r="AG1376" s="37"/>
      <c r="AH1376" s="37"/>
      <c r="AI1376" s="37"/>
      <c r="AJ1376" s="16">
        <f ca="1">IF(Table1[[#This Row],[State]]="Closed","Zero",IF(Table1[[#This Row],[State]]="Resolved","Zero",TODAY()-Table1[[#This Row],[First Assigned to Osprey-Resolver]]))</f>
        <v>44708</v>
      </c>
      <c r="AK1376" s="16" t="str">
        <f ca="1">IF(Table1[[#This Row],[Days Open]]&lt;=5,"00 - 05",IF(Table1[[#This Row],[Days Open]]&lt;=15,"06 - 15",IF(Table1[[#This Row],[Days Open]]&lt;=30,"16 - 30", IF(Table1[[#This Row],[Days Open]]&lt;=60,"31 - 60",IF(Table1[[#This Row],[Days Open]]&lt;=90,"61 - 90",IF(Table1[[#This Row],[Days Open]]="Zero","Closed","&gt;91 and above"))))))</f>
        <v>&gt;91 and above</v>
      </c>
      <c r="AL1376" s="39">
        <f>WEEKNUM(Table1[[#This Row],[Created]])</f>
        <v>29</v>
      </c>
      <c r="AM1376" s="39">
        <f>WEEKNUM(Table1[[#This Row],[Resolved]])</f>
        <v>0</v>
      </c>
      <c r="AN1376" s="39">
        <f>WEEKNUM(Table1[[#This Row],[Closed]])</f>
        <v>29</v>
      </c>
      <c r="AO1376" s="39" t="str">
        <f>IFERROR(INDEX(GD_Resource[], MATCH(Table1[[#This Row],[Assigned to]], GD_Resource[SNOW ID Unique], 0), 2), "Not GD")</f>
        <v>Not GD</v>
      </c>
      <c r="AP1376" s="39" t="str">
        <f t="shared" si="21"/>
        <v>Geo</v>
      </c>
      <c r="AQ1376" s="39">
        <f>YEAR(Table1[[#This Row],[Closed]])</f>
        <v>2020</v>
      </c>
      <c r="AR1376" s="39">
        <f>YEAR(Table1[[#This Row],[Resolved]])</f>
        <v>1900</v>
      </c>
      <c r="AS1376" s="39">
        <f>YEAR(Table1[[#This Row],[Created]])</f>
        <v>2020</v>
      </c>
      <c r="AT1376" s="39">
        <f>DAY(Table1[[#This Row],[Resolved]])</f>
        <v>0</v>
      </c>
      <c r="AU1376" s="39" t="str">
        <f>TEXT(Table1[[#This Row],[Resolved]],"MMM")</f>
        <v>Jan</v>
      </c>
      <c r="AV1376" s="39">
        <f>DAY(Table1[[#This Row],[Created]])</f>
        <v>17</v>
      </c>
      <c r="AW1376" s="39" t="str">
        <f>TEXT(Table1[[#This Row],[Created]],"MMM")</f>
        <v>Jul</v>
      </c>
      <c r="AX1376" s="40" t="e">
        <f>VLOOKUP(Table1[[#This Row],[Assigned to]],GD_Resource[[#All],[SNOW ID Unique]:[Team]],4,0)</f>
        <v>#N/A</v>
      </c>
    </row>
    <row r="1377" spans="1:50" ht="37.5" customHeight="1" x14ac:dyDescent="0.25">
      <c r="A1377" s="37" t="s">
        <v>5208</v>
      </c>
      <c r="B1377" s="37" t="s">
        <v>142</v>
      </c>
      <c r="C1377" s="37" t="s">
        <v>120</v>
      </c>
      <c r="D1377" s="37" t="s">
        <v>206</v>
      </c>
      <c r="E1377" s="37" t="s">
        <v>145</v>
      </c>
      <c r="F1377" s="37" t="s">
        <v>5209</v>
      </c>
      <c r="G1377" s="60">
        <v>44097.346122685187</v>
      </c>
      <c r="H1377" s="37" t="s">
        <v>48</v>
      </c>
      <c r="I1377" s="60"/>
      <c r="J1377" s="37" t="s">
        <v>124</v>
      </c>
      <c r="K1377" s="37" t="s">
        <v>5210</v>
      </c>
      <c r="L1377" s="60">
        <v>44097.346122685187</v>
      </c>
      <c r="M1377" s="37" t="s">
        <v>48</v>
      </c>
      <c r="N1377" s="60">
        <v>44032.895509259259</v>
      </c>
      <c r="O1377" s="37" t="s">
        <v>274</v>
      </c>
      <c r="P1377" s="38" t="b">
        <v>0</v>
      </c>
      <c r="Q1377" s="37"/>
      <c r="R1377" s="37" t="s">
        <v>127</v>
      </c>
      <c r="S1377" s="38">
        <v>0</v>
      </c>
      <c r="T1377" s="37" t="s">
        <v>128</v>
      </c>
      <c r="U1377" s="37" t="s">
        <v>124</v>
      </c>
      <c r="V1377" s="60"/>
      <c r="W1377" s="38">
        <v>5568533</v>
      </c>
      <c r="X1377" s="37" t="s">
        <v>275</v>
      </c>
      <c r="Y1377" s="38">
        <v>0</v>
      </c>
      <c r="Z1377" s="38" t="b">
        <v>0</v>
      </c>
      <c r="AA1377" s="60">
        <v>44033.014965277784</v>
      </c>
      <c r="AB1377" s="60">
        <v>44032.897280092591</v>
      </c>
      <c r="AC1377" s="38">
        <v>1</v>
      </c>
      <c r="AD1377" s="60">
        <v>44032.977824074071</v>
      </c>
      <c r="AE1377" s="60">
        <v>44033.014965277784</v>
      </c>
      <c r="AF1377" s="60">
        <v>44032.977824074071</v>
      </c>
      <c r="AG1377" s="37" t="s">
        <v>332</v>
      </c>
      <c r="AH1377" s="37"/>
      <c r="AI1377" s="37"/>
      <c r="AJ1377" s="16">
        <f ca="1">IF(Table1[[#This Row],[State]]="Closed","Zero",IF(Table1[[#This Row],[State]]="Resolved","Zero",TODAY()-Table1[[#This Row],[First Assigned to Osprey-Resolver]]))</f>
        <v>674.98503472221637</v>
      </c>
      <c r="AK1377" s="16" t="str">
        <f ca="1">IF(Table1[[#This Row],[Days Open]]&lt;=5,"00 - 05",IF(Table1[[#This Row],[Days Open]]&lt;=15,"06 - 15",IF(Table1[[#This Row],[Days Open]]&lt;=30,"16 - 30", IF(Table1[[#This Row],[Days Open]]&lt;=60,"31 - 60",IF(Table1[[#This Row],[Days Open]]&lt;=90,"61 - 90",IF(Table1[[#This Row],[Days Open]]="Zero","Closed","&gt;91 and above"))))))</f>
        <v>&gt;91 and above</v>
      </c>
      <c r="AL1377" s="39">
        <f>WEEKNUM(Table1[[#This Row],[Created]])</f>
        <v>30</v>
      </c>
      <c r="AM1377" s="39">
        <f>WEEKNUM(Table1[[#This Row],[Resolved]])</f>
        <v>0</v>
      </c>
      <c r="AN1377" s="39">
        <f>WEEKNUM(Table1[[#This Row],[Closed]])</f>
        <v>39</v>
      </c>
      <c r="AO1377" s="39" t="str">
        <f>IFERROR(INDEX(GD_Resource[], MATCH(Table1[[#This Row],[Assigned to]], GD_Resource[SNOW ID Unique], 0), 2), "Not GD")</f>
        <v>Not GD</v>
      </c>
      <c r="AP1377" s="39" t="str">
        <f t="shared" si="21"/>
        <v>Geo</v>
      </c>
      <c r="AQ1377" s="39">
        <f>YEAR(Table1[[#This Row],[Closed]])</f>
        <v>2020</v>
      </c>
      <c r="AR1377" s="39">
        <f>YEAR(Table1[[#This Row],[Resolved]])</f>
        <v>1900</v>
      </c>
      <c r="AS1377" s="39">
        <f>YEAR(Table1[[#This Row],[Created]])</f>
        <v>2020</v>
      </c>
      <c r="AT1377" s="39">
        <f>DAY(Table1[[#This Row],[Resolved]])</f>
        <v>0</v>
      </c>
      <c r="AU1377" s="39" t="str">
        <f>TEXT(Table1[[#This Row],[Resolved]],"MMM")</f>
        <v>Jan</v>
      </c>
      <c r="AV1377" s="39">
        <f>DAY(Table1[[#This Row],[Created]])</f>
        <v>20</v>
      </c>
      <c r="AW1377" s="39" t="str">
        <f>TEXT(Table1[[#This Row],[Created]],"MMM")</f>
        <v>Jul</v>
      </c>
      <c r="AX1377" s="40" t="e">
        <f>VLOOKUP(Table1[[#This Row],[Assigned to]],GD_Resource[[#All],[SNOW ID Unique]:[Team]],4,0)</f>
        <v>#N/A</v>
      </c>
    </row>
    <row r="1378" spans="1:50" ht="37.5" customHeight="1" x14ac:dyDescent="0.25">
      <c r="A1378" s="37" t="s">
        <v>5211</v>
      </c>
      <c r="B1378" s="37" t="s">
        <v>119</v>
      </c>
      <c r="C1378" s="37" t="s">
        <v>120</v>
      </c>
      <c r="D1378" s="37" t="s">
        <v>2719</v>
      </c>
      <c r="E1378" s="37" t="s">
        <v>13</v>
      </c>
      <c r="F1378" s="37" t="s">
        <v>5212</v>
      </c>
      <c r="G1378" s="60">
        <v>44041.589953703697</v>
      </c>
      <c r="H1378" s="37" t="s">
        <v>2721</v>
      </c>
      <c r="I1378" s="60"/>
      <c r="J1378" s="37" t="s">
        <v>124</v>
      </c>
      <c r="K1378" s="37" t="s">
        <v>5213</v>
      </c>
      <c r="L1378" s="60">
        <v>44041.589953703697</v>
      </c>
      <c r="M1378" s="37" t="s">
        <v>2721</v>
      </c>
      <c r="N1378" s="60">
        <v>44039.134918981479</v>
      </c>
      <c r="O1378" s="37" t="s">
        <v>731</v>
      </c>
      <c r="P1378" s="38" t="b">
        <v>0</v>
      </c>
      <c r="Q1378" s="37"/>
      <c r="R1378" s="37" t="s">
        <v>127</v>
      </c>
      <c r="S1378" s="38">
        <v>0</v>
      </c>
      <c r="T1378" s="37" t="s">
        <v>128</v>
      </c>
      <c r="U1378" s="37" t="s">
        <v>124</v>
      </c>
      <c r="V1378" s="60"/>
      <c r="W1378" s="38">
        <v>212115</v>
      </c>
      <c r="X1378" s="37" t="s">
        <v>732</v>
      </c>
      <c r="Y1378" s="38">
        <v>0</v>
      </c>
      <c r="Z1378" s="38" t="b">
        <v>0</v>
      </c>
      <c r="AA1378" s="60">
        <v>44039.415752314817</v>
      </c>
      <c r="AB1378" s="60">
        <v>44039.135347222233</v>
      </c>
      <c r="AC1378" s="38">
        <v>1</v>
      </c>
      <c r="AD1378" s="60">
        <v>44039.201493055552</v>
      </c>
      <c r="AE1378" s="60">
        <v>44039.415752314817</v>
      </c>
      <c r="AF1378" s="60">
        <v>44039.201493055552</v>
      </c>
      <c r="AG1378" s="37"/>
      <c r="AH1378" s="37"/>
      <c r="AI1378" s="37"/>
      <c r="AJ1378" s="16">
        <f ca="1">IF(Table1[[#This Row],[State]]="Closed","Zero",IF(Table1[[#This Row],[State]]="Resolved","Zero",TODAY()-Table1[[#This Row],[First Assigned to Osprey-Resolver]]))</f>
        <v>668.58424768518307</v>
      </c>
      <c r="AK1378" s="16" t="str">
        <f ca="1">IF(Table1[[#This Row],[Days Open]]&lt;=5,"00 - 05",IF(Table1[[#This Row],[Days Open]]&lt;=15,"06 - 15",IF(Table1[[#This Row],[Days Open]]&lt;=30,"16 - 30", IF(Table1[[#This Row],[Days Open]]&lt;=60,"31 - 60",IF(Table1[[#This Row],[Days Open]]&lt;=90,"61 - 90",IF(Table1[[#This Row],[Days Open]]="Zero","Closed","&gt;91 and above"))))))</f>
        <v>&gt;91 and above</v>
      </c>
      <c r="AL1378" s="39">
        <f>WEEKNUM(Table1[[#This Row],[Created]])</f>
        <v>31</v>
      </c>
      <c r="AM1378" s="39">
        <f>WEEKNUM(Table1[[#This Row],[Resolved]])</f>
        <v>0</v>
      </c>
      <c r="AN1378" s="39">
        <f>WEEKNUM(Table1[[#This Row],[Closed]])</f>
        <v>31</v>
      </c>
      <c r="AO1378" s="39" t="str">
        <f>IFERROR(INDEX(GD_Resource[], MATCH(Table1[[#This Row],[Assigned to]], GD_Resource[SNOW ID Unique], 0), 2), "Not GD")</f>
        <v>WPP-US</v>
      </c>
      <c r="AP1378" s="39" t="str">
        <f t="shared" si="21"/>
        <v>GD</v>
      </c>
      <c r="AQ1378" s="39">
        <f>YEAR(Table1[[#This Row],[Closed]])</f>
        <v>2020</v>
      </c>
      <c r="AR1378" s="39">
        <f>YEAR(Table1[[#This Row],[Resolved]])</f>
        <v>1900</v>
      </c>
      <c r="AS1378" s="39">
        <f>YEAR(Table1[[#This Row],[Created]])</f>
        <v>2020</v>
      </c>
      <c r="AT1378" s="39">
        <f>DAY(Table1[[#This Row],[Resolved]])</f>
        <v>0</v>
      </c>
      <c r="AU1378" s="39" t="str">
        <f>TEXT(Table1[[#This Row],[Resolved]],"MMM")</f>
        <v>Jan</v>
      </c>
      <c r="AV1378" s="39">
        <f>DAY(Table1[[#This Row],[Created]])</f>
        <v>27</v>
      </c>
      <c r="AW1378" s="39" t="str">
        <f>TEXT(Table1[[#This Row],[Created]],"MMM")</f>
        <v>Jul</v>
      </c>
      <c r="AX1378" s="40">
        <f>VLOOKUP(Table1[[#This Row],[Assigned to]],GD_Resource[[#All],[SNOW ID Unique]:[Team]],4,0)</f>
        <v>0</v>
      </c>
    </row>
    <row r="1379" spans="1:50" ht="49.95" customHeight="1" x14ac:dyDescent="0.25">
      <c r="A1379" s="37" t="s">
        <v>5214</v>
      </c>
      <c r="B1379" s="37" t="s">
        <v>142</v>
      </c>
      <c r="C1379" s="37" t="s">
        <v>143</v>
      </c>
      <c r="D1379" s="37" t="s">
        <v>277</v>
      </c>
      <c r="E1379" s="37" t="s">
        <v>13</v>
      </c>
      <c r="F1379" s="37" t="s">
        <v>5215</v>
      </c>
      <c r="G1379" s="60">
        <v>44043.459189814806</v>
      </c>
      <c r="H1379" s="37" t="s">
        <v>281</v>
      </c>
      <c r="I1379" s="60"/>
      <c r="J1379" s="37" t="s">
        <v>124</v>
      </c>
      <c r="K1379" s="37" t="s">
        <v>5216</v>
      </c>
      <c r="L1379" s="60">
        <v>44043.459189814806</v>
      </c>
      <c r="M1379" s="37" t="s">
        <v>281</v>
      </c>
      <c r="N1379" s="60">
        <v>44040.001018518517</v>
      </c>
      <c r="O1379" s="37" t="s">
        <v>5217</v>
      </c>
      <c r="P1379" s="38" t="b">
        <v>0</v>
      </c>
      <c r="Q1379" s="37"/>
      <c r="R1379" s="37" t="s">
        <v>150</v>
      </c>
      <c r="S1379" s="38">
        <v>0</v>
      </c>
      <c r="T1379" s="37" t="s">
        <v>128</v>
      </c>
      <c r="U1379" s="37" t="s">
        <v>124</v>
      </c>
      <c r="V1379" s="60"/>
      <c r="W1379" s="38">
        <v>298786</v>
      </c>
      <c r="X1379" s="37" t="s">
        <v>5218</v>
      </c>
      <c r="Y1379" s="38">
        <v>0</v>
      </c>
      <c r="Z1379" s="38" t="b">
        <v>0</v>
      </c>
      <c r="AA1379" s="60">
        <v>44040.036516203712</v>
      </c>
      <c r="AB1379" s="60">
        <v>44040.001018518517</v>
      </c>
      <c r="AC1379" s="38">
        <v>3</v>
      </c>
      <c r="AD1379" s="60">
        <v>44040.055752314824</v>
      </c>
      <c r="AE1379" s="60">
        <v>44043.344988425917</v>
      </c>
      <c r="AF1379" s="60">
        <v>44042.899328703701</v>
      </c>
      <c r="AG1379" s="37" t="s">
        <v>139</v>
      </c>
      <c r="AH1379" s="37"/>
      <c r="AI1379" s="37"/>
      <c r="AJ1379" s="16">
        <f ca="1">IF(Table1[[#This Row],[State]]="Closed","Zero",IF(Table1[[#This Row],[State]]="Resolved","Zero",TODAY()-Table1[[#This Row],[First Assigned to Osprey-Resolver]]))</f>
        <v>664.65501157408289</v>
      </c>
      <c r="AK1379" s="16" t="str">
        <f ca="1">IF(Table1[[#This Row],[Days Open]]&lt;=5,"00 - 05",IF(Table1[[#This Row],[Days Open]]&lt;=15,"06 - 15",IF(Table1[[#This Row],[Days Open]]&lt;=30,"16 - 30", IF(Table1[[#This Row],[Days Open]]&lt;=60,"31 - 60",IF(Table1[[#This Row],[Days Open]]&lt;=90,"61 - 90",IF(Table1[[#This Row],[Days Open]]="Zero","Closed","&gt;91 and above"))))))</f>
        <v>&gt;91 and above</v>
      </c>
      <c r="AL1379" s="39">
        <f>WEEKNUM(Table1[[#This Row],[Created]])</f>
        <v>31</v>
      </c>
      <c r="AM1379" s="39">
        <f>WEEKNUM(Table1[[#This Row],[Resolved]])</f>
        <v>0</v>
      </c>
      <c r="AN1379" s="39">
        <f>WEEKNUM(Table1[[#This Row],[Closed]])</f>
        <v>31</v>
      </c>
      <c r="AO1379" s="39" t="str">
        <f>IFERROR(INDEX(GD_Resource[], MATCH(Table1[[#This Row],[Assigned to]], GD_Resource[SNOW ID Unique], 0), 2), "Not GD")</f>
        <v>WPP-US</v>
      </c>
      <c r="AP1379" s="39" t="str">
        <f t="shared" si="21"/>
        <v>GD</v>
      </c>
      <c r="AQ1379" s="39">
        <f>YEAR(Table1[[#This Row],[Closed]])</f>
        <v>2020</v>
      </c>
      <c r="AR1379" s="39">
        <f>YEAR(Table1[[#This Row],[Resolved]])</f>
        <v>1900</v>
      </c>
      <c r="AS1379" s="39">
        <f>YEAR(Table1[[#This Row],[Created]])</f>
        <v>2020</v>
      </c>
      <c r="AT1379" s="39">
        <f>DAY(Table1[[#This Row],[Resolved]])</f>
        <v>0</v>
      </c>
      <c r="AU1379" s="39" t="str">
        <f>TEXT(Table1[[#This Row],[Resolved]],"MMM")</f>
        <v>Jan</v>
      </c>
      <c r="AV1379" s="39">
        <f>DAY(Table1[[#This Row],[Created]])</f>
        <v>28</v>
      </c>
      <c r="AW1379" s="39" t="str">
        <f>TEXT(Table1[[#This Row],[Created]],"MMM")</f>
        <v>Jul</v>
      </c>
      <c r="AX1379" s="40">
        <f>VLOOKUP(Table1[[#This Row],[Assigned to]],GD_Resource[[#All],[SNOW ID Unique]:[Team]],4,0)</f>
        <v>0</v>
      </c>
    </row>
    <row r="1380" spans="1:50" ht="37.5" customHeight="1" x14ac:dyDescent="0.25">
      <c r="A1380" s="37" t="s">
        <v>5219</v>
      </c>
      <c r="B1380" s="37" t="s">
        <v>142</v>
      </c>
      <c r="C1380" s="37" t="s">
        <v>253</v>
      </c>
      <c r="D1380" s="37" t="s">
        <v>132</v>
      </c>
      <c r="E1380" s="37" t="s">
        <v>145</v>
      </c>
      <c r="F1380" s="37" t="s">
        <v>5220</v>
      </c>
      <c r="G1380" s="60">
        <v>44543.848854166667</v>
      </c>
      <c r="H1380" s="37" t="s">
        <v>56</v>
      </c>
      <c r="I1380" s="60"/>
      <c r="J1380" s="37"/>
      <c r="K1380" s="37"/>
      <c r="L1380" s="60"/>
      <c r="M1380" s="37"/>
      <c r="N1380" s="60">
        <v>44041.999236111107</v>
      </c>
      <c r="O1380" s="37" t="s">
        <v>255</v>
      </c>
      <c r="P1380" s="38" t="b">
        <v>0</v>
      </c>
      <c r="Q1380" s="37"/>
      <c r="R1380" s="37" t="s">
        <v>150</v>
      </c>
      <c r="S1380" s="38">
        <v>0</v>
      </c>
      <c r="T1380" s="37" t="s">
        <v>128</v>
      </c>
      <c r="U1380" s="37" t="s">
        <v>65</v>
      </c>
      <c r="V1380" s="60"/>
      <c r="W1380" s="38"/>
      <c r="X1380" s="37" t="s">
        <v>256</v>
      </c>
      <c r="Y1380" s="38">
        <v>0</v>
      </c>
      <c r="Z1380" s="38" t="b">
        <v>1</v>
      </c>
      <c r="AA1380" s="60">
        <v>44042.03460648148</v>
      </c>
      <c r="AB1380" s="60">
        <v>44042.019444444442</v>
      </c>
      <c r="AC1380" s="38">
        <v>4</v>
      </c>
      <c r="AD1380" s="60">
        <v>44042.155682870369</v>
      </c>
      <c r="AE1380" s="60">
        <v>44042.996342592603</v>
      </c>
      <c r="AF1380" s="60">
        <v>44042.991944444453</v>
      </c>
      <c r="AG1380" s="37" t="s">
        <v>139</v>
      </c>
      <c r="AH1380" s="37" t="s">
        <v>403</v>
      </c>
      <c r="AI1380" s="37" t="s">
        <v>257</v>
      </c>
      <c r="AJ1380" s="16">
        <f ca="1">IF(Table1[[#This Row],[State]]="Closed","Zero",IF(Table1[[#This Row],[State]]="Resolved","Zero",TODAY()-Table1[[#This Row],[First Assigned to Osprey-Resolver]]))</f>
        <v>665.00365740739653</v>
      </c>
      <c r="AK1380" s="16" t="str">
        <f ca="1">IF(Table1[[#This Row],[Days Open]]&lt;=5,"00 - 05",IF(Table1[[#This Row],[Days Open]]&lt;=15,"06 - 15",IF(Table1[[#This Row],[Days Open]]&lt;=30,"16 - 30", IF(Table1[[#This Row],[Days Open]]&lt;=60,"31 - 60",IF(Table1[[#This Row],[Days Open]]&lt;=90,"61 - 90",IF(Table1[[#This Row],[Days Open]]="Zero","Closed","&gt;91 and above"))))))</f>
        <v>&gt;91 and above</v>
      </c>
      <c r="AL1380" s="39">
        <f>WEEKNUM(Table1[[#This Row],[Created]])</f>
        <v>31</v>
      </c>
      <c r="AM1380" s="39">
        <f>WEEKNUM(Table1[[#This Row],[Resolved]])</f>
        <v>0</v>
      </c>
      <c r="AN1380" s="39">
        <f>WEEKNUM(Table1[[#This Row],[Closed]])</f>
        <v>0</v>
      </c>
      <c r="AO1380" s="39" t="str">
        <f>IFERROR(INDEX(GD_Resource[], MATCH(Table1[[#This Row],[Assigned to]], GD_Resource[SNOW ID Unique], 0), 2), "Not GD")</f>
        <v>WPP-US</v>
      </c>
      <c r="AP1380" s="39" t="str">
        <f t="shared" si="21"/>
        <v>GD</v>
      </c>
      <c r="AQ1380" s="39">
        <f>YEAR(Table1[[#This Row],[Closed]])</f>
        <v>1900</v>
      </c>
      <c r="AR1380" s="39">
        <f>YEAR(Table1[[#This Row],[Resolved]])</f>
        <v>1900</v>
      </c>
      <c r="AS1380" s="39">
        <f>YEAR(Table1[[#This Row],[Created]])</f>
        <v>2020</v>
      </c>
      <c r="AT1380" s="39">
        <f>DAY(Table1[[#This Row],[Resolved]])</f>
        <v>0</v>
      </c>
      <c r="AU1380" s="39" t="str">
        <f>TEXT(Table1[[#This Row],[Resolved]],"MMM")</f>
        <v>Jan</v>
      </c>
      <c r="AV1380" s="39">
        <f>DAY(Table1[[#This Row],[Created]])</f>
        <v>29</v>
      </c>
      <c r="AW1380" s="39" t="str">
        <f>TEXT(Table1[[#This Row],[Created]],"MMM")</f>
        <v>Jul</v>
      </c>
      <c r="AX1380" s="40">
        <f>VLOOKUP(Table1[[#This Row],[Assigned to]],GD_Resource[[#All],[SNOW ID Unique]:[Team]],4,0)</f>
        <v>0</v>
      </c>
    </row>
    <row r="1381" spans="1:50" ht="37.5" customHeight="1" x14ac:dyDescent="0.25">
      <c r="A1381" s="37" t="s">
        <v>5221</v>
      </c>
      <c r="B1381" s="37" t="s">
        <v>142</v>
      </c>
      <c r="C1381" s="37" t="s">
        <v>143</v>
      </c>
      <c r="D1381" s="37" t="s">
        <v>5222</v>
      </c>
      <c r="E1381" s="37" t="s">
        <v>13</v>
      </c>
      <c r="F1381" s="37" t="s">
        <v>5223</v>
      </c>
      <c r="G1381" s="60">
        <v>44042.951620370368</v>
      </c>
      <c r="H1381" s="37" t="s">
        <v>5013</v>
      </c>
      <c r="I1381" s="60"/>
      <c r="J1381" s="37" t="s">
        <v>134</v>
      </c>
      <c r="K1381" s="37" t="s">
        <v>5224</v>
      </c>
      <c r="L1381" s="60">
        <v>44042.951620370368</v>
      </c>
      <c r="M1381" s="37" t="s">
        <v>5013</v>
      </c>
      <c r="N1381" s="60">
        <v>44042.917407407411</v>
      </c>
      <c r="O1381" s="37" t="s">
        <v>5217</v>
      </c>
      <c r="P1381" s="38" t="b">
        <v>0</v>
      </c>
      <c r="Q1381" s="37"/>
      <c r="R1381" s="37" t="s">
        <v>150</v>
      </c>
      <c r="S1381" s="38">
        <v>0</v>
      </c>
      <c r="T1381" s="37" t="s">
        <v>128</v>
      </c>
      <c r="U1381" s="37" t="s">
        <v>124</v>
      </c>
      <c r="V1381" s="60"/>
      <c r="W1381" s="38">
        <v>2956</v>
      </c>
      <c r="X1381" s="37" t="s">
        <v>5013</v>
      </c>
      <c r="Y1381" s="38">
        <v>0</v>
      </c>
      <c r="Z1381" s="38" t="b">
        <v>0</v>
      </c>
      <c r="AA1381" s="60">
        <v>44042.950613425928</v>
      </c>
      <c r="AB1381" s="60">
        <v>44042.917407407411</v>
      </c>
      <c r="AC1381" s="38">
        <v>1</v>
      </c>
      <c r="AD1381" s="60">
        <v>44042.951620370368</v>
      </c>
      <c r="AE1381" s="60">
        <v>44042.951620370368</v>
      </c>
      <c r="AF1381" s="60">
        <v>44042.951620370368</v>
      </c>
      <c r="AG1381" s="37"/>
      <c r="AH1381" s="37"/>
      <c r="AI1381" s="37"/>
      <c r="AJ1381" s="16">
        <f ca="1">IF(Table1[[#This Row],[State]]="Closed","Zero",IF(Table1[[#This Row],[State]]="Resolved","Zero",TODAY()-Table1[[#This Row],[First Assigned to Osprey-Resolver]]))</f>
        <v>665.04837962963211</v>
      </c>
      <c r="AK1381" s="16" t="str">
        <f ca="1">IF(Table1[[#This Row],[Days Open]]&lt;=5,"00 - 05",IF(Table1[[#This Row],[Days Open]]&lt;=15,"06 - 15",IF(Table1[[#This Row],[Days Open]]&lt;=30,"16 - 30", IF(Table1[[#This Row],[Days Open]]&lt;=60,"31 - 60",IF(Table1[[#This Row],[Days Open]]&lt;=90,"61 - 90",IF(Table1[[#This Row],[Days Open]]="Zero","Closed","&gt;91 and above"))))))</f>
        <v>&gt;91 and above</v>
      </c>
      <c r="AL1381" s="39">
        <f>WEEKNUM(Table1[[#This Row],[Created]])</f>
        <v>31</v>
      </c>
      <c r="AM1381" s="39">
        <f>WEEKNUM(Table1[[#This Row],[Resolved]])</f>
        <v>0</v>
      </c>
      <c r="AN1381" s="39">
        <f>WEEKNUM(Table1[[#This Row],[Closed]])</f>
        <v>31</v>
      </c>
      <c r="AO1381" s="39" t="str">
        <f>IFERROR(INDEX(GD_Resource[], MATCH(Table1[[#This Row],[Assigned to]], GD_Resource[SNOW ID Unique], 0), 2), "Not GD")</f>
        <v>WPP-US</v>
      </c>
      <c r="AP1381" s="39" t="str">
        <f t="shared" si="21"/>
        <v>GD</v>
      </c>
      <c r="AQ1381" s="39">
        <f>YEAR(Table1[[#This Row],[Closed]])</f>
        <v>2020</v>
      </c>
      <c r="AR1381" s="39">
        <f>YEAR(Table1[[#This Row],[Resolved]])</f>
        <v>1900</v>
      </c>
      <c r="AS1381" s="39">
        <f>YEAR(Table1[[#This Row],[Created]])</f>
        <v>2020</v>
      </c>
      <c r="AT1381" s="39">
        <f>DAY(Table1[[#This Row],[Resolved]])</f>
        <v>0</v>
      </c>
      <c r="AU1381" s="39" t="str">
        <f>TEXT(Table1[[#This Row],[Resolved]],"MMM")</f>
        <v>Jan</v>
      </c>
      <c r="AV1381" s="39">
        <f>DAY(Table1[[#This Row],[Created]])</f>
        <v>30</v>
      </c>
      <c r="AW1381" s="39" t="str">
        <f>TEXT(Table1[[#This Row],[Created]],"MMM")</f>
        <v>Jul</v>
      </c>
      <c r="AX1381" s="40">
        <f>VLOOKUP(Table1[[#This Row],[Assigned to]],GD_Resource[[#All],[SNOW ID Unique]:[Team]],4,0)</f>
        <v>0</v>
      </c>
    </row>
    <row r="1382" spans="1:50" ht="37.5" customHeight="1" x14ac:dyDescent="0.25">
      <c r="A1382" s="37" t="s">
        <v>5225</v>
      </c>
      <c r="B1382" s="37" t="s">
        <v>119</v>
      </c>
      <c r="C1382" s="37" t="s">
        <v>153</v>
      </c>
      <c r="D1382" s="37" t="s">
        <v>3605</v>
      </c>
      <c r="E1382" s="37" t="s">
        <v>145</v>
      </c>
      <c r="F1382" s="37" t="s">
        <v>5226</v>
      </c>
      <c r="G1382" s="60">
        <v>44280.903761574067</v>
      </c>
      <c r="H1382" s="37" t="s">
        <v>3607</v>
      </c>
      <c r="I1382" s="60"/>
      <c r="J1382" s="37" t="s">
        <v>329</v>
      </c>
      <c r="K1382" s="37" t="s">
        <v>5227</v>
      </c>
      <c r="L1382" s="60">
        <v>44280.903761574067</v>
      </c>
      <c r="M1382" s="37" t="s">
        <v>3607</v>
      </c>
      <c r="N1382" s="60">
        <v>44043.937199074076</v>
      </c>
      <c r="O1382" s="37" t="s">
        <v>156</v>
      </c>
      <c r="P1382" s="38" t="b">
        <v>0</v>
      </c>
      <c r="Q1382" s="37"/>
      <c r="R1382" s="37" t="s">
        <v>150</v>
      </c>
      <c r="S1382" s="38">
        <v>0</v>
      </c>
      <c r="T1382" s="37" t="s">
        <v>128</v>
      </c>
      <c r="U1382" s="37" t="s">
        <v>124</v>
      </c>
      <c r="V1382" s="60"/>
      <c r="W1382" s="38">
        <v>20474102</v>
      </c>
      <c r="X1382" s="37" t="s">
        <v>157</v>
      </c>
      <c r="Y1382" s="38">
        <v>0</v>
      </c>
      <c r="Z1382" s="38" t="b">
        <v>0</v>
      </c>
      <c r="AA1382" s="60">
        <v>44043.937199074076</v>
      </c>
      <c r="AB1382" s="60"/>
      <c r="AC1382" s="38">
        <v>0</v>
      </c>
      <c r="AD1382" s="60"/>
      <c r="AE1382" s="60">
        <v>44043.937199074076</v>
      </c>
      <c r="AF1382" s="60">
        <v>44043.937199074076</v>
      </c>
      <c r="AG1382" s="37"/>
      <c r="AH1382" s="37"/>
      <c r="AI1382" s="37" t="s">
        <v>159</v>
      </c>
      <c r="AJ1382" s="16">
        <f ca="1">IF(Table1[[#This Row],[State]]="Closed","Zero",IF(Table1[[#This Row],[State]]="Resolved","Zero",TODAY()-Table1[[#This Row],[First Assigned to Osprey-Resolver]]))</f>
        <v>664.06280092592351</v>
      </c>
      <c r="AK1382" s="16" t="str">
        <f ca="1">IF(Table1[[#This Row],[Days Open]]&lt;=5,"00 - 05",IF(Table1[[#This Row],[Days Open]]&lt;=15,"06 - 15",IF(Table1[[#This Row],[Days Open]]&lt;=30,"16 - 30", IF(Table1[[#This Row],[Days Open]]&lt;=60,"31 - 60",IF(Table1[[#This Row],[Days Open]]&lt;=90,"61 - 90",IF(Table1[[#This Row],[Days Open]]="Zero","Closed","&gt;91 and above"))))))</f>
        <v>&gt;91 and above</v>
      </c>
      <c r="AL1382" s="39">
        <f>WEEKNUM(Table1[[#This Row],[Created]])</f>
        <v>31</v>
      </c>
      <c r="AM1382" s="39">
        <f>WEEKNUM(Table1[[#This Row],[Resolved]])</f>
        <v>0</v>
      </c>
      <c r="AN1382" s="39">
        <f>WEEKNUM(Table1[[#This Row],[Closed]])</f>
        <v>13</v>
      </c>
      <c r="AO1382" s="39" t="str">
        <f>IFERROR(INDEX(GD_Resource[], MATCH(Table1[[#This Row],[Assigned to]], GD_Resource[SNOW ID Unique], 0), 2), "Not GD")</f>
        <v>Not GD</v>
      </c>
      <c r="AP1382" s="39" t="str">
        <f t="shared" si="21"/>
        <v>Geo</v>
      </c>
      <c r="AQ1382" s="39">
        <f>YEAR(Table1[[#This Row],[Closed]])</f>
        <v>2021</v>
      </c>
      <c r="AR1382" s="39">
        <f>YEAR(Table1[[#This Row],[Resolved]])</f>
        <v>1900</v>
      </c>
      <c r="AS1382" s="39">
        <f>YEAR(Table1[[#This Row],[Created]])</f>
        <v>2020</v>
      </c>
      <c r="AT1382" s="39">
        <f>DAY(Table1[[#This Row],[Resolved]])</f>
        <v>0</v>
      </c>
      <c r="AU1382" s="39" t="str">
        <f>TEXT(Table1[[#This Row],[Resolved]],"MMM")</f>
        <v>Jan</v>
      </c>
      <c r="AV1382" s="39">
        <f>DAY(Table1[[#This Row],[Created]])</f>
        <v>31</v>
      </c>
      <c r="AW1382" s="39" t="str">
        <f>TEXT(Table1[[#This Row],[Created]],"MMM")</f>
        <v>Jul</v>
      </c>
      <c r="AX1382" s="40" t="e">
        <f>VLOOKUP(Table1[[#This Row],[Assigned to]],GD_Resource[[#All],[SNOW ID Unique]:[Team]],4,0)</f>
        <v>#N/A</v>
      </c>
    </row>
    <row r="1383" spans="1:50" ht="37.5" customHeight="1" x14ac:dyDescent="0.25">
      <c r="A1383" s="37" t="s">
        <v>5228</v>
      </c>
      <c r="B1383" s="37" t="s">
        <v>119</v>
      </c>
      <c r="C1383" s="37" t="s">
        <v>153</v>
      </c>
      <c r="D1383" s="37" t="s">
        <v>3605</v>
      </c>
      <c r="E1383" s="37" t="s">
        <v>13</v>
      </c>
      <c r="F1383" s="37" t="s">
        <v>5229</v>
      </c>
      <c r="G1383" s="60">
        <v>44050.635520833333</v>
      </c>
      <c r="H1383" s="37" t="s">
        <v>3607</v>
      </c>
      <c r="I1383" s="60"/>
      <c r="J1383" s="37" t="s">
        <v>124</v>
      </c>
      <c r="K1383" s="37" t="s">
        <v>5230</v>
      </c>
      <c r="L1383" s="60">
        <v>44050.635520833333</v>
      </c>
      <c r="M1383" s="37" t="s">
        <v>3607</v>
      </c>
      <c r="N1383" s="60">
        <v>44046.809050925927</v>
      </c>
      <c r="O1383" s="37" t="s">
        <v>3605</v>
      </c>
      <c r="P1383" s="38" t="b">
        <v>0</v>
      </c>
      <c r="Q1383" s="37"/>
      <c r="R1383" s="37" t="s">
        <v>150</v>
      </c>
      <c r="S1383" s="38">
        <v>0</v>
      </c>
      <c r="T1383" s="37" t="s">
        <v>128</v>
      </c>
      <c r="U1383" s="37" t="s">
        <v>124</v>
      </c>
      <c r="V1383" s="60"/>
      <c r="W1383" s="38">
        <v>331150</v>
      </c>
      <c r="X1383" s="37" t="s">
        <v>3607</v>
      </c>
      <c r="Y1383" s="38">
        <v>0</v>
      </c>
      <c r="Z1383" s="38" t="b">
        <v>0</v>
      </c>
      <c r="AA1383" s="60">
        <v>44046.809050925927</v>
      </c>
      <c r="AB1383" s="60"/>
      <c r="AC1383" s="38">
        <v>0</v>
      </c>
      <c r="AD1383" s="60"/>
      <c r="AE1383" s="60">
        <v>44046.809050925927</v>
      </c>
      <c r="AF1383" s="60">
        <v>44046.809050925927</v>
      </c>
      <c r="AG1383" s="37"/>
      <c r="AH1383" s="37"/>
      <c r="AI1383" s="37"/>
      <c r="AJ1383" s="16">
        <f ca="1">IF(Table1[[#This Row],[State]]="Closed","Zero",IF(Table1[[#This Row],[State]]="Resolved","Zero",TODAY()-Table1[[#This Row],[First Assigned to Osprey-Resolver]]))</f>
        <v>661.19094907407271</v>
      </c>
      <c r="AK1383" s="16" t="str">
        <f ca="1">IF(Table1[[#This Row],[Days Open]]&lt;=5,"00 - 05",IF(Table1[[#This Row],[Days Open]]&lt;=15,"06 - 15",IF(Table1[[#This Row],[Days Open]]&lt;=30,"16 - 30", IF(Table1[[#This Row],[Days Open]]&lt;=60,"31 - 60",IF(Table1[[#This Row],[Days Open]]&lt;=90,"61 - 90",IF(Table1[[#This Row],[Days Open]]="Zero","Closed","&gt;91 and above"))))))</f>
        <v>&gt;91 and above</v>
      </c>
      <c r="AL1383" s="39">
        <f>WEEKNUM(Table1[[#This Row],[Created]])</f>
        <v>32</v>
      </c>
      <c r="AM1383" s="39">
        <f>WEEKNUM(Table1[[#This Row],[Resolved]])</f>
        <v>0</v>
      </c>
      <c r="AN1383" s="39">
        <f>WEEKNUM(Table1[[#This Row],[Closed]])</f>
        <v>32</v>
      </c>
      <c r="AO1383" s="39" t="str">
        <f>IFERROR(INDEX(GD_Resource[], MATCH(Table1[[#This Row],[Assigned to]], GD_Resource[SNOW ID Unique], 0), 2), "Not GD")</f>
        <v>Not GD</v>
      </c>
      <c r="AP1383" s="39" t="str">
        <f t="shared" si="21"/>
        <v>Geo</v>
      </c>
      <c r="AQ1383" s="39">
        <f>YEAR(Table1[[#This Row],[Closed]])</f>
        <v>2020</v>
      </c>
      <c r="AR1383" s="39">
        <f>YEAR(Table1[[#This Row],[Resolved]])</f>
        <v>1900</v>
      </c>
      <c r="AS1383" s="39">
        <f>YEAR(Table1[[#This Row],[Created]])</f>
        <v>2020</v>
      </c>
      <c r="AT1383" s="39">
        <f>DAY(Table1[[#This Row],[Resolved]])</f>
        <v>0</v>
      </c>
      <c r="AU1383" s="39" t="str">
        <f>TEXT(Table1[[#This Row],[Resolved]],"MMM")</f>
        <v>Jan</v>
      </c>
      <c r="AV1383" s="39">
        <f>DAY(Table1[[#This Row],[Created]])</f>
        <v>3</v>
      </c>
      <c r="AW1383" s="39" t="str">
        <f>TEXT(Table1[[#This Row],[Created]],"MMM")</f>
        <v>Aug</v>
      </c>
      <c r="AX1383" s="40" t="e">
        <f>VLOOKUP(Table1[[#This Row],[Assigned to]],GD_Resource[[#All],[SNOW ID Unique]:[Team]],4,0)</f>
        <v>#N/A</v>
      </c>
    </row>
    <row r="1384" spans="1:50" ht="37.5" customHeight="1" x14ac:dyDescent="0.25">
      <c r="A1384" s="37" t="s">
        <v>5231</v>
      </c>
      <c r="B1384" s="37" t="s">
        <v>119</v>
      </c>
      <c r="C1384" s="37" t="s">
        <v>161</v>
      </c>
      <c r="D1384" s="37" t="s">
        <v>696</v>
      </c>
      <c r="E1384" s="37" t="s">
        <v>145</v>
      </c>
      <c r="F1384" s="37" t="s">
        <v>5232</v>
      </c>
      <c r="G1384" s="60">
        <v>44049.571736111109</v>
      </c>
      <c r="H1384" s="37"/>
      <c r="I1384" s="60"/>
      <c r="J1384" s="37" t="s">
        <v>124</v>
      </c>
      <c r="K1384" s="37" t="s">
        <v>5233</v>
      </c>
      <c r="L1384" s="60">
        <v>44049.571736111109</v>
      </c>
      <c r="M1384" s="37" t="s">
        <v>699</v>
      </c>
      <c r="N1384" s="60">
        <v>44048.912164351852</v>
      </c>
      <c r="O1384" s="37" t="s">
        <v>696</v>
      </c>
      <c r="P1384" s="38" t="b">
        <v>0</v>
      </c>
      <c r="Q1384" s="37"/>
      <c r="R1384" s="37" t="s">
        <v>127</v>
      </c>
      <c r="S1384" s="38">
        <v>0</v>
      </c>
      <c r="T1384" s="37" t="s">
        <v>128</v>
      </c>
      <c r="U1384" s="37" t="s">
        <v>124</v>
      </c>
      <c r="V1384" s="60"/>
      <c r="W1384" s="38">
        <v>58398</v>
      </c>
      <c r="X1384" s="37" t="s">
        <v>2432</v>
      </c>
      <c r="Y1384" s="38">
        <v>0</v>
      </c>
      <c r="Z1384" s="38" t="b">
        <v>0</v>
      </c>
      <c r="AA1384" s="60"/>
      <c r="AB1384" s="60"/>
      <c r="AC1384" s="38">
        <v>0</v>
      </c>
      <c r="AD1384" s="60"/>
      <c r="AE1384" s="60"/>
      <c r="AF1384" s="60">
        <v>44048.912164351852</v>
      </c>
      <c r="AG1384" s="37"/>
      <c r="AH1384" s="37"/>
      <c r="AI1384" s="37"/>
      <c r="AJ1384" s="16">
        <f ca="1">IF(Table1[[#This Row],[State]]="Closed","Zero",IF(Table1[[#This Row],[State]]="Resolved","Zero",TODAY()-Table1[[#This Row],[First Assigned to Osprey-Resolver]]))</f>
        <v>44708</v>
      </c>
      <c r="AK1384" s="16" t="str">
        <f ca="1">IF(Table1[[#This Row],[Days Open]]&lt;=5,"00 - 05",IF(Table1[[#This Row],[Days Open]]&lt;=15,"06 - 15",IF(Table1[[#This Row],[Days Open]]&lt;=30,"16 - 30", IF(Table1[[#This Row],[Days Open]]&lt;=60,"31 - 60",IF(Table1[[#This Row],[Days Open]]&lt;=90,"61 - 90",IF(Table1[[#This Row],[Days Open]]="Zero","Closed","&gt;91 and above"))))))</f>
        <v>&gt;91 and above</v>
      </c>
      <c r="AL1384" s="39">
        <f>WEEKNUM(Table1[[#This Row],[Created]])</f>
        <v>32</v>
      </c>
      <c r="AM1384" s="39">
        <f>WEEKNUM(Table1[[#This Row],[Resolved]])</f>
        <v>0</v>
      </c>
      <c r="AN1384" s="39">
        <f>WEEKNUM(Table1[[#This Row],[Closed]])</f>
        <v>32</v>
      </c>
      <c r="AO1384" s="39" t="str">
        <f>IFERROR(INDEX(GD_Resource[], MATCH(Table1[[#This Row],[Assigned to]], GD_Resource[SNOW ID Unique], 0), 2), "Not GD")</f>
        <v>Not GD</v>
      </c>
      <c r="AP1384" s="39" t="str">
        <f t="shared" si="21"/>
        <v>Geo</v>
      </c>
      <c r="AQ1384" s="39">
        <f>YEAR(Table1[[#This Row],[Closed]])</f>
        <v>2020</v>
      </c>
      <c r="AR1384" s="39">
        <f>YEAR(Table1[[#This Row],[Resolved]])</f>
        <v>1900</v>
      </c>
      <c r="AS1384" s="39">
        <f>YEAR(Table1[[#This Row],[Created]])</f>
        <v>2020</v>
      </c>
      <c r="AT1384" s="39">
        <f>DAY(Table1[[#This Row],[Resolved]])</f>
        <v>0</v>
      </c>
      <c r="AU1384" s="39" t="str">
        <f>TEXT(Table1[[#This Row],[Resolved]],"MMM")</f>
        <v>Jan</v>
      </c>
      <c r="AV1384" s="39">
        <f>DAY(Table1[[#This Row],[Created]])</f>
        <v>5</v>
      </c>
      <c r="AW1384" s="39" t="str">
        <f>TEXT(Table1[[#This Row],[Created]],"MMM")</f>
        <v>Aug</v>
      </c>
      <c r="AX1384" s="40" t="e">
        <f>VLOOKUP(Table1[[#This Row],[Assigned to]],GD_Resource[[#All],[SNOW ID Unique]:[Team]],4,0)</f>
        <v>#N/A</v>
      </c>
    </row>
    <row r="1385" spans="1:50" ht="37.5" customHeight="1" x14ac:dyDescent="0.25">
      <c r="A1385" s="37" t="s">
        <v>5234</v>
      </c>
      <c r="B1385" s="37" t="s">
        <v>119</v>
      </c>
      <c r="C1385" s="37" t="s">
        <v>339</v>
      </c>
      <c r="D1385" s="37" t="s">
        <v>428</v>
      </c>
      <c r="E1385" s="37" t="s">
        <v>13</v>
      </c>
      <c r="F1385" s="37" t="s">
        <v>5235</v>
      </c>
      <c r="G1385" s="60">
        <v>44049.170451388891</v>
      </c>
      <c r="H1385" s="37" t="s">
        <v>430</v>
      </c>
      <c r="I1385" s="60"/>
      <c r="J1385" s="37" t="s">
        <v>134</v>
      </c>
      <c r="K1385" s="37" t="s">
        <v>5236</v>
      </c>
      <c r="L1385" s="60">
        <v>44049.170451388891</v>
      </c>
      <c r="M1385" s="37" t="s">
        <v>430</v>
      </c>
      <c r="N1385" s="60">
        <v>44049.135578703703</v>
      </c>
      <c r="O1385" s="37" t="s">
        <v>5237</v>
      </c>
      <c r="P1385" s="38" t="b">
        <v>0</v>
      </c>
      <c r="Q1385" s="37"/>
      <c r="R1385" s="37" t="s">
        <v>217</v>
      </c>
      <c r="S1385" s="38">
        <v>0</v>
      </c>
      <c r="T1385" s="37" t="s">
        <v>128</v>
      </c>
      <c r="U1385" s="37" t="s">
        <v>124</v>
      </c>
      <c r="V1385" s="60"/>
      <c r="W1385" s="38">
        <v>3013</v>
      </c>
      <c r="X1385" s="37" t="s">
        <v>5238</v>
      </c>
      <c r="Y1385" s="38">
        <v>0</v>
      </c>
      <c r="Z1385" s="38" t="b">
        <v>0</v>
      </c>
      <c r="AA1385" s="60">
        <v>44049.170138888891</v>
      </c>
      <c r="AB1385" s="60">
        <v>44049.135578703703</v>
      </c>
      <c r="AC1385" s="38">
        <v>1</v>
      </c>
      <c r="AD1385" s="60">
        <v>44049.167928240742</v>
      </c>
      <c r="AE1385" s="60">
        <v>44049.170138888891</v>
      </c>
      <c r="AF1385" s="60">
        <v>44049.167928240742</v>
      </c>
      <c r="AG1385" s="37"/>
      <c r="AH1385" s="37"/>
      <c r="AI1385" s="37"/>
      <c r="AJ1385" s="16">
        <f ca="1">IF(Table1[[#This Row],[State]]="Closed","Zero",IF(Table1[[#This Row],[State]]="Resolved","Zero",TODAY()-Table1[[#This Row],[First Assigned to Osprey-Resolver]]))</f>
        <v>658.82986111110949</v>
      </c>
      <c r="AK1385" s="16" t="str">
        <f ca="1">IF(Table1[[#This Row],[Days Open]]&lt;=5,"00 - 05",IF(Table1[[#This Row],[Days Open]]&lt;=15,"06 - 15",IF(Table1[[#This Row],[Days Open]]&lt;=30,"16 - 30", IF(Table1[[#This Row],[Days Open]]&lt;=60,"31 - 60",IF(Table1[[#This Row],[Days Open]]&lt;=90,"61 - 90",IF(Table1[[#This Row],[Days Open]]="Zero","Closed","&gt;91 and above"))))))</f>
        <v>&gt;91 and above</v>
      </c>
      <c r="AL1385" s="39">
        <f>WEEKNUM(Table1[[#This Row],[Created]])</f>
        <v>32</v>
      </c>
      <c r="AM1385" s="39">
        <f>WEEKNUM(Table1[[#This Row],[Resolved]])</f>
        <v>0</v>
      </c>
      <c r="AN1385" s="39">
        <f>WEEKNUM(Table1[[#This Row],[Closed]])</f>
        <v>32</v>
      </c>
      <c r="AO1385" s="39" t="str">
        <f>IFERROR(INDEX(GD_Resource[], MATCH(Table1[[#This Row],[Assigned to]], GD_Resource[SNOW ID Unique], 0), 2), "Not GD")</f>
        <v>Not GD</v>
      </c>
      <c r="AP1385" s="39" t="str">
        <f t="shared" si="21"/>
        <v>Geo</v>
      </c>
      <c r="AQ1385" s="39">
        <f>YEAR(Table1[[#This Row],[Closed]])</f>
        <v>2020</v>
      </c>
      <c r="AR1385" s="39">
        <f>YEAR(Table1[[#This Row],[Resolved]])</f>
        <v>1900</v>
      </c>
      <c r="AS1385" s="39">
        <f>YEAR(Table1[[#This Row],[Created]])</f>
        <v>2020</v>
      </c>
      <c r="AT1385" s="39">
        <f>DAY(Table1[[#This Row],[Resolved]])</f>
        <v>0</v>
      </c>
      <c r="AU1385" s="39" t="str">
        <f>TEXT(Table1[[#This Row],[Resolved]],"MMM")</f>
        <v>Jan</v>
      </c>
      <c r="AV1385" s="39">
        <f>DAY(Table1[[#This Row],[Created]])</f>
        <v>6</v>
      </c>
      <c r="AW1385" s="39" t="str">
        <f>TEXT(Table1[[#This Row],[Created]],"MMM")</f>
        <v>Aug</v>
      </c>
      <c r="AX1385" s="40" t="e">
        <f>VLOOKUP(Table1[[#This Row],[Assigned to]],GD_Resource[[#All],[SNOW ID Unique]:[Team]],4,0)</f>
        <v>#N/A</v>
      </c>
    </row>
    <row r="1386" spans="1:50" ht="37.5" customHeight="1" x14ac:dyDescent="0.25">
      <c r="A1386" s="37" t="s">
        <v>5239</v>
      </c>
      <c r="B1386" s="37" t="s">
        <v>119</v>
      </c>
      <c r="C1386" s="37" t="s">
        <v>120</v>
      </c>
      <c r="D1386" s="37" t="s">
        <v>503</v>
      </c>
      <c r="E1386" s="37" t="s">
        <v>13</v>
      </c>
      <c r="F1386" s="37" t="s">
        <v>5240</v>
      </c>
      <c r="G1386" s="60">
        <v>44151.716273148151</v>
      </c>
      <c r="H1386" s="37" t="s">
        <v>41</v>
      </c>
      <c r="I1386" s="60"/>
      <c r="J1386" s="37" t="s">
        <v>920</v>
      </c>
      <c r="K1386" s="37" t="s">
        <v>5241</v>
      </c>
      <c r="L1386" s="60">
        <v>44151.716273148151</v>
      </c>
      <c r="M1386" s="37" t="s">
        <v>41</v>
      </c>
      <c r="N1386" s="60">
        <v>44054.746238425927</v>
      </c>
      <c r="O1386" s="37" t="s">
        <v>681</v>
      </c>
      <c r="P1386" s="38" t="b">
        <v>0</v>
      </c>
      <c r="Q1386" s="37"/>
      <c r="R1386" s="37" t="s">
        <v>127</v>
      </c>
      <c r="S1386" s="38">
        <v>0</v>
      </c>
      <c r="T1386" s="37" t="s">
        <v>128</v>
      </c>
      <c r="U1386" s="37" t="s">
        <v>124</v>
      </c>
      <c r="V1386" s="60"/>
      <c r="W1386" s="38">
        <v>8378211</v>
      </c>
      <c r="X1386" s="37" t="s">
        <v>682</v>
      </c>
      <c r="Y1386" s="38">
        <v>0</v>
      </c>
      <c r="Z1386" s="38" t="b">
        <v>0</v>
      </c>
      <c r="AA1386" s="60">
        <v>44054.779328703713</v>
      </c>
      <c r="AB1386" s="60">
        <v>44054.748032407413</v>
      </c>
      <c r="AC1386" s="38">
        <v>1</v>
      </c>
      <c r="AD1386" s="60">
        <v>44054.819340277783</v>
      </c>
      <c r="AE1386" s="60">
        <v>44054.821539351848</v>
      </c>
      <c r="AF1386" s="60">
        <v>44054.819340277783</v>
      </c>
      <c r="AG1386" s="37" t="s">
        <v>139</v>
      </c>
      <c r="AH1386" s="37"/>
      <c r="AI1386" s="37"/>
      <c r="AJ1386" s="16">
        <f ca="1">IF(Table1[[#This Row],[State]]="Closed","Zero",IF(Table1[[#This Row],[State]]="Resolved","Zero",TODAY()-Table1[[#This Row],[First Assigned to Osprey-Resolver]]))</f>
        <v>653.1784606481524</v>
      </c>
      <c r="AK1386" s="16" t="str">
        <f ca="1">IF(Table1[[#This Row],[Days Open]]&lt;=5,"00 - 05",IF(Table1[[#This Row],[Days Open]]&lt;=15,"06 - 15",IF(Table1[[#This Row],[Days Open]]&lt;=30,"16 - 30", IF(Table1[[#This Row],[Days Open]]&lt;=60,"31 - 60",IF(Table1[[#This Row],[Days Open]]&lt;=90,"61 - 90",IF(Table1[[#This Row],[Days Open]]="Zero","Closed","&gt;91 and above"))))))</f>
        <v>&gt;91 and above</v>
      </c>
      <c r="AL1386" s="39">
        <f>WEEKNUM(Table1[[#This Row],[Created]])</f>
        <v>33</v>
      </c>
      <c r="AM1386" s="39">
        <f>WEEKNUM(Table1[[#This Row],[Resolved]])</f>
        <v>0</v>
      </c>
      <c r="AN1386" s="39">
        <f>WEEKNUM(Table1[[#This Row],[Closed]])</f>
        <v>47</v>
      </c>
      <c r="AO1386" s="39" t="str">
        <f>IFERROR(INDEX(GD_Resource[], MATCH(Table1[[#This Row],[Assigned to]], GD_Resource[SNOW ID Unique], 0), 2), "Not GD")</f>
        <v>Not GD</v>
      </c>
      <c r="AP1386" s="39" t="str">
        <f t="shared" si="21"/>
        <v>Geo</v>
      </c>
      <c r="AQ1386" s="39">
        <f>YEAR(Table1[[#This Row],[Closed]])</f>
        <v>2020</v>
      </c>
      <c r="AR1386" s="39">
        <f>YEAR(Table1[[#This Row],[Resolved]])</f>
        <v>1900</v>
      </c>
      <c r="AS1386" s="39">
        <f>YEAR(Table1[[#This Row],[Created]])</f>
        <v>2020</v>
      </c>
      <c r="AT1386" s="39">
        <f>DAY(Table1[[#This Row],[Resolved]])</f>
        <v>0</v>
      </c>
      <c r="AU1386" s="39" t="str">
        <f>TEXT(Table1[[#This Row],[Resolved]],"MMM")</f>
        <v>Jan</v>
      </c>
      <c r="AV1386" s="39">
        <f>DAY(Table1[[#This Row],[Created]])</f>
        <v>11</v>
      </c>
      <c r="AW1386" s="39" t="str">
        <f>TEXT(Table1[[#This Row],[Created]],"MMM")</f>
        <v>Aug</v>
      </c>
      <c r="AX1386" s="40" t="e">
        <f>VLOOKUP(Table1[[#This Row],[Assigned to]],GD_Resource[[#All],[SNOW ID Unique]:[Team]],4,0)</f>
        <v>#N/A</v>
      </c>
    </row>
    <row r="1387" spans="1:50" ht="37.5" customHeight="1" x14ac:dyDescent="0.25">
      <c r="A1387" s="37" t="s">
        <v>5242</v>
      </c>
      <c r="B1387" s="37" t="s">
        <v>119</v>
      </c>
      <c r="C1387" s="37" t="s">
        <v>622</v>
      </c>
      <c r="D1387" s="37" t="s">
        <v>213</v>
      </c>
      <c r="E1387" s="37" t="s">
        <v>145</v>
      </c>
      <c r="F1387" s="37" t="s">
        <v>5243</v>
      </c>
      <c r="G1387" s="60">
        <v>44413.855879629627</v>
      </c>
      <c r="H1387" s="37" t="s">
        <v>248</v>
      </c>
      <c r="I1387" s="60"/>
      <c r="J1387" s="37" t="s">
        <v>124</v>
      </c>
      <c r="K1387" s="37" t="s">
        <v>5244</v>
      </c>
      <c r="L1387" s="60">
        <v>44413.855879629627</v>
      </c>
      <c r="M1387" s="37" t="s">
        <v>40</v>
      </c>
      <c r="N1387" s="60">
        <v>44055.096747685187</v>
      </c>
      <c r="O1387" s="37" t="s">
        <v>213</v>
      </c>
      <c r="P1387" s="38" t="b">
        <v>0</v>
      </c>
      <c r="Q1387" s="37"/>
      <c r="R1387" s="37" t="s">
        <v>150</v>
      </c>
      <c r="S1387" s="38">
        <v>0</v>
      </c>
      <c r="T1387" s="37" t="s">
        <v>128</v>
      </c>
      <c r="U1387" s="37" t="s">
        <v>124</v>
      </c>
      <c r="V1387" s="60"/>
      <c r="W1387" s="38">
        <v>30997318</v>
      </c>
      <c r="X1387" s="37" t="s">
        <v>313</v>
      </c>
      <c r="Y1387" s="38">
        <v>0</v>
      </c>
      <c r="Z1387" s="38" t="b">
        <v>0</v>
      </c>
      <c r="AA1387" s="60">
        <v>44055.096747685187</v>
      </c>
      <c r="AB1387" s="60"/>
      <c r="AC1387" s="38">
        <v>0</v>
      </c>
      <c r="AD1387" s="60"/>
      <c r="AE1387" s="60">
        <v>44055.096747685187</v>
      </c>
      <c r="AF1387" s="60">
        <v>44055.096747685187</v>
      </c>
      <c r="AG1387" s="37"/>
      <c r="AH1387" s="37"/>
      <c r="AI1387" s="37" t="s">
        <v>251</v>
      </c>
      <c r="AJ1387" s="16">
        <f ca="1">IF(Table1[[#This Row],[State]]="Closed","Zero",IF(Table1[[#This Row],[State]]="Resolved","Zero",TODAY()-Table1[[#This Row],[First Assigned to Osprey-Resolver]]))</f>
        <v>652.90325231481256</v>
      </c>
      <c r="AK1387" s="16" t="str">
        <f ca="1">IF(Table1[[#This Row],[Days Open]]&lt;=5,"00 - 05",IF(Table1[[#This Row],[Days Open]]&lt;=15,"06 - 15",IF(Table1[[#This Row],[Days Open]]&lt;=30,"16 - 30", IF(Table1[[#This Row],[Days Open]]&lt;=60,"31 - 60",IF(Table1[[#This Row],[Days Open]]&lt;=90,"61 - 90",IF(Table1[[#This Row],[Days Open]]="Zero","Closed","&gt;91 and above"))))))</f>
        <v>&gt;91 and above</v>
      </c>
      <c r="AL1387" s="39">
        <f>WEEKNUM(Table1[[#This Row],[Created]])</f>
        <v>33</v>
      </c>
      <c r="AM1387" s="39">
        <f>WEEKNUM(Table1[[#This Row],[Resolved]])</f>
        <v>0</v>
      </c>
      <c r="AN1387" s="39">
        <f>WEEKNUM(Table1[[#This Row],[Closed]])</f>
        <v>32</v>
      </c>
      <c r="AO1387" s="39" t="str">
        <f>IFERROR(INDEX(GD_Resource[], MATCH(Table1[[#This Row],[Assigned to]], GD_Resource[SNOW ID Unique], 0), 2), "Not GD")</f>
        <v>Not GD</v>
      </c>
      <c r="AP1387" s="39" t="str">
        <f t="shared" si="21"/>
        <v>Geo</v>
      </c>
      <c r="AQ1387" s="39">
        <f>YEAR(Table1[[#This Row],[Closed]])</f>
        <v>2021</v>
      </c>
      <c r="AR1387" s="39">
        <f>YEAR(Table1[[#This Row],[Resolved]])</f>
        <v>1900</v>
      </c>
      <c r="AS1387" s="39">
        <f>YEAR(Table1[[#This Row],[Created]])</f>
        <v>2020</v>
      </c>
      <c r="AT1387" s="39">
        <f>DAY(Table1[[#This Row],[Resolved]])</f>
        <v>0</v>
      </c>
      <c r="AU1387" s="39" t="str">
        <f>TEXT(Table1[[#This Row],[Resolved]],"MMM")</f>
        <v>Jan</v>
      </c>
      <c r="AV1387" s="39">
        <f>DAY(Table1[[#This Row],[Created]])</f>
        <v>12</v>
      </c>
      <c r="AW1387" s="39" t="str">
        <f>TEXT(Table1[[#This Row],[Created]],"MMM")</f>
        <v>Aug</v>
      </c>
      <c r="AX1387" s="40" t="e">
        <f>VLOOKUP(Table1[[#This Row],[Assigned to]],GD_Resource[[#All],[SNOW ID Unique]:[Team]],4,0)</f>
        <v>#N/A</v>
      </c>
    </row>
    <row r="1388" spans="1:50" ht="37.5" customHeight="1" x14ac:dyDescent="0.25">
      <c r="A1388" s="37" t="s">
        <v>5245</v>
      </c>
      <c r="B1388" s="37" t="s">
        <v>119</v>
      </c>
      <c r="C1388" s="37" t="s">
        <v>253</v>
      </c>
      <c r="D1388" s="37" t="s">
        <v>132</v>
      </c>
      <c r="E1388" s="37" t="s">
        <v>13</v>
      </c>
      <c r="F1388" s="37" t="s">
        <v>5246</v>
      </c>
      <c r="G1388" s="60">
        <v>44062.127326388887</v>
      </c>
      <c r="H1388" s="37" t="s">
        <v>3414</v>
      </c>
      <c r="I1388" s="60"/>
      <c r="J1388" s="37" t="s">
        <v>124</v>
      </c>
      <c r="K1388" s="37" t="s">
        <v>5247</v>
      </c>
      <c r="L1388" s="60">
        <v>44062.127326388887</v>
      </c>
      <c r="M1388" s="37" t="s">
        <v>42</v>
      </c>
      <c r="N1388" s="60">
        <v>44060.775416666656</v>
      </c>
      <c r="O1388" s="37" t="s">
        <v>285</v>
      </c>
      <c r="P1388" s="38" t="b">
        <v>0</v>
      </c>
      <c r="Q1388" s="37"/>
      <c r="R1388" s="37" t="s">
        <v>150</v>
      </c>
      <c r="S1388" s="38">
        <v>0</v>
      </c>
      <c r="T1388" s="37" t="s">
        <v>128</v>
      </c>
      <c r="U1388" s="37" t="s">
        <v>124</v>
      </c>
      <c r="V1388" s="60"/>
      <c r="W1388" s="38">
        <v>117156</v>
      </c>
      <c r="X1388" s="37" t="s">
        <v>256</v>
      </c>
      <c r="Y1388" s="38">
        <v>0</v>
      </c>
      <c r="Z1388" s="38" t="b">
        <v>0</v>
      </c>
      <c r="AA1388" s="60">
        <v>44060.775416666656</v>
      </c>
      <c r="AB1388" s="60"/>
      <c r="AC1388" s="38">
        <v>0</v>
      </c>
      <c r="AD1388" s="60"/>
      <c r="AE1388" s="60">
        <v>44060.775416666656</v>
      </c>
      <c r="AF1388" s="60">
        <v>44060.775416666656</v>
      </c>
      <c r="AG1388" s="37"/>
      <c r="AH1388" s="37"/>
      <c r="AI1388" s="37"/>
      <c r="AJ1388" s="16">
        <f ca="1">IF(Table1[[#This Row],[State]]="Closed","Zero",IF(Table1[[#This Row],[State]]="Resolved","Zero",TODAY()-Table1[[#This Row],[First Assigned to Osprey-Resolver]]))</f>
        <v>647.22458333334362</v>
      </c>
      <c r="AK1388" s="16" t="str">
        <f ca="1">IF(Table1[[#This Row],[Days Open]]&lt;=5,"00 - 05",IF(Table1[[#This Row],[Days Open]]&lt;=15,"06 - 15",IF(Table1[[#This Row],[Days Open]]&lt;=30,"16 - 30", IF(Table1[[#This Row],[Days Open]]&lt;=60,"31 - 60",IF(Table1[[#This Row],[Days Open]]&lt;=90,"61 - 90",IF(Table1[[#This Row],[Days Open]]="Zero","Closed","&gt;91 and above"))))))</f>
        <v>&gt;91 and above</v>
      </c>
      <c r="AL1388" s="39">
        <f>WEEKNUM(Table1[[#This Row],[Created]])</f>
        <v>34</v>
      </c>
      <c r="AM1388" s="39">
        <f>WEEKNUM(Table1[[#This Row],[Resolved]])</f>
        <v>0</v>
      </c>
      <c r="AN1388" s="39">
        <f>WEEKNUM(Table1[[#This Row],[Closed]])</f>
        <v>34</v>
      </c>
      <c r="AO1388" s="39" t="str">
        <f>IFERROR(INDEX(GD_Resource[], MATCH(Table1[[#This Row],[Assigned to]], GD_Resource[SNOW ID Unique], 0), 2), "Not GD")</f>
        <v>Not GD</v>
      </c>
      <c r="AP1388" s="39" t="str">
        <f t="shared" si="21"/>
        <v>Geo</v>
      </c>
      <c r="AQ1388" s="39">
        <f>YEAR(Table1[[#This Row],[Closed]])</f>
        <v>2020</v>
      </c>
      <c r="AR1388" s="39">
        <f>YEAR(Table1[[#This Row],[Resolved]])</f>
        <v>1900</v>
      </c>
      <c r="AS1388" s="39">
        <f>YEAR(Table1[[#This Row],[Created]])</f>
        <v>2020</v>
      </c>
      <c r="AT1388" s="39">
        <f>DAY(Table1[[#This Row],[Resolved]])</f>
        <v>0</v>
      </c>
      <c r="AU1388" s="39" t="str">
        <f>TEXT(Table1[[#This Row],[Resolved]],"MMM")</f>
        <v>Jan</v>
      </c>
      <c r="AV1388" s="39">
        <f>DAY(Table1[[#This Row],[Created]])</f>
        <v>17</v>
      </c>
      <c r="AW1388" s="39" t="str">
        <f>TEXT(Table1[[#This Row],[Created]],"MMM")</f>
        <v>Aug</v>
      </c>
      <c r="AX1388" s="40" t="e">
        <f>VLOOKUP(Table1[[#This Row],[Assigned to]],GD_Resource[[#All],[SNOW ID Unique]:[Team]],4,0)</f>
        <v>#N/A</v>
      </c>
    </row>
    <row r="1389" spans="1:50" ht="37.5" customHeight="1" x14ac:dyDescent="0.25">
      <c r="A1389" s="37" t="s">
        <v>5248</v>
      </c>
      <c r="B1389" s="37" t="s">
        <v>119</v>
      </c>
      <c r="C1389" s="37" t="s">
        <v>120</v>
      </c>
      <c r="D1389" s="37" t="s">
        <v>324</v>
      </c>
      <c r="E1389" s="37" t="s">
        <v>7</v>
      </c>
      <c r="F1389" s="37" t="s">
        <v>5249</v>
      </c>
      <c r="G1389" s="60">
        <v>44061.724131944437</v>
      </c>
      <c r="H1389" s="37" t="s">
        <v>26</v>
      </c>
      <c r="I1389" s="60"/>
      <c r="J1389" s="37" t="s">
        <v>124</v>
      </c>
      <c r="K1389" s="37" t="s">
        <v>5250</v>
      </c>
      <c r="L1389" s="60">
        <v>44061.724131944437</v>
      </c>
      <c r="M1389" s="37" t="s">
        <v>26</v>
      </c>
      <c r="N1389" s="60">
        <v>44061.698275462957</v>
      </c>
      <c r="O1389" s="37" t="s">
        <v>324</v>
      </c>
      <c r="P1389" s="38" t="b">
        <v>0</v>
      </c>
      <c r="Q1389" s="37"/>
      <c r="R1389" s="37" t="s">
        <v>127</v>
      </c>
      <c r="S1389" s="38">
        <v>0</v>
      </c>
      <c r="T1389" s="37" t="s">
        <v>128</v>
      </c>
      <c r="U1389" s="37" t="s">
        <v>124</v>
      </c>
      <c r="V1389" s="60"/>
      <c r="W1389" s="38">
        <v>2406</v>
      </c>
      <c r="X1389" s="37" t="s">
        <v>41</v>
      </c>
      <c r="Y1389" s="38">
        <v>0</v>
      </c>
      <c r="Z1389" s="38" t="b">
        <v>0</v>
      </c>
      <c r="AA1389" s="60">
        <v>44061.698275462957</v>
      </c>
      <c r="AB1389" s="60"/>
      <c r="AC1389" s="38">
        <v>0</v>
      </c>
      <c r="AD1389" s="60"/>
      <c r="AE1389" s="60">
        <v>44061.698275462957</v>
      </c>
      <c r="AF1389" s="60">
        <v>44061.698275462957</v>
      </c>
      <c r="AG1389" s="37"/>
      <c r="AH1389" s="37"/>
      <c r="AI1389" s="37"/>
      <c r="AJ1389" s="16">
        <f ca="1">IF(Table1[[#This Row],[State]]="Closed","Zero",IF(Table1[[#This Row],[State]]="Resolved","Zero",TODAY()-Table1[[#This Row],[First Assigned to Osprey-Resolver]]))</f>
        <v>646.3017245370429</v>
      </c>
      <c r="AK1389" s="16" t="str">
        <f ca="1">IF(Table1[[#This Row],[Days Open]]&lt;=5,"00 - 05",IF(Table1[[#This Row],[Days Open]]&lt;=15,"06 - 15",IF(Table1[[#This Row],[Days Open]]&lt;=30,"16 - 30", IF(Table1[[#This Row],[Days Open]]&lt;=60,"31 - 60",IF(Table1[[#This Row],[Days Open]]&lt;=90,"61 - 90",IF(Table1[[#This Row],[Days Open]]="Zero","Closed","&gt;91 and above"))))))</f>
        <v>&gt;91 and above</v>
      </c>
      <c r="AL1389" s="39">
        <f>WEEKNUM(Table1[[#This Row],[Created]])</f>
        <v>34</v>
      </c>
      <c r="AM1389" s="39">
        <f>WEEKNUM(Table1[[#This Row],[Resolved]])</f>
        <v>0</v>
      </c>
      <c r="AN1389" s="39">
        <f>WEEKNUM(Table1[[#This Row],[Closed]])</f>
        <v>34</v>
      </c>
      <c r="AO1389" s="39" t="str">
        <f>IFERROR(INDEX(GD_Resource[], MATCH(Table1[[#This Row],[Assigned to]], GD_Resource[SNOW ID Unique], 0), 2), "Not GD")</f>
        <v>WPP-US</v>
      </c>
      <c r="AP1389" s="39" t="str">
        <f t="shared" si="21"/>
        <v>GD</v>
      </c>
      <c r="AQ1389" s="39">
        <f>YEAR(Table1[[#This Row],[Closed]])</f>
        <v>2020</v>
      </c>
      <c r="AR1389" s="39">
        <f>YEAR(Table1[[#This Row],[Resolved]])</f>
        <v>1900</v>
      </c>
      <c r="AS1389" s="39">
        <f>YEAR(Table1[[#This Row],[Created]])</f>
        <v>2020</v>
      </c>
      <c r="AT1389" s="39">
        <f>DAY(Table1[[#This Row],[Resolved]])</f>
        <v>0</v>
      </c>
      <c r="AU1389" s="39" t="str">
        <f>TEXT(Table1[[#This Row],[Resolved]],"MMM")</f>
        <v>Jan</v>
      </c>
      <c r="AV1389" s="39">
        <f>DAY(Table1[[#This Row],[Created]])</f>
        <v>18</v>
      </c>
      <c r="AW1389" s="39" t="str">
        <f>TEXT(Table1[[#This Row],[Created]],"MMM")</f>
        <v>Aug</v>
      </c>
      <c r="AX1389" s="40">
        <f>VLOOKUP(Table1[[#This Row],[Assigned to]],GD_Resource[[#All],[SNOW ID Unique]:[Team]],4,0)</f>
        <v>0</v>
      </c>
    </row>
    <row r="1390" spans="1:50" ht="37.5" customHeight="1" x14ac:dyDescent="0.25">
      <c r="A1390" s="37" t="s">
        <v>5251</v>
      </c>
      <c r="B1390" s="37" t="s">
        <v>119</v>
      </c>
      <c r="C1390" s="37" t="s">
        <v>120</v>
      </c>
      <c r="D1390" s="37" t="s">
        <v>324</v>
      </c>
      <c r="E1390" s="37" t="s">
        <v>7</v>
      </c>
      <c r="F1390" s="37" t="s">
        <v>5249</v>
      </c>
      <c r="G1390" s="60">
        <v>44061.724988425929</v>
      </c>
      <c r="H1390" s="37" t="s">
        <v>26</v>
      </c>
      <c r="I1390" s="60"/>
      <c r="J1390" s="37" t="s">
        <v>124</v>
      </c>
      <c r="K1390" s="37" t="s">
        <v>5250</v>
      </c>
      <c r="L1390" s="60">
        <v>44061.724988425929</v>
      </c>
      <c r="M1390" s="37" t="s">
        <v>26</v>
      </c>
      <c r="N1390" s="60">
        <v>44061.722210648149</v>
      </c>
      <c r="O1390" s="37" t="s">
        <v>324</v>
      </c>
      <c r="P1390" s="38" t="b">
        <v>0</v>
      </c>
      <c r="Q1390" s="37"/>
      <c r="R1390" s="37" t="s">
        <v>127</v>
      </c>
      <c r="S1390" s="38">
        <v>0</v>
      </c>
      <c r="T1390" s="37" t="s">
        <v>128</v>
      </c>
      <c r="U1390" s="37" t="s">
        <v>124</v>
      </c>
      <c r="V1390" s="60"/>
      <c r="W1390" s="38">
        <v>344</v>
      </c>
      <c r="X1390" s="37" t="s">
        <v>41</v>
      </c>
      <c r="Y1390" s="38">
        <v>0</v>
      </c>
      <c r="Z1390" s="38" t="b">
        <v>0</v>
      </c>
      <c r="AA1390" s="60">
        <v>44061.72451388889</v>
      </c>
      <c r="AB1390" s="60"/>
      <c r="AC1390" s="38">
        <v>0</v>
      </c>
      <c r="AD1390" s="60"/>
      <c r="AE1390" s="60">
        <v>44061.72451388889</v>
      </c>
      <c r="AF1390" s="60">
        <v>44061.722210648149</v>
      </c>
      <c r="AG1390" s="37"/>
      <c r="AH1390" s="37"/>
      <c r="AI1390" s="37"/>
      <c r="AJ1390" s="16">
        <f ca="1">IF(Table1[[#This Row],[State]]="Closed","Zero",IF(Table1[[#This Row],[State]]="Resolved","Zero",TODAY()-Table1[[#This Row],[First Assigned to Osprey-Resolver]]))</f>
        <v>646.27548611110979</v>
      </c>
      <c r="AK1390" s="16" t="str">
        <f ca="1">IF(Table1[[#This Row],[Days Open]]&lt;=5,"00 - 05",IF(Table1[[#This Row],[Days Open]]&lt;=15,"06 - 15",IF(Table1[[#This Row],[Days Open]]&lt;=30,"16 - 30", IF(Table1[[#This Row],[Days Open]]&lt;=60,"31 - 60",IF(Table1[[#This Row],[Days Open]]&lt;=90,"61 - 90",IF(Table1[[#This Row],[Days Open]]="Zero","Closed","&gt;91 and above"))))))</f>
        <v>&gt;91 and above</v>
      </c>
      <c r="AL1390" s="39">
        <f>WEEKNUM(Table1[[#This Row],[Created]])</f>
        <v>34</v>
      </c>
      <c r="AM1390" s="39">
        <f>WEEKNUM(Table1[[#This Row],[Resolved]])</f>
        <v>0</v>
      </c>
      <c r="AN1390" s="39">
        <f>WEEKNUM(Table1[[#This Row],[Closed]])</f>
        <v>34</v>
      </c>
      <c r="AO1390" s="39" t="str">
        <f>IFERROR(INDEX(GD_Resource[], MATCH(Table1[[#This Row],[Assigned to]], GD_Resource[SNOW ID Unique], 0), 2), "Not GD")</f>
        <v>WPP-US</v>
      </c>
      <c r="AP1390" s="39" t="str">
        <f t="shared" si="21"/>
        <v>GD</v>
      </c>
      <c r="AQ1390" s="39">
        <f>YEAR(Table1[[#This Row],[Closed]])</f>
        <v>2020</v>
      </c>
      <c r="AR1390" s="39">
        <f>YEAR(Table1[[#This Row],[Resolved]])</f>
        <v>1900</v>
      </c>
      <c r="AS1390" s="39">
        <f>YEAR(Table1[[#This Row],[Created]])</f>
        <v>2020</v>
      </c>
      <c r="AT1390" s="39">
        <f>DAY(Table1[[#This Row],[Resolved]])</f>
        <v>0</v>
      </c>
      <c r="AU1390" s="39" t="str">
        <f>TEXT(Table1[[#This Row],[Resolved]],"MMM")</f>
        <v>Jan</v>
      </c>
      <c r="AV1390" s="39">
        <f>DAY(Table1[[#This Row],[Created]])</f>
        <v>18</v>
      </c>
      <c r="AW1390" s="39" t="str">
        <f>TEXT(Table1[[#This Row],[Created]],"MMM")</f>
        <v>Aug</v>
      </c>
      <c r="AX1390" s="40">
        <f>VLOOKUP(Table1[[#This Row],[Assigned to]],GD_Resource[[#All],[SNOW ID Unique]:[Team]],4,0)</f>
        <v>0</v>
      </c>
    </row>
    <row r="1391" spans="1:50" ht="37.5" customHeight="1" x14ac:dyDescent="0.25">
      <c r="A1391" s="37" t="s">
        <v>5252</v>
      </c>
      <c r="B1391" s="37" t="s">
        <v>119</v>
      </c>
      <c r="C1391" s="37" t="s">
        <v>120</v>
      </c>
      <c r="D1391" s="37" t="s">
        <v>324</v>
      </c>
      <c r="E1391" s="37" t="s">
        <v>7</v>
      </c>
      <c r="F1391" s="37" t="s">
        <v>5249</v>
      </c>
      <c r="G1391" s="60">
        <v>44061.727685185193</v>
      </c>
      <c r="H1391" s="37"/>
      <c r="I1391" s="60"/>
      <c r="J1391" s="37" t="s">
        <v>124</v>
      </c>
      <c r="K1391" s="37" t="s">
        <v>5250</v>
      </c>
      <c r="L1391" s="60">
        <v>44061.727685185193</v>
      </c>
      <c r="M1391" s="37" t="s">
        <v>26</v>
      </c>
      <c r="N1391" s="60">
        <v>44061.726863425924</v>
      </c>
      <c r="O1391" s="37" t="s">
        <v>324</v>
      </c>
      <c r="P1391" s="38" t="b">
        <v>0</v>
      </c>
      <c r="Q1391" s="37"/>
      <c r="R1391" s="37" t="s">
        <v>127</v>
      </c>
      <c r="S1391" s="38">
        <v>0</v>
      </c>
      <c r="T1391" s="37" t="s">
        <v>128</v>
      </c>
      <c r="U1391" s="37" t="s">
        <v>124</v>
      </c>
      <c r="V1391" s="60"/>
      <c r="W1391" s="38">
        <v>158</v>
      </c>
      <c r="X1391" s="37" t="s">
        <v>41</v>
      </c>
      <c r="Y1391" s="38">
        <v>0</v>
      </c>
      <c r="Z1391" s="38" t="b">
        <v>0</v>
      </c>
      <c r="AA1391" s="60"/>
      <c r="AB1391" s="60"/>
      <c r="AC1391" s="38">
        <v>0</v>
      </c>
      <c r="AD1391" s="60"/>
      <c r="AE1391" s="60"/>
      <c r="AF1391" s="60">
        <v>44061.726863425924</v>
      </c>
      <c r="AG1391" s="37"/>
      <c r="AH1391" s="37"/>
      <c r="AI1391" s="37"/>
      <c r="AJ1391" s="16">
        <f ca="1">IF(Table1[[#This Row],[State]]="Closed","Zero",IF(Table1[[#This Row],[State]]="Resolved","Zero",TODAY()-Table1[[#This Row],[First Assigned to Osprey-Resolver]]))</f>
        <v>44708</v>
      </c>
      <c r="AK1391" s="16" t="str">
        <f ca="1">IF(Table1[[#This Row],[Days Open]]&lt;=5,"00 - 05",IF(Table1[[#This Row],[Days Open]]&lt;=15,"06 - 15",IF(Table1[[#This Row],[Days Open]]&lt;=30,"16 - 30", IF(Table1[[#This Row],[Days Open]]&lt;=60,"31 - 60",IF(Table1[[#This Row],[Days Open]]&lt;=90,"61 - 90",IF(Table1[[#This Row],[Days Open]]="Zero","Closed","&gt;91 and above"))))))</f>
        <v>&gt;91 and above</v>
      </c>
      <c r="AL1391" s="39">
        <f>WEEKNUM(Table1[[#This Row],[Created]])</f>
        <v>34</v>
      </c>
      <c r="AM1391" s="39">
        <f>WEEKNUM(Table1[[#This Row],[Resolved]])</f>
        <v>0</v>
      </c>
      <c r="AN1391" s="39">
        <f>WEEKNUM(Table1[[#This Row],[Closed]])</f>
        <v>34</v>
      </c>
      <c r="AO1391" s="39" t="str">
        <f>IFERROR(INDEX(GD_Resource[], MATCH(Table1[[#This Row],[Assigned to]], GD_Resource[SNOW ID Unique], 0), 2), "Not GD")</f>
        <v>Not GD</v>
      </c>
      <c r="AP1391" s="39" t="str">
        <f t="shared" si="21"/>
        <v>Geo</v>
      </c>
      <c r="AQ1391" s="39">
        <f>YEAR(Table1[[#This Row],[Closed]])</f>
        <v>2020</v>
      </c>
      <c r="AR1391" s="39">
        <f>YEAR(Table1[[#This Row],[Resolved]])</f>
        <v>1900</v>
      </c>
      <c r="AS1391" s="39">
        <f>YEAR(Table1[[#This Row],[Created]])</f>
        <v>2020</v>
      </c>
      <c r="AT1391" s="39">
        <f>DAY(Table1[[#This Row],[Resolved]])</f>
        <v>0</v>
      </c>
      <c r="AU1391" s="39" t="str">
        <f>TEXT(Table1[[#This Row],[Resolved]],"MMM")</f>
        <v>Jan</v>
      </c>
      <c r="AV1391" s="39">
        <f>DAY(Table1[[#This Row],[Created]])</f>
        <v>18</v>
      </c>
      <c r="AW1391" s="39" t="str">
        <f>TEXT(Table1[[#This Row],[Created]],"MMM")</f>
        <v>Aug</v>
      </c>
      <c r="AX1391" s="40" t="e">
        <f>VLOOKUP(Table1[[#This Row],[Assigned to]],GD_Resource[[#All],[SNOW ID Unique]:[Team]],4,0)</f>
        <v>#N/A</v>
      </c>
    </row>
    <row r="1392" spans="1:50" ht="49.95" customHeight="1" x14ac:dyDescent="0.25">
      <c r="A1392" s="37" t="s">
        <v>5253</v>
      </c>
      <c r="B1392" s="37" t="s">
        <v>119</v>
      </c>
      <c r="C1392" s="37" t="s">
        <v>296</v>
      </c>
      <c r="D1392" s="37" t="s">
        <v>5254</v>
      </c>
      <c r="E1392" s="37" t="s">
        <v>451</v>
      </c>
      <c r="F1392" s="37" t="s">
        <v>5255</v>
      </c>
      <c r="G1392" s="60">
        <v>44082.978356481479</v>
      </c>
      <c r="H1392" s="37" t="s">
        <v>5256</v>
      </c>
      <c r="I1392" s="60"/>
      <c r="J1392" s="37" t="s">
        <v>124</v>
      </c>
      <c r="K1392" s="37" t="s">
        <v>5257</v>
      </c>
      <c r="L1392" s="60">
        <v>44082.978356481479</v>
      </c>
      <c r="M1392" s="37" t="s">
        <v>5256</v>
      </c>
      <c r="N1392" s="60">
        <v>44062.086284722223</v>
      </c>
      <c r="O1392" s="37" t="s">
        <v>300</v>
      </c>
      <c r="P1392" s="38" t="b">
        <v>0</v>
      </c>
      <c r="Q1392" s="37"/>
      <c r="R1392" s="37" t="s">
        <v>150</v>
      </c>
      <c r="S1392" s="38">
        <v>0</v>
      </c>
      <c r="T1392" s="37" t="s">
        <v>128</v>
      </c>
      <c r="U1392" s="37" t="s">
        <v>124</v>
      </c>
      <c r="V1392" s="60"/>
      <c r="W1392" s="38">
        <v>1805075</v>
      </c>
      <c r="X1392" s="37" t="s">
        <v>301</v>
      </c>
      <c r="Y1392" s="38">
        <v>0</v>
      </c>
      <c r="Z1392" s="38" t="b">
        <v>0</v>
      </c>
      <c r="AA1392" s="60">
        <v>44063.059513888889</v>
      </c>
      <c r="AB1392" s="60">
        <v>44062.102789351848</v>
      </c>
      <c r="AC1392" s="38">
        <v>1</v>
      </c>
      <c r="AD1392" s="60">
        <v>44063.115358796298</v>
      </c>
      <c r="AE1392" s="60">
        <v>44063.125127314823</v>
      </c>
      <c r="AF1392" s="60">
        <v>44063.115358796298</v>
      </c>
      <c r="AG1392" s="37"/>
      <c r="AH1392" s="37"/>
      <c r="AI1392" s="37"/>
      <c r="AJ1392" s="16">
        <f ca="1">IF(Table1[[#This Row],[State]]="Closed","Zero",IF(Table1[[#This Row],[State]]="Resolved","Zero",TODAY()-Table1[[#This Row],[First Assigned to Osprey-Resolver]]))</f>
        <v>644.87487268517725</v>
      </c>
      <c r="AK1392" s="16" t="str">
        <f ca="1">IF(Table1[[#This Row],[Days Open]]&lt;=5,"00 - 05",IF(Table1[[#This Row],[Days Open]]&lt;=15,"06 - 15",IF(Table1[[#This Row],[Days Open]]&lt;=30,"16 - 30", IF(Table1[[#This Row],[Days Open]]&lt;=60,"31 - 60",IF(Table1[[#This Row],[Days Open]]&lt;=90,"61 - 90",IF(Table1[[#This Row],[Days Open]]="Zero","Closed","&gt;91 and above"))))))</f>
        <v>&gt;91 and above</v>
      </c>
      <c r="AL1392" s="39">
        <f>WEEKNUM(Table1[[#This Row],[Created]])</f>
        <v>34</v>
      </c>
      <c r="AM1392" s="39">
        <f>WEEKNUM(Table1[[#This Row],[Resolved]])</f>
        <v>0</v>
      </c>
      <c r="AN1392" s="39">
        <f>WEEKNUM(Table1[[#This Row],[Closed]])</f>
        <v>37</v>
      </c>
      <c r="AO1392" s="39" t="str">
        <f>IFERROR(INDEX(GD_Resource[], MATCH(Table1[[#This Row],[Assigned to]], GD_Resource[SNOW ID Unique], 0), 2), "Not GD")</f>
        <v>Not GD</v>
      </c>
      <c r="AP1392" s="39" t="str">
        <f t="shared" si="21"/>
        <v>Geo</v>
      </c>
      <c r="AQ1392" s="39">
        <f>YEAR(Table1[[#This Row],[Closed]])</f>
        <v>2020</v>
      </c>
      <c r="AR1392" s="39">
        <f>YEAR(Table1[[#This Row],[Resolved]])</f>
        <v>1900</v>
      </c>
      <c r="AS1392" s="39">
        <f>YEAR(Table1[[#This Row],[Created]])</f>
        <v>2020</v>
      </c>
      <c r="AT1392" s="39">
        <f>DAY(Table1[[#This Row],[Resolved]])</f>
        <v>0</v>
      </c>
      <c r="AU1392" s="39" t="str">
        <f>TEXT(Table1[[#This Row],[Resolved]],"MMM")</f>
        <v>Jan</v>
      </c>
      <c r="AV1392" s="39">
        <f>DAY(Table1[[#This Row],[Created]])</f>
        <v>19</v>
      </c>
      <c r="AW1392" s="39" t="str">
        <f>TEXT(Table1[[#This Row],[Created]],"MMM")</f>
        <v>Aug</v>
      </c>
      <c r="AX1392" s="40" t="e">
        <f>VLOOKUP(Table1[[#This Row],[Assigned to]],GD_Resource[[#All],[SNOW ID Unique]:[Team]],4,0)</f>
        <v>#N/A</v>
      </c>
    </row>
    <row r="1393" spans="1:50" ht="49.95" customHeight="1" x14ac:dyDescent="0.25">
      <c r="A1393" s="37" t="s">
        <v>5258</v>
      </c>
      <c r="B1393" s="37" t="s">
        <v>119</v>
      </c>
      <c r="C1393" s="37" t="s">
        <v>253</v>
      </c>
      <c r="D1393" s="37" t="s">
        <v>1094</v>
      </c>
      <c r="E1393" s="37" t="s">
        <v>13</v>
      </c>
      <c r="F1393" s="37" t="s">
        <v>5246</v>
      </c>
      <c r="G1393" s="60">
        <v>44062.822314814817</v>
      </c>
      <c r="H1393" s="37" t="s">
        <v>3414</v>
      </c>
      <c r="I1393" s="60"/>
      <c r="J1393" s="37" t="s">
        <v>124</v>
      </c>
      <c r="K1393" s="37" t="s">
        <v>5259</v>
      </c>
      <c r="L1393" s="60">
        <v>44062.822314814817</v>
      </c>
      <c r="M1393" s="37" t="s">
        <v>8</v>
      </c>
      <c r="N1393" s="60">
        <v>44062.646562499998</v>
      </c>
      <c r="O1393" s="37" t="s">
        <v>285</v>
      </c>
      <c r="P1393" s="38" t="b">
        <v>0</v>
      </c>
      <c r="Q1393" s="37"/>
      <c r="R1393" s="37" t="s">
        <v>150</v>
      </c>
      <c r="S1393" s="38">
        <v>0</v>
      </c>
      <c r="T1393" s="37" t="s">
        <v>128</v>
      </c>
      <c r="U1393" s="37" t="s">
        <v>124</v>
      </c>
      <c r="V1393" s="60"/>
      <c r="W1393" s="38">
        <v>15453</v>
      </c>
      <c r="X1393" s="37" t="s">
        <v>256</v>
      </c>
      <c r="Y1393" s="38">
        <v>0</v>
      </c>
      <c r="Z1393" s="38" t="b">
        <v>0</v>
      </c>
      <c r="AA1393" s="60">
        <v>44062.646562499998</v>
      </c>
      <c r="AB1393" s="60"/>
      <c r="AC1393" s="38">
        <v>0</v>
      </c>
      <c r="AD1393" s="60"/>
      <c r="AE1393" s="60">
        <v>44062.646562499998</v>
      </c>
      <c r="AF1393" s="60">
        <v>44062.646562499998</v>
      </c>
      <c r="AG1393" s="37"/>
      <c r="AH1393" s="37"/>
      <c r="AI1393" s="37"/>
      <c r="AJ1393" s="16">
        <f ca="1">IF(Table1[[#This Row],[State]]="Closed","Zero",IF(Table1[[#This Row],[State]]="Resolved","Zero",TODAY()-Table1[[#This Row],[First Assigned to Osprey-Resolver]]))</f>
        <v>645.35343750000175</v>
      </c>
      <c r="AK1393" s="16" t="str">
        <f ca="1">IF(Table1[[#This Row],[Days Open]]&lt;=5,"00 - 05",IF(Table1[[#This Row],[Days Open]]&lt;=15,"06 - 15",IF(Table1[[#This Row],[Days Open]]&lt;=30,"16 - 30", IF(Table1[[#This Row],[Days Open]]&lt;=60,"31 - 60",IF(Table1[[#This Row],[Days Open]]&lt;=90,"61 - 90",IF(Table1[[#This Row],[Days Open]]="Zero","Closed","&gt;91 and above"))))))</f>
        <v>&gt;91 and above</v>
      </c>
      <c r="AL1393" s="39">
        <f>WEEKNUM(Table1[[#This Row],[Created]])</f>
        <v>34</v>
      </c>
      <c r="AM1393" s="39">
        <f>WEEKNUM(Table1[[#This Row],[Resolved]])</f>
        <v>0</v>
      </c>
      <c r="AN1393" s="39">
        <f>WEEKNUM(Table1[[#This Row],[Closed]])</f>
        <v>34</v>
      </c>
      <c r="AO1393" s="39" t="str">
        <f>IFERROR(INDEX(GD_Resource[], MATCH(Table1[[#This Row],[Assigned to]], GD_Resource[SNOW ID Unique], 0), 2), "Not GD")</f>
        <v>Not GD</v>
      </c>
      <c r="AP1393" s="39" t="str">
        <f t="shared" si="21"/>
        <v>Geo</v>
      </c>
      <c r="AQ1393" s="39">
        <f>YEAR(Table1[[#This Row],[Closed]])</f>
        <v>2020</v>
      </c>
      <c r="AR1393" s="39">
        <f>YEAR(Table1[[#This Row],[Resolved]])</f>
        <v>1900</v>
      </c>
      <c r="AS1393" s="39">
        <f>YEAR(Table1[[#This Row],[Created]])</f>
        <v>2020</v>
      </c>
      <c r="AT1393" s="39">
        <f>DAY(Table1[[#This Row],[Resolved]])</f>
        <v>0</v>
      </c>
      <c r="AU1393" s="39" t="str">
        <f>TEXT(Table1[[#This Row],[Resolved]],"MMM")</f>
        <v>Jan</v>
      </c>
      <c r="AV1393" s="39">
        <f>DAY(Table1[[#This Row],[Created]])</f>
        <v>19</v>
      </c>
      <c r="AW1393" s="39" t="str">
        <f>TEXT(Table1[[#This Row],[Created]],"MMM")</f>
        <v>Aug</v>
      </c>
      <c r="AX1393" s="40" t="e">
        <f>VLOOKUP(Table1[[#This Row],[Assigned to]],GD_Resource[[#All],[SNOW ID Unique]:[Team]],4,0)</f>
        <v>#N/A</v>
      </c>
    </row>
    <row r="1394" spans="1:50" ht="37.5" customHeight="1" x14ac:dyDescent="0.25">
      <c r="A1394" s="37" t="s">
        <v>5260</v>
      </c>
      <c r="B1394" s="37" t="s">
        <v>119</v>
      </c>
      <c r="C1394" s="37" t="s">
        <v>143</v>
      </c>
      <c r="D1394" s="37" t="s">
        <v>213</v>
      </c>
      <c r="E1394" s="37" t="s">
        <v>145</v>
      </c>
      <c r="F1394" s="37" t="s">
        <v>5261</v>
      </c>
      <c r="G1394" s="60">
        <v>44511.093449074076</v>
      </c>
      <c r="H1394" s="37" t="s">
        <v>40</v>
      </c>
      <c r="I1394" s="60"/>
      <c r="J1394" s="37" t="s">
        <v>329</v>
      </c>
      <c r="K1394" s="37" t="s">
        <v>4647</v>
      </c>
      <c r="L1394" s="60">
        <v>44511.093449074076</v>
      </c>
      <c r="M1394" s="37" t="s">
        <v>40</v>
      </c>
      <c r="N1394" s="60">
        <v>44082.74391203704</v>
      </c>
      <c r="O1394" s="37" t="s">
        <v>5262</v>
      </c>
      <c r="P1394" s="38" t="b">
        <v>0</v>
      </c>
      <c r="Q1394" s="37"/>
      <c r="R1394" s="37" t="s">
        <v>150</v>
      </c>
      <c r="S1394" s="38">
        <v>0</v>
      </c>
      <c r="T1394" s="37" t="s">
        <v>128</v>
      </c>
      <c r="U1394" s="37" t="s">
        <v>124</v>
      </c>
      <c r="V1394" s="60"/>
      <c r="W1394" s="38">
        <v>37009400</v>
      </c>
      <c r="X1394" s="37" t="s">
        <v>5263</v>
      </c>
      <c r="Y1394" s="38">
        <v>0</v>
      </c>
      <c r="Z1394" s="38" t="b">
        <v>0</v>
      </c>
      <c r="AA1394" s="60">
        <v>44083.347708333327</v>
      </c>
      <c r="AB1394" s="60">
        <v>44082.748668981483</v>
      </c>
      <c r="AC1394" s="38">
        <v>1</v>
      </c>
      <c r="AD1394" s="60">
        <v>44082.811400462961</v>
      </c>
      <c r="AE1394" s="60">
        <v>44083.347708333327</v>
      </c>
      <c r="AF1394" s="60">
        <v>44082.811400462961</v>
      </c>
      <c r="AG1394" s="37"/>
      <c r="AH1394" s="37"/>
      <c r="AI1394" s="37"/>
      <c r="AJ1394" s="16">
        <f ca="1">IF(Table1[[#This Row],[State]]="Closed","Zero",IF(Table1[[#This Row],[State]]="Resolved","Zero",TODAY()-Table1[[#This Row],[First Assigned to Osprey-Resolver]]))</f>
        <v>624.65229166667268</v>
      </c>
      <c r="AK1394" s="16" t="str">
        <f ca="1">IF(Table1[[#This Row],[Days Open]]&lt;=5,"00 - 05",IF(Table1[[#This Row],[Days Open]]&lt;=15,"06 - 15",IF(Table1[[#This Row],[Days Open]]&lt;=30,"16 - 30", IF(Table1[[#This Row],[Days Open]]&lt;=60,"31 - 60",IF(Table1[[#This Row],[Days Open]]&lt;=90,"61 - 90",IF(Table1[[#This Row],[Days Open]]="Zero","Closed","&gt;91 and above"))))))</f>
        <v>&gt;91 and above</v>
      </c>
      <c r="AL1394" s="39">
        <f>WEEKNUM(Table1[[#This Row],[Created]])</f>
        <v>37</v>
      </c>
      <c r="AM1394" s="39">
        <f>WEEKNUM(Table1[[#This Row],[Resolved]])</f>
        <v>0</v>
      </c>
      <c r="AN1394" s="39">
        <f>WEEKNUM(Table1[[#This Row],[Closed]])</f>
        <v>46</v>
      </c>
      <c r="AO1394" s="39" t="str">
        <f>IFERROR(INDEX(GD_Resource[], MATCH(Table1[[#This Row],[Assigned to]], GD_Resource[SNOW ID Unique], 0), 2), "Not GD")</f>
        <v>Not GD</v>
      </c>
      <c r="AP1394" s="39" t="str">
        <f t="shared" si="21"/>
        <v>Geo</v>
      </c>
      <c r="AQ1394" s="39">
        <f>YEAR(Table1[[#This Row],[Closed]])</f>
        <v>2021</v>
      </c>
      <c r="AR1394" s="39">
        <f>YEAR(Table1[[#This Row],[Resolved]])</f>
        <v>1900</v>
      </c>
      <c r="AS1394" s="39">
        <f>YEAR(Table1[[#This Row],[Created]])</f>
        <v>2020</v>
      </c>
      <c r="AT1394" s="39">
        <f>DAY(Table1[[#This Row],[Resolved]])</f>
        <v>0</v>
      </c>
      <c r="AU1394" s="39" t="str">
        <f>TEXT(Table1[[#This Row],[Resolved]],"MMM")</f>
        <v>Jan</v>
      </c>
      <c r="AV1394" s="39">
        <f>DAY(Table1[[#This Row],[Created]])</f>
        <v>8</v>
      </c>
      <c r="AW1394" s="39" t="str">
        <f>TEXT(Table1[[#This Row],[Created]],"MMM")</f>
        <v>Sep</v>
      </c>
      <c r="AX1394" s="40" t="e">
        <f>VLOOKUP(Table1[[#This Row],[Assigned to]],GD_Resource[[#All],[SNOW ID Unique]:[Team]],4,0)</f>
        <v>#N/A</v>
      </c>
    </row>
    <row r="1395" spans="1:50" ht="62.7" customHeight="1" x14ac:dyDescent="0.25">
      <c r="A1395" s="37" t="s">
        <v>5264</v>
      </c>
      <c r="B1395" s="37" t="s">
        <v>119</v>
      </c>
      <c r="C1395" s="37" t="s">
        <v>296</v>
      </c>
      <c r="D1395" s="37" t="s">
        <v>144</v>
      </c>
      <c r="E1395" s="37" t="s">
        <v>145</v>
      </c>
      <c r="F1395" s="37" t="s">
        <v>5265</v>
      </c>
      <c r="G1395" s="60">
        <v>44610.021828703713</v>
      </c>
      <c r="H1395" s="37"/>
      <c r="I1395" s="60"/>
      <c r="J1395" s="37" t="s">
        <v>124</v>
      </c>
      <c r="K1395" s="37" t="s">
        <v>392</v>
      </c>
      <c r="L1395" s="60">
        <v>44610.021828703713</v>
      </c>
      <c r="M1395" s="37" t="s">
        <v>148</v>
      </c>
      <c r="N1395" s="60">
        <v>44091.920752314807</v>
      </c>
      <c r="O1395" s="37" t="s">
        <v>686</v>
      </c>
      <c r="P1395" s="38" t="b">
        <v>0</v>
      </c>
      <c r="Q1395" s="37"/>
      <c r="R1395" s="37" t="s">
        <v>150</v>
      </c>
      <c r="S1395" s="38">
        <v>0</v>
      </c>
      <c r="T1395" s="37" t="s">
        <v>128</v>
      </c>
      <c r="U1395" s="37" t="s">
        <v>124</v>
      </c>
      <c r="V1395" s="60"/>
      <c r="W1395" s="38">
        <v>44765366</v>
      </c>
      <c r="X1395" s="37" t="s">
        <v>301</v>
      </c>
      <c r="Y1395" s="38">
        <v>0</v>
      </c>
      <c r="Z1395" s="38" t="b">
        <v>0</v>
      </c>
      <c r="AA1395" s="60"/>
      <c r="AB1395" s="60"/>
      <c r="AC1395" s="38">
        <v>0</v>
      </c>
      <c r="AD1395" s="60"/>
      <c r="AE1395" s="60"/>
      <c r="AF1395" s="60">
        <v>44091.920752314807</v>
      </c>
      <c r="AG1395" s="37"/>
      <c r="AH1395" s="37"/>
      <c r="AI1395" s="37"/>
      <c r="AJ1395" s="16">
        <f ca="1">IF(Table1[[#This Row],[State]]="Closed","Zero",IF(Table1[[#This Row],[State]]="Resolved","Zero",TODAY()-Table1[[#This Row],[First Assigned to Osprey-Resolver]]))</f>
        <v>44708</v>
      </c>
      <c r="AK1395" s="16" t="str">
        <f ca="1">IF(Table1[[#This Row],[Days Open]]&lt;=5,"00 - 05",IF(Table1[[#This Row],[Days Open]]&lt;=15,"06 - 15",IF(Table1[[#This Row],[Days Open]]&lt;=30,"16 - 30", IF(Table1[[#This Row],[Days Open]]&lt;=60,"31 - 60",IF(Table1[[#This Row],[Days Open]]&lt;=90,"61 - 90",IF(Table1[[#This Row],[Days Open]]="Zero","Closed","&gt;91 and above"))))))</f>
        <v>&gt;91 and above</v>
      </c>
      <c r="AL1395" s="39">
        <f>WEEKNUM(Table1[[#This Row],[Created]])</f>
        <v>38</v>
      </c>
      <c r="AM1395" s="39">
        <f>WEEKNUM(Table1[[#This Row],[Resolved]])</f>
        <v>0</v>
      </c>
      <c r="AN1395" s="39">
        <f>WEEKNUM(Table1[[#This Row],[Closed]])</f>
        <v>8</v>
      </c>
      <c r="AO1395" s="39" t="str">
        <f>IFERROR(INDEX(GD_Resource[], MATCH(Table1[[#This Row],[Assigned to]], GD_Resource[SNOW ID Unique], 0), 2), "Not GD")</f>
        <v>Not GD</v>
      </c>
      <c r="AP1395" s="39" t="str">
        <f t="shared" si="21"/>
        <v>Geo</v>
      </c>
      <c r="AQ1395" s="39">
        <f>YEAR(Table1[[#This Row],[Closed]])</f>
        <v>2022</v>
      </c>
      <c r="AR1395" s="39">
        <f>YEAR(Table1[[#This Row],[Resolved]])</f>
        <v>1900</v>
      </c>
      <c r="AS1395" s="39">
        <f>YEAR(Table1[[#This Row],[Created]])</f>
        <v>2020</v>
      </c>
      <c r="AT1395" s="39">
        <f>DAY(Table1[[#This Row],[Resolved]])</f>
        <v>0</v>
      </c>
      <c r="AU1395" s="39" t="str">
        <f>TEXT(Table1[[#This Row],[Resolved]],"MMM")</f>
        <v>Jan</v>
      </c>
      <c r="AV1395" s="39">
        <f>DAY(Table1[[#This Row],[Created]])</f>
        <v>17</v>
      </c>
      <c r="AW1395" s="39" t="str">
        <f>TEXT(Table1[[#This Row],[Created]],"MMM")</f>
        <v>Sep</v>
      </c>
      <c r="AX1395" s="40" t="e">
        <f>VLOOKUP(Table1[[#This Row],[Assigned to]],GD_Resource[[#All],[SNOW ID Unique]:[Team]],4,0)</f>
        <v>#N/A</v>
      </c>
    </row>
    <row r="1396" spans="1:50" ht="49.95" customHeight="1" x14ac:dyDescent="0.25">
      <c r="A1396" s="37" t="s">
        <v>5266</v>
      </c>
      <c r="B1396" s="37" t="s">
        <v>119</v>
      </c>
      <c r="C1396" s="37" t="s">
        <v>185</v>
      </c>
      <c r="D1396" s="37" t="s">
        <v>346</v>
      </c>
      <c r="E1396" s="37" t="s">
        <v>13</v>
      </c>
      <c r="F1396" s="37" t="s">
        <v>5267</v>
      </c>
      <c r="G1396" s="60">
        <v>44096.884143518517</v>
      </c>
      <c r="H1396" s="37" t="s">
        <v>43</v>
      </c>
      <c r="I1396" s="60"/>
      <c r="J1396" s="37" t="s">
        <v>124</v>
      </c>
      <c r="K1396" s="37" t="s">
        <v>5268</v>
      </c>
      <c r="L1396" s="60">
        <v>44096.884143518517</v>
      </c>
      <c r="M1396" s="37" t="s">
        <v>43</v>
      </c>
      <c r="N1396" s="60">
        <v>44096.842442129629</v>
      </c>
      <c r="O1396" s="37" t="s">
        <v>3715</v>
      </c>
      <c r="P1396" s="38" t="b">
        <v>0</v>
      </c>
      <c r="Q1396" s="37"/>
      <c r="R1396" s="37" t="s">
        <v>191</v>
      </c>
      <c r="S1396" s="38">
        <v>0</v>
      </c>
      <c r="T1396" s="37" t="s">
        <v>128</v>
      </c>
      <c r="U1396" s="37" t="s">
        <v>124</v>
      </c>
      <c r="V1396" s="60"/>
      <c r="W1396" s="38">
        <v>3603</v>
      </c>
      <c r="X1396" s="37" t="s">
        <v>3716</v>
      </c>
      <c r="Y1396" s="38">
        <v>0</v>
      </c>
      <c r="Z1396" s="38" t="b">
        <v>0</v>
      </c>
      <c r="AA1396" s="60">
        <v>44096.883333333331</v>
      </c>
      <c r="AB1396" s="60">
        <v>44096.842442129629</v>
      </c>
      <c r="AC1396" s="38">
        <v>1</v>
      </c>
      <c r="AD1396" s="60">
        <v>44096.883333333331</v>
      </c>
      <c r="AE1396" s="60">
        <v>44096.883333333331</v>
      </c>
      <c r="AF1396" s="60">
        <v>44096.883333333331</v>
      </c>
      <c r="AG1396" s="37"/>
      <c r="AH1396" s="37"/>
      <c r="AI1396" s="37"/>
      <c r="AJ1396" s="16">
        <f ca="1">IF(Table1[[#This Row],[State]]="Closed","Zero",IF(Table1[[#This Row],[State]]="Resolved","Zero",TODAY()-Table1[[#This Row],[First Assigned to Osprey-Resolver]]))</f>
        <v>611.11666666666861</v>
      </c>
      <c r="AK1396" s="16" t="str">
        <f ca="1">IF(Table1[[#This Row],[Days Open]]&lt;=5,"00 - 05",IF(Table1[[#This Row],[Days Open]]&lt;=15,"06 - 15",IF(Table1[[#This Row],[Days Open]]&lt;=30,"16 - 30", IF(Table1[[#This Row],[Days Open]]&lt;=60,"31 - 60",IF(Table1[[#This Row],[Days Open]]&lt;=90,"61 - 90",IF(Table1[[#This Row],[Days Open]]="Zero","Closed","&gt;91 and above"))))))</f>
        <v>&gt;91 and above</v>
      </c>
      <c r="AL1396" s="39">
        <f>WEEKNUM(Table1[[#This Row],[Created]])</f>
        <v>39</v>
      </c>
      <c r="AM1396" s="39">
        <f>WEEKNUM(Table1[[#This Row],[Resolved]])</f>
        <v>0</v>
      </c>
      <c r="AN1396" s="39">
        <f>WEEKNUM(Table1[[#This Row],[Closed]])</f>
        <v>39</v>
      </c>
      <c r="AO1396" s="39" t="str">
        <f>IFERROR(INDEX(GD_Resource[], MATCH(Table1[[#This Row],[Assigned to]], GD_Resource[SNOW ID Unique], 0), 2), "Not GD")</f>
        <v>Not GD</v>
      </c>
      <c r="AP1396" s="39" t="str">
        <f t="shared" si="21"/>
        <v>Geo</v>
      </c>
      <c r="AQ1396" s="39">
        <f>YEAR(Table1[[#This Row],[Closed]])</f>
        <v>2020</v>
      </c>
      <c r="AR1396" s="39">
        <f>YEAR(Table1[[#This Row],[Resolved]])</f>
        <v>1900</v>
      </c>
      <c r="AS1396" s="39">
        <f>YEAR(Table1[[#This Row],[Created]])</f>
        <v>2020</v>
      </c>
      <c r="AT1396" s="39">
        <f>DAY(Table1[[#This Row],[Resolved]])</f>
        <v>0</v>
      </c>
      <c r="AU1396" s="39" t="str">
        <f>TEXT(Table1[[#This Row],[Resolved]],"MMM")</f>
        <v>Jan</v>
      </c>
      <c r="AV1396" s="39">
        <f>DAY(Table1[[#This Row],[Created]])</f>
        <v>22</v>
      </c>
      <c r="AW1396" s="39" t="str">
        <f>TEXT(Table1[[#This Row],[Created]],"MMM")</f>
        <v>Sep</v>
      </c>
      <c r="AX1396" s="40" t="e">
        <f>VLOOKUP(Table1[[#This Row],[Assigned to]],GD_Resource[[#All],[SNOW ID Unique]:[Team]],4,0)</f>
        <v>#N/A</v>
      </c>
    </row>
    <row r="1397" spans="1:50" ht="49.95" customHeight="1" x14ac:dyDescent="0.25">
      <c r="A1397" s="37" t="s">
        <v>5269</v>
      </c>
      <c r="B1397" s="37" t="s">
        <v>119</v>
      </c>
      <c r="C1397" s="37" t="s">
        <v>339</v>
      </c>
      <c r="D1397" s="37" t="s">
        <v>340</v>
      </c>
      <c r="E1397" s="37" t="s">
        <v>13</v>
      </c>
      <c r="F1397" s="37" t="s">
        <v>5270</v>
      </c>
      <c r="G1397" s="60">
        <v>44107.147534722222</v>
      </c>
      <c r="H1397" s="37" t="s">
        <v>430</v>
      </c>
      <c r="I1397" s="60"/>
      <c r="J1397" s="37" t="s">
        <v>124</v>
      </c>
      <c r="K1397" s="37" t="s">
        <v>5271</v>
      </c>
      <c r="L1397" s="60">
        <v>44107.147534722222</v>
      </c>
      <c r="M1397" s="37" t="s">
        <v>24</v>
      </c>
      <c r="N1397" s="60">
        <v>44104.924710648149</v>
      </c>
      <c r="O1397" s="37" t="s">
        <v>428</v>
      </c>
      <c r="P1397" s="38" t="b">
        <v>0</v>
      </c>
      <c r="Q1397" s="37"/>
      <c r="R1397" s="37" t="s">
        <v>217</v>
      </c>
      <c r="S1397" s="38">
        <v>0</v>
      </c>
      <c r="T1397" s="37" t="s">
        <v>128</v>
      </c>
      <c r="U1397" s="37" t="s">
        <v>124</v>
      </c>
      <c r="V1397" s="60"/>
      <c r="W1397" s="38">
        <v>192437</v>
      </c>
      <c r="X1397" s="37" t="s">
        <v>430</v>
      </c>
      <c r="Y1397" s="38">
        <v>0</v>
      </c>
      <c r="Z1397" s="38" t="b">
        <v>0</v>
      </c>
      <c r="AA1397" s="60">
        <v>44104.924710648149</v>
      </c>
      <c r="AB1397" s="60"/>
      <c r="AC1397" s="38">
        <v>0</v>
      </c>
      <c r="AD1397" s="60"/>
      <c r="AE1397" s="60">
        <v>44104.924710648149</v>
      </c>
      <c r="AF1397" s="60">
        <v>44104.924710648149</v>
      </c>
      <c r="AG1397" s="37"/>
      <c r="AH1397" s="37"/>
      <c r="AI1397" s="37"/>
      <c r="AJ1397" s="16">
        <f ca="1">IF(Table1[[#This Row],[State]]="Closed","Zero",IF(Table1[[#This Row],[State]]="Resolved","Zero",TODAY()-Table1[[#This Row],[First Assigned to Osprey-Resolver]]))</f>
        <v>603.0752893518511</v>
      </c>
      <c r="AK1397" s="16" t="str">
        <f ca="1">IF(Table1[[#This Row],[Days Open]]&lt;=5,"00 - 05",IF(Table1[[#This Row],[Days Open]]&lt;=15,"06 - 15",IF(Table1[[#This Row],[Days Open]]&lt;=30,"16 - 30", IF(Table1[[#This Row],[Days Open]]&lt;=60,"31 - 60",IF(Table1[[#This Row],[Days Open]]&lt;=90,"61 - 90",IF(Table1[[#This Row],[Days Open]]="Zero","Closed","&gt;91 and above"))))))</f>
        <v>&gt;91 and above</v>
      </c>
      <c r="AL1397" s="39">
        <f>WEEKNUM(Table1[[#This Row],[Created]])</f>
        <v>40</v>
      </c>
      <c r="AM1397" s="39">
        <f>WEEKNUM(Table1[[#This Row],[Resolved]])</f>
        <v>0</v>
      </c>
      <c r="AN1397" s="39">
        <f>WEEKNUM(Table1[[#This Row],[Closed]])</f>
        <v>40</v>
      </c>
      <c r="AO1397" s="39" t="str">
        <f>IFERROR(INDEX(GD_Resource[], MATCH(Table1[[#This Row],[Assigned to]], GD_Resource[SNOW ID Unique], 0), 2), "Not GD")</f>
        <v>Not GD</v>
      </c>
      <c r="AP1397" s="39" t="str">
        <f t="shared" si="21"/>
        <v>Geo</v>
      </c>
      <c r="AQ1397" s="39">
        <f>YEAR(Table1[[#This Row],[Closed]])</f>
        <v>2020</v>
      </c>
      <c r="AR1397" s="39">
        <f>YEAR(Table1[[#This Row],[Resolved]])</f>
        <v>1900</v>
      </c>
      <c r="AS1397" s="39">
        <f>YEAR(Table1[[#This Row],[Created]])</f>
        <v>2020</v>
      </c>
      <c r="AT1397" s="39">
        <f>DAY(Table1[[#This Row],[Resolved]])</f>
        <v>0</v>
      </c>
      <c r="AU1397" s="39" t="str">
        <f>TEXT(Table1[[#This Row],[Resolved]],"MMM")</f>
        <v>Jan</v>
      </c>
      <c r="AV1397" s="39">
        <f>DAY(Table1[[#This Row],[Created]])</f>
        <v>30</v>
      </c>
      <c r="AW1397" s="39" t="str">
        <f>TEXT(Table1[[#This Row],[Created]],"MMM")</f>
        <v>Sep</v>
      </c>
      <c r="AX1397" s="40" t="e">
        <f>VLOOKUP(Table1[[#This Row],[Assigned to]],GD_Resource[[#All],[SNOW ID Unique]:[Team]],4,0)</f>
        <v>#N/A</v>
      </c>
    </row>
    <row r="1398" spans="1:50" ht="37.5" customHeight="1" x14ac:dyDescent="0.25">
      <c r="A1398" s="37" t="s">
        <v>5272</v>
      </c>
      <c r="B1398" s="37" t="s">
        <v>119</v>
      </c>
      <c r="C1398" s="37" t="s">
        <v>161</v>
      </c>
      <c r="D1398" s="37" t="s">
        <v>696</v>
      </c>
      <c r="E1398" s="37" t="s">
        <v>13</v>
      </c>
      <c r="F1398" s="37" t="s">
        <v>5273</v>
      </c>
      <c r="G1398" s="60">
        <v>44131.703888888893</v>
      </c>
      <c r="H1398" s="37" t="s">
        <v>699</v>
      </c>
      <c r="I1398" s="60"/>
      <c r="J1398" s="37" t="s">
        <v>329</v>
      </c>
      <c r="K1398" s="37" t="s">
        <v>5274</v>
      </c>
      <c r="L1398" s="60">
        <v>44131.672905092593</v>
      </c>
      <c r="M1398" s="37" t="s">
        <v>699</v>
      </c>
      <c r="N1398" s="60">
        <v>44112.880983796298</v>
      </c>
      <c r="O1398" s="37" t="s">
        <v>5275</v>
      </c>
      <c r="P1398" s="38" t="b">
        <v>0</v>
      </c>
      <c r="Q1398" s="37"/>
      <c r="R1398" s="37" t="s">
        <v>127</v>
      </c>
      <c r="S1398" s="38">
        <v>0</v>
      </c>
      <c r="T1398" s="37" t="s">
        <v>128</v>
      </c>
      <c r="U1398" s="37" t="s">
        <v>124</v>
      </c>
      <c r="V1398" s="60"/>
      <c r="W1398" s="38">
        <v>1623622</v>
      </c>
      <c r="X1398" s="37" t="s">
        <v>5276</v>
      </c>
      <c r="Y1398" s="38">
        <v>0</v>
      </c>
      <c r="Z1398" s="38" t="b">
        <v>0</v>
      </c>
      <c r="AA1398" s="60">
        <v>44113.052743055552</v>
      </c>
      <c r="AB1398" s="60">
        <v>44112.894571759258</v>
      </c>
      <c r="AC1398" s="38">
        <v>6</v>
      </c>
      <c r="AD1398" s="60">
        <v>44113.084768518522</v>
      </c>
      <c r="AE1398" s="60">
        <v>44116.873773148152</v>
      </c>
      <c r="AF1398" s="60">
        <v>44114.083703703713</v>
      </c>
      <c r="AG1398" s="37"/>
      <c r="AH1398" s="37"/>
      <c r="AI1398" s="37"/>
      <c r="AJ1398" s="16">
        <f ca="1">IF(Table1[[#This Row],[State]]="Closed","Zero",IF(Table1[[#This Row],[State]]="Resolved","Zero",TODAY()-Table1[[#This Row],[First Assigned to Osprey-Resolver]]))</f>
        <v>591.1262268518476</v>
      </c>
      <c r="AK1398" s="16" t="str">
        <f ca="1">IF(Table1[[#This Row],[Days Open]]&lt;=5,"00 - 05",IF(Table1[[#This Row],[Days Open]]&lt;=15,"06 - 15",IF(Table1[[#This Row],[Days Open]]&lt;=30,"16 - 30", IF(Table1[[#This Row],[Days Open]]&lt;=60,"31 - 60",IF(Table1[[#This Row],[Days Open]]&lt;=90,"61 - 90",IF(Table1[[#This Row],[Days Open]]="Zero","Closed","&gt;91 and above"))))))</f>
        <v>&gt;91 and above</v>
      </c>
      <c r="AL1398" s="39">
        <f>WEEKNUM(Table1[[#This Row],[Created]])</f>
        <v>41</v>
      </c>
      <c r="AM1398" s="39">
        <f>WEEKNUM(Table1[[#This Row],[Resolved]])</f>
        <v>0</v>
      </c>
      <c r="AN1398" s="39">
        <f>WEEKNUM(Table1[[#This Row],[Closed]])</f>
        <v>44</v>
      </c>
      <c r="AO1398" s="39" t="str">
        <f>IFERROR(INDEX(GD_Resource[], MATCH(Table1[[#This Row],[Assigned to]], GD_Resource[SNOW ID Unique], 0), 2), "Not GD")</f>
        <v>WPP-US</v>
      </c>
      <c r="AP1398" s="39" t="str">
        <f t="shared" si="21"/>
        <v>GD</v>
      </c>
      <c r="AQ1398" s="39">
        <f>YEAR(Table1[[#This Row],[Closed]])</f>
        <v>2020</v>
      </c>
      <c r="AR1398" s="39">
        <f>YEAR(Table1[[#This Row],[Resolved]])</f>
        <v>1900</v>
      </c>
      <c r="AS1398" s="39">
        <f>YEAR(Table1[[#This Row],[Created]])</f>
        <v>2020</v>
      </c>
      <c r="AT1398" s="39">
        <f>DAY(Table1[[#This Row],[Resolved]])</f>
        <v>0</v>
      </c>
      <c r="AU1398" s="39" t="str">
        <f>TEXT(Table1[[#This Row],[Resolved]],"MMM")</f>
        <v>Jan</v>
      </c>
      <c r="AV1398" s="39">
        <f>DAY(Table1[[#This Row],[Created]])</f>
        <v>8</v>
      </c>
      <c r="AW1398" s="39" t="str">
        <f>TEXT(Table1[[#This Row],[Created]],"MMM")</f>
        <v>Oct</v>
      </c>
      <c r="AX1398" s="40">
        <f>VLOOKUP(Table1[[#This Row],[Assigned to]],GD_Resource[[#All],[SNOW ID Unique]:[Team]],4,0)</f>
        <v>0</v>
      </c>
    </row>
    <row r="1399" spans="1:50" ht="37.5" customHeight="1" x14ac:dyDescent="0.25">
      <c r="A1399" s="37" t="s">
        <v>5277</v>
      </c>
      <c r="B1399" s="37" t="s">
        <v>119</v>
      </c>
      <c r="C1399" s="37" t="s">
        <v>161</v>
      </c>
      <c r="D1399" s="37" t="s">
        <v>398</v>
      </c>
      <c r="E1399" s="37" t="s">
        <v>13</v>
      </c>
      <c r="F1399" s="37" t="s">
        <v>5278</v>
      </c>
      <c r="G1399" s="60">
        <v>44123.834583333337</v>
      </c>
      <c r="H1399" s="37" t="s">
        <v>28</v>
      </c>
      <c r="I1399" s="60"/>
      <c r="J1399" s="37" t="s">
        <v>329</v>
      </c>
      <c r="K1399" s="37" t="s">
        <v>5279</v>
      </c>
      <c r="L1399" s="60">
        <v>44123.834583333337</v>
      </c>
      <c r="M1399" s="37" t="s">
        <v>28</v>
      </c>
      <c r="N1399" s="60">
        <v>44118.879201388889</v>
      </c>
      <c r="O1399" s="37" t="s">
        <v>398</v>
      </c>
      <c r="P1399" s="38" t="b">
        <v>0</v>
      </c>
      <c r="Q1399" s="37"/>
      <c r="R1399" s="37" t="s">
        <v>127</v>
      </c>
      <c r="S1399" s="38">
        <v>0</v>
      </c>
      <c r="T1399" s="37" t="s">
        <v>128</v>
      </c>
      <c r="U1399" s="37" t="s">
        <v>124</v>
      </c>
      <c r="V1399" s="60"/>
      <c r="W1399" s="38">
        <v>428657</v>
      </c>
      <c r="X1399" s="37" t="s">
        <v>399</v>
      </c>
      <c r="Y1399" s="38">
        <v>0</v>
      </c>
      <c r="Z1399" s="38" t="b">
        <v>0</v>
      </c>
      <c r="AA1399" s="60">
        <v>44118.879201388889</v>
      </c>
      <c r="AB1399" s="60"/>
      <c r="AC1399" s="38">
        <v>0</v>
      </c>
      <c r="AD1399" s="60"/>
      <c r="AE1399" s="60">
        <v>44118.879201388889</v>
      </c>
      <c r="AF1399" s="60">
        <v>44118.879201388889</v>
      </c>
      <c r="AG1399" s="37"/>
      <c r="AH1399" s="37"/>
      <c r="AI1399" s="37" t="s">
        <v>166</v>
      </c>
      <c r="AJ1399" s="16">
        <f ca="1">IF(Table1[[#This Row],[State]]="Closed","Zero",IF(Table1[[#This Row],[State]]="Resolved","Zero",TODAY()-Table1[[#This Row],[First Assigned to Osprey-Resolver]]))</f>
        <v>589.12079861111124</v>
      </c>
      <c r="AK1399" s="16" t="str">
        <f ca="1">IF(Table1[[#This Row],[Days Open]]&lt;=5,"00 - 05",IF(Table1[[#This Row],[Days Open]]&lt;=15,"06 - 15",IF(Table1[[#This Row],[Days Open]]&lt;=30,"16 - 30", IF(Table1[[#This Row],[Days Open]]&lt;=60,"31 - 60",IF(Table1[[#This Row],[Days Open]]&lt;=90,"61 - 90",IF(Table1[[#This Row],[Days Open]]="Zero","Closed","&gt;91 and above"))))))</f>
        <v>&gt;91 and above</v>
      </c>
      <c r="AL1399" s="39">
        <f>WEEKNUM(Table1[[#This Row],[Created]])</f>
        <v>42</v>
      </c>
      <c r="AM1399" s="39">
        <f>WEEKNUM(Table1[[#This Row],[Resolved]])</f>
        <v>0</v>
      </c>
      <c r="AN1399" s="39">
        <f>WEEKNUM(Table1[[#This Row],[Closed]])</f>
        <v>43</v>
      </c>
      <c r="AO1399" s="39" t="str">
        <f>IFERROR(INDEX(GD_Resource[], MATCH(Table1[[#This Row],[Assigned to]], GD_Resource[SNOW ID Unique], 0), 2), "Not GD")</f>
        <v>WPP-US</v>
      </c>
      <c r="AP1399" s="39" t="str">
        <f t="shared" si="21"/>
        <v>GD</v>
      </c>
      <c r="AQ1399" s="39">
        <f>YEAR(Table1[[#This Row],[Closed]])</f>
        <v>2020</v>
      </c>
      <c r="AR1399" s="39">
        <f>YEAR(Table1[[#This Row],[Resolved]])</f>
        <v>1900</v>
      </c>
      <c r="AS1399" s="39">
        <f>YEAR(Table1[[#This Row],[Created]])</f>
        <v>2020</v>
      </c>
      <c r="AT1399" s="39">
        <f>DAY(Table1[[#This Row],[Resolved]])</f>
        <v>0</v>
      </c>
      <c r="AU1399" s="39" t="str">
        <f>TEXT(Table1[[#This Row],[Resolved]],"MMM")</f>
        <v>Jan</v>
      </c>
      <c r="AV1399" s="39">
        <f>DAY(Table1[[#This Row],[Created]])</f>
        <v>14</v>
      </c>
      <c r="AW1399" s="39" t="str">
        <f>TEXT(Table1[[#This Row],[Created]],"MMM")</f>
        <v>Oct</v>
      </c>
      <c r="AX1399" s="40">
        <f>VLOOKUP(Table1[[#This Row],[Assigned to]],GD_Resource[[#All],[SNOW ID Unique]:[Team]],4,0)</f>
        <v>0</v>
      </c>
    </row>
    <row r="1400" spans="1:50" ht="49.95" customHeight="1" x14ac:dyDescent="0.25">
      <c r="A1400" s="37" t="s">
        <v>5280</v>
      </c>
      <c r="B1400" s="37" t="s">
        <v>142</v>
      </c>
      <c r="C1400" s="37" t="s">
        <v>361</v>
      </c>
      <c r="D1400" s="37" t="s">
        <v>503</v>
      </c>
      <c r="E1400" s="37" t="s">
        <v>145</v>
      </c>
      <c r="F1400" s="37" t="s">
        <v>5281</v>
      </c>
      <c r="G1400" s="60">
        <v>44139.19326388889</v>
      </c>
      <c r="H1400" s="37" t="s">
        <v>41</v>
      </c>
      <c r="I1400" s="60"/>
      <c r="J1400" s="37" t="s">
        <v>124</v>
      </c>
      <c r="K1400" s="37" t="s">
        <v>3805</v>
      </c>
      <c r="L1400" s="60">
        <v>44139.19326388889</v>
      </c>
      <c r="M1400" s="37" t="s">
        <v>41</v>
      </c>
      <c r="N1400" s="60">
        <v>44125.632291666669</v>
      </c>
      <c r="O1400" s="37" t="s">
        <v>168</v>
      </c>
      <c r="P1400" s="38" t="b">
        <v>0</v>
      </c>
      <c r="Q1400" s="37"/>
      <c r="R1400" s="37" t="s">
        <v>127</v>
      </c>
      <c r="S1400" s="38">
        <v>0</v>
      </c>
      <c r="T1400" s="37" t="s">
        <v>128</v>
      </c>
      <c r="U1400" s="37" t="s">
        <v>124</v>
      </c>
      <c r="V1400" s="60"/>
      <c r="W1400" s="38">
        <v>1171668</v>
      </c>
      <c r="X1400" s="37" t="s">
        <v>322</v>
      </c>
      <c r="Y1400" s="38">
        <v>0</v>
      </c>
      <c r="Z1400" s="38" t="b">
        <v>0</v>
      </c>
      <c r="AA1400" s="60">
        <v>44125.64880787037</v>
      </c>
      <c r="AB1400" s="60">
        <v>44125.632523148153</v>
      </c>
      <c r="AC1400" s="38">
        <v>2</v>
      </c>
      <c r="AD1400" s="60">
        <v>44125.655648148153</v>
      </c>
      <c r="AE1400" s="60">
        <v>44125.722905092603</v>
      </c>
      <c r="AF1400" s="60">
        <v>44125.655648148153</v>
      </c>
      <c r="AG1400" s="37"/>
      <c r="AH1400" s="37"/>
      <c r="AI1400" s="37"/>
      <c r="AJ1400" s="16">
        <f ca="1">IF(Table1[[#This Row],[State]]="Closed","Zero",IF(Table1[[#This Row],[State]]="Resolved","Zero",TODAY()-Table1[[#This Row],[First Assigned to Osprey-Resolver]]))</f>
        <v>582.27709490739653</v>
      </c>
      <c r="AK1400" s="16" t="str">
        <f ca="1">IF(Table1[[#This Row],[Days Open]]&lt;=5,"00 - 05",IF(Table1[[#This Row],[Days Open]]&lt;=15,"06 - 15",IF(Table1[[#This Row],[Days Open]]&lt;=30,"16 - 30", IF(Table1[[#This Row],[Days Open]]&lt;=60,"31 - 60",IF(Table1[[#This Row],[Days Open]]&lt;=90,"61 - 90",IF(Table1[[#This Row],[Days Open]]="Zero","Closed","&gt;91 and above"))))))</f>
        <v>&gt;91 and above</v>
      </c>
      <c r="AL1400" s="39">
        <f>WEEKNUM(Table1[[#This Row],[Created]])</f>
        <v>43</v>
      </c>
      <c r="AM1400" s="39">
        <f>WEEKNUM(Table1[[#This Row],[Resolved]])</f>
        <v>0</v>
      </c>
      <c r="AN1400" s="39">
        <f>WEEKNUM(Table1[[#This Row],[Closed]])</f>
        <v>45</v>
      </c>
      <c r="AO1400" s="39" t="str">
        <f>IFERROR(INDEX(GD_Resource[], MATCH(Table1[[#This Row],[Assigned to]], GD_Resource[SNOW ID Unique], 0), 2), "Not GD")</f>
        <v>Not GD</v>
      </c>
      <c r="AP1400" s="39" t="str">
        <f t="shared" si="21"/>
        <v>Geo</v>
      </c>
      <c r="AQ1400" s="39">
        <f>YEAR(Table1[[#This Row],[Closed]])</f>
        <v>2020</v>
      </c>
      <c r="AR1400" s="39">
        <f>YEAR(Table1[[#This Row],[Resolved]])</f>
        <v>1900</v>
      </c>
      <c r="AS1400" s="39">
        <f>YEAR(Table1[[#This Row],[Created]])</f>
        <v>2020</v>
      </c>
      <c r="AT1400" s="39">
        <f>DAY(Table1[[#This Row],[Resolved]])</f>
        <v>0</v>
      </c>
      <c r="AU1400" s="39" t="str">
        <f>TEXT(Table1[[#This Row],[Resolved]],"MMM")</f>
        <v>Jan</v>
      </c>
      <c r="AV1400" s="39">
        <f>DAY(Table1[[#This Row],[Created]])</f>
        <v>21</v>
      </c>
      <c r="AW1400" s="39" t="str">
        <f>TEXT(Table1[[#This Row],[Created]],"MMM")</f>
        <v>Oct</v>
      </c>
      <c r="AX1400" s="40" t="e">
        <f>VLOOKUP(Table1[[#This Row],[Assigned to]],GD_Resource[[#All],[SNOW ID Unique]:[Team]],4,0)</f>
        <v>#N/A</v>
      </c>
    </row>
    <row r="1401" spans="1:50" ht="37.5" customHeight="1" x14ac:dyDescent="0.25">
      <c r="A1401" s="37" t="s">
        <v>5282</v>
      </c>
      <c r="B1401" s="37" t="s">
        <v>119</v>
      </c>
      <c r="C1401" s="37" t="s">
        <v>185</v>
      </c>
      <c r="D1401" s="37" t="s">
        <v>206</v>
      </c>
      <c r="E1401" s="37" t="s">
        <v>145</v>
      </c>
      <c r="F1401" s="37" t="s">
        <v>5283</v>
      </c>
      <c r="G1401" s="60">
        <v>44365.910509259258</v>
      </c>
      <c r="H1401" s="37" t="s">
        <v>43</v>
      </c>
      <c r="I1401" s="60"/>
      <c r="J1401" s="37" t="s">
        <v>124</v>
      </c>
      <c r="K1401" s="37" t="s">
        <v>5284</v>
      </c>
      <c r="L1401" s="60">
        <v>44365.910509259258</v>
      </c>
      <c r="M1401" s="37" t="s">
        <v>48</v>
      </c>
      <c r="N1401" s="60">
        <v>44126.527060185188</v>
      </c>
      <c r="O1401" s="37" t="s">
        <v>822</v>
      </c>
      <c r="P1401" s="38" t="b">
        <v>0</v>
      </c>
      <c r="Q1401" s="37"/>
      <c r="R1401" s="37" t="s">
        <v>191</v>
      </c>
      <c r="S1401" s="38">
        <v>0</v>
      </c>
      <c r="T1401" s="37" t="s">
        <v>128</v>
      </c>
      <c r="U1401" s="37" t="s">
        <v>124</v>
      </c>
      <c r="V1401" s="60"/>
      <c r="W1401" s="38">
        <v>20682730</v>
      </c>
      <c r="X1401" s="37" t="s">
        <v>1511</v>
      </c>
      <c r="Y1401" s="38">
        <v>0</v>
      </c>
      <c r="Z1401" s="38" t="b">
        <v>0</v>
      </c>
      <c r="AA1401" s="60">
        <v>44126.561724537038</v>
      </c>
      <c r="AB1401" s="60"/>
      <c r="AC1401" s="38">
        <v>1</v>
      </c>
      <c r="AD1401" s="60"/>
      <c r="AE1401" s="60">
        <v>44126.561724537038</v>
      </c>
      <c r="AF1401" s="60">
        <v>44126.530995370369</v>
      </c>
      <c r="AG1401" s="37"/>
      <c r="AH1401" s="37"/>
      <c r="AI1401" s="37"/>
      <c r="AJ1401" s="16">
        <f ca="1">IF(Table1[[#This Row],[State]]="Closed","Zero",IF(Table1[[#This Row],[State]]="Resolved","Zero",TODAY()-Table1[[#This Row],[First Assigned to Osprey-Resolver]]))</f>
        <v>581.43827546296234</v>
      </c>
      <c r="AK1401" s="16" t="str">
        <f ca="1">IF(Table1[[#This Row],[Days Open]]&lt;=5,"00 - 05",IF(Table1[[#This Row],[Days Open]]&lt;=15,"06 - 15",IF(Table1[[#This Row],[Days Open]]&lt;=30,"16 - 30", IF(Table1[[#This Row],[Days Open]]&lt;=60,"31 - 60",IF(Table1[[#This Row],[Days Open]]&lt;=90,"61 - 90",IF(Table1[[#This Row],[Days Open]]="Zero","Closed","&gt;91 and above"))))))</f>
        <v>&gt;91 and above</v>
      </c>
      <c r="AL1401" s="39">
        <f>WEEKNUM(Table1[[#This Row],[Created]])</f>
        <v>43</v>
      </c>
      <c r="AM1401" s="39">
        <f>WEEKNUM(Table1[[#This Row],[Resolved]])</f>
        <v>0</v>
      </c>
      <c r="AN1401" s="39">
        <f>WEEKNUM(Table1[[#This Row],[Closed]])</f>
        <v>25</v>
      </c>
      <c r="AO1401" s="39" t="str">
        <f>IFERROR(INDEX(GD_Resource[], MATCH(Table1[[#This Row],[Assigned to]], GD_Resource[SNOW ID Unique], 0), 2), "Not GD")</f>
        <v>Not GD</v>
      </c>
      <c r="AP1401" s="39" t="str">
        <f t="shared" si="21"/>
        <v>Geo</v>
      </c>
      <c r="AQ1401" s="39">
        <f>YEAR(Table1[[#This Row],[Closed]])</f>
        <v>2021</v>
      </c>
      <c r="AR1401" s="39">
        <f>YEAR(Table1[[#This Row],[Resolved]])</f>
        <v>1900</v>
      </c>
      <c r="AS1401" s="39">
        <f>YEAR(Table1[[#This Row],[Created]])</f>
        <v>2020</v>
      </c>
      <c r="AT1401" s="39">
        <f>DAY(Table1[[#This Row],[Resolved]])</f>
        <v>0</v>
      </c>
      <c r="AU1401" s="39" t="str">
        <f>TEXT(Table1[[#This Row],[Resolved]],"MMM")</f>
        <v>Jan</v>
      </c>
      <c r="AV1401" s="39">
        <f>DAY(Table1[[#This Row],[Created]])</f>
        <v>22</v>
      </c>
      <c r="AW1401" s="39" t="str">
        <f>TEXT(Table1[[#This Row],[Created]],"MMM")</f>
        <v>Oct</v>
      </c>
      <c r="AX1401" s="40" t="e">
        <f>VLOOKUP(Table1[[#This Row],[Assigned to]],GD_Resource[[#All],[SNOW ID Unique]:[Team]],4,0)</f>
        <v>#N/A</v>
      </c>
    </row>
    <row r="1402" spans="1:50" ht="49.95" customHeight="1" x14ac:dyDescent="0.25">
      <c r="A1402" s="37" t="s">
        <v>5285</v>
      </c>
      <c r="B1402" s="37" t="s">
        <v>119</v>
      </c>
      <c r="C1402" s="37" t="s">
        <v>120</v>
      </c>
      <c r="D1402" s="37" t="s">
        <v>235</v>
      </c>
      <c r="E1402" s="37" t="s">
        <v>13</v>
      </c>
      <c r="F1402" s="37" t="s">
        <v>5286</v>
      </c>
      <c r="G1402" s="60">
        <v>44181.672395833331</v>
      </c>
      <c r="H1402" s="37" t="s">
        <v>196</v>
      </c>
      <c r="I1402" s="60"/>
      <c r="J1402" s="37" t="s">
        <v>134</v>
      </c>
      <c r="K1402" s="37" t="s">
        <v>5287</v>
      </c>
      <c r="L1402" s="60">
        <v>44181.672395833331</v>
      </c>
      <c r="M1402" s="37" t="s">
        <v>237</v>
      </c>
      <c r="N1402" s="60">
        <v>44128.759108796286</v>
      </c>
      <c r="O1402" s="37" t="s">
        <v>5288</v>
      </c>
      <c r="P1402" s="38" t="b">
        <v>0</v>
      </c>
      <c r="Q1402" s="37"/>
      <c r="R1402" s="37" t="s">
        <v>127</v>
      </c>
      <c r="S1402" s="38">
        <v>0</v>
      </c>
      <c r="T1402" s="37" t="s">
        <v>128</v>
      </c>
      <c r="U1402" s="37" t="s">
        <v>124</v>
      </c>
      <c r="V1402" s="60"/>
      <c r="W1402" s="38">
        <v>4571708</v>
      </c>
      <c r="X1402" s="37" t="s">
        <v>5289</v>
      </c>
      <c r="Y1402" s="38">
        <v>0</v>
      </c>
      <c r="Z1402" s="38" t="b">
        <v>0</v>
      </c>
      <c r="AA1402" s="60">
        <v>44130.426446759258</v>
      </c>
      <c r="AB1402" s="60">
        <v>44128.759386574071</v>
      </c>
      <c r="AC1402" s="38">
        <v>1</v>
      </c>
      <c r="AD1402" s="60">
        <v>44128.781655092593</v>
      </c>
      <c r="AE1402" s="60">
        <v>44130.426446759258</v>
      </c>
      <c r="AF1402" s="60">
        <v>44128.781655092593</v>
      </c>
      <c r="AG1402" s="37"/>
      <c r="AH1402" s="37"/>
      <c r="AI1402" s="37"/>
      <c r="AJ1402" s="16">
        <f ca="1">IF(Table1[[#This Row],[State]]="Closed","Zero",IF(Table1[[#This Row],[State]]="Resolved","Zero",TODAY()-Table1[[#This Row],[First Assigned to Osprey-Resolver]]))</f>
        <v>577.5735532407416</v>
      </c>
      <c r="AK1402" s="16" t="str">
        <f ca="1">IF(Table1[[#This Row],[Days Open]]&lt;=5,"00 - 05",IF(Table1[[#This Row],[Days Open]]&lt;=15,"06 - 15",IF(Table1[[#This Row],[Days Open]]&lt;=30,"16 - 30", IF(Table1[[#This Row],[Days Open]]&lt;=60,"31 - 60",IF(Table1[[#This Row],[Days Open]]&lt;=90,"61 - 90",IF(Table1[[#This Row],[Days Open]]="Zero","Closed","&gt;91 and above"))))))</f>
        <v>&gt;91 and above</v>
      </c>
      <c r="AL1402" s="39">
        <f>WEEKNUM(Table1[[#This Row],[Created]])</f>
        <v>43</v>
      </c>
      <c r="AM1402" s="39">
        <f>WEEKNUM(Table1[[#This Row],[Resolved]])</f>
        <v>0</v>
      </c>
      <c r="AN1402" s="39">
        <f>WEEKNUM(Table1[[#This Row],[Closed]])</f>
        <v>51</v>
      </c>
      <c r="AO1402" s="39" t="str">
        <f>IFERROR(INDEX(GD_Resource[], MATCH(Table1[[#This Row],[Assigned to]], GD_Resource[SNOW ID Unique], 0), 2), "Not GD")</f>
        <v>WPP-US</v>
      </c>
      <c r="AP1402" s="39" t="str">
        <f t="shared" si="21"/>
        <v>GD</v>
      </c>
      <c r="AQ1402" s="39">
        <f>YEAR(Table1[[#This Row],[Closed]])</f>
        <v>2020</v>
      </c>
      <c r="AR1402" s="39">
        <f>YEAR(Table1[[#This Row],[Resolved]])</f>
        <v>1900</v>
      </c>
      <c r="AS1402" s="39">
        <f>YEAR(Table1[[#This Row],[Created]])</f>
        <v>2020</v>
      </c>
      <c r="AT1402" s="39">
        <f>DAY(Table1[[#This Row],[Resolved]])</f>
        <v>0</v>
      </c>
      <c r="AU1402" s="39" t="str">
        <f>TEXT(Table1[[#This Row],[Resolved]],"MMM")</f>
        <v>Jan</v>
      </c>
      <c r="AV1402" s="39">
        <f>DAY(Table1[[#This Row],[Created]])</f>
        <v>24</v>
      </c>
      <c r="AW1402" s="39" t="str">
        <f>TEXT(Table1[[#This Row],[Created]],"MMM")</f>
        <v>Oct</v>
      </c>
      <c r="AX1402" s="40">
        <f>VLOOKUP(Table1[[#This Row],[Assigned to]],GD_Resource[[#All],[SNOW ID Unique]:[Team]],4,0)</f>
        <v>0</v>
      </c>
    </row>
    <row r="1403" spans="1:50" ht="49.95" customHeight="1" x14ac:dyDescent="0.25">
      <c r="A1403" s="37" t="s">
        <v>5290</v>
      </c>
      <c r="B1403" s="37" t="s">
        <v>119</v>
      </c>
      <c r="C1403" s="37" t="s">
        <v>339</v>
      </c>
      <c r="D1403" s="37" t="s">
        <v>428</v>
      </c>
      <c r="E1403" s="37" t="s">
        <v>451</v>
      </c>
      <c r="F1403" s="37" t="s">
        <v>5291</v>
      </c>
      <c r="G1403" s="60">
        <v>44130.921238425923</v>
      </c>
      <c r="H1403" s="37" t="s">
        <v>24</v>
      </c>
      <c r="I1403" s="60"/>
      <c r="J1403" s="37" t="s">
        <v>329</v>
      </c>
      <c r="K1403" s="37" t="s">
        <v>5292</v>
      </c>
      <c r="L1403" s="60">
        <v>44130.921238425923</v>
      </c>
      <c r="M1403" s="37" t="s">
        <v>430</v>
      </c>
      <c r="N1403" s="60">
        <v>44130.911585648151</v>
      </c>
      <c r="O1403" s="37" t="s">
        <v>5293</v>
      </c>
      <c r="P1403" s="38" t="b">
        <v>0</v>
      </c>
      <c r="Q1403" s="37"/>
      <c r="R1403" s="37" t="s">
        <v>217</v>
      </c>
      <c r="S1403" s="38">
        <v>0</v>
      </c>
      <c r="T1403" s="37" t="s">
        <v>128</v>
      </c>
      <c r="U1403" s="37" t="s">
        <v>124</v>
      </c>
      <c r="V1403" s="60"/>
      <c r="W1403" s="38">
        <v>834</v>
      </c>
      <c r="X1403" s="37" t="s">
        <v>5294</v>
      </c>
      <c r="Y1403" s="38">
        <v>0</v>
      </c>
      <c r="Z1403" s="38" t="b">
        <v>0</v>
      </c>
      <c r="AA1403" s="60">
        <v>44130.919907407413</v>
      </c>
      <c r="AB1403" s="60">
        <v>44130.911585648151</v>
      </c>
      <c r="AC1403" s="38">
        <v>1</v>
      </c>
      <c r="AD1403" s="60">
        <v>44130.919907407413</v>
      </c>
      <c r="AE1403" s="60">
        <v>44130.919907407413</v>
      </c>
      <c r="AF1403" s="60">
        <v>44130.919907407413</v>
      </c>
      <c r="AG1403" s="37"/>
      <c r="AH1403" s="37"/>
      <c r="AI1403" s="37"/>
      <c r="AJ1403" s="16">
        <f ca="1">IF(Table1[[#This Row],[State]]="Closed","Zero",IF(Table1[[#This Row],[State]]="Resolved","Zero",TODAY()-Table1[[#This Row],[First Assigned to Osprey-Resolver]]))</f>
        <v>577.08009259258688</v>
      </c>
      <c r="AK1403" s="16" t="str">
        <f ca="1">IF(Table1[[#This Row],[Days Open]]&lt;=5,"00 - 05",IF(Table1[[#This Row],[Days Open]]&lt;=15,"06 - 15",IF(Table1[[#This Row],[Days Open]]&lt;=30,"16 - 30", IF(Table1[[#This Row],[Days Open]]&lt;=60,"31 - 60",IF(Table1[[#This Row],[Days Open]]&lt;=90,"61 - 90",IF(Table1[[#This Row],[Days Open]]="Zero","Closed","&gt;91 and above"))))))</f>
        <v>&gt;91 and above</v>
      </c>
      <c r="AL1403" s="39">
        <f>WEEKNUM(Table1[[#This Row],[Created]])</f>
        <v>44</v>
      </c>
      <c r="AM1403" s="39">
        <f>WEEKNUM(Table1[[#This Row],[Resolved]])</f>
        <v>0</v>
      </c>
      <c r="AN1403" s="39">
        <f>WEEKNUM(Table1[[#This Row],[Closed]])</f>
        <v>44</v>
      </c>
      <c r="AO1403" s="39" t="str">
        <f>IFERROR(INDEX(GD_Resource[], MATCH(Table1[[#This Row],[Assigned to]], GD_Resource[SNOW ID Unique], 0), 2), "Not GD")</f>
        <v>WPP-US</v>
      </c>
      <c r="AP1403" s="39" t="str">
        <f t="shared" si="21"/>
        <v>GD</v>
      </c>
      <c r="AQ1403" s="39">
        <f>YEAR(Table1[[#This Row],[Closed]])</f>
        <v>2020</v>
      </c>
      <c r="AR1403" s="39">
        <f>YEAR(Table1[[#This Row],[Resolved]])</f>
        <v>1900</v>
      </c>
      <c r="AS1403" s="39">
        <f>YEAR(Table1[[#This Row],[Created]])</f>
        <v>2020</v>
      </c>
      <c r="AT1403" s="39">
        <f>DAY(Table1[[#This Row],[Resolved]])</f>
        <v>0</v>
      </c>
      <c r="AU1403" s="39" t="str">
        <f>TEXT(Table1[[#This Row],[Resolved]],"MMM")</f>
        <v>Jan</v>
      </c>
      <c r="AV1403" s="39">
        <f>DAY(Table1[[#This Row],[Created]])</f>
        <v>26</v>
      </c>
      <c r="AW1403" s="39" t="str">
        <f>TEXT(Table1[[#This Row],[Created]],"MMM")</f>
        <v>Oct</v>
      </c>
      <c r="AX1403" s="40">
        <f>VLOOKUP(Table1[[#This Row],[Assigned to]],GD_Resource[[#All],[SNOW ID Unique]:[Team]],4,0)</f>
        <v>0</v>
      </c>
    </row>
    <row r="1404" spans="1:50" ht="87.45" customHeight="1" x14ac:dyDescent="0.25">
      <c r="A1404" s="37" t="s">
        <v>5295</v>
      </c>
      <c r="B1404" s="37" t="s">
        <v>119</v>
      </c>
      <c r="C1404" s="37" t="s">
        <v>176</v>
      </c>
      <c r="D1404" s="37" t="s">
        <v>177</v>
      </c>
      <c r="E1404" s="37" t="s">
        <v>13</v>
      </c>
      <c r="F1404" s="37" t="s">
        <v>5296</v>
      </c>
      <c r="G1404" s="60">
        <v>44139.661180555559</v>
      </c>
      <c r="H1404" s="37" t="s">
        <v>22</v>
      </c>
      <c r="I1404" s="60"/>
      <c r="J1404" s="37" t="s">
        <v>124</v>
      </c>
      <c r="K1404" s="37" t="s">
        <v>5297</v>
      </c>
      <c r="L1404" s="60">
        <v>44139.661180555559</v>
      </c>
      <c r="M1404" s="37" t="s">
        <v>179</v>
      </c>
      <c r="N1404" s="60">
        <v>44139.659803240742</v>
      </c>
      <c r="O1404" s="37" t="s">
        <v>177</v>
      </c>
      <c r="P1404" s="38" t="b">
        <v>0</v>
      </c>
      <c r="Q1404" s="37"/>
      <c r="R1404" s="37" t="s">
        <v>150</v>
      </c>
      <c r="S1404" s="38">
        <v>0</v>
      </c>
      <c r="T1404" s="37" t="s">
        <v>128</v>
      </c>
      <c r="U1404" s="37" t="s">
        <v>124</v>
      </c>
      <c r="V1404" s="60"/>
      <c r="W1404" s="38">
        <v>223</v>
      </c>
      <c r="X1404" s="37" t="s">
        <v>179</v>
      </c>
      <c r="Y1404" s="38">
        <v>0</v>
      </c>
      <c r="Z1404" s="38" t="b">
        <v>0</v>
      </c>
      <c r="AA1404" s="60">
        <v>44139.659803240742</v>
      </c>
      <c r="AB1404" s="60"/>
      <c r="AC1404" s="38">
        <v>0</v>
      </c>
      <c r="AD1404" s="60"/>
      <c r="AE1404" s="60">
        <v>44139.659803240742</v>
      </c>
      <c r="AF1404" s="60">
        <v>44139.659803240742</v>
      </c>
      <c r="AG1404" s="37"/>
      <c r="AH1404" s="37"/>
      <c r="AI1404" s="37"/>
      <c r="AJ1404" s="16">
        <f ca="1">IF(Table1[[#This Row],[State]]="Closed","Zero",IF(Table1[[#This Row],[State]]="Resolved","Zero",TODAY()-Table1[[#This Row],[First Assigned to Osprey-Resolver]]))</f>
        <v>568.34019675925811</v>
      </c>
      <c r="AK1404" s="16" t="str">
        <f ca="1">IF(Table1[[#This Row],[Days Open]]&lt;=5,"00 - 05",IF(Table1[[#This Row],[Days Open]]&lt;=15,"06 - 15",IF(Table1[[#This Row],[Days Open]]&lt;=30,"16 - 30", IF(Table1[[#This Row],[Days Open]]&lt;=60,"31 - 60",IF(Table1[[#This Row],[Days Open]]&lt;=90,"61 - 90",IF(Table1[[#This Row],[Days Open]]="Zero","Closed","&gt;91 and above"))))))</f>
        <v>&gt;91 and above</v>
      </c>
      <c r="AL1404" s="39">
        <f>WEEKNUM(Table1[[#This Row],[Created]])</f>
        <v>45</v>
      </c>
      <c r="AM1404" s="39">
        <f>WEEKNUM(Table1[[#This Row],[Resolved]])</f>
        <v>0</v>
      </c>
      <c r="AN1404" s="39">
        <f>WEEKNUM(Table1[[#This Row],[Closed]])</f>
        <v>45</v>
      </c>
      <c r="AO1404" s="39" t="str">
        <f>IFERROR(INDEX(GD_Resource[], MATCH(Table1[[#This Row],[Assigned to]], GD_Resource[SNOW ID Unique], 0), 2), "Not GD")</f>
        <v>WPP-US</v>
      </c>
      <c r="AP1404" s="39" t="str">
        <f t="shared" si="21"/>
        <v>GD</v>
      </c>
      <c r="AQ1404" s="39">
        <f>YEAR(Table1[[#This Row],[Closed]])</f>
        <v>2020</v>
      </c>
      <c r="AR1404" s="39">
        <f>YEAR(Table1[[#This Row],[Resolved]])</f>
        <v>1900</v>
      </c>
      <c r="AS1404" s="39">
        <f>YEAR(Table1[[#This Row],[Created]])</f>
        <v>2020</v>
      </c>
      <c r="AT1404" s="39">
        <f>DAY(Table1[[#This Row],[Resolved]])</f>
        <v>0</v>
      </c>
      <c r="AU1404" s="39" t="str">
        <f>TEXT(Table1[[#This Row],[Resolved]],"MMM")</f>
        <v>Jan</v>
      </c>
      <c r="AV1404" s="39">
        <f>DAY(Table1[[#This Row],[Created]])</f>
        <v>4</v>
      </c>
      <c r="AW1404" s="39" t="str">
        <f>TEXT(Table1[[#This Row],[Created]],"MMM")</f>
        <v>Nov</v>
      </c>
      <c r="AX1404" s="40">
        <f>VLOOKUP(Table1[[#This Row],[Assigned to]],GD_Resource[[#All],[SNOW ID Unique]:[Team]],4,0)</f>
        <v>0</v>
      </c>
    </row>
    <row r="1405" spans="1:50" ht="49.95" customHeight="1" x14ac:dyDescent="0.25">
      <c r="A1405" s="37" t="s">
        <v>5298</v>
      </c>
      <c r="B1405" s="37" t="s">
        <v>119</v>
      </c>
      <c r="C1405" s="37" t="s">
        <v>185</v>
      </c>
      <c r="D1405" s="37" t="s">
        <v>346</v>
      </c>
      <c r="E1405" s="37" t="s">
        <v>13</v>
      </c>
      <c r="F1405" s="37" t="s">
        <v>5299</v>
      </c>
      <c r="G1405" s="60">
        <v>44209.035208333327</v>
      </c>
      <c r="H1405" s="37" t="s">
        <v>43</v>
      </c>
      <c r="I1405" s="60"/>
      <c r="J1405" s="37" t="s">
        <v>124</v>
      </c>
      <c r="K1405" s="37" t="s">
        <v>5300</v>
      </c>
      <c r="L1405" s="60">
        <v>44209.035208333327</v>
      </c>
      <c r="M1405" s="37" t="s">
        <v>43</v>
      </c>
      <c r="N1405" s="60">
        <v>44140.335405092592</v>
      </c>
      <c r="O1405" s="37" t="s">
        <v>388</v>
      </c>
      <c r="P1405" s="38" t="b">
        <v>0</v>
      </c>
      <c r="Q1405" s="37"/>
      <c r="R1405" s="37" t="s">
        <v>191</v>
      </c>
      <c r="S1405" s="38">
        <v>0</v>
      </c>
      <c r="T1405" s="37" t="s">
        <v>128</v>
      </c>
      <c r="U1405" s="37" t="s">
        <v>124</v>
      </c>
      <c r="V1405" s="60"/>
      <c r="W1405" s="38">
        <v>5935663</v>
      </c>
      <c r="X1405" s="37" t="s">
        <v>389</v>
      </c>
      <c r="Y1405" s="38">
        <v>0</v>
      </c>
      <c r="Z1405" s="38" t="b">
        <v>0</v>
      </c>
      <c r="AA1405" s="60">
        <v>44140.345613425918</v>
      </c>
      <c r="AB1405" s="60">
        <v>44140.341608796298</v>
      </c>
      <c r="AC1405" s="38">
        <v>2</v>
      </c>
      <c r="AD1405" s="60">
        <v>44140.344456018523</v>
      </c>
      <c r="AE1405" s="60">
        <v>44140.345613425918</v>
      </c>
      <c r="AF1405" s="60">
        <v>44140.344456018523</v>
      </c>
      <c r="AG1405" s="37"/>
      <c r="AH1405" s="37"/>
      <c r="AI1405" s="37"/>
      <c r="AJ1405" s="16">
        <f ca="1">IF(Table1[[#This Row],[State]]="Closed","Zero",IF(Table1[[#This Row],[State]]="Resolved","Zero",TODAY()-Table1[[#This Row],[First Assigned to Osprey-Resolver]]))</f>
        <v>567.65438657408231</v>
      </c>
      <c r="AK1405" s="16" t="str">
        <f ca="1">IF(Table1[[#This Row],[Days Open]]&lt;=5,"00 - 05",IF(Table1[[#This Row],[Days Open]]&lt;=15,"06 - 15",IF(Table1[[#This Row],[Days Open]]&lt;=30,"16 - 30", IF(Table1[[#This Row],[Days Open]]&lt;=60,"31 - 60",IF(Table1[[#This Row],[Days Open]]&lt;=90,"61 - 90",IF(Table1[[#This Row],[Days Open]]="Zero","Closed","&gt;91 and above"))))))</f>
        <v>&gt;91 and above</v>
      </c>
      <c r="AL1405" s="39">
        <f>WEEKNUM(Table1[[#This Row],[Created]])</f>
        <v>45</v>
      </c>
      <c r="AM1405" s="39">
        <f>WEEKNUM(Table1[[#This Row],[Resolved]])</f>
        <v>0</v>
      </c>
      <c r="AN1405" s="39">
        <f>WEEKNUM(Table1[[#This Row],[Closed]])</f>
        <v>3</v>
      </c>
      <c r="AO1405" s="39" t="str">
        <f>IFERROR(INDEX(GD_Resource[], MATCH(Table1[[#This Row],[Assigned to]], GD_Resource[SNOW ID Unique], 0), 2), "Not GD")</f>
        <v>Not GD</v>
      </c>
      <c r="AP1405" s="39" t="str">
        <f t="shared" si="21"/>
        <v>Geo</v>
      </c>
      <c r="AQ1405" s="39">
        <f>YEAR(Table1[[#This Row],[Closed]])</f>
        <v>2021</v>
      </c>
      <c r="AR1405" s="39">
        <f>YEAR(Table1[[#This Row],[Resolved]])</f>
        <v>1900</v>
      </c>
      <c r="AS1405" s="39">
        <f>YEAR(Table1[[#This Row],[Created]])</f>
        <v>2020</v>
      </c>
      <c r="AT1405" s="39">
        <f>DAY(Table1[[#This Row],[Resolved]])</f>
        <v>0</v>
      </c>
      <c r="AU1405" s="39" t="str">
        <f>TEXT(Table1[[#This Row],[Resolved]],"MMM")</f>
        <v>Jan</v>
      </c>
      <c r="AV1405" s="39">
        <f>DAY(Table1[[#This Row],[Created]])</f>
        <v>5</v>
      </c>
      <c r="AW1405" s="39" t="str">
        <f>TEXT(Table1[[#This Row],[Created]],"MMM")</f>
        <v>Nov</v>
      </c>
      <c r="AX1405" s="40" t="e">
        <f>VLOOKUP(Table1[[#This Row],[Assigned to]],GD_Resource[[#All],[SNOW ID Unique]:[Team]],4,0)</f>
        <v>#N/A</v>
      </c>
    </row>
    <row r="1406" spans="1:50" ht="75" customHeight="1" x14ac:dyDescent="0.25">
      <c r="A1406" s="37" t="s">
        <v>5301</v>
      </c>
      <c r="B1406" s="37" t="s">
        <v>142</v>
      </c>
      <c r="C1406" s="37" t="s">
        <v>120</v>
      </c>
      <c r="D1406" s="37" t="s">
        <v>194</v>
      </c>
      <c r="E1406" s="37" t="s">
        <v>13</v>
      </c>
      <c r="F1406" s="37" t="s">
        <v>5302</v>
      </c>
      <c r="G1406" s="60">
        <v>44140.831273148149</v>
      </c>
      <c r="H1406" s="37" t="s">
        <v>196</v>
      </c>
      <c r="I1406" s="60"/>
      <c r="J1406" s="37" t="s">
        <v>124</v>
      </c>
      <c r="K1406" s="37" t="s">
        <v>5303</v>
      </c>
      <c r="L1406" s="60">
        <v>44140.831273148149</v>
      </c>
      <c r="M1406" s="37" t="s">
        <v>196</v>
      </c>
      <c r="N1406" s="60">
        <v>44140.711678240739</v>
      </c>
      <c r="O1406" s="37" t="s">
        <v>5304</v>
      </c>
      <c r="P1406" s="38" t="b">
        <v>0</v>
      </c>
      <c r="Q1406" s="37"/>
      <c r="R1406" s="37" t="s">
        <v>127</v>
      </c>
      <c r="S1406" s="38">
        <v>0</v>
      </c>
      <c r="T1406" s="37" t="s">
        <v>128</v>
      </c>
      <c r="U1406" s="37" t="s">
        <v>124</v>
      </c>
      <c r="V1406" s="60"/>
      <c r="W1406" s="38">
        <v>10333</v>
      </c>
      <c r="X1406" s="37" t="s">
        <v>5305</v>
      </c>
      <c r="Y1406" s="38">
        <v>0</v>
      </c>
      <c r="Z1406" s="38" t="b">
        <v>0</v>
      </c>
      <c r="AA1406" s="60">
        <v>44140.736608796287</v>
      </c>
      <c r="AB1406" s="60">
        <v>44140.711678240739</v>
      </c>
      <c r="AC1406" s="38">
        <v>1</v>
      </c>
      <c r="AD1406" s="60">
        <v>44140.740428240737</v>
      </c>
      <c r="AE1406" s="60">
        <v>44140.778310185182</v>
      </c>
      <c r="AF1406" s="60">
        <v>44140.740428240737</v>
      </c>
      <c r="AG1406" s="37" t="s">
        <v>332</v>
      </c>
      <c r="AH1406" s="37"/>
      <c r="AI1406" s="37" t="s">
        <v>2379</v>
      </c>
      <c r="AJ1406" s="16">
        <f ca="1">IF(Table1[[#This Row],[State]]="Closed","Zero",IF(Table1[[#This Row],[State]]="Resolved","Zero",TODAY()-Table1[[#This Row],[First Assigned to Osprey-Resolver]]))</f>
        <v>567.22168981481809</v>
      </c>
      <c r="AK1406" s="16" t="str">
        <f ca="1">IF(Table1[[#This Row],[Days Open]]&lt;=5,"00 - 05",IF(Table1[[#This Row],[Days Open]]&lt;=15,"06 - 15",IF(Table1[[#This Row],[Days Open]]&lt;=30,"16 - 30", IF(Table1[[#This Row],[Days Open]]&lt;=60,"31 - 60",IF(Table1[[#This Row],[Days Open]]&lt;=90,"61 - 90",IF(Table1[[#This Row],[Days Open]]="Zero","Closed","&gt;91 and above"))))))</f>
        <v>&gt;91 and above</v>
      </c>
      <c r="AL1406" s="39">
        <f>WEEKNUM(Table1[[#This Row],[Created]])</f>
        <v>45</v>
      </c>
      <c r="AM1406" s="39">
        <f>WEEKNUM(Table1[[#This Row],[Resolved]])</f>
        <v>0</v>
      </c>
      <c r="AN1406" s="39">
        <f>WEEKNUM(Table1[[#This Row],[Closed]])</f>
        <v>45</v>
      </c>
      <c r="AO1406" s="39" t="str">
        <f>IFERROR(INDEX(GD_Resource[], MATCH(Table1[[#This Row],[Assigned to]], GD_Resource[SNOW ID Unique], 0), 2), "Not GD")</f>
        <v>WPP-US</v>
      </c>
      <c r="AP1406" s="39" t="str">
        <f t="shared" si="21"/>
        <v>GD</v>
      </c>
      <c r="AQ1406" s="39">
        <f>YEAR(Table1[[#This Row],[Closed]])</f>
        <v>2020</v>
      </c>
      <c r="AR1406" s="39">
        <f>YEAR(Table1[[#This Row],[Resolved]])</f>
        <v>1900</v>
      </c>
      <c r="AS1406" s="39">
        <f>YEAR(Table1[[#This Row],[Created]])</f>
        <v>2020</v>
      </c>
      <c r="AT1406" s="39">
        <f>DAY(Table1[[#This Row],[Resolved]])</f>
        <v>0</v>
      </c>
      <c r="AU1406" s="39" t="str">
        <f>TEXT(Table1[[#This Row],[Resolved]],"MMM")</f>
        <v>Jan</v>
      </c>
      <c r="AV1406" s="39">
        <f>DAY(Table1[[#This Row],[Created]])</f>
        <v>5</v>
      </c>
      <c r="AW1406" s="39" t="str">
        <f>TEXT(Table1[[#This Row],[Created]],"MMM")</f>
        <v>Nov</v>
      </c>
      <c r="AX1406" s="40">
        <f>VLOOKUP(Table1[[#This Row],[Assigned to]],GD_Resource[[#All],[SNOW ID Unique]:[Team]],4,0)</f>
        <v>0</v>
      </c>
    </row>
    <row r="1407" spans="1:50" ht="49.95" customHeight="1" x14ac:dyDescent="0.25">
      <c r="A1407" s="37" t="s">
        <v>5306</v>
      </c>
      <c r="B1407" s="37" t="s">
        <v>119</v>
      </c>
      <c r="C1407" s="37" t="s">
        <v>131</v>
      </c>
      <c r="D1407" s="37" t="s">
        <v>132</v>
      </c>
      <c r="E1407" s="37" t="s">
        <v>145</v>
      </c>
      <c r="F1407" s="37" t="s">
        <v>5307</v>
      </c>
      <c r="G1407" s="60">
        <v>44177.904374999998</v>
      </c>
      <c r="H1407" s="37" t="s">
        <v>42</v>
      </c>
      <c r="I1407" s="60"/>
      <c r="J1407" s="37" t="s">
        <v>124</v>
      </c>
      <c r="K1407" s="37" t="s">
        <v>5308</v>
      </c>
      <c r="L1407" s="60">
        <v>44177.904374999998</v>
      </c>
      <c r="M1407" s="37" t="s">
        <v>42</v>
      </c>
      <c r="N1407" s="60">
        <v>44146.028090277781</v>
      </c>
      <c r="O1407" s="37" t="s">
        <v>1194</v>
      </c>
      <c r="P1407" s="38" t="b">
        <v>0</v>
      </c>
      <c r="Q1407" s="37"/>
      <c r="R1407" s="37" t="s">
        <v>137</v>
      </c>
      <c r="S1407" s="38">
        <v>0</v>
      </c>
      <c r="T1407" s="37" t="s">
        <v>128</v>
      </c>
      <c r="U1407" s="37" t="s">
        <v>124</v>
      </c>
      <c r="V1407" s="60"/>
      <c r="W1407" s="38">
        <v>2754111</v>
      </c>
      <c r="X1407" s="37" t="s">
        <v>981</v>
      </c>
      <c r="Y1407" s="38">
        <v>0</v>
      </c>
      <c r="Z1407" s="38" t="b">
        <v>0</v>
      </c>
      <c r="AA1407" s="60">
        <v>44146.033379629633</v>
      </c>
      <c r="AB1407" s="60"/>
      <c r="AC1407" s="38">
        <v>2</v>
      </c>
      <c r="AD1407" s="60"/>
      <c r="AE1407" s="60">
        <v>44146.033379629633</v>
      </c>
      <c r="AF1407" s="60">
        <v>44146.033379629633</v>
      </c>
      <c r="AG1407" s="37"/>
      <c r="AH1407" s="37"/>
      <c r="AI1407" s="37" t="s">
        <v>140</v>
      </c>
      <c r="AJ1407" s="16">
        <f ca="1">IF(Table1[[#This Row],[State]]="Closed","Zero",IF(Table1[[#This Row],[State]]="Resolved","Zero",TODAY()-Table1[[#This Row],[First Assigned to Osprey-Resolver]]))</f>
        <v>561.96662037036731</v>
      </c>
      <c r="AK1407" s="16" t="str">
        <f ca="1">IF(Table1[[#This Row],[Days Open]]&lt;=5,"00 - 05",IF(Table1[[#This Row],[Days Open]]&lt;=15,"06 - 15",IF(Table1[[#This Row],[Days Open]]&lt;=30,"16 - 30", IF(Table1[[#This Row],[Days Open]]&lt;=60,"31 - 60",IF(Table1[[#This Row],[Days Open]]&lt;=90,"61 - 90",IF(Table1[[#This Row],[Days Open]]="Zero","Closed","&gt;91 and above"))))))</f>
        <v>&gt;91 and above</v>
      </c>
      <c r="AL1407" s="39">
        <f>WEEKNUM(Table1[[#This Row],[Created]])</f>
        <v>46</v>
      </c>
      <c r="AM1407" s="39">
        <f>WEEKNUM(Table1[[#This Row],[Resolved]])</f>
        <v>0</v>
      </c>
      <c r="AN1407" s="39">
        <f>WEEKNUM(Table1[[#This Row],[Closed]])</f>
        <v>50</v>
      </c>
      <c r="AO1407" s="39" t="str">
        <f>IFERROR(INDEX(GD_Resource[], MATCH(Table1[[#This Row],[Assigned to]], GD_Resource[SNOW ID Unique], 0), 2), "Not GD")</f>
        <v>Not GD</v>
      </c>
      <c r="AP1407" s="39" t="str">
        <f t="shared" si="21"/>
        <v>Geo</v>
      </c>
      <c r="AQ1407" s="39">
        <f>YEAR(Table1[[#This Row],[Closed]])</f>
        <v>2020</v>
      </c>
      <c r="AR1407" s="39">
        <f>YEAR(Table1[[#This Row],[Resolved]])</f>
        <v>1900</v>
      </c>
      <c r="AS1407" s="39">
        <f>YEAR(Table1[[#This Row],[Created]])</f>
        <v>2020</v>
      </c>
      <c r="AT1407" s="39">
        <f>DAY(Table1[[#This Row],[Resolved]])</f>
        <v>0</v>
      </c>
      <c r="AU1407" s="39" t="str">
        <f>TEXT(Table1[[#This Row],[Resolved]],"MMM")</f>
        <v>Jan</v>
      </c>
      <c r="AV1407" s="39">
        <f>DAY(Table1[[#This Row],[Created]])</f>
        <v>11</v>
      </c>
      <c r="AW1407" s="39" t="str">
        <f>TEXT(Table1[[#This Row],[Created]],"MMM")</f>
        <v>Nov</v>
      </c>
      <c r="AX1407" s="40" t="e">
        <f>VLOOKUP(Table1[[#This Row],[Assigned to]],GD_Resource[[#All],[SNOW ID Unique]:[Team]],4,0)</f>
        <v>#N/A</v>
      </c>
    </row>
    <row r="1408" spans="1:50" ht="49.95" customHeight="1" x14ac:dyDescent="0.25">
      <c r="A1408" s="37" t="s">
        <v>5309</v>
      </c>
      <c r="B1408" s="37" t="s">
        <v>119</v>
      </c>
      <c r="C1408" s="37" t="s">
        <v>433</v>
      </c>
      <c r="D1408" s="37" t="s">
        <v>434</v>
      </c>
      <c r="E1408" s="37" t="s">
        <v>13</v>
      </c>
      <c r="F1408" s="37" t="s">
        <v>5310</v>
      </c>
      <c r="G1408" s="60">
        <v>44148.899108796293</v>
      </c>
      <c r="H1408" s="37" t="s">
        <v>35</v>
      </c>
      <c r="I1408" s="60"/>
      <c r="J1408" s="37" t="s">
        <v>124</v>
      </c>
      <c r="K1408" s="37" t="s">
        <v>5311</v>
      </c>
      <c r="L1408" s="60">
        <v>44148.899108796293</v>
      </c>
      <c r="M1408" s="37" t="s">
        <v>436</v>
      </c>
      <c r="N1408" s="60">
        <v>44147.90011574074</v>
      </c>
      <c r="O1408" s="37" t="s">
        <v>5312</v>
      </c>
      <c r="P1408" s="38" t="b">
        <v>0</v>
      </c>
      <c r="Q1408" s="37"/>
      <c r="R1408" s="37" t="s">
        <v>217</v>
      </c>
      <c r="S1408" s="38">
        <v>0</v>
      </c>
      <c r="T1408" s="37" t="s">
        <v>128</v>
      </c>
      <c r="U1408" s="37" t="s">
        <v>124</v>
      </c>
      <c r="V1408" s="60"/>
      <c r="W1408" s="38">
        <v>86313</v>
      </c>
      <c r="X1408" s="37" t="s">
        <v>5313</v>
      </c>
      <c r="Y1408" s="38">
        <v>0</v>
      </c>
      <c r="Z1408" s="38" t="b">
        <v>0</v>
      </c>
      <c r="AA1408" s="60">
        <v>44148.054907407408</v>
      </c>
      <c r="AB1408" s="60"/>
      <c r="AC1408" s="38">
        <v>1</v>
      </c>
      <c r="AD1408" s="60"/>
      <c r="AE1408" s="60">
        <v>44148.054907407408</v>
      </c>
      <c r="AF1408" s="60">
        <v>44147.90662037037</v>
      </c>
      <c r="AG1408" s="37" t="s">
        <v>139</v>
      </c>
      <c r="AH1408" s="37"/>
      <c r="AI1408" s="37" t="s">
        <v>140</v>
      </c>
      <c r="AJ1408" s="16">
        <f ca="1">IF(Table1[[#This Row],[State]]="Closed","Zero",IF(Table1[[#This Row],[State]]="Resolved","Zero",TODAY()-Table1[[#This Row],[First Assigned to Osprey-Resolver]]))</f>
        <v>559.94509259259212</v>
      </c>
      <c r="AK1408" s="16" t="str">
        <f ca="1">IF(Table1[[#This Row],[Days Open]]&lt;=5,"00 - 05",IF(Table1[[#This Row],[Days Open]]&lt;=15,"06 - 15",IF(Table1[[#This Row],[Days Open]]&lt;=30,"16 - 30", IF(Table1[[#This Row],[Days Open]]&lt;=60,"31 - 60",IF(Table1[[#This Row],[Days Open]]&lt;=90,"61 - 90",IF(Table1[[#This Row],[Days Open]]="Zero","Closed","&gt;91 and above"))))))</f>
        <v>&gt;91 and above</v>
      </c>
      <c r="AL1408" s="39">
        <f>WEEKNUM(Table1[[#This Row],[Created]])</f>
        <v>46</v>
      </c>
      <c r="AM1408" s="39">
        <f>WEEKNUM(Table1[[#This Row],[Resolved]])</f>
        <v>0</v>
      </c>
      <c r="AN1408" s="39">
        <f>WEEKNUM(Table1[[#This Row],[Closed]])</f>
        <v>46</v>
      </c>
      <c r="AO1408" s="39" t="str">
        <f>IFERROR(INDEX(GD_Resource[], MATCH(Table1[[#This Row],[Assigned to]], GD_Resource[SNOW ID Unique], 0), 2), "Not GD")</f>
        <v>WPP-US</v>
      </c>
      <c r="AP1408" s="39" t="str">
        <f t="shared" si="21"/>
        <v>GD</v>
      </c>
      <c r="AQ1408" s="39">
        <f>YEAR(Table1[[#This Row],[Closed]])</f>
        <v>2020</v>
      </c>
      <c r="AR1408" s="39">
        <f>YEAR(Table1[[#This Row],[Resolved]])</f>
        <v>1900</v>
      </c>
      <c r="AS1408" s="39">
        <f>YEAR(Table1[[#This Row],[Created]])</f>
        <v>2020</v>
      </c>
      <c r="AT1408" s="39">
        <f>DAY(Table1[[#This Row],[Resolved]])</f>
        <v>0</v>
      </c>
      <c r="AU1408" s="39" t="str">
        <f>TEXT(Table1[[#This Row],[Resolved]],"MMM")</f>
        <v>Jan</v>
      </c>
      <c r="AV1408" s="39">
        <f>DAY(Table1[[#This Row],[Created]])</f>
        <v>12</v>
      </c>
      <c r="AW1408" s="39" t="str">
        <f>TEXT(Table1[[#This Row],[Created]],"MMM")</f>
        <v>Nov</v>
      </c>
      <c r="AX1408" s="40">
        <f>VLOOKUP(Table1[[#This Row],[Assigned to]],GD_Resource[[#All],[SNOW ID Unique]:[Team]],4,0)</f>
        <v>0</v>
      </c>
    </row>
    <row r="1409" spans="1:50" ht="37.5" customHeight="1" x14ac:dyDescent="0.25">
      <c r="A1409" s="37" t="s">
        <v>5314</v>
      </c>
      <c r="B1409" s="37" t="s">
        <v>119</v>
      </c>
      <c r="C1409" s="37" t="s">
        <v>433</v>
      </c>
      <c r="D1409" s="37" t="s">
        <v>434</v>
      </c>
      <c r="E1409" s="37" t="s">
        <v>13</v>
      </c>
      <c r="F1409" s="37" t="s">
        <v>5315</v>
      </c>
      <c r="G1409" s="60">
        <v>44159.120127314818</v>
      </c>
      <c r="H1409" s="37" t="s">
        <v>35</v>
      </c>
      <c r="I1409" s="60"/>
      <c r="J1409" s="37" t="s">
        <v>124</v>
      </c>
      <c r="K1409" s="37" t="s">
        <v>5316</v>
      </c>
      <c r="L1409" s="60">
        <v>44159.120127314818</v>
      </c>
      <c r="M1409" s="37" t="s">
        <v>436</v>
      </c>
      <c r="N1409" s="60">
        <v>44147.916770833333</v>
      </c>
      <c r="O1409" s="37" t="s">
        <v>5317</v>
      </c>
      <c r="P1409" s="38" t="b">
        <v>0</v>
      </c>
      <c r="Q1409" s="37"/>
      <c r="R1409" s="37" t="s">
        <v>217</v>
      </c>
      <c r="S1409" s="38">
        <v>0</v>
      </c>
      <c r="T1409" s="37" t="s">
        <v>128</v>
      </c>
      <c r="U1409" s="37" t="s">
        <v>124</v>
      </c>
      <c r="V1409" s="60"/>
      <c r="W1409" s="38">
        <v>967970</v>
      </c>
      <c r="X1409" s="37" t="s">
        <v>5318</v>
      </c>
      <c r="Y1409" s="38">
        <v>0</v>
      </c>
      <c r="Z1409" s="38" t="b">
        <v>0</v>
      </c>
      <c r="AA1409" s="60">
        <v>44148.017569444448</v>
      </c>
      <c r="AB1409" s="60">
        <v>44147.918043981481</v>
      </c>
      <c r="AC1409" s="38">
        <v>1</v>
      </c>
      <c r="AD1409" s="60">
        <v>44154.028553240743</v>
      </c>
      <c r="AE1409" s="60">
        <v>44154.678136574083</v>
      </c>
      <c r="AF1409" s="60">
        <v>44154.028553240743</v>
      </c>
      <c r="AG1409" s="37"/>
      <c r="AH1409" s="37"/>
      <c r="AI1409" s="37"/>
      <c r="AJ1409" s="16">
        <f ca="1">IF(Table1[[#This Row],[State]]="Closed","Zero",IF(Table1[[#This Row],[State]]="Resolved","Zero",TODAY()-Table1[[#This Row],[First Assigned to Osprey-Resolver]]))</f>
        <v>553.3218634259174</v>
      </c>
      <c r="AK1409" s="16" t="str">
        <f ca="1">IF(Table1[[#This Row],[Days Open]]&lt;=5,"00 - 05",IF(Table1[[#This Row],[Days Open]]&lt;=15,"06 - 15",IF(Table1[[#This Row],[Days Open]]&lt;=30,"16 - 30", IF(Table1[[#This Row],[Days Open]]&lt;=60,"31 - 60",IF(Table1[[#This Row],[Days Open]]&lt;=90,"61 - 90",IF(Table1[[#This Row],[Days Open]]="Zero","Closed","&gt;91 and above"))))))</f>
        <v>&gt;91 and above</v>
      </c>
      <c r="AL1409" s="39">
        <f>WEEKNUM(Table1[[#This Row],[Created]])</f>
        <v>46</v>
      </c>
      <c r="AM1409" s="39">
        <f>WEEKNUM(Table1[[#This Row],[Resolved]])</f>
        <v>0</v>
      </c>
      <c r="AN1409" s="39">
        <f>WEEKNUM(Table1[[#This Row],[Closed]])</f>
        <v>48</v>
      </c>
      <c r="AO1409" s="39" t="str">
        <f>IFERROR(INDEX(GD_Resource[], MATCH(Table1[[#This Row],[Assigned to]], GD_Resource[SNOW ID Unique], 0), 2), "Not GD")</f>
        <v>WPP-US</v>
      </c>
      <c r="AP1409" s="39" t="str">
        <f t="shared" si="21"/>
        <v>GD</v>
      </c>
      <c r="AQ1409" s="39">
        <f>YEAR(Table1[[#This Row],[Closed]])</f>
        <v>2020</v>
      </c>
      <c r="AR1409" s="39">
        <f>YEAR(Table1[[#This Row],[Resolved]])</f>
        <v>1900</v>
      </c>
      <c r="AS1409" s="39">
        <f>YEAR(Table1[[#This Row],[Created]])</f>
        <v>2020</v>
      </c>
      <c r="AT1409" s="39">
        <f>DAY(Table1[[#This Row],[Resolved]])</f>
        <v>0</v>
      </c>
      <c r="AU1409" s="39" t="str">
        <f>TEXT(Table1[[#This Row],[Resolved]],"MMM")</f>
        <v>Jan</v>
      </c>
      <c r="AV1409" s="39">
        <f>DAY(Table1[[#This Row],[Created]])</f>
        <v>12</v>
      </c>
      <c r="AW1409" s="39" t="str">
        <f>TEXT(Table1[[#This Row],[Created]],"MMM")</f>
        <v>Nov</v>
      </c>
      <c r="AX1409" s="40">
        <f>VLOOKUP(Table1[[#This Row],[Assigned to]],GD_Resource[[#All],[SNOW ID Unique]:[Team]],4,0)</f>
        <v>0</v>
      </c>
    </row>
    <row r="1410" spans="1:50" ht="37.5" customHeight="1" x14ac:dyDescent="0.25">
      <c r="A1410" s="37" t="s">
        <v>5319</v>
      </c>
      <c r="B1410" s="37" t="s">
        <v>119</v>
      </c>
      <c r="C1410" s="37" t="s">
        <v>153</v>
      </c>
      <c r="D1410" s="37" t="s">
        <v>132</v>
      </c>
      <c r="E1410" s="37" t="s">
        <v>145</v>
      </c>
      <c r="F1410" s="37" t="s">
        <v>5320</v>
      </c>
      <c r="G1410" s="60">
        <v>44156.88386574074</v>
      </c>
      <c r="H1410" s="37" t="s">
        <v>42</v>
      </c>
      <c r="I1410" s="60"/>
      <c r="J1410" s="37" t="s">
        <v>124</v>
      </c>
      <c r="K1410" s="37" t="s">
        <v>5321</v>
      </c>
      <c r="L1410" s="60">
        <v>44156.88386574074</v>
      </c>
      <c r="M1410" s="37" t="s">
        <v>42</v>
      </c>
      <c r="N1410" s="60">
        <v>44156.150578703702</v>
      </c>
      <c r="O1410" s="37" t="s">
        <v>132</v>
      </c>
      <c r="P1410" s="38" t="b">
        <v>0</v>
      </c>
      <c r="Q1410" s="37"/>
      <c r="R1410" s="37" t="s">
        <v>150</v>
      </c>
      <c r="S1410" s="38">
        <v>0</v>
      </c>
      <c r="T1410" s="37" t="s">
        <v>128</v>
      </c>
      <c r="U1410" s="37" t="s">
        <v>124</v>
      </c>
      <c r="V1410" s="60"/>
      <c r="W1410" s="38">
        <v>293</v>
      </c>
      <c r="X1410" s="37" t="s">
        <v>42</v>
      </c>
      <c r="Y1410" s="38">
        <v>1</v>
      </c>
      <c r="Z1410" s="38" t="b">
        <v>0</v>
      </c>
      <c r="AA1410" s="60">
        <v>44156.150578703702</v>
      </c>
      <c r="AB1410" s="60"/>
      <c r="AC1410" s="38">
        <v>0</v>
      </c>
      <c r="AD1410" s="60"/>
      <c r="AE1410" s="60">
        <v>44156.150578703702</v>
      </c>
      <c r="AF1410" s="60">
        <v>44156.150578703702</v>
      </c>
      <c r="AG1410" s="37"/>
      <c r="AH1410" s="37"/>
      <c r="AI1410" s="37" t="s">
        <v>582</v>
      </c>
      <c r="AJ1410" s="16">
        <f ca="1">IF(Table1[[#This Row],[State]]="Closed","Zero",IF(Table1[[#This Row],[State]]="Resolved","Zero",TODAY()-Table1[[#This Row],[First Assigned to Osprey-Resolver]]))</f>
        <v>551.84942129629781</v>
      </c>
      <c r="AK1410" s="16" t="str">
        <f ca="1">IF(Table1[[#This Row],[Days Open]]&lt;=5,"00 - 05",IF(Table1[[#This Row],[Days Open]]&lt;=15,"06 - 15",IF(Table1[[#This Row],[Days Open]]&lt;=30,"16 - 30", IF(Table1[[#This Row],[Days Open]]&lt;=60,"31 - 60",IF(Table1[[#This Row],[Days Open]]&lt;=90,"61 - 90",IF(Table1[[#This Row],[Days Open]]="Zero","Closed","&gt;91 and above"))))))</f>
        <v>&gt;91 and above</v>
      </c>
      <c r="AL1410" s="39">
        <f>WEEKNUM(Table1[[#This Row],[Created]])</f>
        <v>47</v>
      </c>
      <c r="AM1410" s="39">
        <f>WEEKNUM(Table1[[#This Row],[Resolved]])</f>
        <v>0</v>
      </c>
      <c r="AN1410" s="39">
        <f>WEEKNUM(Table1[[#This Row],[Closed]])</f>
        <v>47</v>
      </c>
      <c r="AO1410" s="39" t="str">
        <f>IFERROR(INDEX(GD_Resource[], MATCH(Table1[[#This Row],[Assigned to]], GD_Resource[SNOW ID Unique], 0), 2), "Not GD")</f>
        <v>Not GD</v>
      </c>
      <c r="AP1410" s="39" t="str">
        <f t="shared" ref="AP1410:AP1473" si="22">IF(AO1410="Not GD","Geo","GD")</f>
        <v>Geo</v>
      </c>
      <c r="AQ1410" s="39">
        <f>YEAR(Table1[[#This Row],[Closed]])</f>
        <v>2020</v>
      </c>
      <c r="AR1410" s="39">
        <f>YEAR(Table1[[#This Row],[Resolved]])</f>
        <v>1900</v>
      </c>
      <c r="AS1410" s="39">
        <f>YEAR(Table1[[#This Row],[Created]])</f>
        <v>2020</v>
      </c>
      <c r="AT1410" s="39">
        <f>DAY(Table1[[#This Row],[Resolved]])</f>
        <v>0</v>
      </c>
      <c r="AU1410" s="39" t="str">
        <f>TEXT(Table1[[#This Row],[Resolved]],"MMM")</f>
        <v>Jan</v>
      </c>
      <c r="AV1410" s="39">
        <f>DAY(Table1[[#This Row],[Created]])</f>
        <v>21</v>
      </c>
      <c r="AW1410" s="39" t="str">
        <f>TEXT(Table1[[#This Row],[Created]],"MMM")</f>
        <v>Nov</v>
      </c>
      <c r="AX1410" s="40" t="e">
        <f>VLOOKUP(Table1[[#This Row],[Assigned to]],GD_Resource[[#All],[SNOW ID Unique]:[Team]],4,0)</f>
        <v>#N/A</v>
      </c>
    </row>
    <row r="1411" spans="1:50" ht="49.95" customHeight="1" x14ac:dyDescent="0.25"/>
    <row r="1412" spans="1:50" ht="49.95" customHeight="1" x14ac:dyDescent="0.25"/>
    <row r="1413" spans="1:50" ht="37.5" customHeight="1" x14ac:dyDescent="0.25"/>
    <row r="1414" spans="1:50" ht="409.5" customHeight="1" x14ac:dyDescent="0.25"/>
    <row r="1415" spans="1:50" ht="409.5" customHeight="1" x14ac:dyDescent="0.25"/>
    <row r="1416" spans="1:50" ht="409.5" customHeight="1" x14ac:dyDescent="0.25"/>
    <row r="1417" spans="1:50" ht="409.5" customHeight="1" x14ac:dyDescent="0.25"/>
    <row r="1418" spans="1:50" ht="409.5" customHeight="1" x14ac:dyDescent="0.25"/>
    <row r="1419" spans="1:50" ht="409.5" customHeight="1" x14ac:dyDescent="0.25"/>
    <row r="1420" spans="1:50" ht="409.5" customHeight="1" x14ac:dyDescent="0.25"/>
    <row r="1421" spans="1:50" ht="62.7" customHeight="1" x14ac:dyDescent="0.25"/>
    <row r="1422" spans="1:50" ht="75" customHeight="1" x14ac:dyDescent="0.25"/>
    <row r="1423" spans="1:50" ht="49.95" customHeight="1" x14ac:dyDescent="0.25"/>
    <row r="1424" spans="1:50" ht="37.5" customHeight="1" x14ac:dyDescent="0.25"/>
    <row r="1425" ht="62.7" customHeight="1" x14ac:dyDescent="0.25"/>
    <row r="1426" ht="49.95" customHeight="1" x14ac:dyDescent="0.25"/>
    <row r="1427" ht="49.95" customHeight="1" x14ac:dyDescent="0.25"/>
    <row r="1428" ht="37.5" customHeight="1" x14ac:dyDescent="0.25"/>
    <row r="1429" ht="37.5" customHeight="1" x14ac:dyDescent="0.25"/>
    <row r="1430" ht="37.5" customHeight="1" x14ac:dyDescent="0.25"/>
    <row r="1431" ht="37.5" customHeight="1" x14ac:dyDescent="0.25"/>
    <row r="1432" ht="49.95" customHeight="1" x14ac:dyDescent="0.25"/>
    <row r="1433" ht="37.5" customHeight="1" x14ac:dyDescent="0.25"/>
    <row r="1434" ht="37.5" customHeight="1" x14ac:dyDescent="0.25"/>
    <row r="1435" ht="49.95" customHeight="1" x14ac:dyDescent="0.25"/>
    <row r="1436" ht="37.5" customHeight="1" x14ac:dyDescent="0.25"/>
    <row r="1437" ht="37.5" customHeight="1" x14ac:dyDescent="0.25"/>
    <row r="1438" ht="87.45" customHeight="1" x14ac:dyDescent="0.25"/>
    <row r="1439" ht="62.7" customHeight="1" x14ac:dyDescent="0.25"/>
    <row r="1440" ht="37.5" customHeight="1" x14ac:dyDescent="0.25"/>
    <row r="1441" ht="37.5" customHeight="1" x14ac:dyDescent="0.25"/>
    <row r="1442" ht="37.5" customHeight="1" x14ac:dyDescent="0.25"/>
    <row r="1443" ht="49.95" customHeight="1" x14ac:dyDescent="0.25"/>
    <row r="1444" ht="37.5" customHeight="1" x14ac:dyDescent="0.25"/>
    <row r="1445" ht="37.5" customHeight="1" x14ac:dyDescent="0.25"/>
    <row r="1446" ht="37.5" customHeight="1" x14ac:dyDescent="0.25"/>
    <row r="1447" ht="37.5" customHeight="1" x14ac:dyDescent="0.25"/>
    <row r="1448" ht="37.5" customHeight="1" x14ac:dyDescent="0.25"/>
    <row r="1449" ht="49.95" customHeight="1" x14ac:dyDescent="0.25"/>
    <row r="1450" ht="49.95" customHeight="1" x14ac:dyDescent="0.25"/>
    <row r="1451" ht="75" customHeight="1" x14ac:dyDescent="0.25"/>
    <row r="1452" ht="87.45" customHeight="1" x14ac:dyDescent="0.25"/>
    <row r="1453" ht="124.95" customHeight="1" x14ac:dyDescent="0.25"/>
    <row r="1454" ht="37.5" customHeight="1" x14ac:dyDescent="0.25"/>
    <row r="1455" ht="25.2" customHeight="1" x14ac:dyDescent="0.25"/>
    <row r="1456" ht="37.5" customHeight="1" x14ac:dyDescent="0.25"/>
    <row r="1457" ht="49.95" customHeight="1" x14ac:dyDescent="0.25"/>
    <row r="1458" ht="49.95" customHeight="1" x14ac:dyDescent="0.25"/>
    <row r="1459" ht="75" customHeight="1" x14ac:dyDescent="0.25"/>
    <row r="1460" ht="49.95" customHeight="1" x14ac:dyDescent="0.25"/>
    <row r="1461" ht="37.5" customHeight="1" x14ac:dyDescent="0.25"/>
    <row r="1462" ht="37.5" customHeight="1" x14ac:dyDescent="0.25"/>
    <row r="1463" ht="37.5" customHeight="1" x14ac:dyDescent="0.25"/>
    <row r="1464" ht="49.95" customHeight="1" x14ac:dyDescent="0.25"/>
    <row r="1465" ht="37.5" customHeight="1" x14ac:dyDescent="0.25"/>
    <row r="1466" ht="37.5" customHeight="1" x14ac:dyDescent="0.25"/>
    <row r="1467" ht="37.5" customHeight="1" x14ac:dyDescent="0.25"/>
    <row r="1468" ht="49.95" customHeight="1" x14ac:dyDescent="0.25"/>
    <row r="1469" ht="37.5" customHeight="1" x14ac:dyDescent="0.25"/>
    <row r="1470" ht="37.5" customHeight="1" x14ac:dyDescent="0.25"/>
    <row r="1471" ht="37.5" customHeight="1" x14ac:dyDescent="0.25"/>
    <row r="1472" ht="37.5" customHeight="1" x14ac:dyDescent="0.25"/>
    <row r="1473" ht="37.5" customHeight="1" x14ac:dyDescent="0.25"/>
    <row r="1474" ht="37.5" customHeight="1" x14ac:dyDescent="0.25"/>
    <row r="1475" ht="37.5" customHeight="1" x14ac:dyDescent="0.25"/>
    <row r="1476" ht="49.95" customHeight="1" x14ac:dyDescent="0.25"/>
    <row r="1477" ht="124.95" customHeight="1" x14ac:dyDescent="0.25"/>
    <row r="1478" ht="62.7" customHeight="1" x14ac:dyDescent="0.25"/>
    <row r="1479" ht="49.95" customHeight="1" x14ac:dyDescent="0.25"/>
    <row r="1480" ht="49.95" customHeight="1" x14ac:dyDescent="0.25"/>
    <row r="1481" ht="37.5" customHeight="1" x14ac:dyDescent="0.25"/>
    <row r="1482" ht="162.44999999999999" customHeight="1" x14ac:dyDescent="0.25"/>
    <row r="1483" ht="37.5" customHeight="1" x14ac:dyDescent="0.25"/>
    <row r="1484" ht="49.95" customHeight="1" x14ac:dyDescent="0.25"/>
    <row r="1485" ht="37.5" customHeight="1" x14ac:dyDescent="0.25"/>
    <row r="1486" ht="37.5" customHeight="1" x14ac:dyDescent="0.25"/>
    <row r="1487" ht="62.7" customHeight="1" x14ac:dyDescent="0.25"/>
    <row r="1488" ht="37.5" customHeight="1" x14ac:dyDescent="0.25"/>
    <row r="1489" ht="49.95" customHeight="1" x14ac:dyDescent="0.25"/>
    <row r="1490" ht="49.95" customHeight="1" x14ac:dyDescent="0.25"/>
    <row r="1491" ht="62.7" customHeight="1" x14ac:dyDescent="0.25"/>
    <row r="1492" ht="37.5" customHeight="1" x14ac:dyDescent="0.25"/>
    <row r="1493" ht="75" customHeight="1" x14ac:dyDescent="0.25"/>
    <row r="1494" ht="37.5" customHeight="1" x14ac:dyDescent="0.25"/>
    <row r="1495" ht="37.5" customHeight="1" x14ac:dyDescent="0.25"/>
    <row r="1496" ht="49.95" customHeight="1" x14ac:dyDescent="0.25"/>
    <row r="1497" ht="49.95" customHeight="1" x14ac:dyDescent="0.25"/>
    <row r="1498" ht="62.7" customHeight="1" x14ac:dyDescent="0.25"/>
    <row r="1499" ht="37.5" customHeight="1" x14ac:dyDescent="0.25"/>
    <row r="1500" ht="100.2" customHeight="1" x14ac:dyDescent="0.25"/>
    <row r="1501" ht="37.5" customHeight="1" x14ac:dyDescent="0.25"/>
    <row r="1502" ht="37.5" customHeight="1" x14ac:dyDescent="0.25"/>
    <row r="1503" ht="37.5" customHeight="1" x14ac:dyDescent="0.25"/>
    <row r="1504" ht="37.5" customHeight="1" x14ac:dyDescent="0.25"/>
    <row r="1505" ht="49.95" customHeight="1" x14ac:dyDescent="0.25"/>
    <row r="1506" ht="49.95" customHeight="1" x14ac:dyDescent="0.25"/>
    <row r="1507" ht="162.44999999999999" customHeight="1" x14ac:dyDescent="0.25"/>
    <row r="1508" ht="49.95" customHeight="1" x14ac:dyDescent="0.25"/>
    <row r="1509" ht="37.5" customHeight="1" x14ac:dyDescent="0.25"/>
    <row r="1510" ht="37.5" customHeight="1" x14ac:dyDescent="0.25"/>
    <row r="1511" ht="37.5" customHeight="1" x14ac:dyDescent="0.25"/>
    <row r="1512" ht="37.5" customHeight="1" x14ac:dyDescent="0.25"/>
    <row r="1513" ht="37.5" customHeight="1" x14ac:dyDescent="0.25"/>
    <row r="1514" ht="37.5" customHeight="1" x14ac:dyDescent="0.25"/>
    <row r="1515" ht="37.5" customHeight="1" x14ac:dyDescent="0.25"/>
    <row r="1516" ht="37.5" customHeight="1" x14ac:dyDescent="0.25"/>
    <row r="1517" ht="37.5" customHeight="1" x14ac:dyDescent="0.25"/>
    <row r="1518" ht="37.5" customHeight="1" x14ac:dyDescent="0.25"/>
    <row r="1519" ht="37.5" customHeight="1" x14ac:dyDescent="0.25"/>
    <row r="1520" ht="37.5" customHeight="1" x14ac:dyDescent="0.25"/>
    <row r="1521" ht="37.5" customHeight="1" x14ac:dyDescent="0.25"/>
    <row r="1522" ht="37.5" customHeight="1" x14ac:dyDescent="0.25"/>
    <row r="1523" ht="37.5" customHeight="1" x14ac:dyDescent="0.25"/>
    <row r="1524" ht="37.5" customHeight="1" x14ac:dyDescent="0.25"/>
    <row r="1525" ht="37.5" customHeight="1" x14ac:dyDescent="0.25"/>
    <row r="1526" ht="37.5" customHeight="1" x14ac:dyDescent="0.25"/>
    <row r="1527" ht="37.5" customHeight="1" x14ac:dyDescent="0.25"/>
    <row r="1528" ht="37.5" customHeight="1" x14ac:dyDescent="0.25"/>
    <row r="1529" ht="37.5" customHeight="1" x14ac:dyDescent="0.25"/>
    <row r="1530" ht="37.5" customHeight="1" x14ac:dyDescent="0.25"/>
    <row r="1531" ht="37.5" customHeight="1" x14ac:dyDescent="0.25"/>
    <row r="1532" ht="37.5" customHeight="1" x14ac:dyDescent="0.25"/>
    <row r="1533" ht="37.5" customHeight="1" x14ac:dyDescent="0.25"/>
    <row r="1534" ht="62.7" customHeight="1" x14ac:dyDescent="0.25"/>
    <row r="1535" ht="49.95" customHeight="1" x14ac:dyDescent="0.25"/>
    <row r="1536" ht="49.95" customHeight="1" x14ac:dyDescent="0.25"/>
    <row r="1537" ht="37.5" customHeight="1" x14ac:dyDescent="0.25"/>
    <row r="1538" ht="37.5" customHeight="1" x14ac:dyDescent="0.25"/>
    <row r="1539" ht="49.95" customHeight="1" x14ac:dyDescent="0.25"/>
    <row r="1540" ht="37.5" customHeight="1" x14ac:dyDescent="0.25"/>
    <row r="1541" ht="337.5" customHeight="1" x14ac:dyDescent="0.25"/>
    <row r="1542" ht="37.5" customHeight="1" x14ac:dyDescent="0.25"/>
    <row r="1543" ht="37.5" customHeight="1" x14ac:dyDescent="0.25"/>
    <row r="1544" ht="100.2" customHeight="1" x14ac:dyDescent="0.25"/>
    <row r="1545" ht="37.5" customHeight="1" x14ac:dyDescent="0.25"/>
    <row r="1546" ht="112.5" customHeight="1" x14ac:dyDescent="0.25"/>
    <row r="1547" ht="75" customHeight="1" x14ac:dyDescent="0.25"/>
    <row r="1548" ht="49.95" customHeight="1" x14ac:dyDescent="0.25"/>
    <row r="1549" ht="49.95" customHeight="1" x14ac:dyDescent="0.25"/>
    <row r="1550" ht="49.95" customHeight="1" x14ac:dyDescent="0.25"/>
    <row r="1551" ht="49.95" customHeight="1" x14ac:dyDescent="0.25"/>
    <row r="1552" ht="37.5" customHeight="1" x14ac:dyDescent="0.25"/>
    <row r="1553" ht="49.95" customHeight="1" x14ac:dyDescent="0.25"/>
    <row r="1554" ht="49.95" customHeight="1" x14ac:dyDescent="0.25"/>
    <row r="1555" ht="37.5" customHeight="1" x14ac:dyDescent="0.25"/>
    <row r="1556" ht="37.5" customHeight="1" x14ac:dyDescent="0.25"/>
    <row r="1557" ht="62.7" customHeight="1" x14ac:dyDescent="0.25"/>
    <row r="1558" ht="49.95" customHeight="1" x14ac:dyDescent="0.25"/>
    <row r="1559" ht="37.5" customHeight="1" x14ac:dyDescent="0.25"/>
    <row r="1560" ht="49.95" customHeight="1" x14ac:dyDescent="0.25"/>
    <row r="1561" ht="49.95" customHeight="1" x14ac:dyDescent="0.25"/>
    <row r="1562" ht="37.5" customHeight="1" x14ac:dyDescent="0.25"/>
    <row r="1563" ht="37.5" customHeight="1" x14ac:dyDescent="0.25"/>
    <row r="1564" ht="37.5" customHeight="1" x14ac:dyDescent="0.25"/>
    <row r="1565" ht="49.95" customHeight="1" x14ac:dyDescent="0.25"/>
    <row r="1566" ht="49.95" customHeight="1" x14ac:dyDescent="0.25"/>
    <row r="1567" ht="37.5" customHeight="1" x14ac:dyDescent="0.25"/>
    <row r="1568" ht="37.5" customHeight="1" x14ac:dyDescent="0.25"/>
    <row r="1569" ht="37.5" customHeight="1" x14ac:dyDescent="0.25"/>
    <row r="1570" ht="37.5" customHeight="1" x14ac:dyDescent="0.25"/>
    <row r="1571" ht="37.5" customHeight="1" x14ac:dyDescent="0.25"/>
    <row r="1572" ht="49.95" customHeight="1" x14ac:dyDescent="0.25"/>
    <row r="1573" ht="62.7" customHeight="1" x14ac:dyDescent="0.25"/>
    <row r="1574" ht="37.5" customHeight="1" x14ac:dyDescent="0.25"/>
    <row r="1575" ht="37.5" customHeight="1" x14ac:dyDescent="0.25"/>
    <row r="1576" ht="49.95" customHeight="1" x14ac:dyDescent="0.25"/>
    <row r="1577" ht="37.5" customHeight="1" x14ac:dyDescent="0.25"/>
    <row r="1578" ht="37.5" customHeight="1" x14ac:dyDescent="0.25"/>
    <row r="1579" ht="75" customHeight="1" x14ac:dyDescent="0.25"/>
    <row r="1580" ht="62.7" customHeight="1" x14ac:dyDescent="0.25"/>
    <row r="1581" ht="37.5" customHeight="1" x14ac:dyDescent="0.25"/>
    <row r="1582" ht="49.95" customHeight="1" x14ac:dyDescent="0.25"/>
    <row r="1583" ht="49.95" customHeight="1" x14ac:dyDescent="0.25"/>
    <row r="1584" ht="49.95" customHeight="1" x14ac:dyDescent="0.25"/>
    <row r="1585" ht="37.5" customHeight="1" x14ac:dyDescent="0.25"/>
    <row r="1586" ht="237.45" customHeight="1" x14ac:dyDescent="0.25"/>
    <row r="1587" ht="37.5" customHeight="1" x14ac:dyDescent="0.25"/>
    <row r="1588" ht="37.5" customHeight="1" x14ac:dyDescent="0.25"/>
    <row r="1589" ht="62.7" customHeight="1" x14ac:dyDescent="0.25"/>
    <row r="1590" ht="62.7" customHeight="1" x14ac:dyDescent="0.25"/>
    <row r="1591" ht="62.7" customHeight="1" x14ac:dyDescent="0.25"/>
    <row r="1592" ht="49.95" customHeight="1" x14ac:dyDescent="0.25"/>
    <row r="1593" ht="37.5" customHeight="1" x14ac:dyDescent="0.25"/>
    <row r="1594" ht="49.95" customHeight="1" x14ac:dyDescent="0.25"/>
    <row r="1595" ht="49.95" customHeight="1" x14ac:dyDescent="0.25"/>
    <row r="1596" ht="37.5" customHeight="1" x14ac:dyDescent="0.25"/>
    <row r="1597" ht="49.95" customHeight="1" x14ac:dyDescent="0.25"/>
    <row r="1598" ht="49.95" customHeight="1" x14ac:dyDescent="0.25"/>
    <row r="1599" ht="49.95" customHeight="1" x14ac:dyDescent="0.25"/>
    <row r="1600" ht="62.7" customHeight="1" x14ac:dyDescent="0.25"/>
    <row r="1601" ht="37.5" customHeight="1" x14ac:dyDescent="0.25"/>
    <row r="1602" ht="37.5" customHeight="1" x14ac:dyDescent="0.25"/>
    <row r="1603" ht="37.5" customHeight="1" x14ac:dyDescent="0.25"/>
    <row r="1604" ht="37.5" customHeight="1" x14ac:dyDescent="0.25"/>
    <row r="1605" ht="49.95" customHeight="1" x14ac:dyDescent="0.25"/>
    <row r="1606" ht="100.2" customHeight="1" x14ac:dyDescent="0.25"/>
    <row r="1607" ht="37.5" customHeight="1" x14ac:dyDescent="0.25"/>
    <row r="1608" ht="62.7" customHeight="1" x14ac:dyDescent="0.25"/>
    <row r="1609" ht="37.5" customHeight="1" x14ac:dyDescent="0.25"/>
    <row r="1610" ht="37.5" customHeight="1" x14ac:dyDescent="0.25"/>
    <row r="1611" ht="39.6" customHeight="1" x14ac:dyDescent="0.25"/>
    <row r="1612" ht="105.6" customHeight="1" x14ac:dyDescent="0.25"/>
    <row r="1613" ht="52.95" customHeight="1" x14ac:dyDescent="0.25"/>
    <row r="1614" ht="118.95" customHeight="1" x14ac:dyDescent="0.25"/>
    <row r="1615" ht="79.2" customHeight="1" x14ac:dyDescent="0.25"/>
    <row r="1616" ht="52.95" customHeight="1" x14ac:dyDescent="0.25"/>
    <row r="1617" ht="52.95" customHeight="1" x14ac:dyDescent="0.25"/>
    <row r="1618" ht="52.95" customHeight="1" x14ac:dyDescent="0.25"/>
    <row r="1619" ht="52.95" customHeight="1" x14ac:dyDescent="0.25"/>
    <row r="1620" ht="39.6" customHeight="1" x14ac:dyDescent="0.25"/>
    <row r="1621" ht="52.95" customHeight="1" x14ac:dyDescent="0.25"/>
    <row r="1622" ht="52.95" customHeight="1" x14ac:dyDescent="0.25"/>
    <row r="1623" ht="39.6" customHeight="1" x14ac:dyDescent="0.25"/>
    <row r="1624" ht="39.6" customHeight="1" x14ac:dyDescent="0.25"/>
    <row r="1625" ht="66" customHeight="1" x14ac:dyDescent="0.25"/>
    <row r="1626" ht="52.95" customHeight="1" x14ac:dyDescent="0.25"/>
    <row r="1627" ht="39.6" customHeight="1" x14ac:dyDescent="0.25"/>
    <row r="1628" ht="52.95" customHeight="1" x14ac:dyDescent="0.25"/>
    <row r="1629" ht="52.95" customHeight="1" x14ac:dyDescent="0.25"/>
    <row r="1630" ht="39.6" customHeight="1" x14ac:dyDescent="0.25"/>
    <row r="1631" ht="39.6" customHeight="1" x14ac:dyDescent="0.25"/>
    <row r="1632" ht="39.6" customHeight="1" x14ac:dyDescent="0.25"/>
    <row r="1633" ht="52.95" customHeight="1" x14ac:dyDescent="0.25"/>
    <row r="1634" ht="52.95" customHeight="1" x14ac:dyDescent="0.25"/>
    <row r="1635" ht="39.6" customHeight="1" x14ac:dyDescent="0.25"/>
    <row r="1636" ht="39.6" customHeight="1" x14ac:dyDescent="0.25"/>
    <row r="1637" ht="39.6" customHeight="1" x14ac:dyDescent="0.25"/>
    <row r="1638" ht="39.6" customHeight="1" x14ac:dyDescent="0.25"/>
    <row r="1639" ht="39.6" customHeight="1" x14ac:dyDescent="0.25"/>
    <row r="1640" ht="52.95" customHeight="1" x14ac:dyDescent="0.25"/>
    <row r="1641" ht="66" customHeight="1" x14ac:dyDescent="0.25"/>
    <row r="1642" ht="39.6" customHeight="1" x14ac:dyDescent="0.25"/>
    <row r="1643" ht="39.6" customHeight="1" x14ac:dyDescent="0.25"/>
    <row r="1644" ht="66" customHeight="1" x14ac:dyDescent="0.25"/>
    <row r="1645" ht="39.6" customHeight="1" x14ac:dyDescent="0.25"/>
    <row r="1646" ht="39.6" customHeight="1" x14ac:dyDescent="0.25"/>
    <row r="1647" ht="79.2" customHeight="1" x14ac:dyDescent="0.25"/>
    <row r="1648" ht="66" customHeight="1" x14ac:dyDescent="0.25"/>
    <row r="1649" ht="39.6" customHeight="1" x14ac:dyDescent="0.25"/>
    <row r="1650" ht="52.95" customHeight="1" x14ac:dyDescent="0.25"/>
    <row r="1651" ht="52.95" customHeight="1" x14ac:dyDescent="0.25"/>
    <row r="1652" ht="52.95" customHeight="1" x14ac:dyDescent="0.25"/>
    <row r="1653" ht="39.6" customHeight="1" x14ac:dyDescent="0.25"/>
    <row r="1654" ht="250.95" customHeight="1" x14ac:dyDescent="0.25"/>
    <row r="1655" ht="39.6" customHeight="1" x14ac:dyDescent="0.25"/>
    <row r="1656" ht="39.6" customHeight="1" x14ac:dyDescent="0.25"/>
    <row r="1657" ht="66" customHeight="1" x14ac:dyDescent="0.25"/>
    <row r="1658" ht="66" customHeight="1" x14ac:dyDescent="0.25"/>
    <row r="1659" ht="66" customHeight="1" x14ac:dyDescent="0.25"/>
    <row r="1660" ht="52.95" customHeight="1" x14ac:dyDescent="0.25"/>
    <row r="1661" ht="39.6" customHeight="1" x14ac:dyDescent="0.25"/>
    <row r="1662" ht="52.95" customHeight="1" x14ac:dyDescent="0.25"/>
    <row r="1663" ht="52.95" customHeight="1" x14ac:dyDescent="0.25"/>
    <row r="1664" ht="39.6" customHeight="1" x14ac:dyDescent="0.25"/>
    <row r="1665" ht="52.95" customHeight="1" x14ac:dyDescent="0.25"/>
    <row r="1666" ht="52.95" customHeight="1" x14ac:dyDescent="0.25"/>
    <row r="1667" ht="66" customHeight="1" x14ac:dyDescent="0.25"/>
    <row r="1668" ht="66" customHeight="1" x14ac:dyDescent="0.25"/>
    <row r="1669" ht="39.6" customHeight="1" x14ac:dyDescent="0.25"/>
    <row r="1670" ht="52.95" customHeight="1" x14ac:dyDescent="0.25"/>
    <row r="1671" ht="39.6" customHeight="1" x14ac:dyDescent="0.25"/>
    <row r="1672" ht="39.6" customHeight="1" x14ac:dyDescent="0.25"/>
    <row r="1673" ht="52.95" customHeight="1" x14ac:dyDescent="0.25"/>
    <row r="1674" ht="105.6" customHeight="1" x14ac:dyDescent="0.25"/>
    <row r="1675" ht="39.6" customHeight="1" x14ac:dyDescent="0.25"/>
    <row r="1676" ht="66" customHeight="1" x14ac:dyDescent="0.25"/>
    <row r="1677" ht="39.6" customHeight="1" x14ac:dyDescent="0.25"/>
    <row r="1678" ht="39.6" customHeight="1" x14ac:dyDescent="0.25"/>
  </sheetData>
  <pageMargins left="0.75" right="0.75" top="1" bottom="1" header="0.5" footer="0.5"/>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0"/>
  <sheetViews>
    <sheetView tabSelected="1" workbookViewId="0"/>
  </sheetViews>
  <sheetFormatPr defaultRowHeight="13.2" x14ac:dyDescent="0.25"/>
  <cols>
    <col min="1" max="1" width="16.77734375" bestFit="1" customWidth="1"/>
    <col min="2" max="2" width="11.109375" bestFit="1" customWidth="1"/>
    <col min="3" max="3" width="26" customWidth="1"/>
    <col min="4" max="4" width="32" bestFit="1" customWidth="1"/>
    <col min="5" max="5" width="14.33203125" bestFit="1" customWidth="1"/>
    <col min="6" max="6" width="94.33203125" customWidth="1"/>
    <col min="7" max="7" width="18.21875" bestFit="1" customWidth="1"/>
    <col min="8" max="8" width="34.109375" bestFit="1" customWidth="1"/>
  </cols>
  <sheetData>
    <row r="1" spans="1:8" x14ac:dyDescent="0.25">
      <c r="A1" t="s">
        <v>5322</v>
      </c>
    </row>
    <row r="2" spans="1:8" x14ac:dyDescent="0.25">
      <c r="A2" s="65" t="s">
        <v>75</v>
      </c>
      <c r="B2" s="65" t="s">
        <v>76</v>
      </c>
      <c r="C2" s="65" t="s">
        <v>49</v>
      </c>
      <c r="D2" s="65" t="s">
        <v>77</v>
      </c>
      <c r="E2" s="65" t="s">
        <v>78</v>
      </c>
      <c r="F2" s="65" t="s">
        <v>79</v>
      </c>
      <c r="G2" s="65" t="s">
        <v>80</v>
      </c>
      <c r="H2" s="65" t="s">
        <v>81</v>
      </c>
    </row>
    <row r="3" spans="1:8" x14ac:dyDescent="0.25">
      <c r="A3" t="s">
        <v>2151</v>
      </c>
      <c r="B3" t="s">
        <v>119</v>
      </c>
      <c r="C3" t="s">
        <v>253</v>
      </c>
      <c r="D3" t="s">
        <v>2152</v>
      </c>
      <c r="E3" t="s">
        <v>7</v>
      </c>
      <c r="F3" t="s">
        <v>2153</v>
      </c>
      <c r="G3" s="66">
        <v>44708.118217592593</v>
      </c>
      <c r="H3" t="s">
        <v>9</v>
      </c>
    </row>
    <row r="4" spans="1:8" x14ac:dyDescent="0.25">
      <c r="A4" t="s">
        <v>2205</v>
      </c>
      <c r="B4" t="s">
        <v>119</v>
      </c>
      <c r="C4" t="s">
        <v>253</v>
      </c>
      <c r="D4" t="s">
        <v>1094</v>
      </c>
      <c r="E4" t="s">
        <v>7</v>
      </c>
      <c r="F4" t="s">
        <v>2206</v>
      </c>
      <c r="G4" s="66">
        <v>44707.559386574067</v>
      </c>
      <c r="H4" t="s">
        <v>9</v>
      </c>
    </row>
    <row r="5" spans="1:8" x14ac:dyDescent="0.25">
      <c r="A5" t="s">
        <v>2223</v>
      </c>
      <c r="B5" t="s">
        <v>119</v>
      </c>
      <c r="C5" t="s">
        <v>161</v>
      </c>
      <c r="D5" t="s">
        <v>297</v>
      </c>
      <c r="E5" t="s">
        <v>7</v>
      </c>
      <c r="F5" t="s">
        <v>2224</v>
      </c>
      <c r="G5" s="66">
        <v>44708.091678240737</v>
      </c>
      <c r="H5" t="s">
        <v>52</v>
      </c>
    </row>
    <row r="6" spans="1:8" x14ac:dyDescent="0.25">
      <c r="A6" t="s">
        <v>2273</v>
      </c>
      <c r="B6" t="s">
        <v>119</v>
      </c>
      <c r="C6" t="s">
        <v>161</v>
      </c>
      <c r="D6" t="s">
        <v>297</v>
      </c>
      <c r="E6" t="s">
        <v>7</v>
      </c>
      <c r="F6" t="s">
        <v>2274</v>
      </c>
      <c r="G6" s="66">
        <v>44708.090949074067</v>
      </c>
      <c r="H6" t="s">
        <v>52</v>
      </c>
    </row>
    <row r="8" spans="1:8" x14ac:dyDescent="0.25">
      <c r="A8" t="s">
        <v>5323</v>
      </c>
    </row>
    <row r="9" spans="1:8" x14ac:dyDescent="0.25">
      <c r="A9" s="67" t="s">
        <v>75</v>
      </c>
      <c r="B9" s="67" t="s">
        <v>76</v>
      </c>
      <c r="C9" s="67" t="s">
        <v>49</v>
      </c>
      <c r="D9" s="67" t="s">
        <v>77</v>
      </c>
      <c r="E9" s="67" t="s">
        <v>78</v>
      </c>
      <c r="F9" s="67" t="s">
        <v>79</v>
      </c>
      <c r="G9" s="67" t="s">
        <v>80</v>
      </c>
      <c r="H9" s="67" t="s">
        <v>81</v>
      </c>
    </row>
    <row r="10" spans="1:8" x14ac:dyDescent="0.25">
      <c r="A10" t="s">
        <v>847</v>
      </c>
      <c r="B10" t="s">
        <v>119</v>
      </c>
      <c r="C10" t="s">
        <v>120</v>
      </c>
      <c r="D10" t="s">
        <v>267</v>
      </c>
      <c r="E10" t="s">
        <v>13</v>
      </c>
      <c r="F10" t="s">
        <v>848</v>
      </c>
      <c r="G10" s="66">
        <v>44705.85429398148</v>
      </c>
      <c r="H10" t="s">
        <v>53</v>
      </c>
    </row>
    <row r="11" spans="1:8" x14ac:dyDescent="0.25">
      <c r="A11" t="s">
        <v>1154</v>
      </c>
      <c r="B11" t="s">
        <v>142</v>
      </c>
      <c r="C11" t="s">
        <v>242</v>
      </c>
      <c r="D11" t="s">
        <v>530</v>
      </c>
      <c r="E11" t="s">
        <v>13</v>
      </c>
      <c r="F11" t="s">
        <v>1155</v>
      </c>
      <c r="G11" s="66">
        <v>44705.299131944441</v>
      </c>
      <c r="H11" t="s">
        <v>27</v>
      </c>
    </row>
    <row r="12" spans="1:8" x14ac:dyDescent="0.25">
      <c r="A12" t="s">
        <v>1166</v>
      </c>
      <c r="B12" t="s">
        <v>119</v>
      </c>
      <c r="C12" t="s">
        <v>242</v>
      </c>
      <c r="D12" t="s">
        <v>530</v>
      </c>
      <c r="E12" t="s">
        <v>13</v>
      </c>
      <c r="F12" t="s">
        <v>1167</v>
      </c>
      <c r="G12" s="66">
        <v>44705.299212962957</v>
      </c>
      <c r="H12" t="s">
        <v>27</v>
      </c>
    </row>
    <row r="13" spans="1:8" x14ac:dyDescent="0.25">
      <c r="A13" t="s">
        <v>1231</v>
      </c>
      <c r="B13" t="s">
        <v>119</v>
      </c>
      <c r="C13" t="s">
        <v>120</v>
      </c>
      <c r="D13" t="s">
        <v>607</v>
      </c>
      <c r="E13" t="s">
        <v>13</v>
      </c>
      <c r="F13" t="s">
        <v>1232</v>
      </c>
      <c r="G13" s="66">
        <v>44706.800613425927</v>
      </c>
      <c r="H13" t="s">
        <v>57</v>
      </c>
    </row>
    <row r="14" spans="1:8" x14ac:dyDescent="0.25">
      <c r="A14" t="s">
        <v>1322</v>
      </c>
      <c r="B14" t="s">
        <v>119</v>
      </c>
      <c r="C14" t="s">
        <v>120</v>
      </c>
      <c r="D14" t="s">
        <v>1002</v>
      </c>
      <c r="E14" t="s">
        <v>13</v>
      </c>
      <c r="F14" t="s">
        <v>1323</v>
      </c>
      <c r="G14" s="66">
        <v>44706.537592592591</v>
      </c>
      <c r="H14" t="s">
        <v>15</v>
      </c>
    </row>
    <row r="15" spans="1:8" x14ac:dyDescent="0.25">
      <c r="A15" t="s">
        <v>1380</v>
      </c>
      <c r="B15" t="s">
        <v>142</v>
      </c>
      <c r="C15" t="s">
        <v>185</v>
      </c>
      <c r="D15" t="s">
        <v>350</v>
      </c>
      <c r="E15" t="s">
        <v>13</v>
      </c>
      <c r="F15" t="s">
        <v>1381</v>
      </c>
      <c r="G15" s="66">
        <v>44704.908738425933</v>
      </c>
      <c r="H15" t="s">
        <v>70</v>
      </c>
    </row>
    <row r="16" spans="1:8" x14ac:dyDescent="0.25">
      <c r="A16" t="s">
        <v>1422</v>
      </c>
      <c r="B16" t="s">
        <v>119</v>
      </c>
      <c r="C16" t="s">
        <v>703</v>
      </c>
      <c r="D16" t="s">
        <v>1141</v>
      </c>
      <c r="E16" t="s">
        <v>13</v>
      </c>
      <c r="F16" t="s">
        <v>1423</v>
      </c>
      <c r="G16" s="66">
        <v>44706.623472222222</v>
      </c>
      <c r="H16" t="s">
        <v>57</v>
      </c>
    </row>
    <row r="17" spans="1:8" x14ac:dyDescent="0.25">
      <c r="A17" t="s">
        <v>1479</v>
      </c>
      <c r="B17" t="s">
        <v>119</v>
      </c>
      <c r="C17" t="s">
        <v>120</v>
      </c>
      <c r="D17" t="s">
        <v>1466</v>
      </c>
      <c r="E17" t="s">
        <v>13</v>
      </c>
      <c r="F17" t="s">
        <v>1480</v>
      </c>
      <c r="G17" s="66">
        <v>44705.713414351849</v>
      </c>
      <c r="H17" t="s">
        <v>53</v>
      </c>
    </row>
    <row r="18" spans="1:8" x14ac:dyDescent="0.25">
      <c r="A18" t="s">
        <v>1509</v>
      </c>
      <c r="B18" t="s">
        <v>119</v>
      </c>
      <c r="C18" t="s">
        <v>120</v>
      </c>
      <c r="D18" t="s">
        <v>607</v>
      </c>
      <c r="E18" t="s">
        <v>13</v>
      </c>
      <c r="F18" t="s">
        <v>1510</v>
      </c>
      <c r="G18" s="66">
        <v>44704.853356481479</v>
      </c>
      <c r="H18" t="s">
        <v>15</v>
      </c>
    </row>
    <row r="19" spans="1:8" x14ac:dyDescent="0.25">
      <c r="A19" t="s">
        <v>1695</v>
      </c>
      <c r="B19" t="s">
        <v>142</v>
      </c>
      <c r="C19" t="s">
        <v>242</v>
      </c>
      <c r="D19" t="s">
        <v>530</v>
      </c>
      <c r="E19" t="s">
        <v>13</v>
      </c>
      <c r="F19" t="s">
        <v>1696</v>
      </c>
      <c r="G19" s="66">
        <v>44706.777233796303</v>
      </c>
      <c r="H19" t="s">
        <v>27</v>
      </c>
    </row>
    <row r="20" spans="1:8" x14ac:dyDescent="0.25">
      <c r="A20" t="s">
        <v>1760</v>
      </c>
      <c r="B20" t="s">
        <v>119</v>
      </c>
      <c r="C20" t="s">
        <v>120</v>
      </c>
      <c r="D20" t="s">
        <v>607</v>
      </c>
      <c r="E20" t="s">
        <v>13</v>
      </c>
      <c r="F20" t="s">
        <v>1761</v>
      </c>
      <c r="G20" s="66">
        <v>44705.515740740739</v>
      </c>
      <c r="H20" t="s">
        <v>26</v>
      </c>
    </row>
    <row r="21" spans="1:8" x14ac:dyDescent="0.25">
      <c r="A21" t="s">
        <v>1942</v>
      </c>
      <c r="B21" t="s">
        <v>119</v>
      </c>
      <c r="C21" t="s">
        <v>1579</v>
      </c>
      <c r="D21" t="s">
        <v>1580</v>
      </c>
      <c r="E21" t="s">
        <v>13</v>
      </c>
      <c r="F21" t="s">
        <v>1943</v>
      </c>
      <c r="G21" s="66">
        <v>44706.684178240743</v>
      </c>
      <c r="H21" t="s">
        <v>21</v>
      </c>
    </row>
    <row r="22" spans="1:8" x14ac:dyDescent="0.25">
      <c r="A22" t="s">
        <v>2011</v>
      </c>
      <c r="B22" t="s">
        <v>142</v>
      </c>
      <c r="C22" t="s">
        <v>242</v>
      </c>
      <c r="D22" t="s">
        <v>530</v>
      </c>
      <c r="E22" t="s">
        <v>13</v>
      </c>
      <c r="F22" t="s">
        <v>2012</v>
      </c>
      <c r="G22" s="66">
        <v>44705.296747685177</v>
      </c>
      <c r="H22" t="s">
        <v>27</v>
      </c>
    </row>
    <row r="23" spans="1:8" x14ac:dyDescent="0.25">
      <c r="A23" t="s">
        <v>2085</v>
      </c>
      <c r="B23" t="s">
        <v>142</v>
      </c>
      <c r="C23" t="s">
        <v>433</v>
      </c>
      <c r="D23" t="s">
        <v>1018</v>
      </c>
      <c r="E23" t="s">
        <v>13</v>
      </c>
      <c r="F23" t="s">
        <v>2086</v>
      </c>
      <c r="G23" s="66">
        <v>44706.702430555553</v>
      </c>
      <c r="H23" t="s">
        <v>35</v>
      </c>
    </row>
    <row r="24" spans="1:8" x14ac:dyDescent="0.25">
      <c r="A24" t="s">
        <v>2159</v>
      </c>
      <c r="B24" t="s">
        <v>119</v>
      </c>
      <c r="C24" t="s">
        <v>242</v>
      </c>
      <c r="D24" t="s">
        <v>530</v>
      </c>
      <c r="E24" t="s">
        <v>13</v>
      </c>
      <c r="F24" t="s">
        <v>2160</v>
      </c>
      <c r="G24" s="66">
        <v>44706.840590277781</v>
      </c>
      <c r="H24" t="s">
        <v>27</v>
      </c>
    </row>
    <row r="26" spans="1:8" x14ac:dyDescent="0.25">
      <c r="A26" t="s">
        <v>5324</v>
      </c>
    </row>
    <row r="27" spans="1:8" x14ac:dyDescent="0.25">
      <c r="A27" s="67" t="s">
        <v>75</v>
      </c>
      <c r="B27" s="67" t="s">
        <v>76</v>
      </c>
      <c r="C27" s="67" t="s">
        <v>49</v>
      </c>
      <c r="D27" s="67" t="s">
        <v>77</v>
      </c>
      <c r="E27" s="67" t="s">
        <v>78</v>
      </c>
      <c r="F27" s="67" t="s">
        <v>79</v>
      </c>
      <c r="G27" s="67" t="s">
        <v>80</v>
      </c>
      <c r="H27" s="67" t="s">
        <v>81</v>
      </c>
    </row>
    <row r="28" spans="1:8" x14ac:dyDescent="0.25">
      <c r="A28" t="s">
        <v>539</v>
      </c>
      <c r="B28" t="s">
        <v>119</v>
      </c>
      <c r="C28" t="s">
        <v>253</v>
      </c>
      <c r="D28" t="s">
        <v>540</v>
      </c>
      <c r="E28" t="s">
        <v>13</v>
      </c>
      <c r="F28" t="s">
        <v>541</v>
      </c>
      <c r="G28" s="66">
        <v>44698.972060185188</v>
      </c>
      <c r="H28" t="s">
        <v>22</v>
      </c>
    </row>
    <row r="29" spans="1:8" x14ac:dyDescent="0.25">
      <c r="A29" t="s">
        <v>591</v>
      </c>
      <c r="B29" t="s">
        <v>119</v>
      </c>
      <c r="C29" t="s">
        <v>253</v>
      </c>
      <c r="D29" t="s">
        <v>463</v>
      </c>
      <c r="E29" t="s">
        <v>13</v>
      </c>
      <c r="F29" t="s">
        <v>592</v>
      </c>
      <c r="G29" s="66">
        <v>44700.550300925926</v>
      </c>
      <c r="H29" t="s">
        <v>9</v>
      </c>
    </row>
    <row r="30" spans="1:8" x14ac:dyDescent="0.25">
      <c r="A30" t="s">
        <v>1030</v>
      </c>
      <c r="B30" t="s">
        <v>119</v>
      </c>
      <c r="C30" t="s">
        <v>185</v>
      </c>
      <c r="D30" t="s">
        <v>1031</v>
      </c>
      <c r="E30" t="s">
        <v>13</v>
      </c>
      <c r="F30" t="s">
        <v>1032</v>
      </c>
      <c r="G30" s="66">
        <v>44698.557118055563</v>
      </c>
      <c r="H30" t="s">
        <v>16</v>
      </c>
    </row>
    <row r="31" spans="1:8" x14ac:dyDescent="0.25">
      <c r="A31" t="s">
        <v>1093</v>
      </c>
      <c r="B31" t="s">
        <v>119</v>
      </c>
      <c r="C31" t="s">
        <v>253</v>
      </c>
      <c r="D31" t="s">
        <v>1094</v>
      </c>
      <c r="E31" t="s">
        <v>13</v>
      </c>
      <c r="F31" t="s">
        <v>1095</v>
      </c>
      <c r="G31" s="66">
        <v>44701.728356481479</v>
      </c>
      <c r="H31" t="s">
        <v>8</v>
      </c>
    </row>
    <row r="32" spans="1:8" x14ac:dyDescent="0.25">
      <c r="A32" t="s">
        <v>1189</v>
      </c>
      <c r="B32" t="s">
        <v>119</v>
      </c>
      <c r="C32" t="s">
        <v>185</v>
      </c>
      <c r="D32" t="s">
        <v>775</v>
      </c>
      <c r="E32" t="s">
        <v>13</v>
      </c>
      <c r="F32" t="s">
        <v>1190</v>
      </c>
      <c r="G32" s="66">
        <v>44705.933564814812</v>
      </c>
      <c r="H32" t="s">
        <v>16</v>
      </c>
    </row>
    <row r="33" spans="1:8" x14ac:dyDescent="0.25">
      <c r="A33" t="s">
        <v>1278</v>
      </c>
      <c r="B33" t="s">
        <v>119</v>
      </c>
      <c r="C33" t="s">
        <v>379</v>
      </c>
      <c r="D33" t="s">
        <v>380</v>
      </c>
      <c r="E33" t="s">
        <v>13</v>
      </c>
      <c r="F33" t="s">
        <v>1279</v>
      </c>
      <c r="G33" s="66">
        <v>44706.898564814823</v>
      </c>
      <c r="H33" t="s">
        <v>34</v>
      </c>
    </row>
    <row r="34" spans="1:8" x14ac:dyDescent="0.25">
      <c r="A34" t="s">
        <v>1319</v>
      </c>
      <c r="B34" t="s">
        <v>119</v>
      </c>
      <c r="C34" t="s">
        <v>120</v>
      </c>
      <c r="D34" t="s">
        <v>1320</v>
      </c>
      <c r="E34" t="s">
        <v>13</v>
      </c>
      <c r="F34" t="s">
        <v>1321</v>
      </c>
      <c r="G34" s="66">
        <v>44706.954756944448</v>
      </c>
      <c r="H34" t="s">
        <v>26</v>
      </c>
    </row>
    <row r="35" spans="1:8" x14ac:dyDescent="0.25">
      <c r="A35" t="s">
        <v>1514</v>
      </c>
      <c r="B35" t="s">
        <v>119</v>
      </c>
      <c r="C35" t="s">
        <v>120</v>
      </c>
      <c r="D35" t="s">
        <v>1002</v>
      </c>
      <c r="E35" t="s">
        <v>13</v>
      </c>
      <c r="F35" t="s">
        <v>1515</v>
      </c>
      <c r="G35" s="66">
        <v>44706.822384259263</v>
      </c>
      <c r="H35" t="s">
        <v>15</v>
      </c>
    </row>
    <row r="36" spans="1:8" x14ac:dyDescent="0.25">
      <c r="A36" t="s">
        <v>1747</v>
      </c>
      <c r="B36" t="s">
        <v>119</v>
      </c>
      <c r="C36" t="s">
        <v>120</v>
      </c>
      <c r="D36" t="s">
        <v>991</v>
      </c>
      <c r="E36" t="s">
        <v>13</v>
      </c>
      <c r="F36" t="s">
        <v>1748</v>
      </c>
      <c r="G36" s="66">
        <v>44706.501192129632</v>
      </c>
      <c r="H36" t="s">
        <v>54</v>
      </c>
    </row>
    <row r="37" spans="1:8" x14ac:dyDescent="0.25">
      <c r="A37" t="s">
        <v>2125</v>
      </c>
      <c r="B37" t="s">
        <v>119</v>
      </c>
      <c r="C37" t="s">
        <v>120</v>
      </c>
      <c r="D37" t="s">
        <v>1002</v>
      </c>
      <c r="E37" t="s">
        <v>13</v>
      </c>
      <c r="F37" t="s">
        <v>2126</v>
      </c>
      <c r="G37" s="66">
        <v>44706.889641203707</v>
      </c>
      <c r="H37" t="s">
        <v>15</v>
      </c>
    </row>
    <row r="39" spans="1:8" x14ac:dyDescent="0.25">
      <c r="A39" t="s">
        <v>403</v>
      </c>
    </row>
    <row r="40" spans="1:8" x14ac:dyDescent="0.25">
      <c r="A40" s="67" t="s">
        <v>75</v>
      </c>
      <c r="B40" s="67" t="s">
        <v>76</v>
      </c>
      <c r="C40" s="67" t="s">
        <v>49</v>
      </c>
      <c r="D40" s="67" t="s">
        <v>77</v>
      </c>
      <c r="E40" s="67" t="s">
        <v>78</v>
      </c>
      <c r="F40" s="67" t="s">
        <v>79</v>
      </c>
      <c r="G40" s="67" t="s">
        <v>80</v>
      </c>
      <c r="H40" s="67" t="s">
        <v>81</v>
      </c>
    </row>
    <row r="42" spans="1:8" x14ac:dyDescent="0.25">
      <c r="A42" t="s">
        <v>1373</v>
      </c>
    </row>
    <row r="43" spans="1:8" x14ac:dyDescent="0.25">
      <c r="A43" s="67" t="s">
        <v>75</v>
      </c>
      <c r="B43" s="67" t="s">
        <v>76</v>
      </c>
      <c r="C43" s="67" t="s">
        <v>49</v>
      </c>
      <c r="D43" s="67" t="s">
        <v>77</v>
      </c>
      <c r="E43" s="67" t="s">
        <v>78</v>
      </c>
      <c r="F43" s="67" t="s">
        <v>79</v>
      </c>
      <c r="G43" s="67" t="s">
        <v>80</v>
      </c>
      <c r="H43" s="67" t="s">
        <v>81</v>
      </c>
    </row>
    <row r="44" spans="1:8" x14ac:dyDescent="0.25">
      <c r="A44" t="s">
        <v>1369</v>
      </c>
      <c r="B44" t="s">
        <v>119</v>
      </c>
      <c r="C44" t="s">
        <v>253</v>
      </c>
      <c r="D44" t="s">
        <v>243</v>
      </c>
      <c r="E44" t="s">
        <v>13</v>
      </c>
      <c r="F44" t="s">
        <v>1370</v>
      </c>
      <c r="G44" s="66">
        <v>44706.795925925922</v>
      </c>
      <c r="H44" t="s">
        <v>71</v>
      </c>
    </row>
    <row r="45" spans="1:8" x14ac:dyDescent="0.25">
      <c r="A45" t="s">
        <v>1990</v>
      </c>
      <c r="B45" t="s">
        <v>119</v>
      </c>
      <c r="C45" t="s">
        <v>339</v>
      </c>
      <c r="D45" t="s">
        <v>340</v>
      </c>
      <c r="E45" t="s">
        <v>13</v>
      </c>
      <c r="F45" t="s">
        <v>1991</v>
      </c>
      <c r="G45" s="66">
        <v>44705.119930555556</v>
      </c>
      <c r="H45" t="s">
        <v>24</v>
      </c>
    </row>
    <row r="46" spans="1:8" x14ac:dyDescent="0.25">
      <c r="A46" t="s">
        <v>2040</v>
      </c>
      <c r="B46" t="s">
        <v>119</v>
      </c>
      <c r="C46" t="s">
        <v>339</v>
      </c>
      <c r="D46" t="s">
        <v>340</v>
      </c>
      <c r="E46" t="s">
        <v>13</v>
      </c>
      <c r="F46" t="s">
        <v>2041</v>
      </c>
      <c r="G46" s="66">
        <v>44706.857222222221</v>
      </c>
      <c r="H46" t="s">
        <v>24</v>
      </c>
    </row>
    <row r="48" spans="1:8" x14ac:dyDescent="0.25">
      <c r="A48" t="s">
        <v>5325</v>
      </c>
    </row>
    <row r="49" spans="1:8" x14ac:dyDescent="0.25">
      <c r="A49" s="67" t="s">
        <v>75</v>
      </c>
      <c r="B49" s="67" t="s">
        <v>76</v>
      </c>
      <c r="C49" s="67" t="s">
        <v>49</v>
      </c>
      <c r="D49" s="67" t="s">
        <v>77</v>
      </c>
      <c r="E49" s="67" t="s">
        <v>78</v>
      </c>
      <c r="F49" s="67" t="s">
        <v>79</v>
      </c>
      <c r="G49" s="67" t="s">
        <v>80</v>
      </c>
      <c r="H49" s="67" t="s">
        <v>81</v>
      </c>
    </row>
    <row r="50" spans="1:8" x14ac:dyDescent="0.25">
      <c r="A50" t="s">
        <v>990</v>
      </c>
      <c r="B50" t="s">
        <v>119</v>
      </c>
      <c r="C50" t="s">
        <v>703</v>
      </c>
      <c r="D50" t="s">
        <v>991</v>
      </c>
      <c r="E50" t="s">
        <v>13</v>
      </c>
      <c r="F50" t="s">
        <v>992</v>
      </c>
      <c r="G50" s="66">
        <v>44706.50267361111</v>
      </c>
      <c r="H50" t="s">
        <v>54</v>
      </c>
    </row>
    <row r="51" spans="1:8" x14ac:dyDescent="0.25">
      <c r="A51" t="s">
        <v>1109</v>
      </c>
      <c r="B51" t="s">
        <v>142</v>
      </c>
      <c r="C51" t="s">
        <v>703</v>
      </c>
      <c r="D51" t="s">
        <v>324</v>
      </c>
      <c r="E51" t="s">
        <v>13</v>
      </c>
      <c r="F51" t="s">
        <v>1110</v>
      </c>
      <c r="G51" s="66">
        <v>44705.574942129628</v>
      </c>
      <c r="H51" t="s">
        <v>26</v>
      </c>
    </row>
    <row r="52" spans="1:8" x14ac:dyDescent="0.25">
      <c r="A52" t="s">
        <v>1254</v>
      </c>
      <c r="B52" t="s">
        <v>119</v>
      </c>
      <c r="C52" t="s">
        <v>185</v>
      </c>
      <c r="D52" t="s">
        <v>894</v>
      </c>
      <c r="E52" t="s">
        <v>13</v>
      </c>
      <c r="F52" t="s">
        <v>1255</v>
      </c>
      <c r="G52" s="66">
        <v>44704.629027777781</v>
      </c>
      <c r="H52" t="s">
        <v>70</v>
      </c>
    </row>
    <row r="53" spans="1:8" x14ac:dyDescent="0.25">
      <c r="A53" t="s">
        <v>1378</v>
      </c>
      <c r="B53" t="s">
        <v>119</v>
      </c>
      <c r="C53" t="s">
        <v>703</v>
      </c>
      <c r="D53" t="s">
        <v>324</v>
      </c>
      <c r="E53" t="s">
        <v>13</v>
      </c>
      <c r="F53" t="s">
        <v>1379</v>
      </c>
      <c r="G53" s="66">
        <v>44704.528229166674</v>
      </c>
      <c r="H53" t="s">
        <v>26</v>
      </c>
    </row>
    <row r="54" spans="1:8" x14ac:dyDescent="0.25">
      <c r="A54" t="s">
        <v>1552</v>
      </c>
      <c r="B54" t="s">
        <v>142</v>
      </c>
      <c r="C54" t="s">
        <v>379</v>
      </c>
      <c r="D54" t="s">
        <v>380</v>
      </c>
      <c r="E54" t="s">
        <v>13</v>
      </c>
      <c r="F54" t="s">
        <v>1553</v>
      </c>
      <c r="G54" s="66">
        <v>44705.860717592594</v>
      </c>
      <c r="H54" t="s">
        <v>34</v>
      </c>
    </row>
    <row r="56" spans="1:8" x14ac:dyDescent="0.25">
      <c r="A56" t="s">
        <v>5326</v>
      </c>
    </row>
    <row r="57" spans="1:8" x14ac:dyDescent="0.25">
      <c r="A57" s="67" t="s">
        <v>75</v>
      </c>
      <c r="B57" s="67" t="s">
        <v>76</v>
      </c>
      <c r="C57" s="67" t="s">
        <v>49</v>
      </c>
      <c r="D57" s="67" t="s">
        <v>77</v>
      </c>
      <c r="E57" s="67" t="s">
        <v>78</v>
      </c>
      <c r="F57" s="67" t="s">
        <v>79</v>
      </c>
      <c r="G57" s="67" t="s">
        <v>80</v>
      </c>
      <c r="H57" s="67" t="s">
        <v>81</v>
      </c>
    </row>
    <row r="59" spans="1:8" x14ac:dyDescent="0.25">
      <c r="A59" t="s">
        <v>5327</v>
      </c>
    </row>
    <row r="60" spans="1:8" x14ac:dyDescent="0.25">
      <c r="A60" s="67" t="s">
        <v>75</v>
      </c>
      <c r="B60" s="67" t="s">
        <v>76</v>
      </c>
      <c r="C60" s="67" t="s">
        <v>49</v>
      </c>
      <c r="D60" s="67" t="s">
        <v>77</v>
      </c>
      <c r="E60" s="67" t="s">
        <v>78</v>
      </c>
      <c r="F60" s="67" t="s">
        <v>79</v>
      </c>
      <c r="G60" s="67" t="s">
        <v>80</v>
      </c>
      <c r="H60" s="67" t="s">
        <v>81</v>
      </c>
    </row>
    <row r="61" spans="1:8" x14ac:dyDescent="0.25">
      <c r="A61" t="s">
        <v>880</v>
      </c>
      <c r="B61" t="s">
        <v>119</v>
      </c>
      <c r="C61" t="s">
        <v>120</v>
      </c>
      <c r="D61" t="s">
        <v>704</v>
      </c>
      <c r="E61" t="s">
        <v>13</v>
      </c>
      <c r="F61" t="s">
        <v>881</v>
      </c>
      <c r="G61" s="66">
        <v>44707.638518518521</v>
      </c>
      <c r="H61" t="s">
        <v>53</v>
      </c>
    </row>
    <row r="62" spans="1:8" x14ac:dyDescent="0.25">
      <c r="A62" t="s">
        <v>1007</v>
      </c>
      <c r="B62" t="s">
        <v>142</v>
      </c>
      <c r="C62" t="s">
        <v>120</v>
      </c>
      <c r="D62" t="s">
        <v>1008</v>
      </c>
      <c r="E62" t="s">
        <v>13</v>
      </c>
      <c r="F62" t="s">
        <v>1009</v>
      </c>
      <c r="G62" s="66">
        <v>44707.554293981477</v>
      </c>
      <c r="H62" t="s">
        <v>20</v>
      </c>
    </row>
    <row r="63" spans="1:8" x14ac:dyDescent="0.25">
      <c r="A63" t="s">
        <v>1140</v>
      </c>
      <c r="B63" t="s">
        <v>119</v>
      </c>
      <c r="C63" t="s">
        <v>703</v>
      </c>
      <c r="D63" t="s">
        <v>1141</v>
      </c>
      <c r="E63" t="s">
        <v>13</v>
      </c>
      <c r="F63" t="s">
        <v>1142</v>
      </c>
      <c r="G63" s="66">
        <v>44707.632361111107</v>
      </c>
      <c r="H63" t="s">
        <v>57</v>
      </c>
    </row>
    <row r="64" spans="1:8" x14ac:dyDescent="0.25">
      <c r="A64" t="s">
        <v>1408</v>
      </c>
      <c r="B64" t="s">
        <v>119</v>
      </c>
      <c r="C64" t="s">
        <v>185</v>
      </c>
      <c r="D64" t="s">
        <v>1409</v>
      </c>
      <c r="E64" t="s">
        <v>13</v>
      </c>
      <c r="F64" t="s">
        <v>1410</v>
      </c>
      <c r="G64" s="66">
        <v>44707.882407407407</v>
      </c>
      <c r="H64" t="s">
        <v>16</v>
      </c>
    </row>
    <row r="65" spans="1:8" x14ac:dyDescent="0.25">
      <c r="A65" t="s">
        <v>1574</v>
      </c>
      <c r="B65" t="s">
        <v>119</v>
      </c>
      <c r="C65" t="s">
        <v>120</v>
      </c>
      <c r="D65" t="s">
        <v>350</v>
      </c>
      <c r="E65" t="s">
        <v>13</v>
      </c>
      <c r="F65" t="s">
        <v>1575</v>
      </c>
      <c r="G65" s="66">
        <v>44707.871180555558</v>
      </c>
      <c r="H65" t="s">
        <v>33</v>
      </c>
    </row>
    <row r="66" spans="1:8" x14ac:dyDescent="0.25">
      <c r="A66" t="s">
        <v>1590</v>
      </c>
      <c r="B66" t="s">
        <v>119</v>
      </c>
      <c r="C66" t="s">
        <v>120</v>
      </c>
      <c r="D66" t="s">
        <v>1591</v>
      </c>
      <c r="E66" t="s">
        <v>13</v>
      </c>
      <c r="F66" t="s">
        <v>1592</v>
      </c>
      <c r="G66" s="66">
        <v>44707.800821759258</v>
      </c>
      <c r="H66" t="s">
        <v>57</v>
      </c>
    </row>
    <row r="67" spans="1:8" x14ac:dyDescent="0.25">
      <c r="A67" t="s">
        <v>1621</v>
      </c>
      <c r="B67" t="s">
        <v>119</v>
      </c>
      <c r="C67" t="s">
        <v>253</v>
      </c>
      <c r="D67" t="s">
        <v>1327</v>
      </c>
      <c r="E67" t="s">
        <v>13</v>
      </c>
      <c r="F67" t="s">
        <v>1146</v>
      </c>
      <c r="G67" s="66">
        <v>44707.640798611108</v>
      </c>
      <c r="H67" t="s">
        <v>14</v>
      </c>
    </row>
    <row r="68" spans="1:8" x14ac:dyDescent="0.25">
      <c r="A68" t="s">
        <v>1628</v>
      </c>
      <c r="B68" t="s">
        <v>119</v>
      </c>
      <c r="C68" t="s">
        <v>120</v>
      </c>
      <c r="D68" t="s">
        <v>1141</v>
      </c>
      <c r="E68" t="s">
        <v>13</v>
      </c>
      <c r="F68" t="s">
        <v>1629</v>
      </c>
      <c r="G68" s="66">
        <v>44707.638356481482</v>
      </c>
      <c r="H68" t="s">
        <v>57</v>
      </c>
    </row>
    <row r="69" spans="1:8" x14ac:dyDescent="0.25">
      <c r="A69" t="s">
        <v>1643</v>
      </c>
      <c r="B69" t="s">
        <v>119</v>
      </c>
      <c r="C69" t="s">
        <v>253</v>
      </c>
      <c r="D69" t="s">
        <v>1327</v>
      </c>
      <c r="E69" t="s">
        <v>13</v>
      </c>
      <c r="F69" t="s">
        <v>1644</v>
      </c>
      <c r="G69" s="66">
        <v>44707.63994212963</v>
      </c>
      <c r="H69" t="s">
        <v>14</v>
      </c>
    </row>
    <row r="70" spans="1:8" x14ac:dyDescent="0.25">
      <c r="A70" t="s">
        <v>1738</v>
      </c>
      <c r="B70" t="s">
        <v>119</v>
      </c>
      <c r="C70" t="s">
        <v>120</v>
      </c>
      <c r="D70" t="s">
        <v>1141</v>
      </c>
      <c r="E70" t="s">
        <v>13</v>
      </c>
      <c r="F70" t="s">
        <v>1739</v>
      </c>
      <c r="G70" s="66">
        <v>44707.633055555547</v>
      </c>
      <c r="H70" t="s">
        <v>57</v>
      </c>
    </row>
    <row r="71" spans="1:8" x14ac:dyDescent="0.25">
      <c r="A71" t="s">
        <v>1947</v>
      </c>
      <c r="B71" t="s">
        <v>142</v>
      </c>
      <c r="C71" t="s">
        <v>120</v>
      </c>
      <c r="D71" t="s">
        <v>1141</v>
      </c>
      <c r="E71" t="s">
        <v>13</v>
      </c>
      <c r="F71" t="s">
        <v>1948</v>
      </c>
      <c r="G71" s="66">
        <v>44707.639884259261</v>
      </c>
      <c r="H71" t="s">
        <v>57</v>
      </c>
    </row>
    <row r="72" spans="1:8" x14ac:dyDescent="0.25">
      <c r="A72" t="s">
        <v>1970</v>
      </c>
      <c r="B72" t="s">
        <v>119</v>
      </c>
      <c r="C72" t="s">
        <v>120</v>
      </c>
      <c r="D72" t="s">
        <v>350</v>
      </c>
      <c r="E72" t="s">
        <v>13</v>
      </c>
      <c r="F72" t="s">
        <v>1146</v>
      </c>
      <c r="G72" s="66">
        <v>44707.872627314813</v>
      </c>
      <c r="H72" t="s">
        <v>33</v>
      </c>
    </row>
    <row r="73" spans="1:8" x14ac:dyDescent="0.25">
      <c r="A73" t="s">
        <v>2044</v>
      </c>
      <c r="B73" t="s">
        <v>119</v>
      </c>
      <c r="C73" t="s">
        <v>120</v>
      </c>
      <c r="D73" t="s">
        <v>1781</v>
      </c>
      <c r="E73" t="s">
        <v>13</v>
      </c>
      <c r="F73" t="s">
        <v>2045</v>
      </c>
      <c r="G73" s="66">
        <v>44707.715057870373</v>
      </c>
      <c r="H73" t="s">
        <v>23</v>
      </c>
    </row>
    <row r="74" spans="1:8" x14ac:dyDescent="0.25">
      <c r="A74" t="s">
        <v>2057</v>
      </c>
      <c r="B74" t="s">
        <v>119</v>
      </c>
      <c r="C74" t="s">
        <v>120</v>
      </c>
      <c r="D74" t="s">
        <v>350</v>
      </c>
      <c r="E74" t="s">
        <v>13</v>
      </c>
      <c r="F74" t="s">
        <v>2058</v>
      </c>
      <c r="G74" s="66">
        <v>44707.874513888892</v>
      </c>
      <c r="H74" t="s">
        <v>33</v>
      </c>
    </row>
    <row r="75" spans="1:8" x14ac:dyDescent="0.25">
      <c r="A75" t="s">
        <v>2091</v>
      </c>
      <c r="B75" t="s">
        <v>119</v>
      </c>
      <c r="C75" t="s">
        <v>120</v>
      </c>
      <c r="D75" t="s">
        <v>324</v>
      </c>
      <c r="E75" t="s">
        <v>13</v>
      </c>
      <c r="F75" t="s">
        <v>2092</v>
      </c>
      <c r="G75" s="66">
        <v>44707.651805555557</v>
      </c>
      <c r="H75" t="s">
        <v>26</v>
      </c>
    </row>
    <row r="76" spans="1:8" x14ac:dyDescent="0.25">
      <c r="A76" t="s">
        <v>2110</v>
      </c>
      <c r="B76" t="s">
        <v>119</v>
      </c>
      <c r="C76" t="s">
        <v>120</v>
      </c>
      <c r="D76" t="s">
        <v>675</v>
      </c>
      <c r="E76" t="s">
        <v>13</v>
      </c>
      <c r="F76" t="s">
        <v>2111</v>
      </c>
      <c r="G76" s="66">
        <v>44708.128969907397</v>
      </c>
      <c r="H76" t="s">
        <v>26</v>
      </c>
    </row>
    <row r="77" spans="1:8" x14ac:dyDescent="0.25">
      <c r="A77" t="s">
        <v>2123</v>
      </c>
      <c r="B77" t="s">
        <v>119</v>
      </c>
      <c r="C77" t="s">
        <v>120</v>
      </c>
      <c r="D77" t="s">
        <v>1008</v>
      </c>
      <c r="E77" t="s">
        <v>13</v>
      </c>
      <c r="F77" t="s">
        <v>2124</v>
      </c>
      <c r="G77" s="66">
        <v>44707.554930555547</v>
      </c>
      <c r="H77" t="s">
        <v>20</v>
      </c>
    </row>
    <row r="78" spans="1:8" x14ac:dyDescent="0.25">
      <c r="A78" t="s">
        <v>2127</v>
      </c>
      <c r="B78" t="s">
        <v>119</v>
      </c>
      <c r="C78" t="s">
        <v>120</v>
      </c>
      <c r="D78" t="s">
        <v>1002</v>
      </c>
      <c r="E78" t="s">
        <v>13</v>
      </c>
      <c r="F78" t="s">
        <v>2128</v>
      </c>
      <c r="G78" s="66">
        <v>44707.721446759257</v>
      </c>
      <c r="H78" t="s">
        <v>15</v>
      </c>
    </row>
    <row r="79" spans="1:8" x14ac:dyDescent="0.25">
      <c r="A79" t="s">
        <v>2132</v>
      </c>
      <c r="B79" t="s">
        <v>119</v>
      </c>
      <c r="C79" t="s">
        <v>120</v>
      </c>
      <c r="D79" t="s">
        <v>324</v>
      </c>
      <c r="E79" t="s">
        <v>13</v>
      </c>
      <c r="F79" t="s">
        <v>2133</v>
      </c>
      <c r="G79" s="66">
        <v>44707.747812499998</v>
      </c>
      <c r="H79" t="s">
        <v>26</v>
      </c>
    </row>
    <row r="80" spans="1:8" x14ac:dyDescent="0.25">
      <c r="A80" t="s">
        <v>2187</v>
      </c>
      <c r="B80" t="s">
        <v>119</v>
      </c>
      <c r="C80" t="s">
        <v>120</v>
      </c>
      <c r="D80" t="s">
        <v>350</v>
      </c>
      <c r="E80" t="s">
        <v>13</v>
      </c>
      <c r="F80" t="s">
        <v>2188</v>
      </c>
      <c r="G80" s="66">
        <v>44707.873310185183</v>
      </c>
      <c r="H80" t="s">
        <v>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 Rslved Tickets</vt:lpstr>
      <vt:lpstr>Daily Crted Tickets</vt:lpstr>
      <vt:lpstr>Weekly Created Tickets</vt:lpstr>
      <vt:lpstr>Weekly Resolved Tickets</vt:lpstr>
      <vt:lpstr>Aging</vt:lpstr>
      <vt:lpstr>Aging by Name</vt:lpstr>
      <vt:lpstr>Backlog</vt:lpstr>
      <vt:lpstr> Incident</vt:lpstr>
      <vt:lpstr>SheetNew</vt:lpstr>
      <vt:lpstr>GD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ABHIJIT PAUL</cp:lastModifiedBy>
  <dcterms:created xsi:type="dcterms:W3CDTF">2017-11-16T05:58:58Z</dcterms:created>
  <dcterms:modified xsi:type="dcterms:W3CDTF">2022-05-27T06:29:37Z</dcterms:modified>
</cp:coreProperties>
</file>