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BHIRAM NAIDU\Desktop\"/>
    </mc:Choice>
  </mc:AlternateContent>
  <bookViews>
    <workbookView minimized="1" xWindow="0" yWindow="0" windowWidth="7476" windowHeight="2964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6" sheetId="6" r:id="rId6"/>
    <sheet name="Sheet5" sheetId="5" r:id="rId7"/>
  </sheets>
  <definedNames>
    <definedName name="_xlnm._FilterDatabase" localSheetId="6" hidden="1">Sheet5!$A$1:$K$172</definedName>
  </definedNames>
  <calcPr calcId="152511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5" l="1"/>
  <c r="F175" i="5"/>
  <c r="F174" i="5"/>
  <c r="G3" i="5"/>
  <c r="H3" i="5" s="1"/>
  <c r="G4" i="5"/>
  <c r="H4" i="5"/>
  <c r="G5" i="5"/>
  <c r="H5" i="5"/>
  <c r="G6" i="5"/>
  <c r="H6" i="5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/>
  <c r="G17" i="5"/>
  <c r="H17" i="5"/>
  <c r="G18" i="5"/>
  <c r="H18" i="5" s="1"/>
  <c r="G19" i="5"/>
  <c r="H19" i="5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/>
  <c r="G28" i="5"/>
  <c r="H28" i="5" s="1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/>
  <c r="G40" i="5"/>
  <c r="H40" i="5" s="1"/>
  <c r="G41" i="5"/>
  <c r="H41" i="5" s="1"/>
  <c r="G42" i="5"/>
  <c r="H42" i="5" s="1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 s="1"/>
  <c r="G50" i="5"/>
  <c r="H50" i="5" s="1"/>
  <c r="G51" i="5"/>
  <c r="H51" i="5" s="1"/>
  <c r="G52" i="5"/>
  <c r="H52" i="5"/>
  <c r="G53" i="5"/>
  <c r="H53" i="5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/>
  <c r="G61" i="5"/>
  <c r="H61" i="5"/>
  <c r="G62" i="5"/>
  <c r="H62" i="5"/>
  <c r="G63" i="5"/>
  <c r="H63" i="5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/>
  <c r="G71" i="5"/>
  <c r="H71" i="5" s="1"/>
  <c r="G72" i="5"/>
  <c r="H72" i="5" s="1"/>
  <c r="G73" i="5"/>
  <c r="H73" i="5"/>
  <c r="G74" i="5"/>
  <c r="H74" i="5" s="1"/>
  <c r="G75" i="5"/>
  <c r="H75" i="5"/>
  <c r="G76" i="5"/>
  <c r="H76" i="5" s="1"/>
  <c r="G77" i="5"/>
  <c r="H77" i="5" s="1"/>
  <c r="G78" i="5"/>
  <c r="H78" i="5" s="1"/>
  <c r="G79" i="5"/>
  <c r="H79" i="5"/>
  <c r="G80" i="5"/>
  <c r="H80" i="5"/>
  <c r="G81" i="5"/>
  <c r="H81" i="5"/>
  <c r="G82" i="5"/>
  <c r="H82" i="5" s="1"/>
  <c r="G83" i="5"/>
  <c r="H83" i="5"/>
  <c r="G84" i="5"/>
  <c r="H84" i="5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/>
  <c r="G92" i="5"/>
  <c r="H92" i="5"/>
  <c r="G93" i="5"/>
  <c r="H93" i="5"/>
  <c r="G94" i="5"/>
  <c r="H94" i="5"/>
  <c r="G95" i="5"/>
  <c r="H95" i="5" s="1"/>
  <c r="G96" i="5"/>
  <c r="H96" i="5" s="1"/>
  <c r="G97" i="5"/>
  <c r="H97" i="5" s="1"/>
  <c r="G98" i="5"/>
  <c r="H98" i="5" s="1"/>
  <c r="G99" i="5"/>
  <c r="H99" i="5"/>
  <c r="G100" i="5"/>
  <c r="H100" i="5"/>
  <c r="G101" i="5"/>
  <c r="H101" i="5"/>
  <c r="G102" i="5"/>
  <c r="H102" i="5"/>
  <c r="G103" i="5"/>
  <c r="H103" i="5" s="1"/>
  <c r="G104" i="5"/>
  <c r="H104" i="5" s="1"/>
  <c r="G105" i="5"/>
  <c r="H105" i="5"/>
  <c r="G106" i="5"/>
  <c r="H106" i="5" s="1"/>
  <c r="G107" i="5"/>
  <c r="H107" i="5" s="1"/>
  <c r="G108" i="5"/>
  <c r="H108" i="5"/>
  <c r="G109" i="5"/>
  <c r="H109" i="5"/>
  <c r="G110" i="5"/>
  <c r="H110" i="5"/>
  <c r="G111" i="5"/>
  <c r="H111" i="5"/>
  <c r="G112" i="5"/>
  <c r="H112" i="5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/>
  <c r="G121" i="5"/>
  <c r="H121" i="5" s="1"/>
  <c r="G122" i="5"/>
  <c r="H122" i="5" s="1"/>
  <c r="G123" i="5"/>
  <c r="H123" i="5" s="1"/>
  <c r="G124" i="5"/>
  <c r="H124" i="5" s="1"/>
  <c r="G125" i="5"/>
  <c r="H125" i="5"/>
  <c r="G126" i="5"/>
  <c r="H126" i="5" s="1"/>
  <c r="G127" i="5"/>
  <c r="H127" i="5" s="1"/>
  <c r="G128" i="5"/>
  <c r="H128" i="5" s="1"/>
  <c r="G129" i="5"/>
  <c r="H129" i="5"/>
  <c r="G130" i="5"/>
  <c r="H130" i="5" s="1"/>
  <c r="G131" i="5"/>
  <c r="H131" i="5" s="1"/>
  <c r="G132" i="5"/>
  <c r="H132" i="5" s="1"/>
  <c r="G133" i="5"/>
  <c r="H133" i="5" s="1"/>
  <c r="G134" i="5"/>
  <c r="H134" i="5"/>
  <c r="G135" i="5"/>
  <c r="H135" i="5"/>
  <c r="G136" i="5"/>
  <c r="H136" i="5" s="1"/>
  <c r="G137" i="5"/>
  <c r="H137" i="5" s="1"/>
  <c r="G138" i="5"/>
  <c r="H138" i="5" s="1"/>
  <c r="G139" i="5"/>
  <c r="H139" i="5"/>
  <c r="G140" i="5"/>
  <c r="H140" i="5" s="1"/>
  <c r="G141" i="5"/>
  <c r="H141" i="5" s="1"/>
  <c r="G142" i="5"/>
  <c r="H142" i="5"/>
  <c r="G143" i="5"/>
  <c r="H143" i="5"/>
  <c r="G144" i="5"/>
  <c r="H144" i="5"/>
  <c r="G145" i="5"/>
  <c r="H145" i="5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/>
  <c r="G153" i="5"/>
  <c r="H153" i="5"/>
  <c r="G154" i="5"/>
  <c r="H154" i="5" s="1"/>
  <c r="G155" i="5"/>
  <c r="H155" i="5"/>
  <c r="G156" i="5"/>
  <c r="H156" i="5" s="1"/>
  <c r="G157" i="5"/>
  <c r="H157" i="5" s="1"/>
  <c r="G158" i="5"/>
  <c r="H158" i="5" s="1"/>
  <c r="G159" i="5"/>
  <c r="H159" i="5" s="1"/>
  <c r="G160" i="5"/>
  <c r="H160" i="5"/>
  <c r="G161" i="5"/>
  <c r="H161" i="5"/>
  <c r="G162" i="5"/>
  <c r="H162" i="5" s="1"/>
  <c r="G163" i="5"/>
  <c r="H163" i="5"/>
  <c r="G164" i="5"/>
  <c r="H164" i="5"/>
  <c r="G165" i="5"/>
  <c r="H165" i="5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/>
  <c r="G172" i="5"/>
  <c r="H172" i="5"/>
  <c r="G2" i="5"/>
  <c r="H2" i="5"/>
  <c r="K9" i="4" l="1"/>
  <c r="L9" i="4" s="1"/>
  <c r="K8" i="4"/>
  <c r="L8" i="4" s="1"/>
  <c r="K7" i="4"/>
  <c r="L7" i="4" s="1"/>
  <c r="K6" i="4"/>
  <c r="L6" i="4" s="1"/>
  <c r="K5" i="4"/>
  <c r="L5" i="4" s="1"/>
  <c r="I9" i="4"/>
  <c r="I8" i="4"/>
  <c r="I7" i="4"/>
  <c r="I6" i="4"/>
  <c r="I5" i="4"/>
  <c r="G9" i="4"/>
  <c r="G8" i="4"/>
  <c r="G7" i="4"/>
  <c r="G6" i="4"/>
  <c r="G5" i="4"/>
  <c r="E9" i="4"/>
  <c r="E8" i="4"/>
  <c r="E7" i="4"/>
  <c r="E6" i="4"/>
  <c r="E5" i="4"/>
  <c r="C6" i="4"/>
  <c r="C7" i="4"/>
  <c r="C8" i="4"/>
  <c r="C9" i="4"/>
  <c r="C5" i="4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2" i="2"/>
  <c r="C24" i="2"/>
  <c r="C2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H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AD22" i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S22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AB3" i="1"/>
  <c r="Z3" i="1"/>
  <c r="AA3" i="1"/>
  <c r="Y3" i="1"/>
  <c r="X4" i="1"/>
  <c r="W4" i="1"/>
  <c r="V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/>
  <c r="W3" i="1"/>
  <c r="T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X9" i="1" s="1"/>
  <c r="N10" i="1"/>
  <c r="N11" i="1"/>
  <c r="N12" i="1"/>
  <c r="N13" i="1"/>
  <c r="X13" i="1" s="1"/>
  <c r="N14" i="1"/>
  <c r="N15" i="1"/>
  <c r="X15" i="1" s="1"/>
  <c r="N16" i="1"/>
  <c r="X16" i="1" s="1"/>
  <c r="N17" i="1"/>
  <c r="X17" i="1" s="1"/>
  <c r="N18" i="1"/>
  <c r="X18" i="1" s="1"/>
  <c r="N19" i="1"/>
  <c r="N20" i="1"/>
  <c r="N4" i="1"/>
  <c r="P4" i="1"/>
  <c r="O4" i="1"/>
  <c r="S4" i="1"/>
  <c r="S5" i="1"/>
  <c r="X5" i="1"/>
  <c r="S6" i="1"/>
  <c r="X6" i="1"/>
  <c r="S7" i="1"/>
  <c r="X7" i="1"/>
  <c r="S8" i="1"/>
  <c r="X8" i="1"/>
  <c r="S9" i="1"/>
  <c r="S13" i="1"/>
  <c r="S18" i="1"/>
  <c r="S19" i="1"/>
  <c r="S20" i="1"/>
  <c r="P3" i="1"/>
  <c r="Q3" i="1" s="1"/>
  <c r="R3" i="1" s="1"/>
  <c r="O3" i="1"/>
  <c r="I4" i="1"/>
  <c r="J4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M20" i="1"/>
  <c r="M19" i="1"/>
  <c r="M18" i="1"/>
  <c r="M17" i="1"/>
  <c r="M16" i="1"/>
  <c r="M15" i="1"/>
  <c r="M14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K20" i="1"/>
  <c r="K19" i="1"/>
  <c r="K18" i="1"/>
  <c r="K16" i="1"/>
  <c r="K15" i="1"/>
  <c r="K14" i="1"/>
  <c r="K12" i="1"/>
  <c r="K11" i="1"/>
  <c r="K10" i="1"/>
  <c r="K9" i="1"/>
  <c r="K8" i="1"/>
  <c r="K7" i="1"/>
  <c r="K6" i="1"/>
  <c r="K5" i="1"/>
  <c r="K4" i="1"/>
  <c r="J3" i="1"/>
  <c r="K3" i="1" s="1"/>
  <c r="L3" i="1" s="1"/>
  <c r="M3" i="1" s="1"/>
  <c r="I5" i="1"/>
  <c r="I6" i="1"/>
  <c r="I7" i="1"/>
  <c r="I8" i="1"/>
  <c r="I9" i="1"/>
  <c r="I10" i="1"/>
  <c r="S10" i="1" s="1"/>
  <c r="I11" i="1"/>
  <c r="S11" i="1" s="1"/>
  <c r="I12" i="1"/>
  <c r="S12" i="1" s="1"/>
  <c r="I14" i="1"/>
  <c r="S14" i="1" s="1"/>
  <c r="I15" i="1"/>
  <c r="S15" i="1" s="1"/>
  <c r="I16" i="1"/>
  <c r="S16" i="1" s="1"/>
  <c r="I17" i="1"/>
  <c r="S17" i="1" s="1"/>
  <c r="I18" i="1"/>
  <c r="I19" i="1"/>
  <c r="I20" i="1"/>
  <c r="X14" i="1" l="1"/>
  <c r="X12" i="1"/>
  <c r="X11" i="1"/>
  <c r="X10" i="1"/>
  <c r="X20" i="1"/>
  <c r="X19" i="1"/>
  <c r="C25" i="1"/>
  <c r="C24" i="1"/>
  <c r="C23" i="1"/>
  <c r="C22" i="1"/>
  <c r="S25" i="1" l="1"/>
  <c r="S23" i="1"/>
  <c r="S24" i="1"/>
  <c r="N25" i="1"/>
  <c r="N24" i="1"/>
  <c r="N23" i="1"/>
  <c r="N22" i="1"/>
  <c r="X25" i="1" l="1"/>
  <c r="X22" i="1"/>
  <c r="X24" i="1"/>
  <c r="X23" i="1"/>
</calcChain>
</file>

<file path=xl/sharedStrings.xml><?xml version="1.0" encoding="utf-8"?>
<sst xmlns="http://schemas.openxmlformats.org/spreadsheetml/2006/main" count="1183" uniqueCount="127">
  <si>
    <t>Employee Payroll</t>
  </si>
  <si>
    <t>Last Name</t>
  </si>
  <si>
    <t>First Name</t>
  </si>
  <si>
    <t>Hourly Wage</t>
  </si>
  <si>
    <t xml:space="preserve">Kern </t>
  </si>
  <si>
    <t>Jon</t>
  </si>
  <si>
    <t>Howard</t>
  </si>
  <si>
    <t>Glenda</t>
  </si>
  <si>
    <t>O'Donnald</t>
  </si>
  <si>
    <t>Ron</t>
  </si>
  <si>
    <t>Herndandez</t>
  </si>
  <si>
    <t>House Worked</t>
  </si>
  <si>
    <t>Pay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</si>
  <si>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</si>
  <si>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</si>
  <si>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</si>
  <si>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</si>
  <si>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</si>
  <si>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</si>
  <si>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</si>
  <si>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</si>
  <si>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</si>
  <si>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</si>
  <si>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</si>
  <si>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</si>
  <si>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</si>
  <si>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</si>
  <si>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</si>
  <si>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</si>
  <si>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</si>
  <si>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</si>
  <si>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</si>
  <si>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</si>
  <si>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</si>
  <si>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</si>
  <si>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</si>
  <si>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</si>
  <si>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</si>
  <si>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</si>
  <si>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</si>
  <si>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</si>
  <si>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</si>
  <si>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 xml:space="preserve">Average </t>
  </si>
  <si>
    <t>Total</t>
  </si>
  <si>
    <t>Mr Abhiram Naidu</t>
  </si>
  <si>
    <t>Overtime hours</t>
  </si>
  <si>
    <t>Overtime Bonus</t>
  </si>
  <si>
    <t>Total Pay</t>
  </si>
  <si>
    <t>Jaunuary Pay</t>
  </si>
  <si>
    <t>Grade Book</t>
  </si>
  <si>
    <t>Safety Test</t>
  </si>
  <si>
    <t>Company Test</t>
  </si>
  <si>
    <t>Financial Skills Test</t>
  </si>
  <si>
    <t>Drug Test</t>
  </si>
  <si>
    <t>Points Possible</t>
  </si>
  <si>
    <t>c4/c$2</t>
  </si>
  <si>
    <t>Fire employee ?</t>
  </si>
  <si>
    <t>Average</t>
  </si>
  <si>
    <t>Career Decision Time</t>
  </si>
  <si>
    <t xml:space="preserve">Job </t>
  </si>
  <si>
    <t>Mc Donald's Manager</t>
  </si>
  <si>
    <t xml:space="preserve">Doctor </t>
  </si>
  <si>
    <t xml:space="preserve">NFL </t>
  </si>
  <si>
    <t>Engineer</t>
  </si>
  <si>
    <t>Truck Driver</t>
  </si>
  <si>
    <t>Importance Factor</t>
  </si>
  <si>
    <t>Job Market</t>
  </si>
  <si>
    <t>Enjoyment</t>
  </si>
  <si>
    <t>My Talent</t>
  </si>
  <si>
    <t>Schooling</t>
  </si>
  <si>
    <t>Career Decisions</t>
  </si>
  <si>
    <t>Job</t>
  </si>
  <si>
    <t>Mc Donalds Manager</t>
  </si>
  <si>
    <t>Doctor</t>
  </si>
  <si>
    <t>NFL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</si>
  <si>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</si>
  <si>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</si>
  <si>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</si>
  <si>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</si>
  <si>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</si>
  <si>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</si>
  <si>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</si>
  <si>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</si>
  <si>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</si>
  <si>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</si>
  <si>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</si>
  <si>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</si>
  <si>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</si>
  <si>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</si>
  <si>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</si>
  <si>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</si>
  <si>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</si>
  <si>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</si>
  <si>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</si>
  <si>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</si>
  <si>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</si>
  <si>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</si>
  <si>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</si>
  <si>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</si>
  <si>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</si>
  <si>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</si>
  <si>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</si>
  <si>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</si>
  <si>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</si>
  <si>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</si>
  <si>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</si>
  <si>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</si>
  <si>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</si>
  <si>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</si>
  <si>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</si>
  <si>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</si>
  <si>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</si>
  <si>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</si>
  <si>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</si>
  <si>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</si>
  <si>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</si>
  <si>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</si>
  <si>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Hellen</t>
  </si>
  <si>
    <t>Johnson</t>
  </si>
  <si>
    <t>Sum of all items</t>
  </si>
  <si>
    <t>Sum of all items greater than 50</t>
  </si>
  <si>
    <t>Sum of all items smaller than or equal to 50</t>
  </si>
  <si>
    <t xml:space="preserve"> </t>
  </si>
  <si>
    <t>Row Labels</t>
  </si>
  <si>
    <t>Grand Total</t>
  </si>
  <si>
    <t>Sum of Sale Price</t>
  </si>
  <si>
    <t>Mr Yalla Abhiram Naidu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</si>
</sst>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0.0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3" fillId="5" borderId="0" xfId="0" applyNumberFormat="1" applyFont="1" applyFill="1"/>
    <xf numFmtId="0" fontId="3" fillId="5" borderId="0" xfId="0" applyFont="1" applyFill="1"/>
    <xf numFmtId="0" fontId="2" fillId="0" borderId="0" xfId="0" applyFont="1" applyFill="1"/>
    <xf numFmtId="16" fontId="0" fillId="6" borderId="0" xfId="0" applyNumberFormat="1" applyFill="1"/>
    <xf numFmtId="164" fontId="0" fillId="6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7" borderId="0" xfId="0" applyNumberFormat="1" applyFill="1"/>
    <xf numFmtId="0" fontId="0" fillId="0" borderId="0" xfId="0" applyAlignment="1">
      <alignment textRotation="90"/>
    </xf>
    <xf numFmtId="9" fontId="0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14" fontId="0" fillId="0" borderId="0" xfId="2" applyNumberFormat="1" applyFont="1"/>
    <xf numFmtId="167" fontId="0" fillId="0" borderId="0" xfId="2" applyNumberFormat="1" applyFont="1"/>
    <xf numFmtId="0" fontId="0" fillId="0" borderId="0" xfId="0" applyAlignment="1">
      <alignment wrapText="1"/>
    </xf>
    <xf numFmtId="164" fontId="0" fillId="0" borderId="0" xfId="3" applyNumberFormat="1" applyFont="1"/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 test</a:t>
            </a:r>
            <a:endParaRPr lang="en-IN"/>
          </a:p>
        </c:rich>
      </c:tx>
      <c:layout>
        <c:manualLayout>
          <c:xMode val="edge"/>
          <c:yMode val="edge"/>
          <c:x val="0.417826334208224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9741833118319E-2"/>
          <c:y val="6.2294939761425014E-2"/>
          <c:w val="0.90931369277992791"/>
          <c:h val="0.791529422844807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887424"/>
        <c:axId val="-2016886880"/>
      </c:barChart>
      <c:catAx>
        <c:axId val="-20168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86880"/>
        <c:crosses val="autoZero"/>
        <c:auto val="1"/>
        <c:lblAlgn val="ctr"/>
        <c:lblOffset val="100"/>
        <c:noMultiLvlLbl val="0"/>
      </c:catAx>
      <c:valAx>
        <c:axId val="-2016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 Test</a:t>
            </a:r>
            <a:endParaRPr lang="en-IN"/>
          </a:p>
        </c:rich>
      </c:tx>
      <c:layout>
        <c:manualLayout>
          <c:xMode val="edge"/>
          <c:yMode val="edge"/>
          <c:x val="0.40671522309711289"/>
          <c:y val="2.166847237269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3930555555555557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Sheet2!$D$4:$D$20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10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884160"/>
        <c:axId val="-2016883616"/>
      </c:barChart>
      <c:catAx>
        <c:axId val="-2016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83616"/>
        <c:crosses val="autoZero"/>
        <c:auto val="1"/>
        <c:lblAlgn val="ctr"/>
        <c:lblOffset val="100"/>
        <c:noMultiLvlLbl val="0"/>
      </c:catAx>
      <c:valAx>
        <c:axId val="-20168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5201224846894"/>
          <c:y val="0.16708333333333336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90</c:v>
                </c:pt>
                <c:pt idx="13">
                  <c:v>80</c:v>
                </c:pt>
                <c:pt idx="14">
                  <c:v>69</c:v>
                </c:pt>
                <c:pt idx="15">
                  <c:v>90</c:v>
                </c:pt>
                <c:pt idx="1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881984"/>
        <c:axId val="-2016882528"/>
      </c:barChart>
      <c:catAx>
        <c:axId val="-20168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82528"/>
        <c:crosses val="autoZero"/>
        <c:auto val="1"/>
        <c:lblAlgn val="ctr"/>
        <c:lblOffset val="100"/>
        <c:noMultiLvlLbl val="0"/>
      </c:catAx>
      <c:valAx>
        <c:axId val="-2016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8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[MsExcelCourse1.xlsx]Sheet6!PivotTable1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</a:t>
            </a:r>
            <a:endParaRPr lang="en-US"/>
          </a:p>
        </c:rich>
      </c:tx>
      <c:layout>
        <c:manualLayout>
          <c:xMode val="edge"/>
          <c:yMode val="edge"/>
          <c:x val="0.41472222222222221"/>
          <c:y val="3.601633129192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2</xdr:row>
      <xdr:rowOff>11430</xdr:rowOff>
    </xdr:from>
    <xdr:to>
      <xdr:col>22</xdr:col>
      <xdr:colOff>525780</xdr:colOff>
      <xdr:row>21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</xdr:row>
      <xdr:rowOff>163830</xdr:rowOff>
    </xdr:from>
    <xdr:to>
      <xdr:col>30</xdr:col>
      <xdr:colOff>312420</xdr:colOff>
      <xdr:row>21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22</xdr:row>
      <xdr:rowOff>68580</xdr:rowOff>
    </xdr:from>
    <xdr:to>
      <xdr:col>22</xdr:col>
      <xdr:colOff>495300</xdr:colOff>
      <xdr:row>40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1</xdr:row>
      <xdr:rowOff>26670</xdr:rowOff>
    </xdr:from>
    <xdr:to>
      <xdr:col>9</xdr:col>
      <xdr:colOff>499110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RAM NAIDU" refreshedDate="45389.626322685188" createdVersion="5" refreshedVersion="5" minRefreshableVersion="3" recordCount="171">
  <cacheSource type="worksheet">
    <worksheetSource ref="A1:K172" sheet="Sheet5"/>
  </cacheSource>
  <cacheFields count="11">
    <cacheField name="Month" numFmtId="14">
      <sharedItems/>
    </cacheField>
    <cacheField name="Transaction Number" numFmtId="167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MixedTypes="1" containsNumber="1" minValue="2.9999999999999991" maxValue="158" count="10">
        <n v="40.100000000000009"/>
        <n v="4.9000000000000004"/>
        <n v="2.9999999999999991"/>
        <n v="158"/>
        <n v="5"/>
        <n v="42"/>
        <n v="3"/>
        <n v="64"/>
        <s v=" "/>
        <n v="35"/>
      </sharedItems>
    </cacheField>
    <cacheField name="Commision 10%" numFmtId="164">
      <sharedItems containsMixedTypes="1" containsNumber="1" minValue="0.29999999999999993" maxValue="15.8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x v="0"/>
    <n v="4.0100000000000007"/>
    <s v="Chalie"/>
    <x v="0"/>
    <s v="NM"/>
  </r>
  <r>
    <s v="Jan"/>
    <n v="1002"/>
    <n v="2877"/>
    <s v="Net"/>
    <n v="11.4"/>
    <n v="16.3"/>
    <x v="1"/>
    <n v="0.49000000000000005"/>
    <s v="Juan"/>
    <x v="1"/>
    <s v="CA"/>
  </r>
  <r>
    <s v="Jan"/>
    <n v="1003"/>
    <n v="2499"/>
    <s v="8 ft Hose"/>
    <n v="6.2"/>
    <n v="9.1999999999999993"/>
    <x v="2"/>
    <n v="0.29999999999999993"/>
    <s v="Doug"/>
    <x v="2"/>
    <s v="AZ"/>
  </r>
  <r>
    <s v="Jan"/>
    <n v="1004"/>
    <n v="8722"/>
    <s v="Water Pump"/>
    <n v="344"/>
    <n v="502"/>
    <x v="3"/>
    <n v="15.8"/>
    <s v="Chalie"/>
    <x v="0"/>
    <s v="AZ"/>
  </r>
  <r>
    <s v="Jan"/>
    <n v="1005"/>
    <n v="1109"/>
    <s v="Chlorine Test Kit"/>
    <n v="3"/>
    <n v="8"/>
    <x v="4"/>
    <n v="0.5"/>
    <s v="Doug"/>
    <x v="2"/>
    <s v="AZ"/>
  </r>
  <r>
    <s v="Jan"/>
    <n v="1006"/>
    <n v="9822"/>
    <s v="Pool Cover"/>
    <n v="58.3"/>
    <n v="98.4"/>
    <x v="0"/>
    <n v="4.0100000000000007"/>
    <s v="Doug"/>
    <x v="2"/>
    <s v="AZ"/>
  </r>
  <r>
    <s v="Jan"/>
    <n v="1007"/>
    <n v="1109"/>
    <s v="Chlorine Test Kit"/>
    <n v="3"/>
    <n v="8"/>
    <x v="4"/>
    <n v="0.5"/>
    <s v="Hellen"/>
    <x v="3"/>
    <s v="NM"/>
  </r>
  <r>
    <s v="Jan"/>
    <n v="1008"/>
    <n v="2877"/>
    <s v="Net"/>
    <n v="11.4"/>
    <n v="16.3"/>
    <x v="1"/>
    <n v="0.49000000000000005"/>
    <s v="Doug"/>
    <x v="2"/>
    <s v="NM"/>
  </r>
  <r>
    <s v="Jan"/>
    <n v="1009"/>
    <n v="1109"/>
    <s v="Chlorine Test Kit"/>
    <n v="3"/>
    <n v="8"/>
    <x v="4"/>
    <n v="0.5"/>
    <s v="Doug"/>
    <x v="2"/>
    <s v="AZ"/>
  </r>
  <r>
    <s v="Jan"/>
    <n v="1010"/>
    <n v="2877"/>
    <s v="Net"/>
    <n v="11.4"/>
    <n v="16.3"/>
    <x v="1"/>
    <n v="0.49000000000000005"/>
    <s v="Juan"/>
    <x v="1"/>
    <s v="CO"/>
  </r>
  <r>
    <s v="Jan"/>
    <n v="1011"/>
    <n v="2877"/>
    <s v="Net"/>
    <n v="11.4"/>
    <n v="16.3"/>
    <x v="1"/>
    <n v="0.49000000000000005"/>
    <s v="Juan"/>
    <x v="1"/>
    <s v="AZ"/>
  </r>
  <r>
    <s v="Jan"/>
    <n v="1012"/>
    <n v="4421"/>
    <s v="Skimmer"/>
    <n v="45"/>
    <n v="87"/>
    <x v="5"/>
    <n v="4.2"/>
    <s v="Doug"/>
    <x v="2"/>
    <s v="NM"/>
  </r>
  <r>
    <s v="Jan"/>
    <n v="1013"/>
    <n v="9212"/>
    <s v="1 Gal Muratic Acid"/>
    <n v="4"/>
    <n v="7"/>
    <x v="6"/>
    <n v="0.3"/>
    <s v="Hellen"/>
    <x v="3"/>
    <s v="CO"/>
  </r>
  <r>
    <s v="Jan"/>
    <n v="1014"/>
    <n v="8722"/>
    <s v="Water Pump"/>
    <n v="344"/>
    <n v="502"/>
    <x v="3"/>
    <n v="15.8"/>
    <s v="Chalie"/>
    <x v="0"/>
    <s v="CA"/>
  </r>
  <r>
    <s v="Jan"/>
    <n v="1015"/>
    <n v="2877"/>
    <s v="Net"/>
    <n v="11.4"/>
    <n v="16.3"/>
    <x v="1"/>
    <n v="0.49000000000000005"/>
    <s v="Hellen"/>
    <x v="3"/>
    <s v="AZ"/>
  </r>
  <r>
    <s v="Jan"/>
    <n v="1016"/>
    <n v="2499"/>
    <s v="8 ft Hose"/>
    <n v="6.2"/>
    <n v="9.1999999999999993"/>
    <x v="2"/>
    <n v="0.29999999999999993"/>
    <s v="Doug"/>
    <x v="2"/>
    <s v="CA"/>
  </r>
  <r>
    <s v="Feb"/>
    <n v="1017"/>
    <n v="2242"/>
    <s v="AutoVac"/>
    <n v="60"/>
    <n v="124"/>
    <x v="7"/>
    <n v="6.4"/>
    <s v="Juan"/>
    <x v="1"/>
    <s v="NM"/>
  </r>
  <r>
    <s v="Feb"/>
    <n v="1018"/>
    <n v="1109"/>
    <s v="Chlorine Test Kit"/>
    <n v="3"/>
    <n v="8"/>
    <x v="4"/>
    <n v="0.5"/>
    <s v="Doug"/>
    <x v="2"/>
    <s v="CA"/>
  </r>
  <r>
    <s v="Feb"/>
    <n v="1019"/>
    <n v="2499"/>
    <s v="8 ft Hose"/>
    <n v="6.2"/>
    <n v="9.1999999999999993"/>
    <x v="2"/>
    <n v="0.29999999999999993"/>
    <s v="Doug"/>
    <x v="2"/>
    <s v="CO"/>
  </r>
  <r>
    <s v="Feb"/>
    <n v="1020"/>
    <n v="2499"/>
    <s v="8 ft Hose"/>
    <n v="6.2"/>
    <n v="9.1999999999999993"/>
    <x v="2"/>
    <n v="0.29999999999999993"/>
    <s v="Doug"/>
    <x v="2"/>
    <s v="NV"/>
  </r>
  <r>
    <s v="Feb"/>
    <n v="1021"/>
    <n v="1109"/>
    <s v="Chlorine Test Kit"/>
    <n v="3"/>
    <n v="8"/>
    <x v="4"/>
    <n v="0.5"/>
    <s v="Juan"/>
    <x v="1"/>
    <s v="CO"/>
  </r>
  <r>
    <s v="Feb"/>
    <n v="1022"/>
    <n v="2877"/>
    <s v="Net"/>
    <n v="11.4"/>
    <n v="16.3"/>
    <x v="1"/>
    <n v="0.49000000000000005"/>
    <s v="Doug"/>
    <x v="2"/>
    <s v="UT"/>
  </r>
  <r>
    <s v="Feb"/>
    <n v="1023"/>
    <n v="1109"/>
    <s v="Chlorine Test Kit"/>
    <n v="3"/>
    <n v="8"/>
    <x v="4"/>
    <n v="0.5"/>
    <s v="Hellen"/>
    <x v="3"/>
    <s v="NM"/>
  </r>
  <r>
    <s v="Feb"/>
    <n v="1024"/>
    <n v="9212"/>
    <s v="1 Gal Muratic Acid"/>
    <n v="4"/>
    <n v="7"/>
    <x v="6"/>
    <n v="0.3"/>
    <s v="Juan"/>
    <x v="1"/>
    <s v="UT"/>
  </r>
  <r>
    <s v="Feb"/>
    <n v="1025"/>
    <n v="2877"/>
    <s v="Net"/>
    <n v="11.4"/>
    <n v="16.3"/>
    <x v="1"/>
    <n v="0.49000000000000005"/>
    <s v="Hellen"/>
    <x v="3"/>
    <s v="NV"/>
  </r>
  <r>
    <s v="Feb"/>
    <n v="1026"/>
    <n v="6119"/>
    <s v="Algea Killer 8 oz"/>
    <n v="9"/>
    <n v="14"/>
    <x v="4"/>
    <n v="0.5"/>
    <s v="Hellen"/>
    <x v="3"/>
    <s v="NM"/>
  </r>
  <r>
    <s v="Feb"/>
    <n v="1027"/>
    <n v="6119"/>
    <s v="Algea Killer 8 oz"/>
    <n v="9"/>
    <n v="14"/>
    <x v="4"/>
    <n v="0.5"/>
    <s v="Chalie"/>
    <x v="0"/>
    <s v="NV"/>
  </r>
  <r>
    <s v="Feb"/>
    <n v="1028"/>
    <n v="8722"/>
    <s v="Water Pump"/>
    <n v="344"/>
    <n v="502"/>
    <x v="8"/>
    <e v="#VALUE!"/>
    <s v="Chalie"/>
    <x v="0"/>
    <s v="AZ"/>
  </r>
  <r>
    <s v="Feb"/>
    <n v="1029"/>
    <n v="2499"/>
    <s v="8 ft Hose"/>
    <n v="6.2"/>
    <n v="9.1999999999999993"/>
    <x v="2"/>
    <n v="0.29999999999999993"/>
    <s v="Juan"/>
    <x v="1"/>
    <s v="AZ"/>
  </r>
  <r>
    <s v="Feb"/>
    <n v="1030"/>
    <n v="4421"/>
    <s v="Skimmer"/>
    <n v="45"/>
    <n v="87"/>
    <x v="5"/>
    <n v="4.2"/>
    <s v="Juan"/>
    <x v="1"/>
    <s v="NV"/>
  </r>
  <r>
    <s v="Feb"/>
    <n v="1031"/>
    <n v="1109"/>
    <s v="Chlorine Test Kit"/>
    <n v="3"/>
    <n v="8"/>
    <x v="4"/>
    <n v="0.5"/>
    <s v="Juan"/>
    <x v="1"/>
    <s v="CA"/>
  </r>
  <r>
    <s v="Feb"/>
    <n v="1032"/>
    <n v="2877"/>
    <s v="Net"/>
    <n v="11.4"/>
    <n v="16.3"/>
    <x v="1"/>
    <n v="0.49000000000000005"/>
    <s v="Chalie"/>
    <x v="0"/>
    <s v="AZ"/>
  </r>
  <r>
    <s v="Feb"/>
    <n v="1033"/>
    <n v="9822"/>
    <s v="Pool Cover"/>
    <n v="58.3"/>
    <n v="98.4"/>
    <x v="0"/>
    <n v="4.0100000000000007"/>
    <s v="Juan"/>
    <x v="1"/>
    <s v="CA"/>
  </r>
  <r>
    <s v="Feb"/>
    <n v="1034"/>
    <n v="2877"/>
    <s v="Net"/>
    <n v="11.4"/>
    <n v="16.3"/>
    <x v="1"/>
    <n v="0.49000000000000005"/>
    <s v="Juan"/>
    <x v="1"/>
    <s v="CO"/>
  </r>
  <r>
    <s v="Mar"/>
    <n v="1035"/>
    <n v="2499"/>
    <s v="8 ft Hose"/>
    <n v="6.2"/>
    <n v="9.1999999999999993"/>
    <x v="2"/>
    <n v="0.29999999999999993"/>
    <s v="Hellen"/>
    <x v="3"/>
    <s v="CA"/>
  </r>
  <r>
    <s v="Mar"/>
    <n v="1036"/>
    <n v="2499"/>
    <s v="8 ft Hose"/>
    <n v="6.2"/>
    <n v="9.1999999999999993"/>
    <x v="2"/>
    <n v="0.29999999999999993"/>
    <s v="Juan"/>
    <x v="1"/>
    <s v="NV"/>
  </r>
  <r>
    <s v="Mar"/>
    <n v="1037"/>
    <n v="6622"/>
    <s v="5 Gal Chlorine"/>
    <n v="42"/>
    <n v="77"/>
    <x v="9"/>
    <n v="3.5"/>
    <s v="Juan"/>
    <x v="1"/>
    <s v="NV"/>
  </r>
  <r>
    <s v="Mar"/>
    <n v="1038"/>
    <n v="2499"/>
    <s v="8 ft Hose"/>
    <n v="6.2"/>
    <n v="9.1999999999999993"/>
    <x v="2"/>
    <n v="0.29999999999999993"/>
    <s v="Juan"/>
    <x v="1"/>
    <s v="NV"/>
  </r>
  <r>
    <s v="Mar"/>
    <n v="1039"/>
    <n v="2877"/>
    <s v="Net"/>
    <n v="11.4"/>
    <n v="16.3"/>
    <x v="1"/>
    <n v="0.49000000000000005"/>
    <s v="Juan"/>
    <x v="1"/>
    <s v="CA"/>
  </r>
  <r>
    <s v="Mar"/>
    <n v="1040"/>
    <n v="1109"/>
    <s v="Chlorine Test Kit"/>
    <n v="3"/>
    <n v="8"/>
    <x v="4"/>
    <n v="0.5"/>
    <s v="Juan"/>
    <x v="1"/>
    <s v="AZ"/>
  </r>
  <r>
    <s v="Mar"/>
    <n v="1041"/>
    <n v="2499"/>
    <s v="8 ft Hose"/>
    <n v="6.2"/>
    <n v="9.1999999999999993"/>
    <x v="2"/>
    <n v="0.29999999999999993"/>
    <s v="Chalie"/>
    <x v="0"/>
    <s v="NM"/>
  </r>
  <r>
    <s v="Mar"/>
    <n v="1042"/>
    <n v="8722"/>
    <s v="Water Pump"/>
    <n v="344"/>
    <n v="502"/>
    <x v="3"/>
    <n v="15.8"/>
    <s v="Doug"/>
    <x v="2"/>
    <s v="NM"/>
  </r>
  <r>
    <s v="Mar"/>
    <n v="1043"/>
    <n v="2242"/>
    <s v="AutoVac"/>
    <n v="60"/>
    <n v="124"/>
    <x v="7"/>
    <n v="6.4"/>
    <s v="Doug"/>
    <x v="2"/>
    <s v="CA"/>
  </r>
  <r>
    <s v="Mar"/>
    <n v="1044"/>
    <n v="2877"/>
    <s v="Net"/>
    <n v="11.4"/>
    <n v="16.3"/>
    <x v="1"/>
    <n v="0.49000000000000005"/>
    <s v="Doug"/>
    <x v="2"/>
    <s v="CA"/>
  </r>
  <r>
    <s v="Mar"/>
    <n v="1045"/>
    <n v="8722"/>
    <s v="Water Pump"/>
    <n v="344"/>
    <n v="502"/>
    <x v="3"/>
    <n v="15.8"/>
    <s v="Hellen"/>
    <x v="3"/>
    <s v="AZ"/>
  </r>
  <r>
    <s v="Mar"/>
    <n v="1046"/>
    <n v="6119"/>
    <s v="Algea Killer 8 oz"/>
    <n v="9"/>
    <n v="14"/>
    <x v="4"/>
    <n v="0.5"/>
    <s v="Juan"/>
    <x v="1"/>
    <s v="UT"/>
  </r>
  <r>
    <s v="Mar"/>
    <n v="1047"/>
    <n v="6622"/>
    <s v="5 Gal Chlorine"/>
    <n v="42"/>
    <n v="77"/>
    <x v="9"/>
    <n v="3.5"/>
    <s v="Hellen"/>
    <x v="3"/>
    <s v="AZ"/>
  </r>
  <r>
    <s v="Mar"/>
    <n v="1048"/>
    <n v="8722"/>
    <s v="Water Pump"/>
    <n v="344"/>
    <n v="502"/>
    <x v="3"/>
    <n v="15.8"/>
    <s v="Chalie"/>
    <x v="0"/>
    <s v="AZ"/>
  </r>
  <r>
    <s v="April"/>
    <n v="1049"/>
    <n v="2499"/>
    <s v="8 ft Hose"/>
    <n v="6.2"/>
    <n v="9.1999999999999993"/>
    <x v="2"/>
    <n v="0.29999999999999993"/>
    <s v="Chalie"/>
    <x v="0"/>
    <s v="CO"/>
  </r>
  <r>
    <s v="April"/>
    <n v="1050"/>
    <n v="2877"/>
    <s v="Net"/>
    <n v="11.4"/>
    <n v="16.3"/>
    <x v="1"/>
    <n v="0.49000000000000005"/>
    <s v="Chalie"/>
    <x v="0"/>
    <s v="AZ"/>
  </r>
  <r>
    <s v="April"/>
    <n v="1051"/>
    <n v="6119"/>
    <s v="Algea Killer 8 oz"/>
    <n v="9"/>
    <n v="14"/>
    <x v="4"/>
    <n v="0.5"/>
    <s v="Doug"/>
    <x v="2"/>
    <s v="UT"/>
  </r>
  <r>
    <s v="April"/>
    <n v="1052"/>
    <n v="6622"/>
    <s v="5 Gal Chlorine"/>
    <n v="42"/>
    <n v="77"/>
    <x v="9"/>
    <n v="3.5"/>
    <s v="Doug"/>
    <x v="2"/>
    <s v="AZ"/>
  </r>
  <r>
    <s v="April"/>
    <n v="1053"/>
    <n v="2242"/>
    <s v="AutoVac"/>
    <n v="60"/>
    <n v="124"/>
    <x v="7"/>
    <n v="6.4"/>
    <s v="Chalie"/>
    <x v="0"/>
    <s v="CA"/>
  </r>
  <r>
    <s v="April"/>
    <n v="1054"/>
    <n v="4421"/>
    <s v="Skimmer"/>
    <n v="45"/>
    <n v="87"/>
    <x v="5"/>
    <n v="4.2"/>
    <s v="Doug"/>
    <x v="2"/>
    <s v="NV"/>
  </r>
  <r>
    <s v="April"/>
    <n v="1055"/>
    <n v="6119"/>
    <s v="Algea Killer 8 oz"/>
    <n v="9"/>
    <n v="14"/>
    <x v="4"/>
    <n v="0.5"/>
    <s v="Juan"/>
    <x v="1"/>
    <s v="NV"/>
  </r>
  <r>
    <s v="April"/>
    <n v="1056"/>
    <n v="1109"/>
    <s v="Chlorine Test Kit"/>
    <n v="3"/>
    <n v="8"/>
    <x v="4"/>
    <n v="0.5"/>
    <s v="Doug"/>
    <x v="2"/>
    <s v="CA"/>
  </r>
  <r>
    <s v="April"/>
    <n v="1057"/>
    <n v="2499"/>
    <s v="8 ft Hose"/>
    <n v="6.2"/>
    <n v="9.1999999999999993"/>
    <x v="2"/>
    <n v="0.29999999999999993"/>
    <s v="Juan"/>
    <x v="1"/>
    <s v="CA"/>
  </r>
  <r>
    <s v="April"/>
    <n v="1058"/>
    <n v="6119"/>
    <s v="Algea Killer 8 oz"/>
    <n v="9"/>
    <n v="14"/>
    <x v="4"/>
    <n v="0.5"/>
    <s v="Hellen"/>
    <x v="3"/>
    <s v="AZ"/>
  </r>
  <r>
    <s v="April"/>
    <n v="1059"/>
    <n v="2242"/>
    <s v="AutoVac"/>
    <n v="60"/>
    <n v="124"/>
    <x v="7"/>
    <n v="6.4"/>
    <s v="Doug"/>
    <x v="2"/>
    <s v="AZ"/>
  </r>
  <r>
    <s v="April"/>
    <n v="1060"/>
    <n v="6119"/>
    <s v="Algea Killer 8 oz"/>
    <n v="9"/>
    <n v="14"/>
    <x v="4"/>
    <n v="0.5"/>
    <s v="Doug"/>
    <x v="2"/>
    <s v="NV"/>
  </r>
  <r>
    <s v="May"/>
    <n v="1061"/>
    <n v="1109"/>
    <s v="Chlorine Test Kit"/>
    <n v="3"/>
    <n v="8"/>
    <x v="4"/>
    <n v="0.5"/>
    <s v="Doug"/>
    <x v="2"/>
    <s v="NV"/>
  </r>
  <r>
    <s v="May"/>
    <n v="1062"/>
    <n v="2499"/>
    <s v="8 ft Hose"/>
    <n v="6.2"/>
    <n v="9.1999999999999993"/>
    <x v="2"/>
    <n v="0.29999999999999993"/>
    <s v="Chalie"/>
    <x v="0"/>
    <s v="AZ"/>
  </r>
  <r>
    <s v="May"/>
    <n v="1063"/>
    <n v="1109"/>
    <s v="Chlorine Test Kit"/>
    <n v="3"/>
    <n v="8"/>
    <x v="4"/>
    <n v="0.5"/>
    <s v="Doug"/>
    <x v="2"/>
    <s v="CA"/>
  </r>
  <r>
    <s v="May"/>
    <n v="1064"/>
    <n v="2499"/>
    <s v="8 ft Hose"/>
    <n v="6.2"/>
    <n v="9.1999999999999993"/>
    <x v="2"/>
    <n v="0.29999999999999993"/>
    <s v="Hellen"/>
    <x v="3"/>
    <s v="AZ"/>
  </r>
  <r>
    <s v="May"/>
    <n v="1065"/>
    <n v="2499"/>
    <s v="8 ft Hose"/>
    <n v="6.2"/>
    <n v="9.1999999999999993"/>
    <x v="2"/>
    <n v="0.29999999999999993"/>
    <s v="Doug"/>
    <x v="2"/>
    <s v="NM"/>
  </r>
  <r>
    <s v="May"/>
    <n v="1066"/>
    <n v="2877"/>
    <s v="Net"/>
    <n v="11.4"/>
    <n v="16.3"/>
    <x v="1"/>
    <n v="0.49000000000000005"/>
    <s v="Doug"/>
    <x v="2"/>
    <s v="NV"/>
  </r>
  <r>
    <s v="May"/>
    <n v="1067"/>
    <n v="2877"/>
    <s v="Net"/>
    <n v="11.4"/>
    <n v="16.3"/>
    <x v="1"/>
    <n v="0.49000000000000005"/>
    <s v="Doug"/>
    <x v="2"/>
    <s v="UT"/>
  </r>
  <r>
    <s v="May"/>
    <n v="1068"/>
    <n v="6119"/>
    <s v="Algea Killer 8 oz"/>
    <n v="9"/>
    <n v="14"/>
    <x v="4"/>
    <n v="0.5"/>
    <s v="Juan"/>
    <x v="1"/>
    <s v="CA"/>
  </r>
  <r>
    <s v="May"/>
    <n v="1069"/>
    <n v="1109"/>
    <s v="Chlorine Test Kit"/>
    <n v="3"/>
    <n v="8"/>
    <x v="4"/>
    <n v="0.5"/>
    <s v="Doug"/>
    <x v="2"/>
    <s v="AZ"/>
  </r>
  <r>
    <s v="May"/>
    <n v="1070"/>
    <n v="2499"/>
    <s v="8 ft Hose"/>
    <n v="6.2"/>
    <n v="9.1999999999999993"/>
    <x v="2"/>
    <n v="0.29999999999999993"/>
    <s v="Hellen"/>
    <x v="3"/>
    <s v="AZ"/>
  </r>
  <r>
    <s v="May"/>
    <n v="1071"/>
    <n v="1109"/>
    <s v="Chlorine Test Kit"/>
    <n v="3"/>
    <n v="8"/>
    <x v="4"/>
    <n v="0.5"/>
    <s v="Chalie"/>
    <x v="0"/>
    <s v="AZ"/>
  </r>
  <r>
    <s v="May"/>
    <n v="1072"/>
    <n v="1109"/>
    <s v="Chlorine Test Kit"/>
    <n v="3"/>
    <n v="8"/>
    <x v="4"/>
    <n v="0.5"/>
    <s v="Doug"/>
    <x v="2"/>
    <s v="NV"/>
  </r>
  <r>
    <s v="May"/>
    <n v="1073"/>
    <n v="6622"/>
    <s v="5 Gal Chlorine"/>
    <n v="42"/>
    <n v="77"/>
    <x v="9"/>
    <n v="3.5"/>
    <s v="Doug"/>
    <x v="2"/>
    <s v="CA"/>
  </r>
  <r>
    <s v="May"/>
    <n v="1074"/>
    <n v="2877"/>
    <s v="Net"/>
    <n v="11.4"/>
    <n v="16.3"/>
    <x v="1"/>
    <n v="0.49000000000000005"/>
    <s v="Doug"/>
    <x v="2"/>
    <s v="AZ"/>
  </r>
  <r>
    <s v="May"/>
    <n v="1075"/>
    <n v="1109"/>
    <s v="Chlorine Test Kit"/>
    <n v="3"/>
    <n v="8"/>
    <x v="4"/>
    <n v="0.5"/>
    <s v="Hellen"/>
    <x v="3"/>
    <s v="CA"/>
  </r>
  <r>
    <s v="May"/>
    <n v="1076"/>
    <n v="1109"/>
    <s v="Chlorine Test Kit"/>
    <n v="3"/>
    <n v="8"/>
    <x v="4"/>
    <n v="0.5"/>
    <s v="Juan"/>
    <x v="1"/>
    <s v="AZ"/>
  </r>
  <r>
    <s v="May"/>
    <n v="1077"/>
    <n v="9822"/>
    <s v="Pool Cover"/>
    <n v="58.3"/>
    <n v="98.4"/>
    <x v="0"/>
    <n v="4.0100000000000007"/>
    <s v="Hellen"/>
    <x v="3"/>
    <s v="AZ"/>
  </r>
  <r>
    <s v="May"/>
    <n v="1078"/>
    <n v="2877"/>
    <s v="Net"/>
    <n v="11.4"/>
    <n v="16.3"/>
    <x v="1"/>
    <n v="0.49000000000000005"/>
    <s v="Juan"/>
    <x v="1"/>
    <s v="NV"/>
  </r>
  <r>
    <s v="June"/>
    <n v="1079"/>
    <n v="2877"/>
    <s v="Net"/>
    <n v="11.4"/>
    <n v="16.3"/>
    <x v="1"/>
    <n v="0.49000000000000005"/>
    <s v="Juan"/>
    <x v="1"/>
    <s v="NM"/>
  </r>
  <r>
    <s v="June"/>
    <n v="1080"/>
    <n v="4421"/>
    <s v="Skimmer"/>
    <n v="45"/>
    <n v="87"/>
    <x v="5"/>
    <n v="4.2"/>
    <s v="Doug"/>
    <x v="2"/>
    <s v="CA"/>
  </r>
  <r>
    <s v="June"/>
    <n v="1081"/>
    <n v="6119"/>
    <s v="Algea Killer 8 oz"/>
    <n v="9"/>
    <n v="14"/>
    <x v="4"/>
    <n v="0.5"/>
    <s v="Doug"/>
    <x v="2"/>
    <s v="UT"/>
  </r>
  <r>
    <s v="June"/>
    <n v="1082"/>
    <n v="1109"/>
    <s v="Chlorine Test Kit"/>
    <n v="3"/>
    <n v="8"/>
    <x v="4"/>
    <n v="0.5"/>
    <s v="Chalie"/>
    <x v="0"/>
    <s v="CA"/>
  </r>
  <r>
    <s v="June"/>
    <n v="1083"/>
    <n v="1109"/>
    <s v="Chlorine Test Kit"/>
    <n v="3"/>
    <n v="8"/>
    <x v="4"/>
    <n v="0.5"/>
    <s v="Chalie"/>
    <x v="0"/>
    <s v="NV"/>
  </r>
  <r>
    <s v="June"/>
    <n v="1084"/>
    <n v="6119"/>
    <s v="Algea Killer 8 oz"/>
    <n v="9"/>
    <n v="14"/>
    <x v="4"/>
    <n v="0.5"/>
    <s v="Chalie"/>
    <x v="0"/>
    <s v="AZ"/>
  </r>
  <r>
    <s v="June"/>
    <n v="1085"/>
    <n v="9822"/>
    <s v="Pool Cover"/>
    <n v="58.3"/>
    <n v="98.4"/>
    <x v="0"/>
    <n v="4.0100000000000007"/>
    <s v="Doug"/>
    <x v="2"/>
    <s v="NV"/>
  </r>
  <r>
    <s v="June"/>
    <n v="1086"/>
    <n v="1109"/>
    <s v="Chlorine Test Kit"/>
    <n v="3"/>
    <n v="8"/>
    <x v="4"/>
    <n v="0.5"/>
    <s v="Hellen"/>
    <x v="3"/>
    <s v="AZ"/>
  </r>
  <r>
    <s v="June"/>
    <n v="1087"/>
    <n v="2499"/>
    <s v="8 ft Hose"/>
    <n v="6.2"/>
    <n v="9.1999999999999993"/>
    <x v="2"/>
    <n v="0.29999999999999993"/>
    <s v="Chalie"/>
    <x v="0"/>
    <s v="CA"/>
  </r>
  <r>
    <s v="June"/>
    <n v="1088"/>
    <n v="2499"/>
    <s v="8 ft Hose"/>
    <n v="6.2"/>
    <n v="9.1999999999999993"/>
    <x v="2"/>
    <n v="0.29999999999999993"/>
    <s v="Chalie"/>
    <x v="0"/>
    <s v="NM"/>
  </r>
  <r>
    <s v="June"/>
    <n v="1089"/>
    <n v="6119"/>
    <s v="Algea Killer 8 oz"/>
    <n v="9"/>
    <n v="14"/>
    <x v="4"/>
    <n v="0.5"/>
    <s v="Doug"/>
    <x v="2"/>
    <s v="NV"/>
  </r>
  <r>
    <s v="June"/>
    <n v="1090"/>
    <n v="2877"/>
    <s v="Net"/>
    <n v="11.4"/>
    <n v="16.3"/>
    <x v="1"/>
    <n v="0.49000000000000005"/>
    <s v="Chalie"/>
    <x v="0"/>
    <s v="CA"/>
  </r>
  <r>
    <s v="June"/>
    <n v="1091"/>
    <n v="2877"/>
    <s v="Net"/>
    <n v="11.4"/>
    <n v="16.3"/>
    <x v="1"/>
    <n v="0.49000000000000005"/>
    <s v="Hellen"/>
    <x v="3"/>
    <s v="NV"/>
  </r>
  <r>
    <s v="June"/>
    <n v="1092"/>
    <n v="2877"/>
    <s v="Net"/>
    <n v="11.4"/>
    <n v="16.3"/>
    <x v="1"/>
    <n v="0.49000000000000005"/>
    <s v="Doug"/>
    <x v="2"/>
    <s v="CA"/>
  </r>
  <r>
    <s v="June"/>
    <n v="1093"/>
    <n v="6119"/>
    <s v="Algea Killer 8 oz"/>
    <n v="9"/>
    <n v="14"/>
    <x v="4"/>
    <n v="0.5"/>
    <s v="Juan"/>
    <x v="1"/>
    <s v="AZ"/>
  </r>
  <r>
    <s v="June"/>
    <n v="1094"/>
    <n v="6119"/>
    <s v="Algea Killer 8 oz"/>
    <n v="9"/>
    <n v="14"/>
    <x v="4"/>
    <n v="0.5"/>
    <s v="Doug"/>
    <x v="2"/>
    <s v="CA"/>
  </r>
  <r>
    <s v="June"/>
    <n v="1095"/>
    <n v="2499"/>
    <s v="8 ft Hose"/>
    <n v="6.2"/>
    <n v="9.1999999999999993"/>
    <x v="2"/>
    <n v="0.29999999999999993"/>
    <s v="Hellen"/>
    <x v="3"/>
    <s v="AZ"/>
  </r>
  <r>
    <s v="June"/>
    <n v="1096"/>
    <n v="6119"/>
    <s v="Algea Killer 8 oz"/>
    <n v="9"/>
    <n v="14"/>
    <x v="4"/>
    <n v="0.5"/>
    <s v="Doug"/>
    <x v="2"/>
    <s v="AZ"/>
  </r>
  <r>
    <s v="June"/>
    <n v="1097"/>
    <n v="9212"/>
    <s v="1 Gal Muratic Acid"/>
    <n v="4"/>
    <n v="7"/>
    <x v="6"/>
    <n v="0.3"/>
    <s v="Hellen"/>
    <x v="3"/>
    <s v="NV"/>
  </r>
  <r>
    <s v="June"/>
    <n v="1098"/>
    <n v="2877"/>
    <s v="Net"/>
    <n v="11.4"/>
    <n v="16.3"/>
    <x v="1"/>
    <n v="0.49000000000000005"/>
    <s v="Juan"/>
    <x v="1"/>
    <s v="NM"/>
  </r>
  <r>
    <s v="July"/>
    <n v="1099"/>
    <n v="2877"/>
    <s v="Net"/>
    <n v="11.4"/>
    <n v="16.3"/>
    <x v="1"/>
    <n v="0.49000000000000005"/>
    <s v="Doug"/>
    <x v="2"/>
    <s v="CA"/>
  </r>
  <r>
    <s v="July"/>
    <n v="1100"/>
    <n v="6119"/>
    <s v="Algea Killer 8 oz"/>
    <n v="9"/>
    <n v="14"/>
    <x v="4"/>
    <n v="0.5"/>
    <s v="Chalie"/>
    <x v="0"/>
    <s v="UT"/>
  </r>
  <r>
    <s v="July"/>
    <n v="1101"/>
    <n v="2499"/>
    <s v="8 ft Hose"/>
    <n v="6.2"/>
    <n v="9.1999999999999993"/>
    <x v="2"/>
    <n v="0.29999999999999993"/>
    <s v="Doug"/>
    <x v="2"/>
    <s v="CA"/>
  </r>
  <r>
    <s v="July"/>
    <n v="1102"/>
    <n v="2242"/>
    <s v="AutoVac"/>
    <n v="60"/>
    <n v="124"/>
    <x v="7"/>
    <n v="6.4"/>
    <s v="Juan"/>
    <x v="1"/>
    <s v="NV"/>
  </r>
  <r>
    <s v="July"/>
    <n v="1103"/>
    <n v="2877"/>
    <s v="Net"/>
    <n v="11.4"/>
    <n v="16.3"/>
    <x v="1"/>
    <n v="0.49000000000000005"/>
    <s v="Juan"/>
    <x v="1"/>
    <s v="AZ"/>
  </r>
  <r>
    <s v="July"/>
    <n v="1104"/>
    <n v="2877"/>
    <s v="Net"/>
    <n v="11.4"/>
    <n v="16.3"/>
    <x v="1"/>
    <n v="0.49000000000000005"/>
    <s v="Doug"/>
    <x v="2"/>
    <s v="NV"/>
  </r>
  <r>
    <s v="July"/>
    <n v="1105"/>
    <n v="2499"/>
    <s v="8 ft Hose"/>
    <n v="6.2"/>
    <n v="9.1999999999999993"/>
    <x v="2"/>
    <n v="0.29999999999999993"/>
    <s v="Juan"/>
    <x v="1"/>
    <s v="AZ"/>
  </r>
  <r>
    <s v="July"/>
    <n v="1106"/>
    <n v="9822"/>
    <s v="Pool Cover"/>
    <n v="58.3"/>
    <n v="98.4"/>
    <x v="0"/>
    <n v="4.0100000000000007"/>
    <s v="Juan"/>
    <x v="1"/>
    <s v="CA"/>
  </r>
  <r>
    <s v="July"/>
    <n v="1107"/>
    <n v="1109"/>
    <s v="Chlorine Test Kit"/>
    <n v="3"/>
    <n v="8"/>
    <x v="4"/>
    <n v="0.5"/>
    <s v="Hellen"/>
    <x v="3"/>
    <s v="NM"/>
  </r>
  <r>
    <s v="July"/>
    <n v="1108"/>
    <n v="9822"/>
    <s v="Pool Cover"/>
    <n v="58.3"/>
    <n v="98.4"/>
    <x v="0"/>
    <n v="4.0100000000000007"/>
    <s v="Doug"/>
    <x v="2"/>
    <s v="NV"/>
  </r>
  <r>
    <s v="July"/>
    <n v="1109"/>
    <n v="8722"/>
    <s v="Water Pump"/>
    <n v="344"/>
    <n v="502"/>
    <x v="3"/>
    <n v="15.8"/>
    <s v="Juan"/>
    <x v="1"/>
    <s v="CA"/>
  </r>
  <r>
    <s v="July"/>
    <n v="1110"/>
    <n v="8722"/>
    <s v="Water Pump"/>
    <n v="344"/>
    <n v="502"/>
    <x v="3"/>
    <n v="15.8"/>
    <s v="Hellen"/>
    <x v="3"/>
    <s v="NV"/>
  </r>
  <r>
    <s v="July"/>
    <n v="1111"/>
    <n v="6622"/>
    <s v="5 Gal Chlorine"/>
    <n v="42"/>
    <n v="77"/>
    <x v="9"/>
    <n v="3.5"/>
    <s v="Hellen"/>
    <x v="3"/>
    <s v="CA"/>
  </r>
  <r>
    <s v="July"/>
    <n v="1112"/>
    <n v="6622"/>
    <s v="5 Gal Chlorine"/>
    <n v="42"/>
    <n v="77"/>
    <x v="9"/>
    <n v="3.5"/>
    <s v="Doug"/>
    <x v="2"/>
    <s v="AZ"/>
  </r>
  <r>
    <s v="July"/>
    <n v="1113"/>
    <n v="9822"/>
    <s v="Pool Cover"/>
    <n v="58.3"/>
    <n v="98.4"/>
    <x v="0"/>
    <n v="4.0100000000000007"/>
    <s v="Chalie"/>
    <x v="0"/>
    <s v="CA"/>
  </r>
  <r>
    <s v="July"/>
    <n v="1114"/>
    <n v="2242"/>
    <s v="AutoVac"/>
    <n v="60"/>
    <n v="124"/>
    <x v="7"/>
    <n v="6.4"/>
    <s v="Juan"/>
    <x v="1"/>
    <s v="AZ"/>
  </r>
  <r>
    <s v="July"/>
    <n v="1115"/>
    <n v="8722"/>
    <s v="Water Pump"/>
    <n v="344"/>
    <n v="502"/>
    <x v="3"/>
    <n v="15.8"/>
    <s v="Chalie"/>
    <x v="0"/>
    <s v="AZ"/>
  </r>
  <r>
    <s v="July"/>
    <n v="1116"/>
    <n v="6622"/>
    <s v="5 Gal Chlorine"/>
    <n v="42"/>
    <n v="77"/>
    <x v="9"/>
    <n v="3.5"/>
    <s v="Doug"/>
    <x v="2"/>
    <s v="NV"/>
  </r>
  <r>
    <s v="July"/>
    <n v="1117"/>
    <n v="8722"/>
    <s v="Water Pump"/>
    <n v="344"/>
    <n v="502"/>
    <x v="3"/>
    <n v="15.8"/>
    <s v="Hellen"/>
    <x v="3"/>
    <s v="NM"/>
  </r>
  <r>
    <s v="July"/>
    <n v="1118"/>
    <n v="9822"/>
    <s v="Pool Cover"/>
    <n v="58.3"/>
    <n v="98.4"/>
    <x v="0"/>
    <n v="4.0100000000000007"/>
    <s v="Juan"/>
    <x v="1"/>
    <s v="CA"/>
  </r>
  <r>
    <s v="July"/>
    <n v="1119"/>
    <n v="2242"/>
    <s v="AutoVac"/>
    <n v="60"/>
    <n v="124"/>
    <x v="7"/>
    <n v="6.4"/>
    <s v="Chalie"/>
    <x v="0"/>
    <s v="UT"/>
  </r>
  <r>
    <s v="July"/>
    <n v="1120"/>
    <n v="2242"/>
    <s v="AutoVac"/>
    <n v="60"/>
    <n v="124"/>
    <x v="7"/>
    <n v="6.4"/>
    <s v="Doug"/>
    <x v="2"/>
    <s v="CA"/>
  </r>
  <r>
    <s v="July"/>
    <n v="1121"/>
    <n v="4421"/>
    <s v="Skimmer"/>
    <n v="45"/>
    <n v="87"/>
    <x v="5"/>
    <n v="4.2"/>
    <s v="Doug"/>
    <x v="2"/>
    <s v="NV"/>
  </r>
  <r>
    <s v="July"/>
    <n v="1122"/>
    <n v="8722"/>
    <s v="Water Pump"/>
    <n v="344"/>
    <n v="502"/>
    <x v="3"/>
    <n v="15.8"/>
    <s v="Doug"/>
    <x v="2"/>
    <s v="AZ"/>
  </r>
  <r>
    <s v="July"/>
    <n v="1123"/>
    <n v="9822"/>
    <s v="Pool Cover"/>
    <n v="58.3"/>
    <n v="98.4"/>
    <x v="0"/>
    <n v="4.0100000000000007"/>
    <s v="Doug"/>
    <x v="2"/>
    <s v="NV"/>
  </r>
  <r>
    <s v="July"/>
    <n v="1124"/>
    <n v="4421"/>
    <s v="Skimmer"/>
    <n v="45"/>
    <n v="87"/>
    <x v="5"/>
    <n v="4.2"/>
    <s v="Doug"/>
    <x v="2"/>
    <s v="AZ"/>
  </r>
  <r>
    <s v="Aug"/>
    <n v="1125"/>
    <n v="2242"/>
    <s v="AutoVac"/>
    <n v="60"/>
    <n v="124"/>
    <x v="7"/>
    <n v="6.4"/>
    <s v="Doug"/>
    <x v="2"/>
    <s v="CA"/>
  </r>
  <r>
    <s v="Aug"/>
    <n v="1126"/>
    <n v="9212"/>
    <s v="1 Gal Muratic Acid"/>
    <n v="4"/>
    <n v="7"/>
    <x v="6"/>
    <n v="0.3"/>
    <s v="Doug"/>
    <x v="2"/>
    <s v="NM"/>
  </r>
  <r>
    <s v="Aug"/>
    <n v="1127"/>
    <n v="8722"/>
    <s v="Water Pump"/>
    <n v="344"/>
    <n v="502"/>
    <x v="3"/>
    <n v="15.8"/>
    <s v="Chalie"/>
    <x v="0"/>
    <s v="NV"/>
  </r>
  <r>
    <s v="Aug"/>
    <n v="1128"/>
    <n v="6622"/>
    <s v="5 Gal Chlorine"/>
    <n v="42"/>
    <n v="77"/>
    <x v="9"/>
    <n v="3.5"/>
    <s v="Juan"/>
    <x v="1"/>
    <s v="CA"/>
  </r>
  <r>
    <s v="Aug"/>
    <n v="1129"/>
    <n v="9822"/>
    <s v="Pool Cover"/>
    <n v="58.3"/>
    <n v="98.4"/>
    <x v="0"/>
    <n v="4.0100000000000007"/>
    <s v="Hellen"/>
    <x v="3"/>
    <s v="NV"/>
  </r>
  <r>
    <s v="Aug"/>
    <n v="1130"/>
    <n v="4421"/>
    <s v="Skimmer"/>
    <n v="45"/>
    <n v="87"/>
    <x v="5"/>
    <n v="4.2"/>
    <s v="Hellen"/>
    <x v="3"/>
    <s v="CA"/>
  </r>
  <r>
    <s v="Aug"/>
    <n v="1131"/>
    <n v="9212"/>
    <s v="1 Gal Muratic Acid"/>
    <n v="4"/>
    <n v="7"/>
    <x v="6"/>
    <n v="0.3"/>
    <s v="Hellen"/>
    <x v="3"/>
    <s v="AZ"/>
  </r>
  <r>
    <s v="Aug"/>
    <n v="1132"/>
    <n v="9212"/>
    <s v="1 Gal Muratic Acid"/>
    <n v="4"/>
    <n v="7"/>
    <x v="6"/>
    <n v="0.3"/>
    <s v="Hellen"/>
    <x v="3"/>
    <s v="CA"/>
  </r>
  <r>
    <s v="Aug"/>
    <n v="1133"/>
    <n v="9822"/>
    <s v="Pool Cover"/>
    <n v="58.3"/>
    <n v="98.4"/>
    <x v="0"/>
    <n v="4.0100000000000007"/>
    <s v="Chalie"/>
    <x v="0"/>
    <s v="AZ"/>
  </r>
  <r>
    <s v="Aug"/>
    <n v="1134"/>
    <n v="9822"/>
    <s v="Pool Cover"/>
    <n v="58.3"/>
    <n v="98.4"/>
    <x v="0"/>
    <n v="4.0100000000000007"/>
    <s v="Doug"/>
    <x v="2"/>
    <s v="AZ"/>
  </r>
  <r>
    <s v="Aug"/>
    <n v="1135"/>
    <n v="8722"/>
    <s v="Water Pump"/>
    <n v="344"/>
    <n v="502"/>
    <x v="3"/>
    <n v="15.8"/>
    <s v="Chalie"/>
    <x v="0"/>
    <s v="NV"/>
  </r>
  <r>
    <s v="Aug"/>
    <n v="1136"/>
    <n v="2242"/>
    <s v="AutoVac"/>
    <n v="60"/>
    <n v="124"/>
    <x v="7"/>
    <n v="6.4"/>
    <s v="Doug"/>
    <x v="2"/>
    <s v="NM"/>
  </r>
  <r>
    <s v="Aug"/>
    <n v="1137"/>
    <n v="9822"/>
    <s v="Pool Cover"/>
    <n v="58.3"/>
    <n v="98.4"/>
    <x v="0"/>
    <n v="4.0100000000000007"/>
    <s v="Juan"/>
    <x v="1"/>
    <s v="CA"/>
  </r>
  <r>
    <s v="Aug"/>
    <n v="1138"/>
    <n v="8722"/>
    <s v="Water Pump"/>
    <n v="344"/>
    <n v="502"/>
    <x v="3"/>
    <n v="15.8"/>
    <s v="Chalie"/>
    <x v="0"/>
    <s v="UT"/>
  </r>
  <r>
    <s v="Aug"/>
    <n v="1139"/>
    <n v="4421"/>
    <s v="Skimmer"/>
    <n v="45"/>
    <n v="87"/>
    <x v="5"/>
    <n v="4.2"/>
    <s v="Doug"/>
    <x v="2"/>
    <s v="CA"/>
  </r>
  <r>
    <s v="Aug"/>
    <n v="1140"/>
    <n v="4421"/>
    <s v="Skimmer"/>
    <n v="45"/>
    <n v="87"/>
    <x v="5"/>
    <n v="4.2"/>
    <s v="Juan"/>
    <x v="1"/>
    <s v="NV"/>
  </r>
  <r>
    <s v="Aug"/>
    <n v="1141"/>
    <n v="9212"/>
    <s v="1 Gal Muratic Acid"/>
    <n v="4"/>
    <n v="7"/>
    <x v="6"/>
    <n v="0.3"/>
    <s v="Juan"/>
    <x v="1"/>
    <s v="AZ"/>
  </r>
  <r>
    <s v="Sept"/>
    <n v="1142"/>
    <n v="2242"/>
    <s v="AutoVac"/>
    <n v="60"/>
    <n v="124"/>
    <x v="7"/>
    <n v="6.4"/>
    <s v="Juan"/>
    <x v="1"/>
    <s v="NV"/>
  </r>
  <r>
    <s v="Sept"/>
    <n v="1143"/>
    <n v="9822"/>
    <s v="Pool Cover"/>
    <n v="58.3"/>
    <n v="98.4"/>
    <x v="0"/>
    <n v="4.0100000000000007"/>
    <s v="Hellen"/>
    <x v="3"/>
    <s v="AZ"/>
  </r>
  <r>
    <s v="Sept"/>
    <n v="1144"/>
    <n v="2242"/>
    <s v="AutoVac"/>
    <n v="60"/>
    <n v="124"/>
    <x v="7"/>
    <n v="6.4"/>
    <s v="Hellen"/>
    <x v="3"/>
    <s v="CA"/>
  </r>
  <r>
    <s v="Sept"/>
    <n v="1145"/>
    <n v="4421"/>
    <s v="Skimmer"/>
    <n v="45"/>
    <n v="87"/>
    <x v="5"/>
    <n v="4.2"/>
    <s v="Hellen"/>
    <x v="3"/>
    <s v="NM"/>
  </r>
  <r>
    <s v="Sept"/>
    <n v="1146"/>
    <n v="8722"/>
    <s v="Water Pump"/>
    <n v="344"/>
    <n v="502"/>
    <x v="3"/>
    <n v="15.8"/>
    <s v="Hellen"/>
    <x v="3"/>
    <s v="NV"/>
  </r>
  <r>
    <s v="Sept"/>
    <n v="1147"/>
    <n v="9822"/>
    <s v="Pool Cover"/>
    <n v="58.3"/>
    <n v="98.4"/>
    <x v="0"/>
    <n v="4.0100000000000007"/>
    <s v="Chalie"/>
    <x v="0"/>
    <s v="CA"/>
  </r>
  <r>
    <s v="Sept"/>
    <n v="1148"/>
    <n v="9212"/>
    <s v="1 Gal Muratic Acid"/>
    <n v="4"/>
    <n v="7"/>
    <x v="6"/>
    <n v="0.3"/>
    <s v="Doug"/>
    <x v="2"/>
    <s v="AZ"/>
  </r>
  <r>
    <s v="Sept"/>
    <n v="1149"/>
    <n v="8722"/>
    <s v="Water Pump"/>
    <n v="344"/>
    <n v="502"/>
    <x v="3"/>
    <n v="15.8"/>
    <s v="Chalie"/>
    <x v="0"/>
    <s v="AZ"/>
  </r>
  <r>
    <s v="Oct"/>
    <n v="1150"/>
    <n v="2242"/>
    <s v="AutoVac"/>
    <n v="60"/>
    <n v="124"/>
    <x v="7"/>
    <n v="6.4"/>
    <s v="Doug"/>
    <x v="2"/>
    <s v="UT"/>
  </r>
  <r>
    <s v="Oct"/>
    <n v="1151"/>
    <n v="2242"/>
    <s v="AutoVac"/>
    <n v="60"/>
    <n v="124"/>
    <x v="7"/>
    <n v="6.4"/>
    <s v="Juan"/>
    <x v="1"/>
    <s v="CA"/>
  </r>
  <r>
    <s v="Oct"/>
    <n v="1152"/>
    <n v="4421"/>
    <s v="Skimmer"/>
    <n v="45"/>
    <n v="87"/>
    <x v="5"/>
    <n v="4.2"/>
    <s v="Chalie"/>
    <x v="0"/>
    <s v="NV"/>
  </r>
  <r>
    <s v="Oct"/>
    <n v="1153"/>
    <n v="8722"/>
    <s v="Water Pump"/>
    <n v="344"/>
    <n v="502"/>
    <x v="3"/>
    <n v="15.8"/>
    <s v="Doug"/>
    <x v="2"/>
    <s v="AZ"/>
  </r>
  <r>
    <s v="Oct"/>
    <n v="1154"/>
    <n v="9822"/>
    <s v="Pool Cover"/>
    <n v="58.3"/>
    <n v="98.4"/>
    <x v="0"/>
    <n v="4.0100000000000007"/>
    <s v="Juan"/>
    <x v="1"/>
    <s v="NV"/>
  </r>
  <r>
    <s v="Oct"/>
    <n v="1155"/>
    <n v="4421"/>
    <s v="Skimmer"/>
    <n v="45"/>
    <n v="87"/>
    <x v="5"/>
    <n v="4.2"/>
    <s v="Doug"/>
    <x v="2"/>
    <s v="AZ"/>
  </r>
  <r>
    <s v="Oct"/>
    <n v="1156"/>
    <n v="2242"/>
    <s v="AutoVac"/>
    <n v="60"/>
    <n v="124"/>
    <x v="7"/>
    <n v="6.4"/>
    <s v="Doug"/>
    <x v="2"/>
    <s v="CA"/>
  </r>
  <r>
    <s v="Oct"/>
    <n v="1157"/>
    <n v="9212"/>
    <s v="1 Gal Muratic Acid"/>
    <n v="4"/>
    <n v="7"/>
    <x v="6"/>
    <n v="0.3"/>
    <s v="Doug"/>
    <x v="2"/>
    <s v="NM"/>
  </r>
  <r>
    <s v="Nov"/>
    <n v="1158"/>
    <n v="8722"/>
    <s v="Water Pump"/>
    <n v="344"/>
    <n v="502"/>
    <x v="3"/>
    <n v="15.8"/>
    <s v="Chalie"/>
    <x v="0"/>
    <s v="NV"/>
  </r>
  <r>
    <s v="Nov"/>
    <n v="1159"/>
    <n v="6622"/>
    <s v="5 Gal Chlorine"/>
    <n v="42"/>
    <n v="77"/>
    <x v="9"/>
    <n v="3.5"/>
    <s v="Doug"/>
    <x v="2"/>
    <s v="CA"/>
  </r>
  <r>
    <s v="Nov"/>
    <n v="1160"/>
    <n v="9822"/>
    <s v="Pool Cover"/>
    <n v="58.3"/>
    <n v="98.4"/>
    <x v="0"/>
    <n v="4.0100000000000007"/>
    <s v="Hellen"/>
    <x v="3"/>
    <s v="NV"/>
  </r>
  <r>
    <s v="Nov"/>
    <n v="1161"/>
    <n v="4421"/>
    <s v="Skimmer"/>
    <n v="45"/>
    <n v="87"/>
    <x v="5"/>
    <n v="4.2"/>
    <s v="Juan"/>
    <x v="1"/>
    <s v="CA"/>
  </r>
  <r>
    <s v="Nov"/>
    <n v="1162"/>
    <n v="9212"/>
    <s v="1 Gal Muratic Acid"/>
    <n v="4"/>
    <n v="7"/>
    <x v="6"/>
    <n v="0.3"/>
    <s v="Chalie"/>
    <x v="0"/>
    <s v="AZ"/>
  </r>
  <r>
    <s v="Nov"/>
    <n v="1163"/>
    <n v="9212"/>
    <s v="1 Gal Muratic Acid"/>
    <n v="4"/>
    <n v="7"/>
    <x v="6"/>
    <n v="0.3"/>
    <s v="Doug"/>
    <x v="2"/>
    <s v="CA"/>
  </r>
  <r>
    <s v="Nov"/>
    <n v="1164"/>
    <n v="9822"/>
    <s v="Pool Cover"/>
    <n v="58.3"/>
    <n v="98.4"/>
    <x v="0"/>
    <n v="4.0100000000000007"/>
    <s v="Doug"/>
    <x v="2"/>
    <s v="AZ"/>
  </r>
  <r>
    <s v="Nov"/>
    <n v="1165"/>
    <n v="9822"/>
    <s v="Pool Cover"/>
    <n v="58.3"/>
    <n v="98.4"/>
    <x v="0"/>
    <n v="4.0100000000000007"/>
    <s v="Doug"/>
    <x v="2"/>
    <s v="AZ"/>
  </r>
  <r>
    <s v="Nov"/>
    <n v="1166"/>
    <n v="8722"/>
    <s v="Water Pump"/>
    <n v="344"/>
    <n v="502"/>
    <x v="3"/>
    <n v="15.8"/>
    <s v="Doug"/>
    <x v="2"/>
    <s v="NV"/>
  </r>
  <r>
    <s v="Dec"/>
    <n v="1167"/>
    <n v="2242"/>
    <s v="AutoVac"/>
    <n v="60"/>
    <n v="124"/>
    <x v="7"/>
    <n v="6.4"/>
    <s v="Doug"/>
    <x v="2"/>
    <s v="NM"/>
  </r>
  <r>
    <s v="Dec"/>
    <n v="1168"/>
    <n v="9822"/>
    <s v="Pool Cover"/>
    <n v="58.3"/>
    <n v="98.4"/>
    <x v="0"/>
    <n v="4.0100000000000007"/>
    <s v="Doug"/>
    <x v="2"/>
    <s v="CA"/>
  </r>
  <r>
    <s v="Dec"/>
    <n v="1169"/>
    <n v="8722"/>
    <s v="Water Pump"/>
    <n v="344"/>
    <n v="502"/>
    <x v="3"/>
    <n v="15.8"/>
    <s v="Doug"/>
    <x v="2"/>
    <s v="UT"/>
  </r>
  <r>
    <s v="Dec"/>
    <n v="1170"/>
    <n v="4421"/>
    <s v="Skimmer"/>
    <n v="45"/>
    <n v="87"/>
    <x v="5"/>
    <n v="4.2"/>
    <s v="Chalie"/>
    <x v="0"/>
    <s v="CA"/>
  </r>
  <r>
    <s v="Dec"/>
    <n v="1171"/>
    <n v="4421"/>
    <s v="Skimmer"/>
    <n v="45"/>
    <n v="87"/>
    <x v="5"/>
    <n v="4.2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1">
    <pivotField showAll="0"/>
    <pivotField numFmtId="167" showAll="0"/>
    <pivotField showAll="0"/>
    <pivotField showAll="0"/>
    <pivotField numFmtId="164" showAll="0"/>
    <pivotField dataField="1" numFmtId="164" showAll="0"/>
    <pivotField showAll="0">
      <items count="11">
        <item x="2"/>
        <item x="6"/>
        <item x="1"/>
        <item x="4"/>
        <item x="9"/>
        <item x="0"/>
        <item x="5"/>
        <item x="7"/>
        <item x="3"/>
        <item x="8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34" totalsRowShown="0">
  <autoFilter ref="A1:K34"/>
  <tableColumns count="11">
    <tableColumn id="1" name="Month"/>
    <tableColumn id="2" name="Transaction Number"/>
    <tableColumn id="3" name="Product Code"/>
    <tableColumn id="4" name="Product Description"/>
    <tableColumn id="5" name="Store Cost"/>
    <tableColumn id="6" name="Sale Price"/>
    <tableColumn id="7" name="Profit"/>
    <tableColumn id="8" name="Commision 10%"/>
    <tableColumn id="9" name="First Name"/>
    <tableColumn id="10" name="Last Name"/>
    <tableColumn id="11" name="Sale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zoomScale="85" zoomScaleNormal="85" workbookViewId="0">
      <selection activeCell="B26" sqref="B26"/>
    </sheetView>
  </sheetViews>
  <sheetFormatPr defaultRowHeight="14.4" x14ac:dyDescent="0.3"/>
  <cols>
    <col min="1" max="2" width="10.88671875" customWidth="1"/>
    <col min="3" max="3" width="11.6640625" customWidth="1"/>
    <col min="4" max="4" width="12.88671875" customWidth="1"/>
    <col min="5" max="5" width="18.44140625" customWidth="1"/>
    <col min="6" max="6" width="13.33203125" customWidth="1"/>
    <col min="7" max="7" width="14.21875" customWidth="1"/>
    <col min="8" max="8" width="11" customWidth="1"/>
    <col min="9" max="9" width="9" bestFit="1" customWidth="1"/>
    <col min="10" max="10" width="13.33203125" customWidth="1"/>
    <col min="11" max="11" width="12.109375" customWidth="1"/>
    <col min="12" max="12" width="9" bestFit="1" customWidth="1"/>
    <col min="13" max="13" width="12.21875" customWidth="1"/>
    <col min="14" max="14" width="14.109375" customWidth="1"/>
    <col min="15" max="15" width="13.6640625" customWidth="1"/>
    <col min="16" max="16" width="13.77734375" customWidth="1"/>
    <col min="17" max="17" width="18.5546875" customWidth="1"/>
    <col min="18" max="18" width="12.6640625" customWidth="1"/>
    <col min="19" max="19" width="14" customWidth="1"/>
    <col min="20" max="20" width="15.44140625" customWidth="1"/>
    <col min="21" max="21" width="12.33203125" customWidth="1"/>
    <col min="22" max="22" width="11.109375" customWidth="1"/>
    <col min="23" max="23" width="12.5546875" customWidth="1"/>
    <col min="24" max="24" width="13.33203125" customWidth="1"/>
    <col min="25" max="25" width="12" customWidth="1"/>
    <col min="26" max="26" width="12.21875" customWidth="1"/>
    <col min="27" max="27" width="10.77734375" customWidth="1"/>
    <col min="28" max="28" width="12.5546875" customWidth="1"/>
    <col min="30" max="30" width="12.77734375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11</v>
      </c>
      <c r="I2" t="s">
        <v>45</v>
      </c>
      <c r="N2" t="s">
        <v>12</v>
      </c>
      <c r="S2" t="s">
        <v>46</v>
      </c>
      <c r="X2" t="s">
        <v>47</v>
      </c>
    </row>
    <row r="3" spans="1:30" x14ac:dyDescent="0.3">
      <c r="A3" t="s">
        <v>1</v>
      </c>
      <c r="B3" t="s">
        <v>2</v>
      </c>
      <c r="C3" t="s">
        <v>3</v>
      </c>
      <c r="D3" s="5">
        <v>45292</v>
      </c>
      <c r="E3" s="5">
        <v>45299</v>
      </c>
      <c r="F3" s="5">
        <v>45306</v>
      </c>
      <c r="G3" s="5">
        <v>45313</v>
      </c>
      <c r="H3" s="5">
        <v>45320</v>
      </c>
      <c r="I3" s="7">
        <v>45292</v>
      </c>
      <c r="J3" s="7">
        <f>I3+7</f>
        <v>45299</v>
      </c>
      <c r="K3" s="7">
        <f t="shared" ref="K3:M3" si="0">J3+7</f>
        <v>45306</v>
      </c>
      <c r="L3" s="7">
        <f t="shared" si="0"/>
        <v>45313</v>
      </c>
      <c r="M3" s="7">
        <f t="shared" si="0"/>
        <v>45320</v>
      </c>
      <c r="N3" s="10">
        <v>45292</v>
      </c>
      <c r="O3" s="10">
        <f>N3+7</f>
        <v>45299</v>
      </c>
      <c r="P3" s="10">
        <f t="shared" ref="P3:R3" si="1">O3+7</f>
        <v>45306</v>
      </c>
      <c r="Q3" s="10">
        <f t="shared" si="1"/>
        <v>45313</v>
      </c>
      <c r="R3" s="10">
        <f t="shared" si="1"/>
        <v>45320</v>
      </c>
      <c r="S3" s="4">
        <v>45292</v>
      </c>
      <c r="T3" s="4">
        <f>S3+7</f>
        <v>45299</v>
      </c>
      <c r="U3" s="4">
        <f t="shared" ref="U3:W3" si="2">T3+7</f>
        <v>45306</v>
      </c>
      <c r="V3" s="4">
        <f t="shared" si="2"/>
        <v>45313</v>
      </c>
      <c r="W3" s="4">
        <f t="shared" si="2"/>
        <v>45320</v>
      </c>
      <c r="X3" s="3">
        <v>45292</v>
      </c>
      <c r="Y3" s="3">
        <f>X3+7</f>
        <v>45299</v>
      </c>
      <c r="Z3" s="3">
        <f t="shared" ref="Z3:AA3" si="3">Y3+7</f>
        <v>45306</v>
      </c>
      <c r="AA3" s="3">
        <f t="shared" si="3"/>
        <v>45313</v>
      </c>
      <c r="AB3" s="3">
        <f>AA3+7</f>
        <v>45320</v>
      </c>
      <c r="AD3" t="s">
        <v>48</v>
      </c>
    </row>
    <row r="4" spans="1:30" x14ac:dyDescent="0.3">
      <c r="A4" t="s">
        <v>4</v>
      </c>
      <c r="B4" t="s">
        <v>5</v>
      </c>
      <c r="C4" s="1">
        <v>15.9</v>
      </c>
      <c r="D4" s="6">
        <v>41</v>
      </c>
      <c r="E4" s="6">
        <v>41</v>
      </c>
      <c r="F4" s="6">
        <v>39</v>
      </c>
      <c r="G4" s="6">
        <v>30</v>
      </c>
      <c r="H4" s="6">
        <v>46</v>
      </c>
      <c r="I4" s="8">
        <f t="shared" ref="I4:I12" si="4">IF(D4&gt;40,D4-40,0)</f>
        <v>1</v>
      </c>
      <c r="J4" s="8">
        <f t="shared" ref="J4:J12" si="5">IF(E4&gt;40,E4-40,0)</f>
        <v>1</v>
      </c>
      <c r="K4" s="8">
        <f t="shared" ref="K4:K12" si="6">IF(F4&gt;40,F4-40,0)</f>
        <v>0</v>
      </c>
      <c r="L4" s="8">
        <f t="shared" ref="L4:L12" si="7">IF(G4&gt;40,G4-40,0)</f>
        <v>0</v>
      </c>
      <c r="M4" s="8">
        <f t="shared" ref="M4:M12" si="8">IF(H4&gt;40,H4-40,0)</f>
        <v>6</v>
      </c>
      <c r="N4" s="11">
        <f>$C4*D4</f>
        <v>651.9</v>
      </c>
      <c r="O4" s="11">
        <f>C4*E4</f>
        <v>651.9</v>
      </c>
      <c r="P4" s="11">
        <f>$C4*F4</f>
        <v>620.1</v>
      </c>
      <c r="Q4" s="11">
        <f t="shared" ref="Q4:R19" si="9">$C4*G4</f>
        <v>477</v>
      </c>
      <c r="R4" s="11">
        <f t="shared" si="9"/>
        <v>731.4</v>
      </c>
      <c r="S4" s="12">
        <f t="shared" ref="S4:S20" si="10">0.5*I4*C4</f>
        <v>7.95</v>
      </c>
      <c r="T4" s="12">
        <f>0.5*C4*J4</f>
        <v>7.95</v>
      </c>
      <c r="U4" s="12">
        <f>0.5*$C4*K4</f>
        <v>0</v>
      </c>
      <c r="V4" s="12">
        <f t="shared" ref="V4:W19" si="11">0.5*$C4*L4</f>
        <v>0</v>
      </c>
      <c r="W4" s="12">
        <f>0.5*$C4*M4</f>
        <v>47.7</v>
      </c>
      <c r="X4" s="13">
        <f>N4+S4</f>
        <v>659.85</v>
      </c>
      <c r="Y4" s="13">
        <f>O4+T4</f>
        <v>659.85</v>
      </c>
      <c r="Z4" s="13">
        <f t="shared" ref="Y4:AB19" si="12">P4+U4</f>
        <v>620.1</v>
      </c>
      <c r="AA4" s="13">
        <f t="shared" si="12"/>
        <v>477</v>
      </c>
      <c r="AB4" s="13">
        <f t="shared" si="12"/>
        <v>779.1</v>
      </c>
      <c r="AD4" s="14">
        <f>SUM(X4:AB4)</f>
        <v>3195.9</v>
      </c>
    </row>
    <row r="5" spans="1:30" x14ac:dyDescent="0.3">
      <c r="A5" t="s">
        <v>6</v>
      </c>
      <c r="B5" t="s">
        <v>7</v>
      </c>
      <c r="C5" s="1">
        <v>10</v>
      </c>
      <c r="D5" s="6">
        <v>42</v>
      </c>
      <c r="E5" s="6">
        <v>42</v>
      </c>
      <c r="F5" s="6">
        <v>40</v>
      </c>
      <c r="G5" s="6">
        <v>38</v>
      </c>
      <c r="H5" s="6">
        <v>44</v>
      </c>
      <c r="I5" s="8">
        <f t="shared" si="4"/>
        <v>2</v>
      </c>
      <c r="J5" s="8">
        <f t="shared" si="5"/>
        <v>2</v>
      </c>
      <c r="K5" s="8">
        <f t="shared" si="6"/>
        <v>0</v>
      </c>
      <c r="L5" s="8">
        <f t="shared" si="7"/>
        <v>0</v>
      </c>
      <c r="M5" s="8">
        <f t="shared" si="8"/>
        <v>4</v>
      </c>
      <c r="N5" s="11">
        <f t="shared" ref="N5:N20" si="13">$C5*D5</f>
        <v>420</v>
      </c>
      <c r="O5" s="11">
        <f t="shared" ref="O5:O20" si="14">C5*E5</f>
        <v>420</v>
      </c>
      <c r="P5" s="11">
        <f t="shared" ref="P5:P20" si="15">$C5*F5</f>
        <v>400</v>
      </c>
      <c r="Q5" s="11">
        <f t="shared" si="9"/>
        <v>380</v>
      </c>
      <c r="R5" s="11">
        <f t="shared" si="9"/>
        <v>440</v>
      </c>
      <c r="S5" s="12">
        <f t="shared" si="10"/>
        <v>10</v>
      </c>
      <c r="T5" s="12">
        <f t="shared" ref="T5:T20" si="16">0.5*C5*J5</f>
        <v>10</v>
      </c>
      <c r="U5" s="12">
        <f t="shared" ref="U5:U20" si="17">0.5*$C5*K5</f>
        <v>0</v>
      </c>
      <c r="V5" s="12">
        <f t="shared" si="11"/>
        <v>0</v>
      </c>
      <c r="W5" s="12">
        <f t="shared" si="11"/>
        <v>20</v>
      </c>
      <c r="X5" s="13">
        <f t="shared" ref="X5:X20" si="18">N5+S5</f>
        <v>430</v>
      </c>
      <c r="Y5" s="13">
        <f t="shared" si="12"/>
        <v>430</v>
      </c>
      <c r="Z5" s="13">
        <f t="shared" si="12"/>
        <v>400</v>
      </c>
      <c r="AA5" s="13">
        <f t="shared" si="12"/>
        <v>380</v>
      </c>
      <c r="AB5" s="13">
        <f t="shared" si="12"/>
        <v>460</v>
      </c>
      <c r="AD5" s="14">
        <f t="shared" ref="AD5:AD20" si="19">SUM(X5:AB5)</f>
        <v>2100</v>
      </c>
    </row>
    <row r="6" spans="1:30" x14ac:dyDescent="0.3">
      <c r="A6" t="s">
        <v>8</v>
      </c>
      <c r="B6" t="s">
        <v>9</v>
      </c>
      <c r="C6" s="1">
        <v>22.1</v>
      </c>
      <c r="D6" s="6">
        <v>49</v>
      </c>
      <c r="E6" s="6">
        <v>49</v>
      </c>
      <c r="F6" s="6">
        <v>33</v>
      </c>
      <c r="G6" s="6">
        <v>20</v>
      </c>
      <c r="H6" s="6">
        <v>18</v>
      </c>
      <c r="I6" s="8">
        <f t="shared" si="4"/>
        <v>9</v>
      </c>
      <c r="J6" s="8">
        <f t="shared" si="5"/>
        <v>9</v>
      </c>
      <c r="K6" s="8">
        <f t="shared" si="6"/>
        <v>0</v>
      </c>
      <c r="L6" s="8">
        <f t="shared" si="7"/>
        <v>0</v>
      </c>
      <c r="M6" s="8">
        <f t="shared" si="8"/>
        <v>0</v>
      </c>
      <c r="N6" s="11">
        <f t="shared" si="13"/>
        <v>1082.9000000000001</v>
      </c>
      <c r="O6" s="11">
        <f t="shared" si="14"/>
        <v>1082.9000000000001</v>
      </c>
      <c r="P6" s="11">
        <f t="shared" si="15"/>
        <v>729.30000000000007</v>
      </c>
      <c r="Q6" s="11">
        <f t="shared" si="9"/>
        <v>442</v>
      </c>
      <c r="R6" s="11">
        <f t="shared" si="9"/>
        <v>397.8</v>
      </c>
      <c r="S6" s="12">
        <f t="shared" si="10"/>
        <v>99.45</v>
      </c>
      <c r="T6" s="12">
        <f t="shared" si="16"/>
        <v>99.45</v>
      </c>
      <c r="U6" s="12">
        <f t="shared" si="17"/>
        <v>0</v>
      </c>
      <c r="V6" s="12">
        <f t="shared" si="11"/>
        <v>0</v>
      </c>
      <c r="W6" s="12">
        <f t="shared" si="11"/>
        <v>0</v>
      </c>
      <c r="X6" s="13">
        <f t="shared" si="18"/>
        <v>1182.3500000000001</v>
      </c>
      <c r="Y6" s="13">
        <f t="shared" si="12"/>
        <v>1182.3500000000001</v>
      </c>
      <c r="Z6" s="13">
        <f t="shared" si="12"/>
        <v>729.30000000000007</v>
      </c>
      <c r="AA6" s="13">
        <f t="shared" si="12"/>
        <v>442</v>
      </c>
      <c r="AB6" s="13">
        <f t="shared" si="12"/>
        <v>397.8</v>
      </c>
      <c r="AD6" s="14">
        <f t="shared" si="19"/>
        <v>3933.8000000000006</v>
      </c>
    </row>
    <row r="7" spans="1:30" x14ac:dyDescent="0.3">
      <c r="A7" t="s">
        <v>10</v>
      </c>
      <c r="B7" t="s">
        <v>13</v>
      </c>
      <c r="C7" s="1">
        <v>19.100000000000001</v>
      </c>
      <c r="D7" s="6">
        <v>41</v>
      </c>
      <c r="E7" s="6">
        <v>41</v>
      </c>
      <c r="F7" s="6">
        <v>47</v>
      </c>
      <c r="G7" s="6">
        <v>30</v>
      </c>
      <c r="H7" s="6">
        <v>39</v>
      </c>
      <c r="I7" s="8">
        <f t="shared" si="4"/>
        <v>1</v>
      </c>
      <c r="J7" s="8">
        <f t="shared" si="5"/>
        <v>1</v>
      </c>
      <c r="K7" s="8">
        <f t="shared" si="6"/>
        <v>7</v>
      </c>
      <c r="L7" s="8">
        <f t="shared" si="7"/>
        <v>0</v>
      </c>
      <c r="M7" s="8">
        <f t="shared" si="8"/>
        <v>0</v>
      </c>
      <c r="N7" s="11">
        <f t="shared" si="13"/>
        <v>783.1</v>
      </c>
      <c r="O7" s="11">
        <f t="shared" si="14"/>
        <v>783.1</v>
      </c>
      <c r="P7" s="11">
        <f t="shared" si="15"/>
        <v>897.7</v>
      </c>
      <c r="Q7" s="11">
        <f t="shared" si="9"/>
        <v>573</v>
      </c>
      <c r="R7" s="11">
        <f t="shared" si="9"/>
        <v>744.90000000000009</v>
      </c>
      <c r="S7" s="12">
        <f t="shared" si="10"/>
        <v>9.5500000000000007</v>
      </c>
      <c r="T7" s="12">
        <f t="shared" si="16"/>
        <v>9.5500000000000007</v>
      </c>
      <c r="U7" s="12">
        <f t="shared" si="17"/>
        <v>66.850000000000009</v>
      </c>
      <c r="V7" s="12">
        <f t="shared" si="11"/>
        <v>0</v>
      </c>
      <c r="W7" s="12">
        <f t="shared" si="11"/>
        <v>0</v>
      </c>
      <c r="X7" s="13">
        <f t="shared" si="18"/>
        <v>792.65</v>
      </c>
      <c r="Y7" s="13">
        <f t="shared" si="12"/>
        <v>792.65</v>
      </c>
      <c r="Z7" s="13">
        <f t="shared" si="12"/>
        <v>964.55000000000007</v>
      </c>
      <c r="AA7" s="13">
        <f t="shared" si="12"/>
        <v>573</v>
      </c>
      <c r="AB7" s="13">
        <f t="shared" si="12"/>
        <v>744.90000000000009</v>
      </c>
      <c r="AD7" s="14">
        <f t="shared" si="19"/>
        <v>3867.75</v>
      </c>
    </row>
    <row r="8" spans="1:30" x14ac:dyDescent="0.3">
      <c r="A8" t="s">
        <v>14</v>
      </c>
      <c r="B8" t="s">
        <v>15</v>
      </c>
      <c r="C8" s="1">
        <v>6.9</v>
      </c>
      <c r="D8" s="6">
        <v>39</v>
      </c>
      <c r="E8" s="6">
        <v>39</v>
      </c>
      <c r="F8" s="6">
        <v>42</v>
      </c>
      <c r="G8" s="6">
        <v>40</v>
      </c>
      <c r="H8" s="6">
        <v>40</v>
      </c>
      <c r="I8" s="8">
        <f t="shared" si="4"/>
        <v>0</v>
      </c>
      <c r="J8" s="8">
        <f t="shared" si="5"/>
        <v>0</v>
      </c>
      <c r="K8" s="8">
        <f t="shared" si="6"/>
        <v>2</v>
      </c>
      <c r="L8" s="8">
        <f t="shared" si="7"/>
        <v>0</v>
      </c>
      <c r="M8" s="8">
        <f t="shared" si="8"/>
        <v>0</v>
      </c>
      <c r="N8" s="11">
        <f t="shared" si="13"/>
        <v>269.10000000000002</v>
      </c>
      <c r="O8" s="11">
        <f t="shared" si="14"/>
        <v>269.10000000000002</v>
      </c>
      <c r="P8" s="11">
        <f t="shared" si="15"/>
        <v>289.8</v>
      </c>
      <c r="Q8" s="11">
        <f t="shared" si="9"/>
        <v>276</v>
      </c>
      <c r="R8" s="11">
        <f t="shared" si="9"/>
        <v>276</v>
      </c>
      <c r="S8" s="12">
        <f t="shared" si="10"/>
        <v>0</v>
      </c>
      <c r="T8" s="12">
        <f t="shared" si="16"/>
        <v>0</v>
      </c>
      <c r="U8" s="12">
        <f t="shared" si="17"/>
        <v>6.9</v>
      </c>
      <c r="V8" s="12">
        <f t="shared" si="11"/>
        <v>0</v>
      </c>
      <c r="W8" s="12">
        <f t="shared" si="11"/>
        <v>0</v>
      </c>
      <c r="X8" s="13">
        <f t="shared" si="18"/>
        <v>269.10000000000002</v>
      </c>
      <c r="Y8" s="13">
        <f t="shared" si="12"/>
        <v>269.10000000000002</v>
      </c>
      <c r="Z8" s="13">
        <f t="shared" si="12"/>
        <v>296.7</v>
      </c>
      <c r="AA8" s="13">
        <f t="shared" si="12"/>
        <v>276</v>
      </c>
      <c r="AB8" s="13">
        <f t="shared" si="12"/>
        <v>276</v>
      </c>
      <c r="AD8" s="14">
        <f t="shared" si="19"/>
        <v>1386.9</v>
      </c>
    </row>
    <row r="9" spans="1:30" x14ac:dyDescent="0.3">
      <c r="A9" t="s">
        <v>16</v>
      </c>
      <c r="B9" t="s">
        <v>17</v>
      </c>
      <c r="C9" s="1">
        <v>14.2</v>
      </c>
      <c r="D9" s="6">
        <v>44</v>
      </c>
      <c r="E9" s="6">
        <v>44</v>
      </c>
      <c r="F9" s="6">
        <v>42</v>
      </c>
      <c r="G9" s="6">
        <v>40</v>
      </c>
      <c r="H9" s="6">
        <v>20</v>
      </c>
      <c r="I9" s="8">
        <f t="shared" si="4"/>
        <v>4</v>
      </c>
      <c r="J9" s="8">
        <f t="shared" si="5"/>
        <v>4</v>
      </c>
      <c r="K9" s="8">
        <f t="shared" si="6"/>
        <v>2</v>
      </c>
      <c r="L9" s="8">
        <f t="shared" si="7"/>
        <v>0</v>
      </c>
      <c r="M9" s="8">
        <f t="shared" si="8"/>
        <v>0</v>
      </c>
      <c r="N9" s="11">
        <f t="shared" si="13"/>
        <v>624.79999999999995</v>
      </c>
      <c r="O9" s="11">
        <f t="shared" si="14"/>
        <v>624.79999999999995</v>
      </c>
      <c r="P9" s="11">
        <f t="shared" si="15"/>
        <v>596.4</v>
      </c>
      <c r="Q9" s="11">
        <f t="shared" si="9"/>
        <v>568</v>
      </c>
      <c r="R9" s="11">
        <f t="shared" si="9"/>
        <v>284</v>
      </c>
      <c r="S9" s="12">
        <f t="shared" si="10"/>
        <v>28.4</v>
      </c>
      <c r="T9" s="12">
        <f t="shared" si="16"/>
        <v>28.4</v>
      </c>
      <c r="U9" s="12">
        <f t="shared" si="17"/>
        <v>14.2</v>
      </c>
      <c r="V9" s="12">
        <f t="shared" si="11"/>
        <v>0</v>
      </c>
      <c r="W9" s="12">
        <f t="shared" si="11"/>
        <v>0</v>
      </c>
      <c r="X9" s="13">
        <f t="shared" si="18"/>
        <v>653.19999999999993</v>
      </c>
      <c r="Y9" s="13">
        <f t="shared" si="12"/>
        <v>653.19999999999993</v>
      </c>
      <c r="Z9" s="13">
        <f t="shared" si="12"/>
        <v>610.6</v>
      </c>
      <c r="AA9" s="13">
        <f t="shared" si="12"/>
        <v>568</v>
      </c>
      <c r="AB9" s="13">
        <f t="shared" si="12"/>
        <v>284</v>
      </c>
      <c r="AD9" s="14">
        <f t="shared" si="19"/>
        <v>2769</v>
      </c>
    </row>
    <row r="10" spans="1:30" x14ac:dyDescent="0.3">
      <c r="A10" t="s">
        <v>18</v>
      </c>
      <c r="B10" t="s">
        <v>19</v>
      </c>
      <c r="C10" s="1">
        <v>18</v>
      </c>
      <c r="D10" s="6">
        <v>55</v>
      </c>
      <c r="E10" s="6">
        <v>55</v>
      </c>
      <c r="F10" s="6">
        <v>45</v>
      </c>
      <c r="G10" s="6">
        <v>40</v>
      </c>
      <c r="H10" s="6">
        <v>49</v>
      </c>
      <c r="I10" s="8">
        <f t="shared" si="4"/>
        <v>15</v>
      </c>
      <c r="J10" s="8">
        <f t="shared" si="5"/>
        <v>15</v>
      </c>
      <c r="K10" s="8">
        <f t="shared" si="6"/>
        <v>5</v>
      </c>
      <c r="L10" s="8">
        <f t="shared" si="7"/>
        <v>0</v>
      </c>
      <c r="M10" s="8">
        <f t="shared" si="8"/>
        <v>9</v>
      </c>
      <c r="N10" s="11">
        <f t="shared" si="13"/>
        <v>990</v>
      </c>
      <c r="O10" s="11">
        <f t="shared" si="14"/>
        <v>990</v>
      </c>
      <c r="P10" s="11">
        <f t="shared" si="15"/>
        <v>810</v>
      </c>
      <c r="Q10" s="11">
        <f t="shared" si="9"/>
        <v>720</v>
      </c>
      <c r="R10" s="11">
        <f t="shared" si="9"/>
        <v>882</v>
      </c>
      <c r="S10" s="12">
        <f t="shared" si="10"/>
        <v>135</v>
      </c>
      <c r="T10" s="12">
        <f t="shared" si="16"/>
        <v>135</v>
      </c>
      <c r="U10" s="12">
        <f t="shared" si="17"/>
        <v>45</v>
      </c>
      <c r="V10" s="12">
        <f t="shared" si="11"/>
        <v>0</v>
      </c>
      <c r="W10" s="12">
        <f t="shared" si="11"/>
        <v>81</v>
      </c>
      <c r="X10" s="13">
        <f t="shared" si="18"/>
        <v>1125</v>
      </c>
      <c r="Y10" s="13">
        <f t="shared" si="12"/>
        <v>1125</v>
      </c>
      <c r="Z10" s="13">
        <f t="shared" si="12"/>
        <v>855</v>
      </c>
      <c r="AA10" s="13">
        <f t="shared" si="12"/>
        <v>720</v>
      </c>
      <c r="AB10" s="13">
        <f t="shared" si="12"/>
        <v>963</v>
      </c>
      <c r="AD10" s="14">
        <f t="shared" si="19"/>
        <v>4788</v>
      </c>
    </row>
    <row r="11" spans="1:30" x14ac:dyDescent="0.3">
      <c r="A11" t="s">
        <v>20</v>
      </c>
      <c r="B11" t="s">
        <v>21</v>
      </c>
      <c r="C11" s="1">
        <v>17.5</v>
      </c>
      <c r="D11" s="6">
        <v>33</v>
      </c>
      <c r="E11" s="6">
        <v>33</v>
      </c>
      <c r="F11" s="6">
        <v>54</v>
      </c>
      <c r="G11" s="6">
        <v>40</v>
      </c>
      <c r="H11" s="6">
        <v>20</v>
      </c>
      <c r="I11" s="8">
        <f t="shared" si="4"/>
        <v>0</v>
      </c>
      <c r="J11" s="8">
        <f t="shared" si="5"/>
        <v>0</v>
      </c>
      <c r="K11" s="8">
        <f t="shared" si="6"/>
        <v>14</v>
      </c>
      <c r="L11" s="8">
        <f t="shared" si="7"/>
        <v>0</v>
      </c>
      <c r="M11" s="8">
        <f t="shared" si="8"/>
        <v>0</v>
      </c>
      <c r="N11" s="11">
        <f t="shared" si="13"/>
        <v>577.5</v>
      </c>
      <c r="O11" s="11">
        <f t="shared" si="14"/>
        <v>577.5</v>
      </c>
      <c r="P11" s="11">
        <f t="shared" si="15"/>
        <v>945</v>
      </c>
      <c r="Q11" s="11">
        <f t="shared" si="9"/>
        <v>700</v>
      </c>
      <c r="R11" s="11">
        <f t="shared" si="9"/>
        <v>350</v>
      </c>
      <c r="S11" s="12">
        <f t="shared" si="10"/>
        <v>0</v>
      </c>
      <c r="T11" s="12">
        <f t="shared" si="16"/>
        <v>0</v>
      </c>
      <c r="U11" s="12">
        <f t="shared" si="17"/>
        <v>122.5</v>
      </c>
      <c r="V11" s="12">
        <f t="shared" si="11"/>
        <v>0</v>
      </c>
      <c r="W11" s="12">
        <f t="shared" si="11"/>
        <v>0</v>
      </c>
      <c r="X11" s="13">
        <f t="shared" si="18"/>
        <v>577.5</v>
      </c>
      <c r="Y11" s="13">
        <f t="shared" si="12"/>
        <v>577.5</v>
      </c>
      <c r="Z11" s="13">
        <f t="shared" si="12"/>
        <v>1067.5</v>
      </c>
      <c r="AA11" s="13">
        <f t="shared" si="12"/>
        <v>700</v>
      </c>
      <c r="AB11" s="13">
        <f t="shared" si="12"/>
        <v>350</v>
      </c>
      <c r="AD11" s="14">
        <f t="shared" si="19"/>
        <v>3272.5</v>
      </c>
    </row>
    <row r="12" spans="1:30" x14ac:dyDescent="0.3">
      <c r="A12" t="s">
        <v>22</v>
      </c>
      <c r="B12" t="s">
        <v>23</v>
      </c>
      <c r="C12" s="1">
        <v>14.7</v>
      </c>
      <c r="D12" s="6">
        <v>29</v>
      </c>
      <c r="E12" s="6">
        <v>29</v>
      </c>
      <c r="F12" s="6">
        <v>42</v>
      </c>
      <c r="G12" s="6">
        <v>40</v>
      </c>
      <c r="H12" s="6">
        <v>40</v>
      </c>
      <c r="I12" s="8">
        <f t="shared" si="4"/>
        <v>0</v>
      </c>
      <c r="J12" s="8">
        <f t="shared" si="5"/>
        <v>0</v>
      </c>
      <c r="K12" s="8">
        <f t="shared" si="6"/>
        <v>2</v>
      </c>
      <c r="L12" s="8">
        <f t="shared" si="7"/>
        <v>0</v>
      </c>
      <c r="M12" s="8">
        <f t="shared" si="8"/>
        <v>0</v>
      </c>
      <c r="N12" s="11">
        <f t="shared" si="13"/>
        <v>426.29999999999995</v>
      </c>
      <c r="O12" s="11">
        <f t="shared" si="14"/>
        <v>426.29999999999995</v>
      </c>
      <c r="P12" s="11">
        <f t="shared" si="15"/>
        <v>617.4</v>
      </c>
      <c r="Q12" s="11">
        <f t="shared" si="9"/>
        <v>588</v>
      </c>
      <c r="R12" s="11">
        <f t="shared" si="9"/>
        <v>588</v>
      </c>
      <c r="S12" s="12">
        <f t="shared" si="10"/>
        <v>0</v>
      </c>
      <c r="T12" s="12">
        <f t="shared" si="16"/>
        <v>0</v>
      </c>
      <c r="U12" s="12">
        <f t="shared" si="17"/>
        <v>14.7</v>
      </c>
      <c r="V12" s="12">
        <f t="shared" si="11"/>
        <v>0</v>
      </c>
      <c r="W12" s="12">
        <f t="shared" si="11"/>
        <v>0</v>
      </c>
      <c r="X12" s="13">
        <f t="shared" si="18"/>
        <v>426.29999999999995</v>
      </c>
      <c r="Y12" s="13">
        <f t="shared" si="12"/>
        <v>426.29999999999995</v>
      </c>
      <c r="Z12" s="13">
        <f t="shared" si="12"/>
        <v>632.1</v>
      </c>
      <c r="AA12" s="13">
        <f t="shared" si="12"/>
        <v>588</v>
      </c>
      <c r="AB12" s="13">
        <f t="shared" si="12"/>
        <v>588</v>
      </c>
      <c r="AD12" s="14">
        <f t="shared" si="19"/>
        <v>2660.7</v>
      </c>
    </row>
    <row r="13" spans="1:30" x14ac:dyDescent="0.3">
      <c r="A13" t="s">
        <v>24</v>
      </c>
      <c r="B13" t="s">
        <v>25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11">
        <f t="shared" si="13"/>
        <v>556</v>
      </c>
      <c r="O13" s="11">
        <f t="shared" si="14"/>
        <v>556</v>
      </c>
      <c r="P13" s="11">
        <f t="shared" si="15"/>
        <v>583.80000000000007</v>
      </c>
      <c r="Q13" s="11">
        <f t="shared" si="9"/>
        <v>556</v>
      </c>
      <c r="R13" s="11">
        <f t="shared" si="9"/>
        <v>556</v>
      </c>
      <c r="S13" s="12">
        <f t="shared" si="10"/>
        <v>0</v>
      </c>
      <c r="T13" s="12">
        <f t="shared" si="16"/>
        <v>0</v>
      </c>
      <c r="U13" s="12">
        <f t="shared" si="17"/>
        <v>0</v>
      </c>
      <c r="V13" s="12">
        <f t="shared" si="11"/>
        <v>0</v>
      </c>
      <c r="W13" s="12">
        <f t="shared" si="11"/>
        <v>0</v>
      </c>
      <c r="X13" s="13">
        <f t="shared" si="18"/>
        <v>556</v>
      </c>
      <c r="Y13" s="13">
        <f t="shared" si="12"/>
        <v>556</v>
      </c>
      <c r="Z13" s="13">
        <f t="shared" si="12"/>
        <v>583.80000000000007</v>
      </c>
      <c r="AA13" s="13">
        <f t="shared" si="12"/>
        <v>556</v>
      </c>
      <c r="AB13" s="13">
        <f t="shared" si="12"/>
        <v>556</v>
      </c>
      <c r="AD13" s="14">
        <f t="shared" si="19"/>
        <v>2807.8</v>
      </c>
    </row>
    <row r="14" spans="1:30" x14ac:dyDescent="0.3">
      <c r="A14" t="s">
        <v>26</v>
      </c>
      <c r="B14" t="s">
        <v>27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ref="I14:M16" si="20">IF(D14&gt;40,D14-40,0)</f>
        <v>0</v>
      </c>
      <c r="J14" s="8">
        <f t="shared" si="20"/>
        <v>0</v>
      </c>
      <c r="K14" s="8">
        <f t="shared" si="20"/>
        <v>2</v>
      </c>
      <c r="L14" s="8">
        <f t="shared" si="20"/>
        <v>0</v>
      </c>
      <c r="M14" s="8">
        <f t="shared" si="20"/>
        <v>0</v>
      </c>
      <c r="N14" s="11">
        <f t="shared" si="13"/>
        <v>448</v>
      </c>
      <c r="O14" s="11">
        <f t="shared" si="14"/>
        <v>448</v>
      </c>
      <c r="P14" s="11">
        <f t="shared" si="15"/>
        <v>470.4</v>
      </c>
      <c r="Q14" s="11">
        <f t="shared" si="9"/>
        <v>436.79999999999995</v>
      </c>
      <c r="R14" s="11">
        <f t="shared" si="9"/>
        <v>448</v>
      </c>
      <c r="S14" s="12">
        <f t="shared" si="10"/>
        <v>0</v>
      </c>
      <c r="T14" s="12">
        <f t="shared" si="16"/>
        <v>0</v>
      </c>
      <c r="U14" s="12">
        <f t="shared" si="17"/>
        <v>11.2</v>
      </c>
      <c r="V14" s="12">
        <f t="shared" si="11"/>
        <v>0</v>
      </c>
      <c r="W14" s="12">
        <f t="shared" si="11"/>
        <v>0</v>
      </c>
      <c r="X14" s="13">
        <f t="shared" si="18"/>
        <v>448</v>
      </c>
      <c r="Y14" s="13">
        <f t="shared" si="12"/>
        <v>448</v>
      </c>
      <c r="Z14" s="13">
        <f t="shared" si="12"/>
        <v>481.59999999999997</v>
      </c>
      <c r="AA14" s="13">
        <f t="shared" si="12"/>
        <v>436.79999999999995</v>
      </c>
      <c r="AB14" s="13">
        <f t="shared" si="12"/>
        <v>448</v>
      </c>
      <c r="AD14" s="14">
        <f t="shared" si="19"/>
        <v>2262.3999999999996</v>
      </c>
    </row>
    <row r="15" spans="1:30" x14ac:dyDescent="0.3">
      <c r="A15" t="s">
        <v>28</v>
      </c>
      <c r="B15" t="s">
        <v>29</v>
      </c>
      <c r="C15" s="1">
        <v>10.1</v>
      </c>
      <c r="D15" s="6">
        <v>40</v>
      </c>
      <c r="E15" s="6">
        <v>42</v>
      </c>
      <c r="F15" s="6">
        <v>41</v>
      </c>
      <c r="G15" s="6">
        <v>42</v>
      </c>
      <c r="H15" s="6">
        <v>40</v>
      </c>
      <c r="I15" s="8">
        <f t="shared" si="20"/>
        <v>0</v>
      </c>
      <c r="J15" s="8">
        <f t="shared" si="20"/>
        <v>2</v>
      </c>
      <c r="K15" s="8">
        <f t="shared" si="20"/>
        <v>1</v>
      </c>
      <c r="L15" s="8">
        <f t="shared" si="20"/>
        <v>2</v>
      </c>
      <c r="M15" s="8">
        <f t="shared" si="20"/>
        <v>0</v>
      </c>
      <c r="N15" s="11">
        <f t="shared" si="13"/>
        <v>404</v>
      </c>
      <c r="O15" s="11">
        <f t="shared" si="14"/>
        <v>424.2</v>
      </c>
      <c r="P15" s="11">
        <f t="shared" si="15"/>
        <v>414.09999999999997</v>
      </c>
      <c r="Q15" s="11">
        <f t="shared" si="9"/>
        <v>424.2</v>
      </c>
      <c r="R15" s="11">
        <f t="shared" si="9"/>
        <v>404</v>
      </c>
      <c r="S15" s="12">
        <f t="shared" si="10"/>
        <v>0</v>
      </c>
      <c r="T15" s="12">
        <f t="shared" si="16"/>
        <v>10.1</v>
      </c>
      <c r="U15" s="12">
        <f t="shared" si="17"/>
        <v>5.05</v>
      </c>
      <c r="V15" s="12">
        <f t="shared" si="11"/>
        <v>10.1</v>
      </c>
      <c r="W15" s="12">
        <f t="shared" si="11"/>
        <v>0</v>
      </c>
      <c r="X15" s="13">
        <f t="shared" si="18"/>
        <v>404</v>
      </c>
      <c r="Y15" s="13">
        <f t="shared" si="12"/>
        <v>434.3</v>
      </c>
      <c r="Z15" s="13">
        <f t="shared" si="12"/>
        <v>419.15</v>
      </c>
      <c r="AA15" s="13">
        <f t="shared" si="12"/>
        <v>434.3</v>
      </c>
      <c r="AB15" s="13">
        <f t="shared" si="12"/>
        <v>404</v>
      </c>
      <c r="AD15" s="14">
        <f t="shared" si="19"/>
        <v>2095.75</v>
      </c>
    </row>
    <row r="16" spans="1:30" x14ac:dyDescent="0.3">
      <c r="A16" t="s">
        <v>30</v>
      </c>
      <c r="B16" t="s">
        <v>31</v>
      </c>
      <c r="C16" s="1">
        <v>9</v>
      </c>
      <c r="D16" s="6">
        <v>42</v>
      </c>
      <c r="E16" s="6">
        <v>40</v>
      </c>
      <c r="F16" s="6">
        <v>39</v>
      </c>
      <c r="G16" s="6">
        <v>42</v>
      </c>
      <c r="H16" s="6">
        <v>40</v>
      </c>
      <c r="I16" s="8">
        <f t="shared" si="20"/>
        <v>2</v>
      </c>
      <c r="J16" s="8">
        <f t="shared" si="20"/>
        <v>0</v>
      </c>
      <c r="K16" s="8">
        <f t="shared" si="20"/>
        <v>0</v>
      </c>
      <c r="L16" s="8">
        <f t="shared" si="20"/>
        <v>2</v>
      </c>
      <c r="M16" s="8">
        <f t="shared" si="20"/>
        <v>0</v>
      </c>
      <c r="N16" s="11">
        <f t="shared" si="13"/>
        <v>378</v>
      </c>
      <c r="O16" s="11">
        <f t="shared" si="14"/>
        <v>360</v>
      </c>
      <c r="P16" s="11">
        <f t="shared" si="15"/>
        <v>351</v>
      </c>
      <c r="Q16" s="11">
        <f t="shared" si="9"/>
        <v>378</v>
      </c>
      <c r="R16" s="11">
        <f t="shared" si="9"/>
        <v>360</v>
      </c>
      <c r="S16" s="12">
        <f t="shared" si="10"/>
        <v>9</v>
      </c>
      <c r="T16" s="12">
        <f t="shared" si="16"/>
        <v>0</v>
      </c>
      <c r="U16" s="12">
        <f t="shared" si="17"/>
        <v>0</v>
      </c>
      <c r="V16" s="12">
        <f t="shared" si="11"/>
        <v>9</v>
      </c>
      <c r="W16" s="12">
        <f t="shared" si="11"/>
        <v>0</v>
      </c>
      <c r="X16" s="13">
        <f t="shared" si="18"/>
        <v>387</v>
      </c>
      <c r="Y16" s="13">
        <f t="shared" si="12"/>
        <v>360</v>
      </c>
      <c r="Z16" s="13">
        <f t="shared" si="12"/>
        <v>351</v>
      </c>
      <c r="AA16" s="13">
        <f t="shared" si="12"/>
        <v>387</v>
      </c>
      <c r="AB16" s="13">
        <f t="shared" si="12"/>
        <v>360</v>
      </c>
      <c r="AD16" s="14">
        <f t="shared" si="19"/>
        <v>1845</v>
      </c>
    </row>
    <row r="17" spans="1:30" x14ac:dyDescent="0.3">
      <c r="A17" t="s">
        <v>32</v>
      </c>
      <c r="B17" t="s">
        <v>33</v>
      </c>
      <c r="C17" s="1">
        <v>8.44</v>
      </c>
      <c r="D17" s="6">
        <v>40</v>
      </c>
      <c r="E17" s="6">
        <v>41</v>
      </c>
      <c r="F17" s="6">
        <v>39</v>
      </c>
      <c r="G17" s="6">
        <v>41</v>
      </c>
      <c r="H17" s="6">
        <v>40</v>
      </c>
      <c r="I17" s="8">
        <f t="shared" ref="I17:J20" si="21">IF(D17&gt;40,D17-40,0)</f>
        <v>0</v>
      </c>
      <c r="J17" s="8">
        <f t="shared" si="21"/>
        <v>1</v>
      </c>
      <c r="K17" s="8">
        <v>1</v>
      </c>
      <c r="L17" s="8">
        <f t="shared" ref="L17:M20" si="22">IF(G17&gt;40,G17-40,0)</f>
        <v>1</v>
      </c>
      <c r="M17" s="8">
        <f t="shared" si="22"/>
        <v>0</v>
      </c>
      <c r="N17" s="11">
        <f t="shared" si="13"/>
        <v>337.59999999999997</v>
      </c>
      <c r="O17" s="11">
        <f t="shared" si="14"/>
        <v>346.03999999999996</v>
      </c>
      <c r="P17" s="11">
        <f t="shared" si="15"/>
        <v>329.15999999999997</v>
      </c>
      <c r="Q17" s="11">
        <f t="shared" si="9"/>
        <v>346.03999999999996</v>
      </c>
      <c r="R17" s="11">
        <f t="shared" si="9"/>
        <v>337.59999999999997</v>
      </c>
      <c r="S17" s="12">
        <f t="shared" si="10"/>
        <v>0</v>
      </c>
      <c r="T17" s="12">
        <f t="shared" si="16"/>
        <v>4.22</v>
      </c>
      <c r="U17" s="12">
        <f t="shared" si="17"/>
        <v>4.22</v>
      </c>
      <c r="V17" s="12">
        <f t="shared" si="11"/>
        <v>4.22</v>
      </c>
      <c r="W17" s="12">
        <f t="shared" si="11"/>
        <v>0</v>
      </c>
      <c r="X17" s="13">
        <f t="shared" si="18"/>
        <v>337.59999999999997</v>
      </c>
      <c r="Y17" s="13">
        <f t="shared" si="12"/>
        <v>350.26</v>
      </c>
      <c r="Z17" s="13">
        <f t="shared" si="12"/>
        <v>333.38</v>
      </c>
      <c r="AA17" s="13">
        <f t="shared" si="12"/>
        <v>350.26</v>
      </c>
      <c r="AB17" s="13">
        <f t="shared" si="12"/>
        <v>337.59999999999997</v>
      </c>
      <c r="AD17" s="14">
        <f t="shared" si="19"/>
        <v>1709.1</v>
      </c>
    </row>
    <row r="18" spans="1:30" x14ac:dyDescent="0.3">
      <c r="A18" t="s">
        <v>34</v>
      </c>
      <c r="B18" t="s">
        <v>35</v>
      </c>
      <c r="C18" s="1">
        <v>14.2</v>
      </c>
      <c r="D18" s="6">
        <v>40</v>
      </c>
      <c r="E18" s="6">
        <v>39</v>
      </c>
      <c r="F18" s="6">
        <v>39</v>
      </c>
      <c r="G18" s="6">
        <v>40</v>
      </c>
      <c r="H18" s="6">
        <v>40</v>
      </c>
      <c r="I18" s="8">
        <f t="shared" si="21"/>
        <v>0</v>
      </c>
      <c r="J18" s="8">
        <f t="shared" si="21"/>
        <v>0</v>
      </c>
      <c r="K18" s="8">
        <f>IF(F18&gt;40,F18-40,0)</f>
        <v>0</v>
      </c>
      <c r="L18" s="8">
        <f t="shared" si="22"/>
        <v>0</v>
      </c>
      <c r="M18" s="8">
        <f t="shared" si="22"/>
        <v>0</v>
      </c>
      <c r="N18" s="11">
        <f t="shared" si="13"/>
        <v>568</v>
      </c>
      <c r="O18" s="11">
        <f t="shared" si="14"/>
        <v>553.79999999999995</v>
      </c>
      <c r="P18" s="11">
        <f t="shared" si="15"/>
        <v>553.79999999999995</v>
      </c>
      <c r="Q18" s="11">
        <f t="shared" si="9"/>
        <v>568</v>
      </c>
      <c r="R18" s="11">
        <f t="shared" si="9"/>
        <v>568</v>
      </c>
      <c r="S18" s="12">
        <f t="shared" si="10"/>
        <v>0</v>
      </c>
      <c r="T18" s="12">
        <f t="shared" si="16"/>
        <v>0</v>
      </c>
      <c r="U18" s="12">
        <f t="shared" si="17"/>
        <v>0</v>
      </c>
      <c r="V18" s="12">
        <f t="shared" si="11"/>
        <v>0</v>
      </c>
      <c r="W18" s="12">
        <f t="shared" si="11"/>
        <v>0</v>
      </c>
      <c r="X18" s="13">
        <f t="shared" si="18"/>
        <v>568</v>
      </c>
      <c r="Y18" s="13">
        <f t="shared" si="12"/>
        <v>553.79999999999995</v>
      </c>
      <c r="Z18" s="13">
        <f t="shared" si="12"/>
        <v>553.79999999999995</v>
      </c>
      <c r="AA18" s="13">
        <f t="shared" si="12"/>
        <v>568</v>
      </c>
      <c r="AB18" s="13">
        <f t="shared" si="12"/>
        <v>568</v>
      </c>
      <c r="AD18" s="14">
        <f t="shared" si="19"/>
        <v>2811.6</v>
      </c>
    </row>
    <row r="19" spans="1:30" x14ac:dyDescent="0.3">
      <c r="A19" t="s">
        <v>36</v>
      </c>
      <c r="B19" t="s">
        <v>37</v>
      </c>
      <c r="C19" s="1">
        <v>45</v>
      </c>
      <c r="D19" s="6">
        <v>41</v>
      </c>
      <c r="E19" s="6">
        <v>43</v>
      </c>
      <c r="F19" s="6">
        <v>40</v>
      </c>
      <c r="G19" s="6">
        <v>28</v>
      </c>
      <c r="H19" s="6">
        <v>40</v>
      </c>
      <c r="I19" s="8">
        <f t="shared" si="21"/>
        <v>1</v>
      </c>
      <c r="J19" s="8">
        <f t="shared" si="21"/>
        <v>3</v>
      </c>
      <c r="K19" s="8">
        <f>IF(F19&gt;40,F19-40,0)</f>
        <v>0</v>
      </c>
      <c r="L19" s="8">
        <f t="shared" si="22"/>
        <v>0</v>
      </c>
      <c r="M19" s="8">
        <f t="shared" si="22"/>
        <v>0</v>
      </c>
      <c r="N19" s="11">
        <f t="shared" si="13"/>
        <v>1845</v>
      </c>
      <c r="O19" s="11">
        <f t="shared" si="14"/>
        <v>1935</v>
      </c>
      <c r="P19" s="11">
        <f t="shared" si="15"/>
        <v>1800</v>
      </c>
      <c r="Q19" s="11">
        <f t="shared" si="9"/>
        <v>1260</v>
      </c>
      <c r="R19" s="11">
        <f t="shared" si="9"/>
        <v>1800</v>
      </c>
      <c r="S19" s="12">
        <f t="shared" si="10"/>
        <v>22.5</v>
      </c>
      <c r="T19" s="12">
        <f t="shared" si="16"/>
        <v>67.5</v>
      </c>
      <c r="U19" s="12">
        <f t="shared" si="17"/>
        <v>0</v>
      </c>
      <c r="V19" s="12">
        <f t="shared" si="11"/>
        <v>0</v>
      </c>
      <c r="W19" s="12">
        <f t="shared" si="11"/>
        <v>0</v>
      </c>
      <c r="X19" s="13">
        <f t="shared" si="18"/>
        <v>1867.5</v>
      </c>
      <c r="Y19" s="13">
        <f t="shared" si="12"/>
        <v>2002.5</v>
      </c>
      <c r="Z19" s="13">
        <f t="shared" si="12"/>
        <v>1800</v>
      </c>
      <c r="AA19" s="13">
        <f t="shared" si="12"/>
        <v>1260</v>
      </c>
      <c r="AB19" s="13">
        <f t="shared" si="12"/>
        <v>1800</v>
      </c>
      <c r="AD19" s="14">
        <f t="shared" si="19"/>
        <v>8730</v>
      </c>
    </row>
    <row r="20" spans="1:30" x14ac:dyDescent="0.3">
      <c r="A20" t="s">
        <v>38</v>
      </c>
      <c r="B20" t="s">
        <v>39</v>
      </c>
      <c r="C20" s="1">
        <v>30</v>
      </c>
      <c r="D20" s="6">
        <v>39</v>
      </c>
      <c r="E20" s="6">
        <v>40</v>
      </c>
      <c r="F20" s="6">
        <v>40</v>
      </c>
      <c r="G20" s="6">
        <v>20</v>
      </c>
      <c r="H20" s="6">
        <v>40</v>
      </c>
      <c r="I20" s="8">
        <f t="shared" si="21"/>
        <v>0</v>
      </c>
      <c r="J20" s="8">
        <f t="shared" si="21"/>
        <v>0</v>
      </c>
      <c r="K20" s="8">
        <f>IF(F20&gt;40,F20-40,0)</f>
        <v>0</v>
      </c>
      <c r="L20" s="8">
        <f t="shared" si="22"/>
        <v>0</v>
      </c>
      <c r="M20" s="8">
        <f t="shared" si="22"/>
        <v>0</v>
      </c>
      <c r="N20" s="11">
        <f t="shared" si="13"/>
        <v>1170</v>
      </c>
      <c r="O20" s="11">
        <f t="shared" si="14"/>
        <v>1200</v>
      </c>
      <c r="P20" s="11">
        <f t="shared" si="15"/>
        <v>1200</v>
      </c>
      <c r="Q20" s="11">
        <f t="shared" ref="Q20" si="23">$C20*G20</f>
        <v>600</v>
      </c>
      <c r="R20" s="11">
        <f t="shared" ref="R20" si="24">$C20*H20</f>
        <v>1200</v>
      </c>
      <c r="S20" s="12">
        <f t="shared" si="10"/>
        <v>0</v>
      </c>
      <c r="T20" s="12">
        <f t="shared" si="16"/>
        <v>0</v>
      </c>
      <c r="U20" s="12">
        <f t="shared" si="17"/>
        <v>0</v>
      </c>
      <c r="V20" s="12">
        <f t="shared" ref="V20" si="25">0.5*$C20*L20</f>
        <v>0</v>
      </c>
      <c r="W20" s="12">
        <f t="shared" ref="W20" si="26">0.5*$C20*M20</f>
        <v>0</v>
      </c>
      <c r="X20" s="13">
        <f t="shared" si="18"/>
        <v>1170</v>
      </c>
      <c r="Y20" s="13">
        <f t="shared" ref="Y20:AB20" si="27">O20+T20</f>
        <v>1200</v>
      </c>
      <c r="Z20" s="13">
        <f t="shared" si="27"/>
        <v>1200</v>
      </c>
      <c r="AA20" s="13">
        <f t="shared" si="27"/>
        <v>600</v>
      </c>
      <c r="AB20" s="13">
        <f t="shared" si="27"/>
        <v>1200</v>
      </c>
      <c r="AD20" s="14">
        <f t="shared" si="19"/>
        <v>5370</v>
      </c>
    </row>
    <row r="21" spans="1:30" x14ac:dyDescent="0.3">
      <c r="D21" s="9"/>
      <c r="E21" s="9"/>
      <c r="F21" s="9"/>
      <c r="G21" s="9"/>
      <c r="H21" s="9"/>
    </row>
    <row r="22" spans="1:30" x14ac:dyDescent="0.3">
      <c r="A22" t="s">
        <v>40</v>
      </c>
      <c r="C22" s="1">
        <f>MAX(C4:C20)</f>
        <v>45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>MAX(N4:N20)</f>
        <v>1845</v>
      </c>
      <c r="O22" s="1">
        <f t="shared" ref="O22:R22" si="28">MAX(O4:O20)</f>
        <v>1935</v>
      </c>
      <c r="P22" s="1">
        <f t="shared" si="28"/>
        <v>1800</v>
      </c>
      <c r="Q22" s="1">
        <f t="shared" si="28"/>
        <v>1260</v>
      </c>
      <c r="R22" s="1">
        <f t="shared" si="28"/>
        <v>1800</v>
      </c>
      <c r="S22" s="1">
        <f>MAX(S4:S20)</f>
        <v>135</v>
      </c>
      <c r="T22" s="1">
        <f t="shared" ref="T22:W22" si="29">MAX(T4:T20)</f>
        <v>135</v>
      </c>
      <c r="U22" s="1">
        <f t="shared" si="29"/>
        <v>122.5</v>
      </c>
      <c r="V22" s="1">
        <f t="shared" si="29"/>
        <v>10.1</v>
      </c>
      <c r="W22" s="1">
        <f t="shared" si="29"/>
        <v>81</v>
      </c>
      <c r="X22" s="1">
        <f>MAX(X4:X20)</f>
        <v>1867.5</v>
      </c>
      <c r="Y22" s="1">
        <f t="shared" ref="Y22:AB22" si="30">MAX(Y4:Y20)</f>
        <v>2002.5</v>
      </c>
      <c r="Z22" s="1">
        <f t="shared" si="30"/>
        <v>1800</v>
      </c>
      <c r="AA22" s="1">
        <f t="shared" si="30"/>
        <v>1260</v>
      </c>
      <c r="AB22" s="1">
        <f t="shared" si="30"/>
        <v>1800</v>
      </c>
      <c r="AC22" s="1"/>
      <c r="AD22" s="1">
        <f t="shared" ref="AD22" si="31">MAX(AD4:AD20)</f>
        <v>8730</v>
      </c>
    </row>
    <row r="23" spans="1:30" x14ac:dyDescent="0.3">
      <c r="A23" t="s">
        <v>41</v>
      </c>
      <c r="C23" s="1">
        <f>MIN(C4:C20)</f>
        <v>6.9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>MIN(N4:N20)</f>
        <v>269.10000000000002</v>
      </c>
      <c r="O23" s="1">
        <f t="shared" ref="O23:R23" si="32">MIN(O4:O20)</f>
        <v>269.10000000000002</v>
      </c>
      <c r="P23" s="1">
        <f t="shared" si="32"/>
        <v>289.8</v>
      </c>
      <c r="Q23" s="1">
        <f t="shared" si="32"/>
        <v>276</v>
      </c>
      <c r="R23" s="1">
        <f t="shared" si="32"/>
        <v>276</v>
      </c>
      <c r="S23" s="1">
        <f>MIN(S4:S20)</f>
        <v>0</v>
      </c>
      <c r="T23" s="1">
        <f t="shared" ref="T23:W23" si="33">MIN(T4:T20)</f>
        <v>0</v>
      </c>
      <c r="U23" s="1">
        <f t="shared" si="33"/>
        <v>0</v>
      </c>
      <c r="V23" s="1">
        <f t="shared" si="33"/>
        <v>0</v>
      </c>
      <c r="W23" s="1">
        <f t="shared" si="33"/>
        <v>0</v>
      </c>
      <c r="X23" s="1">
        <f>MIN(X4:X20)</f>
        <v>269.10000000000002</v>
      </c>
      <c r="Y23" s="1">
        <f t="shared" ref="Y23:AB23" si="34">MIN(Y4:Y20)</f>
        <v>269.10000000000002</v>
      </c>
      <c r="Z23" s="1">
        <f t="shared" si="34"/>
        <v>296.7</v>
      </c>
      <c r="AA23" s="1">
        <f t="shared" si="34"/>
        <v>276</v>
      </c>
      <c r="AB23" s="1">
        <f t="shared" si="34"/>
        <v>276</v>
      </c>
      <c r="AC23" s="1"/>
      <c r="AD23" s="1">
        <f t="shared" ref="AD23" si="35">MIN(AD4:AD20)</f>
        <v>1386.9</v>
      </c>
    </row>
    <row r="24" spans="1:30" x14ac:dyDescent="0.3">
      <c r="A24" t="s">
        <v>42</v>
      </c>
      <c r="C24" s="1">
        <f>AVERAGE(C4:C20)</f>
        <v>16.484705882352941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678.36470588235295</v>
      </c>
      <c r="O24" s="1">
        <f t="shared" ref="O24:R24" si="36">AVERAGE(O4:O20)</f>
        <v>685.21411764705874</v>
      </c>
      <c r="P24" s="1">
        <f t="shared" si="36"/>
        <v>682.82117647058828</v>
      </c>
      <c r="Q24" s="1">
        <f t="shared" si="36"/>
        <v>546.64941176470597</v>
      </c>
      <c r="R24" s="1">
        <f t="shared" si="36"/>
        <v>609.86470588235295</v>
      </c>
      <c r="S24" s="1">
        <f>AVERAGE(S4:S20)</f>
        <v>18.932352941176472</v>
      </c>
      <c r="T24" s="1">
        <f t="shared" ref="T24:W24" si="37">AVERAGE(T4:T20)</f>
        <v>21.892352941176476</v>
      </c>
      <c r="U24" s="1">
        <f t="shared" si="37"/>
        <v>17.095294117647061</v>
      </c>
      <c r="V24" s="1">
        <f t="shared" si="37"/>
        <v>1.371764705882353</v>
      </c>
      <c r="W24" s="1">
        <f t="shared" si="37"/>
        <v>8.7470588235294109</v>
      </c>
      <c r="X24" s="1">
        <f>AVERAGE(X4:X20)</f>
        <v>697.29705882352937</v>
      </c>
      <c r="Y24" s="1">
        <f t="shared" ref="Y24:AB24" si="38">AVERAGE(Y4:Y20)</f>
        <v>707.10647058823531</v>
      </c>
      <c r="Z24" s="1">
        <f t="shared" si="38"/>
        <v>699.91647058823526</v>
      </c>
      <c r="AA24" s="1">
        <f t="shared" si="38"/>
        <v>548.02117647058822</v>
      </c>
      <c r="AB24" s="1">
        <f t="shared" si="38"/>
        <v>618.61176470588248</v>
      </c>
      <c r="AC24" s="1"/>
      <c r="AD24" s="1">
        <f t="shared" ref="AD24" si="39">AVERAGE(AD4:AD20)</f>
        <v>3270.9529411764706</v>
      </c>
    </row>
    <row r="25" spans="1:30" x14ac:dyDescent="0.3">
      <c r="A25" t="s">
        <v>43</v>
      </c>
      <c r="C25" s="1">
        <f>SUM(C4:C20)</f>
        <v>280.24</v>
      </c>
      <c r="N25" s="1">
        <f>SUM(N4:N20)</f>
        <v>11532.2</v>
      </c>
      <c r="O25" s="1">
        <f t="shared" ref="O25:R25" si="40">SUM(O4:O20)</f>
        <v>11648.64</v>
      </c>
      <c r="P25" s="1">
        <f t="shared" si="40"/>
        <v>11607.960000000001</v>
      </c>
      <c r="Q25" s="1">
        <f t="shared" si="40"/>
        <v>9293.0400000000009</v>
      </c>
      <c r="R25" s="1">
        <f t="shared" si="40"/>
        <v>10367.700000000001</v>
      </c>
      <c r="S25" s="1">
        <f>SUM(S4:S20)</f>
        <v>321.85000000000002</v>
      </c>
      <c r="T25" s="1">
        <f t="shared" ref="T25:W25" si="41">SUM(T4:T20)</f>
        <v>372.17000000000007</v>
      </c>
      <c r="U25" s="1">
        <f t="shared" si="41"/>
        <v>290.62000000000006</v>
      </c>
      <c r="V25" s="1">
        <f t="shared" si="41"/>
        <v>23.32</v>
      </c>
      <c r="W25" s="1">
        <f t="shared" si="41"/>
        <v>148.69999999999999</v>
      </c>
      <c r="X25" s="1">
        <f>SUM(X4:X20)</f>
        <v>11854.05</v>
      </c>
      <c r="Y25" s="1">
        <f t="shared" ref="Y25:AB25" si="42">SUM(Y4:Y20)</f>
        <v>12020.81</v>
      </c>
      <c r="Z25" s="1">
        <f t="shared" si="42"/>
        <v>11898.58</v>
      </c>
      <c r="AA25" s="1">
        <f t="shared" si="42"/>
        <v>9316.36</v>
      </c>
      <c r="AB25" s="1">
        <f t="shared" si="42"/>
        <v>10516.400000000001</v>
      </c>
      <c r="AC25" s="1"/>
      <c r="AD25" s="1">
        <f t="shared" ref="AD25" si="43">SUM(AD4:AD20)</f>
        <v>55606.2</v>
      </c>
    </row>
  </sheetData>
  <pageMargins left="0.7" right="0.7" top="0.75" bottom="0.75" header="0.3" footer="0.3"/>
  <pageSetup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M7" sqref="M7"/>
    </sheetView>
  </sheetViews>
  <sheetFormatPr defaultRowHeight="14.4" x14ac:dyDescent="0.3"/>
  <cols>
    <col min="1" max="1" width="10.6640625" customWidth="1"/>
    <col min="2" max="2" width="12.44140625" customWidth="1"/>
    <col min="3" max="3" width="5.5546875" customWidth="1"/>
    <col min="4" max="4" width="4.88671875" customWidth="1"/>
    <col min="5" max="5" width="6.21875" customWidth="1"/>
    <col min="6" max="6" width="6.5546875" customWidth="1"/>
  </cols>
  <sheetData>
    <row r="1" spans="1:13" ht="88.8" x14ac:dyDescent="0.3">
      <c r="A1" t="s">
        <v>49</v>
      </c>
      <c r="C1" s="15" t="s">
        <v>50</v>
      </c>
      <c r="D1" s="15" t="s">
        <v>51</v>
      </c>
      <c r="E1" s="15" t="s">
        <v>52</v>
      </c>
      <c r="F1" s="15" t="s">
        <v>53</v>
      </c>
      <c r="H1" s="15" t="s">
        <v>50</v>
      </c>
      <c r="I1" s="15" t="s">
        <v>51</v>
      </c>
      <c r="J1" s="15" t="s">
        <v>52</v>
      </c>
      <c r="K1" s="15" t="s">
        <v>53</v>
      </c>
      <c r="M1" s="15" t="s">
        <v>56</v>
      </c>
    </row>
    <row r="2" spans="1:13" x14ac:dyDescent="0.3">
      <c r="B2" t="s">
        <v>54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  <c r="H3" t="s">
        <v>55</v>
      </c>
    </row>
    <row r="4" spans="1:13" x14ac:dyDescent="0.3">
      <c r="A4" t="s">
        <v>4</v>
      </c>
      <c r="B4" t="s">
        <v>5</v>
      </c>
      <c r="C4">
        <v>10</v>
      </c>
      <c r="D4">
        <v>19</v>
      </c>
      <c r="E4">
        <v>93</v>
      </c>
      <c r="F4">
        <v>1</v>
      </c>
      <c r="H4" s="16">
        <f>C4/C$2</f>
        <v>1</v>
      </c>
      <c r="I4" s="16">
        <f t="shared" ref="I4:K19" si="0">D4/D$2</f>
        <v>0.95</v>
      </c>
      <c r="J4" s="16">
        <f t="shared" si="0"/>
        <v>0.93</v>
      </c>
      <c r="K4" s="16">
        <f t="shared" si="0"/>
        <v>1</v>
      </c>
      <c r="M4" s="16" t="b">
        <f>OR(H4&lt;0.5,I4&lt;0.5,J4&lt;0.5,K4&lt;0.5)</f>
        <v>0</v>
      </c>
    </row>
    <row r="5" spans="1:13" x14ac:dyDescent="0.3">
      <c r="A5" t="s">
        <v>6</v>
      </c>
      <c r="B5" t="s">
        <v>7</v>
      </c>
      <c r="C5">
        <v>9</v>
      </c>
      <c r="D5">
        <v>20</v>
      </c>
      <c r="E5">
        <v>100</v>
      </c>
      <c r="F5">
        <v>1</v>
      </c>
      <c r="H5" s="16">
        <f t="shared" ref="H5:H20" si="1">C5/C$2</f>
        <v>0.9</v>
      </c>
      <c r="I5" s="16">
        <f t="shared" si="0"/>
        <v>1</v>
      </c>
      <c r="J5" s="16">
        <f t="shared" si="0"/>
        <v>1</v>
      </c>
      <c r="K5" s="16">
        <f t="shared" si="0"/>
        <v>1</v>
      </c>
      <c r="M5" s="16" t="b">
        <f t="shared" ref="M5:M20" si="2">OR(H5&lt;0.5,I5&lt;0.5,J5&lt;0.5,K5&lt;0.5)</f>
        <v>0</v>
      </c>
    </row>
    <row r="6" spans="1:13" x14ac:dyDescent="0.3">
      <c r="A6" t="s">
        <v>8</v>
      </c>
      <c r="B6" t="s">
        <v>9</v>
      </c>
      <c r="C6">
        <v>8</v>
      </c>
      <c r="D6">
        <v>17</v>
      </c>
      <c r="E6">
        <v>82</v>
      </c>
      <c r="F6">
        <v>1</v>
      </c>
      <c r="H6" s="16">
        <f t="shared" si="1"/>
        <v>0.8</v>
      </c>
      <c r="I6" s="16">
        <f t="shared" si="0"/>
        <v>0.85</v>
      </c>
      <c r="J6" s="16">
        <f t="shared" si="0"/>
        <v>0.82</v>
      </c>
      <c r="K6" s="16">
        <f t="shared" si="0"/>
        <v>1</v>
      </c>
      <c r="M6" s="16" t="b">
        <f t="shared" si="2"/>
        <v>0</v>
      </c>
    </row>
    <row r="7" spans="1:13" x14ac:dyDescent="0.3">
      <c r="A7" t="s">
        <v>10</v>
      </c>
      <c r="B7" t="s">
        <v>13</v>
      </c>
      <c r="C7">
        <v>9</v>
      </c>
      <c r="D7">
        <v>10</v>
      </c>
      <c r="E7">
        <v>73</v>
      </c>
      <c r="F7">
        <v>1</v>
      </c>
      <c r="H7" s="16">
        <f t="shared" si="1"/>
        <v>0.9</v>
      </c>
      <c r="I7" s="16">
        <f t="shared" si="0"/>
        <v>0.5</v>
      </c>
      <c r="J7" s="16">
        <f t="shared" si="0"/>
        <v>0.73</v>
      </c>
      <c r="K7" s="16">
        <f t="shared" si="0"/>
        <v>1</v>
      </c>
      <c r="M7" s="16" t="b">
        <f t="shared" si="2"/>
        <v>0</v>
      </c>
    </row>
    <row r="8" spans="1:13" x14ac:dyDescent="0.3">
      <c r="A8" t="s">
        <v>14</v>
      </c>
      <c r="B8" t="s">
        <v>15</v>
      </c>
      <c r="C8">
        <v>10</v>
      </c>
      <c r="D8">
        <v>20</v>
      </c>
      <c r="E8">
        <v>59</v>
      </c>
      <c r="F8">
        <v>1</v>
      </c>
      <c r="H8" s="16">
        <f t="shared" si="1"/>
        <v>1</v>
      </c>
      <c r="I8" s="16">
        <f t="shared" si="0"/>
        <v>1</v>
      </c>
      <c r="J8" s="16">
        <f t="shared" si="0"/>
        <v>0.59</v>
      </c>
      <c r="K8" s="16">
        <f t="shared" si="0"/>
        <v>1</v>
      </c>
      <c r="M8" s="16" t="b">
        <f t="shared" si="2"/>
        <v>0</v>
      </c>
    </row>
    <row r="9" spans="1:13" x14ac:dyDescent="0.3">
      <c r="A9" t="s">
        <v>16</v>
      </c>
      <c r="B9" t="s">
        <v>17</v>
      </c>
      <c r="C9">
        <v>9</v>
      </c>
      <c r="D9">
        <v>17</v>
      </c>
      <c r="E9">
        <v>100</v>
      </c>
      <c r="F9">
        <v>1</v>
      </c>
      <c r="H9" s="16">
        <f t="shared" si="1"/>
        <v>0.9</v>
      </c>
      <c r="I9" s="16">
        <f t="shared" si="0"/>
        <v>0.85</v>
      </c>
      <c r="J9" s="16">
        <f t="shared" si="0"/>
        <v>1</v>
      </c>
      <c r="K9" s="16">
        <f t="shared" si="0"/>
        <v>1</v>
      </c>
      <c r="M9" s="16" t="b">
        <f t="shared" si="2"/>
        <v>0</v>
      </c>
    </row>
    <row r="10" spans="1:13" x14ac:dyDescent="0.3">
      <c r="A10" t="s">
        <v>18</v>
      </c>
      <c r="B10" t="s">
        <v>19</v>
      </c>
      <c r="C10">
        <v>8</v>
      </c>
      <c r="D10">
        <v>20</v>
      </c>
      <c r="E10">
        <v>100</v>
      </c>
      <c r="F10">
        <v>0</v>
      </c>
      <c r="H10" s="16">
        <f t="shared" si="1"/>
        <v>0.8</v>
      </c>
      <c r="I10" s="16">
        <f t="shared" si="0"/>
        <v>1</v>
      </c>
      <c r="J10" s="16">
        <f t="shared" si="0"/>
        <v>1</v>
      </c>
      <c r="K10" s="16">
        <f t="shared" si="0"/>
        <v>0</v>
      </c>
      <c r="M10" s="16" t="b">
        <f t="shared" si="2"/>
        <v>1</v>
      </c>
    </row>
    <row r="11" spans="1:13" x14ac:dyDescent="0.3">
      <c r="A11" t="s">
        <v>20</v>
      </c>
      <c r="B11" t="s">
        <v>21</v>
      </c>
      <c r="C11">
        <v>5</v>
      </c>
      <c r="D11">
        <v>6</v>
      </c>
      <c r="E11">
        <v>100</v>
      </c>
      <c r="F11">
        <v>1</v>
      </c>
      <c r="H11" s="16">
        <f t="shared" si="1"/>
        <v>0.5</v>
      </c>
      <c r="I11" s="16">
        <f t="shared" si="0"/>
        <v>0.3</v>
      </c>
      <c r="J11" s="16">
        <f t="shared" si="0"/>
        <v>1</v>
      </c>
      <c r="K11" s="16">
        <f t="shared" si="0"/>
        <v>1</v>
      </c>
      <c r="M11" s="16" t="b">
        <f t="shared" si="2"/>
        <v>1</v>
      </c>
    </row>
    <row r="12" spans="1:13" x14ac:dyDescent="0.3">
      <c r="A12" t="s">
        <v>22</v>
      </c>
      <c r="B12" t="s">
        <v>23</v>
      </c>
      <c r="C12">
        <v>10</v>
      </c>
      <c r="D12">
        <v>20</v>
      </c>
      <c r="E12">
        <v>67</v>
      </c>
      <c r="F12">
        <v>1</v>
      </c>
      <c r="H12" s="16">
        <f t="shared" si="1"/>
        <v>1</v>
      </c>
      <c r="I12" s="16">
        <f t="shared" si="0"/>
        <v>1</v>
      </c>
      <c r="J12" s="16">
        <f t="shared" si="0"/>
        <v>0.67</v>
      </c>
      <c r="K12" s="16">
        <f t="shared" si="0"/>
        <v>1</v>
      </c>
      <c r="M12" s="16" t="b">
        <f t="shared" si="2"/>
        <v>0</v>
      </c>
    </row>
    <row r="13" spans="1:13" x14ac:dyDescent="0.3">
      <c r="A13" t="s">
        <v>24</v>
      </c>
      <c r="B13" t="s">
        <v>25</v>
      </c>
      <c r="C13">
        <v>9</v>
      </c>
      <c r="D13">
        <v>20</v>
      </c>
      <c r="E13">
        <v>70</v>
      </c>
      <c r="F13">
        <v>1</v>
      </c>
      <c r="H13" s="16">
        <f t="shared" si="1"/>
        <v>0.9</v>
      </c>
      <c r="I13" s="16">
        <f t="shared" si="0"/>
        <v>1</v>
      </c>
      <c r="J13" s="16">
        <f t="shared" si="0"/>
        <v>0.7</v>
      </c>
      <c r="K13" s="16">
        <f t="shared" si="0"/>
        <v>1</v>
      </c>
      <c r="M13" s="16" t="b">
        <f t="shared" si="2"/>
        <v>0</v>
      </c>
    </row>
    <row r="14" spans="1:13" x14ac:dyDescent="0.3">
      <c r="A14" t="s">
        <v>26</v>
      </c>
      <c r="B14" t="s">
        <v>27</v>
      </c>
      <c r="C14">
        <v>10</v>
      </c>
      <c r="D14">
        <v>19</v>
      </c>
      <c r="E14">
        <v>80</v>
      </c>
      <c r="F14">
        <v>1</v>
      </c>
      <c r="H14" s="16">
        <f t="shared" si="1"/>
        <v>1</v>
      </c>
      <c r="I14" s="16">
        <f t="shared" si="0"/>
        <v>0.95</v>
      </c>
      <c r="J14" s="16">
        <f t="shared" si="0"/>
        <v>0.8</v>
      </c>
      <c r="K14" s="16">
        <f t="shared" si="0"/>
        <v>1</v>
      </c>
      <c r="M14" s="16" t="b">
        <f t="shared" si="2"/>
        <v>0</v>
      </c>
    </row>
    <row r="15" spans="1:13" x14ac:dyDescent="0.3">
      <c r="A15" t="s">
        <v>28</v>
      </c>
      <c r="B15" t="s">
        <v>29</v>
      </c>
      <c r="C15">
        <v>8</v>
      </c>
      <c r="D15">
        <v>20</v>
      </c>
      <c r="E15">
        <v>90</v>
      </c>
      <c r="F15">
        <v>1</v>
      </c>
      <c r="H15" s="16">
        <f t="shared" si="1"/>
        <v>0.8</v>
      </c>
      <c r="I15" s="16">
        <f t="shared" si="0"/>
        <v>1</v>
      </c>
      <c r="J15" s="16">
        <f t="shared" si="0"/>
        <v>0.9</v>
      </c>
      <c r="K15" s="16">
        <f t="shared" si="0"/>
        <v>1</v>
      </c>
      <c r="M15" s="16" t="b">
        <f t="shared" si="2"/>
        <v>0</v>
      </c>
    </row>
    <row r="16" spans="1:13" x14ac:dyDescent="0.3">
      <c r="A16" t="s">
        <v>30</v>
      </c>
      <c r="B16" t="s">
        <v>31</v>
      </c>
      <c r="C16">
        <v>9</v>
      </c>
      <c r="D16">
        <v>10</v>
      </c>
      <c r="E16">
        <v>90</v>
      </c>
      <c r="F16">
        <v>0</v>
      </c>
      <c r="H16" s="16">
        <f t="shared" si="1"/>
        <v>0.9</v>
      </c>
      <c r="I16" s="16">
        <f t="shared" si="0"/>
        <v>0.5</v>
      </c>
      <c r="J16" s="16">
        <f t="shared" si="0"/>
        <v>0.9</v>
      </c>
      <c r="K16" s="16">
        <f t="shared" si="0"/>
        <v>0</v>
      </c>
      <c r="M16" s="16" t="b">
        <f t="shared" si="2"/>
        <v>1</v>
      </c>
    </row>
    <row r="17" spans="1:13" x14ac:dyDescent="0.3">
      <c r="A17" t="s">
        <v>32</v>
      </c>
      <c r="B17" t="s">
        <v>33</v>
      </c>
      <c r="C17">
        <v>7</v>
      </c>
      <c r="D17">
        <v>20</v>
      </c>
      <c r="E17">
        <v>80</v>
      </c>
      <c r="F17">
        <v>1</v>
      </c>
      <c r="H17" s="16">
        <f t="shared" si="1"/>
        <v>0.7</v>
      </c>
      <c r="I17" s="16">
        <f t="shared" si="0"/>
        <v>1</v>
      </c>
      <c r="J17" s="16">
        <f t="shared" si="0"/>
        <v>0.8</v>
      </c>
      <c r="K17" s="16">
        <f t="shared" si="0"/>
        <v>1</v>
      </c>
      <c r="M17" s="16" t="b">
        <f t="shared" si="2"/>
        <v>0</v>
      </c>
    </row>
    <row r="18" spans="1:13" x14ac:dyDescent="0.3">
      <c r="A18" t="s">
        <v>34</v>
      </c>
      <c r="B18" t="s">
        <v>35</v>
      </c>
      <c r="C18">
        <v>10</v>
      </c>
      <c r="D18">
        <v>14</v>
      </c>
      <c r="E18">
        <v>69</v>
      </c>
      <c r="F18">
        <v>1</v>
      </c>
      <c r="H18" s="16">
        <f t="shared" si="1"/>
        <v>1</v>
      </c>
      <c r="I18" s="16">
        <f t="shared" si="0"/>
        <v>0.7</v>
      </c>
      <c r="J18" s="16">
        <f t="shared" si="0"/>
        <v>0.69</v>
      </c>
      <c r="K18" s="16">
        <f t="shared" si="0"/>
        <v>1</v>
      </c>
      <c r="M18" s="16" t="b">
        <f t="shared" si="2"/>
        <v>0</v>
      </c>
    </row>
    <row r="19" spans="1:13" x14ac:dyDescent="0.3">
      <c r="A19" t="s">
        <v>36</v>
      </c>
      <c r="B19" t="s">
        <v>37</v>
      </c>
      <c r="C19">
        <v>11</v>
      </c>
      <c r="D19">
        <v>19</v>
      </c>
      <c r="E19">
        <v>90</v>
      </c>
      <c r="F19">
        <v>1</v>
      </c>
      <c r="H19" s="16">
        <f t="shared" si="1"/>
        <v>1.1000000000000001</v>
      </c>
      <c r="I19" s="16">
        <f t="shared" si="0"/>
        <v>0.95</v>
      </c>
      <c r="J19" s="16">
        <f t="shared" si="0"/>
        <v>0.9</v>
      </c>
      <c r="K19" s="16">
        <f t="shared" si="0"/>
        <v>1</v>
      </c>
      <c r="M19" s="16" t="b">
        <f t="shared" si="2"/>
        <v>0</v>
      </c>
    </row>
    <row r="20" spans="1:13" x14ac:dyDescent="0.3">
      <c r="A20" t="s">
        <v>38</v>
      </c>
      <c r="B20" t="s">
        <v>39</v>
      </c>
      <c r="C20">
        <v>10</v>
      </c>
      <c r="D20">
        <v>17</v>
      </c>
      <c r="E20">
        <v>80</v>
      </c>
      <c r="F20">
        <v>1</v>
      </c>
      <c r="H20" s="16">
        <f t="shared" si="1"/>
        <v>1</v>
      </c>
      <c r="I20" s="16">
        <f t="shared" ref="I20" si="3">D20/D$2</f>
        <v>0.85</v>
      </c>
      <c r="J20" s="16">
        <f t="shared" ref="J20" si="4">E20/E$2</f>
        <v>0.8</v>
      </c>
      <c r="K20" s="16">
        <f t="shared" ref="K20" si="5">F20/F$2</f>
        <v>1</v>
      </c>
      <c r="M20" s="16" t="b">
        <f t="shared" si="2"/>
        <v>0</v>
      </c>
    </row>
    <row r="22" spans="1:13" x14ac:dyDescent="0.3">
      <c r="B22" t="s">
        <v>40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6">
        <f>MAX(H4:H20)</f>
        <v>1.1000000000000001</v>
      </c>
      <c r="I22" s="16">
        <f t="shared" ref="I22:K22" si="7">MAX(I4:I20)</f>
        <v>1</v>
      </c>
      <c r="J22" s="16">
        <f t="shared" si="7"/>
        <v>1</v>
      </c>
      <c r="K22" s="16">
        <f t="shared" si="7"/>
        <v>1</v>
      </c>
    </row>
    <row r="23" spans="1:13" x14ac:dyDescent="0.3">
      <c r="B23" t="s">
        <v>41</v>
      </c>
      <c r="C23">
        <f>MIN(C4:C20)</f>
        <v>5</v>
      </c>
      <c r="D23">
        <f t="shared" ref="D23:F23" si="8">MIN(D4:D20)</f>
        <v>6</v>
      </c>
      <c r="E23">
        <f t="shared" si="8"/>
        <v>59</v>
      </c>
      <c r="F23">
        <f t="shared" si="8"/>
        <v>0</v>
      </c>
      <c r="H23" s="16">
        <f>MIN(H4:H20)</f>
        <v>0.5</v>
      </c>
      <c r="I23" s="16">
        <f t="shared" ref="I23:K23" si="9">MIN(I4:I20)</f>
        <v>0.3</v>
      </c>
      <c r="J23" s="16">
        <f t="shared" si="9"/>
        <v>0.59</v>
      </c>
      <c r="K23" s="16">
        <f t="shared" si="9"/>
        <v>0</v>
      </c>
    </row>
    <row r="24" spans="1:13" x14ac:dyDescent="0.3">
      <c r="B24" t="s">
        <v>57</v>
      </c>
      <c r="C24">
        <f>AVERAGE(C4:C21)</f>
        <v>8.9411764705882355</v>
      </c>
      <c r="D24">
        <f t="shared" ref="D24:F24" si="10">AVERAGE(D4:D21)</f>
        <v>16.941176470588236</v>
      </c>
      <c r="E24">
        <f t="shared" si="10"/>
        <v>83.705882352941174</v>
      </c>
      <c r="F24">
        <f t="shared" si="10"/>
        <v>0.88235294117647056</v>
      </c>
      <c r="H24" s="16">
        <f>AVERAGE(H4:H21)</f>
        <v>0.89411764705882346</v>
      </c>
      <c r="I24" s="16">
        <f t="shared" ref="I24:K24" si="11">AVERAGE(I4:I21)</f>
        <v>0.84705882352941153</v>
      </c>
      <c r="J24" s="16">
        <f t="shared" si="11"/>
        <v>0.83705882352941186</v>
      </c>
      <c r="K24" s="16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  <cfRule type="cellIs" dxfId="1" priority="3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0" sqref="C10"/>
    </sheetView>
  </sheetViews>
  <sheetFormatPr defaultRowHeight="14.4" x14ac:dyDescent="0.3"/>
  <cols>
    <col min="1" max="1" width="18.6640625" customWidth="1"/>
    <col min="3" max="3" width="15.77734375" customWidth="1"/>
    <col min="5" max="5" width="15.44140625" customWidth="1"/>
    <col min="6" max="6" width="12.6640625" customWidth="1"/>
  </cols>
  <sheetData>
    <row r="1" spans="1:12" x14ac:dyDescent="0.3">
      <c r="A1" t="s">
        <v>58</v>
      </c>
    </row>
    <row r="4" spans="1:12" x14ac:dyDescent="0.3">
      <c r="C4" t="s">
        <v>65</v>
      </c>
      <c r="E4" t="s">
        <v>65</v>
      </c>
    </row>
    <row r="5" spans="1:12" x14ac:dyDescent="0.3">
      <c r="A5" t="s">
        <v>59</v>
      </c>
      <c r="B5" t="s">
        <v>12</v>
      </c>
      <c r="C5">
        <v>3</v>
      </c>
      <c r="D5" t="s">
        <v>66</v>
      </c>
      <c r="E5">
        <v>5</v>
      </c>
      <c r="F5" t="s">
        <v>67</v>
      </c>
      <c r="G5">
        <v>4</v>
      </c>
      <c r="H5" t="s">
        <v>68</v>
      </c>
      <c r="I5">
        <v>3</v>
      </c>
      <c r="J5" t="s">
        <v>69</v>
      </c>
      <c r="K5">
        <v>1</v>
      </c>
      <c r="L5" t="s">
        <v>43</v>
      </c>
    </row>
    <row r="6" spans="1:12" x14ac:dyDescent="0.3">
      <c r="A6" t="s">
        <v>60</v>
      </c>
      <c r="B6">
        <v>1</v>
      </c>
      <c r="C6">
        <v>3</v>
      </c>
      <c r="D6">
        <v>5</v>
      </c>
      <c r="E6">
        <v>25</v>
      </c>
      <c r="F6">
        <v>2</v>
      </c>
      <c r="G6">
        <v>8</v>
      </c>
      <c r="H6">
        <v>5</v>
      </c>
      <c r="I6">
        <v>15</v>
      </c>
      <c r="J6">
        <v>5</v>
      </c>
      <c r="K6">
        <v>5</v>
      </c>
      <c r="L6">
        <v>56</v>
      </c>
    </row>
    <row r="7" spans="1:12" x14ac:dyDescent="0.3">
      <c r="A7" t="s">
        <v>61</v>
      </c>
      <c r="B7">
        <v>4</v>
      </c>
      <c r="C7">
        <v>12</v>
      </c>
      <c r="D7">
        <v>4</v>
      </c>
      <c r="E7">
        <v>20</v>
      </c>
      <c r="F7">
        <v>4</v>
      </c>
      <c r="G7">
        <v>16</v>
      </c>
      <c r="H7">
        <v>3</v>
      </c>
      <c r="I7">
        <v>9</v>
      </c>
      <c r="J7">
        <v>1</v>
      </c>
      <c r="K7">
        <v>1</v>
      </c>
      <c r="L7">
        <v>58</v>
      </c>
    </row>
    <row r="8" spans="1:12" x14ac:dyDescent="0.3">
      <c r="A8" t="s">
        <v>62</v>
      </c>
      <c r="B8">
        <v>5</v>
      </c>
      <c r="C8">
        <v>15</v>
      </c>
      <c r="D8">
        <v>1</v>
      </c>
      <c r="E8">
        <v>5</v>
      </c>
      <c r="F8">
        <v>5</v>
      </c>
      <c r="G8">
        <v>20</v>
      </c>
      <c r="H8">
        <v>1</v>
      </c>
      <c r="I8">
        <v>2</v>
      </c>
      <c r="J8">
        <v>2</v>
      </c>
      <c r="K8">
        <v>2</v>
      </c>
      <c r="L8">
        <v>45</v>
      </c>
    </row>
    <row r="9" spans="1:12" x14ac:dyDescent="0.3">
      <c r="A9" t="s">
        <v>63</v>
      </c>
      <c r="B9">
        <v>3</v>
      </c>
      <c r="C9">
        <v>9</v>
      </c>
      <c r="D9">
        <v>3</v>
      </c>
      <c r="E9">
        <v>15</v>
      </c>
      <c r="F9">
        <v>5</v>
      </c>
      <c r="G9">
        <v>20</v>
      </c>
      <c r="H9">
        <v>4</v>
      </c>
      <c r="I9">
        <v>12</v>
      </c>
      <c r="J9">
        <v>3</v>
      </c>
      <c r="K9">
        <v>3</v>
      </c>
      <c r="L9">
        <v>59</v>
      </c>
    </row>
    <row r="10" spans="1:12" x14ac:dyDescent="0.3">
      <c r="A10" t="s">
        <v>64</v>
      </c>
      <c r="B10">
        <v>2</v>
      </c>
      <c r="C10">
        <v>6</v>
      </c>
      <c r="D10">
        <v>5</v>
      </c>
      <c r="E10">
        <v>25</v>
      </c>
      <c r="F10">
        <v>1</v>
      </c>
      <c r="G10">
        <v>4</v>
      </c>
      <c r="H10">
        <v>5</v>
      </c>
      <c r="I10">
        <v>9</v>
      </c>
      <c r="J10">
        <v>5</v>
      </c>
      <c r="K10">
        <v>5</v>
      </c>
      <c r="L1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C1" workbookViewId="0">
      <selection activeCell="L6" sqref="L6"/>
    </sheetView>
  </sheetViews>
  <sheetFormatPr defaultRowHeight="14.4" x14ac:dyDescent="0.3"/>
  <cols>
    <col min="1" max="1" width="17.33203125" customWidth="1"/>
    <col min="3" max="3" width="9.88671875" customWidth="1"/>
  </cols>
  <sheetData>
    <row r="1" spans="1:12" x14ac:dyDescent="0.3">
      <c r="A1" t="s">
        <v>70</v>
      </c>
    </row>
    <row r="4" spans="1:12" x14ac:dyDescent="0.3">
      <c r="A4" t="s">
        <v>71</v>
      </c>
      <c r="B4" s="17" t="s">
        <v>12</v>
      </c>
      <c r="C4" s="17">
        <v>3</v>
      </c>
      <c r="D4" s="18" t="s">
        <v>66</v>
      </c>
      <c r="E4" s="18">
        <v>5</v>
      </c>
      <c r="F4" s="19" t="s">
        <v>67</v>
      </c>
      <c r="G4" s="19">
        <v>4</v>
      </c>
      <c r="H4" s="20" t="s">
        <v>68</v>
      </c>
      <c r="I4" s="20">
        <v>3</v>
      </c>
      <c r="J4" s="6" t="s">
        <v>69</v>
      </c>
      <c r="K4" s="6">
        <v>1</v>
      </c>
      <c r="L4" t="s">
        <v>43</v>
      </c>
    </row>
    <row r="5" spans="1:12" x14ac:dyDescent="0.3">
      <c r="A5" t="s">
        <v>72</v>
      </c>
      <c r="B5" s="17">
        <v>1</v>
      </c>
      <c r="C5" s="17">
        <f>C$4*B5</f>
        <v>3</v>
      </c>
      <c r="D5" s="18">
        <v>5</v>
      </c>
      <c r="E5" s="18">
        <f>E$4*D5</f>
        <v>25</v>
      </c>
      <c r="F5" s="19">
        <v>1</v>
      </c>
      <c r="G5" s="19">
        <f>G$4*F5</f>
        <v>4</v>
      </c>
      <c r="H5" s="20">
        <v>4</v>
      </c>
      <c r="I5" s="20">
        <f>I$4*H5</f>
        <v>12</v>
      </c>
      <c r="J5" s="6">
        <v>5</v>
      </c>
      <c r="K5" s="6">
        <f>K$4*J5</f>
        <v>5</v>
      </c>
      <c r="L5">
        <f>K5+I5+G5+E5+C5</f>
        <v>49</v>
      </c>
    </row>
    <row r="6" spans="1:12" x14ac:dyDescent="0.3">
      <c r="A6" t="s">
        <v>73</v>
      </c>
      <c r="B6" s="17">
        <v>4</v>
      </c>
      <c r="C6" s="17">
        <f t="shared" ref="C6:C9" si="0">C$4*B6</f>
        <v>12</v>
      </c>
      <c r="D6" s="18">
        <v>4</v>
      </c>
      <c r="E6" s="18">
        <f t="shared" ref="E6" si="1">E$4*D6</f>
        <v>20</v>
      </c>
      <c r="F6" s="19">
        <v>3</v>
      </c>
      <c r="G6" s="19">
        <f t="shared" ref="G6" si="2">G$4*F6</f>
        <v>12</v>
      </c>
      <c r="H6" s="20">
        <v>2</v>
      </c>
      <c r="I6" s="20">
        <f t="shared" ref="I6" si="3">I$4*H6</f>
        <v>6</v>
      </c>
      <c r="J6" s="6">
        <v>1</v>
      </c>
      <c r="K6" s="6">
        <f t="shared" ref="K6" si="4">K$4*J6</f>
        <v>1</v>
      </c>
      <c r="L6">
        <f t="shared" ref="L6:L9" si="5">K6+I6+G6+E6+C6</f>
        <v>51</v>
      </c>
    </row>
    <row r="7" spans="1:12" x14ac:dyDescent="0.3">
      <c r="A7" t="s">
        <v>74</v>
      </c>
      <c r="B7" s="17">
        <v>5</v>
      </c>
      <c r="C7" s="17">
        <f t="shared" si="0"/>
        <v>15</v>
      </c>
      <c r="D7" s="18">
        <v>1</v>
      </c>
      <c r="E7" s="18">
        <f t="shared" ref="E7" si="6">E$4*D7</f>
        <v>5</v>
      </c>
      <c r="F7" s="19">
        <v>5</v>
      </c>
      <c r="G7" s="19">
        <f t="shared" ref="G7" si="7">G$4*F7</f>
        <v>20</v>
      </c>
      <c r="H7" s="20">
        <v>3</v>
      </c>
      <c r="I7" s="20">
        <f t="shared" ref="I7" si="8">I$4*H7</f>
        <v>9</v>
      </c>
      <c r="J7" s="6">
        <v>3</v>
      </c>
      <c r="K7" s="6">
        <f t="shared" ref="K7" si="9">K$4*J7</f>
        <v>3</v>
      </c>
      <c r="L7">
        <f t="shared" si="5"/>
        <v>52</v>
      </c>
    </row>
    <row r="8" spans="1:12" x14ac:dyDescent="0.3">
      <c r="A8" t="s">
        <v>63</v>
      </c>
      <c r="B8" s="17">
        <v>3</v>
      </c>
      <c r="C8" s="17">
        <f t="shared" si="0"/>
        <v>9</v>
      </c>
      <c r="D8" s="18">
        <v>5</v>
      </c>
      <c r="E8" s="18">
        <f t="shared" ref="E8" si="10">E$4*D8</f>
        <v>25</v>
      </c>
      <c r="F8" s="19">
        <v>4</v>
      </c>
      <c r="G8" s="19">
        <f t="shared" ref="G8" si="11">G$4*F8</f>
        <v>16</v>
      </c>
      <c r="H8" s="20">
        <v>4</v>
      </c>
      <c r="I8" s="20">
        <f t="shared" ref="I8" si="12">I$4*H8</f>
        <v>12</v>
      </c>
      <c r="J8" s="6">
        <v>3</v>
      </c>
      <c r="K8" s="6">
        <f t="shared" ref="K8" si="13">K$4*J8</f>
        <v>3</v>
      </c>
      <c r="L8">
        <f t="shared" si="5"/>
        <v>65</v>
      </c>
    </row>
    <row r="9" spans="1:12" x14ac:dyDescent="0.3">
      <c r="A9" t="s">
        <v>64</v>
      </c>
      <c r="B9" s="17">
        <v>3</v>
      </c>
      <c r="C9" s="17">
        <f t="shared" si="0"/>
        <v>9</v>
      </c>
      <c r="D9" s="18">
        <v>5</v>
      </c>
      <c r="E9" s="18">
        <f t="shared" ref="E9" si="14">E$4*D9</f>
        <v>25</v>
      </c>
      <c r="F9" s="19">
        <v>2</v>
      </c>
      <c r="G9" s="19">
        <f t="shared" ref="G9" si="15">G$4*F9</f>
        <v>8</v>
      </c>
      <c r="H9" s="20">
        <v>2</v>
      </c>
      <c r="I9" s="20">
        <f t="shared" ref="I9" si="16">I$4*H9</f>
        <v>6</v>
      </c>
      <c r="J9" s="6">
        <v>5</v>
      </c>
      <c r="K9" s="6">
        <f t="shared" ref="K9" si="17">K$4*J9</f>
        <v>5</v>
      </c>
      <c r="L9">
        <f t="shared" si="5"/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D19" workbookViewId="0">
      <selection activeCell="K40" sqref="K40"/>
    </sheetView>
  </sheetViews>
  <sheetFormatPr defaultRowHeight="14.4" x14ac:dyDescent="0.3"/>
  <cols>
    <col min="2" max="2" width="20" customWidth="1"/>
    <col min="3" max="3" width="14.33203125" customWidth="1"/>
    <col min="4" max="4" width="19.44140625" customWidth="1"/>
    <col min="5" max="5" width="11.44140625" customWidth="1"/>
    <col min="6" max="6" width="10.88671875" customWidth="1"/>
    <col min="8" max="8" width="16.21875" customWidth="1"/>
    <col min="9" max="9" width="11.77734375" customWidth="1"/>
    <col min="10" max="10" width="11.6640625" customWidth="1"/>
    <col min="11" max="11" width="14" customWidth="1"/>
  </cols>
  <sheetData>
    <row r="1" spans="1:11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2</v>
      </c>
      <c r="J1" t="s">
        <v>1</v>
      </c>
      <c r="K1" t="s">
        <v>83</v>
      </c>
    </row>
    <row r="2" spans="1:11" x14ac:dyDescent="0.3">
      <c r="A2" t="s">
        <v>84</v>
      </c>
      <c r="B2">
        <v>1001</v>
      </c>
      <c r="C2">
        <v>9822</v>
      </c>
      <c r="D2" t="s">
        <v>85</v>
      </c>
      <c r="E2">
        <v>58.3</v>
      </c>
      <c r="F2">
        <v>98.4</v>
      </c>
      <c r="G2">
        <v>40.100000000000009</v>
      </c>
      <c r="H2">
        <v>4.0100000000000007</v>
      </c>
      <c r="I2" t="s">
        <v>112</v>
      </c>
      <c r="J2" t="s">
        <v>113</v>
      </c>
      <c r="K2" t="s">
        <v>86</v>
      </c>
    </row>
    <row r="3" spans="1:11" x14ac:dyDescent="0.3">
      <c r="A3" t="s">
        <v>111</v>
      </c>
      <c r="B3">
        <v>1170</v>
      </c>
      <c r="C3">
        <v>4421</v>
      </c>
      <c r="D3" t="s">
        <v>94</v>
      </c>
      <c r="E3">
        <v>45</v>
      </c>
      <c r="F3">
        <v>87</v>
      </c>
      <c r="G3">
        <v>42</v>
      </c>
      <c r="H3">
        <v>4.2</v>
      </c>
      <c r="I3" t="s">
        <v>112</v>
      </c>
      <c r="J3" t="s">
        <v>113</v>
      </c>
      <c r="K3" t="s">
        <v>88</v>
      </c>
    </row>
    <row r="4" spans="1:11" x14ac:dyDescent="0.3">
      <c r="A4" t="s">
        <v>110</v>
      </c>
      <c r="B4">
        <v>1162</v>
      </c>
      <c r="C4">
        <v>9212</v>
      </c>
      <c r="D4" t="s">
        <v>95</v>
      </c>
      <c r="E4">
        <v>4</v>
      </c>
      <c r="F4">
        <v>7</v>
      </c>
      <c r="G4">
        <v>3</v>
      </c>
      <c r="H4">
        <v>0.3</v>
      </c>
      <c r="I4" t="s">
        <v>112</v>
      </c>
      <c r="J4" t="s">
        <v>113</v>
      </c>
      <c r="K4" t="s">
        <v>90</v>
      </c>
    </row>
    <row r="5" spans="1:11" x14ac:dyDescent="0.3">
      <c r="A5" t="s">
        <v>84</v>
      </c>
      <c r="B5">
        <v>1004</v>
      </c>
      <c r="C5">
        <v>8722</v>
      </c>
      <c r="D5" t="s">
        <v>91</v>
      </c>
      <c r="E5">
        <v>344</v>
      </c>
      <c r="F5">
        <v>502</v>
      </c>
      <c r="G5">
        <v>158</v>
      </c>
      <c r="H5">
        <v>15.8</v>
      </c>
      <c r="I5" t="s">
        <v>112</v>
      </c>
      <c r="J5" t="s">
        <v>113</v>
      </c>
      <c r="K5" t="s">
        <v>90</v>
      </c>
    </row>
    <row r="6" spans="1:11" x14ac:dyDescent="0.3">
      <c r="A6" t="s">
        <v>110</v>
      </c>
      <c r="B6">
        <v>1158</v>
      </c>
      <c r="C6">
        <v>8722</v>
      </c>
      <c r="D6" t="s">
        <v>91</v>
      </c>
      <c r="E6">
        <v>344</v>
      </c>
      <c r="F6">
        <v>502</v>
      </c>
      <c r="G6">
        <v>158</v>
      </c>
      <c r="H6">
        <v>15.8</v>
      </c>
      <c r="I6" t="s">
        <v>112</v>
      </c>
      <c r="J6" t="s">
        <v>113</v>
      </c>
      <c r="K6" t="s">
        <v>98</v>
      </c>
    </row>
    <row r="7" spans="1:11" x14ac:dyDescent="0.3">
      <c r="A7" t="s">
        <v>109</v>
      </c>
      <c r="B7">
        <v>1152</v>
      </c>
      <c r="C7">
        <v>4421</v>
      </c>
      <c r="D7" t="s">
        <v>94</v>
      </c>
      <c r="E7">
        <v>45</v>
      </c>
      <c r="F7">
        <v>87</v>
      </c>
      <c r="G7">
        <v>42</v>
      </c>
      <c r="H7">
        <v>4.2</v>
      </c>
      <c r="I7" t="s">
        <v>112</v>
      </c>
      <c r="J7" t="s">
        <v>113</v>
      </c>
      <c r="K7" t="s">
        <v>98</v>
      </c>
    </row>
    <row r="8" spans="1:11" x14ac:dyDescent="0.3">
      <c r="A8" t="s">
        <v>108</v>
      </c>
      <c r="B8">
        <v>1149</v>
      </c>
      <c r="C8">
        <v>8722</v>
      </c>
      <c r="D8" t="s">
        <v>91</v>
      </c>
      <c r="E8">
        <v>344</v>
      </c>
      <c r="F8">
        <v>502</v>
      </c>
      <c r="G8">
        <v>158</v>
      </c>
      <c r="H8">
        <v>15.8</v>
      </c>
      <c r="I8" t="s">
        <v>112</v>
      </c>
      <c r="J8" t="s">
        <v>113</v>
      </c>
      <c r="K8" t="s">
        <v>90</v>
      </c>
    </row>
    <row r="9" spans="1:11" x14ac:dyDescent="0.3">
      <c r="A9" t="s">
        <v>108</v>
      </c>
      <c r="B9">
        <v>1147</v>
      </c>
      <c r="C9">
        <v>9822</v>
      </c>
      <c r="D9" t="s">
        <v>85</v>
      </c>
      <c r="E9">
        <v>58.3</v>
      </c>
      <c r="F9">
        <v>98.4</v>
      </c>
      <c r="G9">
        <v>40.100000000000009</v>
      </c>
      <c r="H9">
        <v>4.0100000000000007</v>
      </c>
      <c r="I9" t="s">
        <v>112</v>
      </c>
      <c r="J9" t="s">
        <v>113</v>
      </c>
      <c r="K9" t="s">
        <v>88</v>
      </c>
    </row>
    <row r="10" spans="1:11" x14ac:dyDescent="0.3">
      <c r="A10" t="s">
        <v>107</v>
      </c>
      <c r="B10">
        <v>1138</v>
      </c>
      <c r="C10">
        <v>8722</v>
      </c>
      <c r="D10" t="s">
        <v>91</v>
      </c>
      <c r="E10">
        <v>344</v>
      </c>
      <c r="F10">
        <v>502</v>
      </c>
      <c r="G10">
        <v>158</v>
      </c>
      <c r="H10">
        <v>15.8</v>
      </c>
      <c r="I10" t="s">
        <v>112</v>
      </c>
      <c r="J10" t="s">
        <v>113</v>
      </c>
      <c r="K10" t="s">
        <v>99</v>
      </c>
    </row>
    <row r="11" spans="1:11" x14ac:dyDescent="0.3">
      <c r="A11" t="s">
        <v>107</v>
      </c>
      <c r="B11">
        <v>1135</v>
      </c>
      <c r="C11">
        <v>8722</v>
      </c>
      <c r="D11" t="s">
        <v>91</v>
      </c>
      <c r="E11">
        <v>344</v>
      </c>
      <c r="F11">
        <v>502</v>
      </c>
      <c r="G11">
        <v>158</v>
      </c>
      <c r="H11">
        <v>15.8</v>
      </c>
      <c r="I11" t="s">
        <v>112</v>
      </c>
      <c r="J11" t="s">
        <v>113</v>
      </c>
      <c r="K11" t="s">
        <v>98</v>
      </c>
    </row>
    <row r="12" spans="1:11" x14ac:dyDescent="0.3">
      <c r="A12" t="s">
        <v>107</v>
      </c>
      <c r="B12">
        <v>1133</v>
      </c>
      <c r="C12">
        <v>9822</v>
      </c>
      <c r="D12" t="s">
        <v>85</v>
      </c>
      <c r="E12">
        <v>58.3</v>
      </c>
      <c r="F12">
        <v>98.4</v>
      </c>
      <c r="G12">
        <v>40.100000000000009</v>
      </c>
      <c r="H12">
        <v>4.0100000000000007</v>
      </c>
      <c r="I12" t="s">
        <v>112</v>
      </c>
      <c r="J12" t="s">
        <v>113</v>
      </c>
      <c r="K12" t="s">
        <v>90</v>
      </c>
    </row>
    <row r="13" spans="1:11" x14ac:dyDescent="0.3">
      <c r="A13" t="s">
        <v>107</v>
      </c>
      <c r="B13">
        <v>1127</v>
      </c>
      <c r="C13">
        <v>8722</v>
      </c>
      <c r="D13" t="s">
        <v>91</v>
      </c>
      <c r="E13">
        <v>344</v>
      </c>
      <c r="F13">
        <v>502</v>
      </c>
      <c r="G13">
        <v>158</v>
      </c>
      <c r="H13">
        <v>15.8</v>
      </c>
      <c r="I13" t="s">
        <v>112</v>
      </c>
      <c r="J13" t="s">
        <v>113</v>
      </c>
      <c r="K13" t="s">
        <v>98</v>
      </c>
    </row>
    <row r="14" spans="1:11" x14ac:dyDescent="0.3">
      <c r="A14" t="s">
        <v>106</v>
      </c>
      <c r="B14">
        <v>1119</v>
      </c>
      <c r="C14">
        <v>2242</v>
      </c>
      <c r="D14" t="s">
        <v>97</v>
      </c>
      <c r="E14">
        <v>60</v>
      </c>
      <c r="F14">
        <v>124</v>
      </c>
      <c r="G14">
        <v>64</v>
      </c>
      <c r="H14">
        <v>6.4</v>
      </c>
      <c r="I14" t="s">
        <v>112</v>
      </c>
      <c r="J14" t="s">
        <v>113</v>
      </c>
      <c r="K14" t="s">
        <v>99</v>
      </c>
    </row>
    <row r="15" spans="1:11" x14ac:dyDescent="0.3">
      <c r="A15" t="s">
        <v>84</v>
      </c>
      <c r="B15">
        <v>1014</v>
      </c>
      <c r="C15">
        <v>8722</v>
      </c>
      <c r="D15" t="s">
        <v>91</v>
      </c>
      <c r="E15">
        <v>344</v>
      </c>
      <c r="F15">
        <v>502</v>
      </c>
      <c r="G15">
        <v>158</v>
      </c>
      <c r="H15">
        <v>15.8</v>
      </c>
      <c r="I15" t="s">
        <v>112</v>
      </c>
      <c r="J15" t="s">
        <v>113</v>
      </c>
      <c r="K15" t="s">
        <v>88</v>
      </c>
    </row>
    <row r="16" spans="1:11" x14ac:dyDescent="0.3">
      <c r="A16" t="s">
        <v>106</v>
      </c>
      <c r="B16">
        <v>1115</v>
      </c>
      <c r="C16">
        <v>8722</v>
      </c>
      <c r="D16" t="s">
        <v>91</v>
      </c>
      <c r="E16">
        <v>344</v>
      </c>
      <c r="F16">
        <v>502</v>
      </c>
      <c r="G16">
        <v>158</v>
      </c>
      <c r="H16">
        <v>15.8</v>
      </c>
      <c r="I16" t="s">
        <v>112</v>
      </c>
      <c r="J16" t="s">
        <v>113</v>
      </c>
      <c r="K16" t="s">
        <v>90</v>
      </c>
    </row>
    <row r="17" spans="1:11" x14ac:dyDescent="0.3">
      <c r="A17" t="s">
        <v>106</v>
      </c>
      <c r="B17">
        <v>1113</v>
      </c>
      <c r="C17">
        <v>9822</v>
      </c>
      <c r="D17" t="s">
        <v>85</v>
      </c>
      <c r="E17">
        <v>58.3</v>
      </c>
      <c r="F17">
        <v>98.4</v>
      </c>
      <c r="G17">
        <v>40.100000000000009</v>
      </c>
      <c r="H17">
        <v>4.0100000000000007</v>
      </c>
      <c r="I17" t="s">
        <v>112</v>
      </c>
      <c r="J17" t="s">
        <v>113</v>
      </c>
      <c r="K17" t="s">
        <v>88</v>
      </c>
    </row>
    <row r="18" spans="1:11" x14ac:dyDescent="0.3">
      <c r="A18" t="s">
        <v>106</v>
      </c>
      <c r="B18">
        <v>1100</v>
      </c>
      <c r="C18">
        <v>6119</v>
      </c>
      <c r="D18" t="s">
        <v>100</v>
      </c>
      <c r="E18">
        <v>9</v>
      </c>
      <c r="F18">
        <v>14</v>
      </c>
      <c r="G18">
        <v>5</v>
      </c>
      <c r="H18">
        <v>0.5</v>
      </c>
      <c r="I18" t="s">
        <v>112</v>
      </c>
      <c r="J18" t="s">
        <v>113</v>
      </c>
      <c r="K18" t="s">
        <v>99</v>
      </c>
    </row>
    <row r="19" spans="1:11" x14ac:dyDescent="0.3">
      <c r="A19" t="s">
        <v>105</v>
      </c>
      <c r="B19">
        <v>1090</v>
      </c>
      <c r="C19">
        <v>2877</v>
      </c>
      <c r="D19" t="s">
        <v>87</v>
      </c>
      <c r="E19">
        <v>11.4</v>
      </c>
      <c r="F19">
        <v>16.3</v>
      </c>
      <c r="G19">
        <v>4.9000000000000004</v>
      </c>
      <c r="H19">
        <v>0.49000000000000005</v>
      </c>
      <c r="I19" t="s">
        <v>112</v>
      </c>
      <c r="J19" t="s">
        <v>113</v>
      </c>
      <c r="K19" t="s">
        <v>88</v>
      </c>
    </row>
    <row r="20" spans="1:11" x14ac:dyDescent="0.3">
      <c r="A20" t="s">
        <v>105</v>
      </c>
      <c r="B20">
        <v>1088</v>
      </c>
      <c r="C20">
        <v>2499</v>
      </c>
      <c r="D20" t="s">
        <v>89</v>
      </c>
      <c r="E20">
        <v>6.2</v>
      </c>
      <c r="F20">
        <v>9.1999999999999993</v>
      </c>
      <c r="G20">
        <v>2.9999999999999991</v>
      </c>
      <c r="H20">
        <v>0.29999999999999993</v>
      </c>
      <c r="I20" t="s">
        <v>112</v>
      </c>
      <c r="J20" t="s">
        <v>113</v>
      </c>
      <c r="K20" t="s">
        <v>86</v>
      </c>
    </row>
    <row r="21" spans="1:11" x14ac:dyDescent="0.3">
      <c r="A21" t="s">
        <v>105</v>
      </c>
      <c r="B21">
        <v>1087</v>
      </c>
      <c r="C21">
        <v>2499</v>
      </c>
      <c r="D21" t="s">
        <v>89</v>
      </c>
      <c r="E21">
        <v>6.2</v>
      </c>
      <c r="F21">
        <v>9.1999999999999993</v>
      </c>
      <c r="G21">
        <v>2.9999999999999991</v>
      </c>
      <c r="H21">
        <v>0.29999999999999993</v>
      </c>
      <c r="I21" t="s">
        <v>112</v>
      </c>
      <c r="J21" t="s">
        <v>113</v>
      </c>
      <c r="K21" t="s">
        <v>88</v>
      </c>
    </row>
    <row r="22" spans="1:11" x14ac:dyDescent="0.3">
      <c r="A22" t="s">
        <v>105</v>
      </c>
      <c r="B22">
        <v>1084</v>
      </c>
      <c r="C22">
        <v>6119</v>
      </c>
      <c r="D22" t="s">
        <v>100</v>
      </c>
      <c r="E22">
        <v>9</v>
      </c>
      <c r="F22">
        <v>14</v>
      </c>
      <c r="G22">
        <v>5</v>
      </c>
      <c r="H22">
        <v>0.5</v>
      </c>
      <c r="I22" t="s">
        <v>112</v>
      </c>
      <c r="J22" t="s">
        <v>113</v>
      </c>
      <c r="K22" t="s">
        <v>90</v>
      </c>
    </row>
    <row r="23" spans="1:11" x14ac:dyDescent="0.3">
      <c r="A23" t="s">
        <v>105</v>
      </c>
      <c r="B23">
        <v>1083</v>
      </c>
      <c r="C23">
        <v>1109</v>
      </c>
      <c r="D23" t="s">
        <v>92</v>
      </c>
      <c r="E23">
        <v>3</v>
      </c>
      <c r="F23">
        <v>8</v>
      </c>
      <c r="G23">
        <v>5</v>
      </c>
      <c r="H23">
        <v>0.5</v>
      </c>
      <c r="I23" t="s">
        <v>112</v>
      </c>
      <c r="J23" t="s">
        <v>113</v>
      </c>
      <c r="K23" t="s">
        <v>98</v>
      </c>
    </row>
    <row r="24" spans="1:11" x14ac:dyDescent="0.3">
      <c r="A24" t="s">
        <v>105</v>
      </c>
      <c r="B24">
        <v>1082</v>
      </c>
      <c r="C24">
        <v>1109</v>
      </c>
      <c r="D24" t="s">
        <v>92</v>
      </c>
      <c r="E24">
        <v>3</v>
      </c>
      <c r="F24">
        <v>8</v>
      </c>
      <c r="G24">
        <v>5</v>
      </c>
      <c r="H24">
        <v>0.5</v>
      </c>
      <c r="I24" t="s">
        <v>112</v>
      </c>
      <c r="J24" t="s">
        <v>113</v>
      </c>
      <c r="K24" t="s">
        <v>88</v>
      </c>
    </row>
    <row r="25" spans="1:11" x14ac:dyDescent="0.3">
      <c r="A25" t="s">
        <v>104</v>
      </c>
      <c r="B25">
        <v>1071</v>
      </c>
      <c r="C25">
        <v>1109</v>
      </c>
      <c r="D25" t="s">
        <v>92</v>
      </c>
      <c r="E25">
        <v>3</v>
      </c>
      <c r="F25">
        <v>8</v>
      </c>
      <c r="G25">
        <v>5</v>
      </c>
      <c r="H25">
        <v>0.5</v>
      </c>
      <c r="I25" t="s">
        <v>112</v>
      </c>
      <c r="J25" t="s">
        <v>113</v>
      </c>
      <c r="K25" t="s">
        <v>90</v>
      </c>
    </row>
    <row r="26" spans="1:11" x14ac:dyDescent="0.3">
      <c r="A26" t="s">
        <v>104</v>
      </c>
      <c r="B26">
        <v>1062</v>
      </c>
      <c r="C26">
        <v>2499</v>
      </c>
      <c r="D26" t="s">
        <v>89</v>
      </c>
      <c r="E26">
        <v>6.2</v>
      </c>
      <c r="F26">
        <v>9.1999999999999993</v>
      </c>
      <c r="G26">
        <v>2.9999999999999991</v>
      </c>
      <c r="H26">
        <v>0.29999999999999993</v>
      </c>
      <c r="I26" t="s">
        <v>112</v>
      </c>
      <c r="J26" t="s">
        <v>113</v>
      </c>
      <c r="K26" t="s">
        <v>90</v>
      </c>
    </row>
    <row r="27" spans="1:11" x14ac:dyDescent="0.3">
      <c r="A27" t="s">
        <v>103</v>
      </c>
      <c r="B27">
        <v>1053</v>
      </c>
      <c r="C27">
        <v>2242</v>
      </c>
      <c r="D27" t="s">
        <v>97</v>
      </c>
      <c r="E27">
        <v>60</v>
      </c>
      <c r="F27">
        <v>124</v>
      </c>
      <c r="G27">
        <v>64</v>
      </c>
      <c r="H27">
        <v>6.4</v>
      </c>
      <c r="I27" t="s">
        <v>112</v>
      </c>
      <c r="J27" t="s">
        <v>113</v>
      </c>
      <c r="K27" t="s">
        <v>88</v>
      </c>
    </row>
    <row r="28" spans="1:11" x14ac:dyDescent="0.3">
      <c r="A28" t="s">
        <v>96</v>
      </c>
      <c r="B28">
        <v>1027</v>
      </c>
      <c r="C28">
        <v>6119</v>
      </c>
      <c r="D28" t="s">
        <v>100</v>
      </c>
      <c r="E28">
        <v>9</v>
      </c>
      <c r="F28">
        <v>14</v>
      </c>
      <c r="G28">
        <v>5</v>
      </c>
      <c r="H28">
        <v>0.5</v>
      </c>
      <c r="I28" t="s">
        <v>112</v>
      </c>
      <c r="J28" t="s">
        <v>113</v>
      </c>
      <c r="K28" t="s">
        <v>98</v>
      </c>
    </row>
    <row r="29" spans="1:11" x14ac:dyDescent="0.3">
      <c r="A29" t="s">
        <v>96</v>
      </c>
      <c r="B29">
        <v>1028</v>
      </c>
      <c r="C29">
        <v>8722</v>
      </c>
      <c r="D29" t="s">
        <v>91</v>
      </c>
      <c r="E29">
        <v>344</v>
      </c>
      <c r="F29">
        <v>502</v>
      </c>
      <c r="G29" t="s">
        <v>122</v>
      </c>
      <c r="H29" t="e">
        <v>#VALUE!</v>
      </c>
      <c r="I29" t="s">
        <v>112</v>
      </c>
      <c r="J29" t="s">
        <v>113</v>
      </c>
      <c r="K29" t="s">
        <v>90</v>
      </c>
    </row>
    <row r="30" spans="1:11" x14ac:dyDescent="0.3">
      <c r="A30" t="s">
        <v>103</v>
      </c>
      <c r="B30">
        <v>1050</v>
      </c>
      <c r="C30">
        <v>2877</v>
      </c>
      <c r="D30" t="s">
        <v>87</v>
      </c>
      <c r="E30">
        <v>11.4</v>
      </c>
      <c r="F30">
        <v>16.3</v>
      </c>
      <c r="G30">
        <v>4.9000000000000004</v>
      </c>
      <c r="H30">
        <v>0.49000000000000005</v>
      </c>
      <c r="I30" t="s">
        <v>112</v>
      </c>
      <c r="J30" t="s">
        <v>113</v>
      </c>
      <c r="K30" t="s">
        <v>90</v>
      </c>
    </row>
    <row r="31" spans="1:11" x14ac:dyDescent="0.3">
      <c r="A31" t="s">
        <v>103</v>
      </c>
      <c r="B31">
        <v>1049</v>
      </c>
      <c r="C31">
        <v>2499</v>
      </c>
      <c r="D31" t="s">
        <v>89</v>
      </c>
      <c r="E31">
        <v>6.2</v>
      </c>
      <c r="F31">
        <v>9.1999999999999993</v>
      </c>
      <c r="G31">
        <v>2.9999999999999991</v>
      </c>
      <c r="H31">
        <v>0.29999999999999993</v>
      </c>
      <c r="I31" t="s">
        <v>112</v>
      </c>
      <c r="J31" t="s">
        <v>113</v>
      </c>
      <c r="K31" t="s">
        <v>93</v>
      </c>
    </row>
    <row r="32" spans="1:11" x14ac:dyDescent="0.3">
      <c r="A32" t="s">
        <v>101</v>
      </c>
      <c r="B32">
        <v>1048</v>
      </c>
      <c r="C32">
        <v>8722</v>
      </c>
      <c r="D32" t="s">
        <v>91</v>
      </c>
      <c r="E32">
        <v>344</v>
      </c>
      <c r="F32">
        <v>502</v>
      </c>
      <c r="G32">
        <v>158</v>
      </c>
      <c r="H32">
        <v>15.8</v>
      </c>
      <c r="I32" t="s">
        <v>112</v>
      </c>
      <c r="J32" t="s">
        <v>113</v>
      </c>
      <c r="K32" t="s">
        <v>90</v>
      </c>
    </row>
    <row r="33" spans="1:11" x14ac:dyDescent="0.3">
      <c r="A33" t="s">
        <v>96</v>
      </c>
      <c r="B33">
        <v>1032</v>
      </c>
      <c r="C33">
        <v>2877</v>
      </c>
      <c r="D33" t="s">
        <v>87</v>
      </c>
      <c r="E33">
        <v>11.4</v>
      </c>
      <c r="F33">
        <v>16.3</v>
      </c>
      <c r="G33">
        <v>4.9000000000000004</v>
      </c>
      <c r="H33">
        <v>0.49000000000000005</v>
      </c>
      <c r="I33" t="s">
        <v>112</v>
      </c>
      <c r="J33" t="s">
        <v>113</v>
      </c>
      <c r="K33" t="s">
        <v>90</v>
      </c>
    </row>
    <row r="34" spans="1:11" x14ac:dyDescent="0.3">
      <c r="A34" t="s">
        <v>101</v>
      </c>
      <c r="B34">
        <v>1041</v>
      </c>
      <c r="C34">
        <v>2499</v>
      </c>
      <c r="D34" t="s">
        <v>89</v>
      </c>
      <c r="E34">
        <v>6.2</v>
      </c>
      <c r="F34">
        <v>9.1999999999999993</v>
      </c>
      <c r="G34">
        <v>2.9999999999999991</v>
      </c>
      <c r="H34">
        <v>0.29999999999999993</v>
      </c>
      <c r="I34" t="s">
        <v>112</v>
      </c>
      <c r="J34" t="s">
        <v>113</v>
      </c>
      <c r="K34" t="s">
        <v>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t="s">
        <v>126</v>
      </c>
    </row>
    <row r="3" spans="1:2" x14ac:dyDescent="0.3">
      <c r="A3" s="26" t="s">
        <v>123</v>
      </c>
      <c r="B3" t="s">
        <v>125</v>
      </c>
    </row>
    <row r="4" spans="1:2" x14ac:dyDescent="0.3">
      <c r="A4" s="27" t="s">
        <v>113</v>
      </c>
      <c r="B4" s="28">
        <v>6003.5</v>
      </c>
    </row>
    <row r="5" spans="1:2" x14ac:dyDescent="0.3">
      <c r="A5" s="27" t="s">
        <v>115</v>
      </c>
      <c r="B5" s="28">
        <v>2410.7000000000003</v>
      </c>
    </row>
    <row r="6" spans="1:2" x14ac:dyDescent="0.3">
      <c r="A6" s="27" t="s">
        <v>118</v>
      </c>
      <c r="B6" s="28">
        <v>3035.3</v>
      </c>
    </row>
    <row r="7" spans="1:2" x14ac:dyDescent="0.3">
      <c r="A7" s="27" t="s">
        <v>14</v>
      </c>
      <c r="B7" s="28">
        <v>5661.0999999999985</v>
      </c>
    </row>
    <row r="8" spans="1:2" x14ac:dyDescent="0.3">
      <c r="A8" s="27" t="s">
        <v>124</v>
      </c>
      <c r="B8" s="28">
        <v>17110.599999999999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workbookViewId="0">
      <selection activeCell="A2" sqref="A2:K172"/>
    </sheetView>
  </sheetViews>
  <sheetFormatPr defaultRowHeight="14.4" x14ac:dyDescent="0.3"/>
  <cols>
    <col min="6" max="6" width="11.109375" bestFit="1" customWidth="1"/>
    <col min="8" max="8" width="11.44140625" customWidth="1"/>
    <col min="9" max="9" width="11.33203125" customWidth="1"/>
    <col min="10" max="10" width="10.77734375" customWidth="1"/>
  </cols>
  <sheetData>
    <row r="1" spans="1:12" ht="43.2" x14ac:dyDescent="0.3">
      <c r="A1" s="23" t="s">
        <v>75</v>
      </c>
      <c r="B1" s="23" t="s">
        <v>76</v>
      </c>
      <c r="C1" s="23" t="s">
        <v>77</v>
      </c>
      <c r="D1" s="23" t="s">
        <v>78</v>
      </c>
      <c r="E1" s="23" t="s">
        <v>79</v>
      </c>
      <c r="F1" s="23" t="s">
        <v>80</v>
      </c>
      <c r="G1" s="23" t="s">
        <v>81</v>
      </c>
      <c r="H1" s="23" t="s">
        <v>82</v>
      </c>
      <c r="I1" s="23" t="s">
        <v>2</v>
      </c>
      <c r="J1" s="23" t="s">
        <v>1</v>
      </c>
      <c r="K1" s="23" t="s">
        <v>83</v>
      </c>
      <c r="L1" s="23"/>
    </row>
    <row r="2" spans="1:12" x14ac:dyDescent="0.3">
      <c r="A2" s="21" t="s">
        <v>84</v>
      </c>
      <c r="B2" s="22">
        <v>1001</v>
      </c>
      <c r="C2">
        <v>9822</v>
      </c>
      <c r="D2" t="s">
        <v>85</v>
      </c>
      <c r="E2" s="1">
        <v>58.3</v>
      </c>
      <c r="F2" s="1">
        <v>98.4</v>
      </c>
      <c r="G2" s="24">
        <f>F2-E2</f>
        <v>40.100000000000009</v>
      </c>
      <c r="H2" s="25">
        <f>G2/10</f>
        <v>4.0100000000000007</v>
      </c>
      <c r="I2" t="s">
        <v>112</v>
      </c>
      <c r="J2" t="s">
        <v>113</v>
      </c>
      <c r="K2" t="s">
        <v>86</v>
      </c>
    </row>
    <row r="3" spans="1:12" x14ac:dyDescent="0.3">
      <c r="A3" s="21" t="s">
        <v>84</v>
      </c>
      <c r="B3" s="22">
        <v>1002</v>
      </c>
      <c r="C3">
        <v>2877</v>
      </c>
      <c r="D3" t="s">
        <v>87</v>
      </c>
      <c r="E3" s="1">
        <v>11.4</v>
      </c>
      <c r="F3" s="1">
        <v>16.3</v>
      </c>
      <c r="G3" s="24">
        <f>F3-E3</f>
        <v>4.9000000000000004</v>
      </c>
      <c r="H3" s="25">
        <f>G3/10</f>
        <v>0.49000000000000005</v>
      </c>
      <c r="I3" t="s">
        <v>114</v>
      </c>
      <c r="J3" t="s">
        <v>115</v>
      </c>
      <c r="K3" t="s">
        <v>88</v>
      </c>
    </row>
    <row r="4" spans="1:12" x14ac:dyDescent="0.3">
      <c r="A4" s="21" t="s">
        <v>84</v>
      </c>
      <c r="B4" s="22">
        <v>1003</v>
      </c>
      <c r="C4">
        <v>2499</v>
      </c>
      <c r="D4" t="s">
        <v>89</v>
      </c>
      <c r="E4" s="1">
        <v>6.2</v>
      </c>
      <c r="F4" s="1">
        <v>9.1999999999999993</v>
      </c>
      <c r="G4" s="24">
        <f>F4-E4</f>
        <v>2.9999999999999991</v>
      </c>
      <c r="H4" s="25">
        <f>G4/10</f>
        <v>0.29999999999999993</v>
      </c>
      <c r="I4" t="s">
        <v>116</v>
      </c>
      <c r="J4" t="s">
        <v>14</v>
      </c>
      <c r="K4" t="s">
        <v>90</v>
      </c>
    </row>
    <row r="5" spans="1:12" x14ac:dyDescent="0.3">
      <c r="A5" s="21" t="s">
        <v>84</v>
      </c>
      <c r="B5" s="22">
        <v>1004</v>
      </c>
      <c r="C5">
        <v>8722</v>
      </c>
      <c r="D5" t="s">
        <v>91</v>
      </c>
      <c r="E5" s="1">
        <v>344</v>
      </c>
      <c r="F5" s="1">
        <v>502</v>
      </c>
      <c r="G5" s="24">
        <f>F5-E5</f>
        <v>158</v>
      </c>
      <c r="H5" s="25">
        <f>G5/10</f>
        <v>15.8</v>
      </c>
      <c r="I5" t="s">
        <v>112</v>
      </c>
      <c r="J5" t="s">
        <v>113</v>
      </c>
      <c r="K5" t="s">
        <v>90</v>
      </c>
    </row>
    <row r="6" spans="1:12" x14ac:dyDescent="0.3">
      <c r="A6" s="21" t="s">
        <v>84</v>
      </c>
      <c r="B6" s="22">
        <v>1005</v>
      </c>
      <c r="C6">
        <v>1109</v>
      </c>
      <c r="D6" t="s">
        <v>92</v>
      </c>
      <c r="E6" s="1">
        <v>3</v>
      </c>
      <c r="F6" s="1">
        <v>8</v>
      </c>
      <c r="G6" s="24">
        <f>F6-E6</f>
        <v>5</v>
      </c>
      <c r="H6" s="25">
        <f>G6/10</f>
        <v>0.5</v>
      </c>
      <c r="I6" t="s">
        <v>116</v>
      </c>
      <c r="J6" t="s">
        <v>14</v>
      </c>
      <c r="K6" t="s">
        <v>90</v>
      </c>
    </row>
    <row r="7" spans="1:12" x14ac:dyDescent="0.3">
      <c r="A7" s="21" t="s">
        <v>84</v>
      </c>
      <c r="B7" s="22">
        <v>1006</v>
      </c>
      <c r="C7">
        <v>9822</v>
      </c>
      <c r="D7" t="s">
        <v>85</v>
      </c>
      <c r="E7" s="1">
        <v>58.3</v>
      </c>
      <c r="F7" s="1">
        <v>98.4</v>
      </c>
      <c r="G7" s="24">
        <f>F7-E7</f>
        <v>40.100000000000009</v>
      </c>
      <c r="H7" s="25">
        <f>G7/10</f>
        <v>4.0100000000000007</v>
      </c>
      <c r="I7" t="s">
        <v>116</v>
      </c>
      <c r="J7" t="s">
        <v>14</v>
      </c>
      <c r="K7" t="s">
        <v>90</v>
      </c>
    </row>
    <row r="8" spans="1:12" x14ac:dyDescent="0.3">
      <c r="A8" s="21" t="s">
        <v>84</v>
      </c>
      <c r="B8" s="22">
        <v>1007</v>
      </c>
      <c r="C8">
        <v>1109</v>
      </c>
      <c r="D8" t="s">
        <v>92</v>
      </c>
      <c r="E8" s="1">
        <v>3</v>
      </c>
      <c r="F8" s="1">
        <v>8</v>
      </c>
      <c r="G8" s="24">
        <f>F8-E8</f>
        <v>5</v>
      </c>
      <c r="H8" s="25">
        <f>G8/10</f>
        <v>0.5</v>
      </c>
      <c r="I8" t="s">
        <v>117</v>
      </c>
      <c r="J8" t="s">
        <v>118</v>
      </c>
      <c r="K8" t="s">
        <v>86</v>
      </c>
    </row>
    <row r="9" spans="1:12" x14ac:dyDescent="0.3">
      <c r="A9" s="21" t="s">
        <v>84</v>
      </c>
      <c r="B9" s="22">
        <v>1008</v>
      </c>
      <c r="C9">
        <v>2877</v>
      </c>
      <c r="D9" t="s">
        <v>87</v>
      </c>
      <c r="E9" s="1">
        <v>11.4</v>
      </c>
      <c r="F9" s="1">
        <v>16.3</v>
      </c>
      <c r="G9" s="24">
        <f>F9-E9</f>
        <v>4.9000000000000004</v>
      </c>
      <c r="H9" s="25">
        <f>G9/10</f>
        <v>0.49000000000000005</v>
      </c>
      <c r="I9" t="s">
        <v>116</v>
      </c>
      <c r="J9" t="s">
        <v>14</v>
      </c>
      <c r="K9" t="s">
        <v>86</v>
      </c>
    </row>
    <row r="10" spans="1:12" x14ac:dyDescent="0.3">
      <c r="A10" s="21" t="s">
        <v>84</v>
      </c>
      <c r="B10" s="22">
        <v>1009</v>
      </c>
      <c r="C10">
        <v>1109</v>
      </c>
      <c r="D10" t="s">
        <v>92</v>
      </c>
      <c r="E10" s="1">
        <v>3</v>
      </c>
      <c r="F10" s="1">
        <v>8</v>
      </c>
      <c r="G10" s="24">
        <f>F10-E10</f>
        <v>5</v>
      </c>
      <c r="H10" s="25">
        <f>G10/10</f>
        <v>0.5</v>
      </c>
      <c r="I10" t="s">
        <v>116</v>
      </c>
      <c r="J10" t="s">
        <v>14</v>
      </c>
      <c r="K10" t="s">
        <v>90</v>
      </c>
    </row>
    <row r="11" spans="1:12" x14ac:dyDescent="0.3">
      <c r="A11" s="21" t="s">
        <v>84</v>
      </c>
      <c r="B11" s="22">
        <v>1010</v>
      </c>
      <c r="C11">
        <v>2877</v>
      </c>
      <c r="D11" t="s">
        <v>87</v>
      </c>
      <c r="E11" s="1">
        <v>11.4</v>
      </c>
      <c r="F11" s="1">
        <v>16.3</v>
      </c>
      <c r="G11" s="24">
        <f>F11-E11</f>
        <v>4.9000000000000004</v>
      </c>
      <c r="H11" s="25">
        <f>G11/10</f>
        <v>0.49000000000000005</v>
      </c>
      <c r="I11" t="s">
        <v>114</v>
      </c>
      <c r="J11" t="s">
        <v>115</v>
      </c>
      <c r="K11" t="s">
        <v>93</v>
      </c>
    </row>
    <row r="12" spans="1:12" x14ac:dyDescent="0.3">
      <c r="A12" s="21" t="s">
        <v>84</v>
      </c>
      <c r="B12" s="22">
        <v>1011</v>
      </c>
      <c r="C12">
        <v>2877</v>
      </c>
      <c r="D12" t="s">
        <v>87</v>
      </c>
      <c r="E12" s="1">
        <v>11.4</v>
      </c>
      <c r="F12" s="1">
        <v>16.3</v>
      </c>
      <c r="G12" s="24">
        <f>F12-E12</f>
        <v>4.9000000000000004</v>
      </c>
      <c r="H12" s="25">
        <f>G12/10</f>
        <v>0.49000000000000005</v>
      </c>
      <c r="I12" t="s">
        <v>114</v>
      </c>
      <c r="J12" t="s">
        <v>115</v>
      </c>
      <c r="K12" t="s">
        <v>90</v>
      </c>
    </row>
    <row r="13" spans="1:12" x14ac:dyDescent="0.3">
      <c r="A13" s="21" t="s">
        <v>84</v>
      </c>
      <c r="B13" s="22">
        <v>1012</v>
      </c>
      <c r="C13">
        <v>4421</v>
      </c>
      <c r="D13" t="s">
        <v>94</v>
      </c>
      <c r="E13" s="1">
        <v>45</v>
      </c>
      <c r="F13" s="1">
        <v>87</v>
      </c>
      <c r="G13" s="24">
        <f>F13-E13</f>
        <v>42</v>
      </c>
      <c r="H13" s="25">
        <f>G13/10</f>
        <v>4.2</v>
      </c>
      <c r="I13" t="s">
        <v>116</v>
      </c>
      <c r="J13" t="s">
        <v>14</v>
      </c>
      <c r="K13" t="s">
        <v>86</v>
      </c>
    </row>
    <row r="14" spans="1:12" x14ac:dyDescent="0.3">
      <c r="A14" s="21" t="s">
        <v>84</v>
      </c>
      <c r="B14" s="22">
        <v>1013</v>
      </c>
      <c r="C14">
        <v>9212</v>
      </c>
      <c r="D14" t="s">
        <v>95</v>
      </c>
      <c r="E14" s="1">
        <v>4</v>
      </c>
      <c r="F14" s="1">
        <v>7</v>
      </c>
      <c r="G14" s="24">
        <f>F14-E14</f>
        <v>3</v>
      </c>
      <c r="H14" s="25">
        <f>G14/10</f>
        <v>0.3</v>
      </c>
      <c r="I14" t="s">
        <v>117</v>
      </c>
      <c r="J14" t="s">
        <v>118</v>
      </c>
      <c r="K14" t="s">
        <v>93</v>
      </c>
    </row>
    <row r="15" spans="1:12" x14ac:dyDescent="0.3">
      <c r="A15" s="21" t="s">
        <v>84</v>
      </c>
      <c r="B15" s="22">
        <v>1014</v>
      </c>
      <c r="C15">
        <v>8722</v>
      </c>
      <c r="D15" t="s">
        <v>91</v>
      </c>
      <c r="E15" s="1">
        <v>344</v>
      </c>
      <c r="F15" s="1">
        <v>502</v>
      </c>
      <c r="G15" s="24">
        <f>F15-E15</f>
        <v>158</v>
      </c>
      <c r="H15" s="25">
        <f>G15/10</f>
        <v>15.8</v>
      </c>
      <c r="I15" t="s">
        <v>112</v>
      </c>
      <c r="J15" t="s">
        <v>113</v>
      </c>
      <c r="K15" t="s">
        <v>88</v>
      </c>
    </row>
    <row r="16" spans="1:12" x14ac:dyDescent="0.3">
      <c r="A16" s="21" t="s">
        <v>84</v>
      </c>
      <c r="B16" s="22">
        <v>1015</v>
      </c>
      <c r="C16">
        <v>2877</v>
      </c>
      <c r="D16" t="s">
        <v>87</v>
      </c>
      <c r="E16" s="1">
        <v>11.4</v>
      </c>
      <c r="F16" s="1">
        <v>16.3</v>
      </c>
      <c r="G16" s="24">
        <f>F16-E16</f>
        <v>4.9000000000000004</v>
      </c>
      <c r="H16" s="25">
        <f>G16/10</f>
        <v>0.49000000000000005</v>
      </c>
      <c r="I16" t="s">
        <v>117</v>
      </c>
      <c r="J16" t="s">
        <v>118</v>
      </c>
      <c r="K16" t="s">
        <v>90</v>
      </c>
    </row>
    <row r="17" spans="1:11" x14ac:dyDescent="0.3">
      <c r="A17" s="21" t="s">
        <v>84</v>
      </c>
      <c r="B17" s="22">
        <v>1016</v>
      </c>
      <c r="C17">
        <v>2499</v>
      </c>
      <c r="D17" t="s">
        <v>89</v>
      </c>
      <c r="E17" s="1">
        <v>6.2</v>
      </c>
      <c r="F17" s="1">
        <v>9.1999999999999993</v>
      </c>
      <c r="G17" s="24">
        <f>F17-E17</f>
        <v>2.9999999999999991</v>
      </c>
      <c r="H17" s="25">
        <f>G17/10</f>
        <v>0.29999999999999993</v>
      </c>
      <c r="I17" t="s">
        <v>116</v>
      </c>
      <c r="J17" t="s">
        <v>14</v>
      </c>
      <c r="K17" t="s">
        <v>88</v>
      </c>
    </row>
    <row r="18" spans="1:11" x14ac:dyDescent="0.3">
      <c r="A18" s="21" t="s">
        <v>96</v>
      </c>
      <c r="B18" s="22">
        <v>1017</v>
      </c>
      <c r="C18">
        <v>2242</v>
      </c>
      <c r="D18" t="s">
        <v>97</v>
      </c>
      <c r="E18" s="1">
        <v>60</v>
      </c>
      <c r="F18" s="1">
        <v>124</v>
      </c>
      <c r="G18" s="24">
        <f>F18-E18</f>
        <v>64</v>
      </c>
      <c r="H18" s="25">
        <f>G18/10</f>
        <v>6.4</v>
      </c>
      <c r="I18" t="s">
        <v>114</v>
      </c>
      <c r="J18" t="s">
        <v>115</v>
      </c>
      <c r="K18" t="s">
        <v>86</v>
      </c>
    </row>
    <row r="19" spans="1:11" x14ac:dyDescent="0.3">
      <c r="A19" s="21" t="s">
        <v>96</v>
      </c>
      <c r="B19" s="22">
        <v>1018</v>
      </c>
      <c r="C19">
        <v>1109</v>
      </c>
      <c r="D19" t="s">
        <v>92</v>
      </c>
      <c r="E19" s="1">
        <v>3</v>
      </c>
      <c r="F19" s="1">
        <v>8</v>
      </c>
      <c r="G19" s="24">
        <f>F19-E19</f>
        <v>5</v>
      </c>
      <c r="H19" s="25">
        <f>G19/10</f>
        <v>0.5</v>
      </c>
      <c r="I19" t="s">
        <v>116</v>
      </c>
      <c r="J19" t="s">
        <v>14</v>
      </c>
      <c r="K19" t="s">
        <v>88</v>
      </c>
    </row>
    <row r="20" spans="1:11" x14ac:dyDescent="0.3">
      <c r="A20" s="21" t="s">
        <v>96</v>
      </c>
      <c r="B20" s="22">
        <v>1019</v>
      </c>
      <c r="C20">
        <v>2499</v>
      </c>
      <c r="D20" t="s">
        <v>89</v>
      </c>
      <c r="E20" s="1">
        <v>6.2</v>
      </c>
      <c r="F20" s="1">
        <v>9.1999999999999993</v>
      </c>
      <c r="G20" s="24">
        <f>F20-E20</f>
        <v>2.9999999999999991</v>
      </c>
      <c r="H20" s="25">
        <f>G20/10</f>
        <v>0.29999999999999993</v>
      </c>
      <c r="I20" t="s">
        <v>116</v>
      </c>
      <c r="J20" t="s">
        <v>14</v>
      </c>
      <c r="K20" t="s">
        <v>93</v>
      </c>
    </row>
    <row r="21" spans="1:11" x14ac:dyDescent="0.3">
      <c r="A21" s="21" t="s">
        <v>96</v>
      </c>
      <c r="B21" s="22">
        <v>1020</v>
      </c>
      <c r="C21">
        <v>2499</v>
      </c>
      <c r="D21" t="s">
        <v>89</v>
      </c>
      <c r="E21" s="1">
        <v>6.2</v>
      </c>
      <c r="F21" s="1">
        <v>9.1999999999999993</v>
      </c>
      <c r="G21" s="24">
        <f>F21-E21</f>
        <v>2.9999999999999991</v>
      </c>
      <c r="H21" s="25">
        <f>G21/10</f>
        <v>0.29999999999999993</v>
      </c>
      <c r="I21" t="s">
        <v>116</v>
      </c>
      <c r="J21" t="s">
        <v>14</v>
      </c>
      <c r="K21" t="s">
        <v>98</v>
      </c>
    </row>
    <row r="22" spans="1:11" x14ac:dyDescent="0.3">
      <c r="A22" s="21" t="s">
        <v>96</v>
      </c>
      <c r="B22" s="22">
        <v>1021</v>
      </c>
      <c r="C22">
        <v>1109</v>
      </c>
      <c r="D22" t="s">
        <v>92</v>
      </c>
      <c r="E22" s="1">
        <v>3</v>
      </c>
      <c r="F22" s="1">
        <v>8</v>
      </c>
      <c r="G22" s="24">
        <f>F22-E22</f>
        <v>5</v>
      </c>
      <c r="H22" s="25">
        <f>G22/10</f>
        <v>0.5</v>
      </c>
      <c r="I22" t="s">
        <v>114</v>
      </c>
      <c r="J22" t="s">
        <v>115</v>
      </c>
      <c r="K22" t="s">
        <v>93</v>
      </c>
    </row>
    <row r="23" spans="1:11" x14ac:dyDescent="0.3">
      <c r="A23" s="21" t="s">
        <v>96</v>
      </c>
      <c r="B23" s="22">
        <v>1022</v>
      </c>
      <c r="C23">
        <v>2877</v>
      </c>
      <c r="D23" t="s">
        <v>87</v>
      </c>
      <c r="E23" s="1">
        <v>11.4</v>
      </c>
      <c r="F23" s="1">
        <v>16.3</v>
      </c>
      <c r="G23" s="24">
        <f>F23-E23</f>
        <v>4.9000000000000004</v>
      </c>
      <c r="H23" s="25">
        <f>G23/10</f>
        <v>0.49000000000000005</v>
      </c>
      <c r="I23" t="s">
        <v>116</v>
      </c>
      <c r="J23" t="s">
        <v>14</v>
      </c>
      <c r="K23" t="s">
        <v>99</v>
      </c>
    </row>
    <row r="24" spans="1:11" x14ac:dyDescent="0.3">
      <c r="A24" s="21" t="s">
        <v>96</v>
      </c>
      <c r="B24" s="22">
        <v>1023</v>
      </c>
      <c r="C24">
        <v>1109</v>
      </c>
      <c r="D24" t="s">
        <v>92</v>
      </c>
      <c r="E24" s="1">
        <v>3</v>
      </c>
      <c r="F24" s="1">
        <v>8</v>
      </c>
      <c r="G24" s="24">
        <f>F24-E24</f>
        <v>5</v>
      </c>
      <c r="H24" s="25">
        <f>G24/10</f>
        <v>0.5</v>
      </c>
      <c r="I24" t="s">
        <v>117</v>
      </c>
      <c r="J24" t="s">
        <v>118</v>
      </c>
      <c r="K24" t="s">
        <v>86</v>
      </c>
    </row>
    <row r="25" spans="1:11" x14ac:dyDescent="0.3">
      <c r="A25" s="21" t="s">
        <v>96</v>
      </c>
      <c r="B25" s="22">
        <v>1024</v>
      </c>
      <c r="C25">
        <v>9212</v>
      </c>
      <c r="D25" t="s">
        <v>95</v>
      </c>
      <c r="E25" s="1">
        <v>4</v>
      </c>
      <c r="F25" s="1">
        <v>7</v>
      </c>
      <c r="G25" s="24">
        <f>F25-E25</f>
        <v>3</v>
      </c>
      <c r="H25" s="25">
        <f>G25/10</f>
        <v>0.3</v>
      </c>
      <c r="I25" t="s">
        <v>114</v>
      </c>
      <c r="J25" t="s">
        <v>115</v>
      </c>
      <c r="K25" t="s">
        <v>99</v>
      </c>
    </row>
    <row r="26" spans="1:11" x14ac:dyDescent="0.3">
      <c r="A26" s="21" t="s">
        <v>96</v>
      </c>
      <c r="B26" s="22">
        <v>1025</v>
      </c>
      <c r="C26">
        <v>2877</v>
      </c>
      <c r="D26" t="s">
        <v>87</v>
      </c>
      <c r="E26" s="1">
        <v>11.4</v>
      </c>
      <c r="F26" s="1">
        <v>16.3</v>
      </c>
      <c r="G26" s="24">
        <f>F26-E26</f>
        <v>4.9000000000000004</v>
      </c>
      <c r="H26" s="25">
        <f>G26/10</f>
        <v>0.49000000000000005</v>
      </c>
      <c r="I26" t="s">
        <v>117</v>
      </c>
      <c r="J26" t="s">
        <v>118</v>
      </c>
      <c r="K26" t="s">
        <v>98</v>
      </c>
    </row>
    <row r="27" spans="1:11" x14ac:dyDescent="0.3">
      <c r="A27" s="21" t="s">
        <v>96</v>
      </c>
      <c r="B27" s="22">
        <v>1026</v>
      </c>
      <c r="C27">
        <v>6119</v>
      </c>
      <c r="D27" t="s">
        <v>100</v>
      </c>
      <c r="E27" s="1">
        <v>9</v>
      </c>
      <c r="F27" s="1">
        <v>14</v>
      </c>
      <c r="G27" s="24">
        <f>F27-E27</f>
        <v>5</v>
      </c>
      <c r="H27" s="25">
        <f>G27/10</f>
        <v>0.5</v>
      </c>
      <c r="I27" t="s">
        <v>117</v>
      </c>
      <c r="J27" t="s">
        <v>118</v>
      </c>
      <c r="K27" t="s">
        <v>86</v>
      </c>
    </row>
    <row r="28" spans="1:11" x14ac:dyDescent="0.3">
      <c r="A28" s="21" t="s">
        <v>96</v>
      </c>
      <c r="B28" s="22">
        <v>1027</v>
      </c>
      <c r="C28">
        <v>6119</v>
      </c>
      <c r="D28" t="s">
        <v>100</v>
      </c>
      <c r="E28" s="1">
        <v>9</v>
      </c>
      <c r="F28" s="1">
        <v>14</v>
      </c>
      <c r="G28" s="24">
        <f>F28-E28</f>
        <v>5</v>
      </c>
      <c r="H28" s="25">
        <f>G28/10</f>
        <v>0.5</v>
      </c>
      <c r="I28" t="s">
        <v>112</v>
      </c>
      <c r="J28" t="s">
        <v>113</v>
      </c>
      <c r="K28" t="s">
        <v>98</v>
      </c>
    </row>
    <row r="29" spans="1:11" x14ac:dyDescent="0.3">
      <c r="A29" s="21" t="s">
        <v>96</v>
      </c>
      <c r="B29" s="22">
        <v>1028</v>
      </c>
      <c r="C29">
        <v>8722</v>
      </c>
      <c r="D29" t="s">
        <v>91</v>
      </c>
      <c r="E29" s="1">
        <v>344</v>
      </c>
      <c r="F29" s="1">
        <v>502</v>
      </c>
      <c r="G29" s="24" t="s">
        <v>122</v>
      </c>
      <c r="H29" s="25" t="e">
        <f>G29/10</f>
        <v>#VALUE!</v>
      </c>
      <c r="I29" t="s">
        <v>112</v>
      </c>
      <c r="J29" t="s">
        <v>113</v>
      </c>
      <c r="K29" t="s">
        <v>90</v>
      </c>
    </row>
    <row r="30" spans="1:11" x14ac:dyDescent="0.3">
      <c r="A30" s="21" t="s">
        <v>96</v>
      </c>
      <c r="B30" s="22">
        <v>1029</v>
      </c>
      <c r="C30">
        <v>2499</v>
      </c>
      <c r="D30" t="s">
        <v>89</v>
      </c>
      <c r="E30" s="1">
        <v>6.2</v>
      </c>
      <c r="F30" s="1">
        <v>9.1999999999999993</v>
      </c>
      <c r="G30" s="24">
        <f>F30-E30</f>
        <v>2.9999999999999991</v>
      </c>
      <c r="H30" s="25">
        <f>G30/10</f>
        <v>0.29999999999999993</v>
      </c>
      <c r="I30" t="s">
        <v>114</v>
      </c>
      <c r="J30" t="s">
        <v>115</v>
      </c>
      <c r="K30" t="s">
        <v>90</v>
      </c>
    </row>
    <row r="31" spans="1:11" x14ac:dyDescent="0.3">
      <c r="A31" s="21" t="s">
        <v>96</v>
      </c>
      <c r="B31" s="22">
        <v>1030</v>
      </c>
      <c r="C31">
        <v>4421</v>
      </c>
      <c r="D31" t="s">
        <v>94</v>
      </c>
      <c r="E31" s="1">
        <v>45</v>
      </c>
      <c r="F31" s="1">
        <v>87</v>
      </c>
      <c r="G31" s="24">
        <f>F31-E31</f>
        <v>42</v>
      </c>
      <c r="H31" s="25">
        <f>G31/10</f>
        <v>4.2</v>
      </c>
      <c r="I31" t="s">
        <v>114</v>
      </c>
      <c r="J31" t="s">
        <v>115</v>
      </c>
      <c r="K31" t="s">
        <v>98</v>
      </c>
    </row>
    <row r="32" spans="1:11" x14ac:dyDescent="0.3">
      <c r="A32" s="21" t="s">
        <v>96</v>
      </c>
      <c r="B32" s="22">
        <v>1031</v>
      </c>
      <c r="C32">
        <v>1109</v>
      </c>
      <c r="D32" t="s">
        <v>92</v>
      </c>
      <c r="E32" s="1">
        <v>3</v>
      </c>
      <c r="F32" s="1">
        <v>8</v>
      </c>
      <c r="G32" s="24">
        <f>F32-E32</f>
        <v>5</v>
      </c>
      <c r="H32" s="25">
        <f>G32/10</f>
        <v>0.5</v>
      </c>
      <c r="I32" t="s">
        <v>114</v>
      </c>
      <c r="J32" t="s">
        <v>115</v>
      </c>
      <c r="K32" t="s">
        <v>88</v>
      </c>
    </row>
    <row r="33" spans="1:11" x14ac:dyDescent="0.3">
      <c r="A33" s="21" t="s">
        <v>96</v>
      </c>
      <c r="B33" s="22">
        <v>1032</v>
      </c>
      <c r="C33">
        <v>2877</v>
      </c>
      <c r="D33" t="s">
        <v>87</v>
      </c>
      <c r="E33" s="1">
        <v>11.4</v>
      </c>
      <c r="F33" s="1">
        <v>16.3</v>
      </c>
      <c r="G33" s="24">
        <f>F33-E33</f>
        <v>4.9000000000000004</v>
      </c>
      <c r="H33" s="25">
        <f>G33/10</f>
        <v>0.49000000000000005</v>
      </c>
      <c r="I33" t="s">
        <v>112</v>
      </c>
      <c r="J33" t="s">
        <v>113</v>
      </c>
      <c r="K33" t="s">
        <v>90</v>
      </c>
    </row>
    <row r="34" spans="1:11" x14ac:dyDescent="0.3">
      <c r="A34" s="21" t="s">
        <v>96</v>
      </c>
      <c r="B34" s="22">
        <v>1033</v>
      </c>
      <c r="C34">
        <v>9822</v>
      </c>
      <c r="D34" t="s">
        <v>85</v>
      </c>
      <c r="E34" s="1">
        <v>58.3</v>
      </c>
      <c r="F34" s="1">
        <v>98.4</v>
      </c>
      <c r="G34" s="24">
        <f>F34-E34</f>
        <v>40.100000000000009</v>
      </c>
      <c r="H34" s="25">
        <f>G34/10</f>
        <v>4.0100000000000007</v>
      </c>
      <c r="I34" t="s">
        <v>114</v>
      </c>
      <c r="J34" t="s">
        <v>115</v>
      </c>
      <c r="K34" t="s">
        <v>88</v>
      </c>
    </row>
    <row r="35" spans="1:11" x14ac:dyDescent="0.3">
      <c r="A35" s="21" t="s">
        <v>96</v>
      </c>
      <c r="B35" s="22">
        <v>1034</v>
      </c>
      <c r="C35">
        <v>2877</v>
      </c>
      <c r="D35" t="s">
        <v>87</v>
      </c>
      <c r="E35" s="1">
        <v>11.4</v>
      </c>
      <c r="F35" s="1">
        <v>16.3</v>
      </c>
      <c r="G35" s="24">
        <f>F35-E35</f>
        <v>4.9000000000000004</v>
      </c>
      <c r="H35" s="25">
        <f>G35/10</f>
        <v>0.49000000000000005</v>
      </c>
      <c r="I35" t="s">
        <v>114</v>
      </c>
      <c r="J35" t="s">
        <v>115</v>
      </c>
      <c r="K35" t="s">
        <v>93</v>
      </c>
    </row>
    <row r="36" spans="1:11" x14ac:dyDescent="0.3">
      <c r="A36" s="21" t="s">
        <v>101</v>
      </c>
      <c r="B36" s="22">
        <v>1035</v>
      </c>
      <c r="C36">
        <v>2499</v>
      </c>
      <c r="D36" t="s">
        <v>89</v>
      </c>
      <c r="E36" s="1">
        <v>6.2</v>
      </c>
      <c r="F36" s="1">
        <v>9.1999999999999993</v>
      </c>
      <c r="G36" s="24">
        <f>F36-E36</f>
        <v>2.9999999999999991</v>
      </c>
      <c r="H36" s="25">
        <f>G36/10</f>
        <v>0.29999999999999993</v>
      </c>
      <c r="I36" t="s">
        <v>117</v>
      </c>
      <c r="J36" t="s">
        <v>118</v>
      </c>
      <c r="K36" t="s">
        <v>88</v>
      </c>
    </row>
    <row r="37" spans="1:11" x14ac:dyDescent="0.3">
      <c r="A37" s="21" t="s">
        <v>101</v>
      </c>
      <c r="B37" s="22">
        <v>1036</v>
      </c>
      <c r="C37">
        <v>2499</v>
      </c>
      <c r="D37" t="s">
        <v>89</v>
      </c>
      <c r="E37" s="1">
        <v>6.2</v>
      </c>
      <c r="F37" s="1">
        <v>9.1999999999999993</v>
      </c>
      <c r="G37" s="24">
        <f>F37-E37</f>
        <v>2.9999999999999991</v>
      </c>
      <c r="H37" s="25">
        <f>G37/10</f>
        <v>0.29999999999999993</v>
      </c>
      <c r="I37" t="s">
        <v>114</v>
      </c>
      <c r="J37" t="s">
        <v>115</v>
      </c>
      <c r="K37" t="s">
        <v>98</v>
      </c>
    </row>
    <row r="38" spans="1:11" x14ac:dyDescent="0.3">
      <c r="A38" s="21" t="s">
        <v>101</v>
      </c>
      <c r="B38" s="22">
        <v>1037</v>
      </c>
      <c r="C38">
        <v>6622</v>
      </c>
      <c r="D38" t="s">
        <v>102</v>
      </c>
      <c r="E38" s="1">
        <v>42</v>
      </c>
      <c r="F38" s="1">
        <v>77</v>
      </c>
      <c r="G38" s="24">
        <f>F38-E38</f>
        <v>35</v>
      </c>
      <c r="H38" s="25">
        <f>G38/10</f>
        <v>3.5</v>
      </c>
      <c r="I38" t="s">
        <v>114</v>
      </c>
      <c r="J38" t="s">
        <v>115</v>
      </c>
      <c r="K38" t="s">
        <v>98</v>
      </c>
    </row>
    <row r="39" spans="1:11" x14ac:dyDescent="0.3">
      <c r="A39" s="21" t="s">
        <v>101</v>
      </c>
      <c r="B39" s="22">
        <v>1038</v>
      </c>
      <c r="C39">
        <v>2499</v>
      </c>
      <c r="D39" t="s">
        <v>89</v>
      </c>
      <c r="E39" s="1">
        <v>6.2</v>
      </c>
      <c r="F39" s="1">
        <v>9.1999999999999993</v>
      </c>
      <c r="G39" s="24">
        <f>F39-E39</f>
        <v>2.9999999999999991</v>
      </c>
      <c r="H39" s="25">
        <f>G39/10</f>
        <v>0.29999999999999993</v>
      </c>
      <c r="I39" t="s">
        <v>114</v>
      </c>
      <c r="J39" t="s">
        <v>115</v>
      </c>
      <c r="K39" t="s">
        <v>98</v>
      </c>
    </row>
    <row r="40" spans="1:11" x14ac:dyDescent="0.3">
      <c r="A40" s="21" t="s">
        <v>101</v>
      </c>
      <c r="B40" s="22">
        <v>1039</v>
      </c>
      <c r="C40">
        <v>2877</v>
      </c>
      <c r="D40" t="s">
        <v>87</v>
      </c>
      <c r="E40" s="1">
        <v>11.4</v>
      </c>
      <c r="F40" s="1">
        <v>16.3</v>
      </c>
      <c r="G40" s="24">
        <f>F40-E40</f>
        <v>4.9000000000000004</v>
      </c>
      <c r="H40" s="25">
        <f>G40/10</f>
        <v>0.49000000000000005</v>
      </c>
      <c r="I40" t="s">
        <v>114</v>
      </c>
      <c r="J40" t="s">
        <v>115</v>
      </c>
      <c r="K40" t="s">
        <v>88</v>
      </c>
    </row>
    <row r="41" spans="1:11" x14ac:dyDescent="0.3">
      <c r="A41" s="21" t="s">
        <v>101</v>
      </c>
      <c r="B41" s="22">
        <v>1040</v>
      </c>
      <c r="C41">
        <v>1109</v>
      </c>
      <c r="D41" t="s">
        <v>92</v>
      </c>
      <c r="E41" s="1">
        <v>3</v>
      </c>
      <c r="F41" s="1">
        <v>8</v>
      </c>
      <c r="G41" s="24">
        <f>F41-E41</f>
        <v>5</v>
      </c>
      <c r="H41" s="25">
        <f>G41/10</f>
        <v>0.5</v>
      </c>
      <c r="I41" t="s">
        <v>114</v>
      </c>
      <c r="J41" t="s">
        <v>115</v>
      </c>
      <c r="K41" t="s">
        <v>90</v>
      </c>
    </row>
    <row r="42" spans="1:11" x14ac:dyDescent="0.3">
      <c r="A42" s="21" t="s">
        <v>101</v>
      </c>
      <c r="B42" s="22">
        <v>1041</v>
      </c>
      <c r="C42">
        <v>2499</v>
      </c>
      <c r="D42" t="s">
        <v>89</v>
      </c>
      <c r="E42" s="1">
        <v>6.2</v>
      </c>
      <c r="F42" s="1">
        <v>9.1999999999999993</v>
      </c>
      <c r="G42" s="24">
        <f>F42-E42</f>
        <v>2.9999999999999991</v>
      </c>
      <c r="H42" s="25">
        <f>G42/10</f>
        <v>0.29999999999999993</v>
      </c>
      <c r="I42" t="s">
        <v>112</v>
      </c>
      <c r="J42" t="s">
        <v>113</v>
      </c>
      <c r="K42" t="s">
        <v>86</v>
      </c>
    </row>
    <row r="43" spans="1:11" x14ac:dyDescent="0.3">
      <c r="A43" s="21" t="s">
        <v>101</v>
      </c>
      <c r="B43" s="22">
        <v>1042</v>
      </c>
      <c r="C43">
        <v>8722</v>
      </c>
      <c r="D43" t="s">
        <v>91</v>
      </c>
      <c r="E43" s="1">
        <v>344</v>
      </c>
      <c r="F43" s="1">
        <v>502</v>
      </c>
      <c r="G43" s="24">
        <f>F43-E43</f>
        <v>158</v>
      </c>
      <c r="H43" s="25">
        <f>G43/10</f>
        <v>15.8</v>
      </c>
      <c r="I43" t="s">
        <v>116</v>
      </c>
      <c r="J43" t="s">
        <v>14</v>
      </c>
      <c r="K43" t="s">
        <v>86</v>
      </c>
    </row>
    <row r="44" spans="1:11" x14ac:dyDescent="0.3">
      <c r="A44" s="21" t="s">
        <v>101</v>
      </c>
      <c r="B44" s="22">
        <v>1043</v>
      </c>
      <c r="C44">
        <v>2242</v>
      </c>
      <c r="D44" t="s">
        <v>97</v>
      </c>
      <c r="E44" s="1">
        <v>60</v>
      </c>
      <c r="F44" s="1">
        <v>124</v>
      </c>
      <c r="G44" s="24">
        <f>F44-E44</f>
        <v>64</v>
      </c>
      <c r="H44" s="25">
        <f>G44/10</f>
        <v>6.4</v>
      </c>
      <c r="I44" t="s">
        <v>116</v>
      </c>
      <c r="J44" t="s">
        <v>14</v>
      </c>
      <c r="K44" t="s">
        <v>88</v>
      </c>
    </row>
    <row r="45" spans="1:11" x14ac:dyDescent="0.3">
      <c r="A45" s="21" t="s">
        <v>101</v>
      </c>
      <c r="B45" s="22">
        <v>1044</v>
      </c>
      <c r="C45">
        <v>2877</v>
      </c>
      <c r="D45" t="s">
        <v>87</v>
      </c>
      <c r="E45" s="1">
        <v>11.4</v>
      </c>
      <c r="F45" s="1">
        <v>16.3</v>
      </c>
      <c r="G45" s="24">
        <f>F45-E45</f>
        <v>4.9000000000000004</v>
      </c>
      <c r="H45" s="25">
        <f>G45/10</f>
        <v>0.49000000000000005</v>
      </c>
      <c r="I45" t="s">
        <v>116</v>
      </c>
      <c r="J45" t="s">
        <v>14</v>
      </c>
      <c r="K45" t="s">
        <v>88</v>
      </c>
    </row>
    <row r="46" spans="1:11" x14ac:dyDescent="0.3">
      <c r="A46" s="21" t="s">
        <v>101</v>
      </c>
      <c r="B46" s="22">
        <v>1045</v>
      </c>
      <c r="C46">
        <v>8722</v>
      </c>
      <c r="D46" t="s">
        <v>91</v>
      </c>
      <c r="E46" s="1">
        <v>344</v>
      </c>
      <c r="F46" s="1">
        <v>502</v>
      </c>
      <c r="G46" s="24">
        <f>F46-E46</f>
        <v>158</v>
      </c>
      <c r="H46" s="25">
        <f>G46/10</f>
        <v>15.8</v>
      </c>
      <c r="I46" t="s">
        <v>117</v>
      </c>
      <c r="J46" t="s">
        <v>118</v>
      </c>
      <c r="K46" t="s">
        <v>90</v>
      </c>
    </row>
    <row r="47" spans="1:11" x14ac:dyDescent="0.3">
      <c r="A47" s="21" t="s">
        <v>101</v>
      </c>
      <c r="B47" s="22">
        <v>1046</v>
      </c>
      <c r="C47">
        <v>6119</v>
      </c>
      <c r="D47" t="s">
        <v>100</v>
      </c>
      <c r="E47" s="1">
        <v>9</v>
      </c>
      <c r="F47" s="1">
        <v>14</v>
      </c>
      <c r="G47" s="24">
        <f>F47-E47</f>
        <v>5</v>
      </c>
      <c r="H47" s="25">
        <f>G47/10</f>
        <v>0.5</v>
      </c>
      <c r="I47" t="s">
        <v>114</v>
      </c>
      <c r="J47" t="s">
        <v>115</v>
      </c>
      <c r="K47" t="s">
        <v>99</v>
      </c>
    </row>
    <row r="48" spans="1:11" x14ac:dyDescent="0.3">
      <c r="A48" s="21" t="s">
        <v>101</v>
      </c>
      <c r="B48" s="22">
        <v>1047</v>
      </c>
      <c r="C48">
        <v>6622</v>
      </c>
      <c r="D48" t="s">
        <v>102</v>
      </c>
      <c r="E48" s="1">
        <v>42</v>
      </c>
      <c r="F48" s="1">
        <v>77</v>
      </c>
      <c r="G48" s="24">
        <f>F48-E48</f>
        <v>35</v>
      </c>
      <c r="H48" s="25">
        <f>G48/10</f>
        <v>3.5</v>
      </c>
      <c r="I48" t="s">
        <v>117</v>
      </c>
      <c r="J48" t="s">
        <v>118</v>
      </c>
      <c r="K48" t="s">
        <v>90</v>
      </c>
    </row>
    <row r="49" spans="1:11" x14ac:dyDescent="0.3">
      <c r="A49" s="21" t="s">
        <v>101</v>
      </c>
      <c r="B49" s="22">
        <v>1048</v>
      </c>
      <c r="C49">
        <v>8722</v>
      </c>
      <c r="D49" t="s">
        <v>91</v>
      </c>
      <c r="E49" s="1">
        <v>344</v>
      </c>
      <c r="F49" s="1">
        <v>502</v>
      </c>
      <c r="G49" s="24">
        <f>F49-E49</f>
        <v>158</v>
      </c>
      <c r="H49" s="25">
        <f>G49/10</f>
        <v>15.8</v>
      </c>
      <c r="I49" t="s">
        <v>112</v>
      </c>
      <c r="J49" t="s">
        <v>113</v>
      </c>
      <c r="K49" t="s">
        <v>90</v>
      </c>
    </row>
    <row r="50" spans="1:11" x14ac:dyDescent="0.3">
      <c r="A50" s="21" t="s">
        <v>103</v>
      </c>
      <c r="B50" s="22">
        <v>1049</v>
      </c>
      <c r="C50">
        <v>2499</v>
      </c>
      <c r="D50" t="s">
        <v>89</v>
      </c>
      <c r="E50" s="1">
        <v>6.2</v>
      </c>
      <c r="F50" s="1">
        <v>9.1999999999999993</v>
      </c>
      <c r="G50" s="24">
        <f>F50-E50</f>
        <v>2.9999999999999991</v>
      </c>
      <c r="H50" s="25">
        <f>G50/10</f>
        <v>0.29999999999999993</v>
      </c>
      <c r="I50" t="s">
        <v>112</v>
      </c>
      <c r="J50" t="s">
        <v>113</v>
      </c>
      <c r="K50" t="s">
        <v>93</v>
      </c>
    </row>
    <row r="51" spans="1:11" x14ac:dyDescent="0.3">
      <c r="A51" s="21" t="s">
        <v>103</v>
      </c>
      <c r="B51" s="22">
        <v>1050</v>
      </c>
      <c r="C51">
        <v>2877</v>
      </c>
      <c r="D51" t="s">
        <v>87</v>
      </c>
      <c r="E51" s="1">
        <v>11.4</v>
      </c>
      <c r="F51" s="1">
        <v>16.3</v>
      </c>
      <c r="G51" s="24">
        <f>F51-E51</f>
        <v>4.9000000000000004</v>
      </c>
      <c r="H51" s="25">
        <f>G51/10</f>
        <v>0.49000000000000005</v>
      </c>
      <c r="I51" t="s">
        <v>112</v>
      </c>
      <c r="J51" t="s">
        <v>113</v>
      </c>
      <c r="K51" t="s">
        <v>90</v>
      </c>
    </row>
    <row r="52" spans="1:11" x14ac:dyDescent="0.3">
      <c r="A52" s="21" t="s">
        <v>103</v>
      </c>
      <c r="B52" s="22">
        <v>1051</v>
      </c>
      <c r="C52">
        <v>6119</v>
      </c>
      <c r="D52" t="s">
        <v>100</v>
      </c>
      <c r="E52" s="1">
        <v>9</v>
      </c>
      <c r="F52" s="1">
        <v>14</v>
      </c>
      <c r="G52" s="24">
        <f>F52-E52</f>
        <v>5</v>
      </c>
      <c r="H52" s="25">
        <f>G52/10</f>
        <v>0.5</v>
      </c>
      <c r="I52" t="s">
        <v>116</v>
      </c>
      <c r="J52" t="s">
        <v>14</v>
      </c>
      <c r="K52" t="s">
        <v>99</v>
      </c>
    </row>
    <row r="53" spans="1:11" x14ac:dyDescent="0.3">
      <c r="A53" s="21" t="s">
        <v>103</v>
      </c>
      <c r="B53" s="22">
        <v>1052</v>
      </c>
      <c r="C53">
        <v>6622</v>
      </c>
      <c r="D53" t="s">
        <v>102</v>
      </c>
      <c r="E53" s="1">
        <v>42</v>
      </c>
      <c r="F53" s="1">
        <v>77</v>
      </c>
      <c r="G53" s="24">
        <f>F53-E53</f>
        <v>35</v>
      </c>
      <c r="H53" s="25">
        <f>G53/10</f>
        <v>3.5</v>
      </c>
      <c r="I53" t="s">
        <v>116</v>
      </c>
      <c r="J53" t="s">
        <v>14</v>
      </c>
      <c r="K53" t="s">
        <v>90</v>
      </c>
    </row>
    <row r="54" spans="1:11" x14ac:dyDescent="0.3">
      <c r="A54" s="21" t="s">
        <v>103</v>
      </c>
      <c r="B54" s="22">
        <v>1053</v>
      </c>
      <c r="C54">
        <v>2242</v>
      </c>
      <c r="D54" t="s">
        <v>97</v>
      </c>
      <c r="E54" s="1">
        <v>60</v>
      </c>
      <c r="F54" s="1">
        <v>124</v>
      </c>
      <c r="G54" s="24">
        <f>F54-E54</f>
        <v>64</v>
      </c>
      <c r="H54" s="25">
        <f>G54/10</f>
        <v>6.4</v>
      </c>
      <c r="I54" t="s">
        <v>112</v>
      </c>
      <c r="J54" t="s">
        <v>113</v>
      </c>
      <c r="K54" t="s">
        <v>88</v>
      </c>
    </row>
    <row r="55" spans="1:11" x14ac:dyDescent="0.3">
      <c r="A55" s="21" t="s">
        <v>103</v>
      </c>
      <c r="B55" s="22">
        <v>1054</v>
      </c>
      <c r="C55">
        <v>4421</v>
      </c>
      <c r="D55" t="s">
        <v>94</v>
      </c>
      <c r="E55" s="1">
        <v>45</v>
      </c>
      <c r="F55" s="1">
        <v>87</v>
      </c>
      <c r="G55" s="24">
        <f>F55-E55</f>
        <v>42</v>
      </c>
      <c r="H55" s="25">
        <f>G55/10</f>
        <v>4.2</v>
      </c>
      <c r="I55" t="s">
        <v>116</v>
      </c>
      <c r="J55" t="s">
        <v>14</v>
      </c>
      <c r="K55" t="s">
        <v>98</v>
      </c>
    </row>
    <row r="56" spans="1:11" x14ac:dyDescent="0.3">
      <c r="A56" s="21" t="s">
        <v>103</v>
      </c>
      <c r="B56" s="22">
        <v>1055</v>
      </c>
      <c r="C56">
        <v>6119</v>
      </c>
      <c r="D56" t="s">
        <v>100</v>
      </c>
      <c r="E56" s="1">
        <v>9</v>
      </c>
      <c r="F56" s="1">
        <v>14</v>
      </c>
      <c r="G56" s="24">
        <f>F56-E56</f>
        <v>5</v>
      </c>
      <c r="H56" s="25">
        <f>G56/10</f>
        <v>0.5</v>
      </c>
      <c r="I56" t="s">
        <v>114</v>
      </c>
      <c r="J56" t="s">
        <v>115</v>
      </c>
      <c r="K56" t="s">
        <v>98</v>
      </c>
    </row>
    <row r="57" spans="1:11" x14ac:dyDescent="0.3">
      <c r="A57" s="21" t="s">
        <v>103</v>
      </c>
      <c r="B57" s="22">
        <v>1056</v>
      </c>
      <c r="C57">
        <v>1109</v>
      </c>
      <c r="D57" t="s">
        <v>92</v>
      </c>
      <c r="E57" s="1">
        <v>3</v>
      </c>
      <c r="F57" s="1">
        <v>8</v>
      </c>
      <c r="G57" s="24">
        <f>F57-E57</f>
        <v>5</v>
      </c>
      <c r="H57" s="25">
        <f>G57/10</f>
        <v>0.5</v>
      </c>
      <c r="I57" t="s">
        <v>116</v>
      </c>
      <c r="J57" t="s">
        <v>14</v>
      </c>
      <c r="K57" t="s">
        <v>88</v>
      </c>
    </row>
    <row r="58" spans="1:11" x14ac:dyDescent="0.3">
      <c r="A58" s="21" t="s">
        <v>103</v>
      </c>
      <c r="B58" s="22">
        <v>1057</v>
      </c>
      <c r="C58">
        <v>2499</v>
      </c>
      <c r="D58" t="s">
        <v>89</v>
      </c>
      <c r="E58" s="1">
        <v>6.2</v>
      </c>
      <c r="F58" s="1">
        <v>9.1999999999999993</v>
      </c>
      <c r="G58" s="24">
        <f>F58-E58</f>
        <v>2.9999999999999991</v>
      </c>
      <c r="H58" s="25">
        <f>G58/10</f>
        <v>0.29999999999999993</v>
      </c>
      <c r="I58" t="s">
        <v>114</v>
      </c>
      <c r="J58" t="s">
        <v>115</v>
      </c>
      <c r="K58" t="s">
        <v>88</v>
      </c>
    </row>
    <row r="59" spans="1:11" x14ac:dyDescent="0.3">
      <c r="A59" s="21" t="s">
        <v>103</v>
      </c>
      <c r="B59" s="22">
        <v>1058</v>
      </c>
      <c r="C59">
        <v>6119</v>
      </c>
      <c r="D59" t="s">
        <v>100</v>
      </c>
      <c r="E59" s="1">
        <v>9</v>
      </c>
      <c r="F59" s="1">
        <v>14</v>
      </c>
      <c r="G59" s="24">
        <f>F59-E59</f>
        <v>5</v>
      </c>
      <c r="H59" s="25">
        <f>G59/10</f>
        <v>0.5</v>
      </c>
      <c r="I59" t="s">
        <v>117</v>
      </c>
      <c r="J59" t="s">
        <v>118</v>
      </c>
      <c r="K59" t="s">
        <v>90</v>
      </c>
    </row>
    <row r="60" spans="1:11" x14ac:dyDescent="0.3">
      <c r="A60" s="21" t="s">
        <v>103</v>
      </c>
      <c r="B60" s="22">
        <v>1059</v>
      </c>
      <c r="C60">
        <v>2242</v>
      </c>
      <c r="D60" t="s">
        <v>97</v>
      </c>
      <c r="E60" s="1">
        <v>60</v>
      </c>
      <c r="F60" s="1">
        <v>124</v>
      </c>
      <c r="G60" s="24">
        <f>F60-E60</f>
        <v>64</v>
      </c>
      <c r="H60" s="25">
        <f>G60/10</f>
        <v>6.4</v>
      </c>
      <c r="I60" t="s">
        <v>116</v>
      </c>
      <c r="J60" t="s">
        <v>14</v>
      </c>
      <c r="K60" t="s">
        <v>90</v>
      </c>
    </row>
    <row r="61" spans="1:11" x14ac:dyDescent="0.3">
      <c r="A61" s="21" t="s">
        <v>103</v>
      </c>
      <c r="B61" s="22">
        <v>1060</v>
      </c>
      <c r="C61">
        <v>6119</v>
      </c>
      <c r="D61" t="s">
        <v>100</v>
      </c>
      <c r="E61" s="1">
        <v>9</v>
      </c>
      <c r="F61" s="1">
        <v>14</v>
      </c>
      <c r="G61" s="24">
        <f>F61-E61</f>
        <v>5</v>
      </c>
      <c r="H61" s="25">
        <f>G61/10</f>
        <v>0.5</v>
      </c>
      <c r="I61" t="s">
        <v>116</v>
      </c>
      <c r="J61" t="s">
        <v>14</v>
      </c>
      <c r="K61" t="s">
        <v>98</v>
      </c>
    </row>
    <row r="62" spans="1:11" x14ac:dyDescent="0.3">
      <c r="A62" s="21" t="s">
        <v>104</v>
      </c>
      <c r="B62" s="22">
        <v>1061</v>
      </c>
      <c r="C62">
        <v>1109</v>
      </c>
      <c r="D62" t="s">
        <v>92</v>
      </c>
      <c r="E62" s="1">
        <v>3</v>
      </c>
      <c r="F62" s="1">
        <v>8</v>
      </c>
      <c r="G62" s="24">
        <f>F62-E62</f>
        <v>5</v>
      </c>
      <c r="H62" s="25">
        <f>G62/10</f>
        <v>0.5</v>
      </c>
      <c r="I62" t="s">
        <v>116</v>
      </c>
      <c r="J62" t="s">
        <v>14</v>
      </c>
      <c r="K62" t="s">
        <v>98</v>
      </c>
    </row>
    <row r="63" spans="1:11" x14ac:dyDescent="0.3">
      <c r="A63" s="21" t="s">
        <v>104</v>
      </c>
      <c r="B63" s="22">
        <v>1062</v>
      </c>
      <c r="C63">
        <v>2499</v>
      </c>
      <c r="D63" t="s">
        <v>89</v>
      </c>
      <c r="E63" s="1">
        <v>6.2</v>
      </c>
      <c r="F63" s="1">
        <v>9.1999999999999993</v>
      </c>
      <c r="G63" s="24">
        <f>F63-E63</f>
        <v>2.9999999999999991</v>
      </c>
      <c r="H63" s="25">
        <f>G63/10</f>
        <v>0.29999999999999993</v>
      </c>
      <c r="I63" t="s">
        <v>112</v>
      </c>
      <c r="J63" t="s">
        <v>113</v>
      </c>
      <c r="K63" t="s">
        <v>90</v>
      </c>
    </row>
    <row r="64" spans="1:11" x14ac:dyDescent="0.3">
      <c r="A64" s="21" t="s">
        <v>104</v>
      </c>
      <c r="B64" s="22">
        <v>1063</v>
      </c>
      <c r="C64">
        <v>1109</v>
      </c>
      <c r="D64" t="s">
        <v>92</v>
      </c>
      <c r="E64" s="1">
        <v>3</v>
      </c>
      <c r="F64" s="1">
        <v>8</v>
      </c>
      <c r="G64" s="24">
        <f>F64-E64</f>
        <v>5</v>
      </c>
      <c r="H64" s="25">
        <f>G64/10</f>
        <v>0.5</v>
      </c>
      <c r="I64" t="s">
        <v>116</v>
      </c>
      <c r="J64" t="s">
        <v>14</v>
      </c>
      <c r="K64" t="s">
        <v>88</v>
      </c>
    </row>
    <row r="65" spans="1:11" x14ac:dyDescent="0.3">
      <c r="A65" s="21" t="s">
        <v>104</v>
      </c>
      <c r="B65" s="22">
        <v>1064</v>
      </c>
      <c r="C65">
        <v>2499</v>
      </c>
      <c r="D65" t="s">
        <v>89</v>
      </c>
      <c r="E65" s="1">
        <v>6.2</v>
      </c>
      <c r="F65" s="1">
        <v>9.1999999999999993</v>
      </c>
      <c r="G65" s="24">
        <f>F65-E65</f>
        <v>2.9999999999999991</v>
      </c>
      <c r="H65" s="25">
        <f>G65/10</f>
        <v>0.29999999999999993</v>
      </c>
      <c r="I65" t="s">
        <v>117</v>
      </c>
      <c r="J65" t="s">
        <v>118</v>
      </c>
      <c r="K65" t="s">
        <v>90</v>
      </c>
    </row>
    <row r="66" spans="1:11" x14ac:dyDescent="0.3">
      <c r="A66" s="21" t="s">
        <v>104</v>
      </c>
      <c r="B66" s="22">
        <v>1065</v>
      </c>
      <c r="C66">
        <v>2499</v>
      </c>
      <c r="D66" t="s">
        <v>89</v>
      </c>
      <c r="E66" s="1">
        <v>6.2</v>
      </c>
      <c r="F66" s="1">
        <v>9.1999999999999993</v>
      </c>
      <c r="G66" s="24">
        <f>F66-E66</f>
        <v>2.9999999999999991</v>
      </c>
      <c r="H66" s="25">
        <f>G66/10</f>
        <v>0.29999999999999993</v>
      </c>
      <c r="I66" t="s">
        <v>116</v>
      </c>
      <c r="J66" t="s">
        <v>14</v>
      </c>
      <c r="K66" t="s">
        <v>86</v>
      </c>
    </row>
    <row r="67" spans="1:11" x14ac:dyDescent="0.3">
      <c r="A67" s="21" t="s">
        <v>104</v>
      </c>
      <c r="B67" s="22">
        <v>1066</v>
      </c>
      <c r="C67">
        <v>2877</v>
      </c>
      <c r="D67" t="s">
        <v>87</v>
      </c>
      <c r="E67" s="1">
        <v>11.4</v>
      </c>
      <c r="F67" s="1">
        <v>16.3</v>
      </c>
      <c r="G67" s="24">
        <f>F67-E67</f>
        <v>4.9000000000000004</v>
      </c>
      <c r="H67" s="25">
        <f>G67/10</f>
        <v>0.49000000000000005</v>
      </c>
      <c r="I67" t="s">
        <v>116</v>
      </c>
      <c r="J67" t="s">
        <v>14</v>
      </c>
      <c r="K67" t="s">
        <v>98</v>
      </c>
    </row>
    <row r="68" spans="1:11" x14ac:dyDescent="0.3">
      <c r="A68" s="21" t="s">
        <v>104</v>
      </c>
      <c r="B68" s="22">
        <v>1067</v>
      </c>
      <c r="C68">
        <v>2877</v>
      </c>
      <c r="D68" t="s">
        <v>87</v>
      </c>
      <c r="E68" s="1">
        <v>11.4</v>
      </c>
      <c r="F68" s="1">
        <v>16.3</v>
      </c>
      <c r="G68" s="24">
        <f>F68-E68</f>
        <v>4.9000000000000004</v>
      </c>
      <c r="H68" s="25">
        <f>G68/10</f>
        <v>0.49000000000000005</v>
      </c>
      <c r="I68" t="s">
        <v>116</v>
      </c>
      <c r="J68" t="s">
        <v>14</v>
      </c>
      <c r="K68" t="s">
        <v>99</v>
      </c>
    </row>
    <row r="69" spans="1:11" x14ac:dyDescent="0.3">
      <c r="A69" s="21" t="s">
        <v>104</v>
      </c>
      <c r="B69" s="22">
        <v>1068</v>
      </c>
      <c r="C69">
        <v>6119</v>
      </c>
      <c r="D69" t="s">
        <v>100</v>
      </c>
      <c r="E69" s="1">
        <v>9</v>
      </c>
      <c r="F69" s="1">
        <v>14</v>
      </c>
      <c r="G69" s="24">
        <f>F69-E69</f>
        <v>5</v>
      </c>
      <c r="H69" s="25">
        <f>G69/10</f>
        <v>0.5</v>
      </c>
      <c r="I69" t="s">
        <v>114</v>
      </c>
      <c r="J69" t="s">
        <v>115</v>
      </c>
      <c r="K69" t="s">
        <v>88</v>
      </c>
    </row>
    <row r="70" spans="1:11" x14ac:dyDescent="0.3">
      <c r="A70" s="21" t="s">
        <v>104</v>
      </c>
      <c r="B70" s="22">
        <v>1069</v>
      </c>
      <c r="C70">
        <v>1109</v>
      </c>
      <c r="D70" t="s">
        <v>92</v>
      </c>
      <c r="E70" s="1">
        <v>3</v>
      </c>
      <c r="F70" s="1">
        <v>8</v>
      </c>
      <c r="G70" s="24">
        <f>F70-E70</f>
        <v>5</v>
      </c>
      <c r="H70" s="25">
        <f>G70/10</f>
        <v>0.5</v>
      </c>
      <c r="I70" t="s">
        <v>116</v>
      </c>
      <c r="J70" t="s">
        <v>14</v>
      </c>
      <c r="K70" t="s">
        <v>90</v>
      </c>
    </row>
    <row r="71" spans="1:11" x14ac:dyDescent="0.3">
      <c r="A71" s="21" t="s">
        <v>104</v>
      </c>
      <c r="B71" s="22">
        <v>1070</v>
      </c>
      <c r="C71">
        <v>2499</v>
      </c>
      <c r="D71" t="s">
        <v>89</v>
      </c>
      <c r="E71" s="1">
        <v>6.2</v>
      </c>
      <c r="F71" s="1">
        <v>9.1999999999999993</v>
      </c>
      <c r="G71" s="24">
        <f>F71-E71</f>
        <v>2.9999999999999991</v>
      </c>
      <c r="H71" s="25">
        <f>G71/10</f>
        <v>0.29999999999999993</v>
      </c>
      <c r="I71" t="s">
        <v>117</v>
      </c>
      <c r="J71" t="s">
        <v>118</v>
      </c>
      <c r="K71" t="s">
        <v>90</v>
      </c>
    </row>
    <row r="72" spans="1:11" x14ac:dyDescent="0.3">
      <c r="A72" s="21" t="s">
        <v>104</v>
      </c>
      <c r="B72" s="22">
        <v>1071</v>
      </c>
      <c r="C72">
        <v>1109</v>
      </c>
      <c r="D72" t="s">
        <v>92</v>
      </c>
      <c r="E72" s="1">
        <v>3</v>
      </c>
      <c r="F72" s="1">
        <v>8</v>
      </c>
      <c r="G72" s="24">
        <f>F72-E72</f>
        <v>5</v>
      </c>
      <c r="H72" s="25">
        <f>G72/10</f>
        <v>0.5</v>
      </c>
      <c r="I72" t="s">
        <v>112</v>
      </c>
      <c r="J72" t="s">
        <v>113</v>
      </c>
      <c r="K72" t="s">
        <v>90</v>
      </c>
    </row>
    <row r="73" spans="1:11" x14ac:dyDescent="0.3">
      <c r="A73" s="21" t="s">
        <v>104</v>
      </c>
      <c r="B73" s="22">
        <v>1072</v>
      </c>
      <c r="C73">
        <v>1109</v>
      </c>
      <c r="D73" t="s">
        <v>92</v>
      </c>
      <c r="E73" s="1">
        <v>3</v>
      </c>
      <c r="F73" s="1">
        <v>8</v>
      </c>
      <c r="G73" s="24">
        <f>F73-E73</f>
        <v>5</v>
      </c>
      <c r="H73" s="25">
        <f>G73/10</f>
        <v>0.5</v>
      </c>
      <c r="I73" t="s">
        <v>116</v>
      </c>
      <c r="J73" t="s">
        <v>14</v>
      </c>
      <c r="K73" t="s">
        <v>98</v>
      </c>
    </row>
    <row r="74" spans="1:11" x14ac:dyDescent="0.3">
      <c r="A74" s="21" t="s">
        <v>104</v>
      </c>
      <c r="B74" s="22">
        <v>1073</v>
      </c>
      <c r="C74">
        <v>6622</v>
      </c>
      <c r="D74" t="s">
        <v>102</v>
      </c>
      <c r="E74" s="1">
        <v>42</v>
      </c>
      <c r="F74" s="1">
        <v>77</v>
      </c>
      <c r="G74" s="24">
        <f>F74-E74</f>
        <v>35</v>
      </c>
      <c r="H74" s="25">
        <f>G74/10</f>
        <v>3.5</v>
      </c>
      <c r="I74" t="s">
        <v>116</v>
      </c>
      <c r="J74" t="s">
        <v>14</v>
      </c>
      <c r="K74" t="s">
        <v>88</v>
      </c>
    </row>
    <row r="75" spans="1:11" x14ac:dyDescent="0.3">
      <c r="A75" s="21" t="s">
        <v>104</v>
      </c>
      <c r="B75" s="22">
        <v>1074</v>
      </c>
      <c r="C75">
        <v>2877</v>
      </c>
      <c r="D75" t="s">
        <v>87</v>
      </c>
      <c r="E75" s="1">
        <v>11.4</v>
      </c>
      <c r="F75" s="1">
        <v>16.3</v>
      </c>
      <c r="G75" s="24">
        <f>F75-E75</f>
        <v>4.9000000000000004</v>
      </c>
      <c r="H75" s="25">
        <f>G75/10</f>
        <v>0.49000000000000005</v>
      </c>
      <c r="I75" t="s">
        <v>116</v>
      </c>
      <c r="J75" t="s">
        <v>14</v>
      </c>
      <c r="K75" t="s">
        <v>90</v>
      </c>
    </row>
    <row r="76" spans="1:11" x14ac:dyDescent="0.3">
      <c r="A76" s="21" t="s">
        <v>104</v>
      </c>
      <c r="B76" s="22">
        <v>1075</v>
      </c>
      <c r="C76">
        <v>1109</v>
      </c>
      <c r="D76" t="s">
        <v>92</v>
      </c>
      <c r="E76" s="1">
        <v>3</v>
      </c>
      <c r="F76" s="1">
        <v>8</v>
      </c>
      <c r="G76" s="24">
        <f>F76-E76</f>
        <v>5</v>
      </c>
      <c r="H76" s="25">
        <f>G76/10</f>
        <v>0.5</v>
      </c>
      <c r="I76" t="s">
        <v>117</v>
      </c>
      <c r="J76" t="s">
        <v>118</v>
      </c>
      <c r="K76" t="s">
        <v>88</v>
      </c>
    </row>
    <row r="77" spans="1:11" x14ac:dyDescent="0.3">
      <c r="A77" s="21" t="s">
        <v>104</v>
      </c>
      <c r="B77" s="22">
        <v>1076</v>
      </c>
      <c r="C77">
        <v>1109</v>
      </c>
      <c r="D77" t="s">
        <v>92</v>
      </c>
      <c r="E77" s="1">
        <v>3</v>
      </c>
      <c r="F77" s="1">
        <v>8</v>
      </c>
      <c r="G77" s="24">
        <f>F77-E77</f>
        <v>5</v>
      </c>
      <c r="H77" s="25">
        <f>G77/10</f>
        <v>0.5</v>
      </c>
      <c r="I77" t="s">
        <v>114</v>
      </c>
      <c r="J77" t="s">
        <v>115</v>
      </c>
      <c r="K77" t="s">
        <v>90</v>
      </c>
    </row>
    <row r="78" spans="1:11" x14ac:dyDescent="0.3">
      <c r="A78" s="21" t="s">
        <v>104</v>
      </c>
      <c r="B78" s="22">
        <v>1077</v>
      </c>
      <c r="C78">
        <v>9822</v>
      </c>
      <c r="D78" t="s">
        <v>85</v>
      </c>
      <c r="E78" s="1">
        <v>58.3</v>
      </c>
      <c r="F78" s="1">
        <v>98.4</v>
      </c>
      <c r="G78" s="24">
        <f>F78-E78</f>
        <v>40.100000000000009</v>
      </c>
      <c r="H78" s="25">
        <f>G78/10</f>
        <v>4.0100000000000007</v>
      </c>
      <c r="I78" t="s">
        <v>117</v>
      </c>
      <c r="J78" t="s">
        <v>118</v>
      </c>
      <c r="K78" t="s">
        <v>90</v>
      </c>
    </row>
    <row r="79" spans="1:11" x14ac:dyDescent="0.3">
      <c r="A79" s="21" t="s">
        <v>104</v>
      </c>
      <c r="B79" s="22">
        <v>1078</v>
      </c>
      <c r="C79">
        <v>2877</v>
      </c>
      <c r="D79" t="s">
        <v>87</v>
      </c>
      <c r="E79" s="1">
        <v>11.4</v>
      </c>
      <c r="F79" s="1">
        <v>16.3</v>
      </c>
      <c r="G79" s="24">
        <f>F79-E79</f>
        <v>4.9000000000000004</v>
      </c>
      <c r="H79" s="25">
        <f>G79/10</f>
        <v>0.49000000000000005</v>
      </c>
      <c r="I79" t="s">
        <v>114</v>
      </c>
      <c r="J79" t="s">
        <v>115</v>
      </c>
      <c r="K79" t="s">
        <v>98</v>
      </c>
    </row>
    <row r="80" spans="1:11" x14ac:dyDescent="0.3">
      <c r="A80" s="21" t="s">
        <v>105</v>
      </c>
      <c r="B80" s="22">
        <v>1079</v>
      </c>
      <c r="C80">
        <v>2877</v>
      </c>
      <c r="D80" t="s">
        <v>87</v>
      </c>
      <c r="E80" s="1">
        <v>11.4</v>
      </c>
      <c r="F80" s="1">
        <v>16.3</v>
      </c>
      <c r="G80" s="24">
        <f>F80-E80</f>
        <v>4.9000000000000004</v>
      </c>
      <c r="H80" s="25">
        <f>G80/10</f>
        <v>0.49000000000000005</v>
      </c>
      <c r="I80" t="s">
        <v>114</v>
      </c>
      <c r="J80" t="s">
        <v>115</v>
      </c>
      <c r="K80" t="s">
        <v>86</v>
      </c>
    </row>
    <row r="81" spans="1:11" x14ac:dyDescent="0.3">
      <c r="A81" s="21" t="s">
        <v>105</v>
      </c>
      <c r="B81" s="22">
        <v>1080</v>
      </c>
      <c r="C81">
        <v>4421</v>
      </c>
      <c r="D81" t="s">
        <v>94</v>
      </c>
      <c r="E81" s="1">
        <v>45</v>
      </c>
      <c r="F81" s="1">
        <v>87</v>
      </c>
      <c r="G81" s="24">
        <f>F81-E81</f>
        <v>42</v>
      </c>
      <c r="H81" s="25">
        <f>G81/10</f>
        <v>4.2</v>
      </c>
      <c r="I81" t="s">
        <v>116</v>
      </c>
      <c r="J81" t="s">
        <v>14</v>
      </c>
      <c r="K81" t="s">
        <v>88</v>
      </c>
    </row>
    <row r="82" spans="1:11" x14ac:dyDescent="0.3">
      <c r="A82" s="21" t="s">
        <v>105</v>
      </c>
      <c r="B82" s="22">
        <v>1081</v>
      </c>
      <c r="C82">
        <v>6119</v>
      </c>
      <c r="D82" t="s">
        <v>100</v>
      </c>
      <c r="E82" s="1">
        <v>9</v>
      </c>
      <c r="F82" s="1">
        <v>14</v>
      </c>
      <c r="G82" s="24">
        <f>F82-E82</f>
        <v>5</v>
      </c>
      <c r="H82" s="25">
        <f>G82/10</f>
        <v>0.5</v>
      </c>
      <c r="I82" t="s">
        <v>116</v>
      </c>
      <c r="J82" t="s">
        <v>14</v>
      </c>
      <c r="K82" t="s">
        <v>99</v>
      </c>
    </row>
    <row r="83" spans="1:11" x14ac:dyDescent="0.3">
      <c r="A83" s="21" t="s">
        <v>105</v>
      </c>
      <c r="B83" s="22">
        <v>1082</v>
      </c>
      <c r="C83">
        <v>1109</v>
      </c>
      <c r="D83" t="s">
        <v>92</v>
      </c>
      <c r="E83" s="1">
        <v>3</v>
      </c>
      <c r="F83" s="1">
        <v>8</v>
      </c>
      <c r="G83" s="24">
        <f>F83-E83</f>
        <v>5</v>
      </c>
      <c r="H83" s="25">
        <f>G83/10</f>
        <v>0.5</v>
      </c>
      <c r="I83" t="s">
        <v>112</v>
      </c>
      <c r="J83" t="s">
        <v>113</v>
      </c>
      <c r="K83" t="s">
        <v>88</v>
      </c>
    </row>
    <row r="84" spans="1:11" x14ac:dyDescent="0.3">
      <c r="A84" s="21" t="s">
        <v>105</v>
      </c>
      <c r="B84" s="22">
        <v>1083</v>
      </c>
      <c r="C84">
        <v>1109</v>
      </c>
      <c r="D84" t="s">
        <v>92</v>
      </c>
      <c r="E84" s="1">
        <v>3</v>
      </c>
      <c r="F84" s="1">
        <v>8</v>
      </c>
      <c r="G84" s="24">
        <f>F84-E84</f>
        <v>5</v>
      </c>
      <c r="H84" s="25">
        <f>G84/10</f>
        <v>0.5</v>
      </c>
      <c r="I84" t="s">
        <v>112</v>
      </c>
      <c r="J84" t="s">
        <v>113</v>
      </c>
      <c r="K84" t="s">
        <v>98</v>
      </c>
    </row>
    <row r="85" spans="1:11" x14ac:dyDescent="0.3">
      <c r="A85" s="21" t="s">
        <v>105</v>
      </c>
      <c r="B85" s="22">
        <v>1084</v>
      </c>
      <c r="C85">
        <v>6119</v>
      </c>
      <c r="D85" t="s">
        <v>100</v>
      </c>
      <c r="E85" s="1">
        <v>9</v>
      </c>
      <c r="F85" s="1">
        <v>14</v>
      </c>
      <c r="G85" s="24">
        <f>F85-E85</f>
        <v>5</v>
      </c>
      <c r="H85" s="25">
        <f>G85/10</f>
        <v>0.5</v>
      </c>
      <c r="I85" t="s">
        <v>112</v>
      </c>
      <c r="J85" t="s">
        <v>113</v>
      </c>
      <c r="K85" t="s">
        <v>90</v>
      </c>
    </row>
    <row r="86" spans="1:11" x14ac:dyDescent="0.3">
      <c r="A86" s="21" t="s">
        <v>105</v>
      </c>
      <c r="B86" s="22">
        <v>1085</v>
      </c>
      <c r="C86">
        <v>9822</v>
      </c>
      <c r="D86" t="s">
        <v>85</v>
      </c>
      <c r="E86" s="1">
        <v>58.3</v>
      </c>
      <c r="F86" s="1">
        <v>98.4</v>
      </c>
      <c r="G86" s="24">
        <f>F86-E86</f>
        <v>40.100000000000009</v>
      </c>
      <c r="H86" s="25">
        <f>G86/10</f>
        <v>4.0100000000000007</v>
      </c>
      <c r="I86" t="s">
        <v>116</v>
      </c>
      <c r="J86" t="s">
        <v>14</v>
      </c>
      <c r="K86" t="s">
        <v>98</v>
      </c>
    </row>
    <row r="87" spans="1:11" x14ac:dyDescent="0.3">
      <c r="A87" s="21" t="s">
        <v>105</v>
      </c>
      <c r="B87" s="22">
        <v>1086</v>
      </c>
      <c r="C87">
        <v>1109</v>
      </c>
      <c r="D87" t="s">
        <v>92</v>
      </c>
      <c r="E87" s="1">
        <v>3</v>
      </c>
      <c r="F87" s="1">
        <v>8</v>
      </c>
      <c r="G87" s="24">
        <f>F87-E87</f>
        <v>5</v>
      </c>
      <c r="H87" s="25">
        <f>G87/10</f>
        <v>0.5</v>
      </c>
      <c r="I87" t="s">
        <v>117</v>
      </c>
      <c r="J87" t="s">
        <v>118</v>
      </c>
      <c r="K87" t="s">
        <v>90</v>
      </c>
    </row>
    <row r="88" spans="1:11" x14ac:dyDescent="0.3">
      <c r="A88" s="21" t="s">
        <v>105</v>
      </c>
      <c r="B88" s="22">
        <v>1087</v>
      </c>
      <c r="C88">
        <v>2499</v>
      </c>
      <c r="D88" t="s">
        <v>89</v>
      </c>
      <c r="E88" s="1">
        <v>6.2</v>
      </c>
      <c r="F88" s="1">
        <v>9.1999999999999993</v>
      </c>
      <c r="G88" s="24">
        <f>F88-E88</f>
        <v>2.9999999999999991</v>
      </c>
      <c r="H88" s="25">
        <f>G88/10</f>
        <v>0.29999999999999993</v>
      </c>
      <c r="I88" t="s">
        <v>112</v>
      </c>
      <c r="J88" t="s">
        <v>113</v>
      </c>
      <c r="K88" t="s">
        <v>88</v>
      </c>
    </row>
    <row r="89" spans="1:11" x14ac:dyDescent="0.3">
      <c r="A89" s="21" t="s">
        <v>105</v>
      </c>
      <c r="B89" s="22">
        <v>1088</v>
      </c>
      <c r="C89">
        <v>2499</v>
      </c>
      <c r="D89" t="s">
        <v>89</v>
      </c>
      <c r="E89" s="1">
        <v>6.2</v>
      </c>
      <c r="F89" s="1">
        <v>9.1999999999999993</v>
      </c>
      <c r="G89" s="24">
        <f>F89-E89</f>
        <v>2.9999999999999991</v>
      </c>
      <c r="H89" s="25">
        <f>G89/10</f>
        <v>0.29999999999999993</v>
      </c>
      <c r="I89" t="s">
        <v>112</v>
      </c>
      <c r="J89" t="s">
        <v>113</v>
      </c>
      <c r="K89" t="s">
        <v>86</v>
      </c>
    </row>
    <row r="90" spans="1:11" x14ac:dyDescent="0.3">
      <c r="A90" s="21" t="s">
        <v>105</v>
      </c>
      <c r="B90" s="22">
        <v>1089</v>
      </c>
      <c r="C90">
        <v>6119</v>
      </c>
      <c r="D90" t="s">
        <v>100</v>
      </c>
      <c r="E90" s="1">
        <v>9</v>
      </c>
      <c r="F90" s="1">
        <v>14</v>
      </c>
      <c r="G90" s="24">
        <f>F90-E90</f>
        <v>5</v>
      </c>
      <c r="H90" s="25">
        <f>G90/10</f>
        <v>0.5</v>
      </c>
      <c r="I90" t="s">
        <v>116</v>
      </c>
      <c r="J90" t="s">
        <v>14</v>
      </c>
      <c r="K90" t="s">
        <v>98</v>
      </c>
    </row>
    <row r="91" spans="1:11" x14ac:dyDescent="0.3">
      <c r="A91" s="21" t="s">
        <v>105</v>
      </c>
      <c r="B91" s="22">
        <v>1090</v>
      </c>
      <c r="C91">
        <v>2877</v>
      </c>
      <c r="D91" t="s">
        <v>87</v>
      </c>
      <c r="E91" s="1">
        <v>11.4</v>
      </c>
      <c r="F91" s="1">
        <v>16.3</v>
      </c>
      <c r="G91" s="24">
        <f>F91-E91</f>
        <v>4.9000000000000004</v>
      </c>
      <c r="H91" s="25">
        <f>G91/10</f>
        <v>0.49000000000000005</v>
      </c>
      <c r="I91" t="s">
        <v>112</v>
      </c>
      <c r="J91" t="s">
        <v>113</v>
      </c>
      <c r="K91" t="s">
        <v>88</v>
      </c>
    </row>
    <row r="92" spans="1:11" x14ac:dyDescent="0.3">
      <c r="A92" s="21" t="s">
        <v>105</v>
      </c>
      <c r="B92" s="22">
        <v>1091</v>
      </c>
      <c r="C92">
        <v>2877</v>
      </c>
      <c r="D92" t="s">
        <v>87</v>
      </c>
      <c r="E92" s="1">
        <v>11.4</v>
      </c>
      <c r="F92" s="1">
        <v>16.3</v>
      </c>
      <c r="G92" s="24">
        <f>F92-E92</f>
        <v>4.9000000000000004</v>
      </c>
      <c r="H92" s="25">
        <f>G92/10</f>
        <v>0.49000000000000005</v>
      </c>
      <c r="I92" t="s">
        <v>117</v>
      </c>
      <c r="J92" t="s">
        <v>118</v>
      </c>
      <c r="K92" t="s">
        <v>98</v>
      </c>
    </row>
    <row r="93" spans="1:11" x14ac:dyDescent="0.3">
      <c r="A93" s="21" t="s">
        <v>105</v>
      </c>
      <c r="B93" s="22">
        <v>1092</v>
      </c>
      <c r="C93">
        <v>2877</v>
      </c>
      <c r="D93" t="s">
        <v>87</v>
      </c>
      <c r="E93" s="1">
        <v>11.4</v>
      </c>
      <c r="F93" s="1">
        <v>16.3</v>
      </c>
      <c r="G93" s="24">
        <f>F93-E93</f>
        <v>4.9000000000000004</v>
      </c>
      <c r="H93" s="25">
        <f>G93/10</f>
        <v>0.49000000000000005</v>
      </c>
      <c r="I93" t="s">
        <v>116</v>
      </c>
      <c r="J93" t="s">
        <v>14</v>
      </c>
      <c r="K93" t="s">
        <v>88</v>
      </c>
    </row>
    <row r="94" spans="1:11" x14ac:dyDescent="0.3">
      <c r="A94" s="21" t="s">
        <v>105</v>
      </c>
      <c r="B94" s="22">
        <v>1093</v>
      </c>
      <c r="C94">
        <v>6119</v>
      </c>
      <c r="D94" t="s">
        <v>100</v>
      </c>
      <c r="E94" s="1">
        <v>9</v>
      </c>
      <c r="F94" s="1">
        <v>14</v>
      </c>
      <c r="G94" s="24">
        <f>F94-E94</f>
        <v>5</v>
      </c>
      <c r="H94" s="25">
        <f>G94/10</f>
        <v>0.5</v>
      </c>
      <c r="I94" t="s">
        <v>114</v>
      </c>
      <c r="J94" t="s">
        <v>115</v>
      </c>
      <c r="K94" t="s">
        <v>90</v>
      </c>
    </row>
    <row r="95" spans="1:11" x14ac:dyDescent="0.3">
      <c r="A95" s="21" t="s">
        <v>105</v>
      </c>
      <c r="B95" s="22">
        <v>1094</v>
      </c>
      <c r="C95">
        <v>6119</v>
      </c>
      <c r="D95" t="s">
        <v>100</v>
      </c>
      <c r="E95" s="1">
        <v>9</v>
      </c>
      <c r="F95" s="1">
        <v>14</v>
      </c>
      <c r="G95" s="24">
        <f>F95-E95</f>
        <v>5</v>
      </c>
      <c r="H95" s="25">
        <f>G95/10</f>
        <v>0.5</v>
      </c>
      <c r="I95" t="s">
        <v>116</v>
      </c>
      <c r="J95" t="s">
        <v>14</v>
      </c>
      <c r="K95" t="s">
        <v>88</v>
      </c>
    </row>
    <row r="96" spans="1:11" x14ac:dyDescent="0.3">
      <c r="A96" s="21" t="s">
        <v>105</v>
      </c>
      <c r="B96" s="22">
        <v>1095</v>
      </c>
      <c r="C96">
        <v>2499</v>
      </c>
      <c r="D96" t="s">
        <v>89</v>
      </c>
      <c r="E96" s="1">
        <v>6.2</v>
      </c>
      <c r="F96" s="1">
        <v>9.1999999999999993</v>
      </c>
      <c r="G96" s="24">
        <f>F96-E96</f>
        <v>2.9999999999999991</v>
      </c>
      <c r="H96" s="25">
        <f>G96/10</f>
        <v>0.29999999999999993</v>
      </c>
      <c r="I96" t="s">
        <v>117</v>
      </c>
      <c r="J96" t="s">
        <v>118</v>
      </c>
      <c r="K96" t="s">
        <v>90</v>
      </c>
    </row>
    <row r="97" spans="1:11" x14ac:dyDescent="0.3">
      <c r="A97" s="21" t="s">
        <v>105</v>
      </c>
      <c r="B97" s="22">
        <v>1096</v>
      </c>
      <c r="C97">
        <v>6119</v>
      </c>
      <c r="D97" t="s">
        <v>100</v>
      </c>
      <c r="E97" s="1">
        <v>9</v>
      </c>
      <c r="F97" s="1">
        <v>14</v>
      </c>
      <c r="G97" s="24">
        <f>F97-E97</f>
        <v>5</v>
      </c>
      <c r="H97" s="25">
        <f>G97/10</f>
        <v>0.5</v>
      </c>
      <c r="I97" t="s">
        <v>116</v>
      </c>
      <c r="J97" t="s">
        <v>14</v>
      </c>
      <c r="K97" t="s">
        <v>90</v>
      </c>
    </row>
    <row r="98" spans="1:11" x14ac:dyDescent="0.3">
      <c r="A98" s="21" t="s">
        <v>105</v>
      </c>
      <c r="B98" s="22">
        <v>1097</v>
      </c>
      <c r="C98">
        <v>9212</v>
      </c>
      <c r="D98" t="s">
        <v>95</v>
      </c>
      <c r="E98" s="1">
        <v>4</v>
      </c>
      <c r="F98" s="1">
        <v>7</v>
      </c>
      <c r="G98" s="24">
        <f>F98-E98</f>
        <v>3</v>
      </c>
      <c r="H98" s="25">
        <f>G98/10</f>
        <v>0.3</v>
      </c>
      <c r="I98" t="s">
        <v>117</v>
      </c>
      <c r="J98" t="s">
        <v>118</v>
      </c>
      <c r="K98" t="s">
        <v>98</v>
      </c>
    </row>
    <row r="99" spans="1:11" x14ac:dyDescent="0.3">
      <c r="A99" s="21" t="s">
        <v>105</v>
      </c>
      <c r="B99" s="22">
        <v>1098</v>
      </c>
      <c r="C99">
        <v>2877</v>
      </c>
      <c r="D99" t="s">
        <v>87</v>
      </c>
      <c r="E99" s="1">
        <v>11.4</v>
      </c>
      <c r="F99" s="1">
        <v>16.3</v>
      </c>
      <c r="G99" s="24">
        <f>F99-E99</f>
        <v>4.9000000000000004</v>
      </c>
      <c r="H99" s="25">
        <f>G99/10</f>
        <v>0.49000000000000005</v>
      </c>
      <c r="I99" t="s">
        <v>114</v>
      </c>
      <c r="J99" t="s">
        <v>115</v>
      </c>
      <c r="K99" t="s">
        <v>86</v>
      </c>
    </row>
    <row r="100" spans="1:11" x14ac:dyDescent="0.3">
      <c r="A100" s="21" t="s">
        <v>106</v>
      </c>
      <c r="B100" s="22">
        <v>1099</v>
      </c>
      <c r="C100">
        <v>2877</v>
      </c>
      <c r="D100" t="s">
        <v>87</v>
      </c>
      <c r="E100" s="1">
        <v>11.4</v>
      </c>
      <c r="F100" s="1">
        <v>16.3</v>
      </c>
      <c r="G100" s="24">
        <f>F100-E100</f>
        <v>4.9000000000000004</v>
      </c>
      <c r="H100" s="25">
        <f>G100/10</f>
        <v>0.49000000000000005</v>
      </c>
      <c r="I100" t="s">
        <v>116</v>
      </c>
      <c r="J100" t="s">
        <v>14</v>
      </c>
      <c r="K100" t="s">
        <v>88</v>
      </c>
    </row>
    <row r="101" spans="1:11" x14ac:dyDescent="0.3">
      <c r="A101" s="21" t="s">
        <v>106</v>
      </c>
      <c r="B101" s="22">
        <v>1100</v>
      </c>
      <c r="C101">
        <v>6119</v>
      </c>
      <c r="D101" t="s">
        <v>100</v>
      </c>
      <c r="E101" s="1">
        <v>9</v>
      </c>
      <c r="F101" s="1">
        <v>14</v>
      </c>
      <c r="G101" s="24">
        <f>F101-E101</f>
        <v>5</v>
      </c>
      <c r="H101" s="25">
        <f>G101/10</f>
        <v>0.5</v>
      </c>
      <c r="I101" t="s">
        <v>112</v>
      </c>
      <c r="J101" t="s">
        <v>113</v>
      </c>
      <c r="K101" t="s">
        <v>99</v>
      </c>
    </row>
    <row r="102" spans="1:11" x14ac:dyDescent="0.3">
      <c r="A102" s="21" t="s">
        <v>106</v>
      </c>
      <c r="B102" s="22">
        <v>1101</v>
      </c>
      <c r="C102">
        <v>2499</v>
      </c>
      <c r="D102" t="s">
        <v>89</v>
      </c>
      <c r="E102" s="1">
        <v>6.2</v>
      </c>
      <c r="F102" s="1">
        <v>9.1999999999999993</v>
      </c>
      <c r="G102" s="24">
        <f>F102-E102</f>
        <v>2.9999999999999991</v>
      </c>
      <c r="H102" s="25">
        <f>G102/10</f>
        <v>0.29999999999999993</v>
      </c>
      <c r="I102" t="s">
        <v>116</v>
      </c>
      <c r="J102" t="s">
        <v>14</v>
      </c>
      <c r="K102" t="s">
        <v>88</v>
      </c>
    </row>
    <row r="103" spans="1:11" x14ac:dyDescent="0.3">
      <c r="A103" s="21" t="s">
        <v>106</v>
      </c>
      <c r="B103" s="22">
        <v>1102</v>
      </c>
      <c r="C103">
        <v>2242</v>
      </c>
      <c r="D103" t="s">
        <v>97</v>
      </c>
      <c r="E103" s="1">
        <v>60</v>
      </c>
      <c r="F103" s="1">
        <v>124</v>
      </c>
      <c r="G103" s="24">
        <f>F103-E103</f>
        <v>64</v>
      </c>
      <c r="H103" s="25">
        <f>G103/10</f>
        <v>6.4</v>
      </c>
      <c r="I103" t="s">
        <v>114</v>
      </c>
      <c r="J103" t="s">
        <v>115</v>
      </c>
      <c r="K103" t="s">
        <v>98</v>
      </c>
    </row>
    <row r="104" spans="1:11" x14ac:dyDescent="0.3">
      <c r="A104" s="21" t="s">
        <v>106</v>
      </c>
      <c r="B104" s="22">
        <v>1103</v>
      </c>
      <c r="C104">
        <v>2877</v>
      </c>
      <c r="D104" t="s">
        <v>87</v>
      </c>
      <c r="E104" s="1">
        <v>11.4</v>
      </c>
      <c r="F104" s="1">
        <v>16.3</v>
      </c>
      <c r="G104" s="24">
        <f>F104-E104</f>
        <v>4.9000000000000004</v>
      </c>
      <c r="H104" s="25">
        <f>G104/10</f>
        <v>0.49000000000000005</v>
      </c>
      <c r="I104" t="s">
        <v>114</v>
      </c>
      <c r="J104" t="s">
        <v>115</v>
      </c>
      <c r="K104" t="s">
        <v>90</v>
      </c>
    </row>
    <row r="105" spans="1:11" x14ac:dyDescent="0.3">
      <c r="A105" s="21" t="s">
        <v>106</v>
      </c>
      <c r="B105" s="22">
        <v>1104</v>
      </c>
      <c r="C105">
        <v>2877</v>
      </c>
      <c r="D105" t="s">
        <v>87</v>
      </c>
      <c r="E105" s="1">
        <v>11.4</v>
      </c>
      <c r="F105" s="1">
        <v>16.3</v>
      </c>
      <c r="G105" s="24">
        <f>F105-E105</f>
        <v>4.9000000000000004</v>
      </c>
      <c r="H105" s="25">
        <f>G105/10</f>
        <v>0.49000000000000005</v>
      </c>
      <c r="I105" t="s">
        <v>116</v>
      </c>
      <c r="J105" t="s">
        <v>14</v>
      </c>
      <c r="K105" t="s">
        <v>98</v>
      </c>
    </row>
    <row r="106" spans="1:11" x14ac:dyDescent="0.3">
      <c r="A106" s="21" t="s">
        <v>106</v>
      </c>
      <c r="B106" s="22">
        <v>1105</v>
      </c>
      <c r="C106">
        <v>2499</v>
      </c>
      <c r="D106" t="s">
        <v>89</v>
      </c>
      <c r="E106" s="1">
        <v>6.2</v>
      </c>
      <c r="F106" s="1">
        <v>9.1999999999999993</v>
      </c>
      <c r="G106" s="24">
        <f>F106-E106</f>
        <v>2.9999999999999991</v>
      </c>
      <c r="H106" s="25">
        <f>G106/10</f>
        <v>0.29999999999999993</v>
      </c>
      <c r="I106" t="s">
        <v>114</v>
      </c>
      <c r="J106" t="s">
        <v>115</v>
      </c>
      <c r="K106" t="s">
        <v>90</v>
      </c>
    </row>
    <row r="107" spans="1:11" x14ac:dyDescent="0.3">
      <c r="A107" s="21" t="s">
        <v>106</v>
      </c>
      <c r="B107" s="22">
        <v>1106</v>
      </c>
      <c r="C107">
        <v>9822</v>
      </c>
      <c r="D107" t="s">
        <v>85</v>
      </c>
      <c r="E107" s="1">
        <v>58.3</v>
      </c>
      <c r="F107" s="1">
        <v>98.4</v>
      </c>
      <c r="G107" s="24">
        <f>F107-E107</f>
        <v>40.100000000000009</v>
      </c>
      <c r="H107" s="25">
        <f>G107/10</f>
        <v>4.0100000000000007</v>
      </c>
      <c r="I107" t="s">
        <v>114</v>
      </c>
      <c r="J107" t="s">
        <v>115</v>
      </c>
      <c r="K107" t="s">
        <v>88</v>
      </c>
    </row>
    <row r="108" spans="1:11" x14ac:dyDescent="0.3">
      <c r="A108" s="21" t="s">
        <v>106</v>
      </c>
      <c r="B108" s="22">
        <v>1107</v>
      </c>
      <c r="C108">
        <v>1109</v>
      </c>
      <c r="D108" t="s">
        <v>92</v>
      </c>
      <c r="E108" s="1">
        <v>3</v>
      </c>
      <c r="F108" s="1">
        <v>8</v>
      </c>
      <c r="G108" s="24">
        <f>F108-E108</f>
        <v>5</v>
      </c>
      <c r="H108" s="25">
        <f>G108/10</f>
        <v>0.5</v>
      </c>
      <c r="I108" t="s">
        <v>117</v>
      </c>
      <c r="J108" t="s">
        <v>118</v>
      </c>
      <c r="K108" t="s">
        <v>86</v>
      </c>
    </row>
    <row r="109" spans="1:11" x14ac:dyDescent="0.3">
      <c r="A109" s="21" t="s">
        <v>106</v>
      </c>
      <c r="B109" s="22">
        <v>1108</v>
      </c>
      <c r="C109">
        <v>9822</v>
      </c>
      <c r="D109" t="s">
        <v>85</v>
      </c>
      <c r="E109" s="1">
        <v>58.3</v>
      </c>
      <c r="F109" s="1">
        <v>98.4</v>
      </c>
      <c r="G109" s="24">
        <f>F109-E109</f>
        <v>40.100000000000009</v>
      </c>
      <c r="H109" s="25">
        <f>G109/10</f>
        <v>4.0100000000000007</v>
      </c>
      <c r="I109" t="s">
        <v>116</v>
      </c>
      <c r="J109" t="s">
        <v>14</v>
      </c>
      <c r="K109" t="s">
        <v>98</v>
      </c>
    </row>
    <row r="110" spans="1:11" x14ac:dyDescent="0.3">
      <c r="A110" s="21" t="s">
        <v>106</v>
      </c>
      <c r="B110" s="22">
        <v>1109</v>
      </c>
      <c r="C110">
        <v>8722</v>
      </c>
      <c r="D110" t="s">
        <v>91</v>
      </c>
      <c r="E110" s="1">
        <v>344</v>
      </c>
      <c r="F110" s="1">
        <v>502</v>
      </c>
      <c r="G110" s="24">
        <f>F110-E110</f>
        <v>158</v>
      </c>
      <c r="H110" s="25">
        <f>G110/10</f>
        <v>15.8</v>
      </c>
      <c r="I110" t="s">
        <v>114</v>
      </c>
      <c r="J110" t="s">
        <v>115</v>
      </c>
      <c r="K110" t="s">
        <v>88</v>
      </c>
    </row>
    <row r="111" spans="1:11" x14ac:dyDescent="0.3">
      <c r="A111" s="21" t="s">
        <v>106</v>
      </c>
      <c r="B111" s="22">
        <v>1110</v>
      </c>
      <c r="C111">
        <v>8722</v>
      </c>
      <c r="D111" t="s">
        <v>91</v>
      </c>
      <c r="E111" s="1">
        <v>344</v>
      </c>
      <c r="F111" s="1">
        <v>502</v>
      </c>
      <c r="G111" s="24">
        <f>F111-E111</f>
        <v>158</v>
      </c>
      <c r="H111" s="25">
        <f>G111/10</f>
        <v>15.8</v>
      </c>
      <c r="I111" t="s">
        <v>117</v>
      </c>
      <c r="J111" t="s">
        <v>118</v>
      </c>
      <c r="K111" t="s">
        <v>98</v>
      </c>
    </row>
    <row r="112" spans="1:11" x14ac:dyDescent="0.3">
      <c r="A112" s="21" t="s">
        <v>106</v>
      </c>
      <c r="B112" s="22">
        <v>1111</v>
      </c>
      <c r="C112">
        <v>6622</v>
      </c>
      <c r="D112" t="s">
        <v>102</v>
      </c>
      <c r="E112" s="1">
        <v>42</v>
      </c>
      <c r="F112" s="1">
        <v>77</v>
      </c>
      <c r="G112" s="24">
        <f>F112-E112</f>
        <v>35</v>
      </c>
      <c r="H112" s="25">
        <f>G112/10</f>
        <v>3.5</v>
      </c>
      <c r="I112" t="s">
        <v>117</v>
      </c>
      <c r="J112" t="s">
        <v>118</v>
      </c>
      <c r="K112" t="s">
        <v>88</v>
      </c>
    </row>
    <row r="113" spans="1:11" x14ac:dyDescent="0.3">
      <c r="A113" s="21" t="s">
        <v>106</v>
      </c>
      <c r="B113" s="22">
        <v>1112</v>
      </c>
      <c r="C113">
        <v>6622</v>
      </c>
      <c r="D113" t="s">
        <v>102</v>
      </c>
      <c r="E113" s="1">
        <v>42</v>
      </c>
      <c r="F113" s="1">
        <v>77</v>
      </c>
      <c r="G113" s="24">
        <f>F113-E113</f>
        <v>35</v>
      </c>
      <c r="H113" s="25">
        <f>G113/10</f>
        <v>3.5</v>
      </c>
      <c r="I113" t="s">
        <v>116</v>
      </c>
      <c r="J113" t="s">
        <v>14</v>
      </c>
      <c r="K113" t="s">
        <v>90</v>
      </c>
    </row>
    <row r="114" spans="1:11" x14ac:dyDescent="0.3">
      <c r="A114" s="21" t="s">
        <v>106</v>
      </c>
      <c r="B114" s="22">
        <v>1113</v>
      </c>
      <c r="C114">
        <v>9822</v>
      </c>
      <c r="D114" t="s">
        <v>85</v>
      </c>
      <c r="E114" s="1">
        <v>58.3</v>
      </c>
      <c r="F114" s="1">
        <v>98.4</v>
      </c>
      <c r="G114" s="24">
        <f>F114-E114</f>
        <v>40.100000000000009</v>
      </c>
      <c r="H114" s="25">
        <f>G114/10</f>
        <v>4.0100000000000007</v>
      </c>
      <c r="I114" t="s">
        <v>112</v>
      </c>
      <c r="J114" t="s">
        <v>113</v>
      </c>
      <c r="K114" t="s">
        <v>88</v>
      </c>
    </row>
    <row r="115" spans="1:11" x14ac:dyDescent="0.3">
      <c r="A115" s="21" t="s">
        <v>106</v>
      </c>
      <c r="B115" s="22">
        <v>1114</v>
      </c>
      <c r="C115">
        <v>2242</v>
      </c>
      <c r="D115" t="s">
        <v>97</v>
      </c>
      <c r="E115" s="1">
        <v>60</v>
      </c>
      <c r="F115" s="1">
        <v>124</v>
      </c>
      <c r="G115" s="24">
        <f>F115-E115</f>
        <v>64</v>
      </c>
      <c r="H115" s="25">
        <f>G115/10</f>
        <v>6.4</v>
      </c>
      <c r="I115" t="s">
        <v>114</v>
      </c>
      <c r="J115" t="s">
        <v>115</v>
      </c>
      <c r="K115" t="s">
        <v>90</v>
      </c>
    </row>
    <row r="116" spans="1:11" x14ac:dyDescent="0.3">
      <c r="A116" s="21" t="s">
        <v>106</v>
      </c>
      <c r="B116" s="22">
        <v>1115</v>
      </c>
      <c r="C116">
        <v>8722</v>
      </c>
      <c r="D116" t="s">
        <v>91</v>
      </c>
      <c r="E116" s="1">
        <v>344</v>
      </c>
      <c r="F116" s="1">
        <v>502</v>
      </c>
      <c r="G116" s="24">
        <f>F116-E116</f>
        <v>158</v>
      </c>
      <c r="H116" s="25">
        <f>G116/10</f>
        <v>15.8</v>
      </c>
      <c r="I116" t="s">
        <v>112</v>
      </c>
      <c r="J116" t="s">
        <v>113</v>
      </c>
      <c r="K116" t="s">
        <v>90</v>
      </c>
    </row>
    <row r="117" spans="1:11" x14ac:dyDescent="0.3">
      <c r="A117" s="21" t="s">
        <v>106</v>
      </c>
      <c r="B117" s="22">
        <v>1116</v>
      </c>
      <c r="C117">
        <v>6622</v>
      </c>
      <c r="D117" t="s">
        <v>102</v>
      </c>
      <c r="E117" s="1">
        <v>42</v>
      </c>
      <c r="F117" s="1">
        <v>77</v>
      </c>
      <c r="G117" s="24">
        <f>F117-E117</f>
        <v>35</v>
      </c>
      <c r="H117" s="25">
        <f>G117/10</f>
        <v>3.5</v>
      </c>
      <c r="I117" t="s">
        <v>116</v>
      </c>
      <c r="J117" t="s">
        <v>14</v>
      </c>
      <c r="K117" t="s">
        <v>98</v>
      </c>
    </row>
    <row r="118" spans="1:11" x14ac:dyDescent="0.3">
      <c r="A118" s="21" t="s">
        <v>106</v>
      </c>
      <c r="B118" s="22">
        <v>1117</v>
      </c>
      <c r="C118">
        <v>8722</v>
      </c>
      <c r="D118" t="s">
        <v>91</v>
      </c>
      <c r="E118" s="1">
        <v>344</v>
      </c>
      <c r="F118" s="1">
        <v>502</v>
      </c>
      <c r="G118" s="24">
        <f>F118-E118</f>
        <v>158</v>
      </c>
      <c r="H118" s="25">
        <f>G118/10</f>
        <v>15.8</v>
      </c>
      <c r="I118" t="s">
        <v>117</v>
      </c>
      <c r="J118" t="s">
        <v>118</v>
      </c>
      <c r="K118" t="s">
        <v>86</v>
      </c>
    </row>
    <row r="119" spans="1:11" x14ac:dyDescent="0.3">
      <c r="A119" s="21" t="s">
        <v>106</v>
      </c>
      <c r="B119" s="22">
        <v>1118</v>
      </c>
      <c r="C119">
        <v>9822</v>
      </c>
      <c r="D119" t="s">
        <v>85</v>
      </c>
      <c r="E119" s="1">
        <v>58.3</v>
      </c>
      <c r="F119" s="1">
        <v>98.4</v>
      </c>
      <c r="G119" s="24">
        <f>F119-E119</f>
        <v>40.100000000000009</v>
      </c>
      <c r="H119" s="25">
        <f>G119/10</f>
        <v>4.0100000000000007</v>
      </c>
      <c r="I119" t="s">
        <v>114</v>
      </c>
      <c r="J119" t="s">
        <v>115</v>
      </c>
      <c r="K119" t="s">
        <v>88</v>
      </c>
    </row>
    <row r="120" spans="1:11" x14ac:dyDescent="0.3">
      <c r="A120" s="21" t="s">
        <v>106</v>
      </c>
      <c r="B120" s="22">
        <v>1119</v>
      </c>
      <c r="C120">
        <v>2242</v>
      </c>
      <c r="D120" t="s">
        <v>97</v>
      </c>
      <c r="E120" s="1">
        <v>60</v>
      </c>
      <c r="F120" s="1">
        <v>124</v>
      </c>
      <c r="G120" s="24">
        <f>F120-E120</f>
        <v>64</v>
      </c>
      <c r="H120" s="25">
        <f>G120/10</f>
        <v>6.4</v>
      </c>
      <c r="I120" t="s">
        <v>112</v>
      </c>
      <c r="J120" t="s">
        <v>113</v>
      </c>
      <c r="K120" t="s">
        <v>99</v>
      </c>
    </row>
    <row r="121" spans="1:11" x14ac:dyDescent="0.3">
      <c r="A121" s="21" t="s">
        <v>106</v>
      </c>
      <c r="B121" s="22">
        <v>1120</v>
      </c>
      <c r="C121">
        <v>2242</v>
      </c>
      <c r="D121" t="s">
        <v>97</v>
      </c>
      <c r="E121" s="1">
        <v>60</v>
      </c>
      <c r="F121" s="1">
        <v>124</v>
      </c>
      <c r="G121" s="24">
        <f>F121-E121</f>
        <v>64</v>
      </c>
      <c r="H121" s="25">
        <f>G121/10</f>
        <v>6.4</v>
      </c>
      <c r="I121" t="s">
        <v>116</v>
      </c>
      <c r="J121" t="s">
        <v>14</v>
      </c>
      <c r="K121" t="s">
        <v>88</v>
      </c>
    </row>
    <row r="122" spans="1:11" x14ac:dyDescent="0.3">
      <c r="A122" s="21" t="s">
        <v>106</v>
      </c>
      <c r="B122" s="22">
        <v>1121</v>
      </c>
      <c r="C122">
        <v>4421</v>
      </c>
      <c r="D122" t="s">
        <v>94</v>
      </c>
      <c r="E122" s="1">
        <v>45</v>
      </c>
      <c r="F122" s="1">
        <v>87</v>
      </c>
      <c r="G122" s="24">
        <f>F122-E122</f>
        <v>42</v>
      </c>
      <c r="H122" s="25">
        <f>G122/10</f>
        <v>4.2</v>
      </c>
      <c r="I122" t="s">
        <v>116</v>
      </c>
      <c r="J122" t="s">
        <v>14</v>
      </c>
      <c r="K122" t="s">
        <v>98</v>
      </c>
    </row>
    <row r="123" spans="1:11" x14ac:dyDescent="0.3">
      <c r="A123" s="21" t="s">
        <v>106</v>
      </c>
      <c r="B123" s="22">
        <v>1122</v>
      </c>
      <c r="C123">
        <v>8722</v>
      </c>
      <c r="D123" t="s">
        <v>91</v>
      </c>
      <c r="E123" s="1">
        <v>344</v>
      </c>
      <c r="F123" s="1">
        <v>502</v>
      </c>
      <c r="G123" s="24">
        <f>F123-E123</f>
        <v>158</v>
      </c>
      <c r="H123" s="25">
        <f>G123/10</f>
        <v>15.8</v>
      </c>
      <c r="I123" t="s">
        <v>116</v>
      </c>
      <c r="J123" t="s">
        <v>14</v>
      </c>
      <c r="K123" t="s">
        <v>90</v>
      </c>
    </row>
    <row r="124" spans="1:11" x14ac:dyDescent="0.3">
      <c r="A124" s="21" t="s">
        <v>106</v>
      </c>
      <c r="B124" s="22">
        <v>1123</v>
      </c>
      <c r="C124">
        <v>9822</v>
      </c>
      <c r="D124" t="s">
        <v>85</v>
      </c>
      <c r="E124" s="1">
        <v>58.3</v>
      </c>
      <c r="F124" s="1">
        <v>98.4</v>
      </c>
      <c r="G124" s="24">
        <f>F124-E124</f>
        <v>40.100000000000009</v>
      </c>
      <c r="H124" s="25">
        <f>G124/10</f>
        <v>4.0100000000000007</v>
      </c>
      <c r="I124" t="s">
        <v>116</v>
      </c>
      <c r="J124" t="s">
        <v>14</v>
      </c>
      <c r="K124" t="s">
        <v>98</v>
      </c>
    </row>
    <row r="125" spans="1:11" x14ac:dyDescent="0.3">
      <c r="A125" s="21" t="s">
        <v>106</v>
      </c>
      <c r="B125" s="22">
        <v>1124</v>
      </c>
      <c r="C125">
        <v>4421</v>
      </c>
      <c r="D125" t="s">
        <v>94</v>
      </c>
      <c r="E125" s="1">
        <v>45</v>
      </c>
      <c r="F125" s="1">
        <v>87</v>
      </c>
      <c r="G125" s="24">
        <f>F125-E125</f>
        <v>42</v>
      </c>
      <c r="H125" s="25">
        <f>G125/10</f>
        <v>4.2</v>
      </c>
      <c r="I125" t="s">
        <v>116</v>
      </c>
      <c r="J125" t="s">
        <v>14</v>
      </c>
      <c r="K125" t="s">
        <v>90</v>
      </c>
    </row>
    <row r="126" spans="1:11" x14ac:dyDescent="0.3">
      <c r="A126" s="21" t="s">
        <v>107</v>
      </c>
      <c r="B126" s="22">
        <v>1125</v>
      </c>
      <c r="C126">
        <v>2242</v>
      </c>
      <c r="D126" t="s">
        <v>97</v>
      </c>
      <c r="E126" s="1">
        <v>60</v>
      </c>
      <c r="F126" s="1">
        <v>124</v>
      </c>
      <c r="G126" s="24">
        <f>F126-E126</f>
        <v>64</v>
      </c>
      <c r="H126" s="25">
        <f>G126/10</f>
        <v>6.4</v>
      </c>
      <c r="I126" t="s">
        <v>116</v>
      </c>
      <c r="J126" t="s">
        <v>14</v>
      </c>
      <c r="K126" t="s">
        <v>88</v>
      </c>
    </row>
    <row r="127" spans="1:11" x14ac:dyDescent="0.3">
      <c r="A127" s="21" t="s">
        <v>107</v>
      </c>
      <c r="B127" s="22">
        <v>1126</v>
      </c>
      <c r="C127">
        <v>9212</v>
      </c>
      <c r="D127" t="s">
        <v>95</v>
      </c>
      <c r="E127" s="1">
        <v>4</v>
      </c>
      <c r="F127" s="1">
        <v>7</v>
      </c>
      <c r="G127" s="24">
        <f>F127-E127</f>
        <v>3</v>
      </c>
      <c r="H127" s="25">
        <f>G127/10</f>
        <v>0.3</v>
      </c>
      <c r="I127" t="s">
        <v>116</v>
      </c>
      <c r="J127" t="s">
        <v>14</v>
      </c>
      <c r="K127" t="s">
        <v>86</v>
      </c>
    </row>
    <row r="128" spans="1:11" x14ac:dyDescent="0.3">
      <c r="A128" s="21" t="s">
        <v>107</v>
      </c>
      <c r="B128" s="22">
        <v>1127</v>
      </c>
      <c r="C128">
        <v>8722</v>
      </c>
      <c r="D128" t="s">
        <v>91</v>
      </c>
      <c r="E128" s="1">
        <v>344</v>
      </c>
      <c r="F128" s="1">
        <v>502</v>
      </c>
      <c r="G128" s="24">
        <f>F128-E128</f>
        <v>158</v>
      </c>
      <c r="H128" s="25">
        <f>G128/10</f>
        <v>15.8</v>
      </c>
      <c r="I128" t="s">
        <v>112</v>
      </c>
      <c r="J128" t="s">
        <v>113</v>
      </c>
      <c r="K128" t="s">
        <v>98</v>
      </c>
    </row>
    <row r="129" spans="1:11" x14ac:dyDescent="0.3">
      <c r="A129" s="21" t="s">
        <v>107</v>
      </c>
      <c r="B129" s="22">
        <v>1128</v>
      </c>
      <c r="C129">
        <v>6622</v>
      </c>
      <c r="D129" t="s">
        <v>102</v>
      </c>
      <c r="E129" s="1">
        <v>42</v>
      </c>
      <c r="F129" s="1">
        <v>77</v>
      </c>
      <c r="G129" s="24">
        <f>F129-E129</f>
        <v>35</v>
      </c>
      <c r="H129" s="25">
        <f>G129/10</f>
        <v>3.5</v>
      </c>
      <c r="I129" t="s">
        <v>114</v>
      </c>
      <c r="J129" t="s">
        <v>115</v>
      </c>
      <c r="K129" t="s">
        <v>88</v>
      </c>
    </row>
    <row r="130" spans="1:11" x14ac:dyDescent="0.3">
      <c r="A130" s="21" t="s">
        <v>107</v>
      </c>
      <c r="B130" s="22">
        <v>1129</v>
      </c>
      <c r="C130">
        <v>9822</v>
      </c>
      <c r="D130" t="s">
        <v>85</v>
      </c>
      <c r="E130" s="1">
        <v>58.3</v>
      </c>
      <c r="F130" s="1">
        <v>98.4</v>
      </c>
      <c r="G130" s="24">
        <f>F130-E130</f>
        <v>40.100000000000009</v>
      </c>
      <c r="H130" s="25">
        <f>G130/10</f>
        <v>4.0100000000000007</v>
      </c>
      <c r="I130" t="s">
        <v>117</v>
      </c>
      <c r="J130" t="s">
        <v>118</v>
      </c>
      <c r="K130" t="s">
        <v>98</v>
      </c>
    </row>
    <row r="131" spans="1:11" x14ac:dyDescent="0.3">
      <c r="A131" s="21" t="s">
        <v>107</v>
      </c>
      <c r="B131" s="22">
        <v>1130</v>
      </c>
      <c r="C131">
        <v>4421</v>
      </c>
      <c r="D131" t="s">
        <v>94</v>
      </c>
      <c r="E131" s="1">
        <v>45</v>
      </c>
      <c r="F131" s="1">
        <v>87</v>
      </c>
      <c r="G131" s="24">
        <f>F131-E131</f>
        <v>42</v>
      </c>
      <c r="H131" s="25">
        <f>G131/10</f>
        <v>4.2</v>
      </c>
      <c r="I131" t="s">
        <v>117</v>
      </c>
      <c r="J131" t="s">
        <v>118</v>
      </c>
      <c r="K131" t="s">
        <v>88</v>
      </c>
    </row>
    <row r="132" spans="1:11" x14ac:dyDescent="0.3">
      <c r="A132" s="21" t="s">
        <v>107</v>
      </c>
      <c r="B132" s="22">
        <v>1131</v>
      </c>
      <c r="C132">
        <v>9212</v>
      </c>
      <c r="D132" t="s">
        <v>95</v>
      </c>
      <c r="E132" s="1">
        <v>4</v>
      </c>
      <c r="F132" s="1">
        <v>7</v>
      </c>
      <c r="G132" s="24">
        <f>F132-E132</f>
        <v>3</v>
      </c>
      <c r="H132" s="25">
        <f>G132/10</f>
        <v>0.3</v>
      </c>
      <c r="I132" t="s">
        <v>117</v>
      </c>
      <c r="J132" t="s">
        <v>118</v>
      </c>
      <c r="K132" t="s">
        <v>90</v>
      </c>
    </row>
    <row r="133" spans="1:11" x14ac:dyDescent="0.3">
      <c r="A133" s="21" t="s">
        <v>107</v>
      </c>
      <c r="B133" s="22">
        <v>1132</v>
      </c>
      <c r="C133">
        <v>9212</v>
      </c>
      <c r="D133" t="s">
        <v>95</v>
      </c>
      <c r="E133" s="1">
        <v>4</v>
      </c>
      <c r="F133" s="1">
        <v>7</v>
      </c>
      <c r="G133" s="24">
        <f>F133-E133</f>
        <v>3</v>
      </c>
      <c r="H133" s="25">
        <f>G133/10</f>
        <v>0.3</v>
      </c>
      <c r="I133" t="s">
        <v>117</v>
      </c>
      <c r="J133" t="s">
        <v>118</v>
      </c>
      <c r="K133" t="s">
        <v>88</v>
      </c>
    </row>
    <row r="134" spans="1:11" x14ac:dyDescent="0.3">
      <c r="A134" s="21" t="s">
        <v>107</v>
      </c>
      <c r="B134" s="22">
        <v>1133</v>
      </c>
      <c r="C134">
        <v>9822</v>
      </c>
      <c r="D134" t="s">
        <v>85</v>
      </c>
      <c r="E134" s="1">
        <v>58.3</v>
      </c>
      <c r="F134" s="1">
        <v>98.4</v>
      </c>
      <c r="G134" s="24">
        <f>F134-E134</f>
        <v>40.100000000000009</v>
      </c>
      <c r="H134" s="25">
        <f>G134/10</f>
        <v>4.0100000000000007</v>
      </c>
      <c r="I134" t="s">
        <v>112</v>
      </c>
      <c r="J134" t="s">
        <v>113</v>
      </c>
      <c r="K134" t="s">
        <v>90</v>
      </c>
    </row>
    <row r="135" spans="1:11" x14ac:dyDescent="0.3">
      <c r="A135" s="21" t="s">
        <v>107</v>
      </c>
      <c r="B135" s="22">
        <v>1134</v>
      </c>
      <c r="C135">
        <v>9822</v>
      </c>
      <c r="D135" t="s">
        <v>85</v>
      </c>
      <c r="E135" s="1">
        <v>58.3</v>
      </c>
      <c r="F135" s="1">
        <v>98.4</v>
      </c>
      <c r="G135" s="24">
        <f>F135-E135</f>
        <v>40.100000000000009</v>
      </c>
      <c r="H135" s="25">
        <f>G135/10</f>
        <v>4.0100000000000007</v>
      </c>
      <c r="I135" t="s">
        <v>116</v>
      </c>
      <c r="J135" t="s">
        <v>14</v>
      </c>
      <c r="K135" t="s">
        <v>90</v>
      </c>
    </row>
    <row r="136" spans="1:11" x14ac:dyDescent="0.3">
      <c r="A136" s="21" t="s">
        <v>107</v>
      </c>
      <c r="B136" s="22">
        <v>1135</v>
      </c>
      <c r="C136">
        <v>8722</v>
      </c>
      <c r="D136" t="s">
        <v>91</v>
      </c>
      <c r="E136" s="1">
        <v>344</v>
      </c>
      <c r="F136" s="1">
        <v>502</v>
      </c>
      <c r="G136" s="24">
        <f>F136-E136</f>
        <v>158</v>
      </c>
      <c r="H136" s="25">
        <f>G136/10</f>
        <v>15.8</v>
      </c>
      <c r="I136" t="s">
        <v>112</v>
      </c>
      <c r="J136" t="s">
        <v>113</v>
      </c>
      <c r="K136" t="s">
        <v>98</v>
      </c>
    </row>
    <row r="137" spans="1:11" x14ac:dyDescent="0.3">
      <c r="A137" s="21" t="s">
        <v>107</v>
      </c>
      <c r="B137" s="22">
        <v>1136</v>
      </c>
      <c r="C137">
        <v>2242</v>
      </c>
      <c r="D137" t="s">
        <v>97</v>
      </c>
      <c r="E137" s="1">
        <v>60</v>
      </c>
      <c r="F137" s="1">
        <v>124</v>
      </c>
      <c r="G137" s="24">
        <f>F137-E137</f>
        <v>64</v>
      </c>
      <c r="H137" s="25">
        <f>G137/10</f>
        <v>6.4</v>
      </c>
      <c r="I137" t="s">
        <v>116</v>
      </c>
      <c r="J137" t="s">
        <v>14</v>
      </c>
      <c r="K137" t="s">
        <v>86</v>
      </c>
    </row>
    <row r="138" spans="1:11" x14ac:dyDescent="0.3">
      <c r="A138" s="21" t="s">
        <v>107</v>
      </c>
      <c r="B138" s="22">
        <v>1137</v>
      </c>
      <c r="C138">
        <v>9822</v>
      </c>
      <c r="D138" t="s">
        <v>85</v>
      </c>
      <c r="E138" s="1">
        <v>58.3</v>
      </c>
      <c r="F138" s="1">
        <v>98.4</v>
      </c>
      <c r="G138" s="24">
        <f>F138-E138</f>
        <v>40.100000000000009</v>
      </c>
      <c r="H138" s="25">
        <f>G138/10</f>
        <v>4.0100000000000007</v>
      </c>
      <c r="I138" t="s">
        <v>114</v>
      </c>
      <c r="J138" t="s">
        <v>115</v>
      </c>
      <c r="K138" t="s">
        <v>88</v>
      </c>
    </row>
    <row r="139" spans="1:11" x14ac:dyDescent="0.3">
      <c r="A139" s="21" t="s">
        <v>107</v>
      </c>
      <c r="B139" s="22">
        <v>1138</v>
      </c>
      <c r="C139">
        <v>8722</v>
      </c>
      <c r="D139" t="s">
        <v>91</v>
      </c>
      <c r="E139" s="1">
        <v>344</v>
      </c>
      <c r="F139" s="1">
        <v>502</v>
      </c>
      <c r="G139" s="24">
        <f>F139-E139</f>
        <v>158</v>
      </c>
      <c r="H139" s="25">
        <f>G139/10</f>
        <v>15.8</v>
      </c>
      <c r="I139" t="s">
        <v>112</v>
      </c>
      <c r="J139" t="s">
        <v>113</v>
      </c>
      <c r="K139" t="s">
        <v>99</v>
      </c>
    </row>
    <row r="140" spans="1:11" x14ac:dyDescent="0.3">
      <c r="A140" s="21" t="s">
        <v>107</v>
      </c>
      <c r="B140" s="22">
        <v>1139</v>
      </c>
      <c r="C140">
        <v>4421</v>
      </c>
      <c r="D140" t="s">
        <v>94</v>
      </c>
      <c r="E140" s="1">
        <v>45</v>
      </c>
      <c r="F140" s="1">
        <v>87</v>
      </c>
      <c r="G140" s="24">
        <f>F140-E140</f>
        <v>42</v>
      </c>
      <c r="H140" s="25">
        <f>G140/10</f>
        <v>4.2</v>
      </c>
      <c r="I140" t="s">
        <v>116</v>
      </c>
      <c r="J140" t="s">
        <v>14</v>
      </c>
      <c r="K140" t="s">
        <v>88</v>
      </c>
    </row>
    <row r="141" spans="1:11" x14ac:dyDescent="0.3">
      <c r="A141" s="21" t="s">
        <v>107</v>
      </c>
      <c r="B141" s="22">
        <v>1140</v>
      </c>
      <c r="C141">
        <v>4421</v>
      </c>
      <c r="D141" t="s">
        <v>94</v>
      </c>
      <c r="E141" s="1">
        <v>45</v>
      </c>
      <c r="F141" s="1">
        <v>87</v>
      </c>
      <c r="G141" s="24">
        <f>F141-E141</f>
        <v>42</v>
      </c>
      <c r="H141" s="25">
        <f>G141/10</f>
        <v>4.2</v>
      </c>
      <c r="I141" t="s">
        <v>114</v>
      </c>
      <c r="J141" t="s">
        <v>115</v>
      </c>
      <c r="K141" t="s">
        <v>98</v>
      </c>
    </row>
    <row r="142" spans="1:11" x14ac:dyDescent="0.3">
      <c r="A142" s="21" t="s">
        <v>107</v>
      </c>
      <c r="B142" s="22">
        <v>1141</v>
      </c>
      <c r="C142">
        <v>9212</v>
      </c>
      <c r="D142" t="s">
        <v>95</v>
      </c>
      <c r="E142" s="1">
        <v>4</v>
      </c>
      <c r="F142" s="1">
        <v>7</v>
      </c>
      <c r="G142" s="24">
        <f>F142-E142</f>
        <v>3</v>
      </c>
      <c r="H142" s="25">
        <f>G142/10</f>
        <v>0.3</v>
      </c>
      <c r="I142" t="s">
        <v>114</v>
      </c>
      <c r="J142" t="s">
        <v>115</v>
      </c>
      <c r="K142" t="s">
        <v>90</v>
      </c>
    </row>
    <row r="143" spans="1:11" x14ac:dyDescent="0.3">
      <c r="A143" s="21" t="s">
        <v>108</v>
      </c>
      <c r="B143" s="22">
        <v>1142</v>
      </c>
      <c r="C143">
        <v>2242</v>
      </c>
      <c r="D143" t="s">
        <v>97</v>
      </c>
      <c r="E143" s="1">
        <v>60</v>
      </c>
      <c r="F143" s="1">
        <v>124</v>
      </c>
      <c r="G143" s="24">
        <f>F143-E143</f>
        <v>64</v>
      </c>
      <c r="H143" s="25">
        <f>G143/10</f>
        <v>6.4</v>
      </c>
      <c r="I143" t="s">
        <v>114</v>
      </c>
      <c r="J143" t="s">
        <v>115</v>
      </c>
      <c r="K143" t="s">
        <v>98</v>
      </c>
    </row>
    <row r="144" spans="1:11" x14ac:dyDescent="0.3">
      <c r="A144" s="21" t="s">
        <v>108</v>
      </c>
      <c r="B144" s="22">
        <v>1143</v>
      </c>
      <c r="C144">
        <v>9822</v>
      </c>
      <c r="D144" t="s">
        <v>85</v>
      </c>
      <c r="E144" s="1">
        <v>58.3</v>
      </c>
      <c r="F144" s="1">
        <v>98.4</v>
      </c>
      <c r="G144" s="24">
        <f>F144-E144</f>
        <v>40.100000000000009</v>
      </c>
      <c r="H144" s="25">
        <f>G144/10</f>
        <v>4.0100000000000007</v>
      </c>
      <c r="I144" t="s">
        <v>117</v>
      </c>
      <c r="J144" t="s">
        <v>118</v>
      </c>
      <c r="K144" t="s">
        <v>90</v>
      </c>
    </row>
    <row r="145" spans="1:11" x14ac:dyDescent="0.3">
      <c r="A145" s="21" t="s">
        <v>108</v>
      </c>
      <c r="B145" s="22">
        <v>1144</v>
      </c>
      <c r="C145">
        <v>2242</v>
      </c>
      <c r="D145" t="s">
        <v>97</v>
      </c>
      <c r="E145" s="1">
        <v>60</v>
      </c>
      <c r="F145" s="1">
        <v>124</v>
      </c>
      <c r="G145" s="24">
        <f>F145-E145</f>
        <v>64</v>
      </c>
      <c r="H145" s="25">
        <f>G145/10</f>
        <v>6.4</v>
      </c>
      <c r="I145" t="s">
        <v>117</v>
      </c>
      <c r="J145" t="s">
        <v>118</v>
      </c>
      <c r="K145" t="s">
        <v>88</v>
      </c>
    </row>
    <row r="146" spans="1:11" x14ac:dyDescent="0.3">
      <c r="A146" s="21" t="s">
        <v>108</v>
      </c>
      <c r="B146" s="22">
        <v>1145</v>
      </c>
      <c r="C146">
        <v>4421</v>
      </c>
      <c r="D146" t="s">
        <v>94</v>
      </c>
      <c r="E146" s="1">
        <v>45</v>
      </c>
      <c r="F146" s="1">
        <v>87</v>
      </c>
      <c r="G146" s="24">
        <f>F146-E146</f>
        <v>42</v>
      </c>
      <c r="H146" s="25">
        <f>G146/10</f>
        <v>4.2</v>
      </c>
      <c r="I146" t="s">
        <v>117</v>
      </c>
      <c r="J146" t="s">
        <v>118</v>
      </c>
      <c r="K146" t="s">
        <v>86</v>
      </c>
    </row>
    <row r="147" spans="1:11" x14ac:dyDescent="0.3">
      <c r="A147" s="21" t="s">
        <v>108</v>
      </c>
      <c r="B147" s="22">
        <v>1146</v>
      </c>
      <c r="C147">
        <v>8722</v>
      </c>
      <c r="D147" t="s">
        <v>91</v>
      </c>
      <c r="E147" s="1">
        <v>344</v>
      </c>
      <c r="F147" s="1">
        <v>502</v>
      </c>
      <c r="G147" s="24">
        <f>F147-E147</f>
        <v>158</v>
      </c>
      <c r="H147" s="25">
        <f>G147/10</f>
        <v>15.8</v>
      </c>
      <c r="I147" t="s">
        <v>117</v>
      </c>
      <c r="J147" t="s">
        <v>118</v>
      </c>
      <c r="K147" t="s">
        <v>98</v>
      </c>
    </row>
    <row r="148" spans="1:11" x14ac:dyDescent="0.3">
      <c r="A148" s="21" t="s">
        <v>108</v>
      </c>
      <c r="B148" s="22">
        <v>1147</v>
      </c>
      <c r="C148">
        <v>9822</v>
      </c>
      <c r="D148" t="s">
        <v>85</v>
      </c>
      <c r="E148" s="1">
        <v>58.3</v>
      </c>
      <c r="F148" s="1">
        <v>98.4</v>
      </c>
      <c r="G148" s="24">
        <f>F148-E148</f>
        <v>40.100000000000009</v>
      </c>
      <c r="H148" s="25">
        <f>G148/10</f>
        <v>4.0100000000000007</v>
      </c>
      <c r="I148" t="s">
        <v>112</v>
      </c>
      <c r="J148" t="s">
        <v>113</v>
      </c>
      <c r="K148" t="s">
        <v>88</v>
      </c>
    </row>
    <row r="149" spans="1:11" x14ac:dyDescent="0.3">
      <c r="A149" s="21" t="s">
        <v>108</v>
      </c>
      <c r="B149" s="22">
        <v>1148</v>
      </c>
      <c r="C149">
        <v>9212</v>
      </c>
      <c r="D149" t="s">
        <v>95</v>
      </c>
      <c r="E149" s="1">
        <v>4</v>
      </c>
      <c r="F149" s="1">
        <v>7</v>
      </c>
      <c r="G149" s="24">
        <f>F149-E149</f>
        <v>3</v>
      </c>
      <c r="H149" s="25">
        <f>G149/10</f>
        <v>0.3</v>
      </c>
      <c r="I149" t="s">
        <v>116</v>
      </c>
      <c r="J149" t="s">
        <v>14</v>
      </c>
      <c r="K149" t="s">
        <v>90</v>
      </c>
    </row>
    <row r="150" spans="1:11" x14ac:dyDescent="0.3">
      <c r="A150" s="21" t="s">
        <v>108</v>
      </c>
      <c r="B150" s="22">
        <v>1149</v>
      </c>
      <c r="C150">
        <v>8722</v>
      </c>
      <c r="D150" t="s">
        <v>91</v>
      </c>
      <c r="E150" s="1">
        <v>344</v>
      </c>
      <c r="F150" s="1">
        <v>502</v>
      </c>
      <c r="G150" s="24">
        <f>F150-E150</f>
        <v>158</v>
      </c>
      <c r="H150" s="25">
        <f>G150/10</f>
        <v>15.8</v>
      </c>
      <c r="I150" t="s">
        <v>112</v>
      </c>
      <c r="J150" t="s">
        <v>113</v>
      </c>
      <c r="K150" t="s">
        <v>90</v>
      </c>
    </row>
    <row r="151" spans="1:11" x14ac:dyDescent="0.3">
      <c r="A151" s="21" t="s">
        <v>109</v>
      </c>
      <c r="B151" s="22">
        <v>1150</v>
      </c>
      <c r="C151">
        <v>2242</v>
      </c>
      <c r="D151" t="s">
        <v>97</v>
      </c>
      <c r="E151" s="1">
        <v>60</v>
      </c>
      <c r="F151" s="1">
        <v>124</v>
      </c>
      <c r="G151" s="24">
        <f>F151-E151</f>
        <v>64</v>
      </c>
      <c r="H151" s="25">
        <f>G151/10</f>
        <v>6.4</v>
      </c>
      <c r="I151" t="s">
        <v>116</v>
      </c>
      <c r="J151" t="s">
        <v>14</v>
      </c>
      <c r="K151" t="s">
        <v>99</v>
      </c>
    </row>
    <row r="152" spans="1:11" x14ac:dyDescent="0.3">
      <c r="A152" s="21" t="s">
        <v>109</v>
      </c>
      <c r="B152" s="22">
        <v>1151</v>
      </c>
      <c r="C152">
        <v>2242</v>
      </c>
      <c r="D152" t="s">
        <v>97</v>
      </c>
      <c r="E152" s="1">
        <v>60</v>
      </c>
      <c r="F152" s="1">
        <v>124</v>
      </c>
      <c r="G152" s="24">
        <f>F152-E152</f>
        <v>64</v>
      </c>
      <c r="H152" s="25">
        <f>G152/10</f>
        <v>6.4</v>
      </c>
      <c r="I152" t="s">
        <v>114</v>
      </c>
      <c r="J152" t="s">
        <v>115</v>
      </c>
      <c r="K152" t="s">
        <v>88</v>
      </c>
    </row>
    <row r="153" spans="1:11" x14ac:dyDescent="0.3">
      <c r="A153" s="21" t="s">
        <v>109</v>
      </c>
      <c r="B153" s="22">
        <v>1152</v>
      </c>
      <c r="C153">
        <v>4421</v>
      </c>
      <c r="D153" t="s">
        <v>94</v>
      </c>
      <c r="E153" s="1">
        <v>45</v>
      </c>
      <c r="F153" s="1">
        <v>87</v>
      </c>
      <c r="G153" s="24">
        <f>F153-E153</f>
        <v>42</v>
      </c>
      <c r="H153" s="25">
        <f>G153/10</f>
        <v>4.2</v>
      </c>
      <c r="I153" t="s">
        <v>112</v>
      </c>
      <c r="J153" t="s">
        <v>113</v>
      </c>
      <c r="K153" t="s">
        <v>98</v>
      </c>
    </row>
    <row r="154" spans="1:11" x14ac:dyDescent="0.3">
      <c r="A154" s="21" t="s">
        <v>109</v>
      </c>
      <c r="B154" s="22">
        <v>1153</v>
      </c>
      <c r="C154">
        <v>8722</v>
      </c>
      <c r="D154" t="s">
        <v>91</v>
      </c>
      <c r="E154" s="1">
        <v>344</v>
      </c>
      <c r="F154" s="1">
        <v>502</v>
      </c>
      <c r="G154" s="24">
        <f>F154-E154</f>
        <v>158</v>
      </c>
      <c r="H154" s="25">
        <f>G154/10</f>
        <v>15.8</v>
      </c>
      <c r="I154" t="s">
        <v>116</v>
      </c>
      <c r="J154" t="s">
        <v>14</v>
      </c>
      <c r="K154" t="s">
        <v>90</v>
      </c>
    </row>
    <row r="155" spans="1:11" x14ac:dyDescent="0.3">
      <c r="A155" s="21" t="s">
        <v>109</v>
      </c>
      <c r="B155" s="22">
        <v>1154</v>
      </c>
      <c r="C155">
        <v>9822</v>
      </c>
      <c r="D155" t="s">
        <v>85</v>
      </c>
      <c r="E155" s="1">
        <v>58.3</v>
      </c>
      <c r="F155" s="1">
        <v>98.4</v>
      </c>
      <c r="G155" s="24">
        <f>F155-E155</f>
        <v>40.100000000000009</v>
      </c>
      <c r="H155" s="25">
        <f>G155/10</f>
        <v>4.0100000000000007</v>
      </c>
      <c r="I155" t="s">
        <v>114</v>
      </c>
      <c r="J155" t="s">
        <v>115</v>
      </c>
      <c r="K155" t="s">
        <v>98</v>
      </c>
    </row>
    <row r="156" spans="1:11" x14ac:dyDescent="0.3">
      <c r="A156" s="21" t="s">
        <v>109</v>
      </c>
      <c r="B156" s="22">
        <v>1155</v>
      </c>
      <c r="C156">
        <v>4421</v>
      </c>
      <c r="D156" t="s">
        <v>94</v>
      </c>
      <c r="E156" s="1">
        <v>45</v>
      </c>
      <c r="F156" s="1">
        <v>87</v>
      </c>
      <c r="G156" s="24">
        <f>F156-E156</f>
        <v>42</v>
      </c>
      <c r="H156" s="25">
        <f>G156/10</f>
        <v>4.2</v>
      </c>
      <c r="I156" t="s">
        <v>116</v>
      </c>
      <c r="J156" t="s">
        <v>14</v>
      </c>
      <c r="K156" t="s">
        <v>90</v>
      </c>
    </row>
    <row r="157" spans="1:11" x14ac:dyDescent="0.3">
      <c r="A157" s="21" t="s">
        <v>109</v>
      </c>
      <c r="B157" s="22">
        <v>1156</v>
      </c>
      <c r="C157">
        <v>2242</v>
      </c>
      <c r="D157" t="s">
        <v>97</v>
      </c>
      <c r="E157" s="1">
        <v>60</v>
      </c>
      <c r="F157" s="1">
        <v>124</v>
      </c>
      <c r="G157" s="24">
        <f>F157-E157</f>
        <v>64</v>
      </c>
      <c r="H157" s="25">
        <f>G157/10</f>
        <v>6.4</v>
      </c>
      <c r="I157" t="s">
        <v>116</v>
      </c>
      <c r="J157" t="s">
        <v>14</v>
      </c>
      <c r="K157" t="s">
        <v>88</v>
      </c>
    </row>
    <row r="158" spans="1:11" x14ac:dyDescent="0.3">
      <c r="A158" s="21" t="s">
        <v>109</v>
      </c>
      <c r="B158" s="22">
        <v>1157</v>
      </c>
      <c r="C158">
        <v>9212</v>
      </c>
      <c r="D158" t="s">
        <v>95</v>
      </c>
      <c r="E158" s="1">
        <v>4</v>
      </c>
      <c r="F158" s="1">
        <v>7</v>
      </c>
      <c r="G158" s="24">
        <f>F158-E158</f>
        <v>3</v>
      </c>
      <c r="H158" s="25">
        <f>G158/10</f>
        <v>0.3</v>
      </c>
      <c r="I158" t="s">
        <v>116</v>
      </c>
      <c r="J158" t="s">
        <v>14</v>
      </c>
      <c r="K158" t="s">
        <v>86</v>
      </c>
    </row>
    <row r="159" spans="1:11" x14ac:dyDescent="0.3">
      <c r="A159" s="21" t="s">
        <v>110</v>
      </c>
      <c r="B159" s="22">
        <v>1158</v>
      </c>
      <c r="C159">
        <v>8722</v>
      </c>
      <c r="D159" t="s">
        <v>91</v>
      </c>
      <c r="E159" s="1">
        <v>344</v>
      </c>
      <c r="F159" s="1">
        <v>502</v>
      </c>
      <c r="G159" s="24">
        <f>F159-E159</f>
        <v>158</v>
      </c>
      <c r="H159" s="25">
        <f>G159/10</f>
        <v>15.8</v>
      </c>
      <c r="I159" t="s">
        <v>112</v>
      </c>
      <c r="J159" t="s">
        <v>113</v>
      </c>
      <c r="K159" t="s">
        <v>98</v>
      </c>
    </row>
    <row r="160" spans="1:11" x14ac:dyDescent="0.3">
      <c r="A160" s="21" t="s">
        <v>110</v>
      </c>
      <c r="B160" s="22">
        <v>1159</v>
      </c>
      <c r="C160">
        <v>6622</v>
      </c>
      <c r="D160" t="s">
        <v>102</v>
      </c>
      <c r="E160" s="1">
        <v>42</v>
      </c>
      <c r="F160" s="1">
        <v>77</v>
      </c>
      <c r="G160" s="24">
        <f>F160-E160</f>
        <v>35</v>
      </c>
      <c r="H160" s="25">
        <f>G160/10</f>
        <v>3.5</v>
      </c>
      <c r="I160" t="s">
        <v>116</v>
      </c>
      <c r="J160" t="s">
        <v>14</v>
      </c>
      <c r="K160" t="s">
        <v>88</v>
      </c>
    </row>
    <row r="161" spans="1:11" x14ac:dyDescent="0.3">
      <c r="A161" s="21" t="s">
        <v>110</v>
      </c>
      <c r="B161" s="22">
        <v>1160</v>
      </c>
      <c r="C161">
        <v>9822</v>
      </c>
      <c r="D161" t="s">
        <v>85</v>
      </c>
      <c r="E161" s="1">
        <v>58.3</v>
      </c>
      <c r="F161" s="1">
        <v>98.4</v>
      </c>
      <c r="G161" s="24">
        <f>F161-E161</f>
        <v>40.100000000000009</v>
      </c>
      <c r="H161" s="25">
        <f>G161/10</f>
        <v>4.0100000000000007</v>
      </c>
      <c r="I161" t="s">
        <v>117</v>
      </c>
      <c r="J161" t="s">
        <v>118</v>
      </c>
      <c r="K161" t="s">
        <v>98</v>
      </c>
    </row>
    <row r="162" spans="1:11" x14ac:dyDescent="0.3">
      <c r="A162" s="21" t="s">
        <v>110</v>
      </c>
      <c r="B162" s="22">
        <v>1161</v>
      </c>
      <c r="C162">
        <v>4421</v>
      </c>
      <c r="D162" t="s">
        <v>94</v>
      </c>
      <c r="E162" s="1">
        <v>45</v>
      </c>
      <c r="F162" s="1">
        <v>87</v>
      </c>
      <c r="G162" s="24">
        <f>F162-E162</f>
        <v>42</v>
      </c>
      <c r="H162" s="25">
        <f>G162/10</f>
        <v>4.2</v>
      </c>
      <c r="I162" t="s">
        <v>114</v>
      </c>
      <c r="J162" t="s">
        <v>115</v>
      </c>
      <c r="K162" t="s">
        <v>88</v>
      </c>
    </row>
    <row r="163" spans="1:11" x14ac:dyDescent="0.3">
      <c r="A163" s="21" t="s">
        <v>110</v>
      </c>
      <c r="B163" s="22">
        <v>1162</v>
      </c>
      <c r="C163">
        <v>9212</v>
      </c>
      <c r="D163" t="s">
        <v>95</v>
      </c>
      <c r="E163" s="1">
        <v>4</v>
      </c>
      <c r="F163" s="1">
        <v>7</v>
      </c>
      <c r="G163" s="24">
        <f>F163-E163</f>
        <v>3</v>
      </c>
      <c r="H163" s="25">
        <f>G163/10</f>
        <v>0.3</v>
      </c>
      <c r="I163" t="s">
        <v>112</v>
      </c>
      <c r="J163" t="s">
        <v>113</v>
      </c>
      <c r="K163" t="s">
        <v>90</v>
      </c>
    </row>
    <row r="164" spans="1:11" x14ac:dyDescent="0.3">
      <c r="A164" s="21" t="s">
        <v>110</v>
      </c>
      <c r="B164" s="22">
        <v>1163</v>
      </c>
      <c r="C164">
        <v>9212</v>
      </c>
      <c r="D164" t="s">
        <v>95</v>
      </c>
      <c r="E164" s="1">
        <v>4</v>
      </c>
      <c r="F164" s="1">
        <v>7</v>
      </c>
      <c r="G164" s="24">
        <f>F164-E164</f>
        <v>3</v>
      </c>
      <c r="H164" s="25">
        <f>G164/10</f>
        <v>0.3</v>
      </c>
      <c r="I164" t="s">
        <v>116</v>
      </c>
      <c r="J164" t="s">
        <v>14</v>
      </c>
      <c r="K164" t="s">
        <v>88</v>
      </c>
    </row>
    <row r="165" spans="1:11" x14ac:dyDescent="0.3">
      <c r="A165" s="21" t="s">
        <v>110</v>
      </c>
      <c r="B165" s="22">
        <v>1164</v>
      </c>
      <c r="C165">
        <v>9822</v>
      </c>
      <c r="D165" t="s">
        <v>85</v>
      </c>
      <c r="E165" s="1">
        <v>58.3</v>
      </c>
      <c r="F165" s="1">
        <v>98.4</v>
      </c>
      <c r="G165" s="24">
        <f>F165-E165</f>
        <v>40.100000000000009</v>
      </c>
      <c r="H165" s="25">
        <f>G165/10</f>
        <v>4.0100000000000007</v>
      </c>
      <c r="I165" t="s">
        <v>116</v>
      </c>
      <c r="J165" t="s">
        <v>14</v>
      </c>
      <c r="K165" t="s">
        <v>90</v>
      </c>
    </row>
    <row r="166" spans="1:11" x14ac:dyDescent="0.3">
      <c r="A166" s="21" t="s">
        <v>110</v>
      </c>
      <c r="B166" s="22">
        <v>1165</v>
      </c>
      <c r="C166">
        <v>9822</v>
      </c>
      <c r="D166" t="s">
        <v>85</v>
      </c>
      <c r="E166" s="1">
        <v>58.3</v>
      </c>
      <c r="F166" s="1">
        <v>98.4</v>
      </c>
      <c r="G166" s="24">
        <f>F166-E166</f>
        <v>40.100000000000009</v>
      </c>
      <c r="H166" s="25">
        <f>G166/10</f>
        <v>4.0100000000000007</v>
      </c>
      <c r="I166" t="s">
        <v>116</v>
      </c>
      <c r="J166" t="s">
        <v>14</v>
      </c>
      <c r="K166" t="s">
        <v>90</v>
      </c>
    </row>
    <row r="167" spans="1:11" x14ac:dyDescent="0.3">
      <c r="A167" s="21" t="s">
        <v>110</v>
      </c>
      <c r="B167" s="22">
        <v>1166</v>
      </c>
      <c r="C167">
        <v>8722</v>
      </c>
      <c r="D167" t="s">
        <v>91</v>
      </c>
      <c r="E167" s="1">
        <v>344</v>
      </c>
      <c r="F167" s="1">
        <v>502</v>
      </c>
      <c r="G167" s="24">
        <f>F167-E167</f>
        <v>158</v>
      </c>
      <c r="H167" s="25">
        <f>G167/10</f>
        <v>15.8</v>
      </c>
      <c r="I167" t="s">
        <v>116</v>
      </c>
      <c r="J167" t="s">
        <v>14</v>
      </c>
      <c r="K167" t="s">
        <v>98</v>
      </c>
    </row>
    <row r="168" spans="1:11" x14ac:dyDescent="0.3">
      <c r="A168" s="21" t="s">
        <v>111</v>
      </c>
      <c r="B168" s="22">
        <v>1167</v>
      </c>
      <c r="C168">
        <v>2242</v>
      </c>
      <c r="D168" t="s">
        <v>97</v>
      </c>
      <c r="E168" s="1">
        <v>60</v>
      </c>
      <c r="F168" s="1">
        <v>124</v>
      </c>
      <c r="G168" s="24">
        <f>F168-E168</f>
        <v>64</v>
      </c>
      <c r="H168" s="25">
        <f>G168/10</f>
        <v>6.4</v>
      </c>
      <c r="I168" t="s">
        <v>116</v>
      </c>
      <c r="J168" t="s">
        <v>14</v>
      </c>
      <c r="K168" t="s">
        <v>86</v>
      </c>
    </row>
    <row r="169" spans="1:11" x14ac:dyDescent="0.3">
      <c r="A169" s="21" t="s">
        <v>111</v>
      </c>
      <c r="B169" s="22">
        <v>1168</v>
      </c>
      <c r="C169">
        <v>9822</v>
      </c>
      <c r="D169" t="s">
        <v>85</v>
      </c>
      <c r="E169" s="1">
        <v>58.3</v>
      </c>
      <c r="F169" s="1">
        <v>98.4</v>
      </c>
      <c r="G169" s="24">
        <f>F169-E169</f>
        <v>40.100000000000009</v>
      </c>
      <c r="H169" s="25">
        <f>G169/10</f>
        <v>4.0100000000000007</v>
      </c>
      <c r="I169" t="s">
        <v>116</v>
      </c>
      <c r="J169" t="s">
        <v>14</v>
      </c>
      <c r="K169" t="s">
        <v>88</v>
      </c>
    </row>
    <row r="170" spans="1:11" x14ac:dyDescent="0.3">
      <c r="A170" s="21" t="s">
        <v>111</v>
      </c>
      <c r="B170" s="22">
        <v>1169</v>
      </c>
      <c r="C170">
        <v>8722</v>
      </c>
      <c r="D170" t="s">
        <v>91</v>
      </c>
      <c r="E170" s="1">
        <v>344</v>
      </c>
      <c r="F170" s="1">
        <v>502</v>
      </c>
      <c r="G170" s="24">
        <f>F170-E170</f>
        <v>158</v>
      </c>
      <c r="H170" s="25">
        <f>G170/10</f>
        <v>15.8</v>
      </c>
      <c r="I170" t="s">
        <v>116</v>
      </c>
      <c r="J170" t="s">
        <v>14</v>
      </c>
      <c r="K170" t="s">
        <v>99</v>
      </c>
    </row>
    <row r="171" spans="1:11" x14ac:dyDescent="0.3">
      <c r="A171" s="21" t="s">
        <v>111</v>
      </c>
      <c r="B171" s="22">
        <v>1170</v>
      </c>
      <c r="C171">
        <v>4421</v>
      </c>
      <c r="D171" t="s">
        <v>94</v>
      </c>
      <c r="E171" s="1">
        <v>45</v>
      </c>
      <c r="F171" s="1">
        <v>87</v>
      </c>
      <c r="G171" s="24">
        <f>F171-E171</f>
        <v>42</v>
      </c>
      <c r="H171" s="25">
        <f>G171/10</f>
        <v>4.2</v>
      </c>
      <c r="I171" t="s">
        <v>112</v>
      </c>
      <c r="J171" t="s">
        <v>113</v>
      </c>
      <c r="K171" t="s">
        <v>88</v>
      </c>
    </row>
    <row r="172" spans="1:11" x14ac:dyDescent="0.3">
      <c r="A172" s="21" t="s">
        <v>111</v>
      </c>
      <c r="B172" s="22">
        <v>1171</v>
      </c>
      <c r="C172">
        <v>4421</v>
      </c>
      <c r="D172" t="s">
        <v>94</v>
      </c>
      <c r="E172" s="1">
        <v>45</v>
      </c>
      <c r="F172" s="1">
        <v>87</v>
      </c>
      <c r="G172" s="24">
        <f>F172-E172</f>
        <v>42</v>
      </c>
      <c r="H172" s="25">
        <f>G172/10</f>
        <v>4.2</v>
      </c>
      <c r="I172" t="s">
        <v>114</v>
      </c>
      <c r="J172" t="s">
        <v>115</v>
      </c>
      <c r="K172" t="s">
        <v>98</v>
      </c>
    </row>
    <row r="174" spans="1:11" x14ac:dyDescent="0.3">
      <c r="A174" s="21" t="s">
        <v>119</v>
      </c>
      <c r="F174" s="1">
        <f>SUM(F2:F172)</f>
        <v>17110.599999999995</v>
      </c>
      <c r="G174" s="1"/>
    </row>
    <row r="175" spans="1:11" x14ac:dyDescent="0.3">
      <c r="A175" s="21" t="s">
        <v>120</v>
      </c>
      <c r="F175" s="1">
        <f>SUMIF(F2:F172,"&gt;50")</f>
        <v>16088.399999999994</v>
      </c>
    </row>
    <row r="176" spans="1:11" x14ac:dyDescent="0.3">
      <c r="A176" s="21" t="s">
        <v>121</v>
      </c>
      <c r="F176" s="1">
        <f>SUMIF(F2:F172,"&lt;=50")</f>
        <v>1022.1999999999997</v>
      </c>
    </row>
    <row r="177" spans="6:6" x14ac:dyDescent="0.3">
      <c r="F177" s="1"/>
    </row>
  </sheetData>
  <autoFilter ref="A1:K172"/>
  <sortState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 NAIDU</dc:creator>
  <cp:lastModifiedBy>ABHIRAM NAIDU</cp:lastModifiedBy>
  <cp:lastPrinted>2024-04-07T09:37:12Z</cp:lastPrinted>
  <dcterms:created xsi:type="dcterms:W3CDTF">2024-04-06T05:16:47Z</dcterms:created>
  <dcterms:modified xsi:type="dcterms:W3CDTF">2024-04-07T13:28:48Z</dcterms:modified>
</cp:coreProperties>
</file>