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960" windowHeight="5610"/>
  </bookViews>
  <sheets>
    <sheet name="Pe = 2" sheetId="2" r:id="rId1"/>
    <sheet name="Pe=5" sheetId="1" r:id="rId2"/>
  </sheets>
  <definedNames>
    <definedName name="solver_adj" localSheetId="0" hidden="1">'Pe = 2'!$D$23</definedName>
    <definedName name="solver_adj" localSheetId="1" hidden="1">'Pe=5'!$D$15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'Pe = 2'!$E$23</definedName>
    <definedName name="solver_opt" localSheetId="1" hidden="1">'Pe=5'!$E$15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3</definedName>
    <definedName name="solver_typ" localSheetId="1" hidden="1">3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7" i="1" l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G37" i="1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G38" i="2"/>
  <c r="H42" i="1" l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G42" i="1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G43" i="2"/>
  <c r="B157" i="2" l="1"/>
  <c r="B133" i="2"/>
  <c r="B109" i="2"/>
  <c r="B93" i="2"/>
  <c r="B69" i="2"/>
  <c r="B45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B36" i="2"/>
  <c r="D25" i="2"/>
  <c r="T25" i="2" s="1"/>
  <c r="F24" i="2"/>
  <c r="F23" i="2"/>
  <c r="K22" i="2"/>
  <c r="F22" i="2"/>
  <c r="M21" i="2"/>
  <c r="F21" i="2"/>
  <c r="O20" i="2"/>
  <c r="F20" i="2"/>
  <c r="I19" i="2"/>
  <c r="F19" i="2"/>
  <c r="S18" i="2"/>
  <c r="K18" i="2"/>
  <c r="F18" i="2"/>
  <c r="Q17" i="2"/>
  <c r="L17" i="2"/>
  <c r="F17" i="2"/>
  <c r="E17" i="2"/>
  <c r="O16" i="2"/>
  <c r="K16" i="2"/>
  <c r="F16" i="2"/>
  <c r="U15" i="2"/>
  <c r="M15" i="2"/>
  <c r="H15" i="2"/>
  <c r="B15" i="2"/>
  <c r="B11" i="2"/>
  <c r="B204" i="2" s="1"/>
  <c r="P15" i="2" l="1"/>
  <c r="S16" i="2"/>
  <c r="T17" i="2"/>
  <c r="E21" i="2"/>
  <c r="I23" i="2"/>
  <c r="B53" i="2"/>
  <c r="B117" i="2"/>
  <c r="Q15" i="2"/>
  <c r="B17" i="2"/>
  <c r="U17" i="2"/>
  <c r="H19" i="2"/>
  <c r="Q23" i="2"/>
  <c r="B61" i="2"/>
  <c r="B125" i="2"/>
  <c r="G18" i="2"/>
  <c r="P19" i="2"/>
  <c r="U21" i="2"/>
  <c r="G24" i="2"/>
  <c r="B77" i="2"/>
  <c r="B141" i="2"/>
  <c r="G16" i="2"/>
  <c r="I17" i="2"/>
  <c r="J18" i="2"/>
  <c r="Q19" i="2"/>
  <c r="O24" i="2"/>
  <c r="B85" i="2"/>
  <c r="B149" i="2"/>
  <c r="I15" i="2"/>
  <c r="N16" i="2"/>
  <c r="M17" i="2"/>
  <c r="R18" i="2"/>
  <c r="G20" i="2"/>
  <c r="S22" i="2"/>
  <c r="B28" i="2"/>
  <c r="B101" i="2"/>
  <c r="B165" i="2"/>
  <c r="L25" i="2"/>
  <c r="S25" i="2"/>
  <c r="K25" i="2"/>
  <c r="R25" i="2"/>
  <c r="J25" i="2"/>
  <c r="Q25" i="2"/>
  <c r="I25" i="2"/>
  <c r="P25" i="2"/>
  <c r="H25" i="2"/>
  <c r="D26" i="2"/>
  <c r="O25" i="2"/>
  <c r="G25" i="2"/>
  <c r="N25" i="2"/>
  <c r="F25" i="2"/>
  <c r="U25" i="2"/>
  <c r="M25" i="2"/>
  <c r="E25" i="2"/>
  <c r="B173" i="2"/>
  <c r="B197" i="2"/>
  <c r="J15" i="2"/>
  <c r="R15" i="2"/>
  <c r="H16" i="2"/>
  <c r="P16" i="2"/>
  <c r="N17" i="2"/>
  <c r="B18" i="2"/>
  <c r="L18" i="2"/>
  <c r="T18" i="2"/>
  <c r="J19" i="2"/>
  <c r="R19" i="2"/>
  <c r="H20" i="2"/>
  <c r="P20" i="2"/>
  <c r="N21" i="2"/>
  <c r="B22" i="2"/>
  <c r="L22" i="2"/>
  <c r="T22" i="2"/>
  <c r="J23" i="2"/>
  <c r="R23" i="2"/>
  <c r="H24" i="2"/>
  <c r="P24" i="2"/>
  <c r="B31" i="2"/>
  <c r="B46" i="2"/>
  <c r="B54" i="2"/>
  <c r="B62" i="2"/>
  <c r="B70" i="2"/>
  <c r="B78" i="2"/>
  <c r="B86" i="2"/>
  <c r="B94" i="2"/>
  <c r="B102" i="2"/>
  <c r="B110" i="2"/>
  <c r="B118" i="2"/>
  <c r="B126" i="2"/>
  <c r="B134" i="2"/>
  <c r="B142" i="2"/>
  <c r="B150" i="2"/>
  <c r="B158" i="2"/>
  <c r="B166" i="2"/>
  <c r="B174" i="2"/>
  <c r="B182" i="2"/>
  <c r="B190" i="2"/>
  <c r="B198" i="2"/>
  <c r="B181" i="2"/>
  <c r="B189" i="2"/>
  <c r="K15" i="2"/>
  <c r="S15" i="2"/>
  <c r="I16" i="2"/>
  <c r="Q16" i="2"/>
  <c r="G17" i="2"/>
  <c r="O17" i="2"/>
  <c r="E18" i="2"/>
  <c r="M18" i="2"/>
  <c r="U18" i="2"/>
  <c r="K19" i="2"/>
  <c r="S19" i="2"/>
  <c r="I20" i="2"/>
  <c r="Q20" i="2"/>
  <c r="G21" i="2"/>
  <c r="O21" i="2"/>
  <c r="E22" i="2"/>
  <c r="M22" i="2"/>
  <c r="U22" i="2"/>
  <c r="K23" i="2"/>
  <c r="S23" i="2"/>
  <c r="I24" i="2"/>
  <c r="Q24" i="2"/>
  <c r="B26" i="2"/>
  <c r="B34" i="2"/>
  <c r="B47" i="2"/>
  <c r="B55" i="2"/>
  <c r="B63" i="2"/>
  <c r="B71" i="2"/>
  <c r="B79" i="2"/>
  <c r="B87" i="2"/>
  <c r="B95" i="2"/>
  <c r="B103" i="2"/>
  <c r="B111" i="2"/>
  <c r="B119" i="2"/>
  <c r="B127" i="2"/>
  <c r="B135" i="2"/>
  <c r="B143" i="2"/>
  <c r="B151" i="2"/>
  <c r="B159" i="2"/>
  <c r="B167" i="2"/>
  <c r="B175" i="2"/>
  <c r="B183" i="2"/>
  <c r="B191" i="2"/>
  <c r="B199" i="2"/>
  <c r="L15" i="2"/>
  <c r="T15" i="2"/>
  <c r="J16" i="2"/>
  <c r="R16" i="2"/>
  <c r="H17" i="2"/>
  <c r="P17" i="2"/>
  <c r="N18" i="2"/>
  <c r="B19" i="2"/>
  <c r="L19" i="2"/>
  <c r="T19" i="2"/>
  <c r="J20" i="2"/>
  <c r="R20" i="2"/>
  <c r="H21" i="2"/>
  <c r="P21" i="2"/>
  <c r="N22" i="2"/>
  <c r="B23" i="2"/>
  <c r="L23" i="2"/>
  <c r="T23" i="2"/>
  <c r="J24" i="2"/>
  <c r="R24" i="2"/>
  <c r="B29" i="2"/>
  <c r="B37" i="2"/>
  <c r="B48" i="2"/>
  <c r="B56" i="2"/>
  <c r="B64" i="2"/>
  <c r="B72" i="2"/>
  <c r="B80" i="2"/>
  <c r="B88" i="2"/>
  <c r="B96" i="2"/>
  <c r="B104" i="2"/>
  <c r="B112" i="2"/>
  <c r="B120" i="2"/>
  <c r="B128" i="2"/>
  <c r="B136" i="2"/>
  <c r="B144" i="2"/>
  <c r="B152" i="2"/>
  <c r="B160" i="2"/>
  <c r="B168" i="2"/>
  <c r="B176" i="2"/>
  <c r="B184" i="2"/>
  <c r="B192" i="2"/>
  <c r="B200" i="2"/>
  <c r="E19" i="2"/>
  <c r="K20" i="2"/>
  <c r="I21" i="2"/>
  <c r="G22" i="2"/>
  <c r="O22" i="2"/>
  <c r="E23" i="2"/>
  <c r="U23" i="2"/>
  <c r="K24" i="2"/>
  <c r="S24" i="2"/>
  <c r="B32" i="2"/>
  <c r="B38" i="2"/>
  <c r="B39" i="2"/>
  <c r="B49" i="2"/>
  <c r="B57" i="2"/>
  <c r="B65" i="2"/>
  <c r="B73" i="2"/>
  <c r="B81" i="2"/>
  <c r="B89" i="2"/>
  <c r="B97" i="2"/>
  <c r="B105" i="2"/>
  <c r="B113" i="2"/>
  <c r="B121" i="2"/>
  <c r="B129" i="2"/>
  <c r="B137" i="2"/>
  <c r="B145" i="2"/>
  <c r="B153" i="2"/>
  <c r="B161" i="2"/>
  <c r="B169" i="2"/>
  <c r="B177" i="2"/>
  <c r="B185" i="2"/>
  <c r="B193" i="2"/>
  <c r="B201" i="2"/>
  <c r="O18" i="2"/>
  <c r="M19" i="2"/>
  <c r="U19" i="2"/>
  <c r="S20" i="2"/>
  <c r="Q21" i="2"/>
  <c r="M23" i="2"/>
  <c r="E15" i="2"/>
  <c r="N15" i="2"/>
  <c r="B16" i="2"/>
  <c r="L16" i="2"/>
  <c r="T16" i="2"/>
  <c r="J17" i="2"/>
  <c r="R17" i="2"/>
  <c r="H18" i="2"/>
  <c r="P18" i="2"/>
  <c r="N19" i="2"/>
  <c r="B20" i="2"/>
  <c r="L20" i="2"/>
  <c r="T20" i="2"/>
  <c r="J21" i="2"/>
  <c r="R21" i="2"/>
  <c r="H22" i="2"/>
  <c r="P22" i="2"/>
  <c r="N23" i="2"/>
  <c r="B24" i="2"/>
  <c r="L24" i="2"/>
  <c r="T24" i="2"/>
  <c r="B27" i="2"/>
  <c r="B35" i="2"/>
  <c r="B40" i="2"/>
  <c r="B41" i="2"/>
  <c r="B42" i="2"/>
  <c r="B50" i="2"/>
  <c r="B58" i="2"/>
  <c r="B66" i="2"/>
  <c r="B74" i="2"/>
  <c r="B82" i="2"/>
  <c r="B90" i="2"/>
  <c r="B98" i="2"/>
  <c r="B106" i="2"/>
  <c r="B114" i="2"/>
  <c r="B122" i="2"/>
  <c r="B130" i="2"/>
  <c r="B138" i="2"/>
  <c r="B146" i="2"/>
  <c r="B154" i="2"/>
  <c r="B162" i="2"/>
  <c r="B170" i="2"/>
  <c r="B178" i="2"/>
  <c r="B186" i="2"/>
  <c r="B194" i="2"/>
  <c r="B202" i="2"/>
  <c r="G15" i="2"/>
  <c r="O15" i="2"/>
  <c r="E16" i="2"/>
  <c r="M16" i="2"/>
  <c r="U16" i="2"/>
  <c r="K17" i="2"/>
  <c r="S17" i="2"/>
  <c r="I18" i="2"/>
  <c r="Q18" i="2"/>
  <c r="G19" i="2"/>
  <c r="O19" i="2"/>
  <c r="E20" i="2"/>
  <c r="M20" i="2"/>
  <c r="U20" i="2"/>
  <c r="K21" i="2"/>
  <c r="S21" i="2"/>
  <c r="I22" i="2"/>
  <c r="Q22" i="2"/>
  <c r="G23" i="2"/>
  <c r="O23" i="2"/>
  <c r="E24" i="2"/>
  <c r="M24" i="2"/>
  <c r="U24" i="2"/>
  <c r="B30" i="2"/>
  <c r="B43" i="2"/>
  <c r="B51" i="2"/>
  <c r="B59" i="2"/>
  <c r="B67" i="2"/>
  <c r="B75" i="2"/>
  <c r="B83" i="2"/>
  <c r="B91" i="2"/>
  <c r="B99" i="2"/>
  <c r="B107" i="2"/>
  <c r="B115" i="2"/>
  <c r="B123" i="2"/>
  <c r="B131" i="2"/>
  <c r="B139" i="2"/>
  <c r="B147" i="2"/>
  <c r="B155" i="2"/>
  <c r="B163" i="2"/>
  <c r="B171" i="2"/>
  <c r="B179" i="2"/>
  <c r="B187" i="2"/>
  <c r="B195" i="2"/>
  <c r="B203" i="2"/>
  <c r="N20" i="2"/>
  <c r="B21" i="2"/>
  <c r="L21" i="2"/>
  <c r="T21" i="2"/>
  <c r="J22" i="2"/>
  <c r="R22" i="2"/>
  <c r="H23" i="2"/>
  <c r="P23" i="2"/>
  <c r="N24" i="2"/>
  <c r="B25" i="2"/>
  <c r="B33" i="2"/>
  <c r="B44" i="2"/>
  <c r="B52" i="2"/>
  <c r="B60" i="2"/>
  <c r="B68" i="2"/>
  <c r="B76" i="2"/>
  <c r="B84" i="2"/>
  <c r="B92" i="2"/>
  <c r="B100" i="2"/>
  <c r="B108" i="2"/>
  <c r="B116" i="2"/>
  <c r="B124" i="2"/>
  <c r="B132" i="2"/>
  <c r="B140" i="2"/>
  <c r="B148" i="2"/>
  <c r="B156" i="2"/>
  <c r="B164" i="2"/>
  <c r="B172" i="2"/>
  <c r="B180" i="2"/>
  <c r="B188" i="2"/>
  <c r="B196" i="2"/>
  <c r="U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G39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G14" i="1"/>
  <c r="H14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D25" i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24" i="1"/>
  <c r="E22" i="1"/>
  <c r="E21" i="1"/>
  <c r="F21" i="1"/>
  <c r="F22" i="1"/>
  <c r="E23" i="1"/>
  <c r="F23" i="1"/>
  <c r="E20" i="1"/>
  <c r="F20" i="1"/>
  <c r="F19" i="1"/>
  <c r="E19" i="1"/>
  <c r="F15" i="1"/>
  <c r="F16" i="1"/>
  <c r="F17" i="1"/>
  <c r="F18" i="1"/>
  <c r="E17" i="1"/>
  <c r="E18" i="1"/>
  <c r="E16" i="1"/>
  <c r="E15" i="1"/>
  <c r="E14" i="1"/>
  <c r="B10" i="1"/>
  <c r="M41" i="2" l="1"/>
  <c r="M44" i="2" s="1"/>
  <c r="Q41" i="2"/>
  <c r="Q44" i="2" s="1"/>
  <c r="I41" i="2"/>
  <c r="I44" i="2" s="1"/>
  <c r="P41" i="2"/>
  <c r="P44" i="2" s="1"/>
  <c r="H41" i="2"/>
  <c r="H44" i="2" s="1"/>
  <c r="U41" i="2"/>
  <c r="U44" i="2" s="1"/>
  <c r="G41" i="2"/>
  <c r="G44" i="2" s="1"/>
  <c r="S41" i="2"/>
  <c r="S44" i="2" s="1"/>
  <c r="K41" i="2"/>
  <c r="K44" i="2" s="1"/>
  <c r="P26" i="2"/>
  <c r="H26" i="2"/>
  <c r="D27" i="2"/>
  <c r="O26" i="2"/>
  <c r="G26" i="2"/>
  <c r="N26" i="2"/>
  <c r="F26" i="2"/>
  <c r="U26" i="2"/>
  <c r="M26" i="2"/>
  <c r="E26" i="2"/>
  <c r="T26" i="2"/>
  <c r="L26" i="2"/>
  <c r="S26" i="2"/>
  <c r="K26" i="2"/>
  <c r="R26" i="2"/>
  <c r="J26" i="2"/>
  <c r="Q26" i="2"/>
  <c r="I26" i="2"/>
  <c r="T41" i="2"/>
  <c r="T44" i="2" s="1"/>
  <c r="L41" i="2"/>
  <c r="L44" i="2" s="1"/>
  <c r="R41" i="2"/>
  <c r="R44" i="2" s="1"/>
  <c r="N41" i="2"/>
  <c r="N44" i="2" s="1"/>
  <c r="J41" i="2"/>
  <c r="J44" i="2" s="1"/>
  <c r="O41" i="2"/>
  <c r="O44" i="2" s="1"/>
  <c r="G40" i="1"/>
  <c r="G43" i="1" s="1"/>
  <c r="K40" i="1"/>
  <c r="K43" i="1" s="1"/>
  <c r="R40" i="1"/>
  <c r="R43" i="1" s="1"/>
  <c r="U40" i="1"/>
  <c r="U43" i="1" s="1"/>
  <c r="S40" i="1"/>
  <c r="S43" i="1" s="1"/>
  <c r="T40" i="1"/>
  <c r="T43" i="1" s="1"/>
  <c r="J40" i="1"/>
  <c r="J43" i="1" s="1"/>
  <c r="M40" i="1"/>
  <c r="M43" i="1" s="1"/>
  <c r="N40" i="1"/>
  <c r="N43" i="1" s="1"/>
  <c r="I40" i="1"/>
  <c r="I43" i="1" s="1"/>
  <c r="Q40" i="1"/>
  <c r="Q43" i="1" s="1"/>
  <c r="L40" i="1"/>
  <c r="L43" i="1" s="1"/>
  <c r="H40" i="1"/>
  <c r="H43" i="1" s="1"/>
  <c r="O40" i="1"/>
  <c r="O43" i="1" s="1"/>
  <c r="P40" i="1"/>
  <c r="P43" i="1" s="1"/>
  <c r="B24" i="1"/>
  <c r="B32" i="1"/>
  <c r="B40" i="1"/>
  <c r="B48" i="1"/>
  <c r="B56" i="1"/>
  <c r="B64" i="1"/>
  <c r="B72" i="1"/>
  <c r="B80" i="1"/>
  <c r="B88" i="1"/>
  <c r="B96" i="1"/>
  <c r="B104" i="1"/>
  <c r="B112" i="1"/>
  <c r="B120" i="1"/>
  <c r="B128" i="1"/>
  <c r="B136" i="1"/>
  <c r="B144" i="1"/>
  <c r="B152" i="1"/>
  <c r="B160" i="1"/>
  <c r="B168" i="1"/>
  <c r="B176" i="1"/>
  <c r="B184" i="1"/>
  <c r="B192" i="1"/>
  <c r="B200" i="1"/>
  <c r="B19" i="1"/>
  <c r="B25" i="1"/>
  <c r="B33" i="1"/>
  <c r="B41" i="1"/>
  <c r="B49" i="1"/>
  <c r="B57" i="1"/>
  <c r="B65" i="1"/>
  <c r="B73" i="1"/>
  <c r="B81" i="1"/>
  <c r="B89" i="1"/>
  <c r="B97" i="1"/>
  <c r="B105" i="1"/>
  <c r="B113" i="1"/>
  <c r="B121" i="1"/>
  <c r="B129" i="1"/>
  <c r="B137" i="1"/>
  <c r="B145" i="1"/>
  <c r="B153" i="1"/>
  <c r="B161" i="1"/>
  <c r="B169" i="1"/>
  <c r="B177" i="1"/>
  <c r="B185" i="1"/>
  <c r="B193" i="1"/>
  <c r="B18" i="1"/>
  <c r="B26" i="1"/>
  <c r="B34" i="1"/>
  <c r="B42" i="1"/>
  <c r="B50" i="1"/>
  <c r="B66" i="1"/>
  <c r="B82" i="1"/>
  <c r="B98" i="1"/>
  <c r="B114" i="1"/>
  <c r="B130" i="1"/>
  <c r="B146" i="1"/>
  <c r="B162" i="1"/>
  <c r="B178" i="1"/>
  <c r="B194" i="1"/>
  <c r="B15" i="1"/>
  <c r="B35" i="1"/>
  <c r="B51" i="1"/>
  <c r="B67" i="1"/>
  <c r="B83" i="1"/>
  <c r="B180" i="1"/>
  <c r="B38" i="1"/>
  <c r="B46" i="1"/>
  <c r="B62" i="1"/>
  <c r="B78" i="1"/>
  <c r="B94" i="1"/>
  <c r="B110" i="1"/>
  <c r="B126" i="1"/>
  <c r="B142" i="1"/>
  <c r="B201" i="1"/>
  <c r="B58" i="1"/>
  <c r="B74" i="1"/>
  <c r="B90" i="1"/>
  <c r="B106" i="1"/>
  <c r="B122" i="1"/>
  <c r="B138" i="1"/>
  <c r="B154" i="1"/>
  <c r="B170" i="1"/>
  <c r="B186" i="1"/>
  <c r="B202" i="1"/>
  <c r="B27" i="1"/>
  <c r="B43" i="1"/>
  <c r="B59" i="1"/>
  <c r="B75" i="1"/>
  <c r="B91" i="1"/>
  <c r="B99" i="1"/>
  <c r="B107" i="1"/>
  <c r="B115" i="1"/>
  <c r="B123" i="1"/>
  <c r="B131" i="1"/>
  <c r="B139" i="1"/>
  <c r="B147" i="1"/>
  <c r="B155" i="1"/>
  <c r="B163" i="1"/>
  <c r="B171" i="1"/>
  <c r="B179" i="1"/>
  <c r="B187" i="1"/>
  <c r="B195" i="1"/>
  <c r="B203" i="1"/>
  <c r="B16" i="1"/>
  <c r="B28" i="1"/>
  <c r="B36" i="1"/>
  <c r="B44" i="1"/>
  <c r="B52" i="1"/>
  <c r="B60" i="1"/>
  <c r="B68" i="1"/>
  <c r="B76" i="1"/>
  <c r="B84" i="1"/>
  <c r="B92" i="1"/>
  <c r="B100" i="1"/>
  <c r="B108" i="1"/>
  <c r="B116" i="1"/>
  <c r="B124" i="1"/>
  <c r="B132" i="1"/>
  <c r="B140" i="1"/>
  <c r="B148" i="1"/>
  <c r="B156" i="1"/>
  <c r="B164" i="1"/>
  <c r="B172" i="1"/>
  <c r="B188" i="1"/>
  <c r="B196" i="1"/>
  <c r="B20" i="1"/>
  <c r="B17" i="1"/>
  <c r="B29" i="1"/>
  <c r="B37" i="1"/>
  <c r="B45" i="1"/>
  <c r="B53" i="1"/>
  <c r="B61" i="1"/>
  <c r="B69" i="1"/>
  <c r="B77" i="1"/>
  <c r="B85" i="1"/>
  <c r="B93" i="1"/>
  <c r="B101" i="1"/>
  <c r="B109" i="1"/>
  <c r="B117" i="1"/>
  <c r="B125" i="1"/>
  <c r="B133" i="1"/>
  <c r="B141" i="1"/>
  <c r="B149" i="1"/>
  <c r="B157" i="1"/>
  <c r="B165" i="1"/>
  <c r="B173" i="1"/>
  <c r="B181" i="1"/>
  <c r="B189" i="1"/>
  <c r="B197" i="1"/>
  <c r="B21" i="1"/>
  <c r="B14" i="1"/>
  <c r="B30" i="1"/>
  <c r="B54" i="1"/>
  <c r="B70" i="1"/>
  <c r="B86" i="1"/>
  <c r="B102" i="1"/>
  <c r="B118" i="1"/>
  <c r="B134" i="1"/>
  <c r="B182" i="1"/>
  <c r="B150" i="1"/>
  <c r="B87" i="1"/>
  <c r="B23" i="1"/>
  <c r="B175" i="1"/>
  <c r="B143" i="1"/>
  <c r="B79" i="1"/>
  <c r="B22" i="1"/>
  <c r="B174" i="1"/>
  <c r="B135" i="1"/>
  <c r="B71" i="1"/>
  <c r="B199" i="1"/>
  <c r="B167" i="1"/>
  <c r="B127" i="1"/>
  <c r="B63" i="1"/>
  <c r="B198" i="1"/>
  <c r="B166" i="1"/>
  <c r="B119" i="1"/>
  <c r="B55" i="1"/>
  <c r="B191" i="1"/>
  <c r="B159" i="1"/>
  <c r="B111" i="1"/>
  <c r="B47" i="1"/>
  <c r="B190" i="1"/>
  <c r="B158" i="1"/>
  <c r="B103" i="1"/>
  <c r="B39" i="1"/>
  <c r="B183" i="1"/>
  <c r="B151" i="1"/>
  <c r="B95" i="1"/>
  <c r="B31" i="1"/>
  <c r="U27" i="2" l="1"/>
  <c r="M27" i="2"/>
  <c r="E27" i="2"/>
  <c r="T27" i="2"/>
  <c r="L27" i="2"/>
  <c r="S27" i="2"/>
  <c r="K27" i="2"/>
  <c r="R27" i="2"/>
  <c r="J27" i="2"/>
  <c r="Q27" i="2"/>
  <c r="I27" i="2"/>
  <c r="P27" i="2"/>
  <c r="H27" i="2"/>
  <c r="D28" i="2"/>
  <c r="O27" i="2"/>
  <c r="G27" i="2"/>
  <c r="N27" i="2"/>
  <c r="F27" i="2"/>
  <c r="R28" i="2" l="1"/>
  <c r="J28" i="2"/>
  <c r="Q28" i="2"/>
  <c r="I28" i="2"/>
  <c r="P28" i="2"/>
  <c r="H28" i="2"/>
  <c r="D29" i="2"/>
  <c r="O28" i="2"/>
  <c r="G28" i="2"/>
  <c r="N28" i="2"/>
  <c r="F28" i="2"/>
  <c r="U28" i="2"/>
  <c r="M28" i="2"/>
  <c r="E28" i="2"/>
  <c r="T28" i="2"/>
  <c r="L28" i="2"/>
  <c r="K28" i="2"/>
  <c r="S28" i="2"/>
  <c r="D30" i="2" l="1"/>
  <c r="O29" i="2"/>
  <c r="G29" i="2"/>
  <c r="N29" i="2"/>
  <c r="F29" i="2"/>
  <c r="U29" i="2"/>
  <c r="M29" i="2"/>
  <c r="E29" i="2"/>
  <c r="T29" i="2"/>
  <c r="L29" i="2"/>
  <c r="S29" i="2"/>
  <c r="K29" i="2"/>
  <c r="R29" i="2"/>
  <c r="J29" i="2"/>
  <c r="Q29" i="2"/>
  <c r="I29" i="2"/>
  <c r="P29" i="2"/>
  <c r="H29" i="2"/>
  <c r="T30" i="2" l="1"/>
  <c r="L30" i="2"/>
  <c r="S30" i="2"/>
  <c r="K30" i="2"/>
  <c r="R30" i="2"/>
  <c r="J30" i="2"/>
  <c r="Q30" i="2"/>
  <c r="I30" i="2"/>
  <c r="P30" i="2"/>
  <c r="H30" i="2"/>
  <c r="D31" i="2"/>
  <c r="O30" i="2"/>
  <c r="G30" i="2"/>
  <c r="N30" i="2"/>
  <c r="F30" i="2"/>
  <c r="U30" i="2"/>
  <c r="M30" i="2"/>
  <c r="E30" i="2"/>
  <c r="Q31" i="2" l="1"/>
  <c r="I31" i="2"/>
  <c r="P31" i="2"/>
  <c r="H31" i="2"/>
  <c r="D32" i="2"/>
  <c r="O31" i="2"/>
  <c r="G31" i="2"/>
  <c r="N31" i="2"/>
  <c r="F31" i="2"/>
  <c r="U31" i="2"/>
  <c r="M31" i="2"/>
  <c r="E31" i="2"/>
  <c r="T31" i="2"/>
  <c r="L31" i="2"/>
  <c r="S31" i="2"/>
  <c r="K31" i="2"/>
  <c r="J31" i="2"/>
  <c r="R31" i="2"/>
  <c r="N32" i="2" l="1"/>
  <c r="F32" i="2"/>
  <c r="U32" i="2"/>
  <c r="M32" i="2"/>
  <c r="E32" i="2"/>
  <c r="T32" i="2"/>
  <c r="L32" i="2"/>
  <c r="S32" i="2"/>
  <c r="K32" i="2"/>
  <c r="D33" i="2"/>
  <c r="R32" i="2"/>
  <c r="J32" i="2"/>
  <c r="Q32" i="2"/>
  <c r="I32" i="2"/>
  <c r="P32" i="2"/>
  <c r="H32" i="2"/>
  <c r="O32" i="2"/>
  <c r="G32" i="2"/>
  <c r="S33" i="2" l="1"/>
  <c r="K33" i="2"/>
  <c r="R33" i="2"/>
  <c r="J33" i="2"/>
  <c r="Q33" i="2"/>
  <c r="I33" i="2"/>
  <c r="L33" i="2"/>
  <c r="P33" i="2"/>
  <c r="H33" i="2"/>
  <c r="T33" i="2"/>
  <c r="D34" i="2"/>
  <c r="O33" i="2"/>
  <c r="G33" i="2"/>
  <c r="N33" i="2"/>
  <c r="F33" i="2"/>
  <c r="U33" i="2"/>
  <c r="M33" i="2"/>
  <c r="E33" i="2"/>
  <c r="P34" i="2" l="1"/>
  <c r="H34" i="2"/>
  <c r="D35" i="2"/>
  <c r="O34" i="2"/>
  <c r="G34" i="2"/>
  <c r="N34" i="2"/>
  <c r="F34" i="2"/>
  <c r="I34" i="2"/>
  <c r="U34" i="2"/>
  <c r="M34" i="2"/>
  <c r="E34" i="2"/>
  <c r="Q34" i="2"/>
  <c r="T34" i="2"/>
  <c r="L34" i="2"/>
  <c r="S34" i="2"/>
  <c r="K34" i="2"/>
  <c r="R34" i="2"/>
  <c r="J34" i="2"/>
  <c r="U35" i="2" l="1"/>
  <c r="M35" i="2"/>
  <c r="E35" i="2"/>
  <c r="T35" i="2"/>
  <c r="L35" i="2"/>
  <c r="S35" i="2"/>
  <c r="K35" i="2"/>
  <c r="N35" i="2"/>
  <c r="R35" i="2"/>
  <c r="J35" i="2"/>
  <c r="F35" i="2"/>
  <c r="Q35" i="2"/>
  <c r="I35" i="2"/>
  <c r="P35" i="2"/>
  <c r="H35" i="2"/>
  <c r="D36" i="2"/>
  <c r="O35" i="2"/>
  <c r="G35" i="2"/>
  <c r="R36" i="2" l="1"/>
  <c r="J36" i="2"/>
  <c r="Q36" i="2"/>
  <c r="I36" i="2"/>
  <c r="P36" i="2"/>
  <c r="H36" i="2"/>
  <c r="S36" i="2"/>
  <c r="O36" i="2"/>
  <c r="G36" i="2"/>
  <c r="K36" i="2"/>
  <c r="N36" i="2"/>
  <c r="F36" i="2"/>
  <c r="U36" i="2"/>
  <c r="M36" i="2"/>
  <c r="E36" i="2"/>
  <c r="T36" i="2"/>
  <c r="L36" i="2"/>
</calcChain>
</file>

<file path=xl/sharedStrings.xml><?xml version="1.0" encoding="utf-8"?>
<sst xmlns="http://schemas.openxmlformats.org/spreadsheetml/2006/main" count="55" uniqueCount="28">
  <si>
    <t>One-dimensional transient advection diffusion equation with flux-matching boundary condition</t>
  </si>
  <si>
    <t>Parameters</t>
  </si>
  <si>
    <t>U</t>
  </si>
  <si>
    <t>C0</t>
  </si>
  <si>
    <t>D</t>
  </si>
  <si>
    <t>L</t>
  </si>
  <si>
    <t>mg/L</t>
  </si>
  <si>
    <t>m/s</t>
  </si>
  <si>
    <t>m</t>
  </si>
  <si>
    <t>Pe</t>
  </si>
  <si>
    <t>m2/s</t>
  </si>
  <si>
    <t>β</t>
  </si>
  <si>
    <r>
      <t>F(</t>
    </r>
    <r>
      <rPr>
        <sz val="11"/>
        <color theme="1"/>
        <rFont val="Calibri"/>
        <family val="2"/>
      </rPr>
      <t>β, Pe</t>
    </r>
    <r>
      <rPr>
        <sz val="11"/>
        <color theme="1"/>
        <rFont val="Calibri"/>
        <family val="2"/>
        <scheme val="minor"/>
      </rPr>
      <t>)</t>
    </r>
  </si>
  <si>
    <t>Characteristic Equation Behavior</t>
  </si>
  <si>
    <t>Root Solution</t>
  </si>
  <si>
    <t>Difference</t>
  </si>
  <si>
    <t>Summation term</t>
  </si>
  <si>
    <t>x/L</t>
  </si>
  <si>
    <t>Total</t>
  </si>
  <si>
    <t xml:space="preserve">Summary available at https://pubs.usgs.gov/twri/twri3-b7/pdf/TWRI_3-B7.pdf </t>
  </si>
  <si>
    <t>C*</t>
  </si>
  <si>
    <t>x*</t>
  </si>
  <si>
    <t>t*</t>
  </si>
  <si>
    <t>Summation terms</t>
  </si>
  <si>
    <t>x (m)</t>
  </si>
  <si>
    <t>C (mg/L)</t>
  </si>
  <si>
    <t>Note that it is relatively trivial to get C from x and t by simply finding the corresponding values of x*, t*, and C*</t>
  </si>
  <si>
    <r>
      <t>Difference (</t>
    </r>
    <r>
      <rPr>
        <sz val="11"/>
        <color theme="1"/>
        <rFont val="Calibri"/>
        <family val="2"/>
      </rPr>
      <t>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π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</si>
</sst>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"/>
    <numFmt numFmtId="165" formatCode="0.000"/>
    <numFmt numFmtId="166" formatCode="0.0"/>
    <numFmt numFmtId="167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64" fontId="0" fillId="0" borderId="0" xfId="0" applyNumberFormat="1"/>
    <xf numFmtId="0" fontId="1" fillId="0" borderId="0" xfId="0" applyFont="1"/>
    <xf numFmtId="0" fontId="3" fillId="0" borderId="0" xfId="0" applyFont="1"/>
    <xf numFmtId="0" fontId="0" fillId="0" borderId="0" xfId="0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Characteristic Equation (Zeros</a:t>
            </a:r>
            <a:r>
              <a:rPr lang="en-US" sz="1100" baseline="0"/>
              <a:t> are</a:t>
            </a:r>
            <a:r>
              <a:rPr lang="en-US" sz="1100"/>
              <a:t> Eigenvalues, </a:t>
            </a:r>
            <a:r>
              <a:rPr lang="el-GR" sz="1100">
                <a:latin typeface="Calibri" panose="020F0502020204030204" pitchFamily="34" charset="0"/>
                <a:cs typeface="Calibri" panose="020F0502020204030204" pitchFamily="34" charset="0"/>
              </a:rPr>
              <a:t>β</a:t>
            </a:r>
            <a:r>
              <a:rPr lang="en-US" sz="1100"/>
              <a:t>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455983933651069E-2"/>
          <c:y val="0.16952214452214454"/>
          <c:w val="0.86135915755844739"/>
          <c:h val="0.7663752913752913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'Pe = 2'!$A$15:$A$204</c:f>
              <c:numCache>
                <c:formatCode>General</c:formatCode>
                <c:ptCount val="190"/>
                <c:pt idx="0">
                  <c:v>1E-3</c:v>
                </c:pt>
                <c:pt idx="1">
                  <c:v>0.1</c:v>
                </c:pt>
                <c:pt idx="2">
                  <c:v>0.2</c:v>
                </c:pt>
                <c:pt idx="3">
                  <c:v>0.5</c:v>
                </c:pt>
                <c:pt idx="4">
                  <c:v>1</c:v>
                </c:pt>
                <c:pt idx="5">
                  <c:v>1.1000000000000001</c:v>
                </c:pt>
                <c:pt idx="6">
                  <c:v>1.2</c:v>
                </c:pt>
                <c:pt idx="7">
                  <c:v>1.3</c:v>
                </c:pt>
                <c:pt idx="8">
                  <c:v>1.4</c:v>
                </c:pt>
                <c:pt idx="9">
                  <c:v>1.5</c:v>
                </c:pt>
                <c:pt idx="10">
                  <c:v>1.6</c:v>
                </c:pt>
                <c:pt idx="11">
                  <c:v>1.7</c:v>
                </c:pt>
                <c:pt idx="12">
                  <c:v>1.8</c:v>
                </c:pt>
                <c:pt idx="13">
                  <c:v>1.9</c:v>
                </c:pt>
                <c:pt idx="14">
                  <c:v>2</c:v>
                </c:pt>
                <c:pt idx="15">
                  <c:v>2.1</c:v>
                </c:pt>
                <c:pt idx="16">
                  <c:v>2.2000000000000002</c:v>
                </c:pt>
                <c:pt idx="17">
                  <c:v>2.2999999999999998</c:v>
                </c:pt>
                <c:pt idx="18">
                  <c:v>2.4</c:v>
                </c:pt>
                <c:pt idx="19">
                  <c:v>2.5</c:v>
                </c:pt>
                <c:pt idx="20">
                  <c:v>2.6</c:v>
                </c:pt>
                <c:pt idx="21">
                  <c:v>2.7</c:v>
                </c:pt>
                <c:pt idx="22">
                  <c:v>2.8</c:v>
                </c:pt>
                <c:pt idx="23">
                  <c:v>2.9</c:v>
                </c:pt>
                <c:pt idx="24">
                  <c:v>3</c:v>
                </c:pt>
                <c:pt idx="25">
                  <c:v>3.1</c:v>
                </c:pt>
                <c:pt idx="26">
                  <c:v>3.2</c:v>
                </c:pt>
                <c:pt idx="27">
                  <c:v>3.3</c:v>
                </c:pt>
                <c:pt idx="28">
                  <c:v>3.4</c:v>
                </c:pt>
                <c:pt idx="29">
                  <c:v>3.5</c:v>
                </c:pt>
                <c:pt idx="30">
                  <c:v>3.6</c:v>
                </c:pt>
                <c:pt idx="31">
                  <c:v>3.7</c:v>
                </c:pt>
                <c:pt idx="32">
                  <c:v>3.8</c:v>
                </c:pt>
                <c:pt idx="33">
                  <c:v>3.9</c:v>
                </c:pt>
                <c:pt idx="34">
                  <c:v>4</c:v>
                </c:pt>
                <c:pt idx="35">
                  <c:v>4.0999999999999996</c:v>
                </c:pt>
                <c:pt idx="36">
                  <c:v>4.2</c:v>
                </c:pt>
                <c:pt idx="37">
                  <c:v>4.3</c:v>
                </c:pt>
                <c:pt idx="38">
                  <c:v>4.4000000000000004</c:v>
                </c:pt>
                <c:pt idx="39">
                  <c:v>4.5</c:v>
                </c:pt>
                <c:pt idx="40">
                  <c:v>4.5999999999999996</c:v>
                </c:pt>
                <c:pt idx="41">
                  <c:v>4.7</c:v>
                </c:pt>
                <c:pt idx="42">
                  <c:v>4.8</c:v>
                </c:pt>
                <c:pt idx="43">
                  <c:v>4.9000000000000004</c:v>
                </c:pt>
                <c:pt idx="44">
                  <c:v>4.9999999999999902</c:v>
                </c:pt>
                <c:pt idx="45">
                  <c:v>5.0999999999999899</c:v>
                </c:pt>
                <c:pt idx="46">
                  <c:v>5.2</c:v>
                </c:pt>
                <c:pt idx="47">
                  <c:v>5.2999999999999901</c:v>
                </c:pt>
                <c:pt idx="48">
                  <c:v>5.3999999999999897</c:v>
                </c:pt>
                <c:pt idx="49">
                  <c:v>5.4999999999999902</c:v>
                </c:pt>
                <c:pt idx="50">
                  <c:v>5.5999999999999899</c:v>
                </c:pt>
                <c:pt idx="51">
                  <c:v>5.6999999999999904</c:v>
                </c:pt>
                <c:pt idx="52">
                  <c:v>5.7999999999999901</c:v>
                </c:pt>
                <c:pt idx="53">
                  <c:v>5.8999999999999897</c:v>
                </c:pt>
                <c:pt idx="54">
                  <c:v>5.9999999999999902</c:v>
                </c:pt>
                <c:pt idx="55">
                  <c:v>6.0999999999999899</c:v>
                </c:pt>
                <c:pt idx="56">
                  <c:v>6.1999999999999904</c:v>
                </c:pt>
                <c:pt idx="57">
                  <c:v>6.2999999999999901</c:v>
                </c:pt>
                <c:pt idx="58">
                  <c:v>6.3999999999999897</c:v>
                </c:pt>
                <c:pt idx="59">
                  <c:v>6.4999999999999902</c:v>
                </c:pt>
                <c:pt idx="60">
                  <c:v>6.5999999999999899</c:v>
                </c:pt>
                <c:pt idx="61">
                  <c:v>6.6999999999999904</c:v>
                </c:pt>
                <c:pt idx="62">
                  <c:v>6.7999999999999901</c:v>
                </c:pt>
                <c:pt idx="63">
                  <c:v>6.8999999999999897</c:v>
                </c:pt>
                <c:pt idx="64">
                  <c:v>6.9999999999999902</c:v>
                </c:pt>
                <c:pt idx="65">
                  <c:v>7.0999999999999899</c:v>
                </c:pt>
                <c:pt idx="66">
                  <c:v>7.1999999999999904</c:v>
                </c:pt>
                <c:pt idx="67">
                  <c:v>7.2999999999999901</c:v>
                </c:pt>
                <c:pt idx="68">
                  <c:v>7.3999999999999897</c:v>
                </c:pt>
                <c:pt idx="69">
                  <c:v>7.4999999999999902</c:v>
                </c:pt>
                <c:pt idx="70">
                  <c:v>7.5999999999999899</c:v>
                </c:pt>
                <c:pt idx="71">
                  <c:v>7.6999999999999904</c:v>
                </c:pt>
                <c:pt idx="72">
                  <c:v>7.7999999999999901</c:v>
                </c:pt>
                <c:pt idx="73">
                  <c:v>7.8999999999999897</c:v>
                </c:pt>
                <c:pt idx="74">
                  <c:v>7.9999999999999902</c:v>
                </c:pt>
                <c:pt idx="75">
                  <c:v>8.0999999999999908</c:v>
                </c:pt>
                <c:pt idx="76">
                  <c:v>8.1999999999999904</c:v>
                </c:pt>
                <c:pt idx="77">
                  <c:v>8.2999999999999901</c:v>
                </c:pt>
                <c:pt idx="78">
                  <c:v>8.3999999999999897</c:v>
                </c:pt>
                <c:pt idx="79">
                  <c:v>8.4999999999999893</c:v>
                </c:pt>
                <c:pt idx="80">
                  <c:v>8.5999999999999908</c:v>
                </c:pt>
                <c:pt idx="81">
                  <c:v>8.6999999999999904</c:v>
                </c:pt>
                <c:pt idx="82">
                  <c:v>8.7999999999999901</c:v>
                </c:pt>
                <c:pt idx="83">
                  <c:v>8.8999999999999897</c:v>
                </c:pt>
                <c:pt idx="84">
                  <c:v>8.9999999999999893</c:v>
                </c:pt>
                <c:pt idx="85">
                  <c:v>9.0999999999999908</c:v>
                </c:pt>
                <c:pt idx="86">
                  <c:v>9.1999999999999904</c:v>
                </c:pt>
                <c:pt idx="87">
                  <c:v>9.2999999999999901</c:v>
                </c:pt>
                <c:pt idx="88">
                  <c:v>9.3999999999999897</c:v>
                </c:pt>
                <c:pt idx="89">
                  <c:v>9.4999999999999893</c:v>
                </c:pt>
                <c:pt idx="90">
                  <c:v>9.5999999999999908</c:v>
                </c:pt>
                <c:pt idx="91">
                  <c:v>9.6999999999999904</c:v>
                </c:pt>
                <c:pt idx="92">
                  <c:v>9.7999999999999901</c:v>
                </c:pt>
                <c:pt idx="93">
                  <c:v>9.8999999999999897</c:v>
                </c:pt>
                <c:pt idx="94">
                  <c:v>9.9999999999999893</c:v>
                </c:pt>
                <c:pt idx="95">
                  <c:v>10.1</c:v>
                </c:pt>
                <c:pt idx="96">
                  <c:v>10.199999999999999</c:v>
                </c:pt>
                <c:pt idx="97">
                  <c:v>10.3</c:v>
                </c:pt>
                <c:pt idx="98">
                  <c:v>10.4</c:v>
                </c:pt>
                <c:pt idx="99">
                  <c:v>10.5</c:v>
                </c:pt>
                <c:pt idx="100">
                  <c:v>10.6</c:v>
                </c:pt>
                <c:pt idx="101">
                  <c:v>10.7</c:v>
                </c:pt>
                <c:pt idx="102">
                  <c:v>10.8</c:v>
                </c:pt>
                <c:pt idx="103">
                  <c:v>10.9</c:v>
                </c:pt>
                <c:pt idx="104">
                  <c:v>11</c:v>
                </c:pt>
                <c:pt idx="105">
                  <c:v>11.1</c:v>
                </c:pt>
                <c:pt idx="106">
                  <c:v>11.2</c:v>
                </c:pt>
                <c:pt idx="107">
                  <c:v>11.3</c:v>
                </c:pt>
                <c:pt idx="108">
                  <c:v>11.4</c:v>
                </c:pt>
                <c:pt idx="109">
                  <c:v>11.5</c:v>
                </c:pt>
                <c:pt idx="110">
                  <c:v>11.6</c:v>
                </c:pt>
                <c:pt idx="111">
                  <c:v>11.7</c:v>
                </c:pt>
                <c:pt idx="112">
                  <c:v>11.8</c:v>
                </c:pt>
                <c:pt idx="113">
                  <c:v>11.9</c:v>
                </c:pt>
                <c:pt idx="114">
                  <c:v>12</c:v>
                </c:pt>
                <c:pt idx="115">
                  <c:v>12.1</c:v>
                </c:pt>
                <c:pt idx="116">
                  <c:v>12.2</c:v>
                </c:pt>
                <c:pt idx="117">
                  <c:v>12.3</c:v>
                </c:pt>
                <c:pt idx="118">
                  <c:v>12.4</c:v>
                </c:pt>
                <c:pt idx="119">
                  <c:v>12.5</c:v>
                </c:pt>
                <c:pt idx="120">
                  <c:v>12.6</c:v>
                </c:pt>
                <c:pt idx="121">
                  <c:v>12.7</c:v>
                </c:pt>
                <c:pt idx="122">
                  <c:v>12.8</c:v>
                </c:pt>
                <c:pt idx="123">
                  <c:v>12.9</c:v>
                </c:pt>
                <c:pt idx="124">
                  <c:v>13</c:v>
                </c:pt>
                <c:pt idx="125">
                  <c:v>13.1</c:v>
                </c:pt>
                <c:pt idx="126">
                  <c:v>13.2</c:v>
                </c:pt>
                <c:pt idx="127">
                  <c:v>13.3</c:v>
                </c:pt>
                <c:pt idx="128">
                  <c:v>13.4</c:v>
                </c:pt>
                <c:pt idx="129">
                  <c:v>13.5</c:v>
                </c:pt>
                <c:pt idx="130">
                  <c:v>13.6</c:v>
                </c:pt>
                <c:pt idx="131">
                  <c:v>13.7</c:v>
                </c:pt>
                <c:pt idx="132">
                  <c:v>13.8</c:v>
                </c:pt>
                <c:pt idx="133">
                  <c:v>13.9</c:v>
                </c:pt>
                <c:pt idx="134">
                  <c:v>14</c:v>
                </c:pt>
                <c:pt idx="135">
                  <c:v>14.1</c:v>
                </c:pt>
                <c:pt idx="136">
                  <c:v>14.2</c:v>
                </c:pt>
                <c:pt idx="137">
                  <c:v>14.3</c:v>
                </c:pt>
                <c:pt idx="138">
                  <c:v>14.4</c:v>
                </c:pt>
                <c:pt idx="139">
                  <c:v>14.5</c:v>
                </c:pt>
                <c:pt idx="140">
                  <c:v>14.6</c:v>
                </c:pt>
                <c:pt idx="141">
                  <c:v>14.7</c:v>
                </c:pt>
                <c:pt idx="142">
                  <c:v>14.8</c:v>
                </c:pt>
                <c:pt idx="143">
                  <c:v>14.9</c:v>
                </c:pt>
                <c:pt idx="144">
                  <c:v>15</c:v>
                </c:pt>
                <c:pt idx="145">
                  <c:v>15.1</c:v>
                </c:pt>
                <c:pt idx="146">
                  <c:v>15.2</c:v>
                </c:pt>
                <c:pt idx="147">
                  <c:v>15.3</c:v>
                </c:pt>
                <c:pt idx="148">
                  <c:v>15.4</c:v>
                </c:pt>
                <c:pt idx="149">
                  <c:v>15.5</c:v>
                </c:pt>
                <c:pt idx="150">
                  <c:v>15.6</c:v>
                </c:pt>
                <c:pt idx="151">
                  <c:v>15.7</c:v>
                </c:pt>
                <c:pt idx="152">
                  <c:v>15.8</c:v>
                </c:pt>
                <c:pt idx="153">
                  <c:v>15.9</c:v>
                </c:pt>
                <c:pt idx="154">
                  <c:v>16</c:v>
                </c:pt>
                <c:pt idx="155">
                  <c:v>16.100000000000001</c:v>
                </c:pt>
                <c:pt idx="156">
                  <c:v>16.2</c:v>
                </c:pt>
                <c:pt idx="157">
                  <c:v>16.3</c:v>
                </c:pt>
                <c:pt idx="158">
                  <c:v>16.399999999999999</c:v>
                </c:pt>
                <c:pt idx="159">
                  <c:v>16.5</c:v>
                </c:pt>
                <c:pt idx="160">
                  <c:v>16.600000000000001</c:v>
                </c:pt>
                <c:pt idx="161">
                  <c:v>16.7</c:v>
                </c:pt>
                <c:pt idx="162">
                  <c:v>16.8</c:v>
                </c:pt>
                <c:pt idx="163">
                  <c:v>16.899999999999999</c:v>
                </c:pt>
                <c:pt idx="164">
                  <c:v>17</c:v>
                </c:pt>
                <c:pt idx="165">
                  <c:v>17.100000000000001</c:v>
                </c:pt>
                <c:pt idx="166">
                  <c:v>17.2</c:v>
                </c:pt>
                <c:pt idx="167">
                  <c:v>17.3</c:v>
                </c:pt>
                <c:pt idx="168">
                  <c:v>17.399999999999999</c:v>
                </c:pt>
                <c:pt idx="169">
                  <c:v>17.5</c:v>
                </c:pt>
                <c:pt idx="170">
                  <c:v>17.600000000000001</c:v>
                </c:pt>
                <c:pt idx="171">
                  <c:v>17.7</c:v>
                </c:pt>
                <c:pt idx="172">
                  <c:v>17.8</c:v>
                </c:pt>
                <c:pt idx="173">
                  <c:v>17.899999999999999</c:v>
                </c:pt>
                <c:pt idx="174">
                  <c:v>18</c:v>
                </c:pt>
                <c:pt idx="175">
                  <c:v>18.100000000000001</c:v>
                </c:pt>
                <c:pt idx="176">
                  <c:v>18.2</c:v>
                </c:pt>
                <c:pt idx="177">
                  <c:v>18.3</c:v>
                </c:pt>
                <c:pt idx="178">
                  <c:v>18.399999999999999</c:v>
                </c:pt>
                <c:pt idx="179">
                  <c:v>18.5</c:v>
                </c:pt>
                <c:pt idx="180">
                  <c:v>18.600000000000001</c:v>
                </c:pt>
                <c:pt idx="181">
                  <c:v>18.7</c:v>
                </c:pt>
                <c:pt idx="182">
                  <c:v>18.8</c:v>
                </c:pt>
                <c:pt idx="183">
                  <c:v>18.899999999999999</c:v>
                </c:pt>
                <c:pt idx="184">
                  <c:v>19</c:v>
                </c:pt>
                <c:pt idx="185">
                  <c:v>19.100000000000001</c:v>
                </c:pt>
                <c:pt idx="186">
                  <c:v>19.2</c:v>
                </c:pt>
                <c:pt idx="187">
                  <c:v>19.3</c:v>
                </c:pt>
                <c:pt idx="188">
                  <c:v>19.399999999999999</c:v>
                </c:pt>
                <c:pt idx="189">
                  <c:v>19.5</c:v>
                </c:pt>
              </c:numCache>
            </c:numRef>
          </c:xVal>
          <c:yVal>
            <c:numRef>
              <c:f>'Pe = 2'!$B$15:$B$204</c:f>
              <c:numCache>
                <c:formatCode>0.0000</c:formatCode>
                <c:ptCount val="190"/>
                <c:pt idx="0">
                  <c:v>1.4999991666666443</c:v>
                </c:pt>
                <c:pt idx="1">
                  <c:v>1.491664442325924</c:v>
                </c:pt>
                <c:pt idx="2">
                  <c:v>1.4666309751173787</c:v>
                </c:pt>
                <c:pt idx="3">
                  <c:v>1.2902438608562261</c:v>
                </c:pt>
                <c:pt idx="4">
                  <c:v>0.64209261593433065</c:v>
                </c:pt>
                <c:pt idx="5">
                  <c:v>0.45486491576297072</c:v>
                </c:pt>
                <c:pt idx="6">
                  <c:v>0.24653548324184593</c:v>
                </c:pt>
                <c:pt idx="7">
                  <c:v>1.5900340503462618E-2</c:v>
                </c:pt>
                <c:pt idx="8">
                  <c:v>-0.23853258383547982</c:v>
                </c:pt>
                <c:pt idx="9">
                  <c:v>-0.51862773354602121</c:v>
                </c:pt>
                <c:pt idx="10">
                  <c:v>-0.82673916511991208</c:v>
                </c:pt>
                <c:pt idx="11">
                  <c:v>-1.1658766893749632</c:v>
                </c:pt>
                <c:pt idx="12">
                  <c:v>-1.5399463627372199</c:v>
                </c:pt>
                <c:pt idx="13">
                  <c:v>-1.9541071754434389</c:v>
                </c:pt>
                <c:pt idx="14">
                  <c:v>-2.4153151087205718</c:v>
                </c:pt>
                <c:pt idx="15">
                  <c:v>-2.9331803935648759</c:v>
                </c:pt>
                <c:pt idx="16">
                  <c:v>-3.5213707072105471</c:v>
                </c:pt>
                <c:pt idx="17">
                  <c:v>-4.2000142655841231</c:v>
                </c:pt>
                <c:pt idx="18">
                  <c:v>-5.0000464633097366</c:v>
                </c:pt>
                <c:pt idx="19">
                  <c:v>-5.971620320760378</c:v>
                </c:pt>
                <c:pt idx="20">
                  <c:v>-7.2018328418549107</c:v>
                </c:pt>
                <c:pt idx="21">
                  <c:v>-8.8565341557738719</c:v>
                </c:pt>
                <c:pt idx="22">
                  <c:v>-11.295569785511519</c:v>
                </c:pt>
                <c:pt idx="23">
                  <c:v>-15.474222878010268</c:v>
                </c:pt>
                <c:pt idx="24">
                  <c:v>-25.0457576543036</c:v>
                </c:pt>
                <c:pt idx="25">
                  <c:v>-78.794408888478344</c:v>
                </c:pt>
                <c:pt idx="26">
                  <c:v>50.105313211771787</c:v>
                </c:pt>
                <c:pt idx="27">
                  <c:v>15.712826880143282</c:v>
                </c:pt>
                <c:pt idx="28">
                  <c:v>7.5833469477056106</c:v>
                </c:pt>
                <c:pt idx="29">
                  <c:v>3.7186576973910306</c:v>
                </c:pt>
                <c:pt idx="30">
                  <c:v>1.3153246515932917</c:v>
                </c:pt>
                <c:pt idx="31">
                  <c:v>-0.42247060827536043</c:v>
                </c:pt>
                <c:pt idx="32">
                  <c:v>-1.8076218975556699</c:v>
                </c:pt>
                <c:pt idx="33">
                  <c:v>-2.9885776541555122</c:v>
                </c:pt>
                <c:pt idx="34">
                  <c:v>-4.0452353821975331</c:v>
                </c:pt>
                <c:pt idx="35">
                  <c:v>-5.0248287854823168</c:v>
                </c:pt>
                <c:pt idx="36">
                  <c:v>-5.9575026534654105</c:v>
                </c:pt>
                <c:pt idx="37">
                  <c:v>-6.8638599457663467</c:v>
                </c:pt>
                <c:pt idx="38">
                  <c:v>-7.758959982319201</c:v>
                </c:pt>
                <c:pt idx="39">
                  <c:v>-8.6546144535124245</c:v>
                </c:pt>
                <c:pt idx="40">
                  <c:v>-9.5608228895956167</c:v>
                </c:pt>
                <c:pt idx="41">
                  <c:v>-10.486768812921275</c:v>
                </c:pt>
                <c:pt idx="42">
                  <c:v>-11.441612168093551</c:v>
                </c:pt>
                <c:pt idx="43">
                  <c:v>-12.435233782705692</c:v>
                </c:pt>
                <c:pt idx="44">
                  <c:v>-13.479064577663621</c:v>
                </c:pt>
                <c:pt idx="45">
                  <c:v>-14.587151562977379</c:v>
                </c:pt>
                <c:pt idx="46">
                  <c:v>-15.777681647821538</c:v>
                </c:pt>
                <c:pt idx="47">
                  <c:v>-17.075336323019343</c:v>
                </c:pt>
                <c:pt idx="48">
                  <c:v>-18.515169557195513</c:v>
                </c:pt>
                <c:pt idx="49">
                  <c:v>-20.149395441820761</c:v>
                </c:pt>
                <c:pt idx="50">
                  <c:v>-22.06008625688802</c:v>
                </c:pt>
                <c:pt idx="51">
                  <c:v>-24.384890655454228</c:v>
                </c:pt>
                <c:pt idx="52">
                  <c:v>-27.374647235491231</c:v>
                </c:pt>
                <c:pt idx="53">
                  <c:v>-31.541170844934399</c:v>
                </c:pt>
                <c:pt idx="54">
                  <c:v>-38.118118025079923</c:v>
                </c:pt>
                <c:pt idx="55">
                  <c:v>-51.031301153284019</c:v>
                </c:pt>
                <c:pt idx="56">
                  <c:v>-93.080397259253928</c:v>
                </c:pt>
                <c:pt idx="57">
                  <c:v>355.29201031669277</c:v>
                </c:pt>
                <c:pt idx="58">
                  <c:v>34.558196877506141</c:v>
                </c:pt>
                <c:pt idx="59">
                  <c:v>8.8832740737284155</c:v>
                </c:pt>
                <c:pt idx="60">
                  <c:v>-1.1493340871341218</c:v>
                </c:pt>
                <c:pt idx="61">
                  <c:v>-6.8125600977118097</c:v>
                </c:pt>
                <c:pt idx="62">
                  <c:v>-10.655330515243312</c:v>
                </c:pt>
                <c:pt idx="63">
                  <c:v>-13.574508534188974</c:v>
                </c:pt>
                <c:pt idx="64">
                  <c:v>-15.967392043163834</c:v>
                </c:pt>
                <c:pt idx="65">
                  <c:v>-18.037664263896843</c:v>
                </c:pt>
                <c:pt idx="66">
                  <c:v>-19.901155576352188</c:v>
                </c:pt>
                <c:pt idx="67">
                  <c:v>-21.629242113135057</c:v>
                </c:pt>
                <c:pt idx="68">
                  <c:v>-23.26898298660608</c:v>
                </c:pt>
                <c:pt idx="69">
                  <c:v>-24.853395577682221</c:v>
                </c:pt>
                <c:pt idx="70">
                  <c:v>-26.407135041467395</c:v>
                </c:pt>
                <c:pt idx="71">
                  <c:v>-27.949880892539696</c:v>
                </c:pt>
                <c:pt idx="72">
                  <c:v>-29.498533788905341</c:v>
                </c:pt>
                <c:pt idx="73">
                  <c:v>-31.068801934438778</c:v>
                </c:pt>
                <c:pt idx="74">
                  <c:v>-32.676520511595683</c:v>
                </c:pt>
                <c:pt idx="75">
                  <c:v>-34.338950272702526</c:v>
                </c:pt>
                <c:pt idx="76">
                  <c:v>-36.076287366579045</c:v>
                </c:pt>
                <c:pt idx="77">
                  <c:v>-37.913676120543975</c:v>
                </c:pt>
                <c:pt idx="78">
                  <c:v>-39.884177706402333</c:v>
                </c:pt>
                <c:pt idx="79">
                  <c:v>-42.033495631204595</c:v>
                </c:pt>
                <c:pt idx="80">
                  <c:v>-44.428005818444134</c:v>
                </c:pt>
                <c:pt idx="81">
                  <c:v>-47.169325958370337</c:v>
                </c:pt>
                <c:pt idx="82">
                  <c:v>-50.422784617177705</c:v>
                </c:pt>
                <c:pt idx="83">
                  <c:v>-54.478358739394338</c:v>
                </c:pt>
                <c:pt idx="84">
                  <c:v>-59.897608698992073</c:v>
                </c:pt>
                <c:pt idx="85">
                  <c:v>-67.931984770140858</c:v>
                </c:pt>
                <c:pt idx="86">
                  <c:v>-82.057627409574849</c:v>
                </c:pt>
                <c:pt idx="87">
                  <c:v>-116.89017914813051</c:v>
                </c:pt>
                <c:pt idx="88">
                  <c:v>-422.97175475988894</c:v>
                </c:pt>
                <c:pt idx="89">
                  <c:v>81.429480966535266</c:v>
                </c:pt>
                <c:pt idx="90">
                  <c:v>8.6457669722753181</c:v>
                </c:pt>
                <c:pt idx="91">
                  <c:v>-12.195140501780322</c:v>
                </c:pt>
                <c:pt idx="92">
                  <c:v>-22.639517760153833</c:v>
                </c:pt>
                <c:pt idx="93">
                  <c:v>-29.264996033635427</c:v>
                </c:pt>
                <c:pt idx="94">
                  <c:v>-34.076489546430352</c:v>
                </c:pt>
                <c:pt idx="95">
                  <c:v>-37.892443909464724</c:v>
                </c:pt>
                <c:pt idx="96">
                  <c:v>-41.110265543496034</c:v>
                </c:pt>
                <c:pt idx="97">
                  <c:v>-43.947065770551205</c:v>
                </c:pt>
                <c:pt idx="98">
                  <c:v>-46.53234388471877</c:v>
                </c:pt>
                <c:pt idx="99">
                  <c:v>-48.949017494276973</c:v>
                </c:pt>
                <c:pt idx="100">
                  <c:v>-51.253587325242748</c:v>
                </c:pt>
                <c:pt idx="101">
                  <c:v>-53.48691801323514</c:v>
                </c:pt>
                <c:pt idx="102">
                  <c:v>-55.68044910424468</c:v>
                </c:pt>
                <c:pt idx="103">
                  <c:v>-57.860056667410511</c:v>
                </c:pt>
                <c:pt idx="104">
                  <c:v>-60.048683154644564</c:v>
                </c:pt>
                <c:pt idx="105">
                  <c:v>-62.268357183855542</c:v>
                </c:pt>
                <c:pt idx="106">
                  <c:v>-64.542003868225891</c:v>
                </c:pt>
                <c:pt idx="107">
                  <c:v>-66.895371105591309</c:v>
                </c:pt>
                <c:pt idx="108">
                  <c:v>-69.359426397786066</c:v>
                </c:pt>
                <c:pt idx="109">
                  <c:v>-71.973724563552139</c:v>
                </c:pt>
                <c:pt idx="110">
                  <c:v>-74.791583148200118</c:v>
                </c:pt>
                <c:pt idx="111">
                  <c:v>-77.88862256898102</c:v>
                </c:pt>
                <c:pt idx="112">
                  <c:v>-81.377816535682911</c:v>
                </c:pt>
                <c:pt idx="113">
                  <c:v>-85.437947591878867</c:v>
                </c:pt>
                <c:pt idx="114">
                  <c:v>-90.372080876772273</c:v>
                </c:pt>
                <c:pt idx="115">
                  <c:v>-96.741150099165338</c:v>
                </c:pt>
                <c:pt idx="116">
                  <c:v>-105.7162015460822</c:v>
                </c:pt>
                <c:pt idx="117">
                  <c:v>-120.22394406840617</c:v>
                </c:pt>
                <c:pt idx="118">
                  <c:v>-150.22345542709414</c:v>
                </c:pt>
                <c:pt idx="119">
                  <c:v>-265.68473574135777</c:v>
                </c:pt>
                <c:pt idx="120">
                  <c:v>295.65106776700213</c:v>
                </c:pt>
                <c:pt idx="121">
                  <c:v>14.327603871376411</c:v>
                </c:pt>
                <c:pt idx="122">
                  <c:v>-27.632836386249799</c:v>
                </c:pt>
                <c:pt idx="123">
                  <c:v>-45.48470725178575</c:v>
                </c:pt>
                <c:pt idx="124">
                  <c:v>-55.923527728521307</c:v>
                </c:pt>
                <c:pt idx="125">
                  <c:v>-63.1317797628965</c:v>
                </c:pt>
                <c:pt idx="126">
                  <c:v>-68.653196931441499</c:v>
                </c:pt>
                <c:pt idx="127">
                  <c:v>-73.191400666973053</c:v>
                </c:pt>
                <c:pt idx="128">
                  <c:v>-77.11403478982146</c:v>
                </c:pt>
                <c:pt idx="129">
                  <c:v>-80.632981382346742</c:v>
                </c:pt>
                <c:pt idx="130">
                  <c:v>-83.880042370336014</c:v>
                </c:pt>
                <c:pt idx="131">
                  <c:v>-86.942658924777447</c:v>
                </c:pt>
                <c:pt idx="132">
                  <c:v>-89.882375473879151</c:v>
                </c:pt>
                <c:pt idx="133">
                  <c:v>-92.745146837327255</c:v>
                </c:pt>
                <c:pt idx="134">
                  <c:v>-95.567527922234277</c:v>
                </c:pt>
                <c:pt idx="135">
                  <c:v>-98.380704690208987</c:v>
                </c:pt>
                <c:pt idx="136">
                  <c:v>-101.21340546476904</c:v>
                </c:pt>
                <c:pt idx="137">
                  <c:v>-104.09431324143378</c:v>
                </c:pt>
                <c:pt idx="138">
                  <c:v>-107.05442634475297</c:v>
                </c:pt>
                <c:pt idx="139">
                  <c:v>-110.12979097950513</c:v>
                </c:pt>
                <c:pt idx="140">
                  <c:v>-113.36514050828777</c:v>
                </c:pt>
                <c:pt idx="141">
                  <c:v>-116.81927711701873</c:v>
                </c:pt>
                <c:pt idx="142">
                  <c:v>-120.57368583815409</c:v>
                </c:pt>
                <c:pt idx="143">
                  <c:v>-124.74728955369447</c:v>
                </c:pt>
                <c:pt idx="144">
                  <c:v>-129.52349957847755</c:v>
                </c:pt>
                <c:pt idx="145">
                  <c:v>-135.20378440373304</c:v>
                </c:pt>
                <c:pt idx="146">
                  <c:v>-142.32435432107081</c:v>
                </c:pt>
                <c:pt idx="147">
                  <c:v>-151.94430597346573</c:v>
                </c:pt>
                <c:pt idx="148">
                  <c:v>-166.4949989384325</c:v>
                </c:pt>
                <c:pt idx="149">
                  <c:v>-193.07980523786233</c:v>
                </c:pt>
                <c:pt idx="150">
                  <c:v>-265.11174265469919</c:v>
                </c:pt>
                <c:pt idx="151">
                  <c:v>-2094.2557207885011</c:v>
                </c:pt>
                <c:pt idx="152">
                  <c:v>46.865588247471706</c:v>
                </c:pt>
                <c:pt idx="153">
                  <c:v>-44.128645848327523</c:v>
                </c:pt>
                <c:pt idx="154">
                  <c:v>-74.278828869832807</c:v>
                </c:pt>
                <c:pt idx="155">
                  <c:v>-90.1632278286163</c:v>
                </c:pt>
                <c:pt idx="156">
                  <c:v>-100.49652447397914</c:v>
                </c:pt>
                <c:pt idx="157">
                  <c:v>-108.10742369310107</c:v>
                </c:pt>
                <c:pt idx="158">
                  <c:v>-114.19154314443514</c:v>
                </c:pt>
                <c:pt idx="159">
                  <c:v>-119.34263120294128</c:v>
                </c:pt>
                <c:pt idx="160">
                  <c:v>-123.89024275194926</c:v>
                </c:pt>
                <c:pt idx="161">
                  <c:v>-128.03326937263634</c:v>
                </c:pt>
                <c:pt idx="162">
                  <c:v>-131.90020760608817</c:v>
                </c:pt>
                <c:pt idx="163">
                  <c:v>-135.57922004636723</c:v>
                </c:pt>
                <c:pt idx="164">
                  <c:v>-139.13439884502716</c:v>
                </c:pt>
                <c:pt idx="165">
                  <c:v>-142.61522940506558</c:v>
                </c:pt>
                <c:pt idx="166">
                  <c:v>-146.06252697388106</c:v>
                </c:pt>
                <c:pt idx="167">
                  <c:v>-149.51251428120614</c:v>
                </c:pt>
                <c:pt idx="168">
                  <c:v>-152.99998060982176</c:v>
                </c:pt>
                <c:pt idx="169">
                  <c:v>-156.56113878133334</c:v>
                </c:pt>
                <c:pt idx="170">
                  <c:v>-160.23669211211279</c:v>
                </c:pt>
                <c:pt idx="171">
                  <c:v>-164.07568230603843</c:v>
                </c:pt>
                <c:pt idx="172">
                  <c:v>-168.14093880678627</c:v>
                </c:pt>
                <c:pt idx="173">
                  <c:v>-172.51752044480079</c:v>
                </c:pt>
                <c:pt idx="174">
                  <c:v>-177.32676776401647</c:v>
                </c:pt>
                <c:pt idx="175">
                  <c:v>-182.75132088790915</c:v>
                </c:pt>
                <c:pt idx="176">
                  <c:v>-189.08300997960259</c:v>
                </c:pt>
                <c:pt idx="177">
                  <c:v>-196.82282551144226</c:v>
                </c:pt>
                <c:pt idx="178">
                  <c:v>-206.91412366323357</c:v>
                </c:pt>
                <c:pt idx="179">
                  <c:v>-221.37593186882026</c:v>
                </c:pt>
                <c:pt idx="180">
                  <c:v>-245.45868388851679</c:v>
                </c:pt>
                <c:pt idx="181">
                  <c:v>-298.44821616088313</c:v>
                </c:pt>
                <c:pt idx="182">
                  <c:v>-555.27879425170761</c:v>
                </c:pt>
                <c:pt idx="183">
                  <c:v>196.24947021831252</c:v>
                </c:pt>
                <c:pt idx="184">
                  <c:v>-54.661479301677886</c:v>
                </c:pt>
                <c:pt idx="185">
                  <c:v>-107.24167113480161</c:v>
                </c:pt>
                <c:pt idx="186">
                  <c:v>-131.29379405094227</c:v>
                </c:pt>
                <c:pt idx="187">
                  <c:v>-145.83622227422671</c:v>
                </c:pt>
                <c:pt idx="188">
                  <c:v>-156.06930745543033</c:v>
                </c:pt>
                <c:pt idx="189">
                  <c:v>-163.99763392985537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D5-4D1C-A15B-677403A12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709536"/>
        <c:axId val="816707040"/>
      </c:scatterChart>
      <c:valAx>
        <c:axId val="81670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707040"/>
        <c:crosses val="autoZero"/>
        <c:crossBetween val="midCat"/>
      </c:valAx>
      <c:valAx>
        <c:axId val="816707040"/>
        <c:scaling>
          <c:orientation val="minMax"/>
          <c:max val="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70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Model Behavior at Dimensionless Time t*</a:t>
            </a:r>
          </a:p>
        </c:rich>
      </c:tx>
      <c:layout>
        <c:manualLayout>
          <c:xMode val="edge"/>
          <c:yMode val="edge"/>
          <c:x val="0.1725497248890400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'Pe = 2'!$E$41</c:f>
              <c:strCache>
                <c:ptCount val="1"/>
                <c:pt idx="0">
                  <c:v>C*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'Pe = 2'!$F$40:$U$40</c:f>
              <c:numCache>
                <c:formatCode>General</c:formatCode>
                <c:ptCount val="16"/>
                <c:pt idx="1">
                  <c:v>0</c:v>
                </c:pt>
                <c:pt idx="2">
                  <c:v>0.01</c:v>
                </c:pt>
                <c:pt idx="3">
                  <c:v>0.05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0.8</c:v>
                </c:pt>
                <c:pt idx="12">
                  <c:v>0.9</c:v>
                </c:pt>
                <c:pt idx="13">
                  <c:v>0.95</c:v>
                </c:pt>
                <c:pt idx="14">
                  <c:v>0.99</c:v>
                </c:pt>
                <c:pt idx="15">
                  <c:v>1</c:v>
                </c:pt>
              </c:numCache>
            </c:numRef>
          </c:xVal>
          <c:yVal>
            <c:numRef>
              <c:f>'Pe = 2'!$F$41:$U$41</c:f>
              <c:numCache>
                <c:formatCode>0.000</c:formatCode>
                <c:ptCount val="16"/>
                <c:pt idx="1">
                  <c:v>0.41299521035718878</c:v>
                </c:pt>
                <c:pt idx="2">
                  <c:v>0.40130394580710393</c:v>
                </c:pt>
                <c:pt idx="3">
                  <c:v>0.35565204609845424</c:v>
                </c:pt>
                <c:pt idx="4">
                  <c:v>0.30166148180160701</c:v>
                </c:pt>
                <c:pt idx="5">
                  <c:v>0.20682644701427622</c:v>
                </c:pt>
                <c:pt idx="6">
                  <c:v>0.13245916391305479</c:v>
                </c:pt>
                <c:pt idx="7">
                  <c:v>7.8903339965910146E-2</c:v>
                </c:pt>
                <c:pt idx="8">
                  <c:v>4.3556282939754221E-2</c:v>
                </c:pt>
                <c:pt idx="9">
                  <c:v>2.221297761503227E-2</c:v>
                </c:pt>
                <c:pt idx="10">
                  <c:v>1.0443876714474887E-2</c:v>
                </c:pt>
                <c:pt idx="11">
                  <c:v>4.544400382233027E-3</c:v>
                </c:pt>
                <c:pt idx="12">
                  <c:v>1.9364618521114929E-3</c:v>
                </c:pt>
                <c:pt idx="13">
                  <c:v>1.3789415058779175E-3</c:v>
                </c:pt>
                <c:pt idx="14">
                  <c:v>1.204994562436168E-3</c:v>
                </c:pt>
                <c:pt idx="15">
                  <c:v>1.1976640879569622E-3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31-4DF5-9538-8C135309D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473440"/>
        <c:axId val="841472192"/>
      </c:scatterChart>
      <c:valAx>
        <c:axId val="84147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x*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472192"/>
        <c:crosses val="autoZero"/>
        <c:crossBetween val="midCat"/>
      </c:valAx>
      <c:valAx>
        <c:axId val="841472192"/>
        <c:scaling>
          <c:orientation val="minMax"/>
          <c:max val="1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C*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47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Model</a:t>
            </a:r>
            <a:r>
              <a:rPr lang="en-US" sz="1200" baseline="0"/>
              <a:t> Behavior at dimensionless time t*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'Pe=5'!$E$40</c:f>
              <c:strCache>
                <c:ptCount val="1"/>
                <c:pt idx="0">
                  <c:v>C*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'Pe=5'!$F$39:$U$39</c:f>
              <c:numCache>
                <c:formatCode>General</c:formatCode>
                <c:ptCount val="16"/>
                <c:pt idx="1">
                  <c:v>0</c:v>
                </c:pt>
                <c:pt idx="2">
                  <c:v>0.01</c:v>
                </c:pt>
                <c:pt idx="3">
                  <c:v>0.05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0.8</c:v>
                </c:pt>
                <c:pt idx="12">
                  <c:v>0.9</c:v>
                </c:pt>
                <c:pt idx="13">
                  <c:v>0.95</c:v>
                </c:pt>
                <c:pt idx="14">
                  <c:v>0.99</c:v>
                </c:pt>
                <c:pt idx="15">
                  <c:v>1</c:v>
                </c:pt>
              </c:numCache>
            </c:numRef>
          </c:xVal>
          <c:yVal>
            <c:numRef>
              <c:f>'Pe=5'!$F$40:$U$40</c:f>
              <c:numCache>
                <c:formatCode>General</c:formatCode>
                <c:ptCount val="16"/>
                <c:pt idx="1">
                  <c:v>0.45087073251019427</c:v>
                </c:pt>
                <c:pt idx="2">
                  <c:v>0.42361806913508004</c:v>
                </c:pt>
                <c:pt idx="3">
                  <c:v>0.32032704047748473</c:v>
                </c:pt>
                <c:pt idx="4">
                  <c:v>0.21014446694301536</c:v>
                </c:pt>
                <c:pt idx="5">
                  <c:v>6.9378391763925351E-2</c:v>
                </c:pt>
                <c:pt idx="6">
                  <c:v>1.5546753527939217E-2</c:v>
                </c:pt>
                <c:pt idx="7">
                  <c:v>2.294786061841525E-3</c:v>
                </c:pt>
                <c:pt idx="8">
                  <c:v>2.1850550916446831E-4</c:v>
                </c:pt>
                <c:pt idx="9">
                  <c:v>1.3261467616709766E-5</c:v>
                </c:pt>
                <c:pt idx="10">
                  <c:v>4.6058673131010863E-7</c:v>
                </c:pt>
                <c:pt idx="11">
                  <c:v>-3.8108325384200725E-9</c:v>
                </c:pt>
                <c:pt idx="12">
                  <c:v>-1.6561597337982903E-7</c:v>
                </c:pt>
                <c:pt idx="13">
                  <c:v>-2.1850425957481434E-7</c:v>
                </c:pt>
                <c:pt idx="14">
                  <c:v>-1.6557792537064131E-7</c:v>
                </c:pt>
                <c:pt idx="15">
                  <c:v>-1.5094814065363948E-7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87-4AFB-AC08-5D2CC64AA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473440"/>
        <c:axId val="841472192"/>
      </c:scatterChart>
      <c:valAx>
        <c:axId val="84147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x*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472192"/>
        <c:crosses val="autoZero"/>
        <c:crossBetween val="midCat"/>
      </c:valAx>
      <c:valAx>
        <c:axId val="841472192"/>
        <c:scaling>
          <c:orientation val="minMax"/>
          <c:max val="1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C*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47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180340</xdr:colOff>
      <xdr:row>19</xdr:row>
      <xdr:rowOff>30480</xdr:rowOff>
    </xdr:from>
    <xdr:to>
      <xdr:col>5</xdr:col>
      <xdr:colOff>579120</xdr:colOff>
      <xdr:row>31</xdr:row>
      <xdr:rowOff>15240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144780</xdr:colOff>
      <xdr:row>3</xdr:row>
      <xdr:rowOff>59690</xdr:rowOff>
    </xdr:from>
    <xdr:to>
      <xdr:col>14</xdr:col>
      <xdr:colOff>144780</xdr:colOff>
      <xdr:row>18</xdr:row>
      <xdr:rowOff>59690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556260</xdr:colOff>
      <xdr:row>5</xdr:row>
      <xdr:rowOff>13970</xdr:rowOff>
    </xdr:from>
    <xdr:to>
      <xdr:col>14</xdr:col>
      <xdr:colOff>274320</xdr:colOff>
      <xdr:row>20</xdr:row>
      <xdr:rowOff>13970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4"/>
  <sheetViews>
    <sheetView tabSelected="1" workbookViewId="0">
      <selection activeCell="E15" sqref="E15"/>
    </sheetView>
  </sheetViews>
  <sheetFormatPr defaultRowHeight="14.5" x14ac:dyDescent="0.35"/>
  <cols>
    <col min="2" max="2" width="10.90625" customWidth="1"/>
    <col min="3" max="3" width="10.453125" customWidth="1"/>
    <col min="6" max="6" width="15.36328125" customWidth="1"/>
  </cols>
  <sheetData>
    <row r="1" spans="1:21" x14ac:dyDescent="0.35">
      <c r="A1" s="4" t="s">
        <v>0</v>
      </c>
    </row>
    <row r="2" spans="1:21" x14ac:dyDescent="0.35">
      <c r="A2" s="5" t="s">
        <v>19</v>
      </c>
    </row>
    <row r="3" spans="1:21" x14ac:dyDescent="0.35">
      <c r="A3" t="s">
        <v>26</v>
      </c>
    </row>
    <row r="5" spans="1:21" x14ac:dyDescent="0.35">
      <c r="A5" s="3" t="s">
        <v>1</v>
      </c>
    </row>
    <row r="6" spans="1:21" x14ac:dyDescent="0.35">
      <c r="A6" t="s">
        <v>3</v>
      </c>
      <c r="B6">
        <v>100</v>
      </c>
      <c r="C6" t="s">
        <v>6</v>
      </c>
    </row>
    <row r="7" spans="1:21" x14ac:dyDescent="0.35">
      <c r="A7" t="s">
        <v>2</v>
      </c>
      <c r="B7">
        <v>10</v>
      </c>
      <c r="C7" t="s">
        <v>7</v>
      </c>
    </row>
    <row r="8" spans="1:21" x14ac:dyDescent="0.35">
      <c r="A8" t="s">
        <v>4</v>
      </c>
      <c r="B8">
        <v>5</v>
      </c>
      <c r="C8" t="s">
        <v>10</v>
      </c>
    </row>
    <row r="9" spans="1:21" x14ac:dyDescent="0.35">
      <c r="A9" t="s">
        <v>5</v>
      </c>
      <c r="B9">
        <v>1</v>
      </c>
      <c r="C9" t="s">
        <v>8</v>
      </c>
    </row>
    <row r="10" spans="1:21" x14ac:dyDescent="0.35">
      <c r="F10" t="s">
        <v>22</v>
      </c>
      <c r="G10">
        <v>0.05</v>
      </c>
    </row>
    <row r="11" spans="1:21" x14ac:dyDescent="0.35">
      <c r="A11" t="s">
        <v>9</v>
      </c>
      <c r="B11">
        <f>B7*B9/B8</f>
        <v>2</v>
      </c>
    </row>
    <row r="12" spans="1:21" x14ac:dyDescent="0.35">
      <c r="F12" t="s">
        <v>21</v>
      </c>
      <c r="G12">
        <v>0</v>
      </c>
      <c r="H12">
        <v>0.01</v>
      </c>
      <c r="I12">
        <v>0.05</v>
      </c>
      <c r="J12">
        <v>0.1</v>
      </c>
      <c r="K12">
        <v>0.2</v>
      </c>
      <c r="L12">
        <v>0.3</v>
      </c>
      <c r="M12">
        <v>0.4</v>
      </c>
      <c r="N12">
        <v>0.5</v>
      </c>
      <c r="O12">
        <v>0.6</v>
      </c>
      <c r="P12">
        <v>0.7</v>
      </c>
      <c r="Q12">
        <v>0.8</v>
      </c>
      <c r="R12">
        <v>0.9</v>
      </c>
      <c r="S12">
        <v>0.95</v>
      </c>
      <c r="T12">
        <v>0.99</v>
      </c>
      <c r="U12">
        <v>1</v>
      </c>
    </row>
    <row r="13" spans="1:21" x14ac:dyDescent="0.35">
      <c r="A13" t="s">
        <v>13</v>
      </c>
      <c r="D13" t="s">
        <v>14</v>
      </c>
    </row>
    <row r="14" spans="1:21" x14ac:dyDescent="0.35">
      <c r="A14" s="1" t="s">
        <v>11</v>
      </c>
      <c r="B14" t="s">
        <v>12</v>
      </c>
      <c r="D14" s="1" t="s">
        <v>11</v>
      </c>
      <c r="E14" t="s">
        <v>12</v>
      </c>
      <c r="F14" t="s">
        <v>27</v>
      </c>
      <c r="G14" t="s">
        <v>16</v>
      </c>
    </row>
    <row r="15" spans="1:21" x14ac:dyDescent="0.35">
      <c r="A15">
        <v>1E-3</v>
      </c>
      <c r="B15" s="2">
        <f>A15*_xlfn.COT(A15)-A15^2/$B$11+$B$11/4</f>
        <v>1.4999991666666443</v>
      </c>
      <c r="D15">
        <v>1.3065421802358803</v>
      </c>
      <c r="E15" s="2">
        <f>D15*_xlfn.COT(D15)-D15^2/$B$11+$B$11/4</f>
        <v>4.7288838206371864E-7</v>
      </c>
      <c r="G15">
        <f t="shared" ref="G15:H30" si="0">$D15*($D15*COS($D15*G$12)+$B$11/2*SIN($D15*G$12))*EXP(-1*$D15^2*$G$10)/($D15^2+$B$11^2/4+$B$11)/($D15^2+$B$11^2/4)</f>
        <v>0.12300789421315868</v>
      </c>
      <c r="H15">
        <f>$D15*($D15*COS($D15*H$12)+$B$11/2*SIN($D15*H$12))*EXP(-1*$D15^2*$G$10)/($D15^2+$B$11^2/4+$B$11)/($D15^2+$B$11^2/4)</f>
        <v>0.12422743926164553</v>
      </c>
      <c r="I15">
        <f t="shared" ref="I15:U30" si="1">$D15*($D15*COS($D15*I$12)+$B$11/2*SIN($D15*I$12))*EXP(-1*$D15^2*$G$10)/($D15^2+$B$11^2/4+$B$11)/($D15^2+$B$11^2/4)</f>
        <v>0.12889153242529677</v>
      </c>
      <c r="J15">
        <f t="shared" si="1"/>
        <v>0.13422530470968594</v>
      </c>
      <c r="K15">
        <f t="shared" si="1"/>
        <v>0.14315467644365085</v>
      </c>
      <c r="L15">
        <f t="shared" si="1"/>
        <v>0.14964379706808315</v>
      </c>
      <c r="M15">
        <f t="shared" si="1"/>
        <v>0.15358205137852682</v>
      </c>
      <c r="N15">
        <f t="shared" si="1"/>
        <v>0.1549023068880144</v>
      </c>
      <c r="O15">
        <f t="shared" si="1"/>
        <v>0.15358205818455425</v>
      </c>
      <c r="P15">
        <f t="shared" si="1"/>
        <v>0.14964381056412074</v>
      </c>
      <c r="Q15">
        <f t="shared" si="1"/>
        <v>0.14315469639964168</v>
      </c>
      <c r="R15">
        <f t="shared" si="1"/>
        <v>0.13422533078545515</v>
      </c>
      <c r="S15">
        <f t="shared" si="1"/>
        <v>0.1288915614005138</v>
      </c>
      <c r="T15">
        <f t="shared" si="1"/>
        <v>0.12422747046799698</v>
      </c>
      <c r="U15">
        <f t="shared" si="1"/>
        <v>0.12300792596421201</v>
      </c>
    </row>
    <row r="16" spans="1:21" x14ac:dyDescent="0.35">
      <c r="A16">
        <v>0.1</v>
      </c>
      <c r="B16" s="2">
        <f t="shared" ref="B16:B79" si="2">A16*_xlfn.COT(A16)-A16^2/$B$11+$B$11/4</f>
        <v>1.491664442325924</v>
      </c>
      <c r="D16">
        <v>3.6731947368972424</v>
      </c>
      <c r="E16" s="2">
        <f>D16*_xlfn.COT(D16)-D16^2/$B$11+$B$11/4</f>
        <v>-5.3778826263339852E-6</v>
      </c>
      <c r="F16" s="8">
        <f t="shared" ref="F16:F18" si="3">D16-D15</f>
        <v>2.3666525566613621</v>
      </c>
      <c r="G16">
        <f t="shared" si="0"/>
        <v>2.875299873828031E-2</v>
      </c>
      <c r="H16">
        <f t="shared" si="0"/>
        <v>2.9021068963361856E-2</v>
      </c>
      <c r="I16">
        <f t="shared" si="1"/>
        <v>2.9699009412184663E-2</v>
      </c>
      <c r="J16">
        <f t="shared" si="1"/>
        <v>2.9646058532464114E-2</v>
      </c>
      <c r="K16">
        <f t="shared" si="1"/>
        <v>2.6583937729131726E-2</v>
      </c>
      <c r="L16">
        <f t="shared" si="1"/>
        <v>1.9975164186221795E-2</v>
      </c>
      <c r="M16">
        <f t="shared" si="1"/>
        <v>1.0701436658449763E-2</v>
      </c>
      <c r="N16">
        <f t="shared" si="1"/>
        <v>-5.6055223285133448E-9</v>
      </c>
      <c r="O16">
        <f t="shared" si="1"/>
        <v>-1.0701447121642791E-2</v>
      </c>
      <c r="P16">
        <f t="shared" si="1"/>
        <v>-1.997517250563333E-2</v>
      </c>
      <c r="Q16">
        <f t="shared" si="1"/>
        <v>-2.6583942794841067E-2</v>
      </c>
      <c r="R16">
        <f t="shared" si="1"/>
        <v>-2.964605966863787E-2</v>
      </c>
      <c r="S16">
        <f t="shared" si="1"/>
        <v>-2.9699008492330051E-2</v>
      </c>
      <c r="T16">
        <f t="shared" si="1"/>
        <v>-2.9021066417658361E-2</v>
      </c>
      <c r="U16">
        <f t="shared" si="1"/>
        <v>-2.8752995793337725E-2</v>
      </c>
    </row>
    <row r="17" spans="1:21" x14ac:dyDescent="0.35">
      <c r="A17">
        <v>0.2</v>
      </c>
      <c r="B17" s="2">
        <f t="shared" si="2"/>
        <v>1.4666309751173787</v>
      </c>
      <c r="D17">
        <v>6.5846201511385454</v>
      </c>
      <c r="E17" s="2">
        <f>D17*_xlfn.COT(D17)-D17^2/$B$11+$B$11/4</f>
        <v>-8.4765319385837756E-6</v>
      </c>
      <c r="F17" s="8">
        <f t="shared" si="3"/>
        <v>2.911425414241303</v>
      </c>
      <c r="G17">
        <f t="shared" si="0"/>
        <v>2.4126236261871807E-3</v>
      </c>
      <c r="H17">
        <f t="shared" si="0"/>
        <v>2.4315040886089294E-3</v>
      </c>
      <c r="I17">
        <f t="shared" si="1"/>
        <v>2.4015083260132135E-3</v>
      </c>
      <c r="J17">
        <f t="shared" si="1"/>
        <v>2.1324290072620325E-3</v>
      </c>
      <c r="K17">
        <f t="shared" si="1"/>
        <v>9.6059869688680738E-4</v>
      </c>
      <c r="L17">
        <f t="shared" si="1"/>
        <v>-6.128881658931483E-4</v>
      </c>
      <c r="M17">
        <f t="shared" si="1"/>
        <v>-1.9301071943317592E-3</v>
      </c>
      <c r="N17">
        <f t="shared" si="1"/>
        <v>-2.4402876498893847E-3</v>
      </c>
      <c r="O17">
        <f t="shared" si="1"/>
        <v>-1.9301070248969386E-3</v>
      </c>
      <c r="P17">
        <f t="shared" si="1"/>
        <v>-6.1288789786953881E-4</v>
      </c>
      <c r="Q17">
        <f t="shared" si="1"/>
        <v>9.6059895143009975E-4</v>
      </c>
      <c r="R17">
        <f t="shared" si="1"/>
        <v>2.1324291418924426E-3</v>
      </c>
      <c r="S17">
        <f t="shared" si="1"/>
        <v>2.4015083751813345E-3</v>
      </c>
      <c r="T17">
        <f t="shared" si="1"/>
        <v>2.4315040651363747E-3</v>
      </c>
      <c r="U17">
        <f t="shared" si="1"/>
        <v>2.4126235846114973E-3</v>
      </c>
    </row>
    <row r="18" spans="1:21" x14ac:dyDescent="0.35">
      <c r="A18">
        <v>0.5</v>
      </c>
      <c r="B18" s="2">
        <f t="shared" si="2"/>
        <v>1.2902438608562261</v>
      </c>
      <c r="D18">
        <v>9.6316847188221679</v>
      </c>
      <c r="E18" s="2">
        <f t="shared" ref="E18:E36" si="4">D18*_xlfn.COT(D18)-D18^2/$B$11+$B$11/4</f>
        <v>-1.9376902656631501E-5</v>
      </c>
      <c r="F18" s="8">
        <f t="shared" si="3"/>
        <v>3.0470645676836225</v>
      </c>
      <c r="G18">
        <f t="shared" si="0"/>
        <v>9.9920871876187721E-5</v>
      </c>
      <c r="H18">
        <f t="shared" si="0"/>
        <v>1.004554148547809E-4</v>
      </c>
      <c r="I18">
        <f t="shared" si="1"/>
        <v>9.3361250144176548E-5</v>
      </c>
      <c r="J18">
        <f t="shared" si="1"/>
        <v>6.5564230015688351E-5</v>
      </c>
      <c r="K18">
        <f t="shared" si="1"/>
        <v>-2.5056811356976222E-5</v>
      </c>
      <c r="L18">
        <f t="shared" si="1"/>
        <v>-9.4175175975067037E-5</v>
      </c>
      <c r="M18">
        <f t="shared" si="1"/>
        <v>-8.2476459024111E-5</v>
      </c>
      <c r="N18">
        <f t="shared" si="1"/>
        <v>4.2646105960243251E-12</v>
      </c>
      <c r="O18">
        <f t="shared" si="1"/>
        <v>8.2476463893626977E-5</v>
      </c>
      <c r="P18">
        <f t="shared" si="1"/>
        <v>9.4175173006068861E-5</v>
      </c>
      <c r="Q18">
        <f t="shared" si="1"/>
        <v>2.5056803097330193E-5</v>
      </c>
      <c r="R18">
        <f t="shared" si="1"/>
        <v>-6.5564236477909531E-5</v>
      </c>
      <c r="S18">
        <f t="shared" si="1"/>
        <v>-9.3361253293028698E-5</v>
      </c>
      <c r="T18">
        <f t="shared" si="1"/>
        <v>-1.0045541479391237E-4</v>
      </c>
      <c r="U18">
        <f t="shared" si="1"/>
        <v>-9.9920870995384072E-5</v>
      </c>
    </row>
    <row r="19" spans="1:21" x14ac:dyDescent="0.35">
      <c r="A19">
        <v>1</v>
      </c>
      <c r="B19" s="2">
        <f t="shared" si="2"/>
        <v>0.64209261593433065</v>
      </c>
      <c r="D19">
        <v>12.723240755538745</v>
      </c>
      <c r="E19" s="2">
        <f t="shared" si="4"/>
        <v>1.5088151513964476E-5</v>
      </c>
      <c r="F19" s="8">
        <f>D19-D18</f>
        <v>3.0915560367165771</v>
      </c>
      <c r="G19">
        <f t="shared" si="0"/>
        <v>1.8405902104936667E-6</v>
      </c>
      <c r="H19">
        <f t="shared" si="0"/>
        <v>1.8440687639310452E-6</v>
      </c>
      <c r="I19">
        <f t="shared" si="1"/>
        <v>1.5664838656200795E-6</v>
      </c>
      <c r="J19">
        <f t="shared" si="1"/>
        <v>6.7951219544216866E-7</v>
      </c>
      <c r="K19">
        <f t="shared" si="1"/>
        <v>-1.440955024872093E-6</v>
      </c>
      <c r="L19">
        <f t="shared" si="1"/>
        <v>-1.5269676682058034E-6</v>
      </c>
      <c r="M19">
        <f t="shared" si="1"/>
        <v>5.4291373640856167E-7</v>
      </c>
      <c r="N19">
        <f t="shared" si="1"/>
        <v>1.8462664729681724E-6</v>
      </c>
      <c r="O19">
        <f t="shared" si="1"/>
        <v>5.4291378748364052E-7</v>
      </c>
      <c r="P19">
        <f t="shared" si="1"/>
        <v>-1.5269676381674913E-6</v>
      </c>
      <c r="Q19">
        <f t="shared" si="1"/>
        <v>-1.4409550582810196E-6</v>
      </c>
      <c r="R19">
        <f t="shared" si="1"/>
        <v>6.7951214575537797E-7</v>
      </c>
      <c r="S19">
        <f t="shared" si="1"/>
        <v>1.566483837337681E-6</v>
      </c>
      <c r="T19">
        <f t="shared" si="1"/>
        <v>1.8440687613244614E-6</v>
      </c>
      <c r="U19">
        <f t="shared" si="1"/>
        <v>1.8405902146807626E-6</v>
      </c>
    </row>
    <row r="20" spans="1:21" x14ac:dyDescent="0.35">
      <c r="A20">
        <v>1.1000000000000001</v>
      </c>
      <c r="B20" s="2">
        <f t="shared" si="2"/>
        <v>0.45486491576297072</v>
      </c>
      <c r="D20">
        <v>15.834105367831723</v>
      </c>
      <c r="E20" s="2">
        <f t="shared" si="4"/>
        <v>1.5132347641610977E-6</v>
      </c>
      <c r="F20" s="8">
        <f>D20-D19</f>
        <v>3.1108646122929784</v>
      </c>
      <c r="G20">
        <f t="shared" si="0"/>
        <v>1.4113244270638091E-8</v>
      </c>
      <c r="H20">
        <f t="shared" si="0"/>
        <v>1.4077234200889515E-8</v>
      </c>
      <c r="I20">
        <f t="shared" si="1"/>
        <v>1.0550650941541091E-8</v>
      </c>
      <c r="J20">
        <f t="shared" si="1"/>
        <v>7.1322571793187361E-10</v>
      </c>
      <c r="K20">
        <f t="shared" si="1"/>
        <v>-1.4131237351407909E-8</v>
      </c>
      <c r="L20">
        <f t="shared" si="1"/>
        <v>-3.5672638167874508E-10</v>
      </c>
      <c r="M20">
        <f t="shared" si="1"/>
        <v>1.4140236755715542E-8</v>
      </c>
      <c r="N20">
        <f t="shared" si="1"/>
        <v>1.0695212946529203E-17</v>
      </c>
      <c r="O20">
        <f t="shared" si="1"/>
        <v>-1.4140236755985358E-8</v>
      </c>
      <c r="P20">
        <f t="shared" si="1"/>
        <v>3.5672636029511332E-10</v>
      </c>
      <c r="Q20">
        <f t="shared" si="1"/>
        <v>1.4131237352217186E-8</v>
      </c>
      <c r="R20">
        <f t="shared" si="1"/>
        <v>-7.1322569656868328E-10</v>
      </c>
      <c r="S20">
        <f t="shared" si="1"/>
        <v>-1.0550650927298242E-8</v>
      </c>
      <c r="T20">
        <f t="shared" si="1"/>
        <v>-1.4077234198854732E-8</v>
      </c>
      <c r="U20">
        <f t="shared" si="1"/>
        <v>-1.4113244271986313E-8</v>
      </c>
    </row>
    <row r="21" spans="1:21" x14ac:dyDescent="0.35">
      <c r="A21">
        <v>1.2</v>
      </c>
      <c r="B21" s="2">
        <f t="shared" si="2"/>
        <v>0.24653548324184593</v>
      </c>
      <c r="D21">
        <v>18.954971423909498</v>
      </c>
      <c r="E21" s="2">
        <f t="shared" si="4"/>
        <v>-2.2497468592064251E-5</v>
      </c>
      <c r="F21" s="8">
        <f>D21-D20</f>
        <v>3.1208660560777748</v>
      </c>
      <c r="G21">
        <f t="shared" si="0"/>
        <v>4.3434195383555808E-11</v>
      </c>
      <c r="H21">
        <f t="shared" si="0"/>
        <v>4.3087998859268879E-11</v>
      </c>
      <c r="I21">
        <f t="shared" si="1"/>
        <v>2.7205303809191203E-11</v>
      </c>
      <c r="J21">
        <f t="shared" si="1"/>
        <v>-1.1684900635459488E-11</v>
      </c>
      <c r="K21">
        <f t="shared" si="1"/>
        <v>-3.5978638708116568E-11</v>
      </c>
      <c r="L21">
        <f t="shared" si="1"/>
        <v>3.4641088998713558E-11</v>
      </c>
      <c r="M21">
        <f t="shared" si="1"/>
        <v>1.3875874603722634E-11</v>
      </c>
      <c r="N21">
        <f t="shared" si="1"/>
        <v>-4.3494597706815145E-11</v>
      </c>
      <c r="O21">
        <f t="shared" si="1"/>
        <v>1.3875875145396052E-11</v>
      </c>
      <c r="P21">
        <f t="shared" si="1"/>
        <v>3.4641088653098582E-11</v>
      </c>
      <c r="Q21">
        <f t="shared" si="1"/>
        <v>-3.5978639029270191E-11</v>
      </c>
      <c r="R21">
        <f t="shared" si="1"/>
        <v>-1.1684900084932186E-11</v>
      </c>
      <c r="S21">
        <f t="shared" si="1"/>
        <v>2.720530425512527E-11</v>
      </c>
      <c r="T21">
        <f t="shared" si="1"/>
        <v>4.3087998937235459E-11</v>
      </c>
      <c r="U21">
        <f t="shared" si="1"/>
        <v>4.3434195353445251E-11</v>
      </c>
    </row>
    <row r="22" spans="1:21" x14ac:dyDescent="0.35">
      <c r="A22">
        <v>1.3</v>
      </c>
      <c r="B22" s="2">
        <f t="shared" si="2"/>
        <v>1.5900340503462618E-2</v>
      </c>
      <c r="D22">
        <v>22.08165958448113</v>
      </c>
      <c r="E22" s="2">
        <f t="shared" si="4"/>
        <v>1.3965970219942392E-4</v>
      </c>
      <c r="F22" s="8">
        <f t="shared" ref="F22:F36" si="5">D22-D21</f>
        <v>3.1266881605716321</v>
      </c>
      <c r="G22">
        <f t="shared" si="0"/>
        <v>5.2515829172078224E-14</v>
      </c>
      <c r="H22">
        <f t="shared" si="0"/>
        <v>5.1761588948350351E-14</v>
      </c>
      <c r="I22">
        <f t="shared" si="1"/>
        <v>2.5753590536931954E-14</v>
      </c>
      <c r="J22">
        <f t="shared" si="1"/>
        <v>-2.93399891920456E-14</v>
      </c>
      <c r="K22">
        <f t="shared" si="1"/>
        <v>-1.7596338115200168E-14</v>
      </c>
      <c r="L22">
        <f t="shared" si="1"/>
        <v>5.0282572620608018E-14</v>
      </c>
      <c r="M22">
        <f t="shared" si="1"/>
        <v>-4.2248327588295419E-14</v>
      </c>
      <c r="N22">
        <f t="shared" si="1"/>
        <v>-1.3581924326439342E-21</v>
      </c>
      <c r="O22">
        <f t="shared" si="1"/>
        <v>4.2248329204771436E-14</v>
      </c>
      <c r="P22">
        <f t="shared" si="1"/>
        <v>-5.0282571828099755E-14</v>
      </c>
      <c r="Q22">
        <f t="shared" si="1"/>
        <v>1.7596335555506897E-14</v>
      </c>
      <c r="R22">
        <f t="shared" si="1"/>
        <v>2.9339991446000183E-14</v>
      </c>
      <c r="S22">
        <f t="shared" si="1"/>
        <v>-2.5753588168837421E-14</v>
      </c>
      <c r="T22">
        <f t="shared" si="1"/>
        <v>-5.1761588473904841E-14</v>
      </c>
      <c r="U22">
        <f t="shared" si="1"/>
        <v>-5.2515829294967632E-14</v>
      </c>
    </row>
    <row r="23" spans="1:21" x14ac:dyDescent="0.35">
      <c r="A23">
        <v>1.4</v>
      </c>
      <c r="B23" s="2">
        <f t="shared" si="2"/>
        <v>-0.23853258383547982</v>
      </c>
      <c r="D23">
        <v>25.212026885589136</v>
      </c>
      <c r="E23" s="2">
        <f t="shared" si="4"/>
        <v>1.1940717456582206E-5</v>
      </c>
      <c r="F23" s="8">
        <f t="shared" si="5"/>
        <v>3.1303673011080058</v>
      </c>
      <c r="G23">
        <f t="shared" si="0"/>
        <v>2.4613472229620373E-17</v>
      </c>
      <c r="H23">
        <f t="shared" si="0"/>
        <v>2.4078869494460416E-17</v>
      </c>
      <c r="I23">
        <f t="shared" si="1"/>
        <v>8.4427888557608143E-18</v>
      </c>
      <c r="J23">
        <f t="shared" si="1"/>
        <v>-1.9459245559497403E-17</v>
      </c>
      <c r="K23">
        <f t="shared" si="1"/>
        <v>7.052628565899785E-18</v>
      </c>
      <c r="L23">
        <f t="shared" si="1"/>
        <v>7.9824775440926283E-18</v>
      </c>
      <c r="M23">
        <f t="shared" si="1"/>
        <v>-2.0042543192155315E-17</v>
      </c>
      <c r="N23">
        <f t="shared" si="1"/>
        <v>2.4632825602210266E-17</v>
      </c>
      <c r="O23">
        <f t="shared" si="1"/>
        <v>-2.0042543149609634E-17</v>
      </c>
      <c r="P23">
        <f t="shared" si="1"/>
        <v>7.9824774748578427E-18</v>
      </c>
      <c r="Q23">
        <f t="shared" si="1"/>
        <v>7.0526286360200516E-18</v>
      </c>
      <c r="R23">
        <f t="shared" si="1"/>
        <v>-1.9459245604369602E-17</v>
      </c>
      <c r="S23">
        <f t="shared" si="1"/>
        <v>8.4427887870097036E-18</v>
      </c>
      <c r="T23">
        <f t="shared" si="1"/>
        <v>2.4078869479027218E-17</v>
      </c>
      <c r="U23">
        <f t="shared" si="1"/>
        <v>2.4613472232520829E-17</v>
      </c>
    </row>
    <row r="24" spans="1:21" x14ac:dyDescent="0.35">
      <c r="A24">
        <v>1.5</v>
      </c>
      <c r="B24" s="2">
        <f t="shared" si="2"/>
        <v>-0.51862773354602121</v>
      </c>
      <c r="D24">
        <v>28.449632785625113</v>
      </c>
      <c r="E24" s="2">
        <f t="shared" si="4"/>
        <v>-243.56448278990791</v>
      </c>
      <c r="F24" s="8">
        <f t="shared" si="5"/>
        <v>3.2376059000359767</v>
      </c>
      <c r="G24">
        <f t="shared" si="0"/>
        <v>3.2674234385676823E-21</v>
      </c>
      <c r="H24">
        <f t="shared" si="0"/>
        <v>3.1683185321975291E-21</v>
      </c>
      <c r="I24">
        <f t="shared" si="1"/>
        <v>5.9642070473859033E-22</v>
      </c>
      <c r="J24">
        <f t="shared" si="1"/>
        <v>-3.0911554351069923E-21</v>
      </c>
      <c r="K24">
        <f t="shared" si="1"/>
        <v>2.6448882851704848E-21</v>
      </c>
      <c r="L24">
        <f t="shared" si="1"/>
        <v>-1.9676015069715082E-21</v>
      </c>
      <c r="M24">
        <f t="shared" si="1"/>
        <v>1.1184531907038635E-21</v>
      </c>
      <c r="N24">
        <f t="shared" si="1"/>
        <v>-1.7161279352901072E-22</v>
      </c>
      <c r="O24">
        <f t="shared" si="1"/>
        <v>-7.9021724384669459E-22</v>
      </c>
      <c r="P24">
        <f t="shared" si="1"/>
        <v>1.6830252000465641E-21</v>
      </c>
      <c r="Q24">
        <f t="shared" si="1"/>
        <v>-2.4288281359394599E-21</v>
      </c>
      <c r="R24">
        <f t="shared" si="1"/>
        <v>2.9624833693285664E-21</v>
      </c>
      <c r="S24">
        <f t="shared" si="1"/>
        <v>-9.3013530357971981E-22</v>
      </c>
      <c r="T24">
        <f t="shared" si="1"/>
        <v>-3.2354459325114727E-21</v>
      </c>
      <c r="U24">
        <f t="shared" si="1"/>
        <v>-3.2373784083634097E-21</v>
      </c>
    </row>
    <row r="25" spans="1:21" x14ac:dyDescent="0.35">
      <c r="A25">
        <v>1.6</v>
      </c>
      <c r="B25" s="2">
        <f t="shared" si="2"/>
        <v>-0.82673916511991208</v>
      </c>
      <c r="D25">
        <f>D24+PI()</f>
        <v>31.591225439214906</v>
      </c>
      <c r="E25" s="2">
        <f t="shared" si="4"/>
        <v>-320.13904409042237</v>
      </c>
      <c r="F25" s="8">
        <f t="shared" si="5"/>
        <v>3.1415926535897931</v>
      </c>
      <c r="G25">
        <f t="shared" si="0"/>
        <v>2.1267378756125641E-25</v>
      </c>
      <c r="H25">
        <f t="shared" si="0"/>
        <v>2.0424081371605519E-25</v>
      </c>
      <c r="I25">
        <f t="shared" si="1"/>
        <v>4.8677436704783647E-27</v>
      </c>
      <c r="J25">
        <f t="shared" si="1"/>
        <v>-2.1275911748138482E-25</v>
      </c>
      <c r="K25">
        <f t="shared" si="1"/>
        <v>2.1277906882552414E-25</v>
      </c>
      <c r="L25">
        <f t="shared" si="1"/>
        <v>-2.1273363546284196E-25</v>
      </c>
      <c r="M25">
        <f t="shared" si="1"/>
        <v>2.1262283135451926E-25</v>
      </c>
      <c r="N25">
        <f t="shared" si="1"/>
        <v>-2.1244669054946047E-25</v>
      </c>
      <c r="O25">
        <f t="shared" si="1"/>
        <v>2.1220526717383E-25</v>
      </c>
      <c r="P25">
        <f t="shared" si="1"/>
        <v>-2.118986354144204E-25</v>
      </c>
      <c r="Q25">
        <f t="shared" si="1"/>
        <v>2.1152688949585539E-25</v>
      </c>
      <c r="R25">
        <f t="shared" si="1"/>
        <v>-2.1109014365163572E-25</v>
      </c>
      <c r="S25">
        <f t="shared" si="1"/>
        <v>2.8615009895790374E-26</v>
      </c>
      <c r="T25">
        <f t="shared" si="1"/>
        <v>2.0963124418085459E-25</v>
      </c>
      <c r="U25">
        <f t="shared" si="1"/>
        <v>2.1058853208903609E-25</v>
      </c>
    </row>
    <row r="26" spans="1:21" x14ac:dyDescent="0.35">
      <c r="A26">
        <v>1.7</v>
      </c>
      <c r="B26" s="2">
        <f t="shared" si="2"/>
        <v>-1.1658766893749632</v>
      </c>
      <c r="D26">
        <f t="shared" ref="D26:D36" si="6">D25+PI()</f>
        <v>34.732818092804699</v>
      </c>
      <c r="E26" s="2">
        <f t="shared" si="4"/>
        <v>-406.5832097920262</v>
      </c>
      <c r="F26" s="8">
        <f t="shared" si="5"/>
        <v>3.1415926535897931</v>
      </c>
      <c r="G26">
        <f t="shared" si="0"/>
        <v>5.2616140749511715E-30</v>
      </c>
      <c r="H26">
        <f t="shared" si="0"/>
        <v>4.9989841210605761E-30</v>
      </c>
      <c r="I26">
        <f t="shared" si="1"/>
        <v>-7.1920582678304003E-31</v>
      </c>
      <c r="J26">
        <f t="shared" si="1"/>
        <v>-5.0241533413902093E-30</v>
      </c>
      <c r="K26">
        <f t="shared" si="1"/>
        <v>4.2389959363199972E-30</v>
      </c>
      <c r="L26">
        <f t="shared" si="1"/>
        <v>-2.9917340119197161E-30</v>
      </c>
      <c r="M26">
        <f t="shared" si="1"/>
        <v>1.4183349955500013E-30</v>
      </c>
      <c r="N26">
        <f t="shared" si="1"/>
        <v>3.096805906899301E-31</v>
      </c>
      <c r="O26">
        <f t="shared" si="1"/>
        <v>-2.0039370503214847E-30</v>
      </c>
      <c r="P26">
        <f t="shared" si="1"/>
        <v>3.4797388614188762E-30</v>
      </c>
      <c r="Q26">
        <f t="shared" si="1"/>
        <v>-4.5762048396666603E-30</v>
      </c>
      <c r="R26">
        <f t="shared" si="1"/>
        <v>5.173806235461921E-30</v>
      </c>
      <c r="S26">
        <f t="shared" si="1"/>
        <v>1.0173721585260125E-31</v>
      </c>
      <c r="T26">
        <f t="shared" si="1"/>
        <v>-5.158017532367399E-30</v>
      </c>
      <c r="U26">
        <f t="shared" si="1"/>
        <v>-5.2073968892179702E-30</v>
      </c>
    </row>
    <row r="27" spans="1:21" x14ac:dyDescent="0.35">
      <c r="A27">
        <v>1.8</v>
      </c>
      <c r="B27" s="2">
        <f t="shared" si="2"/>
        <v>-1.5399463627372199</v>
      </c>
      <c r="D27">
        <f t="shared" si="6"/>
        <v>37.874410746394489</v>
      </c>
      <c r="E27" s="2">
        <f t="shared" si="4"/>
        <v>-502.89697989471472</v>
      </c>
      <c r="F27" s="8">
        <f t="shared" si="5"/>
        <v>3.1415926535897896</v>
      </c>
      <c r="G27">
        <f t="shared" si="0"/>
        <v>4.9312441340338236E-35</v>
      </c>
      <c r="H27">
        <f t="shared" si="0"/>
        <v>4.6299074907706254E-35</v>
      </c>
      <c r="I27">
        <f t="shared" si="1"/>
        <v>-1.4414157722626823E-35</v>
      </c>
      <c r="J27">
        <f t="shared" si="1"/>
        <v>-4.016403558250098E-35</v>
      </c>
      <c r="K27">
        <f t="shared" si="1"/>
        <v>1.4836705617003361E-35</v>
      </c>
      <c r="L27">
        <f t="shared" si="1"/>
        <v>1.6467163612727186E-35</v>
      </c>
      <c r="M27">
        <f t="shared" si="1"/>
        <v>-4.1137710564416245E-35</v>
      </c>
      <c r="N27">
        <f t="shared" si="1"/>
        <v>4.9237116403275023E-35</v>
      </c>
      <c r="O27">
        <f t="shared" si="1"/>
        <v>-3.7502768911843258E-35</v>
      </c>
      <c r="P27">
        <f t="shared" si="1"/>
        <v>1.0661511793370322E-35</v>
      </c>
      <c r="Q27">
        <f t="shared" si="1"/>
        <v>2.0474428086492742E-35</v>
      </c>
      <c r="R27">
        <f t="shared" si="1"/>
        <v>-4.3362834684344423E-35</v>
      </c>
      <c r="S27">
        <f t="shared" si="1"/>
        <v>-8.5411887724925586E-36</v>
      </c>
      <c r="T27">
        <f t="shared" si="1"/>
        <v>4.8032374713499077E-35</v>
      </c>
      <c r="U27">
        <f t="shared" si="1"/>
        <v>4.8783773045688058E-35</v>
      </c>
    </row>
    <row r="28" spans="1:21" x14ac:dyDescent="0.35">
      <c r="A28">
        <v>1.9</v>
      </c>
      <c r="B28" s="2">
        <f t="shared" si="2"/>
        <v>-1.9541071754434389</v>
      </c>
      <c r="D28">
        <f t="shared" si="6"/>
        <v>41.016003399984285</v>
      </c>
      <c r="E28" s="2">
        <f t="shared" si="4"/>
        <v>-609.08035439850175</v>
      </c>
      <c r="F28" s="8">
        <f t="shared" si="5"/>
        <v>3.1415926535897967</v>
      </c>
      <c r="G28">
        <f t="shared" si="0"/>
        <v>1.7462601165424797E-40</v>
      </c>
      <c r="H28">
        <f t="shared" si="0"/>
        <v>1.6183971760149079E-40</v>
      </c>
      <c r="I28">
        <f t="shared" si="1"/>
        <v>-7.6862869487721468E-41</v>
      </c>
      <c r="J28">
        <f t="shared" si="1"/>
        <v>-1.036381426150977E-40</v>
      </c>
      <c r="K28">
        <f t="shared" si="1"/>
        <v>-5.5750224583773351E-41</v>
      </c>
      <c r="L28">
        <f t="shared" si="1"/>
        <v>1.6758517658853675E-40</v>
      </c>
      <c r="M28">
        <f t="shared" si="1"/>
        <v>-1.364745612491275E-40</v>
      </c>
      <c r="N28">
        <f t="shared" si="1"/>
        <v>-1.1045118322147482E-41</v>
      </c>
      <c r="O28">
        <f t="shared" si="1"/>
        <v>1.4914361436703365E-40</v>
      </c>
      <c r="P28">
        <f t="shared" si="1"/>
        <v>-1.6002669073431591E-40</v>
      </c>
      <c r="Q28">
        <f t="shared" si="1"/>
        <v>3.4411381248585369E-41</v>
      </c>
      <c r="R28">
        <f t="shared" si="1"/>
        <v>1.2055589429887404E-40</v>
      </c>
      <c r="S28">
        <f t="shared" si="1"/>
        <v>5.6451239334675324E-41</v>
      </c>
      <c r="T28">
        <f t="shared" si="1"/>
        <v>-1.6884118939812068E-40</v>
      </c>
      <c r="U28">
        <f t="shared" si="1"/>
        <v>-1.7269229268857779E-40</v>
      </c>
    </row>
    <row r="29" spans="1:21" x14ac:dyDescent="0.35">
      <c r="A29">
        <v>2</v>
      </c>
      <c r="B29" s="2">
        <f t="shared" si="2"/>
        <v>-2.4153151087205718</v>
      </c>
      <c r="D29">
        <f t="shared" si="6"/>
        <v>44.157596053574082</v>
      </c>
      <c r="E29" s="2">
        <f t="shared" si="4"/>
        <v>-725.13333330337889</v>
      </c>
      <c r="F29" s="8">
        <f t="shared" si="5"/>
        <v>3.1415926535897967</v>
      </c>
      <c r="G29">
        <f t="shared" si="0"/>
        <v>2.3318683404377953E-46</v>
      </c>
      <c r="H29">
        <f t="shared" si="0"/>
        <v>2.1307620630958826E-46</v>
      </c>
      <c r="I29">
        <f t="shared" si="1"/>
        <v>-1.3446714534666932E-46</v>
      </c>
      <c r="J29">
        <f t="shared" si="1"/>
        <v>-7.3210310281390064E-47</v>
      </c>
      <c r="K29">
        <f t="shared" si="1"/>
        <v>-1.9038831316401306E-46</v>
      </c>
      <c r="L29">
        <f t="shared" si="1"/>
        <v>1.845107291007435E-46</v>
      </c>
      <c r="M29">
        <f t="shared" si="1"/>
        <v>8.2523911802959761E-47</v>
      </c>
      <c r="N29">
        <f t="shared" si="1"/>
        <v>-2.3275395261398659E-46</v>
      </c>
      <c r="O29">
        <f t="shared" si="1"/>
        <v>5.3543328760697357E-47</v>
      </c>
      <c r="P29">
        <f t="shared" si="1"/>
        <v>2.0145268828210395E-46</v>
      </c>
      <c r="Q29">
        <f t="shared" si="1"/>
        <v>-1.7131194704120746E-46</v>
      </c>
      <c r="R29">
        <f t="shared" si="1"/>
        <v>-1.0130425407637853E-46</v>
      </c>
      <c r="S29">
        <f t="shared" si="1"/>
        <v>-1.0862324132995246E-46</v>
      </c>
      <c r="T29">
        <f t="shared" si="1"/>
        <v>2.2357909238657975E-46</v>
      </c>
      <c r="U29">
        <f t="shared" si="1"/>
        <v>2.3053410054161645E-46</v>
      </c>
    </row>
    <row r="30" spans="1:21" x14ac:dyDescent="0.35">
      <c r="A30">
        <v>2.1</v>
      </c>
      <c r="B30" s="2">
        <f t="shared" si="2"/>
        <v>-2.9331803935648759</v>
      </c>
      <c r="D30">
        <f t="shared" si="6"/>
        <v>47.299188707163879</v>
      </c>
      <c r="E30" s="2">
        <f t="shared" si="4"/>
        <v>-851.05591660934601</v>
      </c>
      <c r="F30" s="8">
        <f t="shared" si="5"/>
        <v>3.1415926535897967</v>
      </c>
      <c r="G30">
        <f t="shared" si="0"/>
        <v>1.1723250402995417E-52</v>
      </c>
      <c r="H30">
        <f t="shared" si="0"/>
        <v>1.0549056619405444E-52</v>
      </c>
      <c r="I30">
        <f t="shared" si="1"/>
        <v>-8.1882125478045954E-53</v>
      </c>
      <c r="J30">
        <f t="shared" si="1"/>
        <v>-4.2318246874817989E-55</v>
      </c>
      <c r="K30">
        <f t="shared" si="1"/>
        <v>-1.1724733995462252E-52</v>
      </c>
      <c r="L30">
        <f t="shared" si="1"/>
        <v>-3.6872730240682913E-54</v>
      </c>
      <c r="M30">
        <f t="shared" si="1"/>
        <v>1.1711807159202116E-52</v>
      </c>
      <c r="N30">
        <f t="shared" si="1"/>
        <v>7.7931966285598658E-54</v>
      </c>
      <c r="O30">
        <f t="shared" si="1"/>
        <v>-1.1684485782102339E-52</v>
      </c>
      <c r="P30">
        <f t="shared" si="1"/>
        <v>-1.1889541908748144E-53</v>
      </c>
      <c r="Q30">
        <f t="shared" si="1"/>
        <v>1.1642803443837936E-52</v>
      </c>
      <c r="R30">
        <f t="shared" si="1"/>
        <v>1.5971274201014574E-53</v>
      </c>
      <c r="S30">
        <f t="shared" si="1"/>
        <v>7.0026650623056663E-53</v>
      </c>
      <c r="T30">
        <f t="shared" si="1"/>
        <v>-1.1134912487927817E-52</v>
      </c>
      <c r="U30">
        <f t="shared" si="1"/>
        <v>-1.1586811374600169E-52</v>
      </c>
    </row>
    <row r="31" spans="1:21" x14ac:dyDescent="0.35">
      <c r="A31">
        <v>2.2000000000000002</v>
      </c>
      <c r="B31" s="2">
        <f t="shared" si="2"/>
        <v>-3.5213707072105471</v>
      </c>
      <c r="D31">
        <f t="shared" si="6"/>
        <v>50.440781360753675</v>
      </c>
      <c r="E31" s="2">
        <f t="shared" si="4"/>
        <v>-986.84810431640346</v>
      </c>
      <c r="F31" s="8">
        <f t="shared" si="5"/>
        <v>3.1415926535897967</v>
      </c>
      <c r="G31">
        <f t="shared" ref="G31:U36" si="7">$D31*($D31*COS($D31*G$12)+$B$11/2*SIN($D31*G$12))*EXP(-1*$D31^2*$G$10)/($D31^2+$B$11^2/4+$B$11)/($D31^2+$B$11^2/4)</f>
        <v>2.2160534350463428E-59</v>
      </c>
      <c r="H31">
        <f t="shared" si="7"/>
        <v>1.961300678064472E-59</v>
      </c>
      <c r="I31">
        <f t="shared" si="7"/>
        <v>-1.7786616779881953E-59</v>
      </c>
      <c r="J31">
        <f t="shared" si="7"/>
        <v>6.8009782663680017E-60</v>
      </c>
      <c r="K31">
        <f t="shared" si="7"/>
        <v>-1.7731185361092399E-59</v>
      </c>
      <c r="L31">
        <f t="shared" si="7"/>
        <v>-1.8348965171117687E-59</v>
      </c>
      <c r="M31">
        <f t="shared" si="7"/>
        <v>5.7808501073233905E-60</v>
      </c>
      <c r="N31">
        <f t="shared" si="7"/>
        <v>2.2113923913480007E-59</v>
      </c>
      <c r="O31">
        <f t="shared" si="7"/>
        <v>8.6215318296372233E-60</v>
      </c>
      <c r="P31">
        <f t="shared" si="7"/>
        <v>-1.6498882694295591E-59</v>
      </c>
      <c r="Q31">
        <f t="shared" si="7"/>
        <v>-1.9366943228629488E-59</v>
      </c>
      <c r="R31">
        <f t="shared" si="7"/>
        <v>3.8855575141302479E-60</v>
      </c>
      <c r="S31">
        <f t="shared" si="7"/>
        <v>-1.5834599782797006E-59</v>
      </c>
      <c r="T31">
        <f t="shared" si="7"/>
        <v>2.0829200531221761E-59</v>
      </c>
      <c r="U31">
        <f t="shared" si="7"/>
        <v>2.1897533619347975E-59</v>
      </c>
    </row>
    <row r="32" spans="1:21" x14ac:dyDescent="0.35">
      <c r="A32">
        <v>2.2999999999999998</v>
      </c>
      <c r="B32" s="2">
        <f t="shared" si="2"/>
        <v>-4.2000142655841231</v>
      </c>
      <c r="D32">
        <f t="shared" si="6"/>
        <v>53.582374014343472</v>
      </c>
      <c r="E32" s="2">
        <f t="shared" si="4"/>
        <v>-1132.5098964245508</v>
      </c>
      <c r="F32" s="8">
        <f t="shared" si="5"/>
        <v>3.1415926535897967</v>
      </c>
      <c r="G32">
        <f t="shared" si="7"/>
        <v>1.5734063877793997E-66</v>
      </c>
      <c r="H32">
        <f t="shared" si="7"/>
        <v>1.3678828084185131E-66</v>
      </c>
      <c r="I32">
        <f t="shared" si="7"/>
        <v>-1.3950210689108496E-66</v>
      </c>
      <c r="J32">
        <f t="shared" si="7"/>
        <v>9.2354586856130329E-67</v>
      </c>
      <c r="K32">
        <f t="shared" si="7"/>
        <v>-4.6168584100438087E-67</v>
      </c>
      <c r="L32">
        <f t="shared" si="7"/>
        <v>-1.4793013032093299E-66</v>
      </c>
      <c r="M32">
        <f t="shared" si="7"/>
        <v>-1.3190266386159085E-66</v>
      </c>
      <c r="N32">
        <f t="shared" si="7"/>
        <v>-1.0848016581204653E-67</v>
      </c>
      <c r="O32">
        <f t="shared" si="7"/>
        <v>1.1884433797262525E-66</v>
      </c>
      <c r="P32">
        <f t="shared" si="7"/>
        <v>1.5390717248199403E-66</v>
      </c>
      <c r="Q32">
        <f t="shared" si="7"/>
        <v>6.6421788777335099E-67</v>
      </c>
      <c r="R32">
        <f t="shared" si="7"/>
        <v>-7.3951785477399951E-67</v>
      </c>
      <c r="S32">
        <f t="shared" si="7"/>
        <v>1.2815958498538534E-66</v>
      </c>
      <c r="T32">
        <f t="shared" si="7"/>
        <v>-1.4618962444854335E-66</v>
      </c>
      <c r="U32">
        <f t="shared" si="7"/>
        <v>-1.5544142730811632E-66</v>
      </c>
    </row>
    <row r="33" spans="1:21" x14ac:dyDescent="0.35">
      <c r="A33">
        <v>2.4</v>
      </c>
      <c r="B33" s="2">
        <f t="shared" si="2"/>
        <v>-5.0000464633097366</v>
      </c>
      <c r="D33">
        <f t="shared" si="6"/>
        <v>56.723966667933269</v>
      </c>
      <c r="E33" s="2">
        <f t="shared" si="4"/>
        <v>-1288.0412929337881</v>
      </c>
      <c r="F33" s="8">
        <f t="shared" si="5"/>
        <v>3.1415926535897967</v>
      </c>
      <c r="G33">
        <f t="shared" si="7"/>
        <v>4.1922636961968018E-74</v>
      </c>
      <c r="H33">
        <f t="shared" si="7"/>
        <v>3.5754124389243328E-74</v>
      </c>
      <c r="I33">
        <f t="shared" si="7"/>
        <v>-3.9760598461498564E-74</v>
      </c>
      <c r="J33">
        <f t="shared" si="7"/>
        <v>3.3918992253676137E-74</v>
      </c>
      <c r="K33">
        <f t="shared" si="7"/>
        <v>1.3649967006142996E-74</v>
      </c>
      <c r="L33">
        <f t="shared" si="7"/>
        <v>-1.1554996149754401E-74</v>
      </c>
      <c r="M33">
        <f t="shared" si="7"/>
        <v>-3.25815797168287E-74</v>
      </c>
      <c r="N33">
        <f t="shared" si="7"/>
        <v>-4.1826401879915116E-74</v>
      </c>
      <c r="O33">
        <f t="shared" si="7"/>
        <v>-3.5946460553343414E-74</v>
      </c>
      <c r="P33">
        <f t="shared" si="7"/>
        <v>-1.7067989835681105E-74</v>
      </c>
      <c r="Q33">
        <f t="shared" si="7"/>
        <v>7.9824033497494819E-75</v>
      </c>
      <c r="R33">
        <f t="shared" si="7"/>
        <v>3.0146295250880515E-74</v>
      </c>
      <c r="S33">
        <f t="shared" si="7"/>
        <v>-3.75134757704172E-74</v>
      </c>
      <c r="T33">
        <f t="shared" si="7"/>
        <v>3.8461311225859113E-74</v>
      </c>
      <c r="U33">
        <f t="shared" si="7"/>
        <v>4.1409044207226723E-74</v>
      </c>
    </row>
    <row r="34" spans="1:21" x14ac:dyDescent="0.35">
      <c r="A34">
        <v>2.5</v>
      </c>
      <c r="B34" s="2">
        <f t="shared" si="2"/>
        <v>-5.971620320760378</v>
      </c>
      <c r="D34">
        <f t="shared" si="6"/>
        <v>59.865559321523065</v>
      </c>
      <c r="E34" s="2">
        <f t="shared" si="4"/>
        <v>-1453.4422938441157</v>
      </c>
      <c r="F34" s="8">
        <f t="shared" si="5"/>
        <v>3.1415926535897967</v>
      </c>
      <c r="G34">
        <f t="shared" si="7"/>
        <v>4.1887381167581853E-82</v>
      </c>
      <c r="H34">
        <f t="shared" si="7"/>
        <v>3.4997211756252421E-82</v>
      </c>
      <c r="I34">
        <f t="shared" si="7"/>
        <v>-4.1324127158760432E-82</v>
      </c>
      <c r="J34">
        <f t="shared" si="7"/>
        <v>3.9853521238370902E-82</v>
      </c>
      <c r="K34">
        <f t="shared" si="7"/>
        <v>3.433862745489069E-82</v>
      </c>
      <c r="L34">
        <f t="shared" si="7"/>
        <v>2.5824402095044603E-82</v>
      </c>
      <c r="M34">
        <f t="shared" si="7"/>
        <v>1.5054526163661041E-82</v>
      </c>
      <c r="N34">
        <f t="shared" si="7"/>
        <v>2.969702051858471E-83</v>
      </c>
      <c r="O34">
        <f t="shared" si="7"/>
        <v>-9.3745127752031383E-83</v>
      </c>
      <c r="P34">
        <f t="shared" si="7"/>
        <v>-2.0899904187827206E-82</v>
      </c>
      <c r="Q34">
        <f t="shared" si="7"/>
        <v>-3.0599778763591117E-82</v>
      </c>
      <c r="R34">
        <f t="shared" si="7"/>
        <v>-3.7626894132656534E-82</v>
      </c>
      <c r="S34">
        <f t="shared" si="7"/>
        <v>3.9935610200773261E-82</v>
      </c>
      <c r="T34">
        <f t="shared" si="7"/>
        <v>-3.7901907648822176E-82</v>
      </c>
      <c r="U34">
        <f t="shared" si="7"/>
        <v>-4.1367461958698938E-82</v>
      </c>
    </row>
    <row r="35" spans="1:21" x14ac:dyDescent="0.35">
      <c r="A35">
        <v>2.6</v>
      </c>
      <c r="B35" s="2">
        <f t="shared" si="2"/>
        <v>-7.2018328418549107</v>
      </c>
      <c r="D35">
        <f t="shared" si="6"/>
        <v>63.007151975112862</v>
      </c>
      <c r="E35" s="2">
        <f t="shared" si="4"/>
        <v>-1628.7128991555335</v>
      </c>
      <c r="F35" s="8">
        <f t="shared" si="5"/>
        <v>3.1415926535897967</v>
      </c>
      <c r="G35">
        <f t="shared" si="7"/>
        <v>1.5684605820491929E-90</v>
      </c>
      <c r="H35">
        <f t="shared" si="7"/>
        <v>1.2819604440999196E-90</v>
      </c>
      <c r="I35">
        <f t="shared" si="7"/>
        <v>-1.5686185207822565E-90</v>
      </c>
      <c r="J35">
        <f t="shared" si="7"/>
        <v>1.5686559523238325E-90</v>
      </c>
      <c r="K35">
        <f t="shared" si="7"/>
        <v>1.5683692915880321E-90</v>
      </c>
      <c r="L35">
        <f t="shared" si="7"/>
        <v>1.5676006879295352E-90</v>
      </c>
      <c r="M35">
        <f t="shared" si="7"/>
        <v>1.5663503775319348E-90</v>
      </c>
      <c r="N35">
        <f t="shared" si="7"/>
        <v>1.5646187446020952E-90</v>
      </c>
      <c r="O35">
        <f t="shared" si="7"/>
        <v>1.5624063212520889E-90</v>
      </c>
      <c r="P35">
        <f t="shared" si="7"/>
        <v>1.5597137873356877E-90</v>
      </c>
      <c r="Q35">
        <f t="shared" si="7"/>
        <v>1.5565419702394421E-90</v>
      </c>
      <c r="R35">
        <f t="shared" si="7"/>
        <v>1.5528918446284516E-90</v>
      </c>
      <c r="S35">
        <f t="shared" si="7"/>
        <v>-1.5508877609114631E-90</v>
      </c>
      <c r="T35">
        <f t="shared" si="7"/>
        <v>1.3981090945840874E-90</v>
      </c>
      <c r="U35">
        <f t="shared" si="7"/>
        <v>1.5487645321468382E-90</v>
      </c>
    </row>
    <row r="36" spans="1:21" x14ac:dyDescent="0.35">
      <c r="A36">
        <v>2.7</v>
      </c>
      <c r="B36" s="2">
        <f t="shared" si="2"/>
        <v>-8.8565341557738719</v>
      </c>
      <c r="D36">
        <f t="shared" si="6"/>
        <v>66.148744628702659</v>
      </c>
      <c r="E36" s="2">
        <f t="shared" si="4"/>
        <v>-1813.8531088680411</v>
      </c>
      <c r="F36" s="8">
        <f t="shared" si="5"/>
        <v>3.1415926535897967</v>
      </c>
      <c r="G36">
        <f t="shared" si="7"/>
        <v>2.1998247448353513E-99</v>
      </c>
      <c r="H36">
        <f t="shared" si="7"/>
        <v>1.7562650480412276E-99</v>
      </c>
      <c r="I36">
        <f t="shared" si="7"/>
        <v>-2.17513159942752E-99</v>
      </c>
      <c r="J36">
        <f t="shared" si="7"/>
        <v>2.090749709311379E-99</v>
      </c>
      <c r="K36">
        <f t="shared" si="7"/>
        <v>1.7537563403012026E-99</v>
      </c>
      <c r="L36">
        <f t="shared" si="7"/>
        <v>1.2255812049408334E-99</v>
      </c>
      <c r="M36">
        <f t="shared" si="7"/>
        <v>5.6380211663568532E-100</v>
      </c>
      <c r="N36">
        <f t="shared" si="7"/>
        <v>-1.5943857956412951E-100</v>
      </c>
      <c r="O36">
        <f t="shared" si="7"/>
        <v>-8.6529844094386106E-100</v>
      </c>
      <c r="P36">
        <f t="shared" si="7"/>
        <v>-1.4768297570415934E-99</v>
      </c>
      <c r="Q36">
        <f t="shared" si="7"/>
        <v>-1.9273678296302193E-99</v>
      </c>
      <c r="R36">
        <f t="shared" si="7"/>
        <v>-2.1677982734635455E-99</v>
      </c>
      <c r="S36">
        <f t="shared" si="7"/>
        <v>2.2000408365077757E-99</v>
      </c>
      <c r="T36">
        <f t="shared" si="7"/>
        <v>-1.9293704723467057E-99</v>
      </c>
      <c r="U36">
        <f t="shared" si="7"/>
        <v>-2.1719111094925315E-99</v>
      </c>
    </row>
    <row r="37" spans="1:21" x14ac:dyDescent="0.35">
      <c r="A37">
        <v>2.8</v>
      </c>
      <c r="B37" s="2">
        <f t="shared" si="2"/>
        <v>-11.295569785511519</v>
      </c>
    </row>
    <row r="38" spans="1:21" x14ac:dyDescent="0.35">
      <c r="A38">
        <v>2.9</v>
      </c>
      <c r="B38" s="2">
        <f t="shared" si="2"/>
        <v>-15.474222878010268</v>
      </c>
      <c r="E38" t="s">
        <v>18</v>
      </c>
      <c r="G38">
        <f>SUM(G15:G36)</f>
        <v>0.15427529219644387</v>
      </c>
      <c r="H38">
        <f t="shared" ref="H38:U38" si="8">SUM(H15:H36)</f>
        <v>0.15578232591760904</v>
      </c>
      <c r="I38">
        <f t="shared" si="8"/>
        <v>0.16108698847538644</v>
      </c>
      <c r="J38">
        <f t="shared" si="8"/>
        <v>0.16607003669313466</v>
      </c>
      <c r="K38">
        <f t="shared" si="8"/>
        <v>0.17067270093605394</v>
      </c>
      <c r="L38">
        <f t="shared" si="8"/>
        <v>0.16891037062273356</v>
      </c>
      <c r="M38">
        <f t="shared" si="8"/>
        <v>0.16227146145142748</v>
      </c>
      <c r="N38">
        <f t="shared" si="8"/>
        <v>0.1524638598598457</v>
      </c>
      <c r="O38">
        <f t="shared" si="8"/>
        <v>0.14103350928937697</v>
      </c>
      <c r="P38">
        <f t="shared" si="8"/>
        <v>0.12914839875730294</v>
      </c>
      <c r="Q38">
        <f t="shared" si="8"/>
        <v>0.11755498249954607</v>
      </c>
      <c r="R38">
        <f t="shared" si="8"/>
        <v>0.1066468148094963</v>
      </c>
      <c r="S38">
        <f t="shared" si="8"/>
        <v>0.10150225599043805</v>
      </c>
      <c r="T38">
        <f t="shared" si="8"/>
        <v>9.7539282735244481E-2</v>
      </c>
      <c r="U38">
        <f t="shared" si="8"/>
        <v>9.6569459404842517E-2</v>
      </c>
    </row>
    <row r="39" spans="1:21" x14ac:dyDescent="0.35">
      <c r="A39">
        <v>3</v>
      </c>
      <c r="B39" s="2">
        <f t="shared" si="2"/>
        <v>-25.0457576543036</v>
      </c>
    </row>
    <row r="40" spans="1:21" x14ac:dyDescent="0.35">
      <c r="A40">
        <v>3.1</v>
      </c>
      <c r="B40" s="2">
        <f t="shared" si="2"/>
        <v>-78.794408888478344</v>
      </c>
      <c r="E40" t="s">
        <v>21</v>
      </c>
      <c r="G40">
        <f>G12</f>
        <v>0</v>
      </c>
      <c r="H40">
        <f t="shared" ref="H40:T40" si="9">H12</f>
        <v>0.01</v>
      </c>
      <c r="I40">
        <f t="shared" si="9"/>
        <v>0.05</v>
      </c>
      <c r="J40">
        <f t="shared" si="9"/>
        <v>0.1</v>
      </c>
      <c r="K40">
        <f t="shared" si="9"/>
        <v>0.2</v>
      </c>
      <c r="L40">
        <f t="shared" si="9"/>
        <v>0.3</v>
      </c>
      <c r="M40">
        <f t="shared" si="9"/>
        <v>0.4</v>
      </c>
      <c r="N40">
        <f t="shared" si="9"/>
        <v>0.5</v>
      </c>
      <c r="O40">
        <f t="shared" si="9"/>
        <v>0.6</v>
      </c>
      <c r="P40">
        <f t="shared" si="9"/>
        <v>0.7</v>
      </c>
      <c r="Q40">
        <f t="shared" si="9"/>
        <v>0.8</v>
      </c>
      <c r="R40">
        <f t="shared" si="9"/>
        <v>0.9</v>
      </c>
      <c r="S40">
        <f t="shared" si="9"/>
        <v>0.95</v>
      </c>
      <c r="T40">
        <f t="shared" si="9"/>
        <v>0.99</v>
      </c>
      <c r="U40">
        <f>U12</f>
        <v>1</v>
      </c>
    </row>
    <row r="41" spans="1:21" x14ac:dyDescent="0.35">
      <c r="A41">
        <v>3.2</v>
      </c>
      <c r="B41" s="2">
        <f t="shared" si="2"/>
        <v>50.105313211771787</v>
      </c>
      <c r="E41" t="s">
        <v>20</v>
      </c>
      <c r="G41" s="6">
        <f t="shared" ref="G41:U41" si="10">1-2*$B$11*EXP($B$11/2*G$12-$B$11^2/4*$G$10)*G38</f>
        <v>0.41299521035718878</v>
      </c>
      <c r="H41" s="6">
        <f t="shared" si="10"/>
        <v>0.40130394580710393</v>
      </c>
      <c r="I41" s="6">
        <f t="shared" si="10"/>
        <v>0.35565204609845424</v>
      </c>
      <c r="J41" s="6">
        <f t="shared" si="10"/>
        <v>0.30166148180160701</v>
      </c>
      <c r="K41" s="6">
        <f t="shared" si="10"/>
        <v>0.20682644701427622</v>
      </c>
      <c r="L41" s="6">
        <f t="shared" si="10"/>
        <v>0.13245916391305479</v>
      </c>
      <c r="M41" s="6">
        <f t="shared" si="10"/>
        <v>7.8903339965910146E-2</v>
      </c>
      <c r="N41" s="6">
        <f t="shared" si="10"/>
        <v>4.3556282939754221E-2</v>
      </c>
      <c r="O41" s="6">
        <f t="shared" si="10"/>
        <v>2.221297761503227E-2</v>
      </c>
      <c r="P41" s="6">
        <f t="shared" si="10"/>
        <v>1.0443876714474887E-2</v>
      </c>
      <c r="Q41" s="6">
        <f t="shared" si="10"/>
        <v>4.544400382233027E-3</v>
      </c>
      <c r="R41" s="6">
        <f t="shared" si="10"/>
        <v>1.9364618521114929E-3</v>
      </c>
      <c r="S41" s="6">
        <f t="shared" si="10"/>
        <v>1.3789415058779175E-3</v>
      </c>
      <c r="T41" s="6">
        <f t="shared" si="10"/>
        <v>1.204994562436168E-3</v>
      </c>
      <c r="U41" s="6">
        <f t="shared" si="10"/>
        <v>1.1976640879569622E-3</v>
      </c>
    </row>
    <row r="42" spans="1:21" x14ac:dyDescent="0.35">
      <c r="A42">
        <v>3.3</v>
      </c>
      <c r="B42" s="2">
        <f t="shared" si="2"/>
        <v>15.712826880143282</v>
      </c>
    </row>
    <row r="43" spans="1:21" x14ac:dyDescent="0.35">
      <c r="A43">
        <v>3.4</v>
      </c>
      <c r="B43" s="2">
        <f t="shared" si="2"/>
        <v>7.5833469477056106</v>
      </c>
      <c r="E43" t="s">
        <v>24</v>
      </c>
      <c r="G43">
        <f>G40*$B$9</f>
        <v>0</v>
      </c>
      <c r="H43">
        <f t="shared" ref="H43:U43" si="11">H40*$B$9</f>
        <v>0.01</v>
      </c>
      <c r="I43">
        <f t="shared" si="11"/>
        <v>0.05</v>
      </c>
      <c r="J43">
        <f t="shared" si="11"/>
        <v>0.1</v>
      </c>
      <c r="K43">
        <f t="shared" si="11"/>
        <v>0.2</v>
      </c>
      <c r="L43">
        <f t="shared" si="11"/>
        <v>0.3</v>
      </c>
      <c r="M43">
        <f t="shared" si="11"/>
        <v>0.4</v>
      </c>
      <c r="N43">
        <f t="shared" si="11"/>
        <v>0.5</v>
      </c>
      <c r="O43">
        <f t="shared" si="11"/>
        <v>0.6</v>
      </c>
      <c r="P43">
        <f t="shared" si="11"/>
        <v>0.7</v>
      </c>
      <c r="Q43">
        <f t="shared" si="11"/>
        <v>0.8</v>
      </c>
      <c r="R43">
        <f t="shared" si="11"/>
        <v>0.9</v>
      </c>
      <c r="S43">
        <f t="shared" si="11"/>
        <v>0.95</v>
      </c>
      <c r="T43">
        <f t="shared" si="11"/>
        <v>0.99</v>
      </c>
      <c r="U43">
        <f t="shared" si="11"/>
        <v>1</v>
      </c>
    </row>
    <row r="44" spans="1:21" x14ac:dyDescent="0.35">
      <c r="A44">
        <v>3.5</v>
      </c>
      <c r="B44" s="2">
        <f t="shared" si="2"/>
        <v>3.7186576973910306</v>
      </c>
      <c r="E44" t="s">
        <v>25</v>
      </c>
      <c r="G44" s="7">
        <f>G41*$B$6</f>
        <v>41.299521035718875</v>
      </c>
      <c r="H44" s="7">
        <f t="shared" ref="H44:U44" si="12">H41*$B$6</f>
        <v>40.130394580710394</v>
      </c>
      <c r="I44" s="7">
        <f t="shared" si="12"/>
        <v>35.565204609845424</v>
      </c>
      <c r="J44" s="7">
        <f t="shared" si="12"/>
        <v>30.1661481801607</v>
      </c>
      <c r="K44" s="7">
        <f t="shared" si="12"/>
        <v>20.68264470142762</v>
      </c>
      <c r="L44" s="7">
        <f t="shared" si="12"/>
        <v>13.245916391305478</v>
      </c>
      <c r="M44" s="7">
        <f t="shared" si="12"/>
        <v>7.8903339965910142</v>
      </c>
      <c r="N44" s="7">
        <f t="shared" si="12"/>
        <v>4.3556282939754221</v>
      </c>
      <c r="O44" s="7">
        <f t="shared" si="12"/>
        <v>2.221297761503227</v>
      </c>
      <c r="P44" s="7">
        <f t="shared" si="12"/>
        <v>1.0443876714474887</v>
      </c>
      <c r="Q44" s="7">
        <f t="shared" si="12"/>
        <v>0.4544400382233027</v>
      </c>
      <c r="R44" s="7">
        <f t="shared" si="12"/>
        <v>0.19364618521114929</v>
      </c>
      <c r="S44" s="7">
        <f t="shared" si="12"/>
        <v>0.13789415058779175</v>
      </c>
      <c r="T44" s="7">
        <f t="shared" si="12"/>
        <v>0.1204994562436168</v>
      </c>
      <c r="U44" s="7">
        <f t="shared" si="12"/>
        <v>0.11976640879569622</v>
      </c>
    </row>
    <row r="45" spans="1:21" x14ac:dyDescent="0.35">
      <c r="A45">
        <v>3.6</v>
      </c>
      <c r="B45" s="2">
        <f t="shared" si="2"/>
        <v>1.3153246515932917</v>
      </c>
    </row>
    <row r="46" spans="1:21" x14ac:dyDescent="0.35">
      <c r="A46">
        <v>3.7</v>
      </c>
      <c r="B46" s="2">
        <f t="shared" si="2"/>
        <v>-0.42247060827536043</v>
      </c>
    </row>
    <row r="47" spans="1:21" x14ac:dyDescent="0.35">
      <c r="A47">
        <v>3.8</v>
      </c>
      <c r="B47" s="2">
        <f t="shared" si="2"/>
        <v>-1.8076218975556699</v>
      </c>
    </row>
    <row r="48" spans="1:21" x14ac:dyDescent="0.35">
      <c r="A48">
        <v>3.9</v>
      </c>
      <c r="B48" s="2">
        <f t="shared" si="2"/>
        <v>-2.9885776541555122</v>
      </c>
    </row>
    <row r="49" spans="1:2" x14ac:dyDescent="0.35">
      <c r="A49">
        <v>4</v>
      </c>
      <c r="B49" s="2">
        <f t="shared" si="2"/>
        <v>-4.0452353821975331</v>
      </c>
    </row>
    <row r="50" spans="1:2" x14ac:dyDescent="0.35">
      <c r="A50">
        <v>4.0999999999999996</v>
      </c>
      <c r="B50" s="2">
        <f t="shared" si="2"/>
        <v>-5.0248287854823168</v>
      </c>
    </row>
    <row r="51" spans="1:2" x14ac:dyDescent="0.35">
      <c r="A51">
        <v>4.2</v>
      </c>
      <c r="B51" s="2">
        <f t="shared" si="2"/>
        <v>-5.9575026534654105</v>
      </c>
    </row>
    <row r="52" spans="1:2" x14ac:dyDescent="0.35">
      <c r="A52">
        <v>4.3</v>
      </c>
      <c r="B52" s="2">
        <f t="shared" si="2"/>
        <v>-6.8638599457663467</v>
      </c>
    </row>
    <row r="53" spans="1:2" x14ac:dyDescent="0.35">
      <c r="A53">
        <v>4.4000000000000004</v>
      </c>
      <c r="B53" s="2">
        <f t="shared" si="2"/>
        <v>-7.758959982319201</v>
      </c>
    </row>
    <row r="54" spans="1:2" x14ac:dyDescent="0.35">
      <c r="A54">
        <v>4.5</v>
      </c>
      <c r="B54" s="2">
        <f t="shared" si="2"/>
        <v>-8.6546144535124245</v>
      </c>
    </row>
    <row r="55" spans="1:2" x14ac:dyDescent="0.35">
      <c r="A55">
        <v>4.5999999999999996</v>
      </c>
      <c r="B55" s="2">
        <f t="shared" si="2"/>
        <v>-9.5608228895956167</v>
      </c>
    </row>
    <row r="56" spans="1:2" x14ac:dyDescent="0.35">
      <c r="A56">
        <v>4.7</v>
      </c>
      <c r="B56" s="2">
        <f t="shared" si="2"/>
        <v>-10.486768812921275</v>
      </c>
    </row>
    <row r="57" spans="1:2" x14ac:dyDescent="0.35">
      <c r="A57">
        <v>4.8</v>
      </c>
      <c r="B57" s="2">
        <f t="shared" si="2"/>
        <v>-11.441612168093551</v>
      </c>
    </row>
    <row r="58" spans="1:2" x14ac:dyDescent="0.35">
      <c r="A58">
        <v>4.9000000000000004</v>
      </c>
      <c r="B58" s="2">
        <f t="shared" si="2"/>
        <v>-12.435233782705692</v>
      </c>
    </row>
    <row r="59" spans="1:2" x14ac:dyDescent="0.35">
      <c r="A59">
        <v>4.9999999999999902</v>
      </c>
      <c r="B59" s="2">
        <f t="shared" si="2"/>
        <v>-13.479064577663621</v>
      </c>
    </row>
    <row r="60" spans="1:2" x14ac:dyDescent="0.35">
      <c r="A60">
        <v>5.0999999999999899</v>
      </c>
      <c r="B60" s="2">
        <f t="shared" si="2"/>
        <v>-14.587151562977379</v>
      </c>
    </row>
    <row r="61" spans="1:2" x14ac:dyDescent="0.35">
      <c r="A61">
        <v>5.2</v>
      </c>
      <c r="B61" s="2">
        <f t="shared" si="2"/>
        <v>-15.777681647821538</v>
      </c>
    </row>
    <row r="62" spans="1:2" x14ac:dyDescent="0.35">
      <c r="A62">
        <v>5.2999999999999901</v>
      </c>
      <c r="B62" s="2">
        <f t="shared" si="2"/>
        <v>-17.075336323019343</v>
      </c>
    </row>
    <row r="63" spans="1:2" x14ac:dyDescent="0.35">
      <c r="A63">
        <v>5.3999999999999897</v>
      </c>
      <c r="B63" s="2">
        <f t="shared" si="2"/>
        <v>-18.515169557195513</v>
      </c>
    </row>
    <row r="64" spans="1:2" x14ac:dyDescent="0.35">
      <c r="A64">
        <v>5.4999999999999902</v>
      </c>
      <c r="B64" s="2">
        <f t="shared" si="2"/>
        <v>-20.149395441820761</v>
      </c>
    </row>
    <row r="65" spans="1:2" x14ac:dyDescent="0.35">
      <c r="A65">
        <v>5.5999999999999899</v>
      </c>
      <c r="B65" s="2">
        <f t="shared" si="2"/>
        <v>-22.06008625688802</v>
      </c>
    </row>
    <row r="66" spans="1:2" x14ac:dyDescent="0.35">
      <c r="A66">
        <v>5.6999999999999904</v>
      </c>
      <c r="B66" s="2">
        <f t="shared" si="2"/>
        <v>-24.384890655454228</v>
      </c>
    </row>
    <row r="67" spans="1:2" x14ac:dyDescent="0.35">
      <c r="A67">
        <v>5.7999999999999901</v>
      </c>
      <c r="B67" s="2">
        <f t="shared" si="2"/>
        <v>-27.374647235491231</v>
      </c>
    </row>
    <row r="68" spans="1:2" x14ac:dyDescent="0.35">
      <c r="A68">
        <v>5.8999999999999897</v>
      </c>
      <c r="B68" s="2">
        <f t="shared" si="2"/>
        <v>-31.541170844934399</v>
      </c>
    </row>
    <row r="69" spans="1:2" x14ac:dyDescent="0.35">
      <c r="A69">
        <v>5.9999999999999902</v>
      </c>
      <c r="B69" s="2">
        <f t="shared" si="2"/>
        <v>-38.118118025079923</v>
      </c>
    </row>
    <row r="70" spans="1:2" x14ac:dyDescent="0.35">
      <c r="A70">
        <v>6.0999999999999899</v>
      </c>
      <c r="B70" s="2">
        <f t="shared" si="2"/>
        <v>-51.031301153284019</v>
      </c>
    </row>
    <row r="71" spans="1:2" x14ac:dyDescent="0.35">
      <c r="A71">
        <v>6.1999999999999904</v>
      </c>
      <c r="B71" s="2">
        <f t="shared" si="2"/>
        <v>-93.080397259253928</v>
      </c>
    </row>
    <row r="72" spans="1:2" x14ac:dyDescent="0.35">
      <c r="A72">
        <v>6.2999999999999901</v>
      </c>
      <c r="B72" s="2">
        <f t="shared" si="2"/>
        <v>355.29201031669277</v>
      </c>
    </row>
    <row r="73" spans="1:2" x14ac:dyDescent="0.35">
      <c r="A73">
        <v>6.3999999999999897</v>
      </c>
      <c r="B73" s="2">
        <f t="shared" si="2"/>
        <v>34.558196877506141</v>
      </c>
    </row>
    <row r="74" spans="1:2" x14ac:dyDescent="0.35">
      <c r="A74">
        <v>6.4999999999999902</v>
      </c>
      <c r="B74" s="2">
        <f t="shared" si="2"/>
        <v>8.8832740737284155</v>
      </c>
    </row>
    <row r="75" spans="1:2" x14ac:dyDescent="0.35">
      <c r="A75">
        <v>6.5999999999999899</v>
      </c>
      <c r="B75" s="2">
        <f t="shared" si="2"/>
        <v>-1.1493340871341218</v>
      </c>
    </row>
    <row r="76" spans="1:2" x14ac:dyDescent="0.35">
      <c r="A76">
        <v>6.6999999999999904</v>
      </c>
      <c r="B76" s="2">
        <f t="shared" si="2"/>
        <v>-6.8125600977118097</v>
      </c>
    </row>
    <row r="77" spans="1:2" x14ac:dyDescent="0.35">
      <c r="A77">
        <v>6.7999999999999901</v>
      </c>
      <c r="B77" s="2">
        <f t="shared" si="2"/>
        <v>-10.655330515243312</v>
      </c>
    </row>
    <row r="78" spans="1:2" x14ac:dyDescent="0.35">
      <c r="A78">
        <v>6.8999999999999897</v>
      </c>
      <c r="B78" s="2">
        <f t="shared" si="2"/>
        <v>-13.574508534188974</v>
      </c>
    </row>
    <row r="79" spans="1:2" x14ac:dyDescent="0.35">
      <c r="A79">
        <v>6.9999999999999902</v>
      </c>
      <c r="B79" s="2">
        <f t="shared" si="2"/>
        <v>-15.967392043163834</v>
      </c>
    </row>
    <row r="80" spans="1:2" x14ac:dyDescent="0.35">
      <c r="A80">
        <v>7.0999999999999899</v>
      </c>
      <c r="B80" s="2">
        <f t="shared" ref="B80:B143" si="13">A80*_xlfn.COT(A80)-A80^2/$B$11+$B$11/4</f>
        <v>-18.037664263896843</v>
      </c>
    </row>
    <row r="81" spans="1:2" x14ac:dyDescent="0.35">
      <c r="A81">
        <v>7.1999999999999904</v>
      </c>
      <c r="B81" s="2">
        <f t="shared" si="13"/>
        <v>-19.901155576352188</v>
      </c>
    </row>
    <row r="82" spans="1:2" x14ac:dyDescent="0.35">
      <c r="A82">
        <v>7.2999999999999901</v>
      </c>
      <c r="B82" s="2">
        <f t="shared" si="13"/>
        <v>-21.629242113135057</v>
      </c>
    </row>
    <row r="83" spans="1:2" x14ac:dyDescent="0.35">
      <c r="A83">
        <v>7.3999999999999897</v>
      </c>
      <c r="B83" s="2">
        <f t="shared" si="13"/>
        <v>-23.26898298660608</v>
      </c>
    </row>
    <row r="84" spans="1:2" x14ac:dyDescent="0.35">
      <c r="A84">
        <v>7.4999999999999902</v>
      </c>
      <c r="B84" s="2">
        <f t="shared" si="13"/>
        <v>-24.853395577682221</v>
      </c>
    </row>
    <row r="85" spans="1:2" x14ac:dyDescent="0.35">
      <c r="A85">
        <v>7.5999999999999899</v>
      </c>
      <c r="B85" s="2">
        <f t="shared" si="13"/>
        <v>-26.407135041467395</v>
      </c>
    </row>
    <row r="86" spans="1:2" x14ac:dyDescent="0.35">
      <c r="A86">
        <v>7.6999999999999904</v>
      </c>
      <c r="B86" s="2">
        <f t="shared" si="13"/>
        <v>-27.949880892539696</v>
      </c>
    </row>
    <row r="87" spans="1:2" x14ac:dyDescent="0.35">
      <c r="A87">
        <v>7.7999999999999901</v>
      </c>
      <c r="B87" s="2">
        <f t="shared" si="13"/>
        <v>-29.498533788905341</v>
      </c>
    </row>
    <row r="88" spans="1:2" x14ac:dyDescent="0.35">
      <c r="A88">
        <v>7.8999999999999897</v>
      </c>
      <c r="B88" s="2">
        <f t="shared" si="13"/>
        <v>-31.068801934438778</v>
      </c>
    </row>
    <row r="89" spans="1:2" x14ac:dyDescent="0.35">
      <c r="A89">
        <v>7.9999999999999902</v>
      </c>
      <c r="B89" s="2">
        <f t="shared" si="13"/>
        <v>-32.676520511595683</v>
      </c>
    </row>
    <row r="90" spans="1:2" x14ac:dyDescent="0.35">
      <c r="A90">
        <v>8.0999999999999908</v>
      </c>
      <c r="B90" s="2">
        <f t="shared" si="13"/>
        <v>-34.338950272702526</v>
      </c>
    </row>
    <row r="91" spans="1:2" x14ac:dyDescent="0.35">
      <c r="A91">
        <v>8.1999999999999904</v>
      </c>
      <c r="B91" s="2">
        <f t="shared" si="13"/>
        <v>-36.076287366579045</v>
      </c>
    </row>
    <row r="92" spans="1:2" x14ac:dyDescent="0.35">
      <c r="A92">
        <v>8.2999999999999901</v>
      </c>
      <c r="B92" s="2">
        <f t="shared" si="13"/>
        <v>-37.913676120543975</v>
      </c>
    </row>
    <row r="93" spans="1:2" x14ac:dyDescent="0.35">
      <c r="A93">
        <v>8.3999999999999897</v>
      </c>
      <c r="B93" s="2">
        <f t="shared" si="13"/>
        <v>-39.884177706402333</v>
      </c>
    </row>
    <row r="94" spans="1:2" x14ac:dyDescent="0.35">
      <c r="A94">
        <v>8.4999999999999893</v>
      </c>
      <c r="B94" s="2">
        <f t="shared" si="13"/>
        <v>-42.033495631204595</v>
      </c>
    </row>
    <row r="95" spans="1:2" x14ac:dyDescent="0.35">
      <c r="A95">
        <v>8.5999999999999908</v>
      </c>
      <c r="B95" s="2">
        <f t="shared" si="13"/>
        <v>-44.428005818444134</v>
      </c>
    </row>
    <row r="96" spans="1:2" x14ac:dyDescent="0.35">
      <c r="A96">
        <v>8.6999999999999904</v>
      </c>
      <c r="B96" s="2">
        <f t="shared" si="13"/>
        <v>-47.169325958370337</v>
      </c>
    </row>
    <row r="97" spans="1:2" x14ac:dyDescent="0.35">
      <c r="A97">
        <v>8.7999999999999901</v>
      </c>
      <c r="B97" s="2">
        <f t="shared" si="13"/>
        <v>-50.422784617177705</v>
      </c>
    </row>
    <row r="98" spans="1:2" x14ac:dyDescent="0.35">
      <c r="A98">
        <v>8.8999999999999897</v>
      </c>
      <c r="B98" s="2">
        <f t="shared" si="13"/>
        <v>-54.478358739394338</v>
      </c>
    </row>
    <row r="99" spans="1:2" x14ac:dyDescent="0.35">
      <c r="A99">
        <v>8.9999999999999893</v>
      </c>
      <c r="B99" s="2">
        <f t="shared" si="13"/>
        <v>-59.897608698992073</v>
      </c>
    </row>
    <row r="100" spans="1:2" x14ac:dyDescent="0.35">
      <c r="A100">
        <v>9.0999999999999908</v>
      </c>
      <c r="B100" s="2">
        <f t="shared" si="13"/>
        <v>-67.931984770140858</v>
      </c>
    </row>
    <row r="101" spans="1:2" x14ac:dyDescent="0.35">
      <c r="A101">
        <v>9.1999999999999904</v>
      </c>
      <c r="B101" s="2">
        <f t="shared" si="13"/>
        <v>-82.057627409574849</v>
      </c>
    </row>
    <row r="102" spans="1:2" x14ac:dyDescent="0.35">
      <c r="A102">
        <v>9.2999999999999901</v>
      </c>
      <c r="B102" s="2">
        <f t="shared" si="13"/>
        <v>-116.89017914813051</v>
      </c>
    </row>
    <row r="103" spans="1:2" x14ac:dyDescent="0.35">
      <c r="A103">
        <v>9.3999999999999897</v>
      </c>
      <c r="B103" s="2">
        <f t="shared" si="13"/>
        <v>-422.97175475988894</v>
      </c>
    </row>
    <row r="104" spans="1:2" x14ac:dyDescent="0.35">
      <c r="A104">
        <v>9.4999999999999893</v>
      </c>
      <c r="B104" s="2">
        <f t="shared" si="13"/>
        <v>81.429480966535266</v>
      </c>
    </row>
    <row r="105" spans="1:2" x14ac:dyDescent="0.35">
      <c r="A105">
        <v>9.5999999999999908</v>
      </c>
      <c r="B105" s="2">
        <f t="shared" si="13"/>
        <v>8.6457669722753181</v>
      </c>
    </row>
    <row r="106" spans="1:2" x14ac:dyDescent="0.35">
      <c r="A106">
        <v>9.6999999999999904</v>
      </c>
      <c r="B106" s="2">
        <f t="shared" si="13"/>
        <v>-12.195140501780322</v>
      </c>
    </row>
    <row r="107" spans="1:2" x14ac:dyDescent="0.35">
      <c r="A107">
        <v>9.7999999999999901</v>
      </c>
      <c r="B107" s="2">
        <f t="shared" si="13"/>
        <v>-22.639517760153833</v>
      </c>
    </row>
    <row r="108" spans="1:2" x14ac:dyDescent="0.35">
      <c r="A108">
        <v>9.8999999999999897</v>
      </c>
      <c r="B108" s="2">
        <f t="shared" si="13"/>
        <v>-29.264996033635427</v>
      </c>
    </row>
    <row r="109" spans="1:2" x14ac:dyDescent="0.35">
      <c r="A109">
        <v>9.9999999999999893</v>
      </c>
      <c r="B109" s="2">
        <f t="shared" si="13"/>
        <v>-34.076489546430352</v>
      </c>
    </row>
    <row r="110" spans="1:2" x14ac:dyDescent="0.35">
      <c r="A110">
        <v>10.1</v>
      </c>
      <c r="B110" s="2">
        <f t="shared" si="13"/>
        <v>-37.892443909464724</v>
      </c>
    </row>
    <row r="111" spans="1:2" x14ac:dyDescent="0.35">
      <c r="A111">
        <v>10.199999999999999</v>
      </c>
      <c r="B111" s="2">
        <f t="shared" si="13"/>
        <v>-41.110265543496034</v>
      </c>
    </row>
    <row r="112" spans="1:2" x14ac:dyDescent="0.35">
      <c r="A112">
        <v>10.3</v>
      </c>
      <c r="B112" s="2">
        <f t="shared" si="13"/>
        <v>-43.947065770551205</v>
      </c>
    </row>
    <row r="113" spans="1:2" x14ac:dyDescent="0.35">
      <c r="A113">
        <v>10.4</v>
      </c>
      <c r="B113" s="2">
        <f t="shared" si="13"/>
        <v>-46.53234388471877</v>
      </c>
    </row>
    <row r="114" spans="1:2" x14ac:dyDescent="0.35">
      <c r="A114">
        <v>10.5</v>
      </c>
      <c r="B114" s="2">
        <f t="shared" si="13"/>
        <v>-48.949017494276973</v>
      </c>
    </row>
    <row r="115" spans="1:2" x14ac:dyDescent="0.35">
      <c r="A115">
        <v>10.6</v>
      </c>
      <c r="B115" s="2">
        <f t="shared" si="13"/>
        <v>-51.253587325242748</v>
      </c>
    </row>
    <row r="116" spans="1:2" x14ac:dyDescent="0.35">
      <c r="A116">
        <v>10.7</v>
      </c>
      <c r="B116" s="2">
        <f t="shared" si="13"/>
        <v>-53.48691801323514</v>
      </c>
    </row>
    <row r="117" spans="1:2" x14ac:dyDescent="0.35">
      <c r="A117">
        <v>10.8</v>
      </c>
      <c r="B117" s="2">
        <f t="shared" si="13"/>
        <v>-55.68044910424468</v>
      </c>
    </row>
    <row r="118" spans="1:2" x14ac:dyDescent="0.35">
      <c r="A118">
        <v>10.9</v>
      </c>
      <c r="B118" s="2">
        <f t="shared" si="13"/>
        <v>-57.860056667410511</v>
      </c>
    </row>
    <row r="119" spans="1:2" x14ac:dyDescent="0.35">
      <c r="A119">
        <v>11</v>
      </c>
      <c r="B119" s="2">
        <f t="shared" si="13"/>
        <v>-60.048683154644564</v>
      </c>
    </row>
    <row r="120" spans="1:2" x14ac:dyDescent="0.35">
      <c r="A120">
        <v>11.1</v>
      </c>
      <c r="B120" s="2">
        <f t="shared" si="13"/>
        <v>-62.268357183855542</v>
      </c>
    </row>
    <row r="121" spans="1:2" x14ac:dyDescent="0.35">
      <c r="A121">
        <v>11.2</v>
      </c>
      <c r="B121" s="2">
        <f t="shared" si="13"/>
        <v>-64.542003868225891</v>
      </c>
    </row>
    <row r="122" spans="1:2" x14ac:dyDescent="0.35">
      <c r="A122">
        <v>11.3</v>
      </c>
      <c r="B122" s="2">
        <f t="shared" si="13"/>
        <v>-66.895371105591309</v>
      </c>
    </row>
    <row r="123" spans="1:2" x14ac:dyDescent="0.35">
      <c r="A123">
        <v>11.4</v>
      </c>
      <c r="B123" s="2">
        <f t="shared" si="13"/>
        <v>-69.359426397786066</v>
      </c>
    </row>
    <row r="124" spans="1:2" x14ac:dyDescent="0.35">
      <c r="A124">
        <v>11.5</v>
      </c>
      <c r="B124" s="2">
        <f t="shared" si="13"/>
        <v>-71.973724563552139</v>
      </c>
    </row>
    <row r="125" spans="1:2" x14ac:dyDescent="0.35">
      <c r="A125">
        <v>11.6</v>
      </c>
      <c r="B125" s="2">
        <f t="shared" si="13"/>
        <v>-74.791583148200118</v>
      </c>
    </row>
    <row r="126" spans="1:2" x14ac:dyDescent="0.35">
      <c r="A126">
        <v>11.7</v>
      </c>
      <c r="B126" s="2">
        <f t="shared" si="13"/>
        <v>-77.88862256898102</v>
      </c>
    </row>
    <row r="127" spans="1:2" x14ac:dyDescent="0.35">
      <c r="A127">
        <v>11.8</v>
      </c>
      <c r="B127" s="2">
        <f t="shared" si="13"/>
        <v>-81.377816535682911</v>
      </c>
    </row>
    <row r="128" spans="1:2" x14ac:dyDescent="0.35">
      <c r="A128">
        <v>11.9</v>
      </c>
      <c r="B128" s="2">
        <f t="shared" si="13"/>
        <v>-85.437947591878867</v>
      </c>
    </row>
    <row r="129" spans="1:2" x14ac:dyDescent="0.35">
      <c r="A129">
        <v>12</v>
      </c>
      <c r="B129" s="2">
        <f t="shared" si="13"/>
        <v>-90.372080876772273</v>
      </c>
    </row>
    <row r="130" spans="1:2" x14ac:dyDescent="0.35">
      <c r="A130">
        <v>12.1</v>
      </c>
      <c r="B130" s="2">
        <f t="shared" si="13"/>
        <v>-96.741150099165338</v>
      </c>
    </row>
    <row r="131" spans="1:2" x14ac:dyDescent="0.35">
      <c r="A131">
        <v>12.2</v>
      </c>
      <c r="B131" s="2">
        <f t="shared" si="13"/>
        <v>-105.7162015460822</v>
      </c>
    </row>
    <row r="132" spans="1:2" x14ac:dyDescent="0.35">
      <c r="A132">
        <v>12.3</v>
      </c>
      <c r="B132" s="2">
        <f t="shared" si="13"/>
        <v>-120.22394406840617</v>
      </c>
    </row>
    <row r="133" spans="1:2" x14ac:dyDescent="0.35">
      <c r="A133">
        <v>12.4</v>
      </c>
      <c r="B133" s="2">
        <f t="shared" si="13"/>
        <v>-150.22345542709414</v>
      </c>
    </row>
    <row r="134" spans="1:2" x14ac:dyDescent="0.35">
      <c r="A134">
        <v>12.5</v>
      </c>
      <c r="B134" s="2">
        <f t="shared" si="13"/>
        <v>-265.68473574135777</v>
      </c>
    </row>
    <row r="135" spans="1:2" x14ac:dyDescent="0.35">
      <c r="A135">
        <v>12.6</v>
      </c>
      <c r="B135" s="2">
        <f t="shared" si="13"/>
        <v>295.65106776700213</v>
      </c>
    </row>
    <row r="136" spans="1:2" x14ac:dyDescent="0.35">
      <c r="A136">
        <v>12.7</v>
      </c>
      <c r="B136" s="2">
        <f t="shared" si="13"/>
        <v>14.327603871376411</v>
      </c>
    </row>
    <row r="137" spans="1:2" x14ac:dyDescent="0.35">
      <c r="A137">
        <v>12.8</v>
      </c>
      <c r="B137" s="2">
        <f t="shared" si="13"/>
        <v>-27.632836386249799</v>
      </c>
    </row>
    <row r="138" spans="1:2" x14ac:dyDescent="0.35">
      <c r="A138">
        <v>12.9</v>
      </c>
      <c r="B138" s="2">
        <f t="shared" si="13"/>
        <v>-45.48470725178575</v>
      </c>
    </row>
    <row r="139" spans="1:2" x14ac:dyDescent="0.35">
      <c r="A139">
        <v>13</v>
      </c>
      <c r="B139" s="2">
        <f t="shared" si="13"/>
        <v>-55.923527728521307</v>
      </c>
    </row>
    <row r="140" spans="1:2" x14ac:dyDescent="0.35">
      <c r="A140">
        <v>13.1</v>
      </c>
      <c r="B140" s="2">
        <f t="shared" si="13"/>
        <v>-63.1317797628965</v>
      </c>
    </row>
    <row r="141" spans="1:2" x14ac:dyDescent="0.35">
      <c r="A141">
        <v>13.2</v>
      </c>
      <c r="B141" s="2">
        <f t="shared" si="13"/>
        <v>-68.653196931441499</v>
      </c>
    </row>
    <row r="142" spans="1:2" x14ac:dyDescent="0.35">
      <c r="A142">
        <v>13.3</v>
      </c>
      <c r="B142" s="2">
        <f t="shared" si="13"/>
        <v>-73.191400666973053</v>
      </c>
    </row>
    <row r="143" spans="1:2" x14ac:dyDescent="0.35">
      <c r="A143">
        <v>13.4</v>
      </c>
      <c r="B143" s="2">
        <f t="shared" si="13"/>
        <v>-77.11403478982146</v>
      </c>
    </row>
    <row r="144" spans="1:2" x14ac:dyDescent="0.35">
      <c r="A144">
        <v>13.5</v>
      </c>
      <c r="B144" s="2">
        <f t="shared" ref="B144:B204" si="14">A144*_xlfn.COT(A144)-A144^2/$B$11+$B$11/4</f>
        <v>-80.632981382346742</v>
      </c>
    </row>
    <row r="145" spans="1:2" x14ac:dyDescent="0.35">
      <c r="A145">
        <v>13.6</v>
      </c>
      <c r="B145" s="2">
        <f t="shared" si="14"/>
        <v>-83.880042370336014</v>
      </c>
    </row>
    <row r="146" spans="1:2" x14ac:dyDescent="0.35">
      <c r="A146">
        <v>13.7</v>
      </c>
      <c r="B146" s="2">
        <f t="shared" si="14"/>
        <v>-86.942658924777447</v>
      </c>
    </row>
    <row r="147" spans="1:2" x14ac:dyDescent="0.35">
      <c r="A147">
        <v>13.8</v>
      </c>
      <c r="B147" s="2">
        <f t="shared" si="14"/>
        <v>-89.882375473879151</v>
      </c>
    </row>
    <row r="148" spans="1:2" x14ac:dyDescent="0.35">
      <c r="A148">
        <v>13.9</v>
      </c>
      <c r="B148" s="2">
        <f t="shared" si="14"/>
        <v>-92.745146837327255</v>
      </c>
    </row>
    <row r="149" spans="1:2" x14ac:dyDescent="0.35">
      <c r="A149">
        <v>14</v>
      </c>
      <c r="B149" s="2">
        <f t="shared" si="14"/>
        <v>-95.567527922234277</v>
      </c>
    </row>
    <row r="150" spans="1:2" x14ac:dyDescent="0.35">
      <c r="A150">
        <v>14.1</v>
      </c>
      <c r="B150" s="2">
        <f t="shared" si="14"/>
        <v>-98.380704690208987</v>
      </c>
    </row>
    <row r="151" spans="1:2" x14ac:dyDescent="0.35">
      <c r="A151">
        <v>14.2</v>
      </c>
      <c r="B151" s="2">
        <f t="shared" si="14"/>
        <v>-101.21340546476904</v>
      </c>
    </row>
    <row r="152" spans="1:2" x14ac:dyDescent="0.35">
      <c r="A152">
        <v>14.3</v>
      </c>
      <c r="B152" s="2">
        <f t="shared" si="14"/>
        <v>-104.09431324143378</v>
      </c>
    </row>
    <row r="153" spans="1:2" x14ac:dyDescent="0.35">
      <c r="A153">
        <v>14.4</v>
      </c>
      <c r="B153" s="2">
        <f t="shared" si="14"/>
        <v>-107.05442634475297</v>
      </c>
    </row>
    <row r="154" spans="1:2" x14ac:dyDescent="0.35">
      <c r="A154">
        <v>14.5</v>
      </c>
      <c r="B154" s="2">
        <f t="shared" si="14"/>
        <v>-110.12979097950513</v>
      </c>
    </row>
    <row r="155" spans="1:2" x14ac:dyDescent="0.35">
      <c r="A155">
        <v>14.6</v>
      </c>
      <c r="B155" s="2">
        <f t="shared" si="14"/>
        <v>-113.36514050828777</v>
      </c>
    </row>
    <row r="156" spans="1:2" x14ac:dyDescent="0.35">
      <c r="A156">
        <v>14.7</v>
      </c>
      <c r="B156" s="2">
        <f t="shared" si="14"/>
        <v>-116.81927711701873</v>
      </c>
    </row>
    <row r="157" spans="1:2" x14ac:dyDescent="0.35">
      <c r="A157">
        <v>14.8</v>
      </c>
      <c r="B157" s="2">
        <f t="shared" si="14"/>
        <v>-120.57368583815409</v>
      </c>
    </row>
    <row r="158" spans="1:2" x14ac:dyDescent="0.35">
      <c r="A158">
        <v>14.9</v>
      </c>
      <c r="B158" s="2">
        <f t="shared" si="14"/>
        <v>-124.74728955369447</v>
      </c>
    </row>
    <row r="159" spans="1:2" x14ac:dyDescent="0.35">
      <c r="A159">
        <v>15</v>
      </c>
      <c r="B159" s="2">
        <f t="shared" si="14"/>
        <v>-129.52349957847755</v>
      </c>
    </row>
    <row r="160" spans="1:2" x14ac:dyDescent="0.35">
      <c r="A160">
        <v>15.1</v>
      </c>
      <c r="B160" s="2">
        <f t="shared" si="14"/>
        <v>-135.20378440373304</v>
      </c>
    </row>
    <row r="161" spans="1:2" x14ac:dyDescent="0.35">
      <c r="A161">
        <v>15.2</v>
      </c>
      <c r="B161" s="2">
        <f t="shared" si="14"/>
        <v>-142.32435432107081</v>
      </c>
    </row>
    <row r="162" spans="1:2" x14ac:dyDescent="0.35">
      <c r="A162">
        <v>15.3</v>
      </c>
      <c r="B162" s="2">
        <f t="shared" si="14"/>
        <v>-151.94430597346573</v>
      </c>
    </row>
    <row r="163" spans="1:2" x14ac:dyDescent="0.35">
      <c r="A163">
        <v>15.4</v>
      </c>
      <c r="B163" s="2">
        <f t="shared" si="14"/>
        <v>-166.4949989384325</v>
      </c>
    </row>
    <row r="164" spans="1:2" x14ac:dyDescent="0.35">
      <c r="A164">
        <v>15.5</v>
      </c>
      <c r="B164" s="2">
        <f t="shared" si="14"/>
        <v>-193.07980523786233</v>
      </c>
    </row>
    <row r="165" spans="1:2" x14ac:dyDescent="0.35">
      <c r="A165">
        <v>15.6</v>
      </c>
      <c r="B165" s="2">
        <f t="shared" si="14"/>
        <v>-265.11174265469919</v>
      </c>
    </row>
    <row r="166" spans="1:2" x14ac:dyDescent="0.35">
      <c r="A166">
        <v>15.7</v>
      </c>
      <c r="B166" s="2">
        <f t="shared" si="14"/>
        <v>-2094.2557207885011</v>
      </c>
    </row>
    <row r="167" spans="1:2" x14ac:dyDescent="0.35">
      <c r="A167">
        <v>15.8</v>
      </c>
      <c r="B167" s="2">
        <f t="shared" si="14"/>
        <v>46.865588247471706</v>
      </c>
    </row>
    <row r="168" spans="1:2" x14ac:dyDescent="0.35">
      <c r="A168">
        <v>15.9</v>
      </c>
      <c r="B168" s="2">
        <f t="shared" si="14"/>
        <v>-44.128645848327523</v>
      </c>
    </row>
    <row r="169" spans="1:2" x14ac:dyDescent="0.35">
      <c r="A169">
        <v>16</v>
      </c>
      <c r="B169" s="2">
        <f t="shared" si="14"/>
        <v>-74.278828869832807</v>
      </c>
    </row>
    <row r="170" spans="1:2" x14ac:dyDescent="0.35">
      <c r="A170">
        <v>16.100000000000001</v>
      </c>
      <c r="B170" s="2">
        <f t="shared" si="14"/>
        <v>-90.1632278286163</v>
      </c>
    </row>
    <row r="171" spans="1:2" x14ac:dyDescent="0.35">
      <c r="A171">
        <v>16.2</v>
      </c>
      <c r="B171" s="2">
        <f t="shared" si="14"/>
        <v>-100.49652447397914</v>
      </c>
    </row>
    <row r="172" spans="1:2" x14ac:dyDescent="0.35">
      <c r="A172">
        <v>16.3</v>
      </c>
      <c r="B172" s="2">
        <f t="shared" si="14"/>
        <v>-108.10742369310107</v>
      </c>
    </row>
    <row r="173" spans="1:2" x14ac:dyDescent="0.35">
      <c r="A173">
        <v>16.399999999999999</v>
      </c>
      <c r="B173" s="2">
        <f t="shared" si="14"/>
        <v>-114.19154314443514</v>
      </c>
    </row>
    <row r="174" spans="1:2" x14ac:dyDescent="0.35">
      <c r="A174">
        <v>16.5</v>
      </c>
      <c r="B174" s="2">
        <f t="shared" si="14"/>
        <v>-119.34263120294128</v>
      </c>
    </row>
    <row r="175" spans="1:2" x14ac:dyDescent="0.35">
      <c r="A175">
        <v>16.600000000000001</v>
      </c>
      <c r="B175" s="2">
        <f t="shared" si="14"/>
        <v>-123.89024275194926</v>
      </c>
    </row>
    <row r="176" spans="1:2" x14ac:dyDescent="0.35">
      <c r="A176">
        <v>16.7</v>
      </c>
      <c r="B176" s="2">
        <f t="shared" si="14"/>
        <v>-128.03326937263634</v>
      </c>
    </row>
    <row r="177" spans="1:2" x14ac:dyDescent="0.35">
      <c r="A177">
        <v>16.8</v>
      </c>
      <c r="B177" s="2">
        <f t="shared" si="14"/>
        <v>-131.90020760608817</v>
      </c>
    </row>
    <row r="178" spans="1:2" x14ac:dyDescent="0.35">
      <c r="A178">
        <v>16.899999999999999</v>
      </c>
      <c r="B178" s="2">
        <f t="shared" si="14"/>
        <v>-135.57922004636723</v>
      </c>
    </row>
    <row r="179" spans="1:2" x14ac:dyDescent="0.35">
      <c r="A179">
        <v>17</v>
      </c>
      <c r="B179" s="2">
        <f t="shared" si="14"/>
        <v>-139.13439884502716</v>
      </c>
    </row>
    <row r="180" spans="1:2" x14ac:dyDescent="0.35">
      <c r="A180">
        <v>17.100000000000001</v>
      </c>
      <c r="B180" s="2">
        <f t="shared" si="14"/>
        <v>-142.61522940506558</v>
      </c>
    </row>
    <row r="181" spans="1:2" x14ac:dyDescent="0.35">
      <c r="A181">
        <v>17.2</v>
      </c>
      <c r="B181" s="2">
        <f t="shared" si="14"/>
        <v>-146.06252697388106</v>
      </c>
    </row>
    <row r="182" spans="1:2" x14ac:dyDescent="0.35">
      <c r="A182">
        <v>17.3</v>
      </c>
      <c r="B182" s="2">
        <f t="shared" si="14"/>
        <v>-149.51251428120614</v>
      </c>
    </row>
    <row r="183" spans="1:2" x14ac:dyDescent="0.35">
      <c r="A183">
        <v>17.399999999999999</v>
      </c>
      <c r="B183" s="2">
        <f t="shared" si="14"/>
        <v>-152.99998060982176</v>
      </c>
    </row>
    <row r="184" spans="1:2" x14ac:dyDescent="0.35">
      <c r="A184">
        <v>17.5</v>
      </c>
      <c r="B184" s="2">
        <f t="shared" si="14"/>
        <v>-156.56113878133334</v>
      </c>
    </row>
    <row r="185" spans="1:2" x14ac:dyDescent="0.35">
      <c r="A185">
        <v>17.600000000000001</v>
      </c>
      <c r="B185" s="2">
        <f t="shared" si="14"/>
        <v>-160.23669211211279</v>
      </c>
    </row>
    <row r="186" spans="1:2" x14ac:dyDescent="0.35">
      <c r="A186">
        <v>17.7</v>
      </c>
      <c r="B186" s="2">
        <f t="shared" si="14"/>
        <v>-164.07568230603843</v>
      </c>
    </row>
    <row r="187" spans="1:2" x14ac:dyDescent="0.35">
      <c r="A187">
        <v>17.8</v>
      </c>
      <c r="B187" s="2">
        <f t="shared" si="14"/>
        <v>-168.14093880678627</v>
      </c>
    </row>
    <row r="188" spans="1:2" x14ac:dyDescent="0.35">
      <c r="A188">
        <v>17.899999999999999</v>
      </c>
      <c r="B188" s="2">
        <f t="shared" si="14"/>
        <v>-172.51752044480079</v>
      </c>
    </row>
    <row r="189" spans="1:2" x14ac:dyDescent="0.35">
      <c r="A189">
        <v>18</v>
      </c>
      <c r="B189" s="2">
        <f t="shared" si="14"/>
        <v>-177.32676776401647</v>
      </c>
    </row>
    <row r="190" spans="1:2" x14ac:dyDescent="0.35">
      <c r="A190">
        <v>18.100000000000001</v>
      </c>
      <c r="B190" s="2">
        <f t="shared" si="14"/>
        <v>-182.75132088790915</v>
      </c>
    </row>
    <row r="191" spans="1:2" x14ac:dyDescent="0.35">
      <c r="A191">
        <v>18.2</v>
      </c>
      <c r="B191" s="2">
        <f t="shared" si="14"/>
        <v>-189.08300997960259</v>
      </c>
    </row>
    <row r="192" spans="1:2" x14ac:dyDescent="0.35">
      <c r="A192">
        <v>18.3</v>
      </c>
      <c r="B192" s="2">
        <f t="shared" si="14"/>
        <v>-196.82282551144226</v>
      </c>
    </row>
    <row r="193" spans="1:2" x14ac:dyDescent="0.35">
      <c r="A193">
        <v>18.399999999999999</v>
      </c>
      <c r="B193" s="2">
        <f t="shared" si="14"/>
        <v>-206.91412366323357</v>
      </c>
    </row>
    <row r="194" spans="1:2" x14ac:dyDescent="0.35">
      <c r="A194">
        <v>18.5</v>
      </c>
      <c r="B194" s="2">
        <f t="shared" si="14"/>
        <v>-221.37593186882026</v>
      </c>
    </row>
    <row r="195" spans="1:2" x14ac:dyDescent="0.35">
      <c r="A195">
        <v>18.600000000000001</v>
      </c>
      <c r="B195" s="2">
        <f t="shared" si="14"/>
        <v>-245.45868388851679</v>
      </c>
    </row>
    <row r="196" spans="1:2" x14ac:dyDescent="0.35">
      <c r="A196">
        <v>18.7</v>
      </c>
      <c r="B196" s="2">
        <f t="shared" si="14"/>
        <v>-298.44821616088313</v>
      </c>
    </row>
    <row r="197" spans="1:2" x14ac:dyDescent="0.35">
      <c r="A197">
        <v>18.8</v>
      </c>
      <c r="B197" s="2">
        <f t="shared" si="14"/>
        <v>-555.27879425170761</v>
      </c>
    </row>
    <row r="198" spans="1:2" x14ac:dyDescent="0.35">
      <c r="A198">
        <v>18.899999999999999</v>
      </c>
      <c r="B198" s="2">
        <f t="shared" si="14"/>
        <v>196.24947021831252</v>
      </c>
    </row>
    <row r="199" spans="1:2" x14ac:dyDescent="0.35">
      <c r="A199">
        <v>19</v>
      </c>
      <c r="B199" s="2">
        <f t="shared" si="14"/>
        <v>-54.661479301677886</v>
      </c>
    </row>
    <row r="200" spans="1:2" x14ac:dyDescent="0.35">
      <c r="A200">
        <v>19.100000000000001</v>
      </c>
      <c r="B200" s="2">
        <f t="shared" si="14"/>
        <v>-107.24167113480161</v>
      </c>
    </row>
    <row r="201" spans="1:2" x14ac:dyDescent="0.35">
      <c r="A201">
        <v>19.2</v>
      </c>
      <c r="B201" s="2">
        <f t="shared" si="14"/>
        <v>-131.29379405094227</v>
      </c>
    </row>
    <row r="202" spans="1:2" x14ac:dyDescent="0.35">
      <c r="A202">
        <v>19.3</v>
      </c>
      <c r="B202" s="2">
        <f t="shared" si="14"/>
        <v>-145.83622227422671</v>
      </c>
    </row>
    <row r="203" spans="1:2" x14ac:dyDescent="0.35">
      <c r="A203">
        <v>19.399999999999999</v>
      </c>
      <c r="B203" s="2">
        <f t="shared" si="14"/>
        <v>-156.06930745543033</v>
      </c>
    </row>
    <row r="204" spans="1:2" x14ac:dyDescent="0.35">
      <c r="A204">
        <v>19.5</v>
      </c>
      <c r="B204" s="2">
        <f t="shared" si="14"/>
        <v>-163.99763392985537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3"/>
  <sheetViews>
    <sheetView workbookViewId="0"/>
  </sheetViews>
  <sheetFormatPr defaultRowHeight="14.5" x14ac:dyDescent="0.35"/>
  <cols>
    <col min="2" max="2" width="10.90625" customWidth="1"/>
    <col min="3" max="3" width="10.453125" customWidth="1"/>
    <col min="6" max="6" width="10.453125" customWidth="1"/>
  </cols>
  <sheetData>
    <row r="1" spans="1:21" x14ac:dyDescent="0.35">
      <c r="A1" s="4" t="s">
        <v>0</v>
      </c>
    </row>
    <row r="2" spans="1:21" x14ac:dyDescent="0.35">
      <c r="A2" s="5" t="s">
        <v>19</v>
      </c>
    </row>
    <row r="4" spans="1:21" x14ac:dyDescent="0.35">
      <c r="A4" s="3" t="s">
        <v>1</v>
      </c>
    </row>
    <row r="5" spans="1:21" x14ac:dyDescent="0.35">
      <c r="A5" t="s">
        <v>3</v>
      </c>
      <c r="B5">
        <v>100</v>
      </c>
      <c r="C5" t="s">
        <v>6</v>
      </c>
    </row>
    <row r="6" spans="1:21" x14ac:dyDescent="0.35">
      <c r="A6" t="s">
        <v>2</v>
      </c>
      <c r="B6">
        <v>10</v>
      </c>
      <c r="C6" t="s">
        <v>7</v>
      </c>
    </row>
    <row r="7" spans="1:21" x14ac:dyDescent="0.35">
      <c r="A7" t="s">
        <v>4</v>
      </c>
      <c r="B7">
        <v>2</v>
      </c>
      <c r="C7" t="s">
        <v>10</v>
      </c>
    </row>
    <row r="8" spans="1:21" x14ac:dyDescent="0.35">
      <c r="A8" t="s">
        <v>5</v>
      </c>
      <c r="B8">
        <v>1</v>
      </c>
      <c r="C8" t="s">
        <v>8</v>
      </c>
    </row>
    <row r="9" spans="1:21" x14ac:dyDescent="0.35">
      <c r="F9" t="s">
        <v>22</v>
      </c>
      <c r="G9">
        <v>0.01</v>
      </c>
    </row>
    <row r="10" spans="1:21" x14ac:dyDescent="0.35">
      <c r="A10" t="s">
        <v>9</v>
      </c>
      <c r="B10">
        <f>B6*B8/B7</f>
        <v>5</v>
      </c>
    </row>
    <row r="11" spans="1:21" x14ac:dyDescent="0.35">
      <c r="F11" t="s">
        <v>21</v>
      </c>
      <c r="G11">
        <v>0</v>
      </c>
      <c r="H11">
        <v>0.01</v>
      </c>
      <c r="I11">
        <v>0.05</v>
      </c>
      <c r="J11">
        <v>0.1</v>
      </c>
      <c r="K11">
        <v>0.2</v>
      </c>
      <c r="L11">
        <v>0.3</v>
      </c>
      <c r="M11">
        <v>0.4</v>
      </c>
      <c r="N11">
        <v>0.5</v>
      </c>
      <c r="O11">
        <v>0.6</v>
      </c>
      <c r="P11">
        <v>0.7</v>
      </c>
      <c r="Q11">
        <v>0.8</v>
      </c>
      <c r="R11">
        <v>0.9</v>
      </c>
      <c r="S11">
        <v>0.95</v>
      </c>
      <c r="T11">
        <v>0.99</v>
      </c>
      <c r="U11">
        <v>1</v>
      </c>
    </row>
    <row r="12" spans="1:21" x14ac:dyDescent="0.35">
      <c r="A12" t="s">
        <v>13</v>
      </c>
      <c r="D12" t="s">
        <v>14</v>
      </c>
    </row>
    <row r="13" spans="1:21" x14ac:dyDescent="0.35">
      <c r="A13" s="1" t="s">
        <v>11</v>
      </c>
      <c r="B13" t="s">
        <v>12</v>
      </c>
      <c r="D13" s="1" t="s">
        <v>11</v>
      </c>
      <c r="E13" t="s">
        <v>12</v>
      </c>
      <c r="F13" t="s">
        <v>15</v>
      </c>
      <c r="G13" t="s">
        <v>23</v>
      </c>
    </row>
    <row r="14" spans="1:21" x14ac:dyDescent="0.35">
      <c r="A14">
        <v>1E-3</v>
      </c>
      <c r="B14" s="2">
        <f>A14*_xlfn.COT(A14)-A14^2/$B$10+$B$10/4</f>
        <v>2.2499994666666443</v>
      </c>
      <c r="D14">
        <v>1.8615134106110536</v>
      </c>
      <c r="E14" s="2">
        <f>D14*_xlfn.COT(D14)-D14^2/$B$10+$B$10/4</f>
        <v>1.1815084621780159E-7</v>
      </c>
      <c r="G14">
        <f t="shared" ref="G14:H29" si="0">$D14*($D14*COS($D14*G$11)+$B$10/2*SIN($D14*G$11))*EXP(-1*$D14^2*$G$9)/($D14^2+$B$10^2/4+$B$10)/($D14^2+$B$10^2/4)</f>
        <v>2.3413305055203608E-2</v>
      </c>
      <c r="H14">
        <f>$D14*($D14*COS($D14*H$11)+$B$10/2*SIN($D14*H$11))*EXP(-1*$D14^2*$G$9)/($D14^2+$B$10^2/4+$B$10)/($D14^2+$B$10^2/4)</f>
        <v>2.3994547367183407E-2</v>
      </c>
      <c r="I14">
        <f t="shared" ref="I14:U29" si="1">$D14*($D14*COS($D14*I$11)+$B$10/2*SIN($D14*I$11))*EXP(-1*$D14^2*$G$9)/($D14^2+$B$10^2/4+$B$10)/($D14^2+$B$10^2/4)</f>
        <v>2.6234401884681263E-2</v>
      </c>
      <c r="J14">
        <f t="shared" si="1"/>
        <v>2.882839200489562E-2</v>
      </c>
      <c r="K14">
        <f t="shared" si="1"/>
        <v>3.324738962967725E-2</v>
      </c>
      <c r="L14">
        <f t="shared" si="1"/>
        <v>3.6517611079719944E-2</v>
      </c>
      <c r="M14">
        <f t="shared" si="1"/>
        <v>3.8526062446937299E-2</v>
      </c>
      <c r="N14">
        <f t="shared" si="1"/>
        <v>3.9203346972531701E-2</v>
      </c>
      <c r="O14">
        <f t="shared" si="1"/>
        <v>3.8526062869620369E-2</v>
      </c>
      <c r="P14">
        <f t="shared" si="1"/>
        <v>3.6517611910481376E-2</v>
      </c>
      <c r="Q14">
        <f t="shared" si="1"/>
        <v>3.3247390839812242E-2</v>
      </c>
      <c r="R14">
        <f t="shared" si="1"/>
        <v>2.8828393552591175E-2</v>
      </c>
      <c r="S14">
        <f t="shared" si="1"/>
        <v>2.6234403581764505E-2</v>
      </c>
      <c r="T14">
        <f t="shared" si="1"/>
        <v>2.3994549173256902E-2</v>
      </c>
      <c r="U14">
        <f t="shared" si="1"/>
        <v>2.3413306886983166E-2</v>
      </c>
    </row>
    <row r="15" spans="1:21" x14ac:dyDescent="0.35">
      <c r="A15">
        <v>0.1</v>
      </c>
      <c r="B15" s="2">
        <f t="shared" ref="B15:B78" si="2">A15*_xlfn.COT(A15)-A15^2/$B$10+$B$10/4</f>
        <v>2.2446644423259237</v>
      </c>
      <c r="D15">
        <v>4.2127513638148084</v>
      </c>
      <c r="E15" s="2">
        <f>D15*_xlfn.COT(D15)-D15^2/$B$10+$B$10/4</f>
        <v>-1.0817433349075145E-7</v>
      </c>
      <c r="F15">
        <f t="shared" ref="F15:F17" si="3">D15-D14</f>
        <v>2.3512379532037548</v>
      </c>
      <c r="G15">
        <f t="shared" si="0"/>
        <v>2.1356847151345996E-2</v>
      </c>
      <c r="H15">
        <f t="shared" si="0"/>
        <v>2.1871661928368237E-2</v>
      </c>
      <c r="I15">
        <f t="shared" si="1"/>
        <v>2.3534722739902102E-2</v>
      </c>
      <c r="J15">
        <f t="shared" si="1"/>
        <v>2.4672260433042492E-2</v>
      </c>
      <c r="K15">
        <f t="shared" si="1"/>
        <v>2.3673395800648759E-2</v>
      </c>
      <c r="L15">
        <f t="shared" si="1"/>
        <v>1.8534918223935083E-2</v>
      </c>
      <c r="M15">
        <f t="shared" si="1"/>
        <v>1.0155359897850819E-2</v>
      </c>
      <c r="N15">
        <f t="shared" si="1"/>
        <v>-2.4565664773644582E-10</v>
      </c>
      <c r="O15">
        <f t="shared" si="1"/>
        <v>-1.015536034620773E-2</v>
      </c>
      <c r="P15">
        <f t="shared" si="1"/>
        <v>-1.8534918550934348E-2</v>
      </c>
      <c r="Q15">
        <f t="shared" si="1"/>
        <v>-2.3673395949110148E-2</v>
      </c>
      <c r="R15">
        <f t="shared" si="1"/>
        <v>-2.4672260377005518E-2</v>
      </c>
      <c r="S15">
        <f t="shared" si="1"/>
        <v>-2.3534722583048551E-2</v>
      </c>
      <c r="T15">
        <f t="shared" si="1"/>
        <v>-2.187166169564848E-2</v>
      </c>
      <c r="U15">
        <f t="shared" si="1"/>
        <v>-2.1356846900609485E-2</v>
      </c>
    </row>
    <row r="16" spans="1:21" x14ac:dyDescent="0.35">
      <c r="A16">
        <v>0.2</v>
      </c>
      <c r="B16" s="2">
        <f t="shared" si="2"/>
        <v>2.2286309751173787</v>
      </c>
      <c r="D16">
        <v>6.9717948395673295</v>
      </c>
      <c r="E16" s="2">
        <f>D16*_xlfn.COT(D16)-D16^2/$B$10+$B$10/4</f>
        <v>7.5158769874406062E-8</v>
      </c>
      <c r="F16">
        <f t="shared" si="3"/>
        <v>2.7590434757525211</v>
      </c>
      <c r="G16">
        <f t="shared" si="0"/>
        <v>9.1047010629657209E-3</v>
      </c>
      <c r="H16">
        <f t="shared" si="0"/>
        <v>9.3100160827341832E-3</v>
      </c>
      <c r="I16">
        <f t="shared" si="1"/>
        <v>9.67228021622683E-3</v>
      </c>
      <c r="J16">
        <f t="shared" si="1"/>
        <v>9.0763876098550571E-3</v>
      </c>
      <c r="K16">
        <f t="shared" si="1"/>
        <v>4.8122360422596855E-3</v>
      </c>
      <c r="L16">
        <f t="shared" si="1"/>
        <v>-1.6977267136511845E-3</v>
      </c>
      <c r="M16">
        <f t="shared" si="1"/>
        <v>-7.4153813585846971E-3</v>
      </c>
      <c r="N16">
        <f t="shared" si="1"/>
        <v>-9.6723690132689815E-3</v>
      </c>
      <c r="O16">
        <f t="shared" si="1"/>
        <v>-7.4153813856195619E-3</v>
      </c>
      <c r="P16">
        <f t="shared" si="1"/>
        <v>-1.6977267551040807E-3</v>
      </c>
      <c r="Q16">
        <f t="shared" si="1"/>
        <v>4.812236005734322E-3</v>
      </c>
      <c r="R16">
        <f t="shared" si="1"/>
        <v>9.0763875953031557E-3</v>
      </c>
      <c r="S16">
        <f t="shared" si="1"/>
        <v>9.6722802160464031E-3</v>
      </c>
      <c r="T16">
        <f t="shared" si="1"/>
        <v>9.3100160941513507E-3</v>
      </c>
      <c r="U16">
        <f t="shared" si="1"/>
        <v>9.1047010771784769E-3</v>
      </c>
    </row>
    <row r="17" spans="1:21" x14ac:dyDescent="0.35">
      <c r="A17">
        <v>0.5</v>
      </c>
      <c r="B17" s="2">
        <f t="shared" si="2"/>
        <v>2.1152438608562258</v>
      </c>
      <c r="D17">
        <v>9.9185956796244295</v>
      </c>
      <c r="E17" s="2">
        <f t="shared" ref="E17:E35" si="4">D17*_xlfn.COT(D17)-D17^2/$B$10+$B$10/4</f>
        <v>-1.294306159138614E-6</v>
      </c>
      <c r="F17">
        <f t="shared" si="3"/>
        <v>2.9468008400571</v>
      </c>
      <c r="G17">
        <f t="shared" si="0"/>
        <v>3.2068157276696867E-3</v>
      </c>
      <c r="H17">
        <f t="shared" si="0"/>
        <v>3.2710935699221287E-3</v>
      </c>
      <c r="I17">
        <f t="shared" si="1"/>
        <v>3.2051014046967029E-3</v>
      </c>
      <c r="J17">
        <f t="shared" si="1"/>
        <v>2.4311284924955086E-3</v>
      </c>
      <c r="K17">
        <f t="shared" si="1"/>
        <v>-5.4650832269057957E-4</v>
      </c>
      <c r="L17">
        <f t="shared" si="1"/>
        <v>-3.0291553521305907E-3</v>
      </c>
      <c r="M17">
        <f t="shared" si="1"/>
        <v>-2.7682010556825962E-3</v>
      </c>
      <c r="N17">
        <f t="shared" si="1"/>
        <v>4.8478124620710115E-11</v>
      </c>
      <c r="O17">
        <f t="shared" si="1"/>
        <v>2.7682011087306838E-3</v>
      </c>
      <c r="P17">
        <f t="shared" si="1"/>
        <v>3.029155313223193E-3</v>
      </c>
      <c r="Q17">
        <f t="shared" si="1"/>
        <v>5.4650822706735029E-4</v>
      </c>
      <c r="R17">
        <f t="shared" si="1"/>
        <v>-2.4311285582255984E-3</v>
      </c>
      <c r="S17">
        <f t="shared" si="1"/>
        <v>-3.2051014285920747E-3</v>
      </c>
      <c r="T17">
        <f t="shared" si="1"/>
        <v>-3.2710935556515045E-3</v>
      </c>
      <c r="U17">
        <f t="shared" si="1"/>
        <v>-3.2068157039728288E-3</v>
      </c>
    </row>
    <row r="18" spans="1:21" x14ac:dyDescent="0.35">
      <c r="A18">
        <v>1</v>
      </c>
      <c r="B18" s="2">
        <f t="shared" si="2"/>
        <v>1.6920926159343306</v>
      </c>
      <c r="D18">
        <v>12.947841210484867</v>
      </c>
      <c r="E18" s="2">
        <f t="shared" si="4"/>
        <v>-1.0764238226101952E-5</v>
      </c>
      <c r="F18">
        <f>D18-D17</f>
        <v>3.0292455308604378</v>
      </c>
      <c r="G18">
        <f t="shared" si="0"/>
        <v>1.0079098580944093E-3</v>
      </c>
      <c r="H18">
        <f t="shared" si="0"/>
        <v>1.0246004222390073E-3</v>
      </c>
      <c r="I18">
        <f t="shared" si="1"/>
        <v>9.2133942017953523E-4</v>
      </c>
      <c r="J18">
        <f t="shared" si="1"/>
        <v>4.6192020150902181E-4</v>
      </c>
      <c r="K18">
        <f t="shared" si="1"/>
        <v>-7.561439753413509E-4</v>
      </c>
      <c r="L18">
        <f t="shared" si="1"/>
        <v>-8.7405038074411172E-4</v>
      </c>
      <c r="M18">
        <f t="shared" si="1"/>
        <v>2.7974986016778052E-4</v>
      </c>
      <c r="N18">
        <f t="shared" si="1"/>
        <v>1.0265257872431068E-3</v>
      </c>
      <c r="O18">
        <f t="shared" si="1"/>
        <v>2.7974974636542951E-4</v>
      </c>
      <c r="P18">
        <f t="shared" si="1"/>
        <v>-8.7405044277116567E-4</v>
      </c>
      <c r="Q18">
        <f t="shared" si="1"/>
        <v>-7.5614389534634614E-4</v>
      </c>
      <c r="R18">
        <f t="shared" si="1"/>
        <v>4.6192030713670864E-4</v>
      </c>
      <c r="S18">
        <f t="shared" si="1"/>
        <v>9.2133947233475569E-4</v>
      </c>
      <c r="T18">
        <f t="shared" si="1"/>
        <v>1.0246004149981199E-3</v>
      </c>
      <c r="U18">
        <f t="shared" si="1"/>
        <v>1.0079098356709235E-3</v>
      </c>
    </row>
    <row r="19" spans="1:21" x14ac:dyDescent="0.35">
      <c r="A19">
        <v>1.1000000000000001</v>
      </c>
      <c r="B19" s="2">
        <f t="shared" si="2"/>
        <v>1.5678649157629707</v>
      </c>
      <c r="D19">
        <v>16.017621166758293</v>
      </c>
      <c r="E19" s="2">
        <f t="shared" si="4"/>
        <v>-2.6558020636002766E-6</v>
      </c>
      <c r="F19">
        <f>D19-D18</f>
        <v>3.0697799562734254</v>
      </c>
      <c r="G19">
        <f t="shared" si="0"/>
        <v>2.8020090798180805E-4</v>
      </c>
      <c r="H19">
        <f t="shared" si="0"/>
        <v>2.835892177435749E-4</v>
      </c>
      <c r="I19">
        <f t="shared" si="1"/>
        <v>2.2643981079945822E-4</v>
      </c>
      <c r="J19">
        <f t="shared" si="1"/>
        <v>3.5037005815829464E-5</v>
      </c>
      <c r="K19">
        <f t="shared" si="1"/>
        <v>-2.8237045834019012E-4</v>
      </c>
      <c r="L19">
        <f t="shared" si="1"/>
        <v>-1.7552151878576343E-5</v>
      </c>
      <c r="M19">
        <f t="shared" si="1"/>
        <v>2.8345731712026709E-4</v>
      </c>
      <c r="N19">
        <f t="shared" si="1"/>
        <v>-2.1832429509874828E-12</v>
      </c>
      <c r="O19">
        <f t="shared" si="1"/>
        <v>-2.8345731698507695E-4</v>
      </c>
      <c r="P19">
        <f t="shared" si="1"/>
        <v>1.7552156236690798E-5</v>
      </c>
      <c r="Q19">
        <f t="shared" si="1"/>
        <v>2.8237045793513816E-4</v>
      </c>
      <c r="R19">
        <f t="shared" si="1"/>
        <v>-3.5037010148862799E-5</v>
      </c>
      <c r="S19">
        <f t="shared" si="1"/>
        <v>-2.2643981342825205E-4</v>
      </c>
      <c r="T19">
        <f t="shared" si="1"/>
        <v>-2.8358921776692363E-4</v>
      </c>
      <c r="U19">
        <f t="shared" si="1"/>
        <v>-2.8020090730844754E-4</v>
      </c>
    </row>
    <row r="20" spans="1:21" x14ac:dyDescent="0.35">
      <c r="A20">
        <v>1.2</v>
      </c>
      <c r="B20" s="2">
        <f t="shared" si="2"/>
        <v>1.428535483241846</v>
      </c>
      <c r="D20">
        <v>19.109725280962021</v>
      </c>
      <c r="E20" s="2">
        <f t="shared" si="4"/>
        <v>-3.3893073094759529E-6</v>
      </c>
      <c r="F20">
        <f>D20-D19</f>
        <v>3.0921041142037282</v>
      </c>
      <c r="G20">
        <f t="shared" si="0"/>
        <v>6.7761096471852144E-5</v>
      </c>
      <c r="H20">
        <f t="shared" si="0"/>
        <v>6.821133756038332E-5</v>
      </c>
      <c r="I20">
        <f t="shared" si="1"/>
        <v>4.6351398620931521E-5</v>
      </c>
      <c r="J20">
        <f t="shared" si="1"/>
        <v>-1.4251953057051928E-5</v>
      </c>
      <c r="K20">
        <f t="shared" si="1"/>
        <v>-5.8250676939859792E-5</v>
      </c>
      <c r="L20">
        <f t="shared" si="1"/>
        <v>5.3123002765323553E-5</v>
      </c>
      <c r="M20">
        <f t="shared" si="1"/>
        <v>2.2801357041389344E-5</v>
      </c>
      <c r="N20">
        <f t="shared" si="1"/>
        <v>-6.8338494318957507E-5</v>
      </c>
      <c r="O20">
        <f t="shared" si="1"/>
        <v>2.2801357797498983E-5</v>
      </c>
      <c r="P20">
        <f t="shared" si="1"/>
        <v>5.312300226076683E-5</v>
      </c>
      <c r="Q20">
        <f t="shared" si="1"/>
        <v>-5.825067735927546E-5</v>
      </c>
      <c r="R20">
        <f t="shared" si="1"/>
        <v>-1.4251952272616447E-5</v>
      </c>
      <c r="S20">
        <f t="shared" si="1"/>
        <v>4.6351399210309921E-5</v>
      </c>
      <c r="T20">
        <f t="shared" si="1"/>
        <v>6.8211337609289417E-5</v>
      </c>
      <c r="U20">
        <f t="shared" si="1"/>
        <v>6.7761096367808919E-5</v>
      </c>
    </row>
    <row r="21" spans="1:21" x14ac:dyDescent="0.35">
      <c r="A21">
        <v>1.3</v>
      </c>
      <c r="B21" s="2">
        <f t="shared" si="2"/>
        <v>1.2729003405034627</v>
      </c>
      <c r="D21">
        <v>22.215275978563398</v>
      </c>
      <c r="E21" s="2">
        <f t="shared" si="4"/>
        <v>-2.4373176330527713E-6</v>
      </c>
      <c r="F21">
        <f t="shared" ref="F21:F23" si="5">D21-D20</f>
        <v>3.1055506976013767</v>
      </c>
      <c r="G21">
        <f t="shared" si="0"/>
        <v>1.4064320954907572E-5</v>
      </c>
      <c r="H21">
        <f t="shared" si="0"/>
        <v>1.4067418853934285E-5</v>
      </c>
      <c r="I21">
        <f t="shared" si="1"/>
        <v>7.6624256532853937E-6</v>
      </c>
      <c r="J21">
        <f t="shared" si="1"/>
        <v>-7.2604355629475639E-6</v>
      </c>
      <c r="K21">
        <f t="shared" si="1"/>
        <v>-5.2680361311708619E-6</v>
      </c>
      <c r="L21">
        <f t="shared" si="1"/>
        <v>1.364285516708249E-5</v>
      </c>
      <c r="M21">
        <f t="shared" si="1"/>
        <v>-1.126078487663186E-5</v>
      </c>
      <c r="N21">
        <f t="shared" si="1"/>
        <v>3.8351965388826923E-14</v>
      </c>
      <c r="O21">
        <f t="shared" si="1"/>
        <v>1.1260784830167043E-5</v>
      </c>
      <c r="P21">
        <f t="shared" si="1"/>
        <v>-1.3642855187492586E-5</v>
      </c>
      <c r="Q21">
        <f t="shared" si="1"/>
        <v>5.2680362023632933E-6</v>
      </c>
      <c r="R21">
        <f t="shared" si="1"/>
        <v>7.2604354971054534E-6</v>
      </c>
      <c r="S21">
        <f t="shared" si="1"/>
        <v>-7.6624257177755769E-6</v>
      </c>
      <c r="T21">
        <f t="shared" si="1"/>
        <v>-1.4067418862361504E-5</v>
      </c>
      <c r="U21">
        <f t="shared" si="1"/>
        <v>-1.4064320946329825E-5</v>
      </c>
    </row>
    <row r="22" spans="1:21" x14ac:dyDescent="0.35">
      <c r="A22">
        <v>1.4</v>
      </c>
      <c r="B22" s="2">
        <f t="shared" si="2"/>
        <v>1.0994674161645202</v>
      </c>
      <c r="D22">
        <v>25.329502242687052</v>
      </c>
      <c r="E22" s="2">
        <f t="shared" si="4"/>
        <v>-4.4131716094852891E-6</v>
      </c>
      <c r="F22">
        <f t="shared" si="5"/>
        <v>3.1142262641236549</v>
      </c>
      <c r="G22">
        <f t="shared" si="0"/>
        <v>2.4809881815268111E-6</v>
      </c>
      <c r="H22">
        <f t="shared" si="0"/>
        <v>2.4631883107038642E-6</v>
      </c>
      <c r="I22">
        <f t="shared" si="1"/>
        <v>9.7703700296340881E-7</v>
      </c>
      <c r="J22">
        <f t="shared" si="1"/>
        <v>-1.8954584083123783E-6</v>
      </c>
      <c r="K22">
        <f t="shared" si="1"/>
        <v>6.2917463542221431E-7</v>
      </c>
      <c r="L22">
        <f t="shared" si="1"/>
        <v>8.630772450665467E-7</v>
      </c>
      <c r="M22">
        <f t="shared" si="1"/>
        <v>-2.0453548818412037E-6</v>
      </c>
      <c r="N22">
        <f t="shared" si="1"/>
        <v>2.4930431915889545E-6</v>
      </c>
      <c r="O22">
        <f t="shared" si="1"/>
        <v>-2.0453548913325886E-6</v>
      </c>
      <c r="P22">
        <f t="shared" si="1"/>
        <v>8.6307726064048591E-7</v>
      </c>
      <c r="Q22">
        <f t="shared" si="1"/>
        <v>6.2917461935909823E-7</v>
      </c>
      <c r="R22">
        <f t="shared" si="1"/>
        <v>-1.8954583975291631E-6</v>
      </c>
      <c r="S22">
        <f t="shared" si="1"/>
        <v>9.7703701823592298E-7</v>
      </c>
      <c r="T22">
        <f t="shared" si="1"/>
        <v>2.4631883132652423E-6</v>
      </c>
      <c r="U22">
        <f t="shared" si="1"/>
        <v>2.480988179896282E-6</v>
      </c>
    </row>
    <row r="23" spans="1:21" x14ac:dyDescent="0.35">
      <c r="A23">
        <v>1.5</v>
      </c>
      <c r="B23" s="2">
        <f t="shared" si="2"/>
        <v>0.90637226645397861</v>
      </c>
      <c r="D23">
        <v>28.449632785625113</v>
      </c>
      <c r="E23" s="2">
        <f t="shared" si="4"/>
        <v>-1.0988333087880164E-6</v>
      </c>
      <c r="F23">
        <f t="shared" si="5"/>
        <v>3.1201305429380604</v>
      </c>
      <c r="G23">
        <f t="shared" si="0"/>
        <v>3.6932728529462155E-7</v>
      </c>
      <c r="H23">
        <f t="shared" si="0"/>
        <v>3.6359062130906154E-7</v>
      </c>
      <c r="I23">
        <f t="shared" si="1"/>
        <v>8.6674244391003204E-8</v>
      </c>
      <c r="J23">
        <f t="shared" si="1"/>
        <v>-3.4371131339947683E-7</v>
      </c>
      <c r="K23">
        <f t="shared" si="1"/>
        <v>2.8807363499356648E-7</v>
      </c>
      <c r="L23">
        <f t="shared" si="1"/>
        <v>-2.0727396224499417E-7</v>
      </c>
      <c r="M23">
        <f t="shared" si="1"/>
        <v>1.0836979942218898E-7</v>
      </c>
      <c r="N23">
        <f t="shared" si="1"/>
        <v>-2.1777706856693703E-16</v>
      </c>
      <c r="O23">
        <f t="shared" si="1"/>
        <v>-1.0836979900565673E-7</v>
      </c>
      <c r="P23">
        <f t="shared" si="1"/>
        <v>2.0727396188386718E-7</v>
      </c>
      <c r="Q23">
        <f t="shared" si="1"/>
        <v>-2.8807363471938472E-7</v>
      </c>
      <c r="R23">
        <f t="shared" si="1"/>
        <v>3.4371131323619138E-7</v>
      </c>
      <c r="S23">
        <f t="shared" si="1"/>
        <v>-8.6674244814486948E-8</v>
      </c>
      <c r="T23">
        <f t="shared" si="1"/>
        <v>-3.6359062139424621E-7</v>
      </c>
      <c r="U23">
        <f t="shared" si="1"/>
        <v>-3.6932728525649427E-7</v>
      </c>
    </row>
    <row r="24" spans="1:21" x14ac:dyDescent="0.35">
      <c r="A24">
        <v>1.6</v>
      </c>
      <c r="B24" s="2">
        <f t="shared" si="2"/>
        <v>0.69126083488008805</v>
      </c>
      <c r="D24">
        <f>D23+PI()</f>
        <v>31.591225439214906</v>
      </c>
      <c r="E24" s="2">
        <f t="shared" si="4"/>
        <v>-19.987386665032659</v>
      </c>
      <c r="F24">
        <f t="shared" ref="F24:F35" si="6">D24-D23</f>
        <v>3.1415926535897931</v>
      </c>
      <c r="G24">
        <f t="shared" si="0"/>
        <v>4.560418064475653E-8</v>
      </c>
      <c r="H24">
        <f t="shared" si="0"/>
        <v>4.4468617682923027E-8</v>
      </c>
      <c r="I24">
        <f t="shared" si="1"/>
        <v>3.2090761460436334E-9</v>
      </c>
      <c r="J24">
        <f t="shared" si="1"/>
        <v>-4.5660434677377184E-8</v>
      </c>
      <c r="K24">
        <f t="shared" si="1"/>
        <v>4.5702657752201073E-8</v>
      </c>
      <c r="L24">
        <f t="shared" si="1"/>
        <v>-4.5730836894533954E-8</v>
      </c>
      <c r="M24">
        <f t="shared" si="1"/>
        <v>4.5744963445230092E-8</v>
      </c>
      <c r="N24">
        <f t="shared" si="1"/>
        <v>-4.5745033063353251E-8</v>
      </c>
      <c r="O24">
        <f t="shared" si="1"/>
        <v>4.5731045727510483E-8</v>
      </c>
      <c r="P24">
        <f t="shared" si="1"/>
        <v>-4.5703005735858888E-8</v>
      </c>
      <c r="Q24">
        <f t="shared" si="1"/>
        <v>4.5660921704784648E-8</v>
      </c>
      <c r="R24">
        <f t="shared" si="1"/>
        <v>-4.560480656625541E-8</v>
      </c>
      <c r="S24">
        <f t="shared" si="1"/>
        <v>4.000589794054778E-9</v>
      </c>
      <c r="T24">
        <f t="shared" si="1"/>
        <v>4.4648284649261913E-8</v>
      </c>
      <c r="U24">
        <f t="shared" si="1"/>
        <v>4.5534677563846391E-8</v>
      </c>
    </row>
    <row r="25" spans="1:21" x14ac:dyDescent="0.35">
      <c r="A25">
        <v>1.7</v>
      </c>
      <c r="B25" s="2">
        <f t="shared" si="2"/>
        <v>0.45112331062503663</v>
      </c>
      <c r="D25">
        <f t="shared" ref="D25:D35" si="7">D24+PI()</f>
        <v>34.732818092804699</v>
      </c>
      <c r="E25" s="2">
        <f t="shared" si="4"/>
        <v>-43.92261399166776</v>
      </c>
      <c r="F25">
        <f t="shared" si="6"/>
        <v>3.1415926535897931</v>
      </c>
      <c r="G25">
        <f t="shared" si="0"/>
        <v>4.7103374028957034E-9</v>
      </c>
      <c r="H25">
        <f t="shared" si="0"/>
        <v>4.5444670605250643E-9</v>
      </c>
      <c r="I25">
        <f t="shared" si="1"/>
        <v>-4.4321889073118575E-10</v>
      </c>
      <c r="J25">
        <f t="shared" si="1"/>
        <v>-4.5639994854293419E-9</v>
      </c>
      <c r="K25">
        <f t="shared" si="1"/>
        <v>3.9201275244960826E-9</v>
      </c>
      <c r="L25">
        <f t="shared" si="1"/>
        <v>-2.8489117603053833E-9</v>
      </c>
      <c r="M25">
        <f t="shared" si="1"/>
        <v>1.4671283476935199E-9</v>
      </c>
      <c r="N25">
        <f t="shared" si="1"/>
        <v>7.4590731309884333E-11</v>
      </c>
      <c r="O25">
        <f t="shared" si="1"/>
        <v>-1.6081784710630902E-9</v>
      </c>
      <c r="P25">
        <f t="shared" si="1"/>
        <v>2.9664542854142812E-9</v>
      </c>
      <c r="Q25">
        <f t="shared" si="1"/>
        <v>-4.0013488197952064E-9</v>
      </c>
      <c r="R25">
        <f t="shared" si="1"/>
        <v>4.6000453957867872E-9</v>
      </c>
      <c r="S25">
        <f t="shared" si="1"/>
        <v>2.9449327913381417E-10</v>
      </c>
      <c r="T25">
        <f t="shared" si="1"/>
        <v>-4.5827723945004812E-9</v>
      </c>
      <c r="U25">
        <f t="shared" si="1"/>
        <v>-4.6972784652193268E-9</v>
      </c>
    </row>
    <row r="26" spans="1:21" x14ac:dyDescent="0.35">
      <c r="A26">
        <v>1.8</v>
      </c>
      <c r="B26" s="2">
        <f t="shared" si="2"/>
        <v>0.18205363726278012</v>
      </c>
      <c r="D26">
        <f t="shared" si="7"/>
        <v>37.874410746394489</v>
      </c>
      <c r="E26" s="2">
        <f t="shared" si="4"/>
        <v>-71.805683078734063</v>
      </c>
      <c r="F26">
        <f t="shared" si="6"/>
        <v>3.1415926535897896</v>
      </c>
      <c r="G26">
        <f t="shared" si="0"/>
        <v>4.056944332338332E-10</v>
      </c>
      <c r="H26">
        <f t="shared" si="0"/>
        <v>3.8684437502754995E-10</v>
      </c>
      <c r="I26">
        <f t="shared" si="1"/>
        <v>-1.0334870282082552E-10</v>
      </c>
      <c r="J26">
        <f t="shared" si="1"/>
        <v>-3.4010087680515073E-10</v>
      </c>
      <c r="K26">
        <f t="shared" si="1"/>
        <v>1.3750748385638683E-10</v>
      </c>
      <c r="L26">
        <f t="shared" si="1"/>
        <v>1.2047683600082365E-10</v>
      </c>
      <c r="M26">
        <f t="shared" si="1"/>
        <v>-3.299305346152504E-10</v>
      </c>
      <c r="N26">
        <f t="shared" si="1"/>
        <v>4.064812259517262E-10</v>
      </c>
      <c r="O26">
        <f t="shared" si="1"/>
        <v>-3.192926701948368E-10</v>
      </c>
      <c r="P26">
        <f t="shared" si="1"/>
        <v>1.0348626425870886E-10</v>
      </c>
      <c r="Q26">
        <f t="shared" si="1"/>
        <v>1.5400660076185247E-10</v>
      </c>
      <c r="R26">
        <f t="shared" si="1"/>
        <v>-3.4946234513283766E-10</v>
      </c>
      <c r="S26">
        <f t="shared" si="1"/>
        <v>-8.6161123649478033E-11</v>
      </c>
      <c r="T26">
        <f t="shared" si="1"/>
        <v>3.9191697593736117E-10</v>
      </c>
      <c r="U26">
        <f t="shared" si="1"/>
        <v>4.041472552652739E-10</v>
      </c>
    </row>
    <row r="27" spans="1:21" x14ac:dyDescent="0.35">
      <c r="A27">
        <v>1.9</v>
      </c>
      <c r="B27" s="2">
        <f t="shared" si="2"/>
        <v>-0.12110717544343919</v>
      </c>
      <c r="D27">
        <f t="shared" si="7"/>
        <v>41.016003399984285</v>
      </c>
      <c r="E27" s="2">
        <f t="shared" si="4"/>
        <v>-103.63659392624501</v>
      </c>
      <c r="F27">
        <f t="shared" si="6"/>
        <v>3.1415926535897967</v>
      </c>
      <c r="G27">
        <f t="shared" si="0"/>
        <v>2.9066837766265212E-11</v>
      </c>
      <c r="H27">
        <f t="shared" si="0"/>
        <v>2.7362414472724228E-11</v>
      </c>
      <c r="I27">
        <f t="shared" si="1"/>
        <v>-1.1851094439548358E-11</v>
      </c>
      <c r="J27">
        <f t="shared" si="1"/>
        <v>-1.8121579728772187E-11</v>
      </c>
      <c r="K27">
        <f t="shared" si="1"/>
        <v>-8.2808896697356239E-12</v>
      </c>
      <c r="L27">
        <f t="shared" si="1"/>
        <v>2.7619986901019015E-11</v>
      </c>
      <c r="M27">
        <f t="shared" si="1"/>
        <v>-2.3399991508624362E-11</v>
      </c>
      <c r="N27">
        <f t="shared" si="1"/>
        <v>-7.7955597626681374E-13</v>
      </c>
      <c r="O27">
        <f t="shared" si="1"/>
        <v>2.4294163556731969E-11</v>
      </c>
      <c r="P27">
        <f t="shared" si="1"/>
        <v>-2.7086514769048208E-11</v>
      </c>
      <c r="Q27">
        <f t="shared" si="1"/>
        <v>6.7748104804152342E-12</v>
      </c>
      <c r="R27">
        <f t="shared" si="1"/>
        <v>1.9315621661635958E-11</v>
      </c>
      <c r="S27">
        <f t="shared" si="1"/>
        <v>1.0410457245173653E-11</v>
      </c>
      <c r="T27">
        <f t="shared" si="1"/>
        <v>-2.7856572979906707E-11</v>
      </c>
      <c r="U27">
        <f t="shared" si="1"/>
        <v>-2.893035736540921E-11</v>
      </c>
    </row>
    <row r="28" spans="1:21" x14ac:dyDescent="0.35">
      <c r="A28">
        <v>2</v>
      </c>
      <c r="B28" s="2">
        <f t="shared" si="2"/>
        <v>-0.46531510872057158</v>
      </c>
      <c r="D28">
        <f t="shared" si="7"/>
        <v>44.157596053574082</v>
      </c>
      <c r="E28" s="2">
        <f t="shared" si="4"/>
        <v>-139.41534653419254</v>
      </c>
      <c r="F28">
        <f t="shared" si="6"/>
        <v>3.1415926535897967</v>
      </c>
      <c r="G28">
        <f t="shared" si="0"/>
        <v>1.7291071085543713E-12</v>
      </c>
      <c r="H28">
        <f t="shared" si="0"/>
        <v>1.6050863910421763E-12</v>
      </c>
      <c r="I28">
        <f t="shared" si="1"/>
        <v>-9.4987493459448659E-13</v>
      </c>
      <c r="J28">
        <f t="shared" si="1"/>
        <v>-5.9903411076973483E-13</v>
      </c>
      <c r="K28">
        <f t="shared" si="1"/>
        <v>-1.3789136207938376E-12</v>
      </c>
      <c r="L28">
        <f t="shared" si="1"/>
        <v>1.4051427471640963E-12</v>
      </c>
      <c r="M28">
        <f t="shared" si="1"/>
        <v>5.5747151827563576E-13</v>
      </c>
      <c r="N28">
        <f t="shared" si="1"/>
        <v>-1.7310388719461249E-12</v>
      </c>
      <c r="O28">
        <f t="shared" si="1"/>
        <v>4.5448845047628102E-13</v>
      </c>
      <c r="P28">
        <f t="shared" si="1"/>
        <v>1.4653463299727494E-12</v>
      </c>
      <c r="Q28">
        <f t="shared" si="1"/>
        <v>-1.3111253812361545E-12</v>
      </c>
      <c r="R28">
        <f t="shared" si="1"/>
        <v>-6.9886648868881952E-13</v>
      </c>
      <c r="S28">
        <f t="shared" si="1"/>
        <v>-8.5803811696827373E-13</v>
      </c>
      <c r="T28">
        <f t="shared" si="1"/>
        <v>1.6424086018264922E-12</v>
      </c>
      <c r="U28">
        <f t="shared" si="1"/>
        <v>1.719680568249489E-12</v>
      </c>
    </row>
    <row r="29" spans="1:21" x14ac:dyDescent="0.35">
      <c r="A29">
        <v>2.1</v>
      </c>
      <c r="B29" s="2">
        <f t="shared" si="2"/>
        <v>-0.86018039356487597</v>
      </c>
      <c r="D29">
        <f t="shared" si="7"/>
        <v>47.299188707163879</v>
      </c>
      <c r="E29" s="2">
        <f t="shared" si="4"/>
        <v>-179.14194090257632</v>
      </c>
      <c r="F29">
        <f t="shared" si="6"/>
        <v>3.1415926535897967</v>
      </c>
      <c r="G29">
        <f t="shared" si="0"/>
        <v>8.5272486218693441E-14</v>
      </c>
      <c r="H29">
        <f t="shared" si="0"/>
        <v>7.7963569521996542E-14</v>
      </c>
      <c r="I29">
        <f t="shared" si="1"/>
        <v>-5.7663997281122571E-14</v>
      </c>
      <c r="J29">
        <f t="shared" si="1"/>
        <v>-3.0116464860815206E-15</v>
      </c>
      <c r="K29">
        <f t="shared" si="1"/>
        <v>-8.5378068476217802E-14</v>
      </c>
      <c r="L29">
        <f t="shared" si="1"/>
        <v>1.8463436726598595E-17</v>
      </c>
      <c r="M29">
        <f t="shared" si="1"/>
        <v>8.5378715767106768E-14</v>
      </c>
      <c r="N29">
        <f t="shared" si="1"/>
        <v>2.9747423053428696E-15</v>
      </c>
      <c r="O29">
        <f t="shared" si="1"/>
        <v>-8.5274427295799518E-14</v>
      </c>
      <c r="P29">
        <f t="shared" si="1"/>
        <v>-5.9642919037425385E-15</v>
      </c>
      <c r="Q29">
        <f t="shared" si="1"/>
        <v>8.5065331239326122E-14</v>
      </c>
      <c r="R29">
        <f t="shared" si="1"/>
        <v>8.9465110157182185E-15</v>
      </c>
      <c r="S29">
        <f t="shared" si="1"/>
        <v>5.3138642117899629E-14</v>
      </c>
      <c r="T29">
        <f t="shared" si="1"/>
        <v>-8.0199840875063844E-14</v>
      </c>
      <c r="U29">
        <f t="shared" si="1"/>
        <v>-8.4751684589770302E-14</v>
      </c>
    </row>
    <row r="30" spans="1:21" x14ac:dyDescent="0.35">
      <c r="A30">
        <v>2.2000000000000002</v>
      </c>
      <c r="B30" s="2">
        <f t="shared" si="2"/>
        <v>-1.3193707072105472</v>
      </c>
      <c r="D30">
        <f t="shared" si="7"/>
        <v>50.440781360753675</v>
      </c>
      <c r="E30" s="2">
        <f t="shared" si="4"/>
        <v>-222.81637703139677</v>
      </c>
      <c r="F30">
        <f t="shared" si="6"/>
        <v>3.1415926535897967</v>
      </c>
      <c r="G30">
        <f t="shared" ref="G30:U35" si="8">$D30*($D30*COS($D30*G$11)+$B$10/2*SIN($D30*G$11))*EXP(-1*$D30^2*$G$9)/($D30^2+$B$10^2/4+$B$10)/($D30^2+$B$10^2/4)</f>
        <v>3.4819299148625076E-15</v>
      </c>
      <c r="H30">
        <f t="shared" si="8"/>
        <v>3.1316969174185605E-15</v>
      </c>
      <c r="I30">
        <f t="shared" si="8"/>
        <v>-2.7345611029604792E-15</v>
      </c>
      <c r="J30">
        <f t="shared" si="8"/>
        <v>9.70688976351497E-16</v>
      </c>
      <c r="K30">
        <f t="shared" si="8"/>
        <v>-2.8497384759252651E-15</v>
      </c>
      <c r="L30">
        <f t="shared" si="8"/>
        <v>-2.8266699461380997E-15</v>
      </c>
      <c r="M30">
        <f t="shared" si="8"/>
        <v>1.008781604892855E-15</v>
      </c>
      <c r="N30">
        <f t="shared" si="8"/>
        <v>3.4836703962387128E-15</v>
      </c>
      <c r="O30">
        <f t="shared" si="8"/>
        <v>1.2600672789783948E-15</v>
      </c>
      <c r="P30">
        <f t="shared" si="8"/>
        <v>-2.6630123217551033E-15</v>
      </c>
      <c r="Q30">
        <f t="shared" si="8"/>
        <v>-2.9944370231634186E-15</v>
      </c>
      <c r="R30">
        <f t="shared" si="8"/>
        <v>7.1279191480659324E-16</v>
      </c>
      <c r="S30">
        <f t="shared" si="8"/>
        <v>-2.5618863879137766E-15</v>
      </c>
      <c r="T30">
        <f t="shared" si="8"/>
        <v>3.2392809751578569E-15</v>
      </c>
      <c r="U30">
        <f t="shared" si="8"/>
        <v>3.4586649656483087E-15</v>
      </c>
    </row>
    <row r="31" spans="1:21" x14ac:dyDescent="0.35">
      <c r="A31">
        <v>2.2999999999999998</v>
      </c>
      <c r="B31" s="2">
        <f t="shared" si="2"/>
        <v>-1.8630142655841229</v>
      </c>
      <c r="D31">
        <f t="shared" si="7"/>
        <v>53.582374014343472</v>
      </c>
      <c r="E31" s="2">
        <f t="shared" si="4"/>
        <v>-270.43865492065351</v>
      </c>
      <c r="F31">
        <f t="shared" si="6"/>
        <v>3.1415926535897967</v>
      </c>
      <c r="G31">
        <f t="shared" si="8"/>
        <v>1.1760105634060273E-16</v>
      </c>
      <c r="H31">
        <f t="shared" si="8"/>
        <v>1.039204240270552E-16</v>
      </c>
      <c r="I31">
        <f t="shared" si="8"/>
        <v>-1.0279916856136808E-16</v>
      </c>
      <c r="J31">
        <f t="shared" si="8"/>
        <v>6.6399473550792037E-17</v>
      </c>
      <c r="K31">
        <f t="shared" si="8"/>
        <v>-3.7672531343297727E-17</v>
      </c>
      <c r="L31">
        <f t="shared" si="8"/>
        <v>-1.1174787320159951E-16</v>
      </c>
      <c r="M31">
        <f t="shared" si="8"/>
        <v>-9.6844238127130825E-17</v>
      </c>
      <c r="N31">
        <f t="shared" si="8"/>
        <v>-4.8286099247036045E-18</v>
      </c>
      <c r="O31">
        <f t="shared" si="8"/>
        <v>9.1031787388742382E-17</v>
      </c>
      <c r="P31">
        <f t="shared" si="8"/>
        <v>1.1440834158153127E-16</v>
      </c>
      <c r="Q31">
        <f t="shared" si="8"/>
        <v>4.6687527253182471E-17</v>
      </c>
      <c r="R31">
        <f t="shared" si="8"/>
        <v>-5.8208119056215793E-17</v>
      </c>
      <c r="S31">
        <f t="shared" si="8"/>
        <v>9.7750447125974881E-17</v>
      </c>
      <c r="T31">
        <f t="shared" si="8"/>
        <v>-1.0810509877427805E-16</v>
      </c>
      <c r="U31">
        <f t="shared" si="8"/>
        <v>-1.1675568969835496E-16</v>
      </c>
    </row>
    <row r="32" spans="1:21" x14ac:dyDescent="0.35">
      <c r="A32">
        <v>2.4</v>
      </c>
      <c r="B32" s="2">
        <f t="shared" si="2"/>
        <v>-2.5220464633097359</v>
      </c>
      <c r="D32">
        <f t="shared" si="7"/>
        <v>56.723966667933269</v>
      </c>
      <c r="E32" s="2">
        <f t="shared" si="4"/>
        <v>-322.00877457034682</v>
      </c>
      <c r="F32">
        <f t="shared" si="6"/>
        <v>3.1415926535897967</v>
      </c>
      <c r="G32">
        <f t="shared" si="8"/>
        <v>3.2825588666356789E-18</v>
      </c>
      <c r="H32">
        <f t="shared" si="8"/>
        <v>2.8462019623881984E-18</v>
      </c>
      <c r="I32">
        <f t="shared" si="8"/>
        <v>-3.0871712642825145E-18</v>
      </c>
      <c r="J32">
        <f t="shared" si="8"/>
        <v>2.6060873663335538E-18</v>
      </c>
      <c r="K32">
        <f t="shared" si="8"/>
        <v>9.8723370362724668E-19</v>
      </c>
      <c r="L32">
        <f t="shared" si="8"/>
        <v>-9.8861161041093487E-19</v>
      </c>
      <c r="M32">
        <f t="shared" si="8"/>
        <v>-2.6069670109364779E-18</v>
      </c>
      <c r="N32">
        <f t="shared" si="8"/>
        <v>-3.2826221624910767E-18</v>
      </c>
      <c r="O32">
        <f t="shared" si="8"/>
        <v>-2.7712547253914788E-18</v>
      </c>
      <c r="P32">
        <f t="shared" si="8"/>
        <v>-1.2577792797789425E-18</v>
      </c>
      <c r="Q32">
        <f t="shared" si="8"/>
        <v>7.1051927453573527E-19</v>
      </c>
      <c r="R32">
        <f t="shared" si="8"/>
        <v>2.4218883417515966E-18</v>
      </c>
      <c r="S32">
        <f t="shared" si="8"/>
        <v>-2.9774572301296394E-18</v>
      </c>
      <c r="T32">
        <f t="shared" si="8"/>
        <v>2.9783782740019379E-18</v>
      </c>
      <c r="U32">
        <f t="shared" si="8"/>
        <v>3.2574830960700583E-18</v>
      </c>
    </row>
    <row r="33" spans="1:21" x14ac:dyDescent="0.35">
      <c r="A33">
        <v>2.5</v>
      </c>
      <c r="B33" s="2">
        <f t="shared" si="2"/>
        <v>-3.346620320760378</v>
      </c>
      <c r="D33">
        <f t="shared" si="7"/>
        <v>59.865559321523065</v>
      </c>
      <c r="E33" s="2">
        <f t="shared" si="4"/>
        <v>-377.52673598047653</v>
      </c>
      <c r="F33">
        <f t="shared" si="6"/>
        <v>3.1415926535897967</v>
      </c>
      <c r="G33">
        <f t="shared" si="8"/>
        <v>7.5668030298668118E-20</v>
      </c>
      <c r="H33">
        <f t="shared" si="8"/>
        <v>6.4289618536184016E-20</v>
      </c>
      <c r="I33">
        <f t="shared" si="8"/>
        <v>-7.437036513661873E-20</v>
      </c>
      <c r="J33">
        <f t="shared" si="8"/>
        <v>7.1439753373870856E-20</v>
      </c>
      <c r="K33">
        <f t="shared" si="8"/>
        <v>6.097152092424891E-20</v>
      </c>
      <c r="L33">
        <f t="shared" si="8"/>
        <v>4.5177688078764134E-20</v>
      </c>
      <c r="M33">
        <f t="shared" si="8"/>
        <v>2.5437778280149795E-20</v>
      </c>
      <c r="N33">
        <f t="shared" si="8"/>
        <v>3.4759878391459224E-21</v>
      </c>
      <c r="O33">
        <f t="shared" si="8"/>
        <v>-1.8789415205440022E-20</v>
      </c>
      <c r="P33">
        <f t="shared" si="8"/>
        <v>-3.9413643558313035E-20</v>
      </c>
      <c r="Q33">
        <f t="shared" si="8"/>
        <v>-5.6595259482387831E-20</v>
      </c>
      <c r="R33">
        <f t="shared" si="8"/>
        <v>-6.8833522645460842E-20</v>
      </c>
      <c r="S33">
        <f t="shared" si="8"/>
        <v>7.2745128673118692E-20</v>
      </c>
      <c r="T33">
        <f t="shared" si="8"/>
        <v>-6.7689517725623189E-20</v>
      </c>
      <c r="U33">
        <f t="shared" si="8"/>
        <v>-7.505947334047617E-20</v>
      </c>
    </row>
    <row r="34" spans="1:21" x14ac:dyDescent="0.35">
      <c r="A34">
        <v>2.6</v>
      </c>
      <c r="B34" s="2">
        <f t="shared" si="2"/>
        <v>-4.4238328418549102</v>
      </c>
      <c r="D34">
        <f t="shared" si="7"/>
        <v>63.007151975112862</v>
      </c>
      <c r="E34" s="2">
        <f t="shared" si="4"/>
        <v>-436.99253915104276</v>
      </c>
      <c r="F34">
        <f t="shared" si="6"/>
        <v>3.1415926535897967</v>
      </c>
      <c r="G34">
        <f t="shared" si="8"/>
        <v>1.4396147477871328E-21</v>
      </c>
      <c r="H34">
        <f t="shared" si="8"/>
        <v>1.196843544342136E-21</v>
      </c>
      <c r="I34">
        <f t="shared" si="8"/>
        <v>-1.4400601062349937E-21</v>
      </c>
      <c r="J34">
        <f t="shared" si="8"/>
        <v>1.4403948338336867E-21</v>
      </c>
      <c r="K34">
        <f t="shared" si="8"/>
        <v>1.4407323021244748E-21</v>
      </c>
      <c r="L34">
        <f t="shared" si="8"/>
        <v>1.4406270489591413E-21</v>
      </c>
      <c r="M34">
        <f t="shared" si="8"/>
        <v>1.4400791066808456E-21</v>
      </c>
      <c r="N34">
        <f t="shared" si="8"/>
        <v>1.4390886436663241E-21</v>
      </c>
      <c r="O34">
        <f t="shared" si="8"/>
        <v>1.4376559642741504E-21</v>
      </c>
      <c r="P34">
        <f t="shared" si="8"/>
        <v>1.435781508751209E-21</v>
      </c>
      <c r="Q34">
        <f t="shared" si="8"/>
        <v>1.4334658530974089E-21</v>
      </c>
      <c r="R34">
        <f t="shared" si="8"/>
        <v>1.4307097088886946E-21</v>
      </c>
      <c r="S34">
        <f t="shared" si="8"/>
        <v>-1.4291667129623386E-21</v>
      </c>
      <c r="T34">
        <f t="shared" si="8"/>
        <v>1.2682027493075372E-21</v>
      </c>
      <c r="U34">
        <f t="shared" si="8"/>
        <v>1.4275139230583728E-21</v>
      </c>
    </row>
    <row r="35" spans="1:21" x14ac:dyDescent="0.35">
      <c r="A35">
        <v>2.7</v>
      </c>
      <c r="B35" s="2">
        <f t="shared" si="2"/>
        <v>-5.9195341557738725</v>
      </c>
      <c r="D35">
        <f t="shared" si="7"/>
        <v>66.148744628702659</v>
      </c>
      <c r="E35" s="2">
        <f t="shared" si="4"/>
        <v>-500.4061840820454</v>
      </c>
      <c r="F35">
        <f t="shared" si="6"/>
        <v>3.1415926535897967</v>
      </c>
      <c r="G35">
        <f t="shared" si="8"/>
        <v>2.2593701336850022E-23</v>
      </c>
      <c r="H35">
        <f t="shared" si="8"/>
        <v>1.8352765642450929E-23</v>
      </c>
      <c r="I35">
        <f t="shared" si="8"/>
        <v>-2.2424665486533551E-23</v>
      </c>
      <c r="J35">
        <f t="shared" si="8"/>
        <v>2.1640264509000302E-23</v>
      </c>
      <c r="K35">
        <f t="shared" si="8"/>
        <v>1.8327763369853144E-23</v>
      </c>
      <c r="L35">
        <f t="shared" si="8"/>
        <v>1.3017302711600203E-23</v>
      </c>
      <c r="M35">
        <f t="shared" si="8"/>
        <v>6.2877903479708548E-24</v>
      </c>
      <c r="N35">
        <f t="shared" si="8"/>
        <v>-1.1271712069402292E-24</v>
      </c>
      <c r="O35">
        <f t="shared" si="8"/>
        <v>-8.4192567514443964E-24</v>
      </c>
      <c r="P35">
        <f t="shared" si="8"/>
        <v>-1.4793536133194923E-23</v>
      </c>
      <c r="Q35">
        <f t="shared" si="8"/>
        <v>-1.9555131755225447E-23</v>
      </c>
      <c r="R35">
        <f t="shared" si="8"/>
        <v>-2.2184969079787569E-23</v>
      </c>
      <c r="S35">
        <f t="shared" si="8"/>
        <v>2.2600764489048926E-23</v>
      </c>
      <c r="T35">
        <f t="shared" si="8"/>
        <v>-1.9576556337122948E-23</v>
      </c>
      <c r="U35">
        <f t="shared" si="8"/>
        <v>-2.2396362360766133E-23</v>
      </c>
    </row>
    <row r="36" spans="1:21" x14ac:dyDescent="0.35">
      <c r="A36">
        <v>2.8</v>
      </c>
      <c r="B36" s="2">
        <f t="shared" si="2"/>
        <v>-8.1935697855115208</v>
      </c>
    </row>
    <row r="37" spans="1:21" x14ac:dyDescent="0.35">
      <c r="A37">
        <v>2.9</v>
      </c>
      <c r="B37" s="2">
        <f t="shared" si="2"/>
        <v>-12.201222878010269</v>
      </c>
      <c r="E37" t="s">
        <v>18</v>
      </c>
      <c r="G37">
        <f>SUM(G14:G35)</f>
        <v>5.8454506247252132E-2</v>
      </c>
      <c r="H37">
        <f t="shared" ref="H37:U37" si="9">SUM(H14:H35)</f>
        <v>5.9840663552514689E-2</v>
      </c>
      <c r="I37">
        <f t="shared" si="9"/>
        <v>6.384936566165457E-2</v>
      </c>
      <c r="J37">
        <f t="shared" si="9"/>
        <v>6.5481323606014205E-2</v>
      </c>
      <c r="K37">
        <f t="shared" si="9"/>
        <v>6.0085447001957663E-2</v>
      </c>
      <c r="L37">
        <f t="shared" si="9"/>
        <v>4.9501417936216194E-2</v>
      </c>
      <c r="M37">
        <f t="shared" si="9"/>
        <v>3.9070697554296235E-2</v>
      </c>
      <c r="N37">
        <f t="shared" si="9"/>
        <v>3.0491612829589572E-2</v>
      </c>
      <c r="O37">
        <f t="shared" si="9"/>
        <v>2.3751766922080746E-2</v>
      </c>
      <c r="P37">
        <f t="shared" si="9"/>
        <v>1.8498131470732596E-2</v>
      </c>
      <c r="Q37">
        <f t="shared" si="9"/>
        <v>1.4406365965045576E-2</v>
      </c>
      <c r="R37">
        <f t="shared" si="9"/>
        <v>1.1219690910194096E-2</v>
      </c>
      <c r="S37">
        <f t="shared" si="9"/>
        <v>9.9013429998677793E-3</v>
      </c>
      <c r="T37">
        <f t="shared" si="9"/>
        <v>8.9591051609162666E-3</v>
      </c>
      <c r="U37">
        <f t="shared" si="9"/>
        <v>8.7379039385121933E-3</v>
      </c>
    </row>
    <row r="38" spans="1:21" x14ac:dyDescent="0.35">
      <c r="A38">
        <v>3</v>
      </c>
      <c r="B38" s="2">
        <f t="shared" si="2"/>
        <v>-21.595757654303601</v>
      </c>
    </row>
    <row r="39" spans="1:21" x14ac:dyDescent="0.35">
      <c r="A39">
        <v>3.1</v>
      </c>
      <c r="B39" s="2">
        <f t="shared" si="2"/>
        <v>-75.161408888478334</v>
      </c>
      <c r="E39" t="s">
        <v>17</v>
      </c>
      <c r="G39">
        <f>G11</f>
        <v>0</v>
      </c>
      <c r="H39">
        <f t="shared" ref="H39:T39" si="10">H11</f>
        <v>0.01</v>
      </c>
      <c r="I39">
        <f t="shared" si="10"/>
        <v>0.05</v>
      </c>
      <c r="J39">
        <f t="shared" si="10"/>
        <v>0.1</v>
      </c>
      <c r="K39">
        <f t="shared" si="10"/>
        <v>0.2</v>
      </c>
      <c r="L39">
        <f t="shared" si="10"/>
        <v>0.3</v>
      </c>
      <c r="M39">
        <f t="shared" si="10"/>
        <v>0.4</v>
      </c>
      <c r="N39">
        <f t="shared" si="10"/>
        <v>0.5</v>
      </c>
      <c r="O39">
        <f t="shared" si="10"/>
        <v>0.6</v>
      </c>
      <c r="P39">
        <f t="shared" si="10"/>
        <v>0.7</v>
      </c>
      <c r="Q39">
        <f t="shared" si="10"/>
        <v>0.8</v>
      </c>
      <c r="R39">
        <f t="shared" si="10"/>
        <v>0.9</v>
      </c>
      <c r="S39">
        <f t="shared" si="10"/>
        <v>0.95</v>
      </c>
      <c r="T39">
        <f t="shared" si="10"/>
        <v>0.99</v>
      </c>
      <c r="U39">
        <f>U11</f>
        <v>1</v>
      </c>
    </row>
    <row r="40" spans="1:21" x14ac:dyDescent="0.35">
      <c r="A40">
        <v>3.2</v>
      </c>
      <c r="B40" s="2">
        <f t="shared" si="2"/>
        <v>53.927313211771789</v>
      </c>
      <c r="E40" t="s">
        <v>20</v>
      </c>
      <c r="G40">
        <f t="shared" ref="G40:U40" si="11">1-2*$B$10*EXP($B$10/2*G$11-$B$10^2/4*$G$9)*G37</f>
        <v>0.45087073251019427</v>
      </c>
      <c r="H40">
        <f t="shared" si="11"/>
        <v>0.42361806913508004</v>
      </c>
      <c r="I40">
        <f t="shared" si="11"/>
        <v>0.32032704047748473</v>
      </c>
      <c r="J40">
        <f t="shared" si="11"/>
        <v>0.21014446694301536</v>
      </c>
      <c r="K40">
        <f t="shared" si="11"/>
        <v>6.9378391763925351E-2</v>
      </c>
      <c r="L40">
        <f t="shared" si="11"/>
        <v>1.5546753527939217E-2</v>
      </c>
      <c r="M40">
        <f t="shared" si="11"/>
        <v>2.294786061841525E-3</v>
      </c>
      <c r="N40">
        <f t="shared" si="11"/>
        <v>2.1850550916446831E-4</v>
      </c>
      <c r="O40">
        <f t="shared" si="11"/>
        <v>1.3261467616709766E-5</v>
      </c>
      <c r="P40">
        <f t="shared" si="11"/>
        <v>4.6058673131010863E-7</v>
      </c>
      <c r="Q40">
        <f t="shared" si="11"/>
        <v>-3.8108325384200725E-9</v>
      </c>
      <c r="R40">
        <f t="shared" si="11"/>
        <v>-1.6561597337982903E-7</v>
      </c>
      <c r="S40">
        <f t="shared" si="11"/>
        <v>-2.1850425957481434E-7</v>
      </c>
      <c r="T40">
        <f t="shared" si="11"/>
        <v>-1.6557792537064131E-7</v>
      </c>
      <c r="U40">
        <f t="shared" si="11"/>
        <v>-1.5094814065363948E-7</v>
      </c>
    </row>
    <row r="41" spans="1:21" x14ac:dyDescent="0.35">
      <c r="A41">
        <v>3.3</v>
      </c>
      <c r="B41" s="2">
        <f t="shared" si="2"/>
        <v>19.729826880143282</v>
      </c>
    </row>
    <row r="42" spans="1:21" x14ac:dyDescent="0.35">
      <c r="A42">
        <v>3.4</v>
      </c>
      <c r="B42" s="2">
        <f t="shared" si="2"/>
        <v>11.801346947705611</v>
      </c>
      <c r="E42" t="s">
        <v>24</v>
      </c>
      <c r="G42">
        <f>G39*$B$8</f>
        <v>0</v>
      </c>
      <c r="H42">
        <f t="shared" ref="H42:U42" si="12">H39*$B$8</f>
        <v>0.01</v>
      </c>
      <c r="I42">
        <f t="shared" si="12"/>
        <v>0.05</v>
      </c>
      <c r="J42">
        <f t="shared" si="12"/>
        <v>0.1</v>
      </c>
      <c r="K42">
        <f t="shared" si="12"/>
        <v>0.2</v>
      </c>
      <c r="L42">
        <f t="shared" si="12"/>
        <v>0.3</v>
      </c>
      <c r="M42">
        <f t="shared" si="12"/>
        <v>0.4</v>
      </c>
      <c r="N42">
        <f t="shared" si="12"/>
        <v>0.5</v>
      </c>
      <c r="O42">
        <f t="shared" si="12"/>
        <v>0.6</v>
      </c>
      <c r="P42">
        <f t="shared" si="12"/>
        <v>0.7</v>
      </c>
      <c r="Q42">
        <f t="shared" si="12"/>
        <v>0.8</v>
      </c>
      <c r="R42">
        <f t="shared" si="12"/>
        <v>0.9</v>
      </c>
      <c r="S42">
        <f t="shared" si="12"/>
        <v>0.95</v>
      </c>
      <c r="T42">
        <f t="shared" si="12"/>
        <v>0.99</v>
      </c>
      <c r="U42">
        <f t="shared" si="12"/>
        <v>1</v>
      </c>
    </row>
    <row r="43" spans="1:21" x14ac:dyDescent="0.35">
      <c r="A43">
        <v>3.5</v>
      </c>
      <c r="B43" s="2">
        <f t="shared" si="2"/>
        <v>8.1436576973910313</v>
      </c>
      <c r="E43" t="s">
        <v>25</v>
      </c>
      <c r="G43" s="7">
        <f>G40*$B$5</f>
        <v>45.087073251019426</v>
      </c>
      <c r="H43" s="7">
        <f t="shared" ref="H43:U43" si="13">H40*$B$5</f>
        <v>42.361806913508005</v>
      </c>
      <c r="I43" s="7">
        <f t="shared" si="13"/>
        <v>32.032704047748474</v>
      </c>
      <c r="J43" s="7">
        <f t="shared" si="13"/>
        <v>21.014446694301537</v>
      </c>
      <c r="K43" s="7">
        <f t="shared" si="13"/>
        <v>6.9378391763925347</v>
      </c>
      <c r="L43" s="7">
        <f t="shared" si="13"/>
        <v>1.5546753527939217</v>
      </c>
      <c r="M43" s="7">
        <f t="shared" si="13"/>
        <v>0.2294786061841525</v>
      </c>
      <c r="N43" s="7">
        <f t="shared" si="13"/>
        <v>2.1850550916446831E-2</v>
      </c>
      <c r="O43" s="7">
        <f t="shared" si="13"/>
        <v>1.3261467616709766E-3</v>
      </c>
      <c r="P43" s="7">
        <f t="shared" si="13"/>
        <v>4.6058673131010863E-5</v>
      </c>
      <c r="Q43" s="7">
        <f t="shared" si="13"/>
        <v>-3.8108325384200725E-7</v>
      </c>
      <c r="R43" s="7">
        <f t="shared" si="13"/>
        <v>-1.6561597337982903E-5</v>
      </c>
      <c r="S43" s="7">
        <f t="shared" si="13"/>
        <v>-2.1850425957481434E-5</v>
      </c>
      <c r="T43" s="7">
        <f t="shared" si="13"/>
        <v>-1.6557792537064131E-5</v>
      </c>
      <c r="U43" s="7">
        <f t="shared" si="13"/>
        <v>-1.5094814065363948E-5</v>
      </c>
    </row>
    <row r="44" spans="1:21" x14ac:dyDescent="0.35">
      <c r="A44">
        <v>3.6</v>
      </c>
      <c r="B44" s="2">
        <f t="shared" si="2"/>
        <v>5.9533246515932916</v>
      </c>
    </row>
    <row r="45" spans="1:21" x14ac:dyDescent="0.35">
      <c r="A45">
        <v>3.7</v>
      </c>
      <c r="B45" s="2">
        <f t="shared" si="2"/>
        <v>4.4345293917246398</v>
      </c>
    </row>
    <row r="46" spans="1:21" x14ac:dyDescent="0.35">
      <c r="A46">
        <v>3.8</v>
      </c>
      <c r="B46" s="2">
        <f t="shared" si="2"/>
        <v>3.2743781024443299</v>
      </c>
    </row>
    <row r="47" spans="1:21" x14ac:dyDescent="0.35">
      <c r="A47">
        <v>3.9</v>
      </c>
      <c r="B47" s="2">
        <f t="shared" si="2"/>
        <v>2.3244223458444875</v>
      </c>
    </row>
    <row r="48" spans="1:21" x14ac:dyDescent="0.35">
      <c r="A48">
        <v>4</v>
      </c>
      <c r="B48" s="2">
        <f t="shared" si="2"/>
        <v>1.5047646178024667</v>
      </c>
    </row>
    <row r="49" spans="1:2" x14ac:dyDescent="0.35">
      <c r="A49">
        <v>4.0999999999999996</v>
      </c>
      <c r="B49" s="2">
        <f t="shared" si="2"/>
        <v>0.76817121451768333</v>
      </c>
    </row>
    <row r="50" spans="1:2" x14ac:dyDescent="0.35">
      <c r="A50">
        <v>4.2</v>
      </c>
      <c r="B50" s="2">
        <f t="shared" si="2"/>
        <v>8.4497346534589735E-2</v>
      </c>
    </row>
    <row r="51" spans="1:2" x14ac:dyDescent="0.35">
      <c r="A51">
        <v>4.3</v>
      </c>
      <c r="B51" s="2">
        <f t="shared" si="2"/>
        <v>-0.56685994576634702</v>
      </c>
    </row>
    <row r="52" spans="1:2" x14ac:dyDescent="0.35">
      <c r="A52">
        <v>4.4000000000000004</v>
      </c>
      <c r="B52" s="2">
        <f t="shared" si="2"/>
        <v>-1.2009599823191994</v>
      </c>
    </row>
    <row r="53" spans="1:2" x14ac:dyDescent="0.35">
      <c r="A53">
        <v>4.5</v>
      </c>
      <c r="B53" s="2">
        <f t="shared" si="2"/>
        <v>-1.8296144535124248</v>
      </c>
    </row>
    <row r="54" spans="1:2" x14ac:dyDescent="0.35">
      <c r="A54">
        <v>4.5999999999999996</v>
      </c>
      <c r="B54" s="2">
        <f t="shared" si="2"/>
        <v>-2.4628228895956172</v>
      </c>
    </row>
    <row r="55" spans="1:2" x14ac:dyDescent="0.35">
      <c r="A55">
        <v>4.7</v>
      </c>
      <c r="B55" s="2">
        <f t="shared" si="2"/>
        <v>-3.1097688129212733</v>
      </c>
    </row>
    <row r="56" spans="1:2" x14ac:dyDescent="0.35">
      <c r="A56">
        <v>4.8</v>
      </c>
      <c r="B56" s="2">
        <f t="shared" si="2"/>
        <v>-3.7796121680935499</v>
      </c>
    </row>
    <row r="57" spans="1:2" x14ac:dyDescent="0.35">
      <c r="A57">
        <v>4.9000000000000004</v>
      </c>
      <c r="B57" s="2">
        <f t="shared" si="2"/>
        <v>-4.4822337827056922</v>
      </c>
    </row>
    <row r="58" spans="1:2" x14ac:dyDescent="0.35">
      <c r="A58">
        <v>4.9999999999999902</v>
      </c>
      <c r="B58" s="2">
        <f t="shared" si="2"/>
        <v>-5.2290645776636522</v>
      </c>
    </row>
    <row r="59" spans="1:2" x14ac:dyDescent="0.35">
      <c r="A59">
        <v>5.0999999999999899</v>
      </c>
      <c r="B59" s="2">
        <f t="shared" si="2"/>
        <v>-6.0341515629774092</v>
      </c>
    </row>
    <row r="60" spans="1:2" x14ac:dyDescent="0.35">
      <c r="A60">
        <v>5.2</v>
      </c>
      <c r="B60" s="2">
        <f t="shared" si="2"/>
        <v>-6.9156816478215379</v>
      </c>
    </row>
    <row r="61" spans="1:2" x14ac:dyDescent="0.35">
      <c r="A61">
        <v>5.2999999999999901</v>
      </c>
      <c r="B61" s="2">
        <f t="shared" si="2"/>
        <v>-7.8983363230193735</v>
      </c>
    </row>
    <row r="62" spans="1:2" x14ac:dyDescent="0.35">
      <c r="A62">
        <v>5.3999999999999897</v>
      </c>
      <c r="B62" s="2">
        <f t="shared" si="2"/>
        <v>-9.0171695571955439</v>
      </c>
    </row>
    <row r="63" spans="1:2" x14ac:dyDescent="0.35">
      <c r="A63">
        <v>5.4999999999999902</v>
      </c>
      <c r="B63" s="2">
        <f t="shared" si="2"/>
        <v>-10.324395441820794</v>
      </c>
    </row>
    <row r="64" spans="1:2" x14ac:dyDescent="0.35">
      <c r="A64">
        <v>5.5999999999999899</v>
      </c>
      <c r="B64" s="2">
        <f t="shared" si="2"/>
        <v>-11.902086256888055</v>
      </c>
    </row>
    <row r="65" spans="1:2" x14ac:dyDescent="0.35">
      <c r="A65">
        <v>5.6999999999999904</v>
      </c>
      <c r="B65" s="2">
        <f t="shared" si="2"/>
        <v>-13.887890655454262</v>
      </c>
    </row>
    <row r="66" spans="1:2" x14ac:dyDescent="0.35">
      <c r="A66">
        <v>5.7999999999999901</v>
      </c>
      <c r="B66" s="2">
        <f t="shared" si="2"/>
        <v>-16.532647235491265</v>
      </c>
    </row>
    <row r="67" spans="1:2" x14ac:dyDescent="0.35">
      <c r="A67">
        <v>5.8999999999999897</v>
      </c>
      <c r="B67" s="2">
        <f t="shared" si="2"/>
        <v>-20.348170844934437</v>
      </c>
    </row>
    <row r="68" spans="1:2" x14ac:dyDescent="0.35">
      <c r="A68">
        <v>5.9999999999999902</v>
      </c>
      <c r="B68" s="2">
        <f t="shared" si="2"/>
        <v>-26.568118025079961</v>
      </c>
    </row>
    <row r="69" spans="1:2" x14ac:dyDescent="0.35">
      <c r="A69">
        <v>6.0999999999999899</v>
      </c>
      <c r="B69" s="2">
        <f t="shared" si="2"/>
        <v>-39.118301153284058</v>
      </c>
    </row>
    <row r="70" spans="1:2" x14ac:dyDescent="0.35">
      <c r="A70">
        <v>6.1999999999999904</v>
      </c>
      <c r="B70" s="2">
        <f t="shared" si="2"/>
        <v>-80.79839725925396</v>
      </c>
    </row>
    <row r="71" spans="1:2" x14ac:dyDescent="0.35">
      <c r="A71">
        <v>6.2999999999999901</v>
      </c>
      <c r="B71" s="2">
        <f t="shared" si="2"/>
        <v>367.94901031669269</v>
      </c>
    </row>
    <row r="72" spans="1:2" x14ac:dyDescent="0.35">
      <c r="A72">
        <v>6.3999999999999897</v>
      </c>
      <c r="B72" s="2">
        <f t="shared" si="2"/>
        <v>47.596196877506102</v>
      </c>
    </row>
    <row r="73" spans="1:2" x14ac:dyDescent="0.35">
      <c r="A73">
        <v>6.4999999999999902</v>
      </c>
      <c r="B73" s="2">
        <f t="shared" si="2"/>
        <v>22.308274073728377</v>
      </c>
    </row>
    <row r="74" spans="1:2" x14ac:dyDescent="0.35">
      <c r="A74">
        <v>6.5999999999999899</v>
      </c>
      <c r="B74" s="2">
        <f t="shared" si="2"/>
        <v>12.668665912865839</v>
      </c>
    </row>
    <row r="75" spans="1:2" x14ac:dyDescent="0.35">
      <c r="A75">
        <v>6.6999999999999904</v>
      </c>
      <c r="B75" s="2">
        <f t="shared" si="2"/>
        <v>7.4044399022881517</v>
      </c>
    </row>
    <row r="76" spans="1:2" x14ac:dyDescent="0.35">
      <c r="A76">
        <v>6.7999999999999901</v>
      </c>
      <c r="B76" s="2">
        <f t="shared" si="2"/>
        <v>3.9666694847566486</v>
      </c>
    </row>
    <row r="77" spans="1:2" x14ac:dyDescent="0.35">
      <c r="A77">
        <v>6.8999999999999897</v>
      </c>
      <c r="B77" s="2">
        <f t="shared" si="2"/>
        <v>1.4584914658109831</v>
      </c>
    </row>
    <row r="78" spans="1:2" x14ac:dyDescent="0.35">
      <c r="A78">
        <v>6.9999999999999902</v>
      </c>
      <c r="B78" s="2">
        <f t="shared" si="2"/>
        <v>-0.51739204316387521</v>
      </c>
    </row>
    <row r="79" spans="1:2" x14ac:dyDescent="0.35">
      <c r="A79">
        <v>7.0999999999999899</v>
      </c>
      <c r="B79" s="2">
        <f t="shared" ref="B79:B142" si="14">A79*_xlfn.COT(A79)-A79^2/$B$10+$B$10/4</f>
        <v>-2.1646642638968867</v>
      </c>
    </row>
    <row r="80" spans="1:2" x14ac:dyDescent="0.35">
      <c r="A80">
        <v>7.1999999999999904</v>
      </c>
      <c r="B80" s="2">
        <f t="shared" si="14"/>
        <v>-3.5991555763522287</v>
      </c>
    </row>
    <row r="81" spans="1:2" x14ac:dyDescent="0.35">
      <c r="A81">
        <v>7.2999999999999901</v>
      </c>
      <c r="B81" s="2">
        <f t="shared" si="14"/>
        <v>-4.8922421131350999</v>
      </c>
    </row>
    <row r="82" spans="1:2" x14ac:dyDescent="0.35">
      <c r="A82">
        <v>7.3999999999999897</v>
      </c>
      <c r="B82" s="2">
        <f t="shared" si="14"/>
        <v>-6.0909829866061234</v>
      </c>
    </row>
    <row r="83" spans="1:2" x14ac:dyDescent="0.35">
      <c r="A83">
        <v>7.4999999999999902</v>
      </c>
      <c r="B83" s="2">
        <f t="shared" si="14"/>
        <v>-7.2283955776822673</v>
      </c>
    </row>
    <row r="84" spans="1:2" x14ac:dyDescent="0.35">
      <c r="A84">
        <v>7.5999999999999899</v>
      </c>
      <c r="B84" s="2">
        <f t="shared" si="14"/>
        <v>-8.3291350414674401</v>
      </c>
    </row>
    <row r="85" spans="1:2" x14ac:dyDescent="0.35">
      <c r="A85">
        <v>7.6999999999999904</v>
      </c>
      <c r="B85" s="2">
        <f t="shared" si="14"/>
        <v>-9.4128808925397429</v>
      </c>
    </row>
    <row r="86" spans="1:2" x14ac:dyDescent="0.35">
      <c r="A86">
        <v>7.7999999999999901</v>
      </c>
      <c r="B86" s="2">
        <f t="shared" si="14"/>
        <v>-10.496533788905387</v>
      </c>
    </row>
    <row r="87" spans="1:2" x14ac:dyDescent="0.35">
      <c r="A87">
        <v>7.8999999999999897</v>
      </c>
      <c r="B87" s="2">
        <f t="shared" si="14"/>
        <v>-11.595801934438825</v>
      </c>
    </row>
    <row r="88" spans="1:2" x14ac:dyDescent="0.35">
      <c r="A88">
        <v>7.9999999999999902</v>
      </c>
      <c r="B88" s="2">
        <f t="shared" si="14"/>
        <v>-12.726520511595732</v>
      </c>
    </row>
    <row r="89" spans="1:2" x14ac:dyDescent="0.35">
      <c r="A89">
        <v>8.0999999999999908</v>
      </c>
      <c r="B89" s="2">
        <f t="shared" si="14"/>
        <v>-13.905950272702567</v>
      </c>
    </row>
    <row r="90" spans="1:2" x14ac:dyDescent="0.35">
      <c r="A90">
        <v>8.1999999999999904</v>
      </c>
      <c r="B90" s="2">
        <f t="shared" si="14"/>
        <v>-15.154287366579094</v>
      </c>
    </row>
    <row r="91" spans="1:2" x14ac:dyDescent="0.35">
      <c r="A91">
        <v>8.2999999999999901</v>
      </c>
      <c r="B91" s="2">
        <f t="shared" si="14"/>
        <v>-16.496676120544031</v>
      </c>
    </row>
    <row r="92" spans="1:2" x14ac:dyDescent="0.35">
      <c r="A92">
        <v>8.3999999999999897</v>
      </c>
      <c r="B92" s="2">
        <f t="shared" si="14"/>
        <v>-17.966177706402384</v>
      </c>
    </row>
    <row r="93" spans="1:2" x14ac:dyDescent="0.35">
      <c r="A93">
        <v>8.4999999999999893</v>
      </c>
      <c r="B93" s="2">
        <f t="shared" si="14"/>
        <v>-19.608495631204647</v>
      </c>
    </row>
    <row r="94" spans="1:2" x14ac:dyDescent="0.35">
      <c r="A94">
        <v>8.5999999999999908</v>
      </c>
      <c r="B94" s="2">
        <f t="shared" si="14"/>
        <v>-21.490005818444182</v>
      </c>
    </row>
    <row r="95" spans="1:2" x14ac:dyDescent="0.35">
      <c r="A95">
        <v>8.6999999999999904</v>
      </c>
      <c r="B95" s="2">
        <f t="shared" si="14"/>
        <v>-23.712325958370386</v>
      </c>
    </row>
    <row r="96" spans="1:2" x14ac:dyDescent="0.35">
      <c r="A96">
        <v>8.7999999999999901</v>
      </c>
      <c r="B96" s="2">
        <f t="shared" si="14"/>
        <v>-26.440784617177755</v>
      </c>
    </row>
    <row r="97" spans="1:2" x14ac:dyDescent="0.35">
      <c r="A97">
        <v>8.8999999999999897</v>
      </c>
      <c r="B97" s="2">
        <f t="shared" si="14"/>
        <v>-29.965358739394389</v>
      </c>
    </row>
    <row r="98" spans="1:2" x14ac:dyDescent="0.35">
      <c r="A98">
        <v>8.9999999999999893</v>
      </c>
      <c r="B98" s="2">
        <f t="shared" si="14"/>
        <v>-34.847608698992133</v>
      </c>
    </row>
    <row r="99" spans="1:2" x14ac:dyDescent="0.35">
      <c r="A99">
        <v>9.0999999999999908</v>
      </c>
      <c r="B99" s="2">
        <f t="shared" si="14"/>
        <v>-42.338984770140911</v>
      </c>
    </row>
    <row r="100" spans="1:2" x14ac:dyDescent="0.35">
      <c r="A100">
        <v>9.1999999999999904</v>
      </c>
      <c r="B100" s="2">
        <f t="shared" si="14"/>
        <v>-55.91562740957491</v>
      </c>
    </row>
    <row r="101" spans="1:2" x14ac:dyDescent="0.35">
      <c r="A101">
        <v>9.2999999999999901</v>
      </c>
      <c r="B101" s="2">
        <f t="shared" si="14"/>
        <v>-90.193179148130568</v>
      </c>
    </row>
    <row r="102" spans="1:2" x14ac:dyDescent="0.35">
      <c r="A102">
        <v>9.3999999999999897</v>
      </c>
      <c r="B102" s="2">
        <f t="shared" si="14"/>
        <v>-395.71375475988901</v>
      </c>
    </row>
    <row r="103" spans="1:2" x14ac:dyDescent="0.35">
      <c r="A103">
        <v>9.4999999999999893</v>
      </c>
      <c r="B103" s="2">
        <f t="shared" si="14"/>
        <v>109.2544809665352</v>
      </c>
    </row>
    <row r="104" spans="1:2" x14ac:dyDescent="0.35">
      <c r="A104">
        <v>9.5999999999999908</v>
      </c>
      <c r="B104" s="2">
        <f t="shared" si="14"/>
        <v>37.043766972275264</v>
      </c>
    </row>
    <row r="105" spans="1:2" x14ac:dyDescent="0.35">
      <c r="A105">
        <v>9.6999999999999904</v>
      </c>
      <c r="B105" s="2">
        <f t="shared" si="14"/>
        <v>16.781859498219625</v>
      </c>
    </row>
    <row r="106" spans="1:2" x14ac:dyDescent="0.35">
      <c r="A106">
        <v>9.7999999999999901</v>
      </c>
      <c r="B106" s="2">
        <f t="shared" si="14"/>
        <v>6.9224822398461079</v>
      </c>
    </row>
    <row r="107" spans="1:2" x14ac:dyDescent="0.35">
      <c r="A107">
        <v>9.8999999999999897</v>
      </c>
      <c r="B107" s="2">
        <f t="shared" si="14"/>
        <v>0.8880039663645114</v>
      </c>
    </row>
    <row r="108" spans="1:2" x14ac:dyDescent="0.35">
      <c r="A108">
        <v>9.9999999999999893</v>
      </c>
      <c r="B108" s="2">
        <f t="shared" si="14"/>
        <v>-3.3264895464304143</v>
      </c>
    </row>
    <row r="109" spans="1:2" x14ac:dyDescent="0.35">
      <c r="A109">
        <v>10.1</v>
      </c>
      <c r="B109" s="2">
        <f t="shared" si="14"/>
        <v>-6.5394439094647243</v>
      </c>
    </row>
    <row r="110" spans="1:2" x14ac:dyDescent="0.35">
      <c r="A110">
        <v>10.199999999999999</v>
      </c>
      <c r="B110" s="2">
        <f t="shared" si="14"/>
        <v>-9.1482655434960396</v>
      </c>
    </row>
    <row r="111" spans="1:2" x14ac:dyDescent="0.35">
      <c r="A111">
        <v>10.3</v>
      </c>
      <c r="B111" s="2">
        <f t="shared" si="14"/>
        <v>-11.370065770551196</v>
      </c>
    </row>
    <row r="112" spans="1:2" x14ac:dyDescent="0.35">
      <c r="A112">
        <v>10.4</v>
      </c>
      <c r="B112" s="2">
        <f t="shared" si="14"/>
        <v>-13.334343884718766</v>
      </c>
    </row>
    <row r="113" spans="1:2" x14ac:dyDescent="0.35">
      <c r="A113">
        <v>10.5</v>
      </c>
      <c r="B113" s="2">
        <f t="shared" si="14"/>
        <v>-15.124017494276977</v>
      </c>
    </row>
    <row r="114" spans="1:2" x14ac:dyDescent="0.35">
      <c r="A114">
        <v>10.6</v>
      </c>
      <c r="B114" s="2">
        <f t="shared" si="14"/>
        <v>-16.795587325242749</v>
      </c>
    </row>
    <row r="115" spans="1:2" x14ac:dyDescent="0.35">
      <c r="A115">
        <v>10.7</v>
      </c>
      <c r="B115" s="2">
        <f t="shared" si="14"/>
        <v>-18.389918013235146</v>
      </c>
    </row>
    <row r="116" spans="1:2" x14ac:dyDescent="0.35">
      <c r="A116">
        <v>10.8</v>
      </c>
      <c r="B116" s="2">
        <f t="shared" si="14"/>
        <v>-19.938449104244675</v>
      </c>
    </row>
    <row r="117" spans="1:2" x14ac:dyDescent="0.35">
      <c r="A117">
        <v>10.9</v>
      </c>
      <c r="B117" s="2">
        <f t="shared" si="14"/>
        <v>-21.46705666741051</v>
      </c>
    </row>
    <row r="118" spans="1:2" x14ac:dyDescent="0.35">
      <c r="A118">
        <v>11</v>
      </c>
      <c r="B118" s="2">
        <f t="shared" si="14"/>
        <v>-22.998683154644564</v>
      </c>
    </row>
    <row r="119" spans="1:2" x14ac:dyDescent="0.35">
      <c r="A119">
        <v>11.1</v>
      </c>
      <c r="B119" s="2">
        <f t="shared" si="14"/>
        <v>-24.555357183855545</v>
      </c>
    </row>
    <row r="120" spans="1:2" x14ac:dyDescent="0.35">
      <c r="A120">
        <v>11.2</v>
      </c>
      <c r="B120" s="2">
        <f t="shared" si="14"/>
        <v>-26.160003868225889</v>
      </c>
    </row>
    <row r="121" spans="1:2" x14ac:dyDescent="0.35">
      <c r="A121">
        <v>11.3</v>
      </c>
      <c r="B121" s="2">
        <f t="shared" si="14"/>
        <v>-27.83837110559131</v>
      </c>
    </row>
    <row r="122" spans="1:2" x14ac:dyDescent="0.35">
      <c r="A122">
        <v>11.4</v>
      </c>
      <c r="B122" s="2">
        <f t="shared" si="14"/>
        <v>-29.62142639778606</v>
      </c>
    </row>
    <row r="123" spans="1:2" x14ac:dyDescent="0.35">
      <c r="A123">
        <v>11.5</v>
      </c>
      <c r="B123" s="2">
        <f t="shared" si="14"/>
        <v>-31.548724563552142</v>
      </c>
    </row>
    <row r="124" spans="1:2" x14ac:dyDescent="0.35">
      <c r="A124">
        <v>11.6</v>
      </c>
      <c r="B124" s="2">
        <f t="shared" si="14"/>
        <v>-33.673583148200123</v>
      </c>
    </row>
    <row r="125" spans="1:2" x14ac:dyDescent="0.35">
      <c r="A125">
        <v>11.7</v>
      </c>
      <c r="B125" s="2">
        <f t="shared" si="14"/>
        <v>-36.071622568981027</v>
      </c>
    </row>
    <row r="126" spans="1:2" x14ac:dyDescent="0.35">
      <c r="A126">
        <v>11.8</v>
      </c>
      <c r="B126" s="2">
        <f t="shared" si="14"/>
        <v>-38.855816535682905</v>
      </c>
    </row>
    <row r="127" spans="1:2" x14ac:dyDescent="0.35">
      <c r="A127">
        <v>11.9</v>
      </c>
      <c r="B127" s="2">
        <f t="shared" si="14"/>
        <v>-42.204947591878863</v>
      </c>
    </row>
    <row r="128" spans="1:2" x14ac:dyDescent="0.35">
      <c r="A128">
        <v>12</v>
      </c>
      <c r="B128" s="2">
        <f t="shared" si="14"/>
        <v>-46.42208087677227</v>
      </c>
    </row>
    <row r="129" spans="1:2" x14ac:dyDescent="0.35">
      <c r="A129">
        <v>12.1</v>
      </c>
      <c r="B129" s="2">
        <f t="shared" si="14"/>
        <v>-52.068150099165337</v>
      </c>
    </row>
    <row r="130" spans="1:2" x14ac:dyDescent="0.35">
      <c r="A130">
        <v>12.2</v>
      </c>
      <c r="B130" s="2">
        <f t="shared" si="14"/>
        <v>-60.314201546082202</v>
      </c>
    </row>
    <row r="131" spans="1:2" x14ac:dyDescent="0.35">
      <c r="A131">
        <v>12.3</v>
      </c>
      <c r="B131" s="2">
        <f t="shared" si="14"/>
        <v>-74.086944068406154</v>
      </c>
    </row>
    <row r="132" spans="1:2" x14ac:dyDescent="0.35">
      <c r="A132">
        <v>12.4</v>
      </c>
      <c r="B132" s="2">
        <f t="shared" si="14"/>
        <v>-103.34545542709412</v>
      </c>
    </row>
    <row r="133" spans="1:2" x14ac:dyDescent="0.35">
      <c r="A133">
        <v>12.5</v>
      </c>
      <c r="B133" s="2">
        <f t="shared" si="14"/>
        <v>-218.05973574135777</v>
      </c>
    </row>
    <row r="134" spans="1:2" x14ac:dyDescent="0.35">
      <c r="A134">
        <v>12.6</v>
      </c>
      <c r="B134" s="2">
        <f t="shared" si="14"/>
        <v>344.02906776700212</v>
      </c>
    </row>
    <row r="135" spans="1:2" x14ac:dyDescent="0.35">
      <c r="A135">
        <v>12.7</v>
      </c>
      <c r="B135" s="2">
        <f t="shared" si="14"/>
        <v>63.464603871376411</v>
      </c>
    </row>
    <row r="136" spans="1:2" x14ac:dyDescent="0.35">
      <c r="A136">
        <v>12.8</v>
      </c>
      <c r="B136" s="2">
        <f t="shared" si="14"/>
        <v>22.269163613750209</v>
      </c>
    </row>
    <row r="137" spans="1:2" x14ac:dyDescent="0.35">
      <c r="A137">
        <v>12.9</v>
      </c>
      <c r="B137" s="2">
        <f t="shared" si="14"/>
        <v>5.188292748214252</v>
      </c>
    </row>
    <row r="138" spans="1:2" x14ac:dyDescent="0.35">
      <c r="A138">
        <v>13</v>
      </c>
      <c r="B138" s="2">
        <f t="shared" si="14"/>
        <v>-4.4735277285213044</v>
      </c>
    </row>
    <row r="139" spans="1:2" x14ac:dyDescent="0.35">
      <c r="A139">
        <v>13.1</v>
      </c>
      <c r="B139" s="2">
        <f t="shared" si="14"/>
        <v>-10.898779762896503</v>
      </c>
    </row>
    <row r="140" spans="1:2" x14ac:dyDescent="0.35">
      <c r="A140">
        <v>13.2</v>
      </c>
      <c r="B140" s="2">
        <f t="shared" si="14"/>
        <v>-15.631196931441501</v>
      </c>
    </row>
    <row r="141" spans="1:2" x14ac:dyDescent="0.35">
      <c r="A141">
        <v>13.3</v>
      </c>
      <c r="B141" s="2">
        <f t="shared" si="14"/>
        <v>-19.374400666973052</v>
      </c>
    </row>
    <row r="142" spans="1:2" x14ac:dyDescent="0.35">
      <c r="A142">
        <v>13.4</v>
      </c>
      <c r="B142" s="2">
        <f t="shared" si="14"/>
        <v>-22.496034789821451</v>
      </c>
    </row>
    <row r="143" spans="1:2" x14ac:dyDescent="0.35">
      <c r="A143">
        <v>13.5</v>
      </c>
      <c r="B143" s="2">
        <f t="shared" ref="B143:B203" si="15">A143*_xlfn.COT(A143)-A143^2/$B$10+$B$10/4</f>
        <v>-25.207981382346745</v>
      </c>
    </row>
    <row r="144" spans="1:2" x14ac:dyDescent="0.35">
      <c r="A144">
        <v>13.6</v>
      </c>
      <c r="B144" s="2">
        <f t="shared" si="15"/>
        <v>-27.642042370336014</v>
      </c>
    </row>
    <row r="145" spans="1:2" x14ac:dyDescent="0.35">
      <c r="A145">
        <v>13.7</v>
      </c>
      <c r="B145" s="2">
        <f t="shared" si="15"/>
        <v>-29.885658924777459</v>
      </c>
    </row>
    <row r="146" spans="1:2" x14ac:dyDescent="0.35">
      <c r="A146">
        <v>13.8</v>
      </c>
      <c r="B146" s="2">
        <f t="shared" si="15"/>
        <v>-32.000375473879146</v>
      </c>
    </row>
    <row r="147" spans="1:2" x14ac:dyDescent="0.35">
      <c r="A147">
        <v>13.9</v>
      </c>
      <c r="B147" s="2">
        <f t="shared" si="15"/>
        <v>-34.032146837327261</v>
      </c>
    </row>
    <row r="148" spans="1:2" x14ac:dyDescent="0.35">
      <c r="A148">
        <v>14</v>
      </c>
      <c r="B148" s="2">
        <f t="shared" si="15"/>
        <v>-36.017527922234287</v>
      </c>
    </row>
    <row r="149" spans="1:2" x14ac:dyDescent="0.35">
      <c r="A149">
        <v>14.1</v>
      </c>
      <c r="B149" s="2">
        <f t="shared" si="15"/>
        <v>-37.987704690208993</v>
      </c>
    </row>
    <row r="150" spans="1:2" x14ac:dyDescent="0.35">
      <c r="A150">
        <v>14.2</v>
      </c>
      <c r="B150" s="2">
        <f t="shared" si="15"/>
        <v>-39.971405464769049</v>
      </c>
    </row>
    <row r="151" spans="1:2" x14ac:dyDescent="0.35">
      <c r="A151">
        <v>14.3</v>
      </c>
      <c r="B151" s="2">
        <f t="shared" si="15"/>
        <v>-41.997313241433787</v>
      </c>
    </row>
    <row r="152" spans="1:2" x14ac:dyDescent="0.35">
      <c r="A152">
        <v>14.4</v>
      </c>
      <c r="B152" s="2">
        <f t="shared" si="15"/>
        <v>-44.096426344752956</v>
      </c>
    </row>
    <row r="153" spans="1:2" x14ac:dyDescent="0.35">
      <c r="A153">
        <v>14.5</v>
      </c>
      <c r="B153" s="2">
        <f t="shared" si="15"/>
        <v>-46.304790979505128</v>
      </c>
    </row>
    <row r="154" spans="1:2" x14ac:dyDescent="0.35">
      <c r="A154">
        <v>14.6</v>
      </c>
      <c r="B154" s="2">
        <f t="shared" si="15"/>
        <v>-48.667140508287765</v>
      </c>
    </row>
    <row r="155" spans="1:2" x14ac:dyDescent="0.35">
      <c r="A155">
        <v>14.7</v>
      </c>
      <c r="B155" s="2">
        <f t="shared" si="15"/>
        <v>-51.242277117018737</v>
      </c>
    </row>
    <row r="156" spans="1:2" x14ac:dyDescent="0.35">
      <c r="A156">
        <v>14.8</v>
      </c>
      <c r="B156" s="2">
        <f t="shared" si="15"/>
        <v>-54.111685838154088</v>
      </c>
    </row>
    <row r="157" spans="1:2" x14ac:dyDescent="0.35">
      <c r="A157">
        <v>14.9</v>
      </c>
      <c r="B157" s="2">
        <f t="shared" si="15"/>
        <v>-57.394289553694463</v>
      </c>
    </row>
    <row r="158" spans="1:2" x14ac:dyDescent="0.35">
      <c r="A158">
        <v>15</v>
      </c>
      <c r="B158" s="2">
        <f t="shared" si="15"/>
        <v>-61.273499578477555</v>
      </c>
    </row>
    <row r="159" spans="1:2" x14ac:dyDescent="0.35">
      <c r="A159">
        <v>15.1</v>
      </c>
      <c r="B159" s="2">
        <f t="shared" si="15"/>
        <v>-66.050784403733033</v>
      </c>
    </row>
    <row r="160" spans="1:2" x14ac:dyDescent="0.35">
      <c r="A160">
        <v>15.2</v>
      </c>
      <c r="B160" s="2">
        <f t="shared" si="15"/>
        <v>-72.262354321070802</v>
      </c>
    </row>
    <row r="161" spans="1:2" x14ac:dyDescent="0.35">
      <c r="A161">
        <v>15.3</v>
      </c>
      <c r="B161" s="2">
        <f t="shared" si="15"/>
        <v>-80.967305973465727</v>
      </c>
    </row>
    <row r="162" spans="1:2" x14ac:dyDescent="0.35">
      <c r="A162">
        <v>15.4</v>
      </c>
      <c r="B162" s="2">
        <f t="shared" si="15"/>
        <v>-94.596998938432492</v>
      </c>
    </row>
    <row r="163" spans="1:2" x14ac:dyDescent="0.35">
      <c r="A163">
        <v>15.5</v>
      </c>
      <c r="B163" s="2">
        <f t="shared" si="15"/>
        <v>-120.25480523786231</v>
      </c>
    </row>
    <row r="164" spans="1:2" x14ac:dyDescent="0.35">
      <c r="A164">
        <v>15.6</v>
      </c>
      <c r="B164" s="2">
        <f t="shared" si="15"/>
        <v>-191.35374265469918</v>
      </c>
    </row>
    <row r="165" spans="1:2" x14ac:dyDescent="0.35">
      <c r="A165">
        <v>15.7</v>
      </c>
      <c r="B165" s="2">
        <f t="shared" si="15"/>
        <v>-2019.558720788501</v>
      </c>
    </row>
    <row r="166" spans="1:2" x14ac:dyDescent="0.35">
      <c r="A166">
        <v>15.8</v>
      </c>
      <c r="B166" s="2">
        <f t="shared" si="15"/>
        <v>122.50758824747172</v>
      </c>
    </row>
    <row r="167" spans="1:2" x14ac:dyDescent="0.35">
      <c r="A167">
        <v>15.9</v>
      </c>
      <c r="B167" s="2">
        <f t="shared" si="15"/>
        <v>32.464354151672481</v>
      </c>
    </row>
    <row r="168" spans="1:2" x14ac:dyDescent="0.35">
      <c r="A168">
        <v>16</v>
      </c>
      <c r="B168" s="2">
        <f t="shared" si="15"/>
        <v>3.2711711301671826</v>
      </c>
    </row>
    <row r="169" spans="1:2" x14ac:dyDescent="0.35">
      <c r="A169">
        <v>16.100000000000001</v>
      </c>
      <c r="B169" s="2">
        <f t="shared" si="15"/>
        <v>-11.650227828616281</v>
      </c>
    </row>
    <row r="170" spans="1:2" x14ac:dyDescent="0.35">
      <c r="A170">
        <v>16.2</v>
      </c>
      <c r="B170" s="2">
        <f t="shared" si="15"/>
        <v>-21.01452447397914</v>
      </c>
    </row>
    <row r="171" spans="1:2" x14ac:dyDescent="0.35">
      <c r="A171">
        <v>16.3</v>
      </c>
      <c r="B171" s="2">
        <f t="shared" si="15"/>
        <v>-27.650423693101065</v>
      </c>
    </row>
    <row r="172" spans="1:2" x14ac:dyDescent="0.35">
      <c r="A172">
        <v>16.399999999999999</v>
      </c>
      <c r="B172" s="2">
        <f t="shared" si="15"/>
        <v>-32.753543144435156</v>
      </c>
    </row>
    <row r="173" spans="1:2" x14ac:dyDescent="0.35">
      <c r="A173">
        <v>16.5</v>
      </c>
      <c r="B173" s="2">
        <f t="shared" si="15"/>
        <v>-36.917631202941273</v>
      </c>
    </row>
    <row r="174" spans="1:2" x14ac:dyDescent="0.35">
      <c r="A174">
        <v>16.600000000000001</v>
      </c>
      <c r="B174" s="2">
        <f t="shared" si="15"/>
        <v>-40.472242751949238</v>
      </c>
    </row>
    <row r="175" spans="1:2" x14ac:dyDescent="0.35">
      <c r="A175">
        <v>16.7</v>
      </c>
      <c r="B175" s="2">
        <f t="shared" si="15"/>
        <v>-43.616269372636346</v>
      </c>
    </row>
    <row r="176" spans="1:2" x14ac:dyDescent="0.35">
      <c r="A176">
        <v>16.8</v>
      </c>
      <c r="B176" s="2">
        <f t="shared" si="15"/>
        <v>-46.478207606088169</v>
      </c>
    </row>
    <row r="177" spans="1:2" x14ac:dyDescent="0.35">
      <c r="A177">
        <v>16.899999999999999</v>
      </c>
      <c r="B177" s="2">
        <f t="shared" si="15"/>
        <v>-49.146220046367254</v>
      </c>
    </row>
    <row r="178" spans="1:2" x14ac:dyDescent="0.35">
      <c r="A178">
        <v>17</v>
      </c>
      <c r="B178" s="2">
        <f t="shared" si="15"/>
        <v>-51.684398845027175</v>
      </c>
    </row>
    <row r="179" spans="1:2" x14ac:dyDescent="0.35">
      <c r="A179">
        <v>17.100000000000001</v>
      </c>
      <c r="B179" s="2">
        <f t="shared" si="15"/>
        <v>-54.142229405065564</v>
      </c>
    </row>
    <row r="180" spans="1:2" x14ac:dyDescent="0.35">
      <c r="A180">
        <v>17.2</v>
      </c>
      <c r="B180" s="2">
        <f t="shared" si="15"/>
        <v>-56.560526973881061</v>
      </c>
    </row>
    <row r="181" spans="1:2" x14ac:dyDescent="0.35">
      <c r="A181">
        <v>17.3</v>
      </c>
      <c r="B181" s="2">
        <f t="shared" si="15"/>
        <v>-58.975514281206145</v>
      </c>
    </row>
    <row r="182" spans="1:2" x14ac:dyDescent="0.35">
      <c r="A182">
        <v>17.399999999999999</v>
      </c>
      <c r="B182" s="2">
        <f t="shared" si="15"/>
        <v>-61.421980609821773</v>
      </c>
    </row>
    <row r="183" spans="1:2" x14ac:dyDescent="0.35">
      <c r="A183">
        <v>17.5</v>
      </c>
      <c r="B183" s="2">
        <f t="shared" si="15"/>
        <v>-63.936138781333327</v>
      </c>
    </row>
    <row r="184" spans="1:2" x14ac:dyDescent="0.35">
      <c r="A184">
        <v>17.600000000000001</v>
      </c>
      <c r="B184" s="2">
        <f t="shared" si="15"/>
        <v>-66.558692112112794</v>
      </c>
    </row>
    <row r="185" spans="1:2" x14ac:dyDescent="0.35">
      <c r="A185">
        <v>17.7</v>
      </c>
      <c r="B185" s="2">
        <f t="shared" si="15"/>
        <v>-69.33868230603845</v>
      </c>
    </row>
    <row r="186" spans="1:2" x14ac:dyDescent="0.35">
      <c r="A186">
        <v>17.8</v>
      </c>
      <c r="B186" s="2">
        <f t="shared" si="15"/>
        <v>-72.33893880678626</v>
      </c>
    </row>
    <row r="187" spans="1:2" x14ac:dyDescent="0.35">
      <c r="A187">
        <v>17.899999999999999</v>
      </c>
      <c r="B187" s="2">
        <f t="shared" si="15"/>
        <v>-75.644520444800804</v>
      </c>
    </row>
    <row r="188" spans="1:2" x14ac:dyDescent="0.35">
      <c r="A188">
        <v>18</v>
      </c>
      <c r="B188" s="2">
        <f t="shared" si="15"/>
        <v>-79.376767764016464</v>
      </c>
    </row>
    <row r="189" spans="1:2" x14ac:dyDescent="0.35">
      <c r="A189">
        <v>18.100000000000001</v>
      </c>
      <c r="B189" s="2">
        <f t="shared" si="15"/>
        <v>-83.718320887909144</v>
      </c>
    </row>
    <row r="190" spans="1:2" x14ac:dyDescent="0.35">
      <c r="A190">
        <v>18.2</v>
      </c>
      <c r="B190" s="2">
        <f t="shared" si="15"/>
        <v>-88.961009979602608</v>
      </c>
    </row>
    <row r="191" spans="1:2" x14ac:dyDescent="0.35">
      <c r="A191">
        <v>18.3</v>
      </c>
      <c r="B191" s="2">
        <f t="shared" si="15"/>
        <v>-95.605825511442262</v>
      </c>
    </row>
    <row r="192" spans="1:2" x14ac:dyDescent="0.35">
      <c r="A192">
        <v>18.399999999999999</v>
      </c>
      <c r="B192" s="2">
        <f t="shared" si="15"/>
        <v>-104.59612366323357</v>
      </c>
    </row>
    <row r="193" spans="1:2" x14ac:dyDescent="0.35">
      <c r="A193">
        <v>18.5</v>
      </c>
      <c r="B193" s="2">
        <f t="shared" si="15"/>
        <v>-117.95093186882028</v>
      </c>
    </row>
    <row r="194" spans="1:2" x14ac:dyDescent="0.35">
      <c r="A194">
        <v>18.600000000000001</v>
      </c>
      <c r="B194" s="2">
        <f t="shared" si="15"/>
        <v>-140.92068388851678</v>
      </c>
    </row>
    <row r="195" spans="1:2" x14ac:dyDescent="0.35">
      <c r="A195">
        <v>18.7</v>
      </c>
      <c r="B195" s="2">
        <f t="shared" si="15"/>
        <v>-192.79121616088315</v>
      </c>
    </row>
    <row r="196" spans="1:2" x14ac:dyDescent="0.35">
      <c r="A196">
        <v>18.8</v>
      </c>
      <c r="B196" s="2">
        <f t="shared" si="15"/>
        <v>-448.49679425170757</v>
      </c>
    </row>
    <row r="197" spans="1:2" x14ac:dyDescent="0.35">
      <c r="A197">
        <v>18.899999999999999</v>
      </c>
      <c r="B197" s="2">
        <f t="shared" si="15"/>
        <v>304.16247021831248</v>
      </c>
    </row>
    <row r="198" spans="1:2" x14ac:dyDescent="0.35">
      <c r="A198">
        <v>19</v>
      </c>
      <c r="B198" s="2">
        <f t="shared" si="15"/>
        <v>54.388520698322111</v>
      </c>
    </row>
    <row r="199" spans="1:2" x14ac:dyDescent="0.35">
      <c r="A199">
        <v>19.100000000000001</v>
      </c>
      <c r="B199" s="2">
        <f t="shared" si="15"/>
        <v>2.9513288651984055</v>
      </c>
    </row>
    <row r="200" spans="1:2" x14ac:dyDescent="0.35">
      <c r="A200">
        <v>19.2</v>
      </c>
      <c r="B200" s="2">
        <f t="shared" si="15"/>
        <v>-19.951794050942269</v>
      </c>
    </row>
    <row r="201" spans="1:2" x14ac:dyDescent="0.35">
      <c r="A201">
        <v>19.3</v>
      </c>
      <c r="B201" s="2">
        <f t="shared" si="15"/>
        <v>-33.339222274226721</v>
      </c>
    </row>
    <row r="202" spans="1:2" x14ac:dyDescent="0.35">
      <c r="A202">
        <v>19.399999999999999</v>
      </c>
      <c r="B202" s="2">
        <f t="shared" si="15"/>
        <v>-42.411307455430354</v>
      </c>
    </row>
    <row r="203" spans="1:2" x14ac:dyDescent="0.35">
      <c r="A203">
        <v>19.5</v>
      </c>
      <c r="B203" s="2">
        <f t="shared" si="15"/>
        <v>-49.172633929855365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 = 2</vt:lpstr>
      <vt:lpstr>Pe=5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2020-04-23T23:49:13Z</dcterms:modified>
</cp:coreProperties>
</file>