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-Nov2013" sheetId="1" r:id="rId1"/>
    <sheet name="B-Nov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27" i="1"/>
  <c r="F27"/>
  <c r="G2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F27" i="3" l="1"/>
  <c r="G27"/>
  <c r="H2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G22"/>
  <c r="E17" i="1"/>
  <c r="E9"/>
  <c r="E10"/>
  <c r="E11"/>
  <c r="E12"/>
  <c r="E13"/>
  <c r="E14"/>
  <c r="E15"/>
  <c r="E16"/>
  <c r="E18"/>
  <c r="E19"/>
  <c r="E20"/>
  <c r="E21"/>
  <c r="E22"/>
  <c r="E23"/>
  <c r="E24"/>
  <c r="E25"/>
  <c r="E26"/>
  <c r="D14" i="4" l="1"/>
  <c r="C14"/>
  <c r="B27" i="3" l="1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<sst xmlns="http://schemas.openxmlformats.org/spreadsheetml/2006/main" count="157" uniqueCount="87">
  <si>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</si>
  <si>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</si>
  <si>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</si>
  <si>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</si>
  <si>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</si>
  <si>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</si>
  <si>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</si>
  <si>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</si>
  <si>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</si>
  <si>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</si>
  <si>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</si>
  <si>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</si>
  <si>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</si>
  <si>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</si>
  <si>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</si>
  <si>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</si>
  <si>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</si>
  <si>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</si>
  <si>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</si>
  <si>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</si>
  <si>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</si>
  <si>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</si>
  <si>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</si>
  <si>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</si>
  <si>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</si>
  <si>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</si>
  <si>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</si>
  <si>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</si>
  <si>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</si>
  <si>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</si>
  <si>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</si>
  <si>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</si>
  <si>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</si>
  <si>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</si>
  <si>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</si>
  <si>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</si>
  <si>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</si>
  <si>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</si>
  <si>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</si>
  <si>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</si>
  <si>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</si>
  <si>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</si>
  <si>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</si>
  <si>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</si>
  <si>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</si>
  <si>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</si>
  <si>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</si>
  <si>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</si>
  <si>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</si>
  <si>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</si>
  <si>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</si>
  <si>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</si>
  <si>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</si>
  <si>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</si>
  <si>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</si>
  <si>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</si>
  <si>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</si>
  <si>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</si>
  <si>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</si>
  <si>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</si>
  <si>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</si>
  <si>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</si>
  <si>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</si>
  <si>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</si>
  <si>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</si>
  <si>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</si>
  <si>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</si>
  <si>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</si>
  <si>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</si>
  <si>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</si>
  <si>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</si>
  <si>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</si>
  <si>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</si>
  <si>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</si>
  <si>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</si>
  <si>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</si>
  <si>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</si>
  <si>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</si>
  <si>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</si>
  <si>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</si>
  <si>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</si>
  <si>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rPr>
        <b/>
        <u/>
        <sz val="11"/>
        <color rgb="FF3F3F3F"/>
        <rFont val="Calibri"/>
        <family val="2"/>
        <scheme val="minor"/>
      </rPr>
      <t>Note</t>
    </r>
    <r>
      <rPr>
        <sz val="11"/>
        <color rgb="FF3F3F3F"/>
        <rFont val="Calibri"/>
        <family val="2"/>
        <scheme val="minor"/>
      </rPr>
      <t xml:space="preserve"> :</t>
    </r>
    <r>
      <rPr>
        <b/>
        <sz val="11"/>
        <color rgb="FF3F3F3F"/>
        <rFont val="Calibri"/>
        <family val="2"/>
        <scheme val="minor"/>
      </rPr>
      <t xml:space="preserve"> To Register Purva-Vihar as a Society, kindly deposit Xerox of "INDEX-II" with Latest Light Bill.</t>
    </r>
  </si>
  <si>
    <r>
      <rPr>
        <sz val="11"/>
        <color rgb="FF3F3F3F"/>
        <rFont val="Calibri"/>
        <family val="2"/>
        <scheme val="minor"/>
      </rPr>
      <t xml:space="preserve">Maintenance Charges for Month of </t>
    </r>
    <r>
      <rPr>
        <b/>
        <sz val="11"/>
        <color rgb="FF3F3F3F"/>
        <rFont val="Calibri"/>
        <family val="2"/>
        <scheme val="minor"/>
      </rPr>
      <t>November 2013.</t>
    </r>
  </si>
  <si>
    <t xml:space="preserve">      /11/13</t>
  </si>
  <si>
    <t>March '03 -&gt; 1315</t>
  </si>
  <si>
    <t>By Cheque: 6550/-</t>
  </si>
  <si>
    <t>March 03 + Current Dues: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</si>
</sst>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Nov2013" displayName="ANov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ANov2013[[#This Row],[Last Month''s Balance]]+ANov2013[[#This Row],[Current Month Balance]]</calculatedColumnFormula>
    </tableColumn>
    <tableColumn id="6" name="Penalty" totalsRowFunction="sum" dataDxfId="27" totalsRowDxfId="1"/>
    <tableColumn id="7" name="Received Maint. Charge" totalsRowFunction="sum" dataDxfId="26" totalsRowDxfId="2"/>
    <tableColumn id="11" name="Remaining Balance" totalsRowFunction="sum" dataDxfId="25" totalsRowDxfId="0">
      <calculatedColumnFormula>ANov2013[[#This Row],[Total Balance]]+ANov2013[[#This Row],[Penalty]]-ANov2013[[#This Row],[Received Maint. Charge]]</calculatedColumnFormula>
    </tableColumn>
    <tableColumn id="8" name="Date" dataDxfId="24"/>
    <tableColumn id="13" name="Receipt No." dataDxfId="23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Nov2013" displayName="BNov2013" ref="A8:L27" totalsRowCount="1" headerRowDxfId="22">
  <tableColumns count="12">
    <tableColumn id="1" name="Flat No." totalsRowLabel="Total" dataDxfId="21"/>
    <tableColumn id="2" name="Name of Flat Holder" totalsRowFunction="count" dataDxfId="20"/>
    <tableColumn id="3" name="Last Month's Balance" totalsRowFunction="sum" dataDxfId="19" totalsRowDxfId="18"/>
    <tableColumn id="4" name="Current Month Balance" totalsRowFunction="sum" dataDxfId="17" totalsRowDxfId="16"/>
    <tableColumn id="5" name="Total Balance" totalsRowFunction="sum" dataDxfId="15" totalsRowDxfId="14">
      <calculatedColumnFormula>BNov2013[[#This Row],[Current Month Balance]]+BNov2013[[#This Row],[Last Month''s Balance]]</calculatedColumnFormula>
    </tableColumn>
    <tableColumn id="6" name="Penalty" totalsRowFunction="sum" dataDxfId="13" totalsRowDxfId="12"/>
    <tableColumn id="7" name="Received Maint. Charge" totalsRowFunction="sum" dataDxfId="11" totalsRowDxfId="10"/>
    <tableColumn id="11" name="Remaining Balance" totalsRowFunction="sum" dataDxfId="9" totalsRowDxfId="8">
      <calculatedColumnFormula>BNov2013[[#This Row],[Total Balance]]+BNov2013[[#This Row],[Penalty]]-BNov2013[[#This Row],[Received Maint. Charge]]</calculatedColumnFormula>
    </tableColumn>
    <tableColumn id="8" name="Date" dataDxfId="7"/>
    <tableColumn id="13" name="Receipt No." dataDxfId="6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5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4" totalsRowDxfId="3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view="pageLayout" topLeftCell="A7" zoomScaleNormal="100" workbookViewId="0">
      <selection activeCell="H27" sqref="H27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82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ANov2013[[#This Row],[Last Month''s Balance]]+ANov2013[[#This Row],[Current Month Balance]]</f>
        <v>3900</v>
      </c>
      <c r="F9" s="8">
        <v>0</v>
      </c>
      <c r="G9" s="8">
        <v>200</v>
      </c>
      <c r="H9" s="8">
        <f>ANov2013[[#This Row],[Total Balance]]+ANov2013[[#This Row],[Penalty]]-ANov2013[[#This Row],[Received Maint. Charge]]</f>
        <v>3700</v>
      </c>
      <c r="I9" s="19" t="s">
        <v>83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ANov2013[[#This Row],[Last Month''s Balance]]+ANov2013[[#This Row],[Current Month Balance]]</f>
        <v>550</v>
      </c>
      <c r="F10" s="8">
        <v>0</v>
      </c>
      <c r="G10" s="8">
        <v>200</v>
      </c>
      <c r="H10" s="8">
        <f>ANov2013[[#This Row],[Total Balance]]+ANov2013[[#This Row],[Penalty]]-ANov2013[[#This Row],[Received Maint. Charge]]</f>
        <v>350</v>
      </c>
      <c r="I10" s="19" t="s">
        <v>83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ANov2013[[#This Row],[Last Month''s Balance]]+ANov2013[[#This Row],[Current Month Balance]]</f>
        <v>280</v>
      </c>
      <c r="F11" s="8">
        <v>0</v>
      </c>
      <c r="G11" s="8">
        <v>200</v>
      </c>
      <c r="H11" s="8">
        <f>ANov2013[[#This Row],[Total Balance]]+ANov2013[[#This Row],[Penalty]]-ANov2013[[#This Row],[Received Maint. Charge]]</f>
        <v>80</v>
      </c>
      <c r="I11" s="19" t="s">
        <v>83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ANov2013[[#This Row],[Last Month''s Balance]]+ANov2013[[#This Row],[Current Month Balance]]</f>
        <v>200</v>
      </c>
      <c r="F12" s="8">
        <v>0</v>
      </c>
      <c r="G12" s="8">
        <v>200</v>
      </c>
      <c r="H12" s="8">
        <f>ANov2013[[#This Row],[Total Balance]]+ANov2013[[#This Row],[Penalty]]-ANov2013[[#This Row],[Received Maint. Charge]]</f>
        <v>0</v>
      </c>
      <c r="I12" s="19" t="s">
        <v>83</v>
      </c>
      <c r="J12" s="22"/>
    </row>
    <row r="13" spans="1:12">
      <c r="A13" s="6">
        <v>9</v>
      </c>
      <c r="B13" s="21" t="s">
        <v>58</v>
      </c>
      <c r="C13" s="8">
        <v>0</v>
      </c>
      <c r="D13" s="8">
        <v>300</v>
      </c>
      <c r="E13" s="8">
        <f>ANov2013[[#This Row],[Last Month''s Balance]]+ANov2013[[#This Row],[Current Month Balance]]</f>
        <v>300</v>
      </c>
      <c r="F13" s="8">
        <v>0</v>
      </c>
      <c r="G13" s="8">
        <v>300</v>
      </c>
      <c r="H13" s="8">
        <f>ANov2013[[#This Row],[Total Balance]]+ANov2013[[#This Row],[Penalty]]-ANov2013[[#This Row],[Received Maint. Charge]]</f>
        <v>0</v>
      </c>
      <c r="I13" s="19" t="s">
        <v>83</v>
      </c>
      <c r="J13" s="22"/>
      <c r="L13" s="23"/>
    </row>
    <row r="14" spans="1:12">
      <c r="A14" s="6">
        <v>10</v>
      </c>
      <c r="B14" s="21" t="s">
        <v>59</v>
      </c>
      <c r="C14" s="8">
        <v>0</v>
      </c>
      <c r="D14" s="8">
        <v>200</v>
      </c>
      <c r="E14" s="8">
        <f>ANov2013[[#This Row],[Last Month''s Balance]]+ANov2013[[#This Row],[Current Month Balance]]</f>
        <v>200</v>
      </c>
      <c r="F14" s="8">
        <v>0</v>
      </c>
      <c r="G14" s="8">
        <v>200</v>
      </c>
      <c r="H14" s="8">
        <f>ANov2013[[#This Row],[Total Balance]]+ANov2013[[#This Row],[Penalty]]-ANov2013[[#This Row],[Received Maint. Charge]]</f>
        <v>0</v>
      </c>
      <c r="I14" s="19" t="s">
        <v>83</v>
      </c>
      <c r="J14" s="22"/>
    </row>
    <row r="15" spans="1:12">
      <c r="A15" s="6">
        <v>15</v>
      </c>
      <c r="B15" s="21" t="s">
        <v>60</v>
      </c>
      <c r="C15" s="8">
        <v>-800</v>
      </c>
      <c r="D15" s="8">
        <v>200</v>
      </c>
      <c r="E15" s="8">
        <f>ANov2013[[#This Row],[Last Month''s Balance]]+ANov2013[[#This Row],[Current Month Balance]]</f>
        <v>-600</v>
      </c>
      <c r="F15" s="8">
        <v>0</v>
      </c>
      <c r="G15" s="8">
        <v>0</v>
      </c>
      <c r="H15" s="8">
        <f>ANov2013[[#This Row],[Total Balance]]+ANov2013[[#This Row],[Penalty]]-ANov2013[[#This Row],[Received Maint. Charge]]</f>
        <v>-600</v>
      </c>
      <c r="I15" s="19" t="s">
        <v>83</v>
      </c>
      <c r="J15" s="22"/>
      <c r="L15" t="s">
        <v>79</v>
      </c>
    </row>
    <row r="16" spans="1:12">
      <c r="A16" s="6">
        <v>16</v>
      </c>
      <c r="B16" s="21" t="s">
        <v>61</v>
      </c>
      <c r="C16" s="8">
        <v>0</v>
      </c>
      <c r="D16" s="8">
        <v>300</v>
      </c>
      <c r="E16" s="8">
        <f>ANov2013[[#This Row],[Last Month''s Balance]]+ANov2013[[#This Row],[Current Month Balance]]</f>
        <v>300</v>
      </c>
      <c r="F16" s="8">
        <v>10</v>
      </c>
      <c r="G16" s="8">
        <v>0</v>
      </c>
      <c r="H16" s="8">
        <f>ANov2013[[#This Row],[Total Balance]]+ANov2013[[#This Row],[Penalty]]-ANov2013[[#This Row],[Received Maint. Charge]]</f>
        <v>310</v>
      </c>
      <c r="I16" s="19" t="s">
        <v>83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ANov2013[[#This Row],[Last Month''s Balance]]+ANov2013[[#This Row],[Current Month Balance]]</f>
        <v>300</v>
      </c>
      <c r="F17" s="8">
        <v>0</v>
      </c>
      <c r="G17" s="8">
        <v>300</v>
      </c>
      <c r="H17" s="8">
        <f>ANov2013[[#This Row],[Total Balance]]+ANov2013[[#This Row],[Penalty]]-ANov2013[[#This Row],[Received Maint. Charge]]</f>
        <v>0</v>
      </c>
      <c r="I17" s="19" t="s">
        <v>83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ANov2013[[#This Row],[Last Month''s Balance]]+ANov2013[[#This Row],[Current Month Balance]]</f>
        <v>200</v>
      </c>
      <c r="F18" s="8">
        <v>0</v>
      </c>
      <c r="G18" s="8">
        <v>200</v>
      </c>
      <c r="H18" s="8">
        <f>ANov2013[[#This Row],[Total Balance]]+ANov2013[[#This Row],[Penalty]]-ANov2013[[#This Row],[Received Maint. Charge]]</f>
        <v>0</v>
      </c>
      <c r="I18" s="19" t="s">
        <v>83</v>
      </c>
      <c r="J18" s="22"/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ANov2013[[#This Row],[Last Month''s Balance]]+ANov2013[[#This Row],[Current Month Balance]]</f>
        <v>210</v>
      </c>
      <c r="F19" s="8">
        <v>0</v>
      </c>
      <c r="G19" s="8">
        <v>200</v>
      </c>
      <c r="H19" s="8">
        <f>ANov2013[[#This Row],[Total Balance]]+ANov2013[[#This Row],[Penalty]]-ANov2013[[#This Row],[Received Maint. Charge]]</f>
        <v>10</v>
      </c>
      <c r="I19" s="19" t="s">
        <v>83</v>
      </c>
      <c r="J19" s="22"/>
    </row>
    <row r="20" spans="1:12">
      <c r="A20" s="6">
        <v>24</v>
      </c>
      <c r="B20" s="21" t="s">
        <v>65</v>
      </c>
      <c r="C20" s="8">
        <v>230</v>
      </c>
      <c r="D20" s="8">
        <v>200</v>
      </c>
      <c r="E20" s="8">
        <f>ANov2013[[#This Row],[Last Month''s Balance]]+ANov2013[[#This Row],[Current Month Balance]]</f>
        <v>430</v>
      </c>
      <c r="F20" s="8">
        <v>0</v>
      </c>
      <c r="G20" s="8">
        <v>400</v>
      </c>
      <c r="H20" s="8">
        <f>ANov2013[[#This Row],[Total Balance]]+ANov2013[[#This Row],[Penalty]]-ANov2013[[#This Row],[Received Maint. Charge]]</f>
        <v>30</v>
      </c>
      <c r="I20" s="19" t="s">
        <v>83</v>
      </c>
      <c r="J20" s="22"/>
    </row>
    <row r="21" spans="1:12">
      <c r="A21" s="6">
        <v>25</v>
      </c>
      <c r="B21" s="21" t="s">
        <v>66</v>
      </c>
      <c r="C21" s="8">
        <v>-800</v>
      </c>
      <c r="D21" s="8">
        <v>200</v>
      </c>
      <c r="E21" s="8">
        <f>ANov2013[[#This Row],[Last Month''s Balance]]+ANov2013[[#This Row],[Current Month Balance]]</f>
        <v>-600</v>
      </c>
      <c r="F21" s="8">
        <v>0</v>
      </c>
      <c r="G21" s="8">
        <v>0</v>
      </c>
      <c r="H21" s="8">
        <f>ANov2013[[#This Row],[Total Balance]]+ANov2013[[#This Row],[Penalty]]-ANov2013[[#This Row],[Received Maint. Charge]]</f>
        <v>-600</v>
      </c>
      <c r="I21" s="19" t="s">
        <v>83</v>
      </c>
      <c r="J21" s="22"/>
      <c r="L21" t="s">
        <v>79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ANov2013[[#This Row],[Last Month''s Balance]]+ANov2013[[#This Row],[Current Month Balance]]</f>
        <v>330</v>
      </c>
      <c r="F22" s="8">
        <v>0</v>
      </c>
      <c r="G22" s="8">
        <v>300</v>
      </c>
      <c r="H22" s="8">
        <f>ANov2013[[#This Row],[Total Balance]]+ANov2013[[#This Row],[Penalty]]-ANov2013[[#This Row],[Received Maint. Charge]]</f>
        <v>30</v>
      </c>
      <c r="I22" s="19" t="s">
        <v>83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ANov2013[[#This Row],[Last Month''s Balance]]+ANov2013[[#This Row],[Current Month Balance]]</f>
        <v>7660</v>
      </c>
      <c r="F23" s="8">
        <v>0</v>
      </c>
      <c r="G23" s="8">
        <v>300</v>
      </c>
      <c r="H23" s="8">
        <f>ANov2013[[#This Row],[Total Balance]]+ANov2013[[#This Row],[Penalty]]-ANov2013[[#This Row],[Received Maint. Charge]]</f>
        <v>7360</v>
      </c>
      <c r="I23" s="19" t="s">
        <v>83</v>
      </c>
      <c r="J23" s="22"/>
    </row>
    <row r="24" spans="1:12">
      <c r="A24" s="6">
        <v>32</v>
      </c>
      <c r="B24" s="21" t="s">
        <v>69</v>
      </c>
      <c r="C24" s="8">
        <v>-1200</v>
      </c>
      <c r="D24" s="8">
        <v>300</v>
      </c>
      <c r="E24" s="8">
        <f>ANov2013[[#This Row],[Last Month''s Balance]]+ANov2013[[#This Row],[Current Month Balance]]</f>
        <v>-900</v>
      </c>
      <c r="F24" s="8">
        <v>0</v>
      </c>
      <c r="G24" s="8">
        <v>0</v>
      </c>
      <c r="H24" s="8">
        <f>ANov2013[[#This Row],[Total Balance]]+ANov2013[[#This Row],[Penalty]]-ANov2013[[#This Row],[Received Maint. Charge]]</f>
        <v>-900</v>
      </c>
      <c r="I24" s="19" t="s">
        <v>83</v>
      </c>
      <c r="J24" s="22"/>
      <c r="L24" t="s">
        <v>79</v>
      </c>
    </row>
    <row r="25" spans="1:12">
      <c r="A25" s="6">
        <v>33</v>
      </c>
      <c r="B25" s="21" t="s">
        <v>70</v>
      </c>
      <c r="C25" s="8">
        <v>5520</v>
      </c>
      <c r="D25" s="8">
        <v>300</v>
      </c>
      <c r="E25" s="8">
        <f>ANov2013[[#This Row],[Last Month''s Balance]]+ANov2013[[#This Row],[Current Month Balance]]</f>
        <v>5820</v>
      </c>
      <c r="F25" s="8">
        <v>10</v>
      </c>
      <c r="G25" s="8">
        <v>0</v>
      </c>
      <c r="H25" s="8">
        <f>ANov2013[[#This Row],[Total Balance]]+ANov2013[[#This Row],[Penalty]]-ANov2013[[#This Row],[Received Maint. Charge]]</f>
        <v>5830</v>
      </c>
      <c r="I25" s="19" t="s">
        <v>83</v>
      </c>
      <c r="J25" s="22"/>
    </row>
    <row r="26" spans="1:12">
      <c r="A26" s="6">
        <v>34</v>
      </c>
      <c r="B26" s="21" t="s">
        <v>71</v>
      </c>
      <c r="C26" s="8">
        <v>-300</v>
      </c>
      <c r="D26" s="8">
        <v>300</v>
      </c>
      <c r="E26" s="8">
        <f>ANov2013[[#This Row],[Last Month''s Balance]]+ANov2013[[#This Row],[Current Month Balance]]</f>
        <v>0</v>
      </c>
      <c r="F26" s="8">
        <v>0</v>
      </c>
      <c r="G26" s="8">
        <v>300</v>
      </c>
      <c r="H26" s="8">
        <f>ANov2013[[#This Row],[Total Balance]]+ANov2013[[#This Row],[Penalty]]-ANov2013[[#This Row],[Received Maint. Charge]]</f>
        <v>-300</v>
      </c>
      <c r="I26" s="19" t="s">
        <v>83</v>
      </c>
      <c r="J26" s="22"/>
      <c r="L26" t="s">
        <v>84</v>
      </c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14180</v>
      </c>
      <c r="D27" s="8">
        <f>SUBTOTAL(109,[Current Month Balance])</f>
        <v>4400</v>
      </c>
      <c r="E27" s="8">
        <f>SUBTOTAL(109,[Total Balance])</f>
        <v>18580</v>
      </c>
      <c r="F27" s="8">
        <f>SUBTOTAL(109,[Penalty])</f>
        <v>20</v>
      </c>
      <c r="G27" s="8">
        <f>SUBTOTAL(109,[Received Maint. Charge])</f>
        <v>3300</v>
      </c>
      <c r="H27" s="8">
        <f>SUBTOTAL(109,[Remaining Balance])</f>
        <v>15300</v>
      </c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view="pageLayout" topLeftCell="A7" zoomScaleNormal="100" workbookViewId="0">
      <selection activeCell="H9" sqref="H9:H26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82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BNov2013[[#This Row],[Current Month Balance]]+BNov2013[[#This Row],[Last Month''s Balance]]</f>
        <v>490</v>
      </c>
      <c r="F9" s="7">
        <v>0</v>
      </c>
      <c r="G9" s="8">
        <v>200</v>
      </c>
      <c r="H9" s="7">
        <f>BNov2013[[#This Row],[Total Balance]]+BNov2013[[#This Row],[Penalty]]-BNov2013[[#This Row],[Received Maint. Charge]]</f>
        <v>290</v>
      </c>
      <c r="I9" s="19" t="s">
        <v>83</v>
      </c>
      <c r="J9" s="22"/>
    </row>
    <row r="10" spans="1:12">
      <c r="A10" s="6">
        <v>4</v>
      </c>
      <c r="B10" s="21" t="s">
        <v>40</v>
      </c>
      <c r="C10" s="7">
        <v>110</v>
      </c>
      <c r="D10" s="7">
        <v>300</v>
      </c>
      <c r="E10" s="7">
        <f>BNov2013[[#This Row],[Current Month Balance]]+BNov2013[[#This Row],[Last Month''s Balance]]</f>
        <v>410</v>
      </c>
      <c r="F10" s="7">
        <v>0</v>
      </c>
      <c r="G10" s="7">
        <v>200</v>
      </c>
      <c r="H10" s="7">
        <f>BNov2013[[#This Row],[Total Balance]]+BNov2013[[#This Row],[Penalty]]-BNov2013[[#This Row],[Received Maint. Charge]]</f>
        <v>210</v>
      </c>
      <c r="I10" s="19" t="s">
        <v>83</v>
      </c>
      <c r="J10" s="22"/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BNov2013[[#This Row],[Current Month Balance]]+BNov2013[[#This Row],[Last Month''s Balance]]</f>
        <v>240</v>
      </c>
      <c r="F11" s="7">
        <v>0</v>
      </c>
      <c r="G11" s="8">
        <v>200</v>
      </c>
      <c r="H11" s="7">
        <f>BNov2013[[#This Row],[Total Balance]]+BNov2013[[#This Row],[Penalty]]-BNov2013[[#This Row],[Received Maint. Charge]]</f>
        <v>40</v>
      </c>
      <c r="I11" s="19" t="s">
        <v>83</v>
      </c>
      <c r="J11" s="22"/>
    </row>
    <row r="12" spans="1:12">
      <c r="A12" s="6">
        <v>6</v>
      </c>
      <c r="B12" s="21" t="s">
        <v>41</v>
      </c>
      <c r="C12" s="7">
        <v>-100</v>
      </c>
      <c r="D12" s="7">
        <v>300</v>
      </c>
      <c r="E12" s="7">
        <f>BNov2013[[#This Row],[Current Month Balance]]+BNov2013[[#This Row],[Last Month''s Balance]]</f>
        <v>200</v>
      </c>
      <c r="F12" s="7">
        <v>0</v>
      </c>
      <c r="G12" s="8">
        <v>300</v>
      </c>
      <c r="H12" s="7">
        <f>BNov2013[[#This Row],[Total Balance]]+BNov2013[[#This Row],[Penalty]]-BNov2013[[#This Row],[Received Maint. Charge]]</f>
        <v>-100</v>
      </c>
      <c r="I12" s="19" t="s">
        <v>83</v>
      </c>
      <c r="J12" s="22"/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BNov2013[[#This Row],[Current Month Balance]]+BNov2013[[#This Row],[Last Month''s Balance]]</f>
        <v>410</v>
      </c>
      <c r="F13" s="7">
        <v>0</v>
      </c>
      <c r="G13" s="8">
        <v>200</v>
      </c>
      <c r="H13" s="7">
        <f>BNov2013[[#This Row],[Total Balance]]+BNov2013[[#This Row],[Penalty]]-BNov2013[[#This Row],[Received Maint. Charge]]</f>
        <v>210</v>
      </c>
      <c r="I13" s="19" t="s">
        <v>83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BNov2013[[#This Row],[Current Month Balance]]+BNov2013[[#This Row],[Last Month''s Balance]]</f>
        <v>2430</v>
      </c>
      <c r="F14" s="7">
        <v>0</v>
      </c>
      <c r="G14" s="8">
        <v>300</v>
      </c>
      <c r="H14" s="7">
        <f>BNov2013[[#This Row],[Total Balance]]+BNov2013[[#This Row],[Penalty]]-BNov2013[[#This Row],[Received Maint. Charge]]</f>
        <v>2130</v>
      </c>
      <c r="I14" s="19" t="s">
        <v>83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BNov2013[[#This Row],[Current Month Balance]]+BNov2013[[#This Row],[Last Month''s Balance]]</f>
        <v>300</v>
      </c>
      <c r="F15" s="7">
        <v>0</v>
      </c>
      <c r="G15" s="8">
        <v>300</v>
      </c>
      <c r="H15" s="7">
        <f>BNov2013[[#This Row],[Total Balance]]+BNov2013[[#This Row],[Penalty]]-BNov2013[[#This Row],[Received Maint. Charge]]</f>
        <v>0</v>
      </c>
      <c r="I15" s="19" t="s">
        <v>83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300</v>
      </c>
      <c r="E16" s="7">
        <f>BNov2013[[#This Row],[Current Month Balance]]+BNov2013[[#This Row],[Last Month''s Balance]]</f>
        <v>300</v>
      </c>
      <c r="F16" s="7">
        <v>0</v>
      </c>
      <c r="G16" s="8">
        <v>300</v>
      </c>
      <c r="H16" s="7">
        <f>BNov2013[[#This Row],[Total Balance]]+BNov2013[[#This Row],[Penalty]]-BNov2013[[#This Row],[Received Maint. Charge]]</f>
        <v>0</v>
      </c>
      <c r="I16" s="19" t="s">
        <v>83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BNov2013[[#This Row],[Current Month Balance]]+BNov2013[[#This Row],[Last Month''s Balance]]</f>
        <v>330</v>
      </c>
      <c r="F17" s="7">
        <v>0</v>
      </c>
      <c r="G17" s="8">
        <v>300</v>
      </c>
      <c r="H17" s="7">
        <f>BNov2013[[#This Row],[Total Balance]]+BNov2013[[#This Row],[Penalty]]-BNov2013[[#This Row],[Received Maint. Charge]]</f>
        <v>30</v>
      </c>
      <c r="I17" s="19" t="s">
        <v>83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BNov2013[[#This Row],[Current Month Balance]]+BNov2013[[#This Row],[Last Month''s Balance]]</f>
        <v>200</v>
      </c>
      <c r="F18" s="7">
        <v>0</v>
      </c>
      <c r="G18" s="8">
        <v>200</v>
      </c>
      <c r="H18" s="7">
        <f>BNov2013[[#This Row],[Total Balance]]+BNov2013[[#This Row],[Penalty]]-BNov2013[[#This Row],[Received Maint. Charge]]</f>
        <v>0</v>
      </c>
      <c r="I18" s="19" t="s">
        <v>83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BNov2013[[#This Row],[Current Month Balance]]+BNov2013[[#This Row],[Last Month''s Balance]]</f>
        <v>200</v>
      </c>
      <c r="F19" s="7">
        <v>0</v>
      </c>
      <c r="G19" s="8">
        <v>200</v>
      </c>
      <c r="H19" s="7">
        <f>BNov2013[[#This Row],[Total Balance]]+BNov2013[[#This Row],[Penalty]]-BNov2013[[#This Row],[Received Maint. Charge]]</f>
        <v>0</v>
      </c>
      <c r="I19" s="19" t="s">
        <v>83</v>
      </c>
      <c r="J19" s="22"/>
    </row>
    <row r="20" spans="1:19">
      <c r="A20" s="6">
        <v>22</v>
      </c>
      <c r="B20" s="21" t="s">
        <v>49</v>
      </c>
      <c r="C20" s="7">
        <v>720</v>
      </c>
      <c r="D20" s="7">
        <v>300</v>
      </c>
      <c r="E20" s="7">
        <f>BNov2013[[#This Row],[Current Month Balance]]+BNov2013[[#This Row],[Last Month''s Balance]]</f>
        <v>1020</v>
      </c>
      <c r="F20" s="7">
        <v>0</v>
      </c>
      <c r="G20" s="8">
        <v>300</v>
      </c>
      <c r="H20" s="7">
        <f>BNov2013[[#This Row],[Total Balance]]+BNov2013[[#This Row],[Penalty]]-BNov2013[[#This Row],[Received Maint. Charge]]</f>
        <v>720</v>
      </c>
      <c r="I20" s="19" t="s">
        <v>83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630</v>
      </c>
      <c r="D21" s="7">
        <v>300</v>
      </c>
      <c r="E21" s="7">
        <f>BNov2013[[#This Row],[Current Month Balance]]+BNov2013[[#This Row],[Last Month''s Balance]]</f>
        <v>930</v>
      </c>
      <c r="F21" s="7">
        <v>0</v>
      </c>
      <c r="G21" s="8">
        <v>300</v>
      </c>
      <c r="H21" s="7">
        <f>BNov2013[[#This Row],[Total Balance]]+BNov2013[[#This Row],[Penalty]]-BNov2013[[#This Row],[Received Maint. Charge]]</f>
        <v>630</v>
      </c>
      <c r="I21" s="19" t="s">
        <v>83</v>
      </c>
      <c r="J21" s="22"/>
      <c r="P21" s="12"/>
    </row>
    <row r="22" spans="1:19">
      <c r="A22" s="6" t="s">
        <v>12</v>
      </c>
      <c r="B22" s="21" t="s">
        <v>51</v>
      </c>
      <c r="C22" s="7">
        <v>2850</v>
      </c>
      <c r="D22" s="7">
        <v>300</v>
      </c>
      <c r="E22" s="7">
        <f>BNov2013[[#This Row],[Current Month Balance]]+BNov2013[[#This Row],[Last Month''s Balance]]</f>
        <v>3150</v>
      </c>
      <c r="F22" s="7">
        <v>0</v>
      </c>
      <c r="G22" s="8">
        <f>300+2850</f>
        <v>3150</v>
      </c>
      <c r="H22" s="7">
        <f>BNov2013[[#This Row],[Total Balance]]+BNov2013[[#This Row],[Penalty]]-BNov2013[[#This Row],[Received Maint. Charge]]</f>
        <v>0</v>
      </c>
      <c r="I22" s="19" t="s">
        <v>83</v>
      </c>
      <c r="J22" s="22"/>
      <c r="K22" t="s">
        <v>86</v>
      </c>
      <c r="L22" t="s">
        <v>85</v>
      </c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BNov2013[[#This Row],[Current Month Balance]]+BNov2013[[#This Row],[Last Month''s Balance]]</f>
        <v>200</v>
      </c>
      <c r="F23" s="7">
        <v>0</v>
      </c>
      <c r="G23" s="8">
        <v>200</v>
      </c>
      <c r="H23" s="7">
        <f>BNov2013[[#This Row],[Total Balance]]+BNov2013[[#This Row],[Penalty]]-BNov2013[[#This Row],[Received Maint. Charge]]</f>
        <v>0</v>
      </c>
      <c r="I23" s="19" t="s">
        <v>83</v>
      </c>
      <c r="J23" s="22"/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BNov2013[[#This Row],[Current Month Balance]]+BNov2013[[#This Row],[Last Month''s Balance]]</f>
        <v>530</v>
      </c>
      <c r="F24" s="7">
        <v>0</v>
      </c>
      <c r="G24" s="8">
        <v>200</v>
      </c>
      <c r="H24" s="7">
        <f>BNov2013[[#This Row],[Total Balance]]+BNov2013[[#This Row],[Penalty]]-BNov2013[[#This Row],[Received Maint. Charge]]</f>
        <v>330</v>
      </c>
      <c r="I24" s="19" t="s">
        <v>83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BNov2013[[#This Row],[Current Month Balance]]+BNov2013[[#This Row],[Last Month''s Balance]]</f>
        <v>200</v>
      </c>
      <c r="F25" s="7">
        <v>0</v>
      </c>
      <c r="G25" s="8">
        <v>200</v>
      </c>
      <c r="H25" s="7">
        <f>BNov2013[[#This Row],[Total Balance]]+BNov2013[[#This Row],[Penalty]]-BNov2013[[#This Row],[Received Maint. Charge]]</f>
        <v>0</v>
      </c>
      <c r="I25" s="19" t="s">
        <v>83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BNov2013[[#This Row],[Current Month Balance]]+BNov2013[[#This Row],[Last Month''s Balance]]</f>
        <v>200</v>
      </c>
      <c r="F26" s="7">
        <v>0</v>
      </c>
      <c r="G26" s="8">
        <v>200</v>
      </c>
      <c r="H26" s="7">
        <f>BNov2013[[#This Row],[Total Balance]]+BNov2013[[#This Row],[Penalty]]-BNov2013[[#This Row],[Received Maint. Charge]]</f>
        <v>0</v>
      </c>
      <c r="I26" s="19" t="s">
        <v>83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7240</v>
      </c>
      <c r="D27" s="7">
        <f>SUBTOTAL(109,[Current Month Balance])</f>
        <v>4500</v>
      </c>
      <c r="E27" s="7">
        <f>SUBTOTAL(109,[Total Balance])</f>
        <v>11740</v>
      </c>
      <c r="F27" s="7">
        <f>SUBTOTAL(109,[Penalty])</f>
        <v>0</v>
      </c>
      <c r="G27" s="7">
        <f>SUBTOTAL(109,[Received Maint. Charge])</f>
        <v>7250</v>
      </c>
      <c r="H27" s="7">
        <f>SUBTOTAL(109,[Remaining Balance])</f>
        <v>4490</v>
      </c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H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>
      <c r="B2" s="45" t="s">
        <v>19</v>
      </c>
      <c r="C2" s="45"/>
      <c r="D2" s="45"/>
    </row>
    <row r="3" spans="2:8">
      <c r="C3"/>
    </row>
    <row r="4" spans="2:8" s="1" customFormat="1" ht="30">
      <c r="B4" s="10" t="s">
        <v>20</v>
      </c>
      <c r="C4" s="10" t="s">
        <v>23</v>
      </c>
      <c r="D4" s="11" t="s">
        <v>21</v>
      </c>
      <c r="E4" s="10" t="s">
        <v>80</v>
      </c>
    </row>
    <row r="5" spans="2:8" ht="30">
      <c r="B5" s="10" t="s">
        <v>30</v>
      </c>
      <c r="C5" s="10" t="s">
        <v>24</v>
      </c>
      <c r="D5" s="11">
        <v>0</v>
      </c>
      <c r="H5" s="1"/>
    </row>
    <row r="6" spans="2:8">
      <c r="B6" t="s">
        <v>22</v>
      </c>
      <c r="C6" t="s">
        <v>24</v>
      </c>
      <c r="D6" s="9">
        <v>300</v>
      </c>
    </row>
    <row r="7" spans="2:8">
      <c r="B7" t="s">
        <v>75</v>
      </c>
      <c r="C7" t="s">
        <v>24</v>
      </c>
      <c r="D7" s="9">
        <v>350</v>
      </c>
      <c r="E7">
        <v>250</v>
      </c>
    </row>
    <row r="8" spans="2:8">
      <c r="B8" t="s">
        <v>76</v>
      </c>
      <c r="C8" t="s">
        <v>24</v>
      </c>
      <c r="D8" s="9"/>
    </row>
    <row r="9" spans="2:8">
      <c r="B9" t="s">
        <v>77</v>
      </c>
      <c r="C9" t="s">
        <v>24</v>
      </c>
      <c r="D9" s="9"/>
    </row>
    <row r="10" spans="2:8">
      <c r="B10" t="s">
        <v>25</v>
      </c>
      <c r="C10" t="s">
        <v>25</v>
      </c>
      <c r="D10" s="9" t="s">
        <v>25</v>
      </c>
    </row>
    <row r="11" spans="2:8">
      <c r="B11" t="s">
        <v>26</v>
      </c>
      <c r="C11" t="s">
        <v>27</v>
      </c>
      <c r="D11" s="9">
        <v>2890</v>
      </c>
    </row>
    <row r="12" spans="2:8">
      <c r="B12" t="s">
        <v>29</v>
      </c>
      <c r="C12" t="s">
        <v>27</v>
      </c>
      <c r="D12" s="9">
        <v>0</v>
      </c>
    </row>
    <row r="13" spans="2:8">
      <c r="B13" t="s">
        <v>28</v>
      </c>
      <c r="C13" t="s">
        <v>27</v>
      </c>
      <c r="D13" s="9">
        <v>1500</v>
      </c>
    </row>
    <row r="14" spans="2:8">
      <c r="B14" t="s">
        <v>11</v>
      </c>
      <c r="C14">
        <f>SUBTOTAL(103,[Transaction Type])-1</f>
        <v>8</v>
      </c>
      <c r="D14" s="14">
        <f>SUBTOTAL(109,[Amount])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A-Nov2013</vt:lpstr>
      <vt:lpstr>B-Nov2013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2013-12-04T01:20:24Z</dcterms:modified>
</cp:coreProperties>
</file>