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4-15\"/>
    </mc:Choice>
  </mc:AlternateContent>
  <bookViews>
    <workbookView xWindow="240" yWindow="75" windowWidth="20115" windowHeight="7995" activeTab="1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B27" i="1" l="1"/>
  <c r="C27" i="1"/>
  <c r="D27" i="1"/>
  <c r="F27" i="1"/>
  <c r="G27" i="1"/>
  <c r="F27" i="3"/>
  <c r="G27" i="3"/>
  <c r="D14" i="4"/>
  <c r="C14" i="4"/>
  <c r="B27" i="3" l="1"/>
  <c r="D27" i="3" l="1"/>
  <c r="E17" i="1" l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l="1"/>
  <c r="E9" i="1"/>
  <c r="E27" i="1" s="1"/>
  <c r="H9" i="1" l="1"/>
  <c r="H27" i="1" s="1"/>
  <c r="E26" i="3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<sst xmlns="http://schemas.openxmlformats.org/spreadsheetml/2006/main" count="156" uniqueCount="86">
  <si>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</si>
  <si>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</si>
  <si>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</si>
  <si>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</si>
  <si>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</si>
  <si>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</si>
  <si>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</si>
  <si>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</si>
  <si>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</si>
  <si>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</si>
  <si>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</si>
  <si>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</si>
  <si>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</si>
  <si>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</si>
  <si>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</si>
  <si>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</si>
  <si>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</si>
  <si>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</si>
  <si>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</si>
  <si>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</si>
  <si>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</si>
  <si>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</si>
  <si>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</si>
  <si>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</si>
  <si>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</si>
  <si>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</si>
  <si>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</si>
  <si>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</si>
  <si>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</si>
  <si>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</si>
  <si>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</si>
  <si>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</si>
  <si>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</si>
  <si>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</si>
  <si>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</si>
  <si>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</si>
  <si>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</si>
  <si>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</si>
  <si>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</si>
  <si>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</si>
  <si>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</si>
  <si>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</si>
  <si>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</si>
  <si>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</si>
  <si>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</si>
  <si>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</si>
  <si>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</si>
  <si>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</si>
  <si>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</si>
  <si>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</si>
  <si>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</si>
  <si>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</si>
  <si>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</si>
  <si>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</si>
  <si>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</si>
  <si>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</si>
  <si>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</si>
  <si>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</si>
  <si>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</si>
  <si>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</si>
  <si>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</si>
  <si>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</si>
  <si>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</si>
  <si>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</si>
  <si>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</si>
  <si>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</si>
  <si>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</si>
  <si>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</si>
  <si>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</si>
  <si>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</si>
  <si>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</si>
  <si>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</si>
  <si>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</si>
  <si>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</si>
  <si>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</si>
  <si>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</si>
  <si>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</si>
  <si>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</si>
  <si>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</si>
  <si>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</si>
  <si>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rPr>
        <sz val="11"/>
        <color rgb="FF3F3F3F"/>
        <rFont val="Calibri"/>
        <family val="2"/>
        <scheme val="minor"/>
      </rPr>
      <t xml:space="preserve">Maintenance Charges for Month of </t>
    </r>
    <r>
      <rPr>
        <b/>
        <sz val="11"/>
        <color rgb="FF3F3F3F"/>
        <rFont val="Calibri"/>
        <family val="2"/>
        <scheme val="minor"/>
      </rPr>
      <t>April 2014.</t>
    </r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</si>
  <si>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 xml:space="preserve">Annual Maintenace </t>
    </r>
    <r>
      <rPr>
        <sz val="11"/>
        <color rgb="FF3F3F3F"/>
        <rFont val="Calibri"/>
        <family val="2"/>
        <scheme val="minor"/>
      </rPr>
      <t>Scheme.</t>
    </r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</si>
  <si>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>Annual Maintenace</t>
    </r>
    <r>
      <rPr>
        <sz val="11"/>
        <color rgb="FF3F3F3F"/>
        <rFont val="Calibri"/>
        <family val="2"/>
        <scheme val="minor"/>
      </rPr>
      <t xml:space="preserve"> Scheme.</t>
    </r>
  </si>
  <si>
    <t>राजगुरु जी. एच.</t>
  </si>
  <si>
    <t>Mode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</si>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</sst>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1"/>
    <tableColumn id="4" name="Current Month Balance" totalsRowFunction="sum" dataDxfId="32" totalsRowDxfId="10"/>
    <tableColumn id="5" name="Total Balance" totalsRowFunction="sum" dataDxfId="31" totalsRowDxfId="9">
      <calculatedColumnFormula>AWing[[#This Row],[Last Month''s Balance]]+AWing[[#This Row],[Current Month Balance]]</calculatedColumnFormula>
    </tableColumn>
    <tableColumn id="6" name="Penalty" totalsRowFunction="sum" dataDxfId="30" totalsRowDxfId="8"/>
    <tableColumn id="7" name="Received Maint. Charge" totalsRowFunction="sum" dataDxfId="29" totalsRowDxfId="7"/>
    <tableColumn id="11" name="Remaining Balance" totalsRowFunction="sum" dataDxfId="28" totalsRowDxfId="6">
      <calculatedColumnFormula>AWing[[#This Row],[Total Balance]]+AWing[[#This Row],[Penalty]]-AWing[[#This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5"/>
    <tableColumn id="4" name="Current Month Balance" totalsRowFunction="sum" dataDxfId="21" totalsRowDxfId="4"/>
    <tableColumn id="5" name="Total Balance" totalsRowFunction="sum" dataDxfId="20" totalsRowDxfId="3">
      <calculatedColumnFormula>BWing[[#This Row],[Current Month Balance]]+BWing[[#This Row],[Last Month''s Balance]]</calculatedColumnFormula>
    </tableColumn>
    <tableColumn id="6" name="Penalty" totalsRowFunction="sum" dataDxfId="19" totalsRowDxfId="2"/>
    <tableColumn id="7" name="Received Maint. Charge" totalsRowFunction="sum" dataDxfId="18" totalsRowDxfId="1"/>
    <tableColumn id="11" name="Remaining Balance" totalsRowFunction="sum" dataDxfId="17" totalsRowDxfId="0">
      <calculatedColumnFormula>BWing[[#This Row],[Total Balance]]+BWing[[#This Row],[Penalty]]-BWing[[#This Row],[Received Maint. Charge]]</calculatedColumnFormula>
    </tableColumn>
    <tableColumn id="8" name="Date" dataDxfId="16"/>
    <tableColumn id="13" name="Receipt No." dataDxfId="15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4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3" totalsRowDxfId="12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view="pageLayout" topLeftCell="A2" zoomScaleNormal="100" workbookViewId="0">
      <selection activeCell="I9" sqref="I9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80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20" t="s">
        <v>84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>
        <v>41747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>
        <v>41747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>
        <v>41752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>
        <v>41752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0</v>
      </c>
      <c r="D13" s="8">
        <v>300</v>
      </c>
      <c r="E13" s="8">
        <f>AWing[[#This Row],[Last Month''s Balance]]+AWing[[#This Row],[Current Month Balance]]</f>
        <v>300</v>
      </c>
      <c r="F13" s="8">
        <v>0</v>
      </c>
      <c r="G13" s="8">
        <v>300</v>
      </c>
      <c r="H13" s="8">
        <f>AWing[[#This Row],[Total Balance]]+AWing[[#This Row],[Penalty]]-AWing[[#This Row],[Received Maint. Charge]]</f>
        <v>0</v>
      </c>
      <c r="I13" s="19">
        <v>41752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>
        <v>41747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0</v>
      </c>
      <c r="D15" s="8">
        <v>0</v>
      </c>
      <c r="E15" s="8">
        <f>AWing[[#This Row],[Last Month''s Balance]]+AWing[[#This Row],[Current Month Balance]]</f>
        <v>0</v>
      </c>
      <c r="F15" s="8">
        <v>0</v>
      </c>
      <c r="G15" s="8">
        <v>2200</v>
      </c>
      <c r="H15" s="8">
        <f>AWing[[#This Row],[Total Balance]]+AWing[[#This Row],[Penalty]]-AWing[[#This Row],[Received Maint. Charge]]</f>
        <v>-2200</v>
      </c>
      <c r="I15" s="19">
        <v>41758</v>
      </c>
      <c r="J15" s="22"/>
      <c r="L15" t="s">
        <v>78</v>
      </c>
      <c r="M15" t="s">
        <v>85</v>
      </c>
    </row>
    <row r="16" spans="1:13" x14ac:dyDescent="0.25">
      <c r="A16" s="6">
        <v>16</v>
      </c>
      <c r="B16" s="21" t="s">
        <v>61</v>
      </c>
      <c r="C16" s="8">
        <v>310</v>
      </c>
      <c r="D16" s="8">
        <v>300</v>
      </c>
      <c r="E16" s="8">
        <f>AWing[[#This Row],[Last Month''s Balance]]+AWing[[#This Row],[Current Month Balance]]</f>
        <v>610</v>
      </c>
      <c r="F16" s="8">
        <v>0</v>
      </c>
      <c r="G16" s="8">
        <v>299</v>
      </c>
      <c r="H16" s="8">
        <f>AWing[[#This Row],[Total Balance]]+AWing[[#This Row],[Penalty]]-AWing[[#This Row],[Received Maint. Charge]]</f>
        <v>311</v>
      </c>
      <c r="I16" s="19">
        <v>41747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>
        <v>41754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>
        <v>41747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10</v>
      </c>
      <c r="D19" s="8">
        <v>200</v>
      </c>
      <c r="E19" s="8">
        <f>AWing[[#This Row],[Last Month''s Balance]]+AWing[[#This Row],[Current Month Balance]]</f>
        <v>210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10</v>
      </c>
      <c r="I19" s="19">
        <v>41752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420</v>
      </c>
      <c r="D20" s="8">
        <v>200</v>
      </c>
      <c r="E20" s="8">
        <f>AWing[[#This Row],[Last Month''s Balance]]+AWing[[#This Row],[Current Month Balance]]</f>
        <v>620</v>
      </c>
      <c r="F20" s="8">
        <v>10</v>
      </c>
      <c r="G20" s="8">
        <v>0</v>
      </c>
      <c r="H20" s="8">
        <f>AWing[[#This Row],[Total Balance]]+AWing[[#This Row],[Penalty]]-AWing[[#This Row],[Received Maint. Charge]]</f>
        <v>630</v>
      </c>
      <c r="I20" s="19">
        <v>41759</v>
      </c>
      <c r="J20" s="22"/>
      <c r="M20" t="s">
        <v>24</v>
      </c>
    </row>
    <row r="21" spans="1:13" x14ac:dyDescent="0.25">
      <c r="A21" s="6">
        <v>25</v>
      </c>
      <c r="B21" s="21" t="s">
        <v>66</v>
      </c>
      <c r="C21" s="8">
        <v>0</v>
      </c>
      <c r="D21" s="8">
        <v>0</v>
      </c>
      <c r="E21" s="8">
        <f>AWing[[#This Row],[Last Month''s Balance]]+AWing[[#This Row],[Current Month Balance]]</f>
        <v>0</v>
      </c>
      <c r="F21" s="8">
        <v>0</v>
      </c>
      <c r="G21" s="8">
        <v>2200</v>
      </c>
      <c r="H21" s="8">
        <f>AWing[[#This Row],[Total Balance]]+AWing[[#This Row],[Penalty]]-AWing[[#This Row],[Received Maint. Charge]]</f>
        <v>-2200</v>
      </c>
      <c r="I21" s="19">
        <v>41758</v>
      </c>
      <c r="J21" s="22"/>
      <c r="L21" t="s">
        <v>78</v>
      </c>
      <c r="M21" t="s">
        <v>85</v>
      </c>
    </row>
    <row r="22" spans="1:13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>
        <v>41747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>
        <v>41747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-1000</v>
      </c>
      <c r="D24" s="8">
        <v>0</v>
      </c>
      <c r="E24" s="8">
        <f>AWing[[#This Row],[Last Month''s Balance]]+AWing[[#This Row],[Current Month Balance]]</f>
        <v>-1000</v>
      </c>
      <c r="F24" s="8">
        <v>0</v>
      </c>
      <c r="G24" s="8">
        <v>1200</v>
      </c>
      <c r="H24" s="8">
        <f>AWing[[#This Row],[Total Balance]]+AWing[[#This Row],[Penalty]]-AWing[[#This Row],[Received Maint. Charge]]</f>
        <v>-2200</v>
      </c>
      <c r="I24" s="19">
        <v>41758</v>
      </c>
      <c r="J24" s="22"/>
      <c r="L24" t="s">
        <v>78</v>
      </c>
      <c r="M24" t="s">
        <v>85</v>
      </c>
    </row>
    <row r="25" spans="1:13" x14ac:dyDescent="0.25">
      <c r="A25" s="6">
        <v>33</v>
      </c>
      <c r="B25" s="21" t="s">
        <v>70</v>
      </c>
      <c r="C25" s="8">
        <v>7060</v>
      </c>
      <c r="D25" s="8">
        <v>300</v>
      </c>
      <c r="E25" s="8">
        <f>AWing[[#This Row],[Last Month''s Balance]]+AWing[[#This Row],[Current Month Balance]]</f>
        <v>7360</v>
      </c>
      <c r="F25" s="8">
        <v>10</v>
      </c>
      <c r="G25" s="8">
        <v>0</v>
      </c>
      <c r="H25" s="8">
        <f>AWing[[#This Row],[Total Balance]]+AWing[[#This Row],[Penalty]]-AWing[[#This Row],[Received Maint. Charge]]</f>
        <v>7370</v>
      </c>
      <c r="I25" s="19">
        <v>41759</v>
      </c>
      <c r="J25" s="22"/>
      <c r="M25" t="s">
        <v>24</v>
      </c>
    </row>
    <row r="26" spans="1:13" x14ac:dyDescent="0.25">
      <c r="A26" s="6">
        <v>34</v>
      </c>
      <c r="B26" s="21" t="s">
        <v>83</v>
      </c>
      <c r="C26" s="8">
        <v>-300</v>
      </c>
      <c r="D26" s="8">
        <v>300</v>
      </c>
      <c r="E26" s="8">
        <f>AWing[[#This Row],[Last Month''s Balance]]+AWing[[#This Row],[Current Month Balance]]</f>
        <v>0</v>
      </c>
      <c r="F26" s="8">
        <v>0</v>
      </c>
      <c r="G26" s="8">
        <v>0</v>
      </c>
      <c r="H26" s="8">
        <f>AWing[[#This Row],[Total Balance]]+AWing[[#This Row],[Penalty]]-AWing[[#This Row],[Received Maint. Charge]]</f>
        <v>0</v>
      </c>
      <c r="I26" s="19">
        <v>41747</v>
      </c>
      <c r="J26" s="22"/>
      <c r="M26" t="s">
        <v>24</v>
      </c>
    </row>
    <row r="27" spans="1:13" x14ac:dyDescent="0.25">
      <c r="A27" t="s">
        <v>11</v>
      </c>
      <c r="B27">
        <f>SUBTOTAL(103,AWing[Name of Flat Holder])</f>
        <v>18</v>
      </c>
      <c r="C27" s="8">
        <f>SUBTOTAL(109,AWing[Last Month''s Balance])</f>
        <v>18020</v>
      </c>
      <c r="D27" s="8">
        <f>SUBTOTAL(109,AWing[Current Month Balance])</f>
        <v>3700</v>
      </c>
      <c r="E27" s="8">
        <f>SUBTOTAL(109,AWing[Total Balance])</f>
        <v>21720</v>
      </c>
      <c r="F27" s="8">
        <f>SUBTOTAL(109,AWing[Penalty])</f>
        <v>20</v>
      </c>
      <c r="G27" s="8">
        <f>SUBTOTAL(109,AWing[Received Maint. Charge])</f>
        <v>8499</v>
      </c>
      <c r="H27" s="8">
        <f>SUBTOTAL(109,AWing[Remaining Balance])</f>
        <v>13241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tabSelected="1" view="pageLayout" topLeftCell="A5" zoomScaleNormal="100" workbookViewId="0">
      <selection activeCell="M10" sqref="M10:M26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80</v>
      </c>
      <c r="D5" s="42"/>
      <c r="E5" s="42"/>
      <c r="F5" s="42"/>
      <c r="G5" s="42"/>
      <c r="H5" s="43"/>
    </row>
    <row r="6" spans="1:13" x14ac:dyDescent="0.25">
      <c r="B6" s="30" t="s">
        <v>82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84</v>
      </c>
    </row>
    <row r="9" spans="1:13" x14ac:dyDescent="0.25">
      <c r="A9" s="6">
        <v>3</v>
      </c>
      <c r="B9" s="21" t="s">
        <v>39</v>
      </c>
      <c r="C9" s="7">
        <v>290</v>
      </c>
      <c r="D9" s="7">
        <v>200</v>
      </c>
      <c r="E9" s="7">
        <f>BWing[[#This Row],[Current Month Balance]]+BWing[[#This Row],[Last Month''s Balance]]</f>
        <v>490</v>
      </c>
      <c r="F9" s="7">
        <v>0</v>
      </c>
      <c r="G9" s="8">
        <v>200</v>
      </c>
      <c r="H9" s="7">
        <f>BWing[[#This Row],[Total Balance]]+BWing[[#This Row],[Penalty]]-BWing[[#This Row],[Received Maint. Charge]]</f>
        <v>290</v>
      </c>
      <c r="I9" s="19">
        <v>41747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>
        <v>41747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8">
        <v>200</v>
      </c>
      <c r="H11" s="7">
        <f>BWing[[#This Row],[Total Balance]]+BWing[[#This Row],[Penalty]]-BWing[[#This Row],[Received Maint. Charge]]</f>
        <v>40</v>
      </c>
      <c r="I11" s="19">
        <v>41747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8">
        <v>300</v>
      </c>
      <c r="H12" s="7">
        <f>BWing[[#This Row],[Total Balance]]+BWing[[#This Row],[Penalty]]-BWing[[#This Row],[Received Maint. Charge]]</f>
        <v>-100</v>
      </c>
      <c r="I12" s="19">
        <v>41751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210</v>
      </c>
      <c r="D13" s="7">
        <v>200</v>
      </c>
      <c r="E13" s="7">
        <f>BWing[[#This Row],[Current Month Balance]]+BWing[[#This Row],[Last Month''s Balance]]</f>
        <v>410</v>
      </c>
      <c r="F13" s="7">
        <v>10</v>
      </c>
      <c r="G13" s="8">
        <v>0</v>
      </c>
      <c r="H13" s="7">
        <f>BWing[[#This Row],[Total Balance]]+BWing[[#This Row],[Penalty]]-BWing[[#This Row],[Received Maint. Charge]]</f>
        <v>420</v>
      </c>
      <c r="I13" s="19">
        <v>41759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2130</v>
      </c>
      <c r="D14" s="7">
        <v>300</v>
      </c>
      <c r="E14" s="7">
        <f>BWing[[#This Row],[Current Month Balance]]+BWing[[#This Row],[Last Month''s Balance]]</f>
        <v>2430</v>
      </c>
      <c r="F14" s="7">
        <v>10</v>
      </c>
      <c r="G14" s="8">
        <v>0</v>
      </c>
      <c r="H14" s="7">
        <f>BWing[[#This Row],[Total Balance]]+BWing[[#This Row],[Penalty]]-BWing[[#This Row],[Received Maint. Charge]]</f>
        <v>2440</v>
      </c>
      <c r="I14" s="19">
        <v>41759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8">
        <v>300</v>
      </c>
      <c r="H15" s="7">
        <f>BWing[[#This Row],[Total Balance]]+BWing[[#This Row],[Penalty]]-BWing[[#This Row],[Received Maint. Charge]]</f>
        <v>0</v>
      </c>
      <c r="I15" s="19">
        <v>41755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8">
        <v>300</v>
      </c>
      <c r="H16" s="7">
        <f>BWing[[#This Row],[Total Balance]]+BWing[[#This Row],[Penalty]]-BWing[[#This Row],[Received Maint. Charge]]</f>
        <v>0</v>
      </c>
      <c r="I16" s="19">
        <v>41747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8">
        <v>300</v>
      </c>
      <c r="H17" s="7">
        <f>BWing[[#This Row],[Total Balance]]+BWing[[#This Row],[Penalty]]-BWing[[#This Row],[Received Maint. Charge]]</f>
        <v>30</v>
      </c>
      <c r="I17" s="19">
        <v>41747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8">
        <v>200</v>
      </c>
      <c r="H18" s="7">
        <f>BWing[[#This Row],[Total Balance]]+BWing[[#This Row],[Penalty]]-BWing[[#This Row],[Received Maint. Charge]]</f>
        <v>0</v>
      </c>
      <c r="I18" s="19">
        <v>41747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8">
        <v>200</v>
      </c>
      <c r="H19" s="7">
        <f>BWing[[#This Row],[Total Balance]]+BWing[[#This Row],[Penalty]]-BWing[[#This Row],[Received Maint. Charge]]</f>
        <v>0</v>
      </c>
      <c r="I19" s="19">
        <v>41747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720</v>
      </c>
      <c r="D20" s="7">
        <v>300</v>
      </c>
      <c r="E20" s="7">
        <f>BWing[[#This Row],[Current Month Balance]]+BWing[[#This Row],[Last Month''s Balance]]</f>
        <v>1020</v>
      </c>
      <c r="F20" s="7">
        <v>0</v>
      </c>
      <c r="G20" s="8">
        <v>300</v>
      </c>
      <c r="H20" s="7">
        <f>BWing[[#This Row],[Total Balance]]+BWing[[#This Row],[Penalty]]-BWing[[#This Row],[Received Maint. Charge]]</f>
        <v>720</v>
      </c>
      <c r="I20" s="19">
        <v>41751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0</v>
      </c>
      <c r="D21" s="7">
        <v>300</v>
      </c>
      <c r="E21" s="7">
        <f>BWing[[#This Row],[Current Month Balance]]+BWing[[#This Row],[Last Month''s Balance]]</f>
        <v>300</v>
      </c>
      <c r="F21" s="7">
        <v>10</v>
      </c>
      <c r="G21" s="8">
        <v>0</v>
      </c>
      <c r="H21" s="7">
        <f>BWing[[#This Row],[Total Balance]]+BWing[[#This Row],[Penalty]]-BWing[[#This Row],[Received Maint. Charge]]</f>
        <v>310</v>
      </c>
      <c r="I21" s="19">
        <v>41759</v>
      </c>
      <c r="J21" s="22"/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8">
        <v>300</v>
      </c>
      <c r="H22" s="7">
        <f>BWing[[#This Row],[Total Balance]]+BWing[[#This Row],[Penalty]]-BWing[[#This Row],[Received Maint. Charge]]</f>
        <v>0</v>
      </c>
      <c r="I22" s="19">
        <v>41751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8">
        <v>200</v>
      </c>
      <c r="H23" s="7">
        <f>BWing[[#This Row],[Total Balance]]+BWing[[#This Row],[Penalty]]-BWing[[#This Row],[Received Maint. Charge]]</f>
        <v>0</v>
      </c>
      <c r="I23" s="19">
        <v>41751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540</v>
      </c>
      <c r="D24" s="7">
        <v>200</v>
      </c>
      <c r="E24" s="7">
        <f>BWing[[#This Row],[Current Month Balance]]+BWing[[#This Row],[Last Month''s Balance]]</f>
        <v>740</v>
      </c>
      <c r="F24" s="7">
        <v>0</v>
      </c>
      <c r="G24" s="8">
        <v>200</v>
      </c>
      <c r="H24" s="7">
        <f>BWing[[#This Row],[Total Balance]]+BWing[[#This Row],[Penalty]]-BWing[[#This Row],[Received Maint. Charge]]</f>
        <v>540</v>
      </c>
      <c r="I24" s="19">
        <v>41757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8">
        <v>200</v>
      </c>
      <c r="H25" s="7">
        <f>BWing[[#This Row],[Total Balance]]+BWing[[#This Row],[Penalty]]-BWing[[#This Row],[Received Maint. Charge]]</f>
        <v>0</v>
      </c>
      <c r="I25" s="19">
        <v>41757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8">
        <v>200</v>
      </c>
      <c r="H26" s="7">
        <f>BWing[[#This Row],[Total Balance]]+BWing[[#This Row],[Penalty]]-BWing[[#This Row],[Received Maint. Charge]]</f>
        <v>0</v>
      </c>
      <c r="I26" s="19">
        <v>41747</v>
      </c>
      <c r="J26" s="22"/>
      <c r="M26" t="s">
        <v>24</v>
      </c>
    </row>
    <row r="27" spans="1:20" x14ac:dyDescent="0.25">
      <c r="A27" t="s">
        <v>11</v>
      </c>
      <c r="B27">
        <f>SUBTOTAL(103,BWing[Name of Flat Holder])</f>
        <v>18</v>
      </c>
      <c r="C27" s="7">
        <f>SUBTOTAL(109,BWing[Last Month''s Balance])</f>
        <v>3870</v>
      </c>
      <c r="D27" s="7">
        <f>SUBTOTAL(109,BWing[Current Month Balance])</f>
        <v>4400</v>
      </c>
      <c r="E27" s="7">
        <f>SUBTOTAL(109,BWing[Total Balance])</f>
        <v>8270</v>
      </c>
      <c r="F27" s="7">
        <f>SUBTOTAL(109,BWing[Penalty])</f>
        <v>30</v>
      </c>
      <c r="G27" s="7">
        <f>SUBTOTAL(109,BWing[Received Maint. Charge])</f>
        <v>3600</v>
      </c>
      <c r="H27" s="7">
        <f>SUBTOTAL(109,BWing[Remaining Balance])</f>
        <v>4700</v>
      </c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79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2017-01-08T01:07:38Z</dcterms:modified>
</cp:coreProperties>
</file>