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4-15\"/>
    </mc:Choice>
  </mc:AlternateContent>
  <bookViews>
    <workbookView xWindow="240" yWindow="75" windowWidth="20115" windowHeight="7995" activeTab="1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G27" i="1" l="1"/>
  <c r="F27" i="1"/>
  <c r="F27" i="3"/>
  <c r="G27" i="3"/>
  <c r="D14" i="4" l="1"/>
  <c r="C14" i="4"/>
  <c r="B27" i="3" l="1"/>
  <c r="B27" i="1"/>
  <c r="D27" i="3" l="1"/>
  <c r="D27" i="1"/>
  <c r="E17" i="1" l="1"/>
  <c r="H17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9" i="1" l="1"/>
  <c r="C27" i="1"/>
  <c r="E27" i="1" l="1"/>
  <c r="H9" i="1"/>
  <c r="H27" i="1" s="1"/>
  <c r="E26" i="3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C27" i="3"/>
  <c r="E9" i="3"/>
  <c r="H9" i="3" s="1"/>
  <c r="H27" i="3" l="1"/>
  <c r="E27" i="3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<sst xmlns="http://schemas.openxmlformats.org/spreadsheetml/2006/main" count="156" uniqueCount="86">
  <si>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</si>
  <si>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</si>
  <si>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</si>
  <si>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</si>
  <si>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</si>
  <si>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</si>
  <si>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</si>
  <si>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</si>
  <si>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</si>
  <si>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</si>
  <si>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</si>
  <si>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</si>
  <si>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</si>
  <si>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</si>
  <si>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</si>
  <si>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</si>
  <si>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</si>
  <si>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</si>
  <si>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</si>
  <si>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</si>
  <si>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</si>
  <si>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</si>
  <si>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</si>
  <si>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</si>
  <si>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</si>
  <si>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</si>
  <si>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</si>
  <si>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</si>
  <si>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</si>
  <si>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</si>
  <si>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</si>
  <si>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</si>
  <si>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</si>
  <si>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</si>
  <si>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</si>
  <si>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</si>
  <si>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</si>
  <si>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</si>
  <si>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</si>
  <si>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</si>
  <si>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</si>
  <si>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</si>
  <si>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</si>
  <si>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</si>
  <si>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</si>
  <si>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</si>
  <si>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</si>
  <si>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</si>
  <si>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</si>
  <si>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</si>
  <si>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</si>
  <si>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</si>
  <si>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</si>
  <si>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</si>
  <si>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</si>
  <si>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</si>
  <si>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</si>
  <si>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</si>
  <si>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</si>
  <si>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</si>
  <si>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</si>
  <si>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</si>
  <si>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</si>
  <si>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</si>
  <si>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</si>
  <si>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</si>
  <si>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</si>
  <si>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</si>
  <si>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</si>
  <si>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</si>
  <si>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</si>
  <si>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राजगुरु एच. वी.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</si>
  <si>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</si>
  <si>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</si>
  <si>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</si>
  <si>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</si>
  <si>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</si>
  <si>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</si>
  <si>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</si>
  <si>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Annual</t>
  </si>
  <si>
    <t>Additional</t>
  </si>
  <si>
    <r>
      <t xml:space="preserve">Clear Dues to Avail </t>
    </r>
    <r>
      <rPr>
        <b/>
        <sz val="11"/>
        <color rgb="FF3F3F3F"/>
        <rFont val="Calibri"/>
        <family val="2"/>
        <scheme val="minor"/>
      </rPr>
      <t xml:space="preserve">Annual Maintenace </t>
    </r>
    <r>
      <rPr>
        <sz val="11"/>
        <color rgb="FF3F3F3F"/>
        <rFont val="Calibri"/>
        <family val="2"/>
        <scheme val="minor"/>
      </rPr>
      <t>Scheme.</t>
    </r>
  </si>
  <si>
    <r>
      <t xml:space="preserve">Clear Dues to Avail </t>
    </r>
    <r>
      <rPr>
        <b/>
        <sz val="11"/>
        <color rgb="FF3F3F3F"/>
        <rFont val="Calibri"/>
        <family val="2"/>
        <scheme val="minor"/>
      </rPr>
      <t>Annual Maintenace</t>
    </r>
    <r>
      <rPr>
        <sz val="11"/>
        <color rgb="FF3F3F3F"/>
        <rFont val="Calibri"/>
        <family val="2"/>
        <scheme val="minor"/>
      </rPr>
      <t xml:space="preserve"> Scheme.</t>
    </r>
  </si>
  <si>
    <r>
      <rPr>
        <sz val="11"/>
        <color rgb="FF3F3F3F"/>
        <rFont val="Calibri"/>
        <family val="2"/>
        <scheme val="minor"/>
      </rPr>
      <t xml:space="preserve">Maintenance Charges for Month of </t>
    </r>
    <r>
      <rPr>
        <b/>
        <sz val="11"/>
        <color rgb="FF3F3F3F"/>
        <rFont val="Calibri"/>
        <family val="2"/>
        <scheme val="minor"/>
      </rPr>
      <t>May 2014.</t>
    </r>
  </si>
  <si>
    <t>Mode</t>
  </si>
  <si>
    <t>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</si>
</sst>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8"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Wing" displayName="AWing" ref="A8:M27" totalsRowCount="1" headerRowDxfId="37">
  <tableColumns count="13">
    <tableColumn id="1" name="Flat No." totalsRowLabel="Total" dataDxfId="36"/>
    <tableColumn id="2" name="Name of Flat Holder" totalsRowFunction="count" dataDxfId="35"/>
    <tableColumn id="3" name="Last Month's Balance" totalsRowFunction="sum" dataDxfId="34" totalsRowDxfId="12"/>
    <tableColumn id="4" name="Current Month Balance" totalsRowFunction="sum" dataDxfId="33" totalsRowDxfId="11"/>
    <tableColumn id="5" name="Total Balance" totalsRowFunction="sum" dataDxfId="32" totalsRowDxfId="10">
      <calculatedColumnFormula>AWing[[#This Row],[Last Month''s Balance]]+AWing[[#This Row],[Current Month Balance]]</calculatedColumnFormula>
    </tableColumn>
    <tableColumn id="6" name="Penalty" totalsRowFunction="sum" dataDxfId="31" totalsRowDxfId="9"/>
    <tableColumn id="7" name="Received Maint. Charge" totalsRowFunction="sum" dataDxfId="30" totalsRowDxfId="8"/>
    <tableColumn id="11" name="Remaining Balance" totalsRowFunction="sum" dataDxfId="29" totalsRowDxfId="7">
      <calculatedColumnFormula>AWing[[#This Row],[Total Balance]]+AWing[[#This Row],[Penalty]]-AWing[[#This Row],[Received Maint. Charge]]</calculatedColumnFormula>
    </tableColumn>
    <tableColumn id="8" name="Date" dataDxfId="28"/>
    <tableColumn id="13" name="Receipt No." dataDxfId="27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Wing" displayName="BWing" ref="A8:M27" totalsRowCount="1" headerRowDxfId="26">
  <tableColumns count="13">
    <tableColumn id="1" name="Flat No." totalsRowLabel="Total" dataDxfId="25"/>
    <tableColumn id="2" name="Name of Flat Holder" totalsRowFunction="count" dataDxfId="24"/>
    <tableColumn id="3" name="Last Month's Balance" totalsRowFunction="sum" dataDxfId="23" totalsRowDxfId="6"/>
    <tableColumn id="4" name="Current Month Balance" totalsRowFunction="sum" dataDxfId="22" totalsRowDxfId="5"/>
    <tableColumn id="5" name="Total Balance" totalsRowFunction="sum" dataDxfId="21" totalsRowDxfId="4">
      <calculatedColumnFormula>BWing[[#This Row],[Current Month Balance]]+BWing[[#This Row],[Last Month''s Balance]]</calculatedColumnFormula>
    </tableColumn>
    <tableColumn id="6" name="Penalty" totalsRowFunction="sum" dataDxfId="20" totalsRowDxfId="3"/>
    <tableColumn id="7" name="Received Maint. Charge" totalsRowFunction="sum" dataDxfId="19" totalsRowDxfId="2"/>
    <tableColumn id="11" name="Remaining Balance" totalsRowFunction="sum" dataDxfId="18" totalsRowDxfId="1">
      <calculatedColumnFormula>BWing[[#This Row],[Total Balance]]+BWing[[#This Row],[Penalty]]-BWing[[#This Row],[Received Maint. Charge]]</calculatedColumnFormula>
    </tableColumn>
    <tableColumn id="8" name="Date" dataDxfId="17" totalsRowDxfId="0"/>
    <tableColumn id="13" name="Receipt No." dataDxfId="16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15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14" totalsRowDxfId="13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view="pageLayout" topLeftCell="A4" zoomScaleNormal="100" workbookViewId="0">
      <selection activeCell="I15" sqref="I15"/>
    </sheetView>
  </sheetViews>
  <sheetFormatPr defaultRowHeight="15" x14ac:dyDescent="0.25"/>
  <cols>
    <col min="1" max="1" width="7.140625" customWidth="1"/>
    <col min="2" max="2" width="20.7109375" customWidth="1"/>
    <col min="3" max="3" width="9.42578125" bestFit="1" customWidth="1"/>
    <col min="4" max="4" width="9.5703125" customWidth="1"/>
    <col min="5" max="5" width="10.42578125" customWidth="1"/>
    <col min="6" max="6" width="7.5703125" customWidth="1"/>
    <col min="7" max="7" width="10.5703125" bestFit="1" customWidth="1"/>
    <col min="8" max="8" width="10.28515625" customWidth="1"/>
    <col min="9" max="9" width="9.28515625" customWidth="1"/>
    <col min="10" max="10" width="7.85546875" customWidth="1"/>
    <col min="11" max="11" width="8.140625" bestFit="1" customWidth="1"/>
    <col min="12" max="12" width="13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83</v>
      </c>
      <c r="D5" s="42"/>
      <c r="E5" s="42"/>
      <c r="F5" s="42"/>
      <c r="G5" s="42"/>
      <c r="H5" s="43"/>
    </row>
    <row r="6" spans="1:13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78</v>
      </c>
      <c r="K8" s="5" t="s">
        <v>5</v>
      </c>
      <c r="L8" s="20" t="s">
        <v>72</v>
      </c>
      <c r="M8" s="20" t="s">
        <v>84</v>
      </c>
    </row>
    <row r="9" spans="1:13" x14ac:dyDescent="0.25">
      <c r="A9" s="6">
        <v>1</v>
      </c>
      <c r="B9" s="21" t="s">
        <v>55</v>
      </c>
      <c r="C9" s="8">
        <v>3700</v>
      </c>
      <c r="D9" s="8">
        <v>200</v>
      </c>
      <c r="E9" s="8">
        <f>AWing[[#This Row],[Last Month''s Balance]]+AWing[[#This Row],[Current Month Balance]]</f>
        <v>3900</v>
      </c>
      <c r="F9" s="8">
        <v>0</v>
      </c>
      <c r="G9" s="8">
        <v>200</v>
      </c>
      <c r="H9" s="8">
        <f>AWing[[#This Row],[Total Balance]]+AWing[[#This Row],[Penalty]]-AWing[[#This Row],[Received Maint. Charge]]</f>
        <v>3700</v>
      </c>
      <c r="I9" s="19">
        <v>41779</v>
      </c>
      <c r="J9" s="22"/>
      <c r="M9" t="s">
        <v>24</v>
      </c>
    </row>
    <row r="10" spans="1:13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AWing[[#This Row],[Last Month''s Balance]]+AWing[[#This Row],[Current Month Balance]]</f>
        <v>550</v>
      </c>
      <c r="F10" s="8">
        <v>0</v>
      </c>
      <c r="G10" s="8">
        <v>200</v>
      </c>
      <c r="H10" s="8">
        <f>AWing[[#This Row],[Total Balance]]+AWing[[#This Row],[Penalty]]-AWing[[#This Row],[Received Maint. Charge]]</f>
        <v>350</v>
      </c>
      <c r="I10" s="19">
        <v>41774</v>
      </c>
      <c r="J10" s="22"/>
      <c r="M10" t="s">
        <v>24</v>
      </c>
    </row>
    <row r="11" spans="1:13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AWing[[#This Row],[Last Month''s Balance]]+AWing[[#This Row],[Current Month Balance]]</f>
        <v>280</v>
      </c>
      <c r="F11" s="8">
        <v>0</v>
      </c>
      <c r="G11" s="8">
        <v>200</v>
      </c>
      <c r="H11" s="8">
        <f>AWing[[#This Row],[Total Balance]]+AWing[[#This Row],[Penalty]]-AWing[[#This Row],[Received Maint. Charge]]</f>
        <v>80</v>
      </c>
      <c r="I11" s="19">
        <v>41772</v>
      </c>
      <c r="J11" s="22"/>
      <c r="M11" t="s">
        <v>24</v>
      </c>
    </row>
    <row r="12" spans="1:13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AWing[[#This Row],[Last Month''s Balance]]+AWing[[#This Row],[Current Month Balance]]</f>
        <v>200</v>
      </c>
      <c r="F12" s="8">
        <v>0</v>
      </c>
      <c r="G12" s="8">
        <v>200</v>
      </c>
      <c r="H12" s="8">
        <f>AWing[[#This Row],[Total Balance]]+AWing[[#This Row],[Penalty]]-AWing[[#This Row],[Received Maint. Charge]]</f>
        <v>0</v>
      </c>
      <c r="I12" s="19">
        <v>41772</v>
      </c>
      <c r="J12" s="22"/>
      <c r="M12" t="s">
        <v>24</v>
      </c>
    </row>
    <row r="13" spans="1:13" x14ac:dyDescent="0.25">
      <c r="A13" s="6">
        <v>9</v>
      </c>
      <c r="B13" s="21" t="s">
        <v>58</v>
      </c>
      <c r="C13" s="8">
        <v>0</v>
      </c>
      <c r="D13" s="8">
        <v>300</v>
      </c>
      <c r="E13" s="8">
        <f>AWing[[#This Row],[Last Month''s Balance]]+AWing[[#This Row],[Current Month Balance]]</f>
        <v>300</v>
      </c>
      <c r="F13" s="8">
        <v>0</v>
      </c>
      <c r="G13" s="8">
        <v>300</v>
      </c>
      <c r="H13" s="8">
        <f>AWing[[#This Row],[Total Balance]]+AWing[[#This Row],[Penalty]]-AWing[[#This Row],[Received Maint. Charge]]</f>
        <v>0</v>
      </c>
      <c r="I13" s="19">
        <v>41772</v>
      </c>
      <c r="J13" s="22"/>
      <c r="L13" s="23"/>
      <c r="M13" t="s">
        <v>24</v>
      </c>
    </row>
    <row r="14" spans="1:13" x14ac:dyDescent="0.25">
      <c r="A14" s="6">
        <v>10</v>
      </c>
      <c r="B14" s="21" t="s">
        <v>59</v>
      </c>
      <c r="C14" s="8">
        <v>0</v>
      </c>
      <c r="D14" s="8">
        <v>200</v>
      </c>
      <c r="E14" s="8">
        <f>AWing[[#This Row],[Last Month''s Balance]]+AWing[[#This Row],[Current Month Balance]]</f>
        <v>200</v>
      </c>
      <c r="F14" s="8">
        <v>0</v>
      </c>
      <c r="G14" s="8">
        <v>200</v>
      </c>
      <c r="H14" s="8">
        <f>AWing[[#This Row],[Total Balance]]+AWing[[#This Row],[Penalty]]-AWing[[#This Row],[Received Maint. Charge]]</f>
        <v>0</v>
      </c>
      <c r="I14" s="19">
        <v>41773</v>
      </c>
      <c r="J14" s="22"/>
      <c r="M14" t="s">
        <v>24</v>
      </c>
    </row>
    <row r="15" spans="1:13" x14ac:dyDescent="0.25">
      <c r="A15" s="6">
        <v>15</v>
      </c>
      <c r="B15" s="21" t="s">
        <v>60</v>
      </c>
      <c r="C15" s="8">
        <v>-2200</v>
      </c>
      <c r="D15" s="8">
        <v>200</v>
      </c>
      <c r="E15" s="8">
        <f>AWing[[#This Row],[Last Month''s Balance]]+AWing[[#This Row],[Current Month Balance]]</f>
        <v>-2000</v>
      </c>
      <c r="F15" s="8">
        <v>0</v>
      </c>
      <c r="G15" s="8">
        <v>0</v>
      </c>
      <c r="H15" s="8">
        <f>AWing[[#This Row],[Total Balance]]+AWing[[#This Row],[Penalty]]-AWing[[#This Row],[Received Maint. Charge]]</f>
        <v>-2000</v>
      </c>
      <c r="I15" s="19">
        <v>41760</v>
      </c>
      <c r="J15" s="22"/>
      <c r="L15" t="s">
        <v>79</v>
      </c>
      <c r="M15" t="s">
        <v>85</v>
      </c>
    </row>
    <row r="16" spans="1:13" x14ac:dyDescent="0.25">
      <c r="A16" s="6">
        <v>16</v>
      </c>
      <c r="B16" s="21" t="s">
        <v>61</v>
      </c>
      <c r="C16" s="8">
        <v>311</v>
      </c>
      <c r="D16" s="8">
        <v>300</v>
      </c>
      <c r="E16" s="8">
        <f>AWing[[#This Row],[Last Month''s Balance]]+AWing[[#This Row],[Current Month Balance]]</f>
        <v>611</v>
      </c>
      <c r="F16" s="8">
        <v>0</v>
      </c>
      <c r="G16" s="8">
        <v>611</v>
      </c>
      <c r="H16" s="8">
        <f>AWing[[#This Row],[Total Balance]]+AWing[[#This Row],[Penalty]]-AWing[[#This Row],[Received Maint. Charge]]</f>
        <v>0</v>
      </c>
      <c r="I16" s="19">
        <v>41772</v>
      </c>
      <c r="J16" s="22"/>
      <c r="M16" t="s">
        <v>24</v>
      </c>
    </row>
    <row r="17" spans="1:13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AWing[[#This Row],[Last Month''s Balance]]+AWing[[#This Row],[Current Month Balance]]</f>
        <v>300</v>
      </c>
      <c r="F17" s="8">
        <v>0</v>
      </c>
      <c r="G17" s="8">
        <v>300</v>
      </c>
      <c r="H17" s="8">
        <f>AWing[[#This Row],[Total Balance]]+AWing[[#This Row],[Penalty]]-AWing[[#This Row],[Received Maint. Charge]]</f>
        <v>0</v>
      </c>
      <c r="I17" s="19">
        <v>41772</v>
      </c>
      <c r="J17" s="22"/>
      <c r="M17" t="s">
        <v>24</v>
      </c>
    </row>
    <row r="18" spans="1:13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AWing[[#This Row],[Last Month''s Balance]]+AWing[[#This Row],[Current Month Balance]]</f>
        <v>200</v>
      </c>
      <c r="F18" s="8">
        <v>0</v>
      </c>
      <c r="G18" s="8">
        <v>200</v>
      </c>
      <c r="H18" s="8">
        <f>AWing[[#This Row],[Total Balance]]+AWing[[#This Row],[Penalty]]-AWing[[#This Row],[Received Maint. Charge]]</f>
        <v>0</v>
      </c>
      <c r="I18" s="19">
        <v>41773</v>
      </c>
      <c r="J18" s="22"/>
      <c r="M18" t="s">
        <v>24</v>
      </c>
    </row>
    <row r="19" spans="1:13" x14ac:dyDescent="0.25">
      <c r="A19" s="6">
        <v>23</v>
      </c>
      <c r="B19" s="21" t="s">
        <v>64</v>
      </c>
      <c r="C19" s="8">
        <v>10</v>
      </c>
      <c r="D19" s="8">
        <v>200</v>
      </c>
      <c r="E19" s="8">
        <f>AWing[[#This Row],[Last Month''s Balance]]+AWing[[#This Row],[Current Month Balance]]</f>
        <v>210</v>
      </c>
      <c r="F19" s="8">
        <v>0</v>
      </c>
      <c r="G19" s="8">
        <v>210</v>
      </c>
      <c r="H19" s="8">
        <f>AWing[[#This Row],[Total Balance]]+AWing[[#This Row],[Penalty]]-AWing[[#This Row],[Received Maint. Charge]]</f>
        <v>0</v>
      </c>
      <c r="I19" s="19">
        <v>41772</v>
      </c>
      <c r="J19" s="22"/>
      <c r="M19" t="s">
        <v>24</v>
      </c>
    </row>
    <row r="20" spans="1:13" x14ac:dyDescent="0.25">
      <c r="A20" s="6">
        <v>24</v>
      </c>
      <c r="B20" s="21" t="s">
        <v>65</v>
      </c>
      <c r="C20" s="8">
        <v>630</v>
      </c>
      <c r="D20" s="8">
        <v>200</v>
      </c>
      <c r="E20" s="8">
        <f>AWing[[#This Row],[Last Month''s Balance]]+AWing[[#This Row],[Current Month Balance]]</f>
        <v>830</v>
      </c>
      <c r="F20" s="8">
        <v>0</v>
      </c>
      <c r="G20" s="8">
        <v>400</v>
      </c>
      <c r="H20" s="8">
        <f>AWing[[#This Row],[Total Balance]]+AWing[[#This Row],[Penalty]]-AWing[[#This Row],[Received Maint. Charge]]</f>
        <v>430</v>
      </c>
      <c r="I20" s="19">
        <v>41760</v>
      </c>
      <c r="J20" s="22"/>
      <c r="M20" t="s">
        <v>85</v>
      </c>
    </row>
    <row r="21" spans="1:13" x14ac:dyDescent="0.25">
      <c r="A21" s="6">
        <v>25</v>
      </c>
      <c r="B21" s="21" t="s">
        <v>66</v>
      </c>
      <c r="C21" s="8">
        <v>-2200</v>
      </c>
      <c r="D21" s="8">
        <v>200</v>
      </c>
      <c r="E21" s="8">
        <f>AWing[[#This Row],[Last Month''s Balance]]+AWing[[#This Row],[Current Month Balance]]</f>
        <v>-2000</v>
      </c>
      <c r="F21" s="8">
        <v>0</v>
      </c>
      <c r="G21" s="8">
        <v>0</v>
      </c>
      <c r="H21" s="8">
        <f>AWing[[#This Row],[Total Balance]]+AWing[[#This Row],[Penalty]]-AWing[[#This Row],[Received Maint. Charge]]</f>
        <v>-2000</v>
      </c>
      <c r="I21" s="19">
        <v>41760</v>
      </c>
      <c r="J21" s="22"/>
      <c r="L21" t="s">
        <v>79</v>
      </c>
      <c r="M21" t="s">
        <v>85</v>
      </c>
    </row>
    <row r="22" spans="1:13" x14ac:dyDescent="0.25">
      <c r="A22" s="6">
        <v>26</v>
      </c>
      <c r="B22" s="21" t="s">
        <v>67</v>
      </c>
      <c r="C22" s="8">
        <v>30</v>
      </c>
      <c r="D22" s="8">
        <v>300</v>
      </c>
      <c r="E22" s="8">
        <f>AWing[[#This Row],[Last Month''s Balance]]+AWing[[#This Row],[Current Month Balance]]</f>
        <v>330</v>
      </c>
      <c r="F22" s="8">
        <v>0</v>
      </c>
      <c r="G22" s="8">
        <v>300</v>
      </c>
      <c r="H22" s="8">
        <f>AWing[[#This Row],[Total Balance]]+AWing[[#This Row],[Penalty]]-AWing[[#This Row],[Received Maint. Charge]]</f>
        <v>30</v>
      </c>
      <c r="I22" s="19">
        <v>41776</v>
      </c>
      <c r="J22" s="22"/>
      <c r="M22" t="s">
        <v>24</v>
      </c>
    </row>
    <row r="23" spans="1:13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AWing[[#This Row],[Last Month''s Balance]]+AWing[[#This Row],[Current Month Balance]]</f>
        <v>7660</v>
      </c>
      <c r="F23" s="8">
        <v>0</v>
      </c>
      <c r="G23" s="8">
        <v>300</v>
      </c>
      <c r="H23" s="8">
        <f>AWing[[#This Row],[Total Balance]]+AWing[[#This Row],[Penalty]]-AWing[[#This Row],[Received Maint. Charge]]</f>
        <v>7360</v>
      </c>
      <c r="I23" s="19">
        <v>41772</v>
      </c>
      <c r="J23" s="22"/>
      <c r="M23" t="s">
        <v>24</v>
      </c>
    </row>
    <row r="24" spans="1:13" x14ac:dyDescent="0.25">
      <c r="A24" s="6">
        <v>32</v>
      </c>
      <c r="B24" s="21" t="s">
        <v>69</v>
      </c>
      <c r="C24" s="8">
        <v>-2200</v>
      </c>
      <c r="D24" s="8">
        <v>200</v>
      </c>
      <c r="E24" s="8">
        <f>AWing[[#This Row],[Last Month''s Balance]]+AWing[[#This Row],[Current Month Balance]]</f>
        <v>-2000</v>
      </c>
      <c r="F24" s="8">
        <v>0</v>
      </c>
      <c r="G24" s="8">
        <v>0</v>
      </c>
      <c r="H24" s="8">
        <f>AWing[[#This Row],[Total Balance]]+AWing[[#This Row],[Penalty]]-AWing[[#This Row],[Received Maint. Charge]]</f>
        <v>-2000</v>
      </c>
      <c r="I24" s="19">
        <v>41760</v>
      </c>
      <c r="J24" s="22"/>
      <c r="L24" t="s">
        <v>79</v>
      </c>
      <c r="M24" t="s">
        <v>85</v>
      </c>
    </row>
    <row r="25" spans="1:13" x14ac:dyDescent="0.25">
      <c r="A25" s="6">
        <v>33</v>
      </c>
      <c r="B25" s="21" t="s">
        <v>70</v>
      </c>
      <c r="C25" s="8">
        <v>7370</v>
      </c>
      <c r="D25" s="8">
        <v>300</v>
      </c>
      <c r="E25" s="8">
        <f>AWing[[#This Row],[Last Month''s Balance]]+AWing[[#This Row],[Current Month Balance]]</f>
        <v>7670</v>
      </c>
      <c r="F25" s="8">
        <v>0</v>
      </c>
      <c r="G25" s="8">
        <v>6470</v>
      </c>
      <c r="H25" s="8">
        <f>AWing[[#This Row],[Total Balance]]+AWing[[#This Row],[Penalty]]-AWing[[#This Row],[Received Maint. Charge]]</f>
        <v>1200</v>
      </c>
      <c r="I25" s="19">
        <v>41785</v>
      </c>
      <c r="J25" s="22"/>
      <c r="M25" t="s">
        <v>24</v>
      </c>
    </row>
    <row r="26" spans="1:13" x14ac:dyDescent="0.25">
      <c r="A26" s="6">
        <v>34</v>
      </c>
      <c r="B26" s="21" t="s">
        <v>71</v>
      </c>
      <c r="C26" s="8">
        <v>0</v>
      </c>
      <c r="D26" s="8">
        <v>300</v>
      </c>
      <c r="E26" s="8">
        <f>AWing[[#This Row],[Last Month''s Balance]]+AWing[[#This Row],[Current Month Balance]]</f>
        <v>300</v>
      </c>
      <c r="F26" s="8">
        <v>0</v>
      </c>
      <c r="G26" s="8">
        <v>600</v>
      </c>
      <c r="H26" s="8">
        <f>AWing[[#This Row],[Total Balance]]+AWing[[#This Row],[Penalty]]-AWing[[#This Row],[Received Maint. Charge]]</f>
        <v>-300</v>
      </c>
      <c r="I26" s="19">
        <v>41773</v>
      </c>
      <c r="J26" s="22"/>
      <c r="M26" t="s">
        <v>24</v>
      </c>
    </row>
    <row r="27" spans="1:13" x14ac:dyDescent="0.25">
      <c r="A27" t="s">
        <v>11</v>
      </c>
      <c r="B27">
        <f>SUBTOTAL(103,AWing[Name of Flat Holder])</f>
        <v>18</v>
      </c>
      <c r="C27" s="8">
        <f>SUBTOTAL(109,AWing[Last Month''s Balance])</f>
        <v>13241</v>
      </c>
      <c r="D27" s="8">
        <f>SUBTOTAL(109,AWing[Current Month Balance])</f>
        <v>4300</v>
      </c>
      <c r="E27" s="8">
        <f>SUBTOTAL(109,AWing[Total Balance])</f>
        <v>17541</v>
      </c>
      <c r="F27" s="8">
        <f>SUBTOTAL(109,AWing[Penalty])</f>
        <v>0</v>
      </c>
      <c r="G27" s="8">
        <f>SUBTOTAL(109,AWing[Received Maint. Charge])</f>
        <v>10691</v>
      </c>
      <c r="H27" s="8">
        <f>SUBTOTAL(109,AWing[Remaining Balance])</f>
        <v>6850</v>
      </c>
    </row>
    <row r="29" spans="1:13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3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tabSelected="1" view="pageLayout" topLeftCell="A7" zoomScaleNormal="100" workbookViewId="0">
      <selection activeCell="I15" sqref="I15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83</v>
      </c>
      <c r="D5" s="42"/>
      <c r="E5" s="42"/>
      <c r="F5" s="42"/>
      <c r="G5" s="42"/>
      <c r="H5" s="43"/>
    </row>
    <row r="6" spans="1:13" x14ac:dyDescent="0.25">
      <c r="B6" s="30" t="s">
        <v>82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78</v>
      </c>
      <c r="K8" s="5" t="s">
        <v>5</v>
      </c>
      <c r="L8" s="20" t="s">
        <v>72</v>
      </c>
      <c r="M8" s="4" t="s">
        <v>84</v>
      </c>
    </row>
    <row r="9" spans="1:13" x14ac:dyDescent="0.25">
      <c r="A9" s="6">
        <v>3</v>
      </c>
      <c r="B9" s="21" t="s">
        <v>39</v>
      </c>
      <c r="C9" s="7">
        <v>290</v>
      </c>
      <c r="D9" s="7">
        <v>200</v>
      </c>
      <c r="E9" s="7">
        <f>BWing[[#This Row],[Current Month Balance]]+BWing[[#This Row],[Last Month''s Balance]]</f>
        <v>490</v>
      </c>
      <c r="F9" s="7">
        <v>0</v>
      </c>
      <c r="G9" s="8">
        <v>200</v>
      </c>
      <c r="H9" s="7">
        <f>BWing[[#This Row],[Total Balance]]+BWing[[#This Row],[Penalty]]-BWing[[#This Row],[Received Maint. Charge]]</f>
        <v>290</v>
      </c>
      <c r="I9" s="19">
        <v>41773</v>
      </c>
      <c r="J9" s="22"/>
      <c r="M9" t="s">
        <v>24</v>
      </c>
    </row>
    <row r="10" spans="1:13" x14ac:dyDescent="0.25">
      <c r="A10" s="6">
        <v>4</v>
      </c>
      <c r="B10" s="21" t="s">
        <v>40</v>
      </c>
      <c r="C10" s="7">
        <v>10</v>
      </c>
      <c r="D10" s="7">
        <v>200</v>
      </c>
      <c r="E10" s="7">
        <f>BWing[[#This Row],[Current Month Balance]]+BWing[[#This Row],[Last Month''s Balance]]</f>
        <v>210</v>
      </c>
      <c r="F10" s="7">
        <v>0</v>
      </c>
      <c r="G10" s="7">
        <v>200</v>
      </c>
      <c r="H10" s="7">
        <f>BWing[[#This Row],[Total Balance]]+BWing[[#This Row],[Penalty]]-BWing[[#This Row],[Received Maint. Charge]]</f>
        <v>10</v>
      </c>
      <c r="I10" s="19">
        <v>41772</v>
      </c>
      <c r="J10" s="22"/>
      <c r="M10" t="s">
        <v>24</v>
      </c>
    </row>
    <row r="11" spans="1:13" x14ac:dyDescent="0.25">
      <c r="A11" s="6">
        <v>5</v>
      </c>
      <c r="B11" s="21" t="s">
        <v>74</v>
      </c>
      <c r="C11" s="7">
        <v>40</v>
      </c>
      <c r="D11" s="7">
        <v>200</v>
      </c>
      <c r="E11" s="7">
        <f>BWing[[#This Row],[Current Month Balance]]+BWing[[#This Row],[Last Month''s Balance]]</f>
        <v>240</v>
      </c>
      <c r="F11" s="7">
        <v>0</v>
      </c>
      <c r="G11" s="8">
        <v>200</v>
      </c>
      <c r="H11" s="7">
        <f>BWing[[#This Row],[Total Balance]]+BWing[[#This Row],[Penalty]]-BWing[[#This Row],[Received Maint. Charge]]</f>
        <v>40</v>
      </c>
      <c r="I11" s="19">
        <v>41772</v>
      </c>
      <c r="J11" s="22"/>
      <c r="M11" t="s">
        <v>24</v>
      </c>
    </row>
    <row r="12" spans="1:13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BWing[[#This Row],[Current Month Balance]]+BWing[[#This Row],[Last Month''s Balance]]</f>
        <v>200</v>
      </c>
      <c r="F12" s="7">
        <v>0</v>
      </c>
      <c r="G12" s="8">
        <v>300</v>
      </c>
      <c r="H12" s="7">
        <f>BWing[[#This Row],[Total Balance]]+BWing[[#This Row],[Penalty]]-BWing[[#This Row],[Received Maint. Charge]]</f>
        <v>-100</v>
      </c>
      <c r="I12" s="19">
        <v>41772</v>
      </c>
      <c r="J12" s="22"/>
      <c r="M12" t="s">
        <v>24</v>
      </c>
    </row>
    <row r="13" spans="1:13" x14ac:dyDescent="0.25">
      <c r="A13" s="6">
        <v>11</v>
      </c>
      <c r="B13" s="21" t="s">
        <v>42</v>
      </c>
      <c r="C13" s="7">
        <v>420</v>
      </c>
      <c r="D13" s="7">
        <v>200</v>
      </c>
      <c r="E13" s="7">
        <f>BWing[[#This Row],[Current Month Balance]]+BWing[[#This Row],[Last Month''s Balance]]</f>
        <v>620</v>
      </c>
      <c r="F13" s="7">
        <v>0</v>
      </c>
      <c r="G13" s="8">
        <v>210</v>
      </c>
      <c r="H13" s="7">
        <f>BWing[[#This Row],[Total Balance]]+BWing[[#This Row],[Penalty]]-BWing[[#This Row],[Received Maint. Charge]]</f>
        <v>410</v>
      </c>
      <c r="I13" s="19">
        <v>41778</v>
      </c>
      <c r="J13" s="22"/>
      <c r="M13" t="s">
        <v>24</v>
      </c>
    </row>
    <row r="14" spans="1:13" x14ac:dyDescent="0.25">
      <c r="A14" s="6">
        <v>12</v>
      </c>
      <c r="B14" s="21" t="s">
        <v>43</v>
      </c>
      <c r="C14" s="7">
        <v>2440</v>
      </c>
      <c r="D14" s="7">
        <v>300</v>
      </c>
      <c r="E14" s="7">
        <f>BWing[[#This Row],[Current Month Balance]]+BWing[[#This Row],[Last Month''s Balance]]</f>
        <v>2740</v>
      </c>
      <c r="F14" s="7">
        <v>0</v>
      </c>
      <c r="G14" s="8">
        <v>610</v>
      </c>
      <c r="H14" s="7">
        <f>BWing[[#This Row],[Total Balance]]+BWing[[#This Row],[Penalty]]-BWing[[#This Row],[Received Maint. Charge]]</f>
        <v>2130</v>
      </c>
      <c r="I14" s="19">
        <v>41777</v>
      </c>
      <c r="J14" s="22"/>
      <c r="M14" t="s">
        <v>24</v>
      </c>
    </row>
    <row r="15" spans="1:13" x14ac:dyDescent="0.25">
      <c r="A15" s="6">
        <v>13</v>
      </c>
      <c r="B15" s="21" t="s">
        <v>44</v>
      </c>
      <c r="C15" s="7">
        <v>0</v>
      </c>
      <c r="D15" s="7">
        <v>300</v>
      </c>
      <c r="E15" s="7">
        <f>BWing[[#This Row],[Current Month Balance]]+BWing[[#This Row],[Last Month''s Balance]]</f>
        <v>300</v>
      </c>
      <c r="F15" s="7">
        <v>0</v>
      </c>
      <c r="G15" s="8">
        <v>300</v>
      </c>
      <c r="H15" s="7">
        <f>BWing[[#This Row],[Total Balance]]+BWing[[#This Row],[Penalty]]-BWing[[#This Row],[Received Maint. Charge]]</f>
        <v>0</v>
      </c>
      <c r="I15" s="19">
        <v>41777</v>
      </c>
      <c r="J15" s="22"/>
      <c r="M15" t="s">
        <v>24</v>
      </c>
    </row>
    <row r="16" spans="1:13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BWing[[#This Row],[Current Month Balance]]+BWing[[#This Row],[Last Month''s Balance]]</f>
        <v>300</v>
      </c>
      <c r="F16" s="7">
        <v>0</v>
      </c>
      <c r="G16" s="8">
        <v>300</v>
      </c>
      <c r="H16" s="7">
        <f>BWing[[#This Row],[Total Balance]]+BWing[[#This Row],[Penalty]]-BWing[[#This Row],[Received Maint. Charge]]</f>
        <v>0</v>
      </c>
      <c r="I16" s="19">
        <v>41773</v>
      </c>
      <c r="J16" s="22"/>
      <c r="M16" t="s">
        <v>24</v>
      </c>
    </row>
    <row r="17" spans="1:19" x14ac:dyDescent="0.25">
      <c r="A17" s="6">
        <v>19</v>
      </c>
      <c r="B17" s="21" t="s">
        <v>46</v>
      </c>
      <c r="C17" s="7">
        <v>30</v>
      </c>
      <c r="D17" s="7">
        <v>300</v>
      </c>
      <c r="E17" s="7">
        <f>BWing[[#This Row],[Current Month Balance]]+BWing[[#This Row],[Last Month''s Balance]]</f>
        <v>330</v>
      </c>
      <c r="F17" s="7">
        <v>0</v>
      </c>
      <c r="G17" s="8">
        <v>300</v>
      </c>
      <c r="H17" s="7">
        <f>BWing[[#This Row],[Total Balance]]+BWing[[#This Row],[Penalty]]-BWing[[#This Row],[Received Maint. Charge]]</f>
        <v>30</v>
      </c>
      <c r="I17" s="19">
        <v>41772</v>
      </c>
      <c r="J17" s="22"/>
      <c r="M17" t="s">
        <v>24</v>
      </c>
    </row>
    <row r="18" spans="1:19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BWing[[#This Row],[Current Month Balance]]+BWing[[#This Row],[Last Month''s Balance]]</f>
        <v>200</v>
      </c>
      <c r="F18" s="7">
        <v>0</v>
      </c>
      <c r="G18" s="8">
        <v>200</v>
      </c>
      <c r="H18" s="7">
        <f>BWing[[#This Row],[Total Balance]]+BWing[[#This Row],[Penalty]]-BWing[[#This Row],[Received Maint. Charge]]</f>
        <v>0</v>
      </c>
      <c r="I18" s="19">
        <v>41775</v>
      </c>
      <c r="J18" s="22"/>
      <c r="M18" t="s">
        <v>24</v>
      </c>
    </row>
    <row r="19" spans="1:19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BWing[[#This Row],[Current Month Balance]]+BWing[[#This Row],[Last Month''s Balance]]</f>
        <v>200</v>
      </c>
      <c r="F19" s="7">
        <v>0</v>
      </c>
      <c r="G19" s="8">
        <v>200</v>
      </c>
      <c r="H19" s="7">
        <f>BWing[[#This Row],[Total Balance]]+BWing[[#This Row],[Penalty]]-BWing[[#This Row],[Received Maint. Charge]]</f>
        <v>0</v>
      </c>
      <c r="I19" s="19">
        <v>41772</v>
      </c>
      <c r="J19" s="22"/>
      <c r="M19" t="s">
        <v>24</v>
      </c>
    </row>
    <row r="20" spans="1:19" x14ac:dyDescent="0.25">
      <c r="A20" s="6">
        <v>22</v>
      </c>
      <c r="B20" s="21" t="s">
        <v>49</v>
      </c>
      <c r="C20" s="7">
        <v>720</v>
      </c>
      <c r="D20" s="7">
        <v>300</v>
      </c>
      <c r="E20" s="7">
        <f>BWing[[#This Row],[Current Month Balance]]+BWing[[#This Row],[Last Month''s Balance]]</f>
        <v>1020</v>
      </c>
      <c r="F20" s="7">
        <v>0</v>
      </c>
      <c r="G20" s="8">
        <v>300</v>
      </c>
      <c r="H20" s="7">
        <f>BWing[[#This Row],[Total Balance]]+BWing[[#This Row],[Penalty]]-BWing[[#This Row],[Received Maint. Charge]]</f>
        <v>720</v>
      </c>
      <c r="I20" s="19">
        <v>41772</v>
      </c>
      <c r="J20" s="22"/>
      <c r="M20" t="s">
        <v>24</v>
      </c>
      <c r="P20" s="12"/>
      <c r="S20" s="12"/>
    </row>
    <row r="21" spans="1:19" x14ac:dyDescent="0.25">
      <c r="A21" s="6">
        <v>27</v>
      </c>
      <c r="B21" s="21" t="s">
        <v>50</v>
      </c>
      <c r="C21" s="7">
        <v>310</v>
      </c>
      <c r="D21" s="7">
        <v>300</v>
      </c>
      <c r="E21" s="7">
        <f>BWing[[#This Row],[Current Month Balance]]+BWing[[#This Row],[Last Month''s Balance]]</f>
        <v>610</v>
      </c>
      <c r="F21" s="7">
        <v>10</v>
      </c>
      <c r="G21" s="8">
        <v>0</v>
      </c>
      <c r="H21" s="7">
        <f>BWing[[#This Row],[Total Balance]]+BWing[[#This Row],[Penalty]]-BWing[[#This Row],[Received Maint. Charge]]</f>
        <v>620</v>
      </c>
      <c r="I21" s="19">
        <v>41790</v>
      </c>
      <c r="J21" s="22"/>
      <c r="M21" t="s">
        <v>24</v>
      </c>
      <c r="P21" s="12"/>
    </row>
    <row r="22" spans="1:19" x14ac:dyDescent="0.25">
      <c r="A22" s="6" t="s">
        <v>12</v>
      </c>
      <c r="B22" s="21" t="s">
        <v>51</v>
      </c>
      <c r="C22" s="7">
        <v>0</v>
      </c>
      <c r="D22" s="7">
        <v>300</v>
      </c>
      <c r="E22" s="7">
        <f>BWing[[#This Row],[Current Month Balance]]+BWing[[#This Row],[Last Month''s Balance]]</f>
        <v>300</v>
      </c>
      <c r="F22" s="7">
        <v>0</v>
      </c>
      <c r="G22" s="8">
        <v>300</v>
      </c>
      <c r="H22" s="7">
        <f>BWing[[#This Row],[Total Balance]]+BWing[[#This Row],[Penalty]]-BWing[[#This Row],[Received Maint. Charge]]</f>
        <v>0</v>
      </c>
      <c r="I22" s="19">
        <v>41775</v>
      </c>
      <c r="J22" s="22"/>
      <c r="M22" t="s">
        <v>24</v>
      </c>
    </row>
    <row r="23" spans="1:19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BWing[[#This Row],[Current Month Balance]]+BWing[[#This Row],[Last Month''s Balance]]</f>
        <v>200</v>
      </c>
      <c r="F23" s="7">
        <v>0</v>
      </c>
      <c r="G23" s="8">
        <v>200</v>
      </c>
      <c r="H23" s="7">
        <f>BWing[[#This Row],[Total Balance]]+BWing[[#This Row],[Penalty]]-BWing[[#This Row],[Received Maint. Charge]]</f>
        <v>0</v>
      </c>
      <c r="I23" s="19">
        <v>41772</v>
      </c>
      <c r="J23" s="22"/>
      <c r="M23" t="s">
        <v>24</v>
      </c>
    </row>
    <row r="24" spans="1:19" x14ac:dyDescent="0.25">
      <c r="A24" s="6" t="s">
        <v>14</v>
      </c>
      <c r="B24" s="21" t="s">
        <v>73</v>
      </c>
      <c r="C24" s="7">
        <v>540</v>
      </c>
      <c r="D24" s="7">
        <v>200</v>
      </c>
      <c r="E24" s="7">
        <f>BWing[[#This Row],[Current Month Balance]]+BWing[[#This Row],[Last Month''s Balance]]</f>
        <v>740</v>
      </c>
      <c r="F24" s="7">
        <v>10</v>
      </c>
      <c r="G24" s="8">
        <v>0</v>
      </c>
      <c r="H24" s="7">
        <f>BWing[[#This Row],[Total Balance]]+BWing[[#This Row],[Penalty]]-BWing[[#This Row],[Received Maint. Charge]]</f>
        <v>750</v>
      </c>
      <c r="I24" s="19">
        <v>41790</v>
      </c>
      <c r="J24" s="22"/>
      <c r="M24" t="s">
        <v>24</v>
      </c>
    </row>
    <row r="25" spans="1:19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BWing[[#This Row],[Current Month Balance]]+BWing[[#This Row],[Last Month''s Balance]]</f>
        <v>200</v>
      </c>
      <c r="F25" s="7">
        <v>0</v>
      </c>
      <c r="G25" s="8">
        <v>200</v>
      </c>
      <c r="H25" s="7">
        <f>BWing[[#This Row],[Total Balance]]+BWing[[#This Row],[Penalty]]-BWing[[#This Row],[Received Maint. Charge]]</f>
        <v>0</v>
      </c>
      <c r="I25" s="19">
        <v>41773</v>
      </c>
      <c r="J25" s="22"/>
      <c r="M25" t="s">
        <v>24</v>
      </c>
    </row>
    <row r="26" spans="1:19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BWing[[#This Row],[Current Month Balance]]+BWing[[#This Row],[Last Month''s Balance]]</f>
        <v>200</v>
      </c>
      <c r="F26" s="7">
        <v>0</v>
      </c>
      <c r="G26" s="8">
        <v>200</v>
      </c>
      <c r="H26" s="7">
        <f>BWing[[#This Row],[Total Balance]]+BWing[[#This Row],[Penalty]]-BWing[[#This Row],[Received Maint. Charge]]</f>
        <v>0</v>
      </c>
      <c r="I26" s="19">
        <v>41773</v>
      </c>
      <c r="J26" s="22"/>
      <c r="M26" t="s">
        <v>24</v>
      </c>
    </row>
    <row r="27" spans="1:19" x14ac:dyDescent="0.25">
      <c r="A27" t="s">
        <v>11</v>
      </c>
      <c r="B27">
        <f>SUBTOTAL(103,BWing[Name of Flat Holder])</f>
        <v>18</v>
      </c>
      <c r="C27" s="7">
        <f>SUBTOTAL(109,BWing[Last Month''s Balance])</f>
        <v>4700</v>
      </c>
      <c r="D27" s="7">
        <f>SUBTOTAL(109,BWing[Current Month Balance])</f>
        <v>4400</v>
      </c>
      <c r="E27" s="7">
        <f>SUBTOTAL(109,BWing[Total Balance])</f>
        <v>9100</v>
      </c>
      <c r="F27" s="7">
        <f>SUBTOTAL(109,BWing[Penalty])</f>
        <v>20</v>
      </c>
      <c r="G27" s="7">
        <f>SUBTOTAL(109,BWing[Received Maint. Charge])</f>
        <v>4220</v>
      </c>
      <c r="H27" s="7">
        <f>SUBTOTAL(109,BWing[Remaining Balance])</f>
        <v>4900</v>
      </c>
      <c r="I27" s="19"/>
    </row>
    <row r="29" spans="1:19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9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9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9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80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75</v>
      </c>
      <c r="C7" t="s">
        <v>24</v>
      </c>
      <c r="D7" s="9">
        <v>350</v>
      </c>
      <c r="E7">
        <v>250</v>
      </c>
    </row>
    <row r="8" spans="2:8" x14ac:dyDescent="0.25">
      <c r="B8" t="s">
        <v>76</v>
      </c>
      <c r="C8" t="s">
        <v>24</v>
      </c>
      <c r="D8" s="9"/>
    </row>
    <row r="9" spans="2:8" x14ac:dyDescent="0.25">
      <c r="B9" t="s">
        <v>77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2017-01-08T01:17:59Z</dcterms:modified>
</cp:coreProperties>
</file>