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F27" i="1"/>
  <c r="G27" i="1"/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H27" i="1" s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<sst xmlns="http://schemas.openxmlformats.org/spreadsheetml/2006/main" count="158" uniqueCount="88">
  <si>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</si>
  <si>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</si>
  <si>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</si>
  <si>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</si>
  <si>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</si>
  <si>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</si>
  <si>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</si>
  <si>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</si>
  <si>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</si>
  <si>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</si>
  <si>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</si>
  <si>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</si>
  <si>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</si>
  <si>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</si>
  <si>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</si>
  <si>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</si>
  <si>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</si>
  <si>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</si>
  <si>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</si>
  <si>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</si>
  <si>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</si>
  <si>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</si>
  <si>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</si>
  <si>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</si>
  <si>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</si>
  <si>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</si>
  <si>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</si>
  <si>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</si>
  <si>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</si>
  <si>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</si>
  <si>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</si>
  <si>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</si>
  <si>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</si>
  <si>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</si>
  <si>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</si>
  <si>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</si>
  <si>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</si>
  <si>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</si>
  <si>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</si>
  <si>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</si>
  <si>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</si>
  <si>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</si>
  <si>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</si>
  <si>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</si>
  <si>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</si>
  <si>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</si>
  <si>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</si>
  <si>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</si>
  <si>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</si>
  <si>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</si>
  <si>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</si>
  <si>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</si>
  <si>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</si>
  <si>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</si>
  <si>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</si>
  <si>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</si>
  <si>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</si>
  <si>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</si>
  <si>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</si>
  <si>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</si>
  <si>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</si>
  <si>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</si>
  <si>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</si>
  <si>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</si>
  <si>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</si>
  <si>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</si>
  <si>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</si>
  <si>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</si>
  <si>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</si>
  <si>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</si>
  <si>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</si>
  <si>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</si>
  <si>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</si>
  <si>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</si>
  <si>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</si>
  <si>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</si>
  <si>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</si>
  <si>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</si>
  <si>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</si>
  <si>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</si>
  <si>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</si>
  <si>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</si>
  <si>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</si>
  <si>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Maintenance Charges for Month of August 2014.</t>
  </si>
  <si>
    <t>Till April 2015</t>
  </si>
  <si>
    <t>Adjustment 220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</si>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</sst>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AWing[[#This Row],[Last Month''s Balance]]+AWing[[#This Row],[Current Month Balance]]</calculatedColumnFormula>
    </tableColumn>
    <tableColumn id="6" name="Penalty" totalsRowFunction="sum" dataDxfId="30" totalsRowDxfId="8"/>
    <tableColumn id="7" name="Received Maint. Charge" totalsRowFunction="sum" dataDxfId="29" totalsRowDxfId="7"/>
    <tableColumn id="11" name="Remaining Balance" totalsRowFunction="sum" dataDxfId="28" totalsRowDxfId="6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BWing[[#This Row],[Current Month Balance]]+BWing[[#This Row],[Last Month''s Balance]]</calculatedColumnFormula>
    </tableColumn>
    <tableColumn id="6" name="Penalty" totalsRowFunction="sum" dataDxfId="19" totalsRowDxfId="2"/>
    <tableColumn id="7" name="Received Maint. Charge" totalsRowFunction="sum" dataDxfId="18" totalsRowDxfId="1"/>
    <tableColumn id="11" name="Remaining Balance" dataDxfId="17" totalsRowDxfId="0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7" zoomScaleNormal="100" workbookViewId="0">
      <selection activeCell="M8" sqref="M8:M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41860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41872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41872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41860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41860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41860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-1600</v>
      </c>
      <c r="D15" s="8">
        <v>200</v>
      </c>
      <c r="E15" s="8">
        <f>AWing[[#This Row],[Last Month''s Balance]]+AWing[[#This Row],[Current Month Balance]]</f>
        <v>-1400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-1400</v>
      </c>
      <c r="I15" s="19">
        <v>41852</v>
      </c>
      <c r="J15" s="22"/>
      <c r="L15" t="s">
        <v>78</v>
      </c>
      <c r="M15" t="s">
        <v>87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10</v>
      </c>
      <c r="G16" s="8">
        <v>0</v>
      </c>
      <c r="H16" s="8">
        <f>AWing[[#This Row],[Total Balance]]+AWing[[#This Row],[Penalty]]-AWing[[#This Row],[Received Maint. Charge]]</f>
        <v>310</v>
      </c>
      <c r="I16" s="19">
        <v>41860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41865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41860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41860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230</v>
      </c>
      <c r="D20" s="8">
        <v>200</v>
      </c>
      <c r="E20" s="8">
        <f>AWing[[#This Row],[Last Month''s Balance]]+AWing[[#This Row],[Current Month Balance]]</f>
        <v>430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430</v>
      </c>
      <c r="I20" s="19">
        <v>41860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-1600</v>
      </c>
      <c r="D21" s="8">
        <v>200</v>
      </c>
      <c r="E21" s="8">
        <f>AWing[[#This Row],[Last Month''s Balance]]+AWing[[#This Row],[Current Month Balance]]</f>
        <v>-1400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-1400</v>
      </c>
      <c r="I21" s="19">
        <v>41852</v>
      </c>
      <c r="J21" s="22"/>
      <c r="L21" t="s">
        <v>78</v>
      </c>
      <c r="M21" t="s">
        <v>87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41860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41860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-1600</v>
      </c>
      <c r="D24" s="8">
        <v>200</v>
      </c>
      <c r="E24" s="8">
        <f>AWing[[#This Row],[Last Month''s Balance]]+AWing[[#This Row],[Current Month Balance]]</f>
        <v>-1400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-1400</v>
      </c>
      <c r="I24" s="19">
        <v>41852</v>
      </c>
      <c r="J24" s="22"/>
      <c r="L24" t="s">
        <v>78</v>
      </c>
      <c r="M24" t="s">
        <v>87</v>
      </c>
    </row>
    <row r="25" spans="1:13" x14ac:dyDescent="0.25">
      <c r="A25" s="6">
        <v>33</v>
      </c>
      <c r="B25" s="21" t="s">
        <v>70</v>
      </c>
      <c r="C25" s="8">
        <v>310</v>
      </c>
      <c r="D25" s="8">
        <v>300</v>
      </c>
      <c r="E25" s="8">
        <f>AWing[[#This Row],[Last Month''s Balance]]+AWing[[#This Row],[Current Month Balance]]</f>
        <v>610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620</v>
      </c>
      <c r="I25" s="19">
        <v>41860</v>
      </c>
      <c r="J25" s="22"/>
      <c r="M25" t="s">
        <v>24</v>
      </c>
    </row>
    <row r="26" spans="1:13" x14ac:dyDescent="0.25">
      <c r="A26" s="6">
        <v>34</v>
      </c>
      <c r="B26" s="21" t="s">
        <v>82</v>
      </c>
      <c r="C26" s="8">
        <v>0</v>
      </c>
      <c r="D26" s="8">
        <v>300</v>
      </c>
      <c r="E26" s="8">
        <f>AWing[[#This Row],[Last Month''s Balance]]+AWing[[#This Row],[Current Month Balance]]</f>
        <v>300</v>
      </c>
      <c r="F26" s="8">
        <v>0</v>
      </c>
      <c r="G26" s="8">
        <v>600</v>
      </c>
      <c r="H26" s="8">
        <f>AWing[[#This Row],[Total Balance]]+AWing[[#This Row],[Penalty]]-AWing[[#This Row],[Received Maint. Charge]]</f>
        <v>-300</v>
      </c>
      <c r="I26" s="19">
        <v>41860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7260</v>
      </c>
      <c r="D27" s="8">
        <f>SUBTOTAL(109,AWing[Current Month Balance])</f>
        <v>4300</v>
      </c>
      <c r="E27" s="8">
        <f>SUBTOTAL(109,AWing[Total Balance])</f>
        <v>11560</v>
      </c>
      <c r="F27" s="8">
        <f>SUBTOTAL(109,AWing[Penalty])</f>
        <v>20</v>
      </c>
      <c r="G27" s="8">
        <f>SUBTOTAL(109,AWing[Received Maint. Charge])</f>
        <v>3200</v>
      </c>
      <c r="H27" s="8">
        <f>SUBTOTAL(109,AWing[Remaining Balance])</f>
        <v>8380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view="pageLayout" topLeftCell="A8" zoomScaleNormal="100" workbookViewId="0">
      <selection activeCell="M15" sqref="M1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41865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41860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41860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41860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410</v>
      </c>
      <c r="D13" s="7">
        <v>200</v>
      </c>
      <c r="E13" s="7">
        <f>BWing[[#This Row],[Current Month Balance]]+BWing[[#This Row],[Last Month''s Balance]]</f>
        <v>610</v>
      </c>
      <c r="F13" s="7">
        <v>0</v>
      </c>
      <c r="G13" s="8">
        <v>610</v>
      </c>
      <c r="H13" s="7">
        <f>BWing[[#This Row],[Total Balance]]+BWing[[#This Row],[Penalty]]-BWing[[#This Row],[Received Maint. Charge]]</f>
        <v>0</v>
      </c>
      <c r="I13" s="19">
        <v>41860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>
        <v>41860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41872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41872</v>
      </c>
      <c r="J16" s="22"/>
      <c r="M16" t="s">
        <v>24</v>
      </c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41860</v>
      </c>
      <c r="J17" s="22"/>
      <c r="M17" t="s">
        <v>24</v>
      </c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41865</v>
      </c>
      <c r="J18" s="22"/>
      <c r="M18" t="s">
        <v>24</v>
      </c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41865</v>
      </c>
      <c r="J19" s="22"/>
      <c r="M19" t="s">
        <v>24</v>
      </c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41865</v>
      </c>
      <c r="J20" s="22"/>
      <c r="M20" t="s">
        <v>24</v>
      </c>
      <c r="P20" s="12"/>
      <c r="S20" s="12"/>
    </row>
    <row r="21" spans="1:19" x14ac:dyDescent="0.25">
      <c r="A21" s="6">
        <v>27</v>
      </c>
      <c r="B21" s="21" t="s">
        <v>50</v>
      </c>
      <c r="C21" s="7">
        <v>-2300</v>
      </c>
      <c r="D21" s="7">
        <v>300</v>
      </c>
      <c r="E21" s="7">
        <f>BWing[[#This Row],[Current Month Balance]]+BWing[[#This Row],[Last Month''s Balance]]</f>
        <v>-2000</v>
      </c>
      <c r="F21" s="7">
        <v>0</v>
      </c>
      <c r="G21" s="8">
        <v>0</v>
      </c>
      <c r="H21" s="7">
        <f>BWing[[#This Row],[Total Balance]]+BWing[[#This Row],[Penalty]]-BWing[[#This Row],[Received Maint. Charge]]</f>
        <v>-2000</v>
      </c>
      <c r="I21" s="19">
        <v>41852</v>
      </c>
      <c r="J21" s="22"/>
      <c r="L21" t="s">
        <v>84</v>
      </c>
      <c r="M21" t="s">
        <v>87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41865</v>
      </c>
      <c r="J22" s="22"/>
      <c r="M22" t="s">
        <v>24</v>
      </c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41860</v>
      </c>
      <c r="J23" s="22"/>
      <c r="M23" t="s">
        <v>24</v>
      </c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330</v>
      </c>
      <c r="I24" s="19">
        <v>41865</v>
      </c>
      <c r="J24" s="22"/>
      <c r="L24" t="s">
        <v>85</v>
      </c>
      <c r="M24" t="s">
        <v>24</v>
      </c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41860</v>
      </c>
      <c r="J25" s="22"/>
      <c r="M25" t="s">
        <v>24</v>
      </c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41860</v>
      </c>
      <c r="J26" s="22"/>
      <c r="M26" t="s">
        <v>24</v>
      </c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1560</v>
      </c>
      <c r="D27" s="7">
        <f>SUBTOTAL(109,BWing[Current Month Balance])</f>
        <v>4400</v>
      </c>
      <c r="E27" s="7">
        <f>SUBTOTAL(109,BWing[Total Balance])</f>
        <v>5960</v>
      </c>
      <c r="F27" s="7">
        <f>SUBTOTAL(109,BWing[Penalty])</f>
        <v>0</v>
      </c>
      <c r="G27" s="7">
        <f>SUBTOTAL(109,BWing[Received Maint. Charge])</f>
        <v>4510</v>
      </c>
      <c r="H27" s="7"/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2017-01-10T09:03:42Z</dcterms:modified>
</cp:coreProperties>
</file>