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A-August2012" sheetId="1" r:id="rId1"/>
    <sheet name="B-August2012" sheetId="3" r:id="rId2"/>
    <sheet name="Expenses" sheetId="4" r:id="rId3"/>
  </sheets>
  <calcPr calcId="144525"/>
</workbook>
</file>

<file path=xl/calcChain.xml><?xml version="1.0" encoding="utf-8"?>
<calcChain xmlns="http://schemas.openxmlformats.org/spreadsheetml/2006/main">
  <c r="G27" i="3" l="1"/>
  <c r="F27" i="3"/>
  <c r="F27" i="1" l="1"/>
  <c r="G27" i="1"/>
  <c r="D11" i="4" l="1"/>
  <c r="C11" i="4"/>
  <c r="B27" i="3" l="1"/>
  <c r="B27" i="1"/>
  <c r="E9" i="3" l="1"/>
  <c r="H9" i="3" s="1"/>
  <c r="E10" i="3"/>
  <c r="H10" i="3" s="1"/>
  <c r="E11" i="3"/>
  <c r="H11" i="3" s="1"/>
  <c r="E12" i="3"/>
  <c r="H12" i="3" s="1"/>
  <c r="E13" i="3"/>
  <c r="H13" i="3" s="1"/>
  <c r="E14" i="3"/>
  <c r="H14" i="3" s="1"/>
  <c r="E15" i="3"/>
  <c r="H15" i="3" s="1"/>
  <c r="E16" i="3"/>
  <c r="H16" i="3" s="1"/>
  <c r="E17" i="3"/>
  <c r="H17" i="3" s="1"/>
  <c r="E18" i="3"/>
  <c r="H18" i="3" s="1"/>
  <c r="E19" i="3"/>
  <c r="H19" i="3" s="1"/>
  <c r="E20" i="3"/>
  <c r="H20" i="3" s="1"/>
  <c r="E21" i="3"/>
  <c r="H21" i="3" s="1"/>
  <c r="E22" i="3"/>
  <c r="H22" i="3" s="1"/>
  <c r="E23" i="3"/>
  <c r="H23" i="3" s="1"/>
  <c r="E24" i="3"/>
  <c r="H24" i="3" s="1"/>
  <c r="E25" i="3"/>
  <c r="H25" i="3" s="1"/>
  <c r="E26" i="3"/>
  <c r="H26" i="3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D27" i="3"/>
  <c r="C27" i="3"/>
  <c r="C27" i="1"/>
  <c r="D27" i="1"/>
  <c r="H27" i="1" l="1"/>
  <c r="H27" i="3"/>
  <c r="E27" i="3"/>
  <c r="E27" i="1"/>
</calcChain>
</file>

<file path=xl/sharedStrings.xml><?xml version="1.0" encoding="utf-8"?>
<sst xmlns="http://schemas.openxmlformats.org/spreadsheetml/2006/main" count="98" uniqueCount="72">
  <si>
    <t>Name of Flat Holder</t>
  </si>
  <si>
    <t>Last Month's Balance</t>
  </si>
  <si>
    <t>Current Month Balance</t>
  </si>
  <si>
    <t>Penalty</t>
  </si>
  <si>
    <t>Date</t>
  </si>
  <si>
    <t>Payer's Sign</t>
  </si>
  <si>
    <t>Receipt No.</t>
  </si>
  <si>
    <t>Received Maint. Charge</t>
  </si>
  <si>
    <t>Kadam R. S.</t>
  </si>
  <si>
    <t>Khadtare B. B.</t>
  </si>
  <si>
    <t>Devgirikar S.</t>
  </si>
  <si>
    <t>Kshirsagar B. L.</t>
  </si>
  <si>
    <t>Awale D.T.</t>
  </si>
  <si>
    <t>Dandekar V. N.</t>
  </si>
  <si>
    <t>Rathod G. H.</t>
  </si>
  <si>
    <t>Arde K. Y.</t>
  </si>
  <si>
    <t>Nirgude M. V.</t>
  </si>
  <si>
    <t>Naidu S. M.</t>
  </si>
  <si>
    <t>Dumpatti N. Y.</t>
  </si>
  <si>
    <t>Remobhotkar R.B./S.B.</t>
  </si>
  <si>
    <t>Ghare S. D.</t>
  </si>
  <si>
    <t>Rane A. K.</t>
  </si>
  <si>
    <t>Kudal P. R.</t>
  </si>
  <si>
    <t>Kirve M. M.</t>
  </si>
  <si>
    <t>Rajmane M. M.</t>
  </si>
  <si>
    <t>Rajguru H. V.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</si>
  <si>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</si>
  <si>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</si>
  <si>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</si>
  <si>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</si>
  <si>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</si>
  <si>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</si>
  <si>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</si>
  <si>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</si>
  <si>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</si>
  <si>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Todkar D. G.</t>
  </si>
  <si>
    <t>Ghade S. S.</t>
  </si>
  <si>
    <t>Katare</t>
  </si>
  <si>
    <t>Patil S. U.</t>
  </si>
  <si>
    <t>Phadtare Sunanda</t>
  </si>
  <si>
    <t>Patil B. B.</t>
  </si>
  <si>
    <t>Patil M. R.</t>
  </si>
  <si>
    <t>Naik C. N.</t>
  </si>
  <si>
    <t>Bhise V. R.</t>
  </si>
  <si>
    <t>Mane M. B.</t>
  </si>
  <si>
    <t>Kour R. B.</t>
  </si>
  <si>
    <t>Patil K. H.</t>
  </si>
  <si>
    <t>Kulkarni S. D.</t>
  </si>
  <si>
    <t>Poman L. K.</t>
  </si>
  <si>
    <t>Naik B. B.</t>
  </si>
  <si>
    <t>Samak S. G.</t>
  </si>
  <si>
    <t>Remaining Balance</t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</si>
  <si>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Holder/Bhadekary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</si>
  <si>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</si>
  <si>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Maintenance Charges for Month of </t>
    </r>
    <r>
      <rPr>
        <b/>
        <sz val="11"/>
        <color rgb="FF3F3F3F"/>
        <rFont val="Calibri"/>
        <family val="2"/>
        <scheme val="minor"/>
      </rPr>
      <t>July 2012</t>
    </r>
    <r>
      <rPr>
        <sz val="11"/>
        <color rgb="FF3F3F3F"/>
        <rFont val="Calibri"/>
        <family val="2"/>
        <scheme val="minor"/>
      </rPr>
      <t>.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</si>
  <si>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</si>
  <si>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</si>
  <si>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</si>
  <si>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</si>
  <si>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</si>
  <si>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</si>
  <si>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</si>
  <si>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</si>
  <si>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</si>
  <si>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</si>
  <si>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</si>
  <si>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r>
      <t xml:space="preserve">Maintenance Charges for Month of </t>
    </r>
    <r>
      <rPr>
        <b/>
        <sz val="11"/>
        <color rgb="FF3F3F3F"/>
        <rFont val="Calibri"/>
        <family val="2"/>
        <scheme val="minor"/>
      </rPr>
      <t>August 2012</t>
    </r>
    <r>
      <rPr>
        <sz val="11"/>
        <color rgb="FF3F3F3F"/>
        <rFont val="Calibri"/>
        <family val="2"/>
        <scheme val="minor"/>
      </rPr>
      <t>.</t>
    </r>
  </si>
  <si>
    <t>सर्वांनी आपली थकीत बाकी त्वरित जमा करणे.</t>
  </si>
  <si>
    <t>सर्वांनी आपली दुचाकी मधल्या stand वर लावणे.</t>
  </si>
  <si>
    <t>अस्वच्छता आढळल्यास वाचमान च्या निदर्शनास आणून देणे.</t>
  </si>
  <si>
    <t>TubeLight</t>
  </si>
  <si>
    <t>Stationary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</si>
</sst>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 [$रु-44E]\ * #,##0_ ;_ [$रु-44E]\ * \-#,##0_ ;_ [$रु-44E]\ * &quot;-&quot;??_ ;_ @_ "/>
    <numFmt numFmtId="165" formatCode="_ [$रु-44E]\ * #,##0_ ;_ [$रु-44E]\ * \-#,##0_ ;_ [$रु-44E]\ * &quot;-&quot;_ ;_ @_ "/>
    <numFmt numFmtId="166" formatCode="_ [$रु-44E]\ * #,##0.00_ ;_ [$रु-44E]\ * \-#,##0.00_ ;_ [$रु-44E]\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44" fontId="4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/>
    <xf numFmtId="0" fontId="6" fillId="2" borderId="1" xfId="1" applyFont="1" applyAlignment="1"/>
    <xf numFmtId="15" fontId="0" fillId="0" borderId="0" xfId="0" applyNumberFormat="1"/>
    <xf numFmtId="166" fontId="7" fillId="0" borderId="0" xfId="0" applyNumberFormat="1" applyFont="1"/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6" fillId="2" borderId="1" xfId="1" applyFont="1" applyAlignment="1">
      <alignment horizontal="center"/>
    </xf>
    <xf numFmtId="0" fontId="2" fillId="2" borderId="1" xfId="1" applyAlignment="1">
      <alignment horizontal="center" wrapText="1"/>
    </xf>
    <xf numFmtId="0" fontId="3" fillId="2" borderId="1" xfId="1" applyFont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Currency" xfId="2" builtinId="4"/>
    <cellStyle name="Normal" xfId="0" builtinId="0"/>
    <cellStyle name="Output" xfId="1" builtinId="21"/>
  </cellStyles>
  <dxfs count="33"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alignment horizontal="center" vertical="center" textRotation="0" wrapText="0" indent="0" justifyLastLine="0" shrinkToFit="0" readingOrder="0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रु-44E]\ * #,##0.00_ ;_ [$रु-44E]\ * \-#,##0.00_ ;_ [$रु-44E]\ * &quot;-&quot;??_ ;_ @_ "/>
    </dxf>
    <dxf>
      <numFmt numFmtId="166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Aug2012" displayName="AAug2012" ref="A8:K27" totalsRowCount="1" headerRowDxfId="32">
  <tableColumns count="11">
    <tableColumn id="1" name="Flat No." totalsRowLabel="Total" dataDxfId="31"/>
    <tableColumn id="2" name="Name of Flat Holder" totalsRowFunction="count"/>
    <tableColumn id="3" name="Last Month's Balance" totalsRowFunction="sum" dataDxfId="30" totalsRowDxfId="5"/>
    <tableColumn id="4" name="Current Month Balance" totalsRowFunction="sum" dataDxfId="29" totalsRowDxfId="4"/>
    <tableColumn id="5" name="Total Balance" totalsRowFunction="sum" dataDxfId="28" totalsRowDxfId="3">
      <calculatedColumnFormula>AAug2012[[#This Row],[Last Month''s Balance]]+AAug2012[[#This Row],[Current Month Balance]]</calculatedColumnFormula>
    </tableColumn>
    <tableColumn id="6" name="Penalty" totalsRowFunction="sum" dataDxfId="27" totalsRowDxfId="2"/>
    <tableColumn id="7" name="Received Maint. Charge" totalsRowFunction="sum" dataDxfId="26" totalsRowDxfId="1"/>
    <tableColumn id="11" name="Remaining Balance" totalsRowFunction="sum" dataDxfId="25" totalsRowDxfId="0">
      <calculatedColumnFormula>AAug2012[[#This Row],[Total Balance]]+AAug2012[[#This Row],[Penalty]]-AAug2012[[#This Row],[Received Maint. Charge]]</calculatedColumnFormula>
    </tableColumn>
    <tableColumn id="8" name="Date"/>
    <tableColumn id="9" name="Payer's Sign"/>
    <tableColumn id="10" name="Receipt No.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Aug2012" displayName="BAug2012" ref="A8:K27" totalsRowCount="1" headerRowDxfId="24">
  <tableColumns count="11">
    <tableColumn id="1" name="Flat No." totalsRowLabel="Total" dataDxfId="23"/>
    <tableColumn id="2" name="Name of Flat Holder" totalsRowFunction="count"/>
    <tableColumn id="3" name="Last Month's Balance" totalsRowFunction="sum" dataDxfId="22" totalsRowDxfId="12"/>
    <tableColumn id="4" name="Current Month Balance" totalsRowFunction="sum" dataDxfId="21" totalsRowDxfId="11"/>
    <tableColumn id="5" name="Total Balance" totalsRowFunction="sum" dataDxfId="20" totalsRowDxfId="10">
      <calculatedColumnFormula>BAug2012[[#This Row],[Current Month Balance]]+BAug2012[[#This Row],[Last Month''s Balance]]</calculatedColumnFormula>
    </tableColumn>
    <tableColumn id="6" name="Penalty" totalsRowFunction="sum" dataDxfId="19" totalsRowDxfId="9"/>
    <tableColumn id="7" name="Received Maint. Charge" totalsRowFunction="sum" dataDxfId="18" totalsRowDxfId="8"/>
    <tableColumn id="11" name="Remaining Balance" totalsRowFunction="sum" dataDxfId="17" totalsRowDxfId="7">
      <calculatedColumnFormula>BAug2012[[#This Row],[Total Balance]]+BAug2012[[#This Row],[Penalty]]-BAug2012[[#This Row],[Received Maint. Charge]]</calculatedColumnFormula>
    </tableColumn>
    <tableColumn id="8" name="Date"/>
    <tableColumn id="9" name="Payer's Sign"/>
    <tableColumn id="10" name="Receipt No." dataDxfId="1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D11" totalsRowCount="1" headerRowDxfId="16">
  <autoFilter ref="B4:D10"/>
  <tableColumns count="3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15" totalsRowDxfId="14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5" workbookViewId="0">
      <selection activeCell="K14" sqref="K14:K15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7" max="7" width="9.5703125" bestFit="1" customWidth="1"/>
    <col min="8" max="8" width="10.28515625" customWidth="1"/>
    <col min="9" max="9" width="9.7109375" bestFit="1" customWidth="1"/>
    <col min="10" max="10" width="11" customWidth="1"/>
    <col min="11" max="11" width="13.42578125" customWidth="1"/>
  </cols>
  <sheetData>
    <row r="1" spans="1:11" ht="15" customHeight="1" x14ac:dyDescent="0.25">
      <c r="B1" s="17" t="s">
        <v>29</v>
      </c>
      <c r="C1" s="18"/>
      <c r="D1" s="18"/>
      <c r="E1" s="18"/>
      <c r="F1" s="18"/>
      <c r="G1" s="18"/>
      <c r="H1" s="18"/>
      <c r="I1" s="18"/>
      <c r="J1" s="19"/>
    </row>
    <row r="2" spans="1:11" x14ac:dyDescent="0.25">
      <c r="B2" s="20" t="s">
        <v>28</v>
      </c>
      <c r="C2" s="20"/>
      <c r="D2" s="20"/>
      <c r="E2" s="20"/>
      <c r="F2" s="20"/>
      <c r="G2" s="20"/>
      <c r="H2" s="20"/>
      <c r="I2" s="20"/>
      <c r="J2" s="20"/>
    </row>
    <row r="3" spans="1:11" x14ac:dyDescent="0.25">
      <c r="C3" s="3"/>
      <c r="D3" s="3"/>
      <c r="E3" s="3"/>
      <c r="F3" s="3"/>
      <c r="G3" s="3"/>
      <c r="H3" s="3"/>
      <c r="I3" s="3"/>
      <c r="J3" s="3"/>
    </row>
    <row r="4" spans="1:11" x14ac:dyDescent="0.25">
      <c r="B4" s="23" t="s">
        <v>55</v>
      </c>
      <c r="C4" s="23"/>
      <c r="D4" s="23"/>
      <c r="E4" s="23"/>
      <c r="F4" s="23"/>
      <c r="G4" s="23"/>
      <c r="H4" s="23"/>
      <c r="I4" s="23"/>
      <c r="J4" s="23"/>
    </row>
    <row r="6" spans="1:11" x14ac:dyDescent="0.25">
      <c r="B6" s="23" t="s">
        <v>66</v>
      </c>
      <c r="C6" s="23"/>
      <c r="D6" s="23"/>
      <c r="E6" s="23"/>
      <c r="F6" s="23"/>
      <c r="G6" s="23"/>
      <c r="H6" s="23"/>
      <c r="I6" s="23"/>
      <c r="J6" s="23"/>
    </row>
    <row r="8" spans="1:11" s="5" customFormat="1" ht="45" x14ac:dyDescent="0.25">
      <c r="A8" s="4" t="s">
        <v>27</v>
      </c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5" t="s">
        <v>7</v>
      </c>
      <c r="H8" s="5" t="s">
        <v>51</v>
      </c>
      <c r="I8" s="5" t="s">
        <v>4</v>
      </c>
      <c r="J8" s="5" t="s">
        <v>5</v>
      </c>
      <c r="K8" s="4" t="s">
        <v>6</v>
      </c>
    </row>
    <row r="9" spans="1:11" x14ac:dyDescent="0.25">
      <c r="A9" s="6">
        <v>1</v>
      </c>
      <c r="B9" t="s">
        <v>8</v>
      </c>
      <c r="C9" s="8">
        <v>3700</v>
      </c>
      <c r="D9" s="8">
        <v>200</v>
      </c>
      <c r="E9" s="8">
        <f>AAug2012[[#This Row],[Last Month''s Balance]]+AAug2012[[#This Row],[Current Month Balance]]</f>
        <v>3900</v>
      </c>
      <c r="F9" s="8">
        <v>0</v>
      </c>
      <c r="G9" s="8">
        <v>200</v>
      </c>
      <c r="H9" s="8">
        <f>AAug2012[[#This Row],[Total Balance]]+AAug2012[[#This Row],[Penalty]]-AAug2012[[#This Row],[Received Maint. Charge]]</f>
        <v>3700</v>
      </c>
      <c r="I9" s="15">
        <v>41139</v>
      </c>
      <c r="K9" s="26">
        <v>2979</v>
      </c>
    </row>
    <row r="10" spans="1:11" x14ac:dyDescent="0.25">
      <c r="A10" s="6">
        <v>2</v>
      </c>
      <c r="B10" t="s">
        <v>9</v>
      </c>
      <c r="C10" s="8">
        <v>350</v>
      </c>
      <c r="D10" s="8">
        <v>200</v>
      </c>
      <c r="E10" s="8">
        <f>AAug2012[[#This Row],[Last Month''s Balance]]+AAug2012[[#This Row],[Current Month Balance]]</f>
        <v>550</v>
      </c>
      <c r="F10" s="8">
        <v>0</v>
      </c>
      <c r="G10" s="8">
        <v>200</v>
      </c>
      <c r="H10" s="8">
        <f>AAug2012[[#This Row],[Total Balance]]+AAug2012[[#This Row],[Penalty]]-AAug2012[[#This Row],[Received Maint. Charge]]</f>
        <v>350</v>
      </c>
      <c r="I10" s="15">
        <v>41136</v>
      </c>
      <c r="K10" s="26">
        <v>2980</v>
      </c>
    </row>
    <row r="11" spans="1:11" x14ac:dyDescent="0.25">
      <c r="A11" s="6">
        <v>7</v>
      </c>
      <c r="B11" t="s">
        <v>10</v>
      </c>
      <c r="C11" s="8">
        <v>80</v>
      </c>
      <c r="D11" s="8">
        <v>200</v>
      </c>
      <c r="E11" s="8">
        <f>AAug2012[[#This Row],[Last Month''s Balance]]+AAug2012[[#This Row],[Current Month Balance]]</f>
        <v>280</v>
      </c>
      <c r="F11" s="8">
        <v>0</v>
      </c>
      <c r="G11" s="8">
        <v>200</v>
      </c>
      <c r="H11" s="8">
        <f>AAug2012[[#This Row],[Total Balance]]+AAug2012[[#This Row],[Penalty]]-AAug2012[[#This Row],[Received Maint. Charge]]</f>
        <v>80</v>
      </c>
      <c r="I11" s="15">
        <v>41139</v>
      </c>
      <c r="K11" s="26">
        <v>2981</v>
      </c>
    </row>
    <row r="12" spans="1:11" x14ac:dyDescent="0.25">
      <c r="A12" s="6">
        <v>8</v>
      </c>
      <c r="B12" t="s">
        <v>11</v>
      </c>
      <c r="C12" s="8">
        <v>0</v>
      </c>
      <c r="D12" s="8">
        <v>200</v>
      </c>
      <c r="E12" s="8">
        <f>AAug2012[[#This Row],[Last Month''s Balance]]+AAug2012[[#This Row],[Current Month Balance]]</f>
        <v>200</v>
      </c>
      <c r="F12" s="8">
        <v>0</v>
      </c>
      <c r="G12" s="8">
        <v>200</v>
      </c>
      <c r="H12" s="8">
        <f>AAug2012[[#This Row],[Total Balance]]+AAug2012[[#This Row],[Penalty]]-AAug2012[[#This Row],[Received Maint. Charge]]</f>
        <v>0</v>
      </c>
      <c r="I12" s="15">
        <v>41139</v>
      </c>
      <c r="K12" s="26">
        <v>2982</v>
      </c>
    </row>
    <row r="13" spans="1:11" x14ac:dyDescent="0.25">
      <c r="A13" s="6">
        <v>9</v>
      </c>
      <c r="B13" t="s">
        <v>12</v>
      </c>
      <c r="C13" s="8">
        <v>840</v>
      </c>
      <c r="D13" s="8">
        <v>200</v>
      </c>
      <c r="E13" s="8">
        <f>AAug2012[[#This Row],[Last Month''s Balance]]+AAug2012[[#This Row],[Current Month Balance]]</f>
        <v>1040</v>
      </c>
      <c r="F13" s="8">
        <v>10</v>
      </c>
      <c r="G13" s="8">
        <v>0</v>
      </c>
      <c r="H13" s="8">
        <f>AAug2012[[#This Row],[Total Balance]]+AAug2012[[#This Row],[Penalty]]-AAug2012[[#This Row],[Received Maint. Charge]]</f>
        <v>1050</v>
      </c>
      <c r="I13" s="15"/>
      <c r="K13" s="26"/>
    </row>
    <row r="14" spans="1:11" x14ac:dyDescent="0.25">
      <c r="A14" s="6">
        <v>10</v>
      </c>
      <c r="B14" t="s">
        <v>13</v>
      </c>
      <c r="C14" s="8">
        <v>190</v>
      </c>
      <c r="D14" s="8">
        <v>200</v>
      </c>
      <c r="E14" s="8">
        <f>AAug2012[[#This Row],[Last Month''s Balance]]+AAug2012[[#This Row],[Current Month Balance]]</f>
        <v>390</v>
      </c>
      <c r="F14" s="8">
        <v>0</v>
      </c>
      <c r="G14" s="8">
        <v>200</v>
      </c>
      <c r="H14" s="8">
        <f>AAug2012[[#This Row],[Total Balance]]+AAug2012[[#This Row],[Penalty]]-AAug2012[[#This Row],[Received Maint. Charge]]</f>
        <v>190</v>
      </c>
      <c r="I14" s="15">
        <v>41136</v>
      </c>
      <c r="K14" s="26">
        <v>2983</v>
      </c>
    </row>
    <row r="15" spans="1:11" x14ac:dyDescent="0.25">
      <c r="A15" s="6">
        <v>15</v>
      </c>
      <c r="B15" t="s">
        <v>14</v>
      </c>
      <c r="C15" s="8">
        <v>0</v>
      </c>
      <c r="D15" s="8">
        <v>200</v>
      </c>
      <c r="E15" s="8">
        <f>AAug2012[[#This Row],[Last Month''s Balance]]+AAug2012[[#This Row],[Current Month Balance]]</f>
        <v>200</v>
      </c>
      <c r="F15" s="8">
        <v>0</v>
      </c>
      <c r="G15" s="8">
        <v>200</v>
      </c>
      <c r="H15" s="8">
        <f>AAug2012[[#This Row],[Total Balance]]+AAug2012[[#This Row],[Penalty]]-AAug2012[[#This Row],[Received Maint. Charge]]</f>
        <v>0</v>
      </c>
      <c r="I15" s="15">
        <v>41139</v>
      </c>
      <c r="K15" s="26">
        <v>2984</v>
      </c>
    </row>
    <row r="16" spans="1:11" x14ac:dyDescent="0.25">
      <c r="A16" s="6">
        <v>16</v>
      </c>
      <c r="B16" t="s">
        <v>15</v>
      </c>
      <c r="C16" s="8">
        <v>10</v>
      </c>
      <c r="D16" s="8">
        <v>300</v>
      </c>
      <c r="E16" s="8">
        <f>AAug2012[[#This Row],[Last Month''s Balance]]+AAug2012[[#This Row],[Current Month Balance]]</f>
        <v>310</v>
      </c>
      <c r="F16" s="8">
        <v>10</v>
      </c>
      <c r="G16" s="8">
        <v>0</v>
      </c>
      <c r="H16" s="8">
        <f>AAug2012[[#This Row],[Total Balance]]+AAug2012[[#This Row],[Penalty]]-AAug2012[[#This Row],[Received Maint. Charge]]</f>
        <v>320</v>
      </c>
      <c r="I16" s="15"/>
      <c r="K16" s="26"/>
    </row>
    <row r="17" spans="1:11" x14ac:dyDescent="0.25">
      <c r="A17" s="6">
        <v>17</v>
      </c>
      <c r="B17" t="s">
        <v>16</v>
      </c>
      <c r="C17" s="8">
        <v>0</v>
      </c>
      <c r="D17" s="8">
        <v>300</v>
      </c>
      <c r="E17" s="8">
        <f>AAug2012[[#This Row],[Last Month''s Balance]]+AAug2012[[#This Row],[Current Month Balance]]</f>
        <v>300</v>
      </c>
      <c r="F17" s="8">
        <v>0</v>
      </c>
      <c r="G17" s="8">
        <v>300</v>
      </c>
      <c r="H17" s="8">
        <f>AAug2012[[#This Row],[Total Balance]]+AAug2012[[#This Row],[Penalty]]-AAug2012[[#This Row],[Received Maint. Charge]]</f>
        <v>0</v>
      </c>
      <c r="I17" s="15">
        <v>41136</v>
      </c>
      <c r="K17" s="26">
        <v>2985</v>
      </c>
    </row>
    <row r="18" spans="1:11" x14ac:dyDescent="0.25">
      <c r="A18" s="6">
        <v>18</v>
      </c>
      <c r="B18" t="s">
        <v>17</v>
      </c>
      <c r="C18" s="8">
        <v>20</v>
      </c>
      <c r="D18" s="8">
        <v>200</v>
      </c>
      <c r="E18" s="8">
        <f>AAug2012[[#This Row],[Last Month''s Balance]]+AAug2012[[#This Row],[Current Month Balance]]</f>
        <v>220</v>
      </c>
      <c r="F18" s="8">
        <v>0</v>
      </c>
      <c r="G18" s="8">
        <v>200</v>
      </c>
      <c r="H18" s="8">
        <f>AAug2012[[#This Row],[Total Balance]]+AAug2012[[#This Row],[Penalty]]-AAug2012[[#This Row],[Received Maint. Charge]]</f>
        <v>20</v>
      </c>
      <c r="I18" s="15">
        <v>41136</v>
      </c>
      <c r="K18" s="26">
        <v>2986</v>
      </c>
    </row>
    <row r="19" spans="1:11" x14ac:dyDescent="0.25">
      <c r="A19" s="6">
        <v>23</v>
      </c>
      <c r="B19" t="s">
        <v>18</v>
      </c>
      <c r="C19" s="8">
        <v>10</v>
      </c>
      <c r="D19" s="8">
        <v>200</v>
      </c>
      <c r="E19" s="8">
        <f>AAug2012[[#This Row],[Last Month''s Balance]]+AAug2012[[#This Row],[Current Month Balance]]</f>
        <v>210</v>
      </c>
      <c r="F19" s="8">
        <v>0</v>
      </c>
      <c r="G19" s="8">
        <v>200</v>
      </c>
      <c r="H19" s="8">
        <f>AAug2012[[#This Row],[Total Balance]]+AAug2012[[#This Row],[Penalty]]-AAug2012[[#This Row],[Received Maint. Charge]]</f>
        <v>10</v>
      </c>
      <c r="I19" s="15">
        <v>41136</v>
      </c>
      <c r="K19" s="26">
        <v>2987</v>
      </c>
    </row>
    <row r="20" spans="1:11" x14ac:dyDescent="0.25">
      <c r="A20" s="6">
        <v>24</v>
      </c>
      <c r="B20" t="s">
        <v>19</v>
      </c>
      <c r="C20" s="8">
        <v>0</v>
      </c>
      <c r="D20" s="8">
        <v>200</v>
      </c>
      <c r="E20" s="8">
        <f>AAug2012[[#This Row],[Last Month''s Balance]]+AAug2012[[#This Row],[Current Month Balance]]</f>
        <v>200</v>
      </c>
      <c r="F20" s="8">
        <v>0</v>
      </c>
      <c r="G20" s="8">
        <v>400</v>
      </c>
      <c r="H20" s="8">
        <f>AAug2012[[#This Row],[Total Balance]]+AAug2012[[#This Row],[Penalty]]-AAug2012[[#This Row],[Received Maint. Charge]]</f>
        <v>-200</v>
      </c>
      <c r="I20" s="15">
        <v>41136</v>
      </c>
      <c r="K20" s="26">
        <v>2988</v>
      </c>
    </row>
    <row r="21" spans="1:11" x14ac:dyDescent="0.25">
      <c r="A21" s="6">
        <v>25</v>
      </c>
      <c r="B21" t="s">
        <v>20</v>
      </c>
      <c r="C21" s="8">
        <v>0</v>
      </c>
      <c r="D21" s="8">
        <v>200</v>
      </c>
      <c r="E21" s="8">
        <f>AAug2012[[#This Row],[Last Month''s Balance]]+AAug2012[[#This Row],[Current Month Balance]]</f>
        <v>200</v>
      </c>
      <c r="F21" s="8">
        <v>0</v>
      </c>
      <c r="G21" s="8">
        <v>200</v>
      </c>
      <c r="H21" s="8">
        <f>AAug2012[[#This Row],[Total Balance]]+AAug2012[[#This Row],[Penalty]]-AAug2012[[#This Row],[Received Maint. Charge]]</f>
        <v>0</v>
      </c>
      <c r="I21" s="15">
        <v>41136</v>
      </c>
      <c r="K21" s="26">
        <v>2989</v>
      </c>
    </row>
    <row r="22" spans="1:11" x14ac:dyDescent="0.25">
      <c r="A22" s="6">
        <v>26</v>
      </c>
      <c r="B22" t="s">
        <v>21</v>
      </c>
      <c r="C22" s="8">
        <v>30</v>
      </c>
      <c r="D22" s="8">
        <v>300</v>
      </c>
      <c r="E22" s="8">
        <f>AAug2012[[#This Row],[Last Month''s Balance]]+AAug2012[[#This Row],[Current Month Balance]]</f>
        <v>330</v>
      </c>
      <c r="F22" s="8">
        <v>0</v>
      </c>
      <c r="G22" s="8">
        <v>300</v>
      </c>
      <c r="H22" s="8">
        <f>AAug2012[[#This Row],[Total Balance]]+AAug2012[[#This Row],[Penalty]]-AAug2012[[#This Row],[Received Maint. Charge]]</f>
        <v>30</v>
      </c>
      <c r="I22" s="15">
        <v>41139</v>
      </c>
      <c r="K22" s="26">
        <v>2990</v>
      </c>
    </row>
    <row r="23" spans="1:11" x14ac:dyDescent="0.25">
      <c r="A23" s="6">
        <v>31</v>
      </c>
      <c r="B23" t="s">
        <v>22</v>
      </c>
      <c r="C23" s="8">
        <v>7360</v>
      </c>
      <c r="D23" s="8">
        <v>300</v>
      </c>
      <c r="E23" s="8">
        <f>AAug2012[[#This Row],[Last Month''s Balance]]+AAug2012[[#This Row],[Current Month Balance]]</f>
        <v>7660</v>
      </c>
      <c r="F23" s="8">
        <v>0</v>
      </c>
      <c r="G23" s="8">
        <v>300</v>
      </c>
      <c r="H23" s="8">
        <f>AAug2012[[#This Row],[Total Balance]]+AAug2012[[#This Row],[Penalty]]-AAug2012[[#This Row],[Received Maint. Charge]]</f>
        <v>7360</v>
      </c>
      <c r="I23" s="15">
        <v>41139</v>
      </c>
      <c r="K23" s="26">
        <v>2991</v>
      </c>
    </row>
    <row r="24" spans="1:11" x14ac:dyDescent="0.25">
      <c r="A24" s="6">
        <v>32</v>
      </c>
      <c r="B24" t="s">
        <v>23</v>
      </c>
      <c r="C24" s="8">
        <v>0</v>
      </c>
      <c r="D24" s="8">
        <v>300</v>
      </c>
      <c r="E24" s="8">
        <f>AAug2012[[#This Row],[Last Month''s Balance]]+AAug2012[[#This Row],[Current Month Balance]]</f>
        <v>300</v>
      </c>
      <c r="F24" s="8">
        <v>10</v>
      </c>
      <c r="G24" s="8">
        <v>0</v>
      </c>
      <c r="H24" s="8">
        <f>AAug2012[[#This Row],[Total Balance]]+AAug2012[[#This Row],[Penalty]]-AAug2012[[#This Row],[Received Maint. Charge]]</f>
        <v>310</v>
      </c>
      <c r="I24" s="15"/>
      <c r="K24" s="26"/>
    </row>
    <row r="25" spans="1:11" x14ac:dyDescent="0.25">
      <c r="A25" s="6">
        <v>33</v>
      </c>
      <c r="B25" t="s">
        <v>24</v>
      </c>
      <c r="C25" s="8">
        <v>3300</v>
      </c>
      <c r="D25" s="8">
        <v>300</v>
      </c>
      <c r="E25" s="8">
        <f>AAug2012[[#This Row],[Last Month''s Balance]]+AAug2012[[#This Row],[Current Month Balance]]</f>
        <v>3600</v>
      </c>
      <c r="F25" s="8">
        <v>10</v>
      </c>
      <c r="G25" s="8">
        <v>0</v>
      </c>
      <c r="H25" s="8">
        <f>AAug2012[[#This Row],[Total Balance]]+AAug2012[[#This Row],[Penalty]]-AAug2012[[#This Row],[Received Maint. Charge]]</f>
        <v>3610</v>
      </c>
      <c r="I25" s="15"/>
      <c r="K25" s="26"/>
    </row>
    <row r="26" spans="1:11" x14ac:dyDescent="0.25">
      <c r="A26" s="6">
        <v>34</v>
      </c>
      <c r="B26" t="s">
        <v>25</v>
      </c>
      <c r="C26" s="8">
        <v>880</v>
      </c>
      <c r="D26" s="8">
        <v>300</v>
      </c>
      <c r="E26" s="8">
        <f>AAug2012[[#This Row],[Last Month''s Balance]]+AAug2012[[#This Row],[Current Month Balance]]</f>
        <v>1180</v>
      </c>
      <c r="F26" s="8">
        <v>10</v>
      </c>
      <c r="G26" s="8">
        <v>0</v>
      </c>
      <c r="H26" s="8">
        <f>AAug2012[[#This Row],[Total Balance]]+AAug2012[[#This Row],[Penalty]]-AAug2012[[#This Row],[Received Maint. Charge]]</f>
        <v>1190</v>
      </c>
      <c r="I26" s="15"/>
      <c r="K26" s="26"/>
    </row>
    <row r="27" spans="1:11" x14ac:dyDescent="0.25">
      <c r="A27" t="s">
        <v>30</v>
      </c>
      <c r="B27">
        <f>SUBTOTAL(103,AAug2012[Name of Flat Holder])</f>
        <v>18</v>
      </c>
      <c r="C27" s="8">
        <f>SUBTOTAL(109,AAug2012[Last Month''s Balance])</f>
        <v>16770</v>
      </c>
      <c r="D27" s="8">
        <f>SUBTOTAL(109,AAug2012[Current Month Balance])</f>
        <v>4300</v>
      </c>
      <c r="E27" s="8">
        <f>SUBTOTAL(109,AAug2012[Total Balance])</f>
        <v>21070</v>
      </c>
      <c r="F27" s="8">
        <f>SUBTOTAL(109,AAug2012[Penalty])</f>
        <v>50</v>
      </c>
      <c r="G27" s="8">
        <f>SUBTOTAL(109,AAug2012[Received Maint. Charge])</f>
        <v>3100</v>
      </c>
      <c r="H27" s="8">
        <f>SUBTOTAL(109,AAug2012[Remaining Balance])</f>
        <v>18020</v>
      </c>
    </row>
    <row r="29" spans="1:11" ht="15" customHeight="1" x14ac:dyDescent="0.25">
      <c r="A29" s="22" t="s">
        <v>52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5">
      <c r="A31" s="13"/>
      <c r="B31" s="14" t="s">
        <v>67</v>
      </c>
      <c r="C31" s="14"/>
      <c r="D31" s="14"/>
      <c r="E31" s="14" t="s">
        <v>68</v>
      </c>
      <c r="F31" s="14"/>
      <c r="G31" s="14"/>
      <c r="H31" s="14"/>
      <c r="I31" s="21"/>
      <c r="J31" s="21"/>
      <c r="K31" s="21"/>
    </row>
    <row r="32" spans="1:11" x14ac:dyDescent="0.25">
      <c r="A32" s="21" t="s">
        <v>69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</row>
  </sheetData>
  <mergeCells count="7">
    <mergeCell ref="B1:J1"/>
    <mergeCell ref="B2:J2"/>
    <mergeCell ref="I31:K32"/>
    <mergeCell ref="A32:H32"/>
    <mergeCell ref="A29:K30"/>
    <mergeCell ref="B6:J6"/>
    <mergeCell ref="B4:J4"/>
  </mergeCells>
  <pageMargins left="0.7" right="0.7" top="0.75" bottom="0.75" header="0.3" footer="0.3"/>
  <pageSetup orientation="landscape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"/>
  <sheetViews>
    <sheetView topLeftCell="A7" workbookViewId="0">
      <selection activeCell="G17" sqref="G17"/>
    </sheetView>
  </sheetViews>
  <sheetFormatPr defaultRowHeight="15" x14ac:dyDescent="0.25"/>
  <cols>
    <col min="1" max="1" width="7.140625" customWidth="1"/>
    <col min="2" max="2" width="20.85546875" customWidth="1"/>
    <col min="3" max="3" width="9.42578125" customWidth="1"/>
    <col min="4" max="4" width="9.85546875" customWidth="1"/>
    <col min="5" max="5" width="10.42578125" customWidth="1"/>
    <col min="6" max="6" width="8" customWidth="1"/>
    <col min="7" max="7" width="9.5703125" bestFit="1" customWidth="1"/>
    <col min="8" max="8" width="10.85546875" customWidth="1"/>
    <col min="9" max="10" width="11" customWidth="1"/>
    <col min="11" max="11" width="13.42578125" customWidth="1"/>
  </cols>
  <sheetData>
    <row r="1" spans="1:11" ht="15" customHeight="1" x14ac:dyDescent="0.25">
      <c r="B1" s="24" t="s">
        <v>29</v>
      </c>
      <c r="C1" s="24"/>
      <c r="D1" s="24"/>
      <c r="E1" s="24"/>
      <c r="F1" s="24"/>
      <c r="G1" s="24"/>
      <c r="H1" s="24"/>
      <c r="I1" s="24"/>
      <c r="J1" s="24"/>
    </row>
    <row r="2" spans="1:11" x14ac:dyDescent="0.25">
      <c r="B2" s="20" t="s">
        <v>28</v>
      </c>
      <c r="C2" s="20"/>
      <c r="D2" s="20"/>
      <c r="E2" s="20"/>
      <c r="F2" s="20"/>
      <c r="G2" s="20"/>
      <c r="H2" s="20"/>
      <c r="I2" s="20"/>
      <c r="J2" s="20"/>
    </row>
    <row r="3" spans="1:11" x14ac:dyDescent="0.25">
      <c r="C3" s="2"/>
      <c r="D3" s="2"/>
      <c r="E3" s="2"/>
      <c r="F3" s="2"/>
      <c r="G3" s="2"/>
      <c r="H3" s="3"/>
      <c r="I3" s="2"/>
      <c r="J3" s="2"/>
    </row>
    <row r="4" spans="1:11" x14ac:dyDescent="0.25">
      <c r="B4" s="23" t="s">
        <v>53</v>
      </c>
      <c r="C4" s="23"/>
      <c r="D4" s="23"/>
      <c r="E4" s="23"/>
      <c r="F4" s="23"/>
      <c r="G4" s="23"/>
      <c r="H4" s="23"/>
      <c r="I4" s="23"/>
      <c r="J4" s="23"/>
    </row>
    <row r="6" spans="1:11" x14ac:dyDescent="0.25">
      <c r="B6" s="23" t="s">
        <v>54</v>
      </c>
      <c r="C6" s="23"/>
      <c r="D6" s="23"/>
      <c r="E6" s="23"/>
      <c r="F6" s="23"/>
      <c r="G6" s="23"/>
      <c r="H6" s="23"/>
      <c r="I6" s="23"/>
      <c r="J6" s="23"/>
    </row>
    <row r="8" spans="1:11" s="1" customFormat="1" ht="45" x14ac:dyDescent="0.25">
      <c r="A8" s="4" t="s">
        <v>27</v>
      </c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5" t="s">
        <v>7</v>
      </c>
      <c r="H8" s="5" t="s">
        <v>51</v>
      </c>
      <c r="I8" s="5" t="s">
        <v>4</v>
      </c>
      <c r="J8" s="5" t="s">
        <v>5</v>
      </c>
      <c r="K8" s="4" t="s">
        <v>6</v>
      </c>
    </row>
    <row r="9" spans="1:11" x14ac:dyDescent="0.25">
      <c r="A9" s="6">
        <v>3</v>
      </c>
      <c r="B9" t="s">
        <v>9</v>
      </c>
      <c r="C9" s="7">
        <v>290</v>
      </c>
      <c r="D9" s="7">
        <v>200</v>
      </c>
      <c r="E9" s="7">
        <f>BAug2012[[#This Row],[Current Month Balance]]+BAug2012[[#This Row],[Last Month''s Balance]]</f>
        <v>490</v>
      </c>
      <c r="F9" s="7">
        <v>0</v>
      </c>
      <c r="G9" s="7">
        <v>200</v>
      </c>
      <c r="H9" s="7">
        <f>BAug2012[[#This Row],[Total Balance]]+BAug2012[[#This Row],[Penalty]]-BAug2012[[#This Row],[Received Maint. Charge]]</f>
        <v>290</v>
      </c>
      <c r="I9" s="15">
        <v>41136</v>
      </c>
      <c r="K9" s="26">
        <v>2992</v>
      </c>
    </row>
    <row r="10" spans="1:11" x14ac:dyDescent="0.25">
      <c r="A10" s="6">
        <v>4</v>
      </c>
      <c r="B10" t="s">
        <v>50</v>
      </c>
      <c r="C10" s="7">
        <v>930</v>
      </c>
      <c r="D10" s="7">
        <v>300</v>
      </c>
      <c r="E10" s="7">
        <f>BAug2012[[#This Row],[Current Month Balance]]+BAug2012[[#This Row],[Last Month''s Balance]]</f>
        <v>1230</v>
      </c>
      <c r="F10" s="7">
        <v>10</v>
      </c>
      <c r="G10" s="7">
        <v>0</v>
      </c>
      <c r="H10" s="7">
        <f>BAug2012[[#This Row],[Total Balance]]+BAug2012[[#This Row],[Penalty]]-BAug2012[[#This Row],[Received Maint. Charge]]</f>
        <v>1240</v>
      </c>
      <c r="K10" s="26"/>
    </row>
    <row r="11" spans="1:11" x14ac:dyDescent="0.25">
      <c r="A11" s="6">
        <v>5</v>
      </c>
      <c r="B11" t="s">
        <v>49</v>
      </c>
      <c r="C11" s="7">
        <v>40</v>
      </c>
      <c r="D11" s="7">
        <v>200</v>
      </c>
      <c r="E11" s="7">
        <f>BAug2012[[#This Row],[Current Month Balance]]+BAug2012[[#This Row],[Last Month''s Balance]]</f>
        <v>240</v>
      </c>
      <c r="F11" s="7">
        <v>0</v>
      </c>
      <c r="G11" s="7">
        <v>200</v>
      </c>
      <c r="H11" s="7">
        <f>BAug2012[[#This Row],[Total Balance]]+BAug2012[[#This Row],[Penalty]]-BAug2012[[#This Row],[Received Maint. Charge]]</f>
        <v>40</v>
      </c>
      <c r="I11" s="15">
        <v>41136</v>
      </c>
      <c r="K11" s="26">
        <v>2993</v>
      </c>
    </row>
    <row r="12" spans="1:11" x14ac:dyDescent="0.25">
      <c r="A12" s="6">
        <v>6</v>
      </c>
      <c r="B12" t="s">
        <v>48</v>
      </c>
      <c r="C12" s="7">
        <v>0</v>
      </c>
      <c r="D12" s="7">
        <v>300</v>
      </c>
      <c r="E12" s="7">
        <f>BAug2012[[#This Row],[Current Month Balance]]+BAug2012[[#This Row],[Last Month''s Balance]]</f>
        <v>300</v>
      </c>
      <c r="F12" s="7">
        <v>0</v>
      </c>
      <c r="G12" s="7">
        <v>300</v>
      </c>
      <c r="H12" s="7">
        <f>BAug2012[[#This Row],[Total Balance]]+BAug2012[[#This Row],[Penalty]]-BAug2012[[#This Row],[Received Maint. Charge]]</f>
        <v>0</v>
      </c>
      <c r="I12" s="15">
        <v>41136</v>
      </c>
      <c r="K12" s="26">
        <v>2994</v>
      </c>
    </row>
    <row r="13" spans="1:11" x14ac:dyDescent="0.25">
      <c r="A13" s="6">
        <v>11</v>
      </c>
      <c r="B13" t="s">
        <v>9</v>
      </c>
      <c r="C13" s="7">
        <v>0</v>
      </c>
      <c r="D13" s="7">
        <v>200</v>
      </c>
      <c r="E13" s="7">
        <f>BAug2012[[#This Row],[Current Month Balance]]+BAug2012[[#This Row],[Last Month''s Balance]]</f>
        <v>200</v>
      </c>
      <c r="F13" s="7">
        <v>10</v>
      </c>
      <c r="G13" s="7">
        <v>0</v>
      </c>
      <c r="H13" s="7">
        <f>BAug2012[[#This Row],[Total Balance]]+BAug2012[[#This Row],[Penalty]]-BAug2012[[#This Row],[Received Maint. Charge]]</f>
        <v>210</v>
      </c>
      <c r="K13" s="26"/>
    </row>
    <row r="14" spans="1:11" x14ac:dyDescent="0.25">
      <c r="A14" s="6">
        <v>12</v>
      </c>
      <c r="B14" t="s">
        <v>47</v>
      </c>
      <c r="C14" s="7">
        <v>2130</v>
      </c>
      <c r="D14" s="7">
        <v>300</v>
      </c>
      <c r="E14" s="7">
        <f>BAug2012[[#This Row],[Current Month Balance]]+BAug2012[[#This Row],[Last Month''s Balance]]</f>
        <v>2430</v>
      </c>
      <c r="F14" s="7">
        <v>0</v>
      </c>
      <c r="G14" s="7">
        <v>300</v>
      </c>
      <c r="H14" s="7">
        <f>BAug2012[[#This Row],[Total Balance]]+BAug2012[[#This Row],[Penalty]]-BAug2012[[#This Row],[Received Maint. Charge]]</f>
        <v>2130</v>
      </c>
      <c r="I14" s="15">
        <v>41136</v>
      </c>
      <c r="K14" s="26">
        <v>2995</v>
      </c>
    </row>
    <row r="15" spans="1:11" x14ac:dyDescent="0.25">
      <c r="A15" s="6">
        <v>13</v>
      </c>
      <c r="B15" t="s">
        <v>46</v>
      </c>
      <c r="C15" s="7">
        <v>2480</v>
      </c>
      <c r="D15" s="7">
        <v>300</v>
      </c>
      <c r="E15" s="7">
        <f>BAug2012[[#This Row],[Current Month Balance]]+BAug2012[[#This Row],[Last Month''s Balance]]</f>
        <v>2780</v>
      </c>
      <c r="F15" s="7">
        <v>10</v>
      </c>
      <c r="G15" s="7">
        <v>0</v>
      </c>
      <c r="H15" s="7">
        <f>BAug2012[[#This Row],[Total Balance]]+BAug2012[[#This Row],[Penalty]]-BAug2012[[#This Row],[Received Maint. Charge]]</f>
        <v>2790</v>
      </c>
      <c r="K15" s="26"/>
    </row>
    <row r="16" spans="1:11" x14ac:dyDescent="0.25">
      <c r="A16" s="6">
        <v>14</v>
      </c>
      <c r="B16" t="s">
        <v>45</v>
      </c>
      <c r="C16" s="7">
        <v>0</v>
      </c>
      <c r="D16" s="7">
        <v>200</v>
      </c>
      <c r="E16" s="7">
        <f>BAug2012[[#This Row],[Current Month Balance]]+BAug2012[[#This Row],[Last Month''s Balance]]</f>
        <v>200</v>
      </c>
      <c r="F16" s="7">
        <v>0</v>
      </c>
      <c r="G16" s="7">
        <v>200</v>
      </c>
      <c r="H16" s="7">
        <f>BAug2012[[#This Row],[Total Balance]]+BAug2012[[#This Row],[Penalty]]-BAug2012[[#This Row],[Received Maint. Charge]]</f>
        <v>0</v>
      </c>
      <c r="I16" s="15">
        <v>41136</v>
      </c>
      <c r="K16" s="26">
        <v>2996</v>
      </c>
    </row>
    <row r="17" spans="1:18" x14ac:dyDescent="0.25">
      <c r="A17" s="6">
        <v>19</v>
      </c>
      <c r="B17" t="s">
        <v>44</v>
      </c>
      <c r="C17" s="7">
        <v>30</v>
      </c>
      <c r="D17" s="7">
        <v>300</v>
      </c>
      <c r="E17" s="7">
        <f>BAug2012[[#This Row],[Current Month Balance]]+BAug2012[[#This Row],[Last Month''s Balance]]</f>
        <v>330</v>
      </c>
      <c r="F17" s="7">
        <v>0</v>
      </c>
      <c r="G17" s="7">
        <v>300</v>
      </c>
      <c r="H17" s="7">
        <f>BAug2012[[#This Row],[Total Balance]]+BAug2012[[#This Row],[Penalty]]-BAug2012[[#This Row],[Received Maint. Charge]]</f>
        <v>30</v>
      </c>
      <c r="I17" s="15">
        <v>41136</v>
      </c>
      <c r="K17" s="26">
        <v>2997</v>
      </c>
    </row>
    <row r="18" spans="1:18" x14ac:dyDescent="0.25">
      <c r="A18" s="6">
        <v>20</v>
      </c>
      <c r="B18" t="s">
        <v>43</v>
      </c>
      <c r="C18" s="7">
        <v>80</v>
      </c>
      <c r="D18" s="7">
        <v>200</v>
      </c>
      <c r="E18" s="7">
        <f>BAug2012[[#This Row],[Current Month Balance]]+BAug2012[[#This Row],[Last Month''s Balance]]</f>
        <v>280</v>
      </c>
      <c r="F18" s="7">
        <v>0</v>
      </c>
      <c r="G18" s="7">
        <v>200</v>
      </c>
      <c r="H18" s="7">
        <f>BAug2012[[#This Row],[Total Balance]]+BAug2012[[#This Row],[Penalty]]-BAug2012[[#This Row],[Received Maint. Charge]]</f>
        <v>80</v>
      </c>
      <c r="I18" s="15">
        <v>41131</v>
      </c>
      <c r="K18" s="26">
        <v>2998</v>
      </c>
    </row>
    <row r="19" spans="1:18" x14ac:dyDescent="0.25">
      <c r="A19" s="6">
        <v>21</v>
      </c>
      <c r="B19" t="s">
        <v>42</v>
      </c>
      <c r="C19" s="7">
        <v>40</v>
      </c>
      <c r="D19" s="7">
        <v>200</v>
      </c>
      <c r="E19" s="7">
        <f>BAug2012[[#This Row],[Current Month Balance]]+BAug2012[[#This Row],[Last Month''s Balance]]</f>
        <v>240</v>
      </c>
      <c r="F19" s="7">
        <v>0</v>
      </c>
      <c r="G19" s="7">
        <v>200</v>
      </c>
      <c r="H19" s="7">
        <f>BAug2012[[#This Row],[Total Balance]]+BAug2012[[#This Row],[Penalty]]-BAug2012[[#This Row],[Received Maint. Charge]]</f>
        <v>40</v>
      </c>
      <c r="I19" s="15">
        <v>41139</v>
      </c>
      <c r="K19" s="26">
        <v>3001</v>
      </c>
    </row>
    <row r="20" spans="1:18" x14ac:dyDescent="0.25">
      <c r="A20" s="6">
        <v>22</v>
      </c>
      <c r="B20" t="s">
        <v>41</v>
      </c>
      <c r="C20" s="7">
        <v>0</v>
      </c>
      <c r="D20" s="7">
        <v>300</v>
      </c>
      <c r="E20" s="7">
        <f>BAug2012[[#This Row],[Current Month Balance]]+BAug2012[[#This Row],[Last Month''s Balance]]</f>
        <v>300</v>
      </c>
      <c r="F20" s="7">
        <v>0</v>
      </c>
      <c r="G20" s="7">
        <v>300</v>
      </c>
      <c r="H20" s="7">
        <f>BAug2012[[#This Row],[Total Balance]]+BAug2012[[#This Row],[Penalty]]-BAug2012[[#This Row],[Received Maint. Charge]]</f>
        <v>0</v>
      </c>
      <c r="I20" s="15">
        <v>41136</v>
      </c>
      <c r="K20" s="26">
        <v>3002</v>
      </c>
      <c r="O20" s="12"/>
      <c r="R20" s="12"/>
    </row>
    <row r="21" spans="1:18" x14ac:dyDescent="0.25">
      <c r="A21" s="6">
        <v>27</v>
      </c>
      <c r="B21" t="s">
        <v>40</v>
      </c>
      <c r="C21" s="7">
        <v>0</v>
      </c>
      <c r="D21" s="7">
        <v>300</v>
      </c>
      <c r="E21" s="7">
        <f>BAug2012[[#This Row],[Current Month Balance]]+BAug2012[[#This Row],[Last Month''s Balance]]</f>
        <v>300</v>
      </c>
      <c r="F21" s="7">
        <v>0</v>
      </c>
      <c r="G21" s="7">
        <v>300</v>
      </c>
      <c r="H21" s="7">
        <f>BAug2012[[#This Row],[Total Balance]]+BAug2012[[#This Row],[Penalty]]-BAug2012[[#This Row],[Received Maint. Charge]]</f>
        <v>0</v>
      </c>
      <c r="I21" s="15">
        <v>41136</v>
      </c>
      <c r="K21" s="26">
        <v>3003</v>
      </c>
      <c r="O21" s="12"/>
    </row>
    <row r="22" spans="1:18" x14ac:dyDescent="0.25">
      <c r="A22" s="6" t="s">
        <v>31</v>
      </c>
      <c r="B22" t="s">
        <v>39</v>
      </c>
      <c r="C22" s="7">
        <v>2850</v>
      </c>
      <c r="D22" s="7">
        <v>300</v>
      </c>
      <c r="E22" s="7">
        <f>BAug2012[[#This Row],[Current Month Balance]]+BAug2012[[#This Row],[Last Month''s Balance]]</f>
        <v>3150</v>
      </c>
      <c r="F22" s="7">
        <v>0</v>
      </c>
      <c r="G22" s="7">
        <v>300</v>
      </c>
      <c r="H22" s="7">
        <f>BAug2012[[#This Row],[Total Balance]]+BAug2012[[#This Row],[Penalty]]-BAug2012[[#This Row],[Received Maint. Charge]]</f>
        <v>2850</v>
      </c>
      <c r="I22" s="15">
        <v>41136</v>
      </c>
      <c r="K22" s="26">
        <v>3004</v>
      </c>
    </row>
    <row r="23" spans="1:18" x14ac:dyDescent="0.25">
      <c r="A23" s="6" t="s">
        <v>32</v>
      </c>
      <c r="B23" t="s">
        <v>38</v>
      </c>
      <c r="C23" s="7">
        <v>0</v>
      </c>
      <c r="D23" s="7">
        <v>200</v>
      </c>
      <c r="E23" s="7">
        <f>BAug2012[[#This Row],[Current Month Balance]]+BAug2012[[#This Row],[Last Month''s Balance]]</f>
        <v>200</v>
      </c>
      <c r="F23" s="7">
        <v>0</v>
      </c>
      <c r="G23" s="7">
        <v>200</v>
      </c>
      <c r="H23" s="7">
        <f>BAug2012[[#This Row],[Total Balance]]+BAug2012[[#This Row],[Penalty]]-BAug2012[[#This Row],[Received Maint. Charge]]</f>
        <v>0</v>
      </c>
      <c r="I23" s="15">
        <v>41140</v>
      </c>
      <c r="K23" s="26">
        <v>3005</v>
      </c>
    </row>
    <row r="24" spans="1:18" x14ac:dyDescent="0.25">
      <c r="A24" s="6" t="s">
        <v>33</v>
      </c>
      <c r="B24" t="s">
        <v>37</v>
      </c>
      <c r="C24" s="7">
        <v>330</v>
      </c>
      <c r="D24" s="7">
        <v>200</v>
      </c>
      <c r="E24" s="7">
        <f>BAug2012[[#This Row],[Current Month Balance]]+BAug2012[[#This Row],[Last Month''s Balance]]</f>
        <v>530</v>
      </c>
      <c r="F24" s="7">
        <v>0</v>
      </c>
      <c r="G24" s="7">
        <v>200</v>
      </c>
      <c r="H24" s="7">
        <f>BAug2012[[#This Row],[Total Balance]]+BAug2012[[#This Row],[Penalty]]-BAug2012[[#This Row],[Received Maint. Charge]]</f>
        <v>330</v>
      </c>
      <c r="I24" s="15">
        <v>41136</v>
      </c>
      <c r="K24" s="26">
        <v>3006</v>
      </c>
    </row>
    <row r="25" spans="1:18" x14ac:dyDescent="0.25">
      <c r="A25" s="6" t="s">
        <v>34</v>
      </c>
      <c r="B25" t="s">
        <v>36</v>
      </c>
      <c r="C25" s="7">
        <v>0</v>
      </c>
      <c r="D25" s="7">
        <v>200</v>
      </c>
      <c r="E25" s="7">
        <f>BAug2012[[#This Row],[Current Month Balance]]+BAug2012[[#This Row],[Last Month''s Balance]]</f>
        <v>200</v>
      </c>
      <c r="F25" s="7">
        <v>0</v>
      </c>
      <c r="G25" s="7">
        <v>200</v>
      </c>
      <c r="H25" s="7">
        <f>BAug2012[[#This Row],[Total Balance]]+BAug2012[[#This Row],[Penalty]]-BAug2012[[#This Row],[Received Maint. Charge]]</f>
        <v>0</v>
      </c>
      <c r="I25" s="15">
        <v>41136</v>
      </c>
      <c r="K25" s="26">
        <v>3007</v>
      </c>
    </row>
    <row r="26" spans="1:18" x14ac:dyDescent="0.25">
      <c r="A26" s="6">
        <v>30</v>
      </c>
      <c r="B26" t="s">
        <v>35</v>
      </c>
      <c r="C26" s="7">
        <v>0</v>
      </c>
      <c r="D26" s="7">
        <v>200</v>
      </c>
      <c r="E26" s="7">
        <f>BAug2012[[#This Row],[Current Month Balance]]+BAug2012[[#This Row],[Last Month''s Balance]]</f>
        <v>200</v>
      </c>
      <c r="F26" s="7">
        <v>0</v>
      </c>
      <c r="G26" s="7">
        <v>200</v>
      </c>
      <c r="H26" s="7">
        <f>BAug2012[[#This Row],[Total Balance]]+BAug2012[[#This Row],[Penalty]]-BAug2012[[#This Row],[Received Maint. Charge]]</f>
        <v>0</v>
      </c>
      <c r="I26" s="15">
        <v>41136</v>
      </c>
      <c r="K26" s="26">
        <v>3008</v>
      </c>
    </row>
    <row r="27" spans="1:18" x14ac:dyDescent="0.25">
      <c r="A27" t="s">
        <v>30</v>
      </c>
      <c r="B27">
        <f>SUBTOTAL(103,BAug2012[Name of Flat Holder])</f>
        <v>18</v>
      </c>
      <c r="C27" s="7">
        <f>SUBTOTAL(109,BAug2012[Last Month''s Balance])</f>
        <v>9200</v>
      </c>
      <c r="D27" s="7">
        <f>SUBTOTAL(109,BAug2012[Current Month Balance])</f>
        <v>4400</v>
      </c>
      <c r="E27" s="7">
        <f>SUBTOTAL(109,BAug2012[Total Balance])</f>
        <v>13600</v>
      </c>
      <c r="F27" s="7">
        <f>SUBTOTAL(109,BAug2012[Penalty])</f>
        <v>30</v>
      </c>
      <c r="G27" s="7">
        <f>SUBTOTAL(109,BAug2012[Received Maint. Charge])</f>
        <v>3600</v>
      </c>
      <c r="H27" s="7">
        <f>SUBTOTAL(109,BAug2012[Remaining Balance])</f>
        <v>10030</v>
      </c>
    </row>
    <row r="29" spans="1:18" x14ac:dyDescent="0.25">
      <c r="A29" s="22" t="s">
        <v>52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8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8" x14ac:dyDescent="0.25">
      <c r="A31" s="13"/>
      <c r="B31" s="14" t="s">
        <v>67</v>
      </c>
      <c r="C31" s="14"/>
      <c r="D31" s="14"/>
      <c r="E31" s="14" t="s">
        <v>68</v>
      </c>
      <c r="F31" s="14"/>
      <c r="G31" s="14"/>
      <c r="H31" s="14"/>
      <c r="I31" s="21"/>
      <c r="J31" s="21"/>
      <c r="K31" s="21"/>
    </row>
    <row r="32" spans="1:18" x14ac:dyDescent="0.25">
      <c r="A32" s="21" t="s">
        <v>69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</row>
  </sheetData>
  <mergeCells count="7">
    <mergeCell ref="A32:H32"/>
    <mergeCell ref="I31:K32"/>
    <mergeCell ref="B1:J1"/>
    <mergeCell ref="B4:J4"/>
    <mergeCell ref="B6:J6"/>
    <mergeCell ref="B2:J2"/>
    <mergeCell ref="A29:K30"/>
  </mergeCells>
  <pageMargins left="0.7" right="0.7" top="0.75" bottom="0.75" header="0.3" footer="0.3"/>
  <pageSetup fitToWidth="0" orientation="landscape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2:D11"/>
  <sheetViews>
    <sheetView zoomScaleNormal="100" workbookViewId="0">
      <selection activeCell="D11" sqref="D11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</cols>
  <sheetData>
    <row r="2" spans="2:4" x14ac:dyDescent="0.25">
      <c r="B2" s="25" t="s">
        <v>56</v>
      </c>
      <c r="C2" s="25"/>
      <c r="D2" s="25"/>
    </row>
    <row r="3" spans="2:4" x14ac:dyDescent="0.25">
      <c r="C3"/>
    </row>
    <row r="4" spans="2:4" s="1" customFormat="1" ht="30" x14ac:dyDescent="0.25">
      <c r="B4" s="10" t="s">
        <v>57</v>
      </c>
      <c r="C4" s="10" t="s">
        <v>60</v>
      </c>
      <c r="D4" s="11" t="s">
        <v>58</v>
      </c>
    </row>
    <row r="5" spans="2:4" x14ac:dyDescent="0.25">
      <c r="B5" s="10" t="s">
        <v>70</v>
      </c>
      <c r="C5" s="10" t="s">
        <v>61</v>
      </c>
      <c r="D5" s="11">
        <v>235</v>
      </c>
    </row>
    <row r="6" spans="2:4" x14ac:dyDescent="0.25">
      <c r="B6" s="10" t="s">
        <v>71</v>
      </c>
      <c r="C6" s="10" t="s">
        <v>61</v>
      </c>
      <c r="D6" s="11">
        <v>38</v>
      </c>
    </row>
    <row r="7" spans="2:4" x14ac:dyDescent="0.25">
      <c r="B7" t="s">
        <v>59</v>
      </c>
      <c r="C7" t="s">
        <v>61</v>
      </c>
      <c r="D7" s="9">
        <v>300</v>
      </c>
    </row>
    <row r="8" spans="2:4" x14ac:dyDescent="0.25">
      <c r="B8" t="s">
        <v>62</v>
      </c>
      <c r="C8" t="s">
        <v>62</v>
      </c>
      <c r="D8" s="9" t="s">
        <v>62</v>
      </c>
    </row>
    <row r="9" spans="2:4" x14ac:dyDescent="0.25">
      <c r="B9" t="s">
        <v>63</v>
      </c>
      <c r="C9" t="s">
        <v>64</v>
      </c>
      <c r="D9" s="9">
        <v>4340</v>
      </c>
    </row>
    <row r="10" spans="2:4" x14ac:dyDescent="0.25">
      <c r="B10" t="s">
        <v>65</v>
      </c>
      <c r="C10" t="s">
        <v>64</v>
      </c>
      <c r="D10" s="9">
        <v>1500</v>
      </c>
    </row>
    <row r="11" spans="2:4" x14ac:dyDescent="0.25">
      <c r="B11" t="s">
        <v>30</v>
      </c>
      <c r="C11">
        <f>SUBTOTAL(103,Table1[Transaction Type])-1</f>
        <v>5</v>
      </c>
      <c r="D11" s="16">
        <f>SUBTOTAL(109,Table1[Amount])</f>
        <v>6413</v>
      </c>
    </row>
  </sheetData>
  <mergeCells count="1">
    <mergeCell ref="B2:D2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A-August2012</vt:lpstr>
      <vt:lpstr>B-August2012</vt:lpstr>
      <vt:lpstr>Expenses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cp:lastPrinted>2012-07-31T21:33:34Z</cp:lastPrinted>
  <dcterms:created xsi:type="dcterms:W3CDTF">2012-07-11T00:54:08Z</dcterms:created>
  <dcterms:modified xsi:type="dcterms:W3CDTF">2012-09-07T03:15:59Z</dcterms:modified>
</cp:coreProperties>
</file>