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3-14\"/>
    </mc:Choice>
  </mc:AlternateContent>
  <bookViews>
    <workbookView xWindow="240" yWindow="75" windowWidth="20115" windowHeight="7995" activeTab="1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3" l="1"/>
  <c r="G27" i="3"/>
  <c r="G27" i="1" l="1"/>
  <c r="F27" i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H27" i="1" l="1"/>
  <c r="D14" i="4"/>
  <c r="C14" i="4"/>
  <c r="B27" i="3" l="1"/>
  <c r="B27" i="1"/>
  <c r="E9" i="3" l="1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21" i="3"/>
  <c r="H21" i="3" s="1"/>
  <c r="E22" i="3"/>
  <c r="H22" i="3" s="1"/>
  <c r="E23" i="3"/>
  <c r="H23" i="3" s="1"/>
  <c r="E24" i="3"/>
  <c r="H24" i="3" s="1"/>
  <c r="E25" i="3"/>
  <c r="H25" i="3" s="1"/>
  <c r="E26" i="3"/>
  <c r="H26" i="3" s="1"/>
  <c r="D27" i="3"/>
  <c r="C27" i="3"/>
  <c r="C27" i="1"/>
  <c r="D27" i="1"/>
  <c r="H27" i="3" l="1"/>
  <c r="E27" i="3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<sst xmlns="http://schemas.openxmlformats.org/spreadsheetml/2006/main" count="158" uniqueCount="87">
  <si>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</si>
  <si>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</si>
  <si>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</si>
  <si>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</si>
  <si>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</si>
  <si>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</si>
  <si>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</si>
  <si>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</si>
  <si>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</si>
  <si>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</si>
  <si>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</si>
  <si>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</si>
  <si>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</si>
  <si>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</si>
  <si>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</si>
  <si>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</si>
  <si>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</si>
  <si>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</si>
  <si>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</si>
  <si>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</si>
  <si>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</si>
  <si>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</si>
  <si>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</si>
  <si>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</si>
  <si>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</si>
  <si>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</si>
  <si>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</si>
  <si>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</si>
  <si>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</si>
  <si>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</si>
  <si>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</si>
  <si>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</si>
  <si>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</si>
  <si>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</si>
  <si>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</si>
  <si>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</si>
  <si>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</si>
  <si>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</si>
  <si>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</si>
  <si>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</si>
  <si>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</si>
  <si>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</si>
  <si>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</si>
  <si>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</si>
  <si>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</si>
  <si>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</si>
  <si>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</si>
  <si>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</si>
  <si>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</si>
  <si>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</si>
  <si>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</si>
  <si>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</si>
  <si>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</si>
  <si>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</si>
  <si>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</si>
  <si>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</si>
  <si>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</si>
  <si>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</si>
  <si>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</si>
  <si>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</si>
  <si>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</si>
  <si>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</si>
  <si>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</si>
  <si>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</si>
  <si>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</si>
  <si>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</si>
  <si>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</si>
  <si>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</si>
  <si>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</si>
  <si>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</si>
  <si>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</si>
  <si>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</si>
  <si>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</si>
  <si>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</si>
  <si>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</si>
  <si>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</si>
  <si>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</si>
  <si>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</si>
  <si>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</si>
  <si>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</si>
  <si>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</si>
  <si>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Sept 2013</t>
    </r>
    <r>
      <rPr>
        <sz val="11"/>
        <color rgb="FF3F3F3F"/>
        <rFont val="Calibri"/>
        <family val="2"/>
        <scheme val="minor"/>
      </rPr>
      <t>.</t>
    </r>
  </si>
  <si>
    <t>** Shri Ganarayachya Aagmanchya Hardik Shubhechaa **</t>
  </si>
  <si>
    <t>Mode</t>
  </si>
  <si>
    <t>Cheque</t>
  </si>
  <si>
    <t>254</t>
  </si>
  <si>
    <t>Flat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</si>
</sst>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Sept2013" displayName="ASept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32"/>
    <tableColumn id="4" name="Current Month Balance" totalsRowFunction="sum" dataDxfId="31" totalsRowDxfId="30"/>
    <tableColumn id="5" name="Total Balance" totalsRowFunction="sum" dataDxfId="29" totalsRowDxfId="28">
      <calculatedColumnFormula>ASept2013[[#This Row],[Last Month''s Balance]]+ASept2013[[#This Row],[Current Month Balance]]</calculatedColumnFormula>
    </tableColumn>
    <tableColumn id="6" name="Penalty" totalsRowFunction="sum" dataDxfId="27" totalsRowDxfId="26"/>
    <tableColumn id="7" name="Received Maint. Charge" totalsRowFunction="sum" dataDxfId="25" totalsRowDxfId="24"/>
    <tableColumn id="11" name="Remaining Balance" totalsRowFunction="sum" dataDxfId="23" totalsRowDxfId="22">
      <calculatedColumnFormula>ASept2013[[#This Row],[Total Balance]]+ASept2013[[#This Row],[Penalty]]-ASept2013[[#This Row],[Received Maint. Charge]]</calculatedColumnFormula>
    </tableColumn>
    <tableColumn id="8" name="Date" dataDxfId="21"/>
    <tableColumn id="13" name="Receipt No." dataDxfId="20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Sept2013" displayName="BSept2013" ref="A8:M27" totalsRowCount="1" headerRowDxfId="19">
  <tableColumns count="13">
    <tableColumn id="1" name="Flat No." totalsRowLabel="Total" dataDxfId="18"/>
    <tableColumn id="2" name="Name of Flat Holder" totalsRowFunction="count" dataDxfId="17"/>
    <tableColumn id="3" name="Last Month's Balance" totalsRowFunction="sum" dataDxfId="16" totalsRowDxfId="5"/>
    <tableColumn id="4" name="Current Month Balance" totalsRowFunction="sum" dataDxfId="15" totalsRowDxfId="4"/>
    <tableColumn id="5" name="Total Balance" totalsRowFunction="sum" dataDxfId="14" totalsRowDxfId="3">
      <calculatedColumnFormula>BSept2013[[#This Row],[Current Month Balance]]+BSept2013[[#This Row],[Last Month''s Balance]]</calculatedColumnFormula>
    </tableColumn>
    <tableColumn id="6" name="Penalty" totalsRowFunction="sum" dataDxfId="13" totalsRowDxfId="2"/>
    <tableColumn id="7" name="Received Maint. Charge" totalsRowFunction="sum" dataDxfId="12" totalsRowDxfId="1"/>
    <tableColumn id="11" name="Remaining Balance" totalsRowFunction="sum" dataDxfId="11" totalsRowDxfId="0">
      <calculatedColumnFormula>BSept2013[[#This Row],[Total Balance]]+BSept2013[[#This Row],[Penalty]]-BSept2013[[#This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view="pageLayout" topLeftCell="A6" zoomScaleNormal="100" workbookViewId="0">
      <selection activeCell="G21" sqref="G21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10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82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78</v>
      </c>
      <c r="K8" s="5" t="s">
        <v>5</v>
      </c>
      <c r="L8" s="20" t="s">
        <v>72</v>
      </c>
      <c r="M8" s="20" t="s">
        <v>83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ASept2013[[#This Row],[Last Month''s Balance]]+ASept2013[[#This Row],[Current Month Balance]]</f>
        <v>3900</v>
      </c>
      <c r="F9" s="8">
        <v>0</v>
      </c>
      <c r="G9" s="8">
        <v>200</v>
      </c>
      <c r="H9" s="8">
        <f>ASept2013[[#This Row],[Total Balance]]+ASept2013[[#This Row],[Penalty]]-ASept2013[[#This Row],[Received Maint. Charge]]</f>
        <v>3700</v>
      </c>
      <c r="I9" s="19">
        <v>41537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ASept2013[[#This Row],[Last Month''s Balance]]+ASept2013[[#This Row],[Current Month Balance]]</f>
        <v>550</v>
      </c>
      <c r="F10" s="8">
        <v>0</v>
      </c>
      <c r="G10" s="8">
        <v>200</v>
      </c>
      <c r="H10" s="8">
        <f>ASept2013[[#This Row],[Total Balance]]+ASept2013[[#This Row],[Penalty]]-ASept2013[[#This Row],[Received Maint. Charge]]</f>
        <v>350</v>
      </c>
      <c r="I10" s="19">
        <v>41542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ASept2013[[#This Row],[Last Month''s Balance]]+ASept2013[[#This Row],[Current Month Balance]]</f>
        <v>280</v>
      </c>
      <c r="F11" s="8">
        <v>0</v>
      </c>
      <c r="G11" s="8">
        <v>200</v>
      </c>
      <c r="H11" s="8">
        <f>ASept2013[[#This Row],[Total Balance]]+ASept2013[[#This Row],[Penalty]]-ASept2013[[#This Row],[Received Maint. Charge]]</f>
        <v>80</v>
      </c>
      <c r="I11" s="19">
        <v>41537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ASept2013[[#This Row],[Last Month''s Balance]]+ASept2013[[#This Row],[Current Month Balance]]</f>
        <v>200</v>
      </c>
      <c r="F12" s="8">
        <v>0</v>
      </c>
      <c r="G12" s="8">
        <v>200</v>
      </c>
      <c r="H12" s="8">
        <f>ASept2013[[#This Row],[Total Balance]]+ASept2013[[#This Row],[Penalty]]-ASept2013[[#This Row],[Received Maint. Charge]]</f>
        <v>0</v>
      </c>
      <c r="I12" s="19">
        <v>41537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0</v>
      </c>
      <c r="D13" s="8">
        <v>300</v>
      </c>
      <c r="E13" s="8">
        <f>ASept2013[[#This Row],[Last Month''s Balance]]+ASept2013[[#This Row],[Current Month Balance]]</f>
        <v>300</v>
      </c>
      <c r="F13" s="8">
        <v>0</v>
      </c>
      <c r="G13" s="8">
        <v>300</v>
      </c>
      <c r="H13" s="8">
        <f>ASept2013[[#This Row],[Total Balance]]+ASept2013[[#This Row],[Penalty]]-ASept2013[[#This Row],[Received Maint. Charge]]</f>
        <v>0</v>
      </c>
      <c r="I13" s="19">
        <v>41537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ASept2013[[#This Row],[Last Month''s Balance]]+ASept2013[[#This Row],[Current Month Balance]]</f>
        <v>200</v>
      </c>
      <c r="F14" s="8">
        <v>0</v>
      </c>
      <c r="G14" s="8">
        <v>200</v>
      </c>
      <c r="H14" s="8">
        <f>ASept2013[[#This Row],[Total Balance]]+ASept2013[[#This Row],[Penalty]]-ASept2013[[#This Row],[Received Maint. Charge]]</f>
        <v>0</v>
      </c>
      <c r="I14" s="19">
        <v>41539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-1200</v>
      </c>
      <c r="D15" s="8">
        <v>200</v>
      </c>
      <c r="E15" s="8">
        <f>ASept2013[[#This Row],[Last Month''s Balance]]+ASept2013[[#This Row],[Current Month Balance]]</f>
        <v>-1000</v>
      </c>
      <c r="F15" s="8">
        <v>0</v>
      </c>
      <c r="G15" s="8">
        <v>0</v>
      </c>
      <c r="H15" s="8">
        <f>ASept2013[[#This Row],[Total Balance]]+ASept2013[[#This Row],[Penalty]]-ASept2013[[#This Row],[Received Maint. Charge]]</f>
        <v>-1000</v>
      </c>
      <c r="I15" s="19">
        <v>41518</v>
      </c>
      <c r="J15" s="22"/>
      <c r="L15" t="s">
        <v>79</v>
      </c>
      <c r="M15" t="s">
        <v>84</v>
      </c>
    </row>
    <row r="16" spans="1:13" x14ac:dyDescent="0.25">
      <c r="A16" s="6">
        <v>16</v>
      </c>
      <c r="B16" s="21" t="s">
        <v>61</v>
      </c>
      <c r="C16" s="8">
        <v>0</v>
      </c>
      <c r="D16" s="8">
        <v>300</v>
      </c>
      <c r="E16" s="8">
        <f>ASept2013[[#This Row],[Last Month''s Balance]]+ASept2013[[#This Row],[Current Month Balance]]</f>
        <v>300</v>
      </c>
      <c r="F16" s="8">
        <v>0</v>
      </c>
      <c r="G16" s="8">
        <v>300</v>
      </c>
      <c r="H16" s="8">
        <f>ASept2013[[#This Row],[Total Balance]]+ASept2013[[#This Row],[Penalty]]-ASept2013[[#This Row],[Received Maint. Charge]]</f>
        <v>0</v>
      </c>
      <c r="I16" s="19">
        <v>41537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210</v>
      </c>
      <c r="D17" s="8">
        <v>200</v>
      </c>
      <c r="E17" s="8">
        <f>ASept2013[[#This Row],[Last Month''s Balance]]+ASept2013[[#This Row],[Current Month Balance]]</f>
        <v>410</v>
      </c>
      <c r="F17" s="8">
        <v>10</v>
      </c>
      <c r="G17" s="8">
        <v>0</v>
      </c>
      <c r="H17" s="8">
        <f>ASept2013[[#This Row],[Total Balance]]+ASept2013[[#This Row],[Penalty]]-ASept2013[[#This Row],[Received Maint. Charge]]</f>
        <v>420</v>
      </c>
      <c r="I17" s="19">
        <v>41547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ASept2013[[#This Row],[Last Month''s Balance]]+ASept2013[[#This Row],[Current Month Balance]]</f>
        <v>200</v>
      </c>
      <c r="F18" s="8">
        <v>0</v>
      </c>
      <c r="G18" s="8">
        <v>200</v>
      </c>
      <c r="H18" s="8">
        <f>ASept2013[[#This Row],[Total Balance]]+ASept2013[[#This Row],[Penalty]]-ASept2013[[#This Row],[Received Maint. Charge]]</f>
        <v>0</v>
      </c>
      <c r="I18" s="19">
        <v>41537</v>
      </c>
      <c r="J18" s="22" t="s">
        <v>85</v>
      </c>
      <c r="M18" t="s">
        <v>24</v>
      </c>
    </row>
    <row r="19" spans="1:13" x14ac:dyDescent="0.25">
      <c r="A19" s="6">
        <v>23</v>
      </c>
      <c r="B19" s="21" t="s">
        <v>64</v>
      </c>
      <c r="C19" s="8">
        <v>10</v>
      </c>
      <c r="D19" s="8">
        <v>200</v>
      </c>
      <c r="E19" s="8">
        <f>ASept2013[[#This Row],[Last Month''s Balance]]+ASept2013[[#This Row],[Current Month Balance]]</f>
        <v>210</v>
      </c>
      <c r="F19" s="8">
        <v>0</v>
      </c>
      <c r="G19" s="8">
        <v>200</v>
      </c>
      <c r="H19" s="8">
        <f>ASept2013[[#This Row],[Total Balance]]+ASept2013[[#This Row],[Penalty]]-ASept2013[[#This Row],[Received Maint. Charge]]</f>
        <v>10</v>
      </c>
      <c r="I19" s="19">
        <v>41537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220</v>
      </c>
      <c r="D20" s="8">
        <v>200</v>
      </c>
      <c r="E20" s="8">
        <f>ASept2013[[#This Row],[Last Month''s Balance]]+ASept2013[[#This Row],[Current Month Balance]]</f>
        <v>420</v>
      </c>
      <c r="F20" s="8">
        <v>0</v>
      </c>
      <c r="G20" s="8">
        <v>400</v>
      </c>
      <c r="H20" s="8">
        <f>ASept2013[[#This Row],[Total Balance]]+ASept2013[[#This Row],[Penalty]]-ASept2013[[#This Row],[Received Maint. Charge]]</f>
        <v>20</v>
      </c>
      <c r="I20" s="19">
        <v>41537</v>
      </c>
      <c r="J20" s="22"/>
      <c r="M20" t="s">
        <v>84</v>
      </c>
    </row>
    <row r="21" spans="1:13" x14ac:dyDescent="0.25">
      <c r="A21" s="6">
        <v>25</v>
      </c>
      <c r="B21" s="21" t="s">
        <v>66</v>
      </c>
      <c r="C21" s="8">
        <v>-1200</v>
      </c>
      <c r="D21" s="8">
        <v>200</v>
      </c>
      <c r="E21" s="8">
        <f>ASept2013[[#This Row],[Last Month''s Balance]]+ASept2013[[#This Row],[Current Month Balance]]</f>
        <v>-1000</v>
      </c>
      <c r="F21" s="8">
        <v>0</v>
      </c>
      <c r="G21" s="8">
        <v>0</v>
      </c>
      <c r="H21" s="8">
        <f>ASept2013[[#This Row],[Total Balance]]+ASept2013[[#This Row],[Penalty]]-ASept2013[[#This Row],[Received Maint. Charge]]</f>
        <v>-1000</v>
      </c>
      <c r="I21" s="19">
        <v>41518</v>
      </c>
      <c r="J21" s="22"/>
      <c r="L21" t="s">
        <v>79</v>
      </c>
      <c r="M21" t="s">
        <v>84</v>
      </c>
    </row>
    <row r="22" spans="1:13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ASept2013[[#This Row],[Last Month''s Balance]]+ASept2013[[#This Row],[Current Month Balance]]</f>
        <v>330</v>
      </c>
      <c r="F22" s="8">
        <v>0</v>
      </c>
      <c r="G22" s="8">
        <v>300</v>
      </c>
      <c r="H22" s="8">
        <f>ASept2013[[#This Row],[Total Balance]]+ASept2013[[#This Row],[Penalty]]-ASept2013[[#This Row],[Received Maint. Charge]]</f>
        <v>30</v>
      </c>
      <c r="I22" s="19">
        <v>41537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ASept2013[[#This Row],[Last Month''s Balance]]+ASept2013[[#This Row],[Current Month Balance]]</f>
        <v>7660</v>
      </c>
      <c r="F23" s="8">
        <v>0</v>
      </c>
      <c r="G23" s="8">
        <v>300</v>
      </c>
      <c r="H23" s="8">
        <f>ASept2013[[#This Row],[Total Balance]]+ASept2013[[#This Row],[Penalty]]-ASept2013[[#This Row],[Received Maint. Charge]]</f>
        <v>7360</v>
      </c>
      <c r="I23" s="19">
        <v>41537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-1800</v>
      </c>
      <c r="D24" s="8">
        <v>300</v>
      </c>
      <c r="E24" s="8">
        <f>ASept2013[[#This Row],[Last Month''s Balance]]+ASept2013[[#This Row],[Current Month Balance]]</f>
        <v>-1500</v>
      </c>
      <c r="F24" s="8">
        <v>0</v>
      </c>
      <c r="G24" s="8">
        <v>0</v>
      </c>
      <c r="H24" s="8">
        <f>ASept2013[[#This Row],[Total Balance]]+ASept2013[[#This Row],[Penalty]]-ASept2013[[#This Row],[Received Maint. Charge]]</f>
        <v>-1500</v>
      </c>
      <c r="I24" s="19">
        <v>41518</v>
      </c>
      <c r="J24" s="22"/>
      <c r="L24" t="s">
        <v>79</v>
      </c>
      <c r="M24" t="s">
        <v>84</v>
      </c>
    </row>
    <row r="25" spans="1:13" x14ac:dyDescent="0.25">
      <c r="A25" s="6">
        <v>33</v>
      </c>
      <c r="B25" s="21" t="s">
        <v>70</v>
      </c>
      <c r="C25" s="8">
        <v>4900</v>
      </c>
      <c r="D25" s="8">
        <v>300</v>
      </c>
      <c r="E25" s="8">
        <f>ASept2013[[#This Row],[Last Month''s Balance]]+ASept2013[[#This Row],[Current Month Balance]]</f>
        <v>5200</v>
      </c>
      <c r="F25" s="8">
        <v>10</v>
      </c>
      <c r="G25" s="8">
        <v>0</v>
      </c>
      <c r="H25" s="8">
        <f>ASept2013[[#This Row],[Total Balance]]+ASept2013[[#This Row],[Penalty]]-ASept2013[[#This Row],[Received Maint. Charge]]</f>
        <v>5210</v>
      </c>
      <c r="I25" s="19">
        <v>41547</v>
      </c>
      <c r="J25" s="22"/>
      <c r="M25" t="s">
        <v>24</v>
      </c>
    </row>
    <row r="26" spans="1:13" x14ac:dyDescent="0.25">
      <c r="A26" s="6">
        <v>34</v>
      </c>
      <c r="B26" s="21" t="s">
        <v>71</v>
      </c>
      <c r="C26" s="8">
        <v>1510</v>
      </c>
      <c r="D26" s="8">
        <v>200</v>
      </c>
      <c r="E26" s="8">
        <f>ASept2013[[#This Row],[Last Month''s Balance]]+ASept2013[[#This Row],[Current Month Balance]]</f>
        <v>1710</v>
      </c>
      <c r="F26" s="8">
        <v>10</v>
      </c>
      <c r="G26" s="8">
        <v>0</v>
      </c>
      <c r="H26" s="8">
        <f>ASept2013[[#This Row],[Total Balance]]+ASept2013[[#This Row],[Penalty]]-ASept2013[[#This Row],[Received Maint. Charge]]</f>
        <v>1720</v>
      </c>
      <c r="I26" s="19">
        <v>41547</v>
      </c>
      <c r="J26" s="22"/>
      <c r="M26" t="s">
        <v>24</v>
      </c>
    </row>
    <row r="27" spans="1:13" x14ac:dyDescent="0.25">
      <c r="A27" t="s">
        <v>11</v>
      </c>
      <c r="B27">
        <f>SUBTOTAL(103,ASept2013[Name of Flat Holder])</f>
        <v>18</v>
      </c>
      <c r="C27" s="8">
        <f>SUBTOTAL(109,ASept2013[Last Month''s Balance])</f>
        <v>14170</v>
      </c>
      <c r="D27" s="8">
        <f>SUBTOTAL(109,ASept2013[Current Month Balance])</f>
        <v>4200</v>
      </c>
      <c r="E27" s="8">
        <f>SUBTOTAL(109,ASept2013[Total Balance])</f>
        <v>18370</v>
      </c>
      <c r="F27" s="8">
        <f>SUBTOTAL(109,ASept2013[Penalty])</f>
        <v>30</v>
      </c>
      <c r="G27" s="8">
        <f>SUBTOTAL(109,ASept2013[Received Maint. Charge])</f>
        <v>3000</v>
      </c>
      <c r="H27" s="8">
        <f>SUBTOTAL(109,ASept2013[Remaining Balance])</f>
        <v>15400</v>
      </c>
    </row>
    <row r="28" spans="1:13" ht="10.5" customHeight="1" x14ac:dyDescent="0.25"/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6176470588235292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tabSelected="1" topLeftCell="A6" zoomScaleNormal="100" workbookViewId="0">
      <selection activeCell="H20" sqref="H20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82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  <c r="M8" s="20" t="s">
        <v>83</v>
      </c>
    </row>
    <row r="9" spans="1:13" x14ac:dyDescent="0.25">
      <c r="A9" s="6">
        <v>3</v>
      </c>
      <c r="B9" s="21" t="s">
        <v>39</v>
      </c>
      <c r="C9" s="7">
        <v>290</v>
      </c>
      <c r="D9" s="7">
        <v>200</v>
      </c>
      <c r="E9" s="7">
        <f>BSept2013[[#This Row],[Current Month Balance]]+BSept2013[[#This Row],[Last Month''s Balance]]</f>
        <v>490</v>
      </c>
      <c r="F9" s="7">
        <v>0</v>
      </c>
      <c r="G9" s="8">
        <v>200</v>
      </c>
      <c r="H9" s="7">
        <f>BSept2013[[#This Row],[Total Balance]]+BSept2013[[#This Row],[Penalty]]-BSept2013[[#This Row],[Received Maint. Charge]]</f>
        <v>290</v>
      </c>
      <c r="I9" s="19">
        <v>41539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BSept2013[[#This Row],[Current Month Balance]]+BSept2013[[#This Row],[Last Month''s Balance]]</f>
        <v>210</v>
      </c>
      <c r="F10" s="7">
        <v>0</v>
      </c>
      <c r="G10" s="7">
        <v>200</v>
      </c>
      <c r="H10" s="7">
        <f>BSept2013[[#This Row],[Total Balance]]+BSept2013[[#This Row],[Penalty]]-BSept2013[[#This Row],[Received Maint. Charge]]</f>
        <v>10</v>
      </c>
      <c r="I10" s="19">
        <v>41537</v>
      </c>
      <c r="J10" s="22"/>
      <c r="L10" t="s">
        <v>86</v>
      </c>
      <c r="M10" t="s">
        <v>24</v>
      </c>
    </row>
    <row r="11" spans="1:13" x14ac:dyDescent="0.25">
      <c r="A11" s="6">
        <v>5</v>
      </c>
      <c r="B11" s="21" t="s">
        <v>74</v>
      </c>
      <c r="C11" s="7">
        <v>40</v>
      </c>
      <c r="D11" s="7">
        <v>200</v>
      </c>
      <c r="E11" s="7">
        <f>BSept2013[[#This Row],[Current Month Balance]]+BSept2013[[#This Row],[Last Month''s Balance]]</f>
        <v>240</v>
      </c>
      <c r="F11" s="7">
        <v>0</v>
      </c>
      <c r="G11" s="8">
        <v>200</v>
      </c>
      <c r="H11" s="7">
        <f>BSept2013[[#This Row],[Total Balance]]+BSept2013[[#This Row],[Penalty]]-BSept2013[[#This Row],[Received Maint. Charge]]</f>
        <v>40</v>
      </c>
      <c r="I11" s="19">
        <v>41537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BSept2013[[#This Row],[Current Month Balance]]+BSept2013[[#This Row],[Last Month''s Balance]]</f>
        <v>200</v>
      </c>
      <c r="F12" s="7">
        <v>0</v>
      </c>
      <c r="G12" s="8">
        <v>300</v>
      </c>
      <c r="H12" s="7">
        <f>BSept2013[[#This Row],[Total Balance]]+BSept2013[[#This Row],[Penalty]]-BSept2013[[#This Row],[Received Maint. Charge]]</f>
        <v>-100</v>
      </c>
      <c r="I12" s="19">
        <v>41537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210</v>
      </c>
      <c r="D13" s="7">
        <v>200</v>
      </c>
      <c r="E13" s="7">
        <f>BSept2013[[#This Row],[Current Month Balance]]+BSept2013[[#This Row],[Last Month''s Balance]]</f>
        <v>410</v>
      </c>
      <c r="F13" s="7">
        <v>0</v>
      </c>
      <c r="G13" s="8">
        <v>200</v>
      </c>
      <c r="H13" s="7">
        <f>BSept2013[[#This Row],[Total Balance]]+BSept2013[[#This Row],[Penalty]]-BSept2013[[#This Row],[Received Maint. Charge]]</f>
        <v>210</v>
      </c>
      <c r="I13" s="19">
        <v>41537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2130</v>
      </c>
      <c r="D14" s="7">
        <v>300</v>
      </c>
      <c r="E14" s="7">
        <f>BSept2013[[#This Row],[Current Month Balance]]+BSept2013[[#This Row],[Last Month''s Balance]]</f>
        <v>2430</v>
      </c>
      <c r="F14" s="7">
        <v>0</v>
      </c>
      <c r="G14" s="8">
        <v>300</v>
      </c>
      <c r="H14" s="7">
        <f>BSept2013[[#This Row],[Total Balance]]+BSept2013[[#This Row],[Penalty]]-BSept2013[[#This Row],[Received Maint. Charge]]</f>
        <v>2130</v>
      </c>
      <c r="I14" s="19">
        <v>41537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BSept2013[[#This Row],[Current Month Balance]]+BSept2013[[#This Row],[Last Month''s Balance]]</f>
        <v>300</v>
      </c>
      <c r="F15" s="7">
        <v>0</v>
      </c>
      <c r="G15" s="8">
        <v>300</v>
      </c>
      <c r="H15" s="7">
        <f>BSept2013[[#This Row],[Total Balance]]+BSept2013[[#This Row],[Penalty]]-BSept2013[[#This Row],[Received Maint. Charge]]</f>
        <v>0</v>
      </c>
      <c r="I15" s="19">
        <v>41539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BSept2013[[#This Row],[Current Month Balance]]+BSept2013[[#This Row],[Last Month''s Balance]]</f>
        <v>300</v>
      </c>
      <c r="F16" s="7">
        <v>0</v>
      </c>
      <c r="G16" s="8">
        <v>300</v>
      </c>
      <c r="H16" s="7">
        <f>BSept2013[[#This Row],[Total Balance]]+BSept2013[[#This Row],[Penalty]]-BSept2013[[#This Row],[Received Maint. Charge]]</f>
        <v>0</v>
      </c>
      <c r="I16" s="19">
        <v>41537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BSept2013[[#This Row],[Current Month Balance]]+BSept2013[[#This Row],[Last Month''s Balance]]</f>
        <v>330</v>
      </c>
      <c r="F17" s="7">
        <v>0</v>
      </c>
      <c r="G17" s="8">
        <v>300</v>
      </c>
      <c r="H17" s="7">
        <f>BSept2013[[#This Row],[Total Balance]]+BSept2013[[#This Row],[Penalty]]-BSept2013[[#This Row],[Received Maint. Charge]]</f>
        <v>30</v>
      </c>
      <c r="I17" s="19">
        <v>41537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BSept2013[[#This Row],[Current Month Balance]]+BSept2013[[#This Row],[Last Month''s Balance]]</f>
        <v>200</v>
      </c>
      <c r="F18" s="7">
        <v>0</v>
      </c>
      <c r="G18" s="8">
        <v>200</v>
      </c>
      <c r="H18" s="7">
        <f>BSept2013[[#This Row],[Total Balance]]+BSept2013[[#This Row],[Penalty]]-BSept2013[[#This Row],[Received Maint. Charge]]</f>
        <v>0</v>
      </c>
      <c r="I18" s="19">
        <v>41537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BSept2013[[#This Row],[Current Month Balance]]+BSept2013[[#This Row],[Last Month''s Balance]]</f>
        <v>200</v>
      </c>
      <c r="F19" s="7">
        <v>0</v>
      </c>
      <c r="G19" s="8">
        <v>200</v>
      </c>
      <c r="H19" s="7">
        <f>BSept2013[[#This Row],[Total Balance]]+BSept2013[[#This Row],[Penalty]]-BSept2013[[#This Row],[Received Maint. Charge]]</f>
        <v>0</v>
      </c>
      <c r="I19" s="19">
        <v>41537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620</v>
      </c>
      <c r="D20" s="7">
        <v>300</v>
      </c>
      <c r="E20" s="7">
        <f>BSept2013[[#This Row],[Current Month Balance]]+BSept2013[[#This Row],[Last Month''s Balance]]</f>
        <v>920</v>
      </c>
      <c r="F20" s="7">
        <v>0</v>
      </c>
      <c r="G20" s="8">
        <v>300</v>
      </c>
      <c r="H20" s="7">
        <f>BSept2013[[#This Row],[Total Balance]]+BSept2013[[#This Row],[Penalty]]-BSept2013[[#This Row],[Received Maint. Charge]]</f>
        <v>620</v>
      </c>
      <c r="I20" s="19">
        <v>41537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320</v>
      </c>
      <c r="D21" s="7">
        <v>300</v>
      </c>
      <c r="E21" s="7">
        <f>BSept2013[[#This Row],[Current Month Balance]]+BSept2013[[#This Row],[Last Month''s Balance]]</f>
        <v>620</v>
      </c>
      <c r="F21" s="7">
        <v>0</v>
      </c>
      <c r="G21" s="8">
        <v>300</v>
      </c>
      <c r="H21" s="7">
        <f>BSept2013[[#This Row],[Total Balance]]+BSept2013[[#This Row],[Penalty]]-BSept2013[[#This Row],[Received Maint. Charge]]</f>
        <v>320</v>
      </c>
      <c r="I21" s="19">
        <v>41537</v>
      </c>
      <c r="J21" s="22"/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2850</v>
      </c>
      <c r="D22" s="7">
        <v>300</v>
      </c>
      <c r="E22" s="7">
        <f>BSept2013[[#This Row],[Current Month Balance]]+BSept2013[[#This Row],[Last Month''s Balance]]</f>
        <v>3150</v>
      </c>
      <c r="F22" s="7">
        <v>0</v>
      </c>
      <c r="G22" s="8">
        <v>300</v>
      </c>
      <c r="H22" s="7">
        <f>BSept2013[[#This Row],[Total Balance]]+BSept2013[[#This Row],[Penalty]]-BSept2013[[#This Row],[Received Maint. Charge]]</f>
        <v>2850</v>
      </c>
      <c r="I22" s="19">
        <v>41537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BSept2013[[#This Row],[Current Month Balance]]+BSept2013[[#This Row],[Last Month''s Balance]]</f>
        <v>200</v>
      </c>
      <c r="F23" s="7">
        <v>0</v>
      </c>
      <c r="G23" s="8">
        <v>200</v>
      </c>
      <c r="H23" s="7">
        <f>BSept2013[[#This Row],[Total Balance]]+BSept2013[[#This Row],[Penalty]]-BSept2013[[#This Row],[Received Maint. Charge]]</f>
        <v>0</v>
      </c>
      <c r="I23" s="19">
        <v>41537</v>
      </c>
      <c r="J23" s="22"/>
      <c r="M23" t="s">
        <v>24</v>
      </c>
    </row>
    <row r="24" spans="1:20" x14ac:dyDescent="0.25">
      <c r="A24" s="6" t="s">
        <v>14</v>
      </c>
      <c r="B24" s="21" t="s">
        <v>73</v>
      </c>
      <c r="C24" s="7">
        <v>330</v>
      </c>
      <c r="D24" s="7">
        <v>200</v>
      </c>
      <c r="E24" s="7">
        <f>BSept2013[[#This Row],[Current Month Balance]]+BSept2013[[#This Row],[Last Month''s Balance]]</f>
        <v>530</v>
      </c>
      <c r="F24" s="7">
        <v>0</v>
      </c>
      <c r="G24" s="8">
        <v>200</v>
      </c>
      <c r="H24" s="7">
        <f>BSept2013[[#This Row],[Total Balance]]+BSept2013[[#This Row],[Penalty]]-BSept2013[[#This Row],[Received Maint. Charge]]</f>
        <v>330</v>
      </c>
      <c r="I24" s="19">
        <v>41537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BSept2013[[#This Row],[Current Month Balance]]+BSept2013[[#This Row],[Last Month''s Balance]]</f>
        <v>200</v>
      </c>
      <c r="F25" s="7">
        <v>0</v>
      </c>
      <c r="G25" s="8">
        <v>200</v>
      </c>
      <c r="H25" s="7">
        <f>BSept2013[[#This Row],[Total Balance]]+BSept2013[[#This Row],[Penalty]]-BSept2013[[#This Row],[Received Maint. Charge]]</f>
        <v>0</v>
      </c>
      <c r="I25" s="19">
        <v>41537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BSept2013[[#This Row],[Current Month Balance]]+BSept2013[[#This Row],[Last Month''s Balance]]</f>
        <v>200</v>
      </c>
      <c r="F26" s="7">
        <v>0</v>
      </c>
      <c r="G26" s="8">
        <v>200</v>
      </c>
      <c r="H26" s="7">
        <f>BSept2013[[#This Row],[Total Balance]]+BSept2013[[#This Row],[Penalty]]-BSept2013[[#This Row],[Received Maint. Charge]]</f>
        <v>0</v>
      </c>
      <c r="I26" s="19">
        <v>41537</v>
      </c>
      <c r="J26" s="22"/>
      <c r="M26" t="s">
        <v>24</v>
      </c>
    </row>
    <row r="27" spans="1:20" x14ac:dyDescent="0.25">
      <c r="A27" t="s">
        <v>11</v>
      </c>
      <c r="B27">
        <f>SUBTOTAL(103,BSept2013[Name of Flat Holder])</f>
        <v>18</v>
      </c>
      <c r="C27" s="7">
        <f>SUBTOTAL(109,BSept2013[Last Month''s Balance])</f>
        <v>6730</v>
      </c>
      <c r="D27" s="7">
        <f>SUBTOTAL(109,BSept2013[Current Month Balance])</f>
        <v>4400</v>
      </c>
      <c r="E27" s="7">
        <f>SUBTOTAL(109,BSept2013[Total Balance])</f>
        <v>11130</v>
      </c>
      <c r="F27" s="7">
        <f>SUBTOTAL(109,BSept2013[Penalty])</f>
        <v>0</v>
      </c>
      <c r="G27" s="7">
        <f>SUBTOTAL(109,BSept2013[Received Maint. Charge])</f>
        <v>4400</v>
      </c>
      <c r="H27" s="7">
        <f>SUBTOTAL(109,BSept2013[Remaining Balance])</f>
        <v>6730</v>
      </c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80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75</v>
      </c>
      <c r="C7" t="s">
        <v>24</v>
      </c>
      <c r="D7" s="9">
        <v>350</v>
      </c>
      <c r="E7">
        <v>250</v>
      </c>
    </row>
    <row r="8" spans="2:8" x14ac:dyDescent="0.25">
      <c r="B8" t="s">
        <v>76</v>
      </c>
      <c r="C8" t="s">
        <v>24</v>
      </c>
      <c r="D8" s="9"/>
    </row>
    <row r="9" spans="2:8" x14ac:dyDescent="0.25">
      <c r="B9" t="s">
        <v>77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2017-02-19T22:39:20Z</dcterms:modified>
</cp:coreProperties>
</file>