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G27" i="3" l="1"/>
  <c r="G27" i="1"/>
  <c r="D14" i="4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H9" i="1" s="1"/>
  <c r="H27" i="1" s="1"/>
  <c r="C27" i="1"/>
  <c r="E27" i="1" l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<sst xmlns="http://schemas.openxmlformats.org/spreadsheetml/2006/main" count="158" uniqueCount="88">
  <si>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</si>
  <si>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</si>
  <si>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</si>
  <si>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</si>
  <si>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</si>
  <si>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</si>
  <si>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</si>
  <si>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</si>
  <si>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</si>
  <si>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</si>
  <si>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</si>
  <si>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</si>
  <si>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</si>
  <si>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</si>
  <si>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</si>
  <si>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</si>
  <si>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</si>
  <si>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</si>
  <si>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</si>
  <si>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</si>
  <si>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</si>
  <si>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</si>
  <si>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</si>
  <si>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</si>
  <si>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</si>
  <si>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</si>
  <si>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</si>
  <si>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</si>
  <si>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</si>
  <si>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</si>
  <si>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</si>
  <si>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</si>
  <si>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</si>
  <si>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</si>
  <si>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</si>
  <si>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</si>
  <si>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</si>
  <si>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</si>
  <si>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</si>
  <si>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</si>
  <si>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</si>
  <si>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</si>
  <si>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</si>
  <si>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</si>
  <si>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</si>
  <si>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</si>
  <si>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</si>
  <si>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</si>
  <si>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</si>
  <si>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</si>
  <si>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</si>
  <si>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</si>
  <si>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</si>
  <si>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</si>
  <si>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</si>
  <si>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</si>
  <si>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</si>
  <si>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</si>
  <si>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</si>
  <si>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</si>
  <si>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</si>
  <si>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</si>
  <si>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</si>
  <si>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</si>
  <si>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</si>
  <si>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</si>
  <si>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</si>
  <si>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</si>
  <si>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</si>
  <si>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</si>
  <si>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</si>
  <si>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</si>
  <si>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</si>
  <si>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</si>
  <si>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</si>
  <si>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</si>
  <si>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</si>
  <si>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</si>
  <si>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</si>
  <si>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</si>
  <si>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</si>
  <si>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</si>
  <si>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Till Dec 2014</t>
  </si>
  <si>
    <t>Annual till 03-15</t>
  </si>
  <si>
    <t>Maintenance Charges for Month of December 2014.</t>
  </si>
  <si>
    <t>Clear Dues to Avail Annual Maintenace Scheme.  **</t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</si>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</sst>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1"/>
    <tableColumn id="4" name="Current Month Balance" totalsRowFunction="sum" dataDxfId="32" totalsRowDxfId="10"/>
    <tableColumn id="5" name="Total Balance" totalsRowFunction="sum" dataDxfId="31" totalsRowDxfId="9">
      <calculatedColumnFormula>AWing[[#This Row],[Last Month''s Balance]]+AWing[[#This Row],[Current Month Balance]]</calculatedColumnFormula>
    </tableColumn>
    <tableColumn id="6" name="Penalty" dataDxfId="30" totalsRowDxfId="8"/>
    <tableColumn id="7" name="Received Maint. Charge" totalsRowFunction="sum" dataDxfId="29" totalsRowDxfId="7"/>
    <tableColumn id="11" name="Remaining Balance" totalsRowFunction="sum" dataDxfId="28" totalsRowDxfId="6">
      <calculatedColumnFormula>AWing[[#This Row],[Total Balance]]+AWing[[#This Row],[Penalty]]-AWing[[#This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5"/>
    <tableColumn id="4" name="Current Month Balance" totalsRowFunction="sum" dataDxfId="21" totalsRowDxfId="4"/>
    <tableColumn id="5" name="Total Balance" totalsRowFunction="sum" dataDxfId="20" totalsRowDxfId="3">
      <calculatedColumnFormula>BWing[[#This Row],[Current Month Balance]]+BWing[[#This Row],[Last Month''s Balance]]</calculatedColumnFormula>
    </tableColumn>
    <tableColumn id="6" name="Penalty" dataDxfId="19" totalsRowDxfId="2"/>
    <tableColumn id="7" name="Received Maint. Charge" totalsRowFunction="sum" dataDxfId="18" totalsRowDxfId="1"/>
    <tableColumn id="11" name="Remaining Balance" totalsRowFunction="sum" dataDxfId="17" totalsRowDxfId="0">
      <calculatedColumnFormula>BWing[[#This Row],[Total Balance]]+BWing[[#This Row],[Penalty]]-BWing[[#This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Layout" topLeftCell="A8" zoomScaleNormal="100" workbookViewId="0">
      <selection activeCell="M24" sqref="M24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41989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41989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41989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41989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300</v>
      </c>
      <c r="D13" s="8">
        <v>300</v>
      </c>
      <c r="E13" s="8">
        <f>AWing[[#This Row],[Last Month''s Balance]]+AWing[[#This Row],[Current Month Balance]]</f>
        <v>600</v>
      </c>
      <c r="F13" s="8">
        <v>10</v>
      </c>
      <c r="G13" s="8">
        <v>0</v>
      </c>
      <c r="H13" s="8">
        <f>AWing[[#This Row],[Total Balance]]+AWing[[#This Row],[Penalty]]-AWing[[#This Row],[Received Maint. Charge]]</f>
        <v>610</v>
      </c>
      <c r="I13" s="19">
        <v>42004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41992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-800</v>
      </c>
      <c r="D15" s="8">
        <v>200</v>
      </c>
      <c r="E15" s="8">
        <f>AWing[[#This Row],[Last Month''s Balance]]+AWing[[#This Row],[Current Month Balance]]</f>
        <v>-600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-600</v>
      </c>
      <c r="I15" s="19">
        <v>41989</v>
      </c>
      <c r="J15" s="22"/>
      <c r="L15" t="s">
        <v>83</v>
      </c>
      <c r="M15" t="s">
        <v>87</v>
      </c>
    </row>
    <row r="16" spans="1:13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0</v>
      </c>
      <c r="G16" s="8">
        <v>0</v>
      </c>
      <c r="H16" s="8">
        <f>AWing[[#This Row],[Total Balance]]+AWing[[#This Row],[Penalty]]-AWing[[#This Row],[Received Maint. Charge]]</f>
        <v>300</v>
      </c>
      <c r="I16" s="19">
        <v>41989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41989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41989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>
        <v>41992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30</v>
      </c>
      <c r="D20" s="8">
        <v>200</v>
      </c>
      <c r="E20" s="8">
        <f>AWing[[#This Row],[Last Month''s Balance]]+AWing[[#This Row],[Current Month Balance]]</f>
        <v>230</v>
      </c>
      <c r="F20" s="8">
        <v>0</v>
      </c>
      <c r="G20" s="8">
        <v>0</v>
      </c>
      <c r="H20" s="8">
        <f>AWing[[#This Row],[Total Balance]]+AWing[[#This Row],[Penalty]]-AWing[[#This Row],[Received Maint. Charge]]</f>
        <v>230</v>
      </c>
      <c r="I20" s="19">
        <v>41989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-800</v>
      </c>
      <c r="D21" s="8">
        <v>200</v>
      </c>
      <c r="E21" s="8">
        <f>AWing[[#This Row],[Last Month''s Balance]]+AWing[[#This Row],[Current Month Balance]]</f>
        <v>-600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-600</v>
      </c>
      <c r="I21" s="19">
        <v>41989</v>
      </c>
      <c r="J21" s="22"/>
      <c r="L21" t="s">
        <v>83</v>
      </c>
      <c r="M21" t="s">
        <v>87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41989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41989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-800</v>
      </c>
      <c r="D24" s="8">
        <v>200</v>
      </c>
      <c r="E24" s="8">
        <f>AWing[[#This Row],[Last Month''s Balance]]+AWing[[#This Row],[Current Month Balance]]</f>
        <v>-600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-600</v>
      </c>
      <c r="I24" s="19">
        <v>41989</v>
      </c>
      <c r="J24" s="22"/>
      <c r="L24" t="s">
        <v>83</v>
      </c>
      <c r="M24" t="s">
        <v>87</v>
      </c>
    </row>
    <row r="25" spans="1:13" x14ac:dyDescent="0.25">
      <c r="A25" s="6">
        <v>33</v>
      </c>
      <c r="B25" s="21" t="s">
        <v>70</v>
      </c>
      <c r="C25" s="8">
        <v>1550</v>
      </c>
      <c r="D25" s="8">
        <v>300</v>
      </c>
      <c r="E25" s="8">
        <f>AWing[[#This Row],[Last Month''s Balance]]+AWing[[#This Row],[Current Month Balance]]</f>
        <v>1850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1860</v>
      </c>
      <c r="I25" s="19">
        <v>42004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0</v>
      </c>
      <c r="H26" s="8">
        <f>AWing[[#This Row],[Total Balance]]+AWing[[#This Row],[Penalty]]-AWing[[#This Row],[Received Maint. Charge]]</f>
        <v>0</v>
      </c>
      <c r="I26" s="19">
        <v>41989</v>
      </c>
      <c r="J26" s="22"/>
      <c r="L26" t="s">
        <v>82</v>
      </c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10700</v>
      </c>
      <c r="D27" s="8">
        <f>SUBTOTAL(109,AWing[Current Month Balance])</f>
        <v>4300</v>
      </c>
      <c r="E27" s="8">
        <f>SUBTOTAL(109,AWing[Total Balance])</f>
        <v>15000</v>
      </c>
      <c r="F27" s="8"/>
      <c r="G27" s="8">
        <f>SUBTOTAL(109,AWing[Received Maint. Charge])</f>
        <v>2300</v>
      </c>
      <c r="H27" s="8">
        <f>SUBTOTAL(109,AWing[Remaining Balance])</f>
        <v>12720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view="pageLayout" topLeftCell="A5" zoomScaleNormal="100" workbookViewId="0">
      <selection activeCell="M22" sqref="M22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85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BWing[[#This Row],[Current Month Balance]]+BWing[[#This Row],[Last Month''s Balance]]</f>
        <v>700</v>
      </c>
      <c r="F9" s="7">
        <v>0</v>
      </c>
      <c r="G9" s="7">
        <v>200</v>
      </c>
      <c r="H9" s="7">
        <f>BWing[[#This Row],[Total Balance]]+BWing[[#This Row],[Penalty]]-BWing[[#This Row],[Received Maint. Charge]]</f>
        <v>500</v>
      </c>
      <c r="I9" s="19">
        <v>41995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41995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7">
        <v>200</v>
      </c>
      <c r="H11" s="7">
        <f>BWing[[#This Row],[Total Balance]]+BWing[[#This Row],[Penalty]]-BWing[[#This Row],[Received Maint. Charge]]</f>
        <v>40</v>
      </c>
      <c r="I11" s="19">
        <v>41989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7">
        <v>300</v>
      </c>
      <c r="H12" s="7">
        <f>BWing[[#This Row],[Total Balance]]+BWing[[#This Row],[Penalty]]-BWing[[#This Row],[Received Maint. Charge]]</f>
        <v>-100</v>
      </c>
      <c r="I12" s="19">
        <v>41989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7">
        <v>200</v>
      </c>
      <c r="H13" s="7">
        <f>BWing[[#This Row],[Total Balance]]+BWing[[#This Row],[Penalty]]-BWing[[#This Row],[Received Maint. Charge]]</f>
        <v>0</v>
      </c>
      <c r="I13" s="19">
        <v>41989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BWing[[#This Row],[Current Month Balance]]+BWing[[#This Row],[Last Month''s Balance]]</f>
        <v>2740</v>
      </c>
      <c r="F14" s="7">
        <v>0</v>
      </c>
      <c r="G14" s="7">
        <v>300</v>
      </c>
      <c r="H14" s="7">
        <f>BWing[[#This Row],[Total Balance]]+BWing[[#This Row],[Penalty]]-BWing[[#This Row],[Received Maint. Charge]]</f>
        <v>2440</v>
      </c>
      <c r="I14" s="19">
        <v>41989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7">
        <v>300</v>
      </c>
      <c r="H15" s="7">
        <f>BWing[[#This Row],[Total Balance]]+BWing[[#This Row],[Penalty]]-BWing[[#This Row],[Received Maint. Charge]]</f>
        <v>0</v>
      </c>
      <c r="I15" s="19">
        <v>41989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7">
        <v>300</v>
      </c>
      <c r="H16" s="7">
        <f>BWing[[#This Row],[Total Balance]]+BWing[[#This Row],[Penalty]]-BWing[[#This Row],[Received Maint. Charge]]</f>
        <v>0</v>
      </c>
      <c r="I16" s="19">
        <v>41989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7">
        <v>300</v>
      </c>
      <c r="H17" s="7">
        <f>BWing[[#This Row],[Total Balance]]+BWing[[#This Row],[Penalty]]-BWing[[#This Row],[Received Maint. Charge]]</f>
        <v>30</v>
      </c>
      <c r="I17" s="19">
        <v>41989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7">
        <v>200</v>
      </c>
      <c r="H18" s="7">
        <f>BWing[[#This Row],[Total Balance]]+BWing[[#This Row],[Penalty]]-BWing[[#This Row],[Received Maint. Charge]]</f>
        <v>0</v>
      </c>
      <c r="I18" s="19">
        <v>41989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7">
        <v>200</v>
      </c>
      <c r="H19" s="7">
        <f>BWing[[#This Row],[Total Balance]]+BWing[[#This Row],[Penalty]]-BWing[[#This Row],[Received Maint. Charge]]</f>
        <v>0</v>
      </c>
      <c r="I19" s="19">
        <v>41989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1340</v>
      </c>
      <c r="D20" s="7">
        <v>300</v>
      </c>
      <c r="E20" s="7">
        <f>BWing[[#This Row],[Current Month Balance]]+BWing[[#This Row],[Last Month''s Balance]]</f>
        <v>1640</v>
      </c>
      <c r="F20" s="7">
        <v>10</v>
      </c>
      <c r="G20" s="7">
        <v>0</v>
      </c>
      <c r="H20" s="7">
        <f>BWing[[#This Row],[Total Balance]]+BWing[[#This Row],[Penalty]]-BWing[[#This Row],[Received Maint. Charge]]</f>
        <v>1650</v>
      </c>
      <c r="I20" s="19">
        <v>42004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-1100</v>
      </c>
      <c r="D21" s="7">
        <v>300</v>
      </c>
      <c r="E21" s="7">
        <f>BWing[[#This Row],[Current Month Balance]]+BWing[[#This Row],[Last Month''s Balance]]</f>
        <v>-800</v>
      </c>
      <c r="F21" s="7">
        <v>0</v>
      </c>
      <c r="G21" s="7">
        <v>0</v>
      </c>
      <c r="H21" s="7">
        <f>BWing[[#This Row],[Total Balance]]+BWing[[#This Row],[Penalty]]-BWing[[#This Row],[Received Maint. Charge]]</f>
        <v>-800</v>
      </c>
      <c r="I21" s="19">
        <v>41989</v>
      </c>
      <c r="J21" s="22"/>
      <c r="L21" t="s">
        <v>80</v>
      </c>
      <c r="M21" t="s">
        <v>87</v>
      </c>
      <c r="Q21" s="12"/>
    </row>
    <row r="22" spans="1:20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7">
        <v>300</v>
      </c>
      <c r="H22" s="7">
        <f>BWing[[#This Row],[Total Balance]]+BWing[[#This Row],[Penalty]]-BWing[[#This Row],[Received Maint. Charge]]</f>
        <v>0</v>
      </c>
      <c r="I22" s="19">
        <v>41989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7">
        <v>200</v>
      </c>
      <c r="H23" s="7">
        <f>BWing[[#This Row],[Total Balance]]+BWing[[#This Row],[Penalty]]-BWing[[#This Row],[Received Maint. Charge]]</f>
        <v>0</v>
      </c>
      <c r="I23" s="19">
        <v>41989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7">
        <v>200</v>
      </c>
      <c r="H24" s="7">
        <f>BWing[[#This Row],[Total Balance]]+BWing[[#This Row],[Penalty]]-BWing[[#This Row],[Received Maint. Charge]]</f>
        <v>330</v>
      </c>
      <c r="I24" s="19">
        <v>41989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7">
        <v>200</v>
      </c>
      <c r="H25" s="7">
        <f>BWing[[#This Row],[Total Balance]]+BWing[[#This Row],[Penalty]]-BWing[[#This Row],[Received Maint. Charge]]</f>
        <v>0</v>
      </c>
      <c r="I25" s="19">
        <v>41989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7">
        <v>200</v>
      </c>
      <c r="H26" s="7">
        <f>BWing[[#This Row],[Total Balance]]+BWing[[#This Row],[Penalty]]-BWing[[#This Row],[Received Maint. Charge]]</f>
        <v>0</v>
      </c>
      <c r="I26" s="19">
        <v>41989</v>
      </c>
      <c r="J26" s="22"/>
      <c r="M26" t="s">
        <v>24</v>
      </c>
    </row>
    <row r="27" spans="1:20" x14ac:dyDescent="0.25">
      <c r="A27" t="s">
        <v>11</v>
      </c>
      <c r="B27">
        <f>SUBTOTAL(103,BWing[Name of Flat Holder])</f>
        <v>18</v>
      </c>
      <c r="C27" s="7">
        <f>SUBTOTAL(109,BWing[Last Month''s Balance])</f>
        <v>3490</v>
      </c>
      <c r="D27" s="7">
        <f>SUBTOTAL(109,BWing[Current Month Balance])</f>
        <v>4400</v>
      </c>
      <c r="E27" s="7">
        <f>SUBTOTAL(109,BWing[Total Balance])</f>
        <v>7890</v>
      </c>
      <c r="F27" s="7"/>
      <c r="G27" s="7">
        <f>SUBTOTAL(109,BWing[Received Maint. Charge])</f>
        <v>3800</v>
      </c>
      <c r="H27" s="7">
        <f>SUBTOTAL(109,BWing[Remaining Balance])</f>
        <v>4100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2017-01-10T09:00:52Z</dcterms:modified>
</cp:coreProperties>
</file>