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5-16\"/>
    </mc:Choice>
  </mc:AlternateContent>
  <bookViews>
    <workbookView xWindow="0" yWindow="0" windowWidth="24000" windowHeight="9735" activeTab="1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D14" i="4" l="1"/>
  <c r="C14" i="4"/>
  <c r="B27" i="3" l="1"/>
  <c r="B27" i="1"/>
  <c r="D27" i="3" l="1"/>
  <c r="D27" i="1"/>
  <c r="E26" i="3" l="1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E27" i="3" l="1"/>
  <c r="H10" i="1"/>
  <c r="E9" i="1"/>
  <c r="H9" i="1" s="1"/>
  <c r="C27" i="1"/>
  <c r="E10" i="1"/>
  <c r="E12" i="1"/>
  <c r="H12" i="1" s="1"/>
  <c r="E17" i="1"/>
  <c r="H17" i="1" s="1"/>
  <c r="E26" i="1"/>
  <c r="H26" i="1" s="1"/>
  <c r="E18" i="1"/>
  <c r="H18" i="1" s="1"/>
  <c r="E23" i="1"/>
  <c r="H23" i="1" s="1"/>
  <c r="E19" i="1"/>
  <c r="H19" i="1" s="1"/>
  <c r="E21" i="1"/>
  <c r="H21" i="1" s="1"/>
  <c r="E25" i="1"/>
  <c r="H25" i="1" s="1"/>
  <c r="H22" i="1"/>
  <c r="E15" i="1"/>
  <c r="H15" i="1" s="1"/>
  <c r="E13" i="1"/>
  <c r="H13" i="1" s="1"/>
  <c r="E11" i="1"/>
  <c r="H11" i="1" s="1"/>
  <c r="E14" i="1"/>
  <c r="H14" i="1" s="1"/>
  <c r="E16" i="1"/>
  <c r="H16" i="1" s="1"/>
  <c r="E22" i="1"/>
  <c r="E20" i="1"/>
  <c r="H20" i="1" s="1"/>
  <c r="E24" i="1"/>
  <c r="H24" i="1" s="1"/>
  <c r="E27" i="1" l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<sst xmlns="http://schemas.openxmlformats.org/spreadsheetml/2006/main" count="157" uniqueCount="88">
  <si>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</si>
  <si>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</si>
  <si>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</si>
  <si>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</si>
  <si>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</si>
  <si>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</si>
  <si>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</si>
  <si>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</si>
  <si>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</si>
  <si>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</si>
  <si>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</si>
  <si>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</si>
  <si>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</si>
  <si>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</si>
  <si>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</si>
  <si>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</si>
  <si>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</si>
  <si>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</si>
  <si>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</si>
  <si>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</si>
  <si>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</si>
  <si>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</si>
  <si>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</si>
  <si>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</si>
  <si>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</si>
  <si>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</si>
  <si>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</si>
  <si>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</si>
  <si>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</si>
  <si>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</si>
  <si>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</si>
  <si>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</si>
  <si>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</si>
  <si>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</si>
  <si>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</si>
  <si>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</si>
  <si>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</si>
  <si>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</si>
  <si>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</si>
  <si>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</si>
  <si>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</si>
  <si>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</si>
  <si>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</si>
  <si>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</si>
  <si>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</si>
  <si>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</si>
  <si>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</si>
  <si>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</si>
  <si>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</si>
  <si>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</si>
  <si>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</si>
  <si>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</si>
  <si>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</si>
  <si>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</si>
  <si>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</si>
  <si>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</si>
  <si>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</si>
  <si>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</si>
  <si>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</si>
  <si>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</si>
  <si>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</si>
  <si>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</si>
  <si>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</si>
  <si>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</si>
  <si>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</si>
  <si>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</si>
  <si>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</si>
  <si>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</si>
  <si>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</si>
  <si>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</si>
  <si>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</si>
  <si>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</si>
  <si>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</si>
  <si>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</si>
  <si>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</si>
  <si>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</si>
  <si>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</si>
  <si>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</si>
  <si>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</si>
  <si>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</si>
  <si>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Till April 2015</t>
  </si>
  <si>
    <t>Clear Dues to Avail Annual Maintenace Scheme.</t>
  </si>
  <si>
    <t>Clear Dues to Avail Annual Maintenace Scheme.  **</t>
  </si>
  <si>
    <t>Annual till 03-16</t>
  </si>
  <si>
    <t>Mode</t>
  </si>
  <si>
    <t>Cheque</t>
  </si>
  <si>
    <t>Till Oct 15</t>
  </si>
  <si>
    <t>Maintenance Charges for Month of September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</si>
</sst>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12" totalsRowDxfId="11"/>
    <tableColumn id="4" name="Current Month Balance" totalsRowFunction="sum" dataDxfId="33" totalsRowDxfId="10"/>
    <tableColumn id="5" name="Total Balance" totalsRowFunction="sum" dataDxfId="32" totalsRowDxfId="9">
      <calculatedColumnFormula>ADec2013[[#This Row],[Last Month''s Balance]]+ADec2013[[#This Row],[Current Month Balance]]</calculatedColumnFormula>
    </tableColumn>
    <tableColumn id="6" name="Penalty" dataDxfId="31" totalsRowDxfId="8"/>
    <tableColumn id="7" name="Received Maint. Charge" dataDxfId="30" totalsRowDxfId="7"/>
    <tableColumn id="11" name="Remaining Balance" dataDxfId="29" totalsRowDxfId="6">
      <calculatedColumnFormula>ADec2013[[#This Row],[Total Balance]]+ADec2013[[#This Row],[Penalty]]-ADec2013[[#This Row],[Received Maint. Charge]]</calculatedColumnFormula>
    </tableColumn>
    <tableColumn id="8" name="Date" dataDxfId="28"/>
    <tableColumn id="13" name="Receipt No." dataDxfId="27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M27" totalsRowCount="1" headerRowDxfId="26">
  <tableColumns count="13">
    <tableColumn id="1" name="Flat No." totalsRowLabel="Total" dataDxfId="25"/>
    <tableColumn id="2" name="Name of Flat Holder" totalsRowFunction="count" dataDxfId="24"/>
    <tableColumn id="3" name="Last Month's Balance" totalsRowFunction="sum" dataDxfId="23" totalsRowDxfId="5"/>
    <tableColumn id="4" name="Current Month Balance" totalsRowFunction="sum" dataDxfId="22" totalsRowDxfId="4"/>
    <tableColumn id="5" name="Total Balance" totalsRowFunction="sum" dataDxfId="21" totalsRowDxfId="3">
      <calculatedColumnFormula>BDec2013[[#This Row],[Current Month Balance]]+BDec2013[[#This Row],[Last Month''s Balance]]</calculatedColumnFormula>
    </tableColumn>
    <tableColumn id="6" name="Penalty" dataDxfId="20" totalsRowDxfId="2"/>
    <tableColumn id="7" name="Received Maint. Charge" dataDxfId="19" totalsRowDxfId="1"/>
    <tableColumn id="11" name="Remaining Balance" dataDxfId="18" totalsRowDxfId="0">
      <calculatedColumnFormula>BDec2013[[#This Row],[Total Balance]]+BDec2013[[#This Row],[Penalty]]-BDec2013[[#This Row],[Received Maint. Charge]]</calculatedColumnFormula>
    </tableColumn>
    <tableColumn id="8" name="Date" dataDxfId="17"/>
    <tableColumn id="13" name="Receipt No." dataDxfId="1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5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4" totalsRowDxfId="13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showRuler="0" view="pageLayout" topLeftCell="A2" zoomScale="90" zoomScaleNormal="100" zoomScalePageLayoutView="90" workbookViewId="0">
      <selection activeCell="G26" sqref="G26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4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87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4" t="s">
        <v>84</v>
      </c>
    </row>
    <row r="9" spans="1:13" x14ac:dyDescent="0.25">
      <c r="A9" s="6">
        <v>1</v>
      </c>
      <c r="B9" s="21" t="s">
        <v>55</v>
      </c>
      <c r="C9" s="8">
        <v>3700</v>
      </c>
      <c r="D9" s="8">
        <v>200</v>
      </c>
      <c r="E9" s="8">
        <f>ADec2013[[#This Row],[Last Month''s Balance]]+ADec2013[[#This Row],[Current Month Balance]]</f>
        <v>3900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3700</v>
      </c>
      <c r="I9" s="19">
        <v>42257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>
        <v>42260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>
        <v>42257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>
        <v>42257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3090</v>
      </c>
      <c r="D13" s="8">
        <v>300</v>
      </c>
      <c r="E13" s="8">
        <f>ADec2013[[#This Row],[Last Month''s Balance]]+ADec2013[[#This Row],[Current Month Balance]]</f>
        <v>3390</v>
      </c>
      <c r="F13" s="8">
        <v>10</v>
      </c>
      <c r="G13" s="8">
        <v>0</v>
      </c>
      <c r="H13" s="8">
        <f>ADec2013[[#This Row],[Total Balance]]+ADec2013[[#This Row],[Penalty]]-ADec2013[[#This Row],[Received Maint. Charge]]</f>
        <v>3400</v>
      </c>
      <c r="I13" s="19">
        <v>42257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210</v>
      </c>
      <c r="D14" s="8">
        <v>200</v>
      </c>
      <c r="E14" s="8">
        <f>ADec2013[[#This Row],[Last Month''s Balance]]+ADec2013[[#This Row],[Current Month Balance]]</f>
        <v>410</v>
      </c>
      <c r="F14" s="8">
        <v>0</v>
      </c>
      <c r="G14" s="8">
        <v>200</v>
      </c>
      <c r="H14" s="8">
        <f>ADec2013[[#This Row],[Total Balance]]+ADec2013[[#This Row],[Penalty]]-ADec2013[[#This Row],[Received Maint. Charge]]</f>
        <v>210</v>
      </c>
      <c r="I14" s="19">
        <v>42257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-1400</v>
      </c>
      <c r="D15" s="8">
        <v>200</v>
      </c>
      <c r="E15" s="8">
        <f>ADec2013[[#This Row],[Last Month''s Balance]]+ADec2013[[#This Row],[Current Month Balance]]</f>
        <v>-1200</v>
      </c>
      <c r="F15" s="8">
        <v>0</v>
      </c>
      <c r="G15" s="8">
        <v>0</v>
      </c>
      <c r="H15" s="8">
        <f>ADec2013[[#This Row],[Total Balance]]+ADec2013[[#This Row],[Penalty]]-ADec2013[[#This Row],[Received Maint. Charge]]</f>
        <v>-1200</v>
      </c>
      <c r="I15" s="19">
        <v>42248</v>
      </c>
      <c r="J15" s="22"/>
      <c r="L15" t="s">
        <v>83</v>
      </c>
      <c r="M15" t="s">
        <v>85</v>
      </c>
    </row>
    <row r="16" spans="1:13" x14ac:dyDescent="0.25">
      <c r="A16" s="6">
        <v>16</v>
      </c>
      <c r="B16" s="21" t="s">
        <v>61</v>
      </c>
      <c r="C16" s="8">
        <v>1810</v>
      </c>
      <c r="D16" s="8">
        <v>300</v>
      </c>
      <c r="E16" s="8">
        <f>ADec2013[[#This Row],[Last Month''s Balance]]+ADec2013[[#This Row],[Current Month Balance]]</f>
        <v>2110</v>
      </c>
      <c r="F16" s="8">
        <v>10</v>
      </c>
      <c r="G16" s="8">
        <v>0</v>
      </c>
      <c r="H16" s="8">
        <f>ADec2013[[#This Row],[Total Balance]]+ADec2013[[#This Row],[Penalty]]-ADec2013[[#This Row],[Received Maint. Charge]]</f>
        <v>2120</v>
      </c>
      <c r="I16" s="19">
        <v>42277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>
        <v>42257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ADec2013[[#This Row],[Last Month''s Balance]]+ADec2013[[#This Row],[Current Month Balance]]</f>
        <v>200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0</v>
      </c>
      <c r="I18" s="19">
        <v>42257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210</v>
      </c>
      <c r="D19" s="8">
        <v>200</v>
      </c>
      <c r="E19" s="8">
        <f>ADec2013[[#This Row],[Last Month''s Balance]]+ADec2013[[#This Row],[Current Month Balance]]</f>
        <v>410</v>
      </c>
      <c r="F19" s="8">
        <v>0</v>
      </c>
      <c r="G19" s="8">
        <v>400</v>
      </c>
      <c r="H19" s="8">
        <f>ADec2013[[#This Row],[Total Balance]]+ADec2013[[#This Row],[Penalty]]-ADec2013[[#This Row],[Received Maint. Charge]]</f>
        <v>10</v>
      </c>
      <c r="I19" s="19">
        <v>42257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-1770</v>
      </c>
      <c r="D20" s="8">
        <v>200</v>
      </c>
      <c r="E20" s="8">
        <f>ADec2013[[#This Row],[Last Month''s Balance]]+ADec2013[[#This Row],[Current Month Balance]]</f>
        <v>-1570</v>
      </c>
      <c r="F20" s="8">
        <v>0</v>
      </c>
      <c r="G20" s="8">
        <v>0</v>
      </c>
      <c r="H20" s="8">
        <f>ADec2013[[#This Row],[Total Balance]]+ADec2013[[#This Row],[Penalty]]-ADec2013[[#This Row],[Received Maint. Charge]]</f>
        <v>-1570</v>
      </c>
      <c r="I20" s="19">
        <v>42257</v>
      </c>
      <c r="J20" s="22"/>
      <c r="M20" t="s">
        <v>24</v>
      </c>
    </row>
    <row r="21" spans="1:13" x14ac:dyDescent="0.25">
      <c r="A21" s="6">
        <v>25</v>
      </c>
      <c r="B21" s="21" t="s">
        <v>66</v>
      </c>
      <c r="C21" s="8">
        <v>0</v>
      </c>
      <c r="D21" s="8">
        <v>200</v>
      </c>
      <c r="E21" s="8">
        <f>ADec2013[[#This Row],[Last Month''s Balance]]+ADec2013[[#This Row],[Current Month Balance]]</f>
        <v>200</v>
      </c>
      <c r="F21" s="8">
        <v>0</v>
      </c>
      <c r="G21" s="8">
        <v>200</v>
      </c>
      <c r="H21" s="8">
        <f>ADec2013[[#This Row],[Total Balance]]+ADec2013[[#This Row],[Penalty]]-ADec2013[[#This Row],[Received Maint. Charge]]</f>
        <v>0</v>
      </c>
      <c r="I21" s="19">
        <v>42257</v>
      </c>
      <c r="J21" s="22"/>
      <c r="M21" t="s">
        <v>24</v>
      </c>
    </row>
    <row r="22" spans="1:13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ADec2013[[#This Row],[Last Month''s Balance]]+ADec2013[[#This Row],[Current Month Balance]]</f>
        <v>330</v>
      </c>
      <c r="F22" s="8">
        <v>0</v>
      </c>
      <c r="G22" s="8">
        <v>300</v>
      </c>
      <c r="H22" s="8">
        <f>ADec2013[[#This Row],[Total Balance]]+ADec2013[[#This Row],[Penalty]]-ADec2013[[#This Row],[Received Maint. Charge]]</f>
        <v>30</v>
      </c>
      <c r="I22" s="19">
        <v>42257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ADec2013[[#This Row],[Last Month''s Balance]]+ADec2013[[#This Row],[Current Month Balance]]</f>
        <v>7660</v>
      </c>
      <c r="F23" s="8">
        <v>0</v>
      </c>
      <c r="G23" s="8">
        <v>300</v>
      </c>
      <c r="H23" s="8">
        <f>ADec2013[[#This Row],[Total Balance]]+ADec2013[[#This Row],[Penalty]]-ADec2013[[#This Row],[Received Maint. Charge]]</f>
        <v>7360</v>
      </c>
      <c r="I23" s="19">
        <v>42257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-1400</v>
      </c>
      <c r="D24" s="8">
        <v>200</v>
      </c>
      <c r="E24" s="8">
        <f>ADec2013[[#This Row],[Last Month''s Balance]]+ADec2013[[#This Row],[Current Month Balance]]</f>
        <v>-1200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-1200</v>
      </c>
      <c r="I24" s="19">
        <v>42248</v>
      </c>
      <c r="J24" s="22"/>
      <c r="L24" t="s">
        <v>83</v>
      </c>
      <c r="M24" t="s">
        <v>85</v>
      </c>
    </row>
    <row r="25" spans="1:13" x14ac:dyDescent="0.25">
      <c r="A25" s="6">
        <v>33</v>
      </c>
      <c r="B25" s="21" t="s">
        <v>70</v>
      </c>
      <c r="C25" s="8">
        <v>400</v>
      </c>
      <c r="D25" s="8">
        <v>300</v>
      </c>
      <c r="E25" s="8">
        <f>ADec2013[[#This Row],[Last Month''s Balance]]+ADec2013[[#This Row],[Current Month Balance]]</f>
        <v>700</v>
      </c>
      <c r="F25" s="8">
        <v>0</v>
      </c>
      <c r="G25" s="8">
        <v>600</v>
      </c>
      <c r="H25" s="8">
        <f>ADec2013[[#This Row],[Total Balance]]+ADec2013[[#This Row],[Penalty]]-ADec2013[[#This Row],[Received Maint. Charge]]</f>
        <v>100</v>
      </c>
      <c r="I25" s="19">
        <v>42257</v>
      </c>
      <c r="J25" s="22"/>
      <c r="M25" t="s">
        <v>24</v>
      </c>
    </row>
    <row r="26" spans="1:13" x14ac:dyDescent="0.25">
      <c r="A26" s="6">
        <v>34</v>
      </c>
      <c r="B26" s="21" t="s">
        <v>79</v>
      </c>
      <c r="C26" s="8">
        <v>-600</v>
      </c>
      <c r="D26" s="8">
        <v>300</v>
      </c>
      <c r="E26" s="8">
        <f>ADec2013[[#This Row],[Last Month''s Balance]]+ADec2013[[#This Row],[Current Month Balance]]</f>
        <v>-300</v>
      </c>
      <c r="F26" s="8">
        <v>0</v>
      </c>
      <c r="G26" s="8">
        <v>0</v>
      </c>
      <c r="H26" s="8">
        <f>ADec2013[[#This Row],[Total Balance]]+ADec2013[[#This Row],[Penalty]]-ADec2013[[#This Row],[Received Maint. Charge]]</f>
        <v>-300</v>
      </c>
      <c r="I26" s="19">
        <v>42257</v>
      </c>
      <c r="J26" s="22"/>
      <c r="L26" t="s">
        <v>86</v>
      </c>
      <c r="M26" t="s">
        <v>24</v>
      </c>
    </row>
    <row r="27" spans="1:13" x14ac:dyDescent="0.25">
      <c r="A27" t="s">
        <v>11</v>
      </c>
      <c r="B27">
        <f>SUBTOTAL(103,ADec2013[Name of Flat Holder])</f>
        <v>18</v>
      </c>
      <c r="C27" s="8">
        <f>SUBTOTAL(109,ADec2013[Last Month''s Balance])</f>
        <v>12070</v>
      </c>
      <c r="D27" s="8">
        <f>SUBTOTAL(109,ADec2013[Current Month Balance])</f>
        <v>4300</v>
      </c>
      <c r="E27" s="8">
        <f>SUBTOTAL(109,ADec2013[Total Balance])</f>
        <v>16370</v>
      </c>
      <c r="F27" s="8"/>
      <c r="G27" s="8"/>
      <c r="H27" s="8"/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tabSelected="1" showRuler="0" view="pageLayout" topLeftCell="A4" zoomScaleNormal="100" workbookViewId="0">
      <selection activeCell="F23" sqref="F23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87</v>
      </c>
      <c r="D5" s="42"/>
      <c r="E5" s="42"/>
      <c r="F5" s="42"/>
      <c r="G5" s="42"/>
      <c r="H5" s="43"/>
    </row>
    <row r="6" spans="1:13" x14ac:dyDescent="0.25">
      <c r="B6" s="30" t="s">
        <v>82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84</v>
      </c>
    </row>
    <row r="9" spans="1:13" x14ac:dyDescent="0.25">
      <c r="A9" s="6">
        <v>3</v>
      </c>
      <c r="B9" s="21" t="s">
        <v>39</v>
      </c>
      <c r="C9" s="7">
        <v>500</v>
      </c>
      <c r="D9" s="7">
        <v>200</v>
      </c>
      <c r="E9" s="7">
        <f>BDec2013[[#This Row],[Current Month Balance]]+BDec2013[[#This Row],[Last Month''s Balance]]</f>
        <v>700</v>
      </c>
      <c r="F9" s="7">
        <v>0</v>
      </c>
      <c r="G9" s="7">
        <v>200</v>
      </c>
      <c r="H9" s="7">
        <f>BDec2013[[#This Row],[Total Balance]]+BDec2013[[#This Row],[Penalty]]-BDec2013[[#This Row],[Received Maint. Charge]]</f>
        <v>500</v>
      </c>
      <c r="I9" s="19">
        <v>42257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320</v>
      </c>
      <c r="D10" s="7">
        <v>300</v>
      </c>
      <c r="E10" s="7">
        <f>BDec2013[[#This Row],[Current Month Balance]]+BDec2013[[#This Row],[Last Month''s Balance]]</f>
        <v>620</v>
      </c>
      <c r="F10" s="7">
        <v>0</v>
      </c>
      <c r="G10" s="7">
        <v>300</v>
      </c>
      <c r="H10" s="7">
        <f>BDec2013[[#This Row],[Total Balance]]+BDec2013[[#This Row],[Penalty]]-BDec2013[[#This Row],[Received Maint. Charge]]</f>
        <v>320</v>
      </c>
      <c r="I10" s="19">
        <v>42257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>
        <v>200</v>
      </c>
      <c r="H11" s="7">
        <f>BDec2013[[#This Row],[Total Balance]]+BDec2013[[#This Row],[Penalty]]-BDec2013[[#This Row],[Received Maint. Charge]]</f>
        <v>40</v>
      </c>
      <c r="I11" s="19">
        <v>42257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7">
        <v>300</v>
      </c>
      <c r="H12" s="7">
        <f>BDec2013[[#This Row],[Total Balance]]+BDec2013[[#This Row],[Penalty]]-BDec2013[[#This Row],[Received Maint. Charge]]</f>
        <v>-100</v>
      </c>
      <c r="I12" s="19">
        <v>42257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BDec2013[[#This Row],[Current Month Balance]]+BDec2013[[#This Row],[Last Month''s Balance]]</f>
        <v>200</v>
      </c>
      <c r="F13" s="7">
        <v>0</v>
      </c>
      <c r="G13" s="7">
        <v>200</v>
      </c>
      <c r="H13" s="7">
        <f>BDec2013[[#This Row],[Total Balance]]+BDec2013[[#This Row],[Penalty]]-BDec2013[[#This Row],[Received Maint. Charge]]</f>
        <v>0</v>
      </c>
      <c r="I13" s="19">
        <v>42257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3060</v>
      </c>
      <c r="D14" s="7">
        <v>300</v>
      </c>
      <c r="E14" s="7">
        <f>BDec2013[[#This Row],[Current Month Balance]]+BDec2013[[#This Row],[Last Month''s Balance]]</f>
        <v>3360</v>
      </c>
      <c r="F14" s="7">
        <v>10</v>
      </c>
      <c r="G14" s="7">
        <v>0</v>
      </c>
      <c r="H14" s="7">
        <f>BDec2013[[#This Row],[Total Balance]]+BDec2013[[#This Row],[Penalty]]-BDec2013[[#This Row],[Received Maint. Charge]]</f>
        <v>3370</v>
      </c>
      <c r="I14" s="19">
        <v>42257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310</v>
      </c>
      <c r="D15" s="7">
        <v>300</v>
      </c>
      <c r="E15" s="7">
        <f>BDec2013[[#This Row],[Current Month Balance]]+BDec2013[[#This Row],[Last Month''s Balance]]</f>
        <v>610</v>
      </c>
      <c r="F15" s="7">
        <v>0</v>
      </c>
      <c r="G15" s="7">
        <v>600</v>
      </c>
      <c r="H15" s="7">
        <f>BDec2013[[#This Row],[Total Balance]]+BDec2013[[#This Row],[Penalty]]-BDec2013[[#This Row],[Received Maint. Charge]]</f>
        <v>10</v>
      </c>
      <c r="I15" s="19">
        <v>42257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BDec2013[[#This Row],[Current Month Balance]]+BDec2013[[#This Row],[Last Month''s Balance]]</f>
        <v>300</v>
      </c>
      <c r="F16" s="7">
        <v>0</v>
      </c>
      <c r="G16" s="7">
        <v>300</v>
      </c>
      <c r="H16" s="7">
        <f>BDec2013[[#This Row],[Total Balance]]+BDec2013[[#This Row],[Penalty]]-BDec2013[[#This Row],[Received Maint. Charge]]</f>
        <v>0</v>
      </c>
      <c r="I16" s="19">
        <v>42257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BDec2013[[#This Row],[Current Month Balance]]+BDec2013[[#This Row],[Last Month''s Balance]]</f>
        <v>330</v>
      </c>
      <c r="F17" s="7">
        <v>0</v>
      </c>
      <c r="G17" s="7">
        <v>300</v>
      </c>
      <c r="H17" s="7">
        <f>BDec2013[[#This Row],[Total Balance]]+BDec2013[[#This Row],[Penalty]]-BDec2013[[#This Row],[Received Maint. Charge]]</f>
        <v>30</v>
      </c>
      <c r="I17" s="19">
        <v>42257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200</v>
      </c>
      <c r="H18" s="7">
        <f>BDec2013[[#This Row],[Total Balance]]+BDec2013[[#This Row],[Penalty]]-BDec2013[[#This Row],[Received Maint. Charge]]</f>
        <v>0</v>
      </c>
      <c r="I18" s="19">
        <v>42257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200</v>
      </c>
      <c r="H19" s="7">
        <f>BDec2013[[#This Row],[Total Balance]]+BDec2013[[#This Row],[Penalty]]-BDec2013[[#This Row],[Received Maint. Charge]]</f>
        <v>0</v>
      </c>
      <c r="I19" s="19">
        <v>42257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0</v>
      </c>
      <c r="D20" s="7">
        <v>300</v>
      </c>
      <c r="E20" s="7">
        <f>BDec2013[[#This Row],[Current Month Balance]]+BDec2013[[#This Row],[Last Month''s Balance]]</f>
        <v>300</v>
      </c>
      <c r="F20" s="7">
        <v>0</v>
      </c>
      <c r="G20" s="7">
        <v>300</v>
      </c>
      <c r="H20" s="7">
        <f>BDec2013[[#This Row],[Total Balance]]+BDec2013[[#This Row],[Penalty]]-BDec2013[[#This Row],[Received Maint. Charge]]</f>
        <v>0</v>
      </c>
      <c r="I20" s="19">
        <v>42257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1650</v>
      </c>
      <c r="D21" s="7">
        <v>300</v>
      </c>
      <c r="E21" s="7">
        <f>BDec2013[[#This Row],[Current Month Balance]]+BDec2013[[#This Row],[Last Month''s Balance]]</f>
        <v>1950</v>
      </c>
      <c r="F21" s="7">
        <v>10</v>
      </c>
      <c r="G21" s="7">
        <v>0</v>
      </c>
      <c r="H21" s="7">
        <f>BDec2013[[#This Row],[Total Balance]]+BDec2013[[#This Row],[Penalty]]-BDec2013[[#This Row],[Received Maint. Charge]]</f>
        <v>1960</v>
      </c>
      <c r="I21" s="19">
        <v>42257</v>
      </c>
      <c r="J21" s="22"/>
      <c r="L21" t="s">
        <v>80</v>
      </c>
      <c r="M21" t="s">
        <v>24</v>
      </c>
      <c r="Q21" s="12"/>
    </row>
    <row r="22" spans="1:20" x14ac:dyDescent="0.25">
      <c r="A22" s="6" t="s">
        <v>12</v>
      </c>
      <c r="B22" s="21" t="s">
        <v>51</v>
      </c>
      <c r="C22" s="7">
        <v>100</v>
      </c>
      <c r="D22" s="7">
        <v>300</v>
      </c>
      <c r="E22" s="7">
        <f>BDec2013[[#This Row],[Current Month Balance]]+BDec2013[[#This Row],[Last Month''s Balance]]</f>
        <v>400</v>
      </c>
      <c r="F22" s="7">
        <v>10</v>
      </c>
      <c r="G22" s="7">
        <v>300</v>
      </c>
      <c r="H22" s="7">
        <f>BDec2013[[#This Row],[Total Balance]]+BDec2013[[#This Row],[Penalty]]-BDec2013[[#This Row],[Received Maint. Charge]]</f>
        <v>110</v>
      </c>
      <c r="I22" s="19">
        <v>42257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200</v>
      </c>
      <c r="H23" s="7">
        <f>BDec2013[[#This Row],[Total Balance]]+BDec2013[[#This Row],[Penalty]]-BDec2013[[#This Row],[Received Maint. Charge]]</f>
        <v>0</v>
      </c>
      <c r="I23" s="19">
        <v>42257</v>
      </c>
      <c r="J23" s="22"/>
      <c r="M23" t="s">
        <v>24</v>
      </c>
    </row>
    <row r="24" spans="1:20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200</v>
      </c>
      <c r="H24" s="7">
        <f>BDec2013[[#This Row],[Total Balance]]+BDec2013[[#This Row],[Penalty]]-BDec2013[[#This Row],[Received Maint. Charge]]</f>
        <v>330</v>
      </c>
      <c r="I24" s="19">
        <v>42257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200</v>
      </c>
      <c r="H25" s="7">
        <f>BDec2013[[#This Row],[Total Balance]]+BDec2013[[#This Row],[Penalty]]-BDec2013[[#This Row],[Received Maint. Charge]]</f>
        <v>0</v>
      </c>
      <c r="I25" s="19">
        <v>42257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7">
        <v>200</v>
      </c>
      <c r="H26" s="7">
        <f>BDec2013[[#This Row],[Total Balance]]+BDec2013[[#This Row],[Penalty]]-BDec2013[[#This Row],[Received Maint. Charge]]</f>
        <v>0</v>
      </c>
      <c r="I26" s="19">
        <v>42257</v>
      </c>
      <c r="J26" s="22"/>
      <c r="M26" t="s">
        <v>24</v>
      </c>
    </row>
    <row r="27" spans="1:20" x14ac:dyDescent="0.25">
      <c r="A27" t="s">
        <v>11</v>
      </c>
      <c r="B27">
        <f>SUBTOTAL(103,BDec2013[Name of Flat Holder])</f>
        <v>18</v>
      </c>
      <c r="C27" s="7">
        <f>SUBTOTAL(109,BDec2013[Last Month''s Balance])</f>
        <v>6240</v>
      </c>
      <c r="D27" s="7">
        <f>SUBTOTAL(109,BDec2013[Current Month Balance])</f>
        <v>4500</v>
      </c>
      <c r="E27" s="7">
        <f>SUBTOTAL(109,BDec2013[Total Balance])</f>
        <v>10740</v>
      </c>
      <c r="F27" s="7"/>
      <c r="G27" s="7"/>
      <c r="H27" s="7"/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Abhijeet Rathod</dc:title>
  <dc:subject>Soc. Maintenance</dc:subject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2017-01-29T15:40:52Z</dcterms:modified>
</cp:coreProperties>
</file>