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6-17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G27" i="3" l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<sst xmlns="http://schemas.openxmlformats.org/spreadsheetml/2006/main" count="153" uniqueCount="85">
  <si>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</si>
  <si>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</si>
  <si>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</si>
  <si>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</si>
  <si>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</si>
  <si>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</si>
  <si>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</si>
  <si>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</si>
  <si>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</si>
  <si>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</si>
  <si>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</si>
  <si>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</si>
  <si>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</si>
  <si>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</si>
  <si>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</si>
  <si>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</si>
  <si>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</si>
  <si>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</si>
  <si>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</si>
  <si>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</si>
  <si>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</si>
  <si>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</si>
  <si>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</si>
  <si>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</si>
  <si>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</si>
  <si>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</si>
  <si>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</si>
  <si>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</si>
  <si>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</si>
  <si>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</si>
  <si>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</si>
  <si>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</si>
  <si>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</si>
  <si>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</si>
  <si>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</si>
  <si>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</si>
  <si>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</si>
  <si>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</si>
  <si>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</si>
  <si>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</si>
  <si>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</si>
  <si>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</si>
  <si>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</si>
  <si>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</si>
  <si>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</si>
  <si>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</si>
  <si>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</si>
  <si>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</si>
  <si>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</si>
  <si>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</si>
  <si>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</si>
  <si>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</si>
  <si>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</si>
  <si>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</si>
  <si>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</si>
  <si>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</si>
  <si>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</si>
  <si>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</si>
  <si>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</si>
  <si>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</si>
  <si>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</si>
  <si>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</si>
  <si>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</si>
  <si>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</si>
  <si>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</si>
  <si>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</si>
  <si>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</si>
  <si>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</si>
  <si>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</si>
  <si>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</si>
  <si>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</si>
  <si>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</si>
  <si>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</si>
  <si>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</si>
  <si>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</si>
  <si>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</si>
  <si>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</si>
  <si>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</si>
  <si>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</si>
  <si>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</si>
  <si>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</si>
  <si>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</si>
  <si>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Mode</t>
  </si>
  <si>
    <t>Cheque</t>
  </si>
  <si>
    <t>Maintenance Charges for Month of June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</si>
</sst>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dataDxfId="16" totalsRowDxfId="15"/>
    <tableColumn id="7" name="Received Maint. Charge" totalsRowFunction="sum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2" zoomScale="90" zoomScaleNormal="100" zoomScalePageLayoutView="90" workbookViewId="0">
      <selection activeCell="G27" sqref="G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82</v>
      </c>
    </row>
    <row r="9" spans="1:13" x14ac:dyDescent="0.25">
      <c r="A9" s="6">
        <v>1</v>
      </c>
      <c r="B9" s="21" t="s">
        <v>55</v>
      </c>
      <c r="C9" s="8">
        <v>3910</v>
      </c>
      <c r="D9" s="8">
        <v>200</v>
      </c>
      <c r="E9" s="8">
        <f>ADec2013[[#This Row],[Last Month''s Balance]]+ADec2013[[#This Row],[Current Month Balance]]</f>
        <v>4110</v>
      </c>
      <c r="F9" s="8">
        <v>10</v>
      </c>
      <c r="G9" s="8">
        <v>0</v>
      </c>
      <c r="H9" s="8">
        <f>ADec2013[[#This Row],[Total Balance]]+ADec2013[[#This Row],[Penalty]]-ADec2013[[#This Row],[Received Maint. Charge]]</f>
        <v>4120</v>
      </c>
      <c r="I9" s="19">
        <v>42531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42537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42531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42531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2150</v>
      </c>
      <c r="D13" s="8">
        <v>300</v>
      </c>
      <c r="E13" s="8">
        <f>ADec2013[[#This Row],[Last Month''s Balance]]+ADec2013[[#This Row],[Current Month Balance]]</f>
        <v>2450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2460</v>
      </c>
      <c r="I13" s="19">
        <v>42531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20</v>
      </c>
      <c r="D14" s="8">
        <v>200</v>
      </c>
      <c r="E14" s="8">
        <f>ADec2013[[#This Row],[Last Month''s Balance]]+ADec2013[[#This Row],[Current Month Balance]]</f>
        <v>220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20</v>
      </c>
      <c r="I14" s="19">
        <v>42531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420</v>
      </c>
      <c r="D15" s="8">
        <v>200</v>
      </c>
      <c r="E15" s="8">
        <f>ADec2013[[#This Row],[Last Month''s Balance]]+ADec2013[[#This Row],[Current Month Balance]]</f>
        <v>620</v>
      </c>
      <c r="F15" s="8">
        <v>10</v>
      </c>
      <c r="G15" s="8">
        <v>0</v>
      </c>
      <c r="H15" s="8">
        <f>ADec2013[[#This Row],[Total Balance]]+ADec2013[[#This Row],[Penalty]]-ADec2013[[#This Row],[Received Maint. Charge]]</f>
        <v>630</v>
      </c>
      <c r="I15" s="19">
        <v>42531</v>
      </c>
      <c r="J15" s="22"/>
      <c r="M15" t="s">
        <v>24</v>
      </c>
    </row>
    <row r="16" spans="1:13" x14ac:dyDescent="0.25">
      <c r="A16" s="6">
        <v>16</v>
      </c>
      <c r="B16" s="21" t="s">
        <v>61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42531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310</v>
      </c>
      <c r="D17" s="8">
        <v>300</v>
      </c>
      <c r="E17" s="8">
        <f>ADec2013[[#This Row],[Last Month''s Balance]]+ADec2013[[#This Row],[Current Month Balance]]</f>
        <v>610</v>
      </c>
      <c r="F17" s="8">
        <v>0</v>
      </c>
      <c r="G17" s="8">
        <v>610</v>
      </c>
      <c r="H17" s="8">
        <f>ADec2013[[#This Row],[Total Balance]]+ADec2013[[#This Row],[Penalty]]-ADec2013[[#This Row],[Received Maint. Charge]]</f>
        <v>0</v>
      </c>
      <c r="I17" s="19">
        <v>42531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210</v>
      </c>
      <c r="D18" s="8">
        <v>200</v>
      </c>
      <c r="E18" s="8">
        <f>ADec2013[[#This Row],[Last Month''s Balance]]+ADec2013[[#This Row],[Current Month Balance]]</f>
        <v>410</v>
      </c>
      <c r="F18" s="8">
        <v>0</v>
      </c>
      <c r="G18" s="8">
        <v>410</v>
      </c>
      <c r="H18" s="8">
        <f>ADec2013[[#This Row],[Total Balance]]+ADec2013[[#This Row],[Penalty]]-ADec2013[[#This Row],[Received Maint. Charge]]</f>
        <v>0</v>
      </c>
      <c r="I18" s="19">
        <v>42531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470</v>
      </c>
      <c r="D19" s="8">
        <v>200</v>
      </c>
      <c r="E19" s="8">
        <f>ADec2013[[#This Row],[Last Month''s Balance]]+ADec2013[[#This Row],[Current Month Balance]]</f>
        <v>670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680</v>
      </c>
      <c r="I19" s="19">
        <v>42531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-2000</v>
      </c>
      <c r="D20" s="8">
        <v>200</v>
      </c>
      <c r="E20" s="8">
        <f>ADec2013[[#This Row],[Last Month''s Balance]]+ADec2013[[#This Row],[Current Month Balance]]</f>
        <v>-1800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-1800</v>
      </c>
      <c r="I20" s="19">
        <v>42531</v>
      </c>
      <c r="J20" s="22"/>
      <c r="M20" t="s">
        <v>83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42531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0</v>
      </c>
      <c r="D22" s="8">
        <v>300</v>
      </c>
      <c r="E22" s="8">
        <f>ADec2013[[#This Row],[Last Month''s Balance]]+ADec2013[[#This Row],[Current Month Balance]]</f>
        <v>300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0</v>
      </c>
      <c r="I22" s="19">
        <v>42531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8610</v>
      </c>
      <c r="D23" s="8">
        <v>300</v>
      </c>
      <c r="E23" s="8">
        <f>ADec2013[[#This Row],[Last Month''s Balance]]+ADec2013[[#This Row],[Current Month Balance]]</f>
        <v>8910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8610</v>
      </c>
      <c r="I23" s="19">
        <v>42531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-3000</v>
      </c>
      <c r="D24" s="8">
        <v>300</v>
      </c>
      <c r="E24" s="8">
        <f>ADec2013[[#This Row],[Last Month''s Balance]]+ADec2013[[#This Row],[Current Month Balance]]</f>
        <v>-2700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-2700</v>
      </c>
      <c r="I24" s="19">
        <v>42531</v>
      </c>
      <c r="J24" s="22"/>
      <c r="M24" t="s">
        <v>83</v>
      </c>
    </row>
    <row r="25" spans="1:13" x14ac:dyDescent="0.25">
      <c r="A25" s="6">
        <v>33</v>
      </c>
      <c r="B25" s="21" t="s">
        <v>70</v>
      </c>
      <c r="C25" s="8">
        <v>420</v>
      </c>
      <c r="D25" s="8">
        <v>300</v>
      </c>
      <c r="E25" s="8">
        <f>ADec2013[[#This Row],[Last Month''s Balance]]+ADec2013[[#This Row],[Current Month Balance]]</f>
        <v>720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730</v>
      </c>
      <c r="I25" s="19">
        <v>42531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-600</v>
      </c>
      <c r="D26" s="8">
        <v>300</v>
      </c>
      <c r="E26" s="8">
        <f>ADec2013[[#This Row],[Last Month''s Balance]]+ADec2013[[#This Row],[Current Month Balance]]</f>
        <v>-300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-300</v>
      </c>
      <c r="I26" s="19">
        <v>42531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13780</v>
      </c>
      <c r="D27" s="8">
        <f>SUBTOTAL(109,ADec2013[Current Month Balance])</f>
        <v>4400</v>
      </c>
      <c r="E27" s="8">
        <f>SUBTOTAL(109,ADec2013[Total Balance])</f>
        <v>18180</v>
      </c>
      <c r="F27" s="8">
        <f>SUBTOTAL(109,ADec2013[Penalty])</f>
        <v>50</v>
      </c>
      <c r="G27" s="8">
        <f>SUBTOTAL(109,ADec2013[Received Maint. Charge])</f>
        <v>2920</v>
      </c>
      <c r="H27" s="8">
        <f>SUBTOTAL(109,ADec2013[Remaining Balance])</f>
        <v>15310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4" zoomScaleNormal="100" workbookViewId="0">
      <selection activeCell="G26" sqref="G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82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42531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320</v>
      </c>
      <c r="D10" s="7">
        <v>300</v>
      </c>
      <c r="E10" s="7">
        <f>BDec2013[[#This Row],[Current Month Balance]]+BDec2013[[#This Row],[Last Month''s Balance]]</f>
        <v>620</v>
      </c>
      <c r="F10" s="7">
        <v>0</v>
      </c>
      <c r="G10" s="7">
        <v>300</v>
      </c>
      <c r="H10" s="7">
        <f>BDec2013[[#This Row],[Total Balance]]+BDec2013[[#This Row],[Penalty]]-BDec2013[[#This Row],[Received Maint. Charge]]</f>
        <v>320</v>
      </c>
      <c r="I10" s="19">
        <v>42531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42531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42531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42531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42531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42531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20</v>
      </c>
      <c r="D16" s="7">
        <v>200</v>
      </c>
      <c r="E16" s="7">
        <f>BDec2013[[#This Row],[Current Month Balance]]+BDec2013[[#This Row],[Last Month''s Balance]]</f>
        <v>220</v>
      </c>
      <c r="F16" s="7">
        <v>0</v>
      </c>
      <c r="G16" s="7">
        <v>200</v>
      </c>
      <c r="H16" s="7">
        <f>BDec2013[[#This Row],[Total Balance]]+BDec2013[[#This Row],[Penalty]]-BDec2013[[#This Row],[Received Maint. Charge]]</f>
        <v>20</v>
      </c>
      <c r="I16" s="19">
        <v>42531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50</v>
      </c>
      <c r="D17" s="7">
        <v>200</v>
      </c>
      <c r="E17" s="7">
        <f>BDec2013[[#This Row],[Current Month Balance]]+BDec2013[[#This Row],[Last Month''s Balance]]</f>
        <v>250</v>
      </c>
      <c r="F17" s="7">
        <v>0</v>
      </c>
      <c r="G17" s="7">
        <v>200</v>
      </c>
      <c r="H17" s="7">
        <f>BDec2013[[#This Row],[Total Balance]]+BDec2013[[#This Row],[Penalty]]-BDec2013[[#This Row],[Received Maint. Charge]]</f>
        <v>50</v>
      </c>
      <c r="I17" s="19">
        <v>42531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42531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42531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42531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4440</v>
      </c>
      <c r="D21" s="7">
        <v>300</v>
      </c>
      <c r="E21" s="7">
        <f>BDec2013[[#This Row],[Current Month Balance]]+BDec2013[[#This Row],[Last Month''s Balance]]</f>
        <v>4740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4750</v>
      </c>
      <c r="I21" s="19">
        <v>42531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120</v>
      </c>
      <c r="D22" s="7">
        <v>300</v>
      </c>
      <c r="E22" s="7">
        <f>BDec2013[[#This Row],[Current Month Balance]]+BDec2013[[#This Row],[Last Month''s Balance]]</f>
        <v>420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120</v>
      </c>
      <c r="I22" s="19">
        <v>42531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42531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42531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42531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42531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9110</v>
      </c>
      <c r="D27" s="7">
        <f>SUBTOTAL(109,BDec2013[Current Month Balance])</f>
        <v>4300</v>
      </c>
      <c r="E27" s="7">
        <f>SUBTOTAL(109,BDec2013[Total Balance])</f>
        <v>13410</v>
      </c>
      <c r="F27" s="7"/>
      <c r="G27" s="7">
        <f>SUBTOTAL(109,BDec2013[Received Maint. Charge])</f>
        <v>4000</v>
      </c>
      <c r="H27" s="7">
        <f>SUBTOTAL(109,BDec2013[Remaining Balance])</f>
        <v>9420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2017-04-29T15:46:09Z</dcterms:modified>
</cp:coreProperties>
</file>