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6-17\"/>
    </mc:Choice>
  </mc:AlternateContent>
  <bookViews>
    <workbookView xWindow="0" yWindow="0" windowWidth="24000" windowHeight="973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1" l="1"/>
  <c r="G27" i="1"/>
  <c r="G27" i="3" l="1"/>
  <c r="D14" i="4" l="1"/>
  <c r="C14" i="4"/>
  <c r="B27" i="3" l="1"/>
  <c r="B27" i="1"/>
  <c r="D27" i="3" l="1"/>
  <c r="D27" i="1"/>
  <c r="E26" i="3" l="1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  <c r="E9" i="1"/>
  <c r="H9" i="1" s="1"/>
  <c r="C27" i="1"/>
  <c r="E10" i="1"/>
  <c r="H10" i="1" s="1"/>
  <c r="E12" i="1"/>
  <c r="H12" i="1" s="1"/>
  <c r="E17" i="1"/>
  <c r="H17" i="1" s="1"/>
  <c r="E26" i="1"/>
  <c r="H26" i="1" s="1"/>
  <c r="E18" i="1"/>
  <c r="H18" i="1" s="1"/>
  <c r="E23" i="1"/>
  <c r="H23" i="1" s="1"/>
  <c r="E19" i="1"/>
  <c r="H19" i="1" s="1"/>
  <c r="E21" i="1"/>
  <c r="H21" i="1" s="1"/>
  <c r="E25" i="1"/>
  <c r="H25" i="1" s="1"/>
  <c r="E15" i="1"/>
  <c r="H15" i="1" s="1"/>
  <c r="E13" i="1"/>
  <c r="H13" i="1" s="1"/>
  <c r="E11" i="1"/>
  <c r="H11" i="1" s="1"/>
  <c r="E14" i="1"/>
  <c r="H14" i="1" s="1"/>
  <c r="E16" i="1"/>
  <c r="H16" i="1" s="1"/>
  <c r="E22" i="1"/>
  <c r="H22" i="1" s="1"/>
  <c r="E20" i="1"/>
  <c r="H20" i="1" s="1"/>
  <c r="E24" i="1"/>
  <c r="H24" i="1" s="1"/>
  <c r="H27" i="1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<sst xmlns="http://schemas.openxmlformats.org/spreadsheetml/2006/main" count="153" uniqueCount="85">
  <si>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</si>
  <si>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</si>
  <si>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</si>
  <si>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</si>
  <si>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</si>
  <si>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</si>
  <si>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</si>
  <si>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</si>
  <si>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</si>
  <si>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</si>
  <si>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</si>
  <si>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</si>
  <si>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</si>
  <si>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</si>
  <si>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</si>
  <si>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</si>
  <si>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</si>
  <si>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</si>
  <si>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</si>
  <si>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</si>
  <si>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</si>
  <si>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</si>
  <si>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</si>
  <si>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</si>
  <si>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</si>
  <si>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</si>
  <si>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</si>
  <si>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</si>
  <si>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</si>
  <si>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</si>
  <si>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</si>
  <si>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</si>
  <si>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</si>
  <si>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</si>
  <si>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</si>
  <si>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</si>
  <si>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</si>
  <si>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</si>
  <si>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</si>
  <si>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</si>
  <si>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</si>
  <si>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</si>
  <si>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</si>
  <si>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</si>
  <si>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</si>
  <si>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</si>
  <si>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</si>
  <si>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</si>
  <si>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</si>
  <si>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</si>
  <si>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</si>
  <si>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</si>
  <si>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</si>
  <si>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</si>
  <si>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</si>
  <si>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</si>
  <si>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</si>
  <si>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</si>
  <si>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</si>
  <si>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</si>
  <si>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</si>
  <si>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</si>
  <si>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</si>
  <si>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</si>
  <si>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</si>
  <si>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</si>
  <si>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</si>
  <si>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</si>
  <si>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</si>
  <si>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</si>
  <si>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</si>
  <si>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</si>
  <si>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</si>
  <si>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</si>
  <si>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</si>
  <si>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</si>
  <si>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</si>
  <si>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</si>
  <si>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</si>
  <si>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</si>
  <si>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Clear Dues to Avail Annual Maintenace Scheme.</t>
  </si>
  <si>
    <t>Clear Dues to Avail Annual Maintenace Scheme.  **</t>
  </si>
  <si>
    <t>Mode</t>
  </si>
  <si>
    <t>Cheque</t>
  </si>
  <si>
    <t>Maintenance Charges for Month of July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</si>
</sst>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ADec2013[[#This Row],[Last Month''s Balance]]+ADec2013[[#This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ADec2013[[#This Row],[Total Balance]]+ADec2013[[#This Row],[Penalty]]-ADec2013[[#This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21"/>
    <tableColumn id="4" name="Current Month Balance" totalsRowFunction="sum" dataDxfId="20" totalsRowDxfId="19"/>
    <tableColumn id="5" name="Total Balance" totalsRowFunction="sum" dataDxfId="18" totalsRowDxfId="17">
      <calculatedColumnFormula>BDec2013[[#This Row],[Current Month Balance]]+BDec2013[[#This Row],[Last Month''s Balance]]</calculatedColumnFormula>
    </tableColumn>
    <tableColumn id="6" name="Penalty" dataDxfId="16" totalsRowDxfId="15"/>
    <tableColumn id="7" name="Received Maint. Charge" totalsRowFunction="sum" dataDxfId="14" totalsRowDxfId="13"/>
    <tableColumn id="11" name="Remaining Balance" totalsRowFunction="sum" dataDxfId="12" totalsRowDxfId="11">
      <calculatedColumnFormula>BDec2013[[#This Row],[Total Balance]]+BDec2013[[#This Row],[Penalty]]-BDec2013[[#This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showRuler="0" view="pageLayout" topLeftCell="A2" zoomScale="90" zoomScaleNormal="100" zoomScalePageLayoutView="90" workbookViewId="0">
      <selection activeCell="G27" sqref="G27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4" t="s">
        <v>82</v>
      </c>
    </row>
    <row r="9" spans="1:13" x14ac:dyDescent="0.25">
      <c r="A9" s="6">
        <v>1</v>
      </c>
      <c r="B9" s="21" t="s">
        <v>55</v>
      </c>
      <c r="C9" s="8">
        <v>4120</v>
      </c>
      <c r="D9" s="8">
        <v>200</v>
      </c>
      <c r="E9" s="8">
        <f>ADec2013[[#This Row],[Last Month''s Balance]]+ADec2013[[#This Row],[Current Month Balance]]</f>
        <v>4320</v>
      </c>
      <c r="F9" s="8">
        <v>0</v>
      </c>
      <c r="G9" s="8">
        <v>600</v>
      </c>
      <c r="H9" s="8">
        <f>ADec2013[[#This Row],[Total Balance]]+ADec2013[[#This Row],[Penalty]]-ADec2013[[#This Row],[Received Maint. Charge]]</f>
        <v>3720</v>
      </c>
      <c r="I9" s="19">
        <v>42561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>
        <v>42561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>
        <v>42561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>
        <v>42561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2460</v>
      </c>
      <c r="D13" s="8">
        <v>300</v>
      </c>
      <c r="E13" s="8">
        <f>ADec2013[[#This Row],[Last Month''s Balance]]+ADec2013[[#This Row],[Current Month Balance]]</f>
        <v>2760</v>
      </c>
      <c r="F13" s="8">
        <v>10</v>
      </c>
      <c r="G13" s="8">
        <v>0</v>
      </c>
      <c r="H13" s="8">
        <f>ADec2013[[#This Row],[Total Balance]]+ADec2013[[#This Row],[Penalty]]-ADec2013[[#This Row],[Received Maint. Charge]]</f>
        <v>2770</v>
      </c>
      <c r="I13" s="19">
        <v>42561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20</v>
      </c>
      <c r="D14" s="8">
        <v>200</v>
      </c>
      <c r="E14" s="8">
        <f>ADec2013[[#This Row],[Last Month''s Balance]]+ADec2013[[#This Row],[Current Month Balance]]</f>
        <v>220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20</v>
      </c>
      <c r="I14" s="19">
        <v>42561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630</v>
      </c>
      <c r="D15" s="8">
        <v>200</v>
      </c>
      <c r="E15" s="8">
        <f>ADec2013[[#This Row],[Last Month''s Balance]]+ADec2013[[#This Row],[Current Month Balance]]</f>
        <v>830</v>
      </c>
      <c r="F15" s="8">
        <v>10</v>
      </c>
      <c r="G15" s="8">
        <v>0</v>
      </c>
      <c r="H15" s="8">
        <f>ADec2013[[#This Row],[Total Balance]]+ADec2013[[#This Row],[Penalty]]-ADec2013[[#This Row],[Received Maint. Charge]]</f>
        <v>840</v>
      </c>
      <c r="I15" s="19">
        <v>42561</v>
      </c>
      <c r="J15" s="22"/>
      <c r="M15" t="s">
        <v>24</v>
      </c>
    </row>
    <row r="16" spans="1:13" x14ac:dyDescent="0.25">
      <c r="A16" s="6">
        <v>16</v>
      </c>
      <c r="B16" s="21" t="s">
        <v>61</v>
      </c>
      <c r="C16" s="8">
        <v>2430</v>
      </c>
      <c r="D16" s="8">
        <v>300</v>
      </c>
      <c r="E16" s="8">
        <f>ADec2013[[#This Row],[Last Month''s Balance]]+ADec2013[[#This Row],[Current Month Balance]]</f>
        <v>2730</v>
      </c>
      <c r="F16" s="8">
        <v>0</v>
      </c>
      <c r="G16" s="8">
        <v>300</v>
      </c>
      <c r="H16" s="8">
        <f>ADec2013[[#This Row],[Total Balance]]+ADec2013[[#This Row],[Penalty]]-ADec2013[[#This Row],[Received Maint. Charge]]</f>
        <v>2430</v>
      </c>
      <c r="I16" s="19">
        <v>42561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>
        <v>42561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>
        <v>42561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680</v>
      </c>
      <c r="D19" s="8">
        <v>200</v>
      </c>
      <c r="E19" s="8">
        <f>ADec2013[[#This Row],[Last Month''s Balance]]+ADec2013[[#This Row],[Current Month Balance]]</f>
        <v>880</v>
      </c>
      <c r="F19" s="8">
        <v>10</v>
      </c>
      <c r="G19" s="8">
        <v>0</v>
      </c>
      <c r="H19" s="8">
        <f>ADec2013[[#This Row],[Total Balance]]+ADec2013[[#This Row],[Penalty]]-ADec2013[[#This Row],[Received Maint. Charge]]</f>
        <v>890</v>
      </c>
      <c r="I19" s="19">
        <v>42561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-1800</v>
      </c>
      <c r="D20" s="8">
        <v>200</v>
      </c>
      <c r="E20" s="8">
        <f>ADec2013[[#This Row],[Last Month''s Balance]]+ADec2013[[#This Row],[Current Month Balance]]</f>
        <v>-1600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-1600</v>
      </c>
      <c r="I20" s="19">
        <v>42561</v>
      </c>
      <c r="J20" s="22"/>
      <c r="M20" t="s">
        <v>83</v>
      </c>
    </row>
    <row r="21" spans="1:13" x14ac:dyDescent="0.25">
      <c r="A21" s="6">
        <v>25</v>
      </c>
      <c r="B21" s="21" t="s">
        <v>66</v>
      </c>
      <c r="C21" s="8">
        <v>0</v>
      </c>
      <c r="D21" s="8">
        <v>200</v>
      </c>
      <c r="E21" s="8">
        <f>ADec2013[[#This Row],[Last Month''s Balance]]+ADec2013[[#This Row],[Current Month Balance]]</f>
        <v>200</v>
      </c>
      <c r="F21" s="8">
        <v>0</v>
      </c>
      <c r="G21" s="8">
        <v>200</v>
      </c>
      <c r="H21" s="8">
        <f>ADec2013[[#This Row],[Total Balance]]+ADec2013[[#This Row],[Penalty]]-ADec2013[[#This Row],[Received Maint. Charge]]</f>
        <v>0</v>
      </c>
      <c r="I21" s="19">
        <v>42561</v>
      </c>
      <c r="J21" s="22"/>
      <c r="M21" t="s">
        <v>24</v>
      </c>
    </row>
    <row r="22" spans="1:13" x14ac:dyDescent="0.25">
      <c r="A22" s="6">
        <v>26</v>
      </c>
      <c r="B22" s="21" t="s">
        <v>67</v>
      </c>
      <c r="C22" s="8">
        <v>0</v>
      </c>
      <c r="D22" s="8">
        <v>300</v>
      </c>
      <c r="E22" s="8">
        <f>ADec2013[[#This Row],[Last Month''s Balance]]+ADec2013[[#This Row],[Current Month Balance]]</f>
        <v>300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0</v>
      </c>
      <c r="I22" s="19">
        <v>42561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8610</v>
      </c>
      <c r="D23" s="8">
        <v>300</v>
      </c>
      <c r="E23" s="8">
        <f>ADec2013[[#This Row],[Last Month''s Balance]]+ADec2013[[#This Row],[Current Month Balance]]</f>
        <v>8910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8610</v>
      </c>
      <c r="I23" s="19">
        <v>42561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-2700</v>
      </c>
      <c r="D24" s="8">
        <v>300</v>
      </c>
      <c r="E24" s="8">
        <f>ADec2013[[#This Row],[Last Month''s Balance]]+ADec2013[[#This Row],[Current Month Balance]]</f>
        <v>-2400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-2400</v>
      </c>
      <c r="I24" s="19">
        <v>42561</v>
      </c>
      <c r="J24" s="22"/>
      <c r="M24" t="s">
        <v>83</v>
      </c>
    </row>
    <row r="25" spans="1:13" x14ac:dyDescent="0.25">
      <c r="A25" s="6">
        <v>33</v>
      </c>
      <c r="B25" s="21" t="s">
        <v>70</v>
      </c>
      <c r="C25" s="8">
        <v>730</v>
      </c>
      <c r="D25" s="8">
        <v>300</v>
      </c>
      <c r="E25" s="8">
        <f>ADec2013[[#This Row],[Last Month''s Balance]]+ADec2013[[#This Row],[Current Month Balance]]</f>
        <v>1030</v>
      </c>
      <c r="F25" s="8">
        <v>10</v>
      </c>
      <c r="G25" s="8">
        <v>0</v>
      </c>
      <c r="H25" s="8">
        <f>ADec2013[[#This Row],[Total Balance]]+ADec2013[[#This Row],[Penalty]]-ADec2013[[#This Row],[Received Maint. Charge]]</f>
        <v>1040</v>
      </c>
      <c r="I25" s="19">
        <v>42561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-300</v>
      </c>
      <c r="D26" s="8">
        <v>300</v>
      </c>
      <c r="E26" s="8">
        <f>ADec2013[[#This Row],[Last Month''s Balance]]+ADec2013[[#This Row],[Current Month Balance]]</f>
        <v>0</v>
      </c>
      <c r="F26" s="8">
        <v>0</v>
      </c>
      <c r="G26" s="8">
        <v>900</v>
      </c>
      <c r="H26" s="8">
        <f>ADec2013[[#This Row],[Total Balance]]+ADec2013[[#This Row],[Penalty]]-ADec2013[[#This Row],[Received Maint. Charge]]</f>
        <v>-900</v>
      </c>
      <c r="I26" s="19">
        <v>42561</v>
      </c>
      <c r="J26" s="22"/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15310</v>
      </c>
      <c r="D27" s="8">
        <f>SUBTOTAL(109,ADec2013[Current Month Balance])</f>
        <v>4400</v>
      </c>
      <c r="E27" s="8">
        <f>SUBTOTAL(109,ADec2013[Total Balance])</f>
        <v>19710</v>
      </c>
      <c r="F27" s="8">
        <f>SUBTOTAL(109,ADec2013[Penalty])</f>
        <v>40</v>
      </c>
      <c r="G27" s="8">
        <f>SUBTOTAL(109,ADec2013[Received Maint. Charge])</f>
        <v>3900</v>
      </c>
      <c r="H27" s="8">
        <f>SUBTOTAL(109,ADec2013[Remaining Balance])</f>
        <v>15850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Ruler="0" view="pageLayout" topLeftCell="A4" zoomScaleNormal="100" workbookViewId="0">
      <selection activeCell="I21" sqref="I21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82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>
        <v>42561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320</v>
      </c>
      <c r="D10" s="7">
        <v>300</v>
      </c>
      <c r="E10" s="7">
        <f>BDec2013[[#This Row],[Current Month Balance]]+BDec2013[[#This Row],[Last Month''s Balance]]</f>
        <v>620</v>
      </c>
      <c r="F10" s="7">
        <v>0</v>
      </c>
      <c r="G10" s="7">
        <v>300</v>
      </c>
      <c r="H10" s="7">
        <f>BDec2013[[#This Row],[Total Balance]]+BDec2013[[#This Row],[Penalty]]-BDec2013[[#This Row],[Received Maint. Charge]]</f>
        <v>320</v>
      </c>
      <c r="I10" s="19">
        <v>42561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>
        <v>42561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>
        <v>42561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>
        <v>42561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3370</v>
      </c>
      <c r="D14" s="7">
        <v>300</v>
      </c>
      <c r="E14" s="7">
        <f>BDec2013[[#This Row],[Current Month Balance]]+BDec2013[[#This Row],[Last Month''s Balance]]</f>
        <v>3670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3370</v>
      </c>
      <c r="I14" s="19">
        <v>42561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20</v>
      </c>
      <c r="D15" s="7">
        <v>300</v>
      </c>
      <c r="E15" s="7">
        <f>BDec2013[[#This Row],[Current Month Balance]]+BDec2013[[#This Row],[Last Month''s Balance]]</f>
        <v>320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20</v>
      </c>
      <c r="I15" s="19">
        <v>42561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20</v>
      </c>
      <c r="D16" s="7">
        <v>300</v>
      </c>
      <c r="E16" s="7">
        <f>BDec2013[[#This Row],[Current Month Balance]]+BDec2013[[#This Row],[Last Month''s Balance]]</f>
        <v>320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20</v>
      </c>
      <c r="I16" s="19">
        <v>42561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50</v>
      </c>
      <c r="D17" s="7">
        <v>200</v>
      </c>
      <c r="E17" s="7">
        <f>BDec2013[[#This Row],[Current Month Balance]]+BDec2013[[#This Row],[Last Month''s Balance]]</f>
        <v>250</v>
      </c>
      <c r="F17" s="7">
        <v>0</v>
      </c>
      <c r="G17" s="7">
        <v>200</v>
      </c>
      <c r="H17" s="7">
        <f>BDec2013[[#This Row],[Total Balance]]+BDec2013[[#This Row],[Penalty]]-BDec2013[[#This Row],[Received Maint. Charge]]</f>
        <v>50</v>
      </c>
      <c r="I17" s="19">
        <v>42561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>
        <v>42561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>
        <v>42561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0</v>
      </c>
      <c r="D20" s="7">
        <v>300</v>
      </c>
      <c r="E20" s="7">
        <f>BDec2013[[#This Row],[Current Month Balance]]+BDec2013[[#This Row],[Last Month''s Balance]]</f>
        <v>300</v>
      </c>
      <c r="F20" s="7">
        <v>10</v>
      </c>
      <c r="G20" s="7">
        <v>0</v>
      </c>
      <c r="H20" s="7">
        <f>BDec2013[[#This Row],[Total Balance]]+BDec2013[[#This Row],[Penalty]]-BDec2013[[#This Row],[Received Maint. Charge]]</f>
        <v>310</v>
      </c>
      <c r="I20" s="19">
        <v>42582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4750</v>
      </c>
      <c r="D21" s="7">
        <v>300</v>
      </c>
      <c r="E21" s="7">
        <f>BDec2013[[#This Row],[Current Month Balance]]+BDec2013[[#This Row],[Last Month''s Balance]]</f>
        <v>5050</v>
      </c>
      <c r="F21" s="7">
        <v>10</v>
      </c>
      <c r="G21" s="7">
        <v>0</v>
      </c>
      <c r="H21" s="7">
        <f>BDec2013[[#This Row],[Total Balance]]+BDec2013[[#This Row],[Penalty]]-BDec2013[[#This Row],[Received Maint. Charge]]</f>
        <v>5060</v>
      </c>
      <c r="I21" s="19">
        <v>42582</v>
      </c>
      <c r="J21" s="22"/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120</v>
      </c>
      <c r="D22" s="7">
        <v>300</v>
      </c>
      <c r="E22" s="7">
        <f>BDec2013[[#This Row],[Current Month Balance]]+BDec2013[[#This Row],[Last Month''s Balance]]</f>
        <v>420</v>
      </c>
      <c r="F22" s="7">
        <v>0</v>
      </c>
      <c r="G22" s="7">
        <v>300</v>
      </c>
      <c r="H22" s="7">
        <f>BDec2013[[#This Row],[Total Balance]]+BDec2013[[#This Row],[Penalty]]-BDec2013[[#This Row],[Received Maint. Charge]]</f>
        <v>120</v>
      </c>
      <c r="I22" s="19">
        <v>42561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>
        <v>42561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>
        <v>42561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>
        <v>42561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>
        <v>42561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>
        <f>SUBTOTAL(109,BDec2013[Last Month''s Balance])</f>
        <v>9420</v>
      </c>
      <c r="D27" s="7">
        <f>SUBTOTAL(109,BDec2013[Current Month Balance])</f>
        <v>4400</v>
      </c>
      <c r="E27" s="7">
        <f>SUBTOTAL(109,BDec2013[Total Balance])</f>
        <v>13820</v>
      </c>
      <c r="F27" s="7"/>
      <c r="G27" s="7">
        <f>SUBTOTAL(109,BDec2013[Received Maint. Charge])</f>
        <v>3800</v>
      </c>
      <c r="H27" s="7">
        <f>SUBTOTAL(109,BDec2013[Remaining Balance])</f>
        <v>10040</v>
      </c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2017-04-29T15:46:26Z</dcterms:modified>
</cp:coreProperties>
</file>